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19920" windowHeight="11760" tabRatio="361" firstSheet="1" activeTab="1"/>
  </bookViews>
  <sheets>
    <sheet name="final" sheetId="6" r:id="rId1"/>
    <sheet name="Trad. Danois" sheetId="7" r:id="rId2"/>
    <sheet name="Allergènes" sheetId="9" r:id="rId3"/>
    <sheet name="Coeff" sheetId="5" r:id="rId4"/>
    <sheet name="Devis" sheetId="8" r:id="rId5"/>
    <sheet name="Feuil1" sheetId="10" r:id="rId6"/>
  </sheets>
  <definedNames>
    <definedName name="_xlnm._FilterDatabase" localSheetId="0" hidden="1">final!$A$1:$AB$391</definedName>
    <definedName name="_xlnm._FilterDatabase" localSheetId="1" hidden="1">'Trad. Danois'!$A$1:$M$391</definedName>
    <definedName name="CREME">#REF!</definedName>
    <definedName name="matrice">#REF!</definedName>
    <definedName name="recherche">#REF!</definedName>
  </definedNames>
  <calcPr calcId="145621"/>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4" i="5" l="1"/>
  <c r="E3" i="5"/>
  <c r="G3" i="5" s="1"/>
  <c r="R391" i="6"/>
  <c r="U391" i="6" s="1"/>
  <c r="V391" i="6" s="1"/>
  <c r="R390" i="6"/>
  <c r="U390" i="6" s="1"/>
  <c r="V390" i="6" s="1"/>
  <c r="R389" i="6"/>
  <c r="U389" i="6" s="1"/>
  <c r="V389" i="6" s="1"/>
  <c r="R388" i="6"/>
  <c r="U388" i="6" s="1"/>
  <c r="V388" i="6" s="1"/>
  <c r="R387" i="6"/>
  <c r="U387" i="6" s="1"/>
  <c r="V387" i="6" s="1"/>
  <c r="R386" i="6"/>
  <c r="S386" i="6" s="1"/>
  <c r="R385" i="6"/>
  <c r="S385" i="6" s="1"/>
  <c r="R384" i="6"/>
  <c r="S384" i="6" s="1"/>
  <c r="S391" i="6" l="1"/>
  <c r="S388" i="6"/>
  <c r="S389" i="6"/>
  <c r="S390" i="6"/>
  <c r="S387" i="6"/>
  <c r="U385" i="6"/>
  <c r="U384" i="6"/>
  <c r="V384" i="6" s="1"/>
  <c r="U386" i="6"/>
  <c r="K31" i="8"/>
  <c r="G31" i="8"/>
  <c r="F30" i="8"/>
  <c r="K30" i="8" s="1"/>
  <c r="F29" i="8"/>
  <c r="F28" i="8"/>
  <c r="K28" i="8" s="1"/>
  <c r="F27" i="8"/>
  <c r="K27" i="8" s="1"/>
  <c r="F26" i="8"/>
  <c r="K26" i="8" s="1"/>
  <c r="F25" i="8"/>
  <c r="F24" i="8"/>
  <c r="F23" i="8"/>
  <c r="F22" i="8"/>
  <c r="K22" i="8" s="1"/>
  <c r="F21" i="8"/>
  <c r="F20" i="8"/>
  <c r="F19" i="8"/>
  <c r="F18" i="8"/>
  <c r="K18" i="8" s="1"/>
  <c r="F17" i="8"/>
  <c r="F16" i="8"/>
  <c r="F15" i="8"/>
  <c r="F14" i="8"/>
  <c r="K14" i="8" s="1"/>
  <c r="F13" i="8"/>
  <c r="F12" i="8"/>
  <c r="E32" i="8"/>
  <c r="G32" i="8" s="1"/>
  <c r="I32" i="8" s="1"/>
  <c r="K32" i="8"/>
  <c r="K29" i="8"/>
  <c r="K24" i="8"/>
  <c r="K25" i="8"/>
  <c r="K23" i="8"/>
  <c r="K21" i="8"/>
  <c r="K20" i="8"/>
  <c r="K19" i="8"/>
  <c r="K17" i="8"/>
  <c r="K16" i="8"/>
  <c r="K15" i="8"/>
  <c r="K13" i="8"/>
  <c r="H30" i="8"/>
  <c r="H29" i="8"/>
  <c r="H28" i="8"/>
  <c r="H27" i="8"/>
  <c r="H26" i="8"/>
  <c r="H25" i="8"/>
  <c r="H24" i="8"/>
  <c r="H23" i="8"/>
  <c r="H22" i="8"/>
  <c r="H21" i="8"/>
  <c r="H20" i="8"/>
  <c r="H19" i="8"/>
  <c r="H18" i="8"/>
  <c r="H17" i="8"/>
  <c r="H16" i="8"/>
  <c r="H15" i="8"/>
  <c r="H14" i="8"/>
  <c r="H13" i="8"/>
  <c r="H12" i="8"/>
  <c r="L31" i="8" l="1"/>
  <c r="M31" i="8" s="1"/>
  <c r="I31" i="8"/>
  <c r="F9" i="8"/>
  <c r="L32" i="8"/>
  <c r="M32" i="8" s="1"/>
  <c r="K12" i="8"/>
  <c r="K9" i="8" s="1"/>
  <c r="R369" i="6"/>
  <c r="S369" i="6" s="1"/>
  <c r="R370" i="6"/>
  <c r="U370" i="6" s="1"/>
  <c r="V370" i="6" s="1"/>
  <c r="R371" i="6"/>
  <c r="U371" i="6" s="1"/>
  <c r="V371" i="6" s="1"/>
  <c r="R359" i="6"/>
  <c r="U359" i="6" s="1"/>
  <c r="V359" i="6" s="1"/>
  <c r="R360" i="6"/>
  <c r="U360" i="6" s="1"/>
  <c r="V360" i="6" s="1"/>
  <c r="R361" i="6"/>
  <c r="U361" i="6" s="1"/>
  <c r="V361" i="6" s="1"/>
  <c r="R362" i="6"/>
  <c r="U362" i="6" s="1"/>
  <c r="V362" i="6" s="1"/>
  <c r="S360" i="6" l="1"/>
  <c r="S370" i="6"/>
  <c r="S362" i="6"/>
  <c r="S361" i="6"/>
  <c r="S371" i="6"/>
  <c r="S359" i="6"/>
  <c r="U369" i="6"/>
  <c r="V369" i="6" s="1"/>
  <c r="R383" i="6"/>
  <c r="R382" i="6"/>
  <c r="R381" i="6"/>
  <c r="R380" i="6"/>
  <c r="R379" i="6"/>
  <c r="R378" i="6"/>
  <c r="R377" i="6"/>
  <c r="R376" i="6"/>
  <c r="U376" i="6" s="1"/>
  <c r="V376" i="6" s="1"/>
  <c r="R375" i="6"/>
  <c r="R374" i="6"/>
  <c r="S374" i="6" s="1"/>
  <c r="R373" i="6"/>
  <c r="R372" i="6"/>
  <c r="R368" i="6"/>
  <c r="U368" i="6" s="1"/>
  <c r="V368" i="6" s="1"/>
  <c r="R367" i="6"/>
  <c r="U367" i="6" s="1"/>
  <c r="V367" i="6" s="1"/>
  <c r="R366" i="6"/>
  <c r="S366" i="6" s="1"/>
  <c r="R365" i="6"/>
  <c r="S365" i="6" s="1"/>
  <c r="R364" i="6"/>
  <c r="U364" i="6" s="1"/>
  <c r="V364" i="6" s="1"/>
  <c r="R363" i="6"/>
  <c r="U363" i="6" s="1"/>
  <c r="V363" i="6" s="1"/>
  <c r="R358" i="6"/>
  <c r="S358" i="6" s="1"/>
  <c r="R357" i="6"/>
  <c r="U357" i="6" s="1"/>
  <c r="V357" i="6" s="1"/>
  <c r="R356" i="6"/>
  <c r="U356" i="6" s="1"/>
  <c r="V356" i="6" s="1"/>
  <c r="R355" i="6"/>
  <c r="U355" i="6" s="1"/>
  <c r="V355" i="6" s="1"/>
  <c r="R354" i="6"/>
  <c r="S354" i="6" s="1"/>
  <c r="R353" i="6"/>
  <c r="U353" i="6" s="1"/>
  <c r="V353" i="6" s="1"/>
  <c r="R352" i="6"/>
  <c r="U352" i="6" s="1"/>
  <c r="V352" i="6" s="1"/>
  <c r="R351" i="6"/>
  <c r="U351" i="6" s="1"/>
  <c r="V351" i="6" s="1"/>
  <c r="R350" i="6"/>
  <c r="S350" i="6" s="1"/>
  <c r="R349" i="6"/>
  <c r="S349" i="6" s="1"/>
  <c r="R348" i="6"/>
  <c r="U348" i="6" s="1"/>
  <c r="V348" i="6" s="1"/>
  <c r="R347" i="6"/>
  <c r="U347" i="6" s="1"/>
  <c r="V347" i="6" s="1"/>
  <c r="R346" i="6"/>
  <c r="S346" i="6" s="1"/>
  <c r="R345" i="6"/>
  <c r="U345" i="6" s="1"/>
  <c r="V345" i="6" s="1"/>
  <c r="R344" i="6"/>
  <c r="U344" i="6" s="1"/>
  <c r="V344" i="6" s="1"/>
  <c r="R343" i="6"/>
  <c r="U343" i="6" s="1"/>
  <c r="V343" i="6" s="1"/>
  <c r="R342" i="6"/>
  <c r="S342" i="6" s="1"/>
  <c r="R341" i="6"/>
  <c r="U341" i="6" s="1"/>
  <c r="V341" i="6" s="1"/>
  <c r="R340" i="6"/>
  <c r="U340" i="6" s="1"/>
  <c r="V340" i="6" s="1"/>
  <c r="R339" i="6"/>
  <c r="U339" i="6" s="1"/>
  <c r="V339" i="6" s="1"/>
  <c r="R338" i="6"/>
  <c r="S338" i="6" s="1"/>
  <c r="R337" i="6"/>
  <c r="U337" i="6" s="1"/>
  <c r="V337" i="6" s="1"/>
  <c r="R336" i="6"/>
  <c r="U336" i="6" s="1"/>
  <c r="V336" i="6" s="1"/>
  <c r="R335" i="6"/>
  <c r="S335" i="6" s="1"/>
  <c r="R334" i="6"/>
  <c r="S334" i="6" s="1"/>
  <c r="R333" i="6"/>
  <c r="U333" i="6" s="1"/>
  <c r="V333" i="6" s="1"/>
  <c r="R332" i="6"/>
  <c r="U332" i="6" s="1"/>
  <c r="V332" i="6" s="1"/>
  <c r="R331" i="6"/>
  <c r="S331" i="6" s="1"/>
  <c r="R330" i="6"/>
  <c r="U330" i="6" s="1"/>
  <c r="V330" i="6" s="1"/>
  <c r="R329" i="6"/>
  <c r="U329" i="6" s="1"/>
  <c r="V329" i="6" s="1"/>
  <c r="R328" i="6"/>
  <c r="U328" i="6" s="1"/>
  <c r="V328" i="6" s="1"/>
  <c r="R327" i="6"/>
  <c r="S327" i="6" s="1"/>
  <c r="R326" i="6"/>
  <c r="U326" i="6" s="1"/>
  <c r="V326" i="6" s="1"/>
  <c r="R325" i="6"/>
  <c r="U325" i="6" s="1"/>
  <c r="V325" i="6" s="1"/>
  <c r="R324" i="6"/>
  <c r="U324" i="6" s="1"/>
  <c r="V324" i="6" s="1"/>
  <c r="R323" i="6"/>
  <c r="S323" i="6" s="1"/>
  <c r="R322" i="6"/>
  <c r="U322" i="6" s="1"/>
  <c r="V322" i="6" s="1"/>
  <c r="R321" i="6"/>
  <c r="U321" i="6" s="1"/>
  <c r="V321" i="6" s="1"/>
  <c r="R320" i="6"/>
  <c r="U320" i="6" s="1"/>
  <c r="V320" i="6" s="1"/>
  <c r="R319" i="6"/>
  <c r="S319" i="6" s="1"/>
  <c r="R318" i="6"/>
  <c r="S318" i="6" s="1"/>
  <c r="R317" i="6"/>
  <c r="U317" i="6" s="1"/>
  <c r="V317" i="6" s="1"/>
  <c r="R316" i="6"/>
  <c r="U316" i="6" s="1"/>
  <c r="V316" i="6" s="1"/>
  <c r="R315" i="6"/>
  <c r="S315" i="6" s="1"/>
  <c r="R314" i="6"/>
  <c r="U314" i="6" s="1"/>
  <c r="V314" i="6" s="1"/>
  <c r="R313" i="6"/>
  <c r="U313" i="6" s="1"/>
  <c r="V313" i="6" s="1"/>
  <c r="R312" i="6"/>
  <c r="R311" i="6"/>
  <c r="S311" i="6" s="1"/>
  <c r="R310" i="6"/>
  <c r="U310" i="6" s="1"/>
  <c r="V310" i="6" s="1"/>
  <c r="R309" i="6"/>
  <c r="U309" i="6" s="1"/>
  <c r="V309" i="6" s="1"/>
  <c r="R308" i="6"/>
  <c r="R307" i="6"/>
  <c r="S307" i="6" s="1"/>
  <c r="R306" i="6"/>
  <c r="U306" i="6" s="1"/>
  <c r="V306" i="6" s="1"/>
  <c r="R305" i="6"/>
  <c r="U305" i="6" s="1"/>
  <c r="V305" i="6" s="1"/>
  <c r="R304" i="6"/>
  <c r="R303" i="6"/>
  <c r="S303" i="6" s="1"/>
  <c r="R302" i="6"/>
  <c r="S302" i="6" s="1"/>
  <c r="R301" i="6"/>
  <c r="U301" i="6" s="1"/>
  <c r="V301" i="6" s="1"/>
  <c r="R300" i="6"/>
  <c r="R299" i="6"/>
  <c r="R298" i="6"/>
  <c r="R297" i="6"/>
  <c r="R296" i="6"/>
  <c r="R295" i="6"/>
  <c r="R294" i="6"/>
  <c r="R293" i="6"/>
  <c r="R292" i="6"/>
  <c r="R291" i="6"/>
  <c r="R290" i="6"/>
  <c r="R289" i="6"/>
  <c r="R288" i="6"/>
  <c r="R287" i="6"/>
  <c r="R286" i="6"/>
  <c r="R285" i="6"/>
  <c r="R284" i="6"/>
  <c r="R283" i="6"/>
  <c r="R282" i="6"/>
  <c r="R281" i="6"/>
  <c r="R280" i="6"/>
  <c r="R279" i="6"/>
  <c r="R278" i="6"/>
  <c r="R277" i="6"/>
  <c r="R276" i="6"/>
  <c r="R275" i="6"/>
  <c r="R274" i="6"/>
  <c r="R273" i="6"/>
  <c r="R272" i="6"/>
  <c r="R271" i="6"/>
  <c r="R270" i="6"/>
  <c r="R269" i="6"/>
  <c r="R268" i="6"/>
  <c r="R267" i="6"/>
  <c r="R266" i="6"/>
  <c r="R265" i="6"/>
  <c r="R264" i="6"/>
  <c r="R263" i="6"/>
  <c r="R262" i="6"/>
  <c r="R261" i="6"/>
  <c r="R260" i="6"/>
  <c r="R259" i="6"/>
  <c r="U259" i="6" s="1"/>
  <c r="V259" i="6" s="1"/>
  <c r="R258" i="6"/>
  <c r="U258" i="6" s="1"/>
  <c r="V258" i="6" s="1"/>
  <c r="R257" i="6"/>
  <c r="U257" i="6" s="1"/>
  <c r="V257" i="6" s="1"/>
  <c r="R256" i="6"/>
  <c r="U256" i="6" s="1"/>
  <c r="V256" i="6" s="1"/>
  <c r="R255" i="6"/>
  <c r="U255" i="6" s="1"/>
  <c r="V255" i="6" s="1"/>
  <c r="R254" i="6"/>
  <c r="U254" i="6" s="1"/>
  <c r="V254" i="6" s="1"/>
  <c r="R253" i="6"/>
  <c r="U253" i="6" s="1"/>
  <c r="V253" i="6" s="1"/>
  <c r="R252" i="6"/>
  <c r="U252" i="6" s="1"/>
  <c r="V252" i="6" s="1"/>
  <c r="R251" i="6"/>
  <c r="U251" i="6" s="1"/>
  <c r="V251" i="6" s="1"/>
  <c r="R250" i="6"/>
  <c r="U250" i="6" s="1"/>
  <c r="V250" i="6" s="1"/>
  <c r="R249" i="6"/>
  <c r="U249" i="6" s="1"/>
  <c r="V249" i="6" s="1"/>
  <c r="R248" i="6"/>
  <c r="U248" i="6" s="1"/>
  <c r="V248" i="6" s="1"/>
  <c r="R247" i="6"/>
  <c r="U247" i="6" s="1"/>
  <c r="V247" i="6" s="1"/>
  <c r="R246" i="6"/>
  <c r="U246" i="6" s="1"/>
  <c r="V246" i="6" s="1"/>
  <c r="R245" i="6"/>
  <c r="U245" i="6" s="1"/>
  <c r="V245" i="6" s="1"/>
  <c r="R244" i="6"/>
  <c r="U244" i="6" s="1"/>
  <c r="V244" i="6" s="1"/>
  <c r="R243" i="6"/>
  <c r="U243" i="6" s="1"/>
  <c r="V243" i="6" s="1"/>
  <c r="R242" i="6"/>
  <c r="U242" i="6" s="1"/>
  <c r="V242" i="6" s="1"/>
  <c r="R241" i="6"/>
  <c r="U241" i="6" s="1"/>
  <c r="V241" i="6" s="1"/>
  <c r="R240" i="6"/>
  <c r="U240" i="6" s="1"/>
  <c r="V240" i="6" s="1"/>
  <c r="R239" i="6"/>
  <c r="U239" i="6" s="1"/>
  <c r="V239" i="6" s="1"/>
  <c r="R238" i="6"/>
  <c r="U238" i="6" s="1"/>
  <c r="V238" i="6" s="1"/>
  <c r="R237" i="6"/>
  <c r="U237" i="6" s="1"/>
  <c r="V237" i="6" s="1"/>
  <c r="R236" i="6"/>
  <c r="U236" i="6" s="1"/>
  <c r="V236" i="6" s="1"/>
  <c r="R235" i="6"/>
  <c r="U235" i="6" s="1"/>
  <c r="V235" i="6" s="1"/>
  <c r="R234" i="6"/>
  <c r="U234" i="6" s="1"/>
  <c r="V234" i="6" s="1"/>
  <c r="R233" i="6"/>
  <c r="U233" i="6" s="1"/>
  <c r="V233" i="6" s="1"/>
  <c r="R232" i="6"/>
  <c r="U232" i="6" s="1"/>
  <c r="V232" i="6" s="1"/>
  <c r="R231" i="6"/>
  <c r="U231" i="6" s="1"/>
  <c r="V231" i="6" s="1"/>
  <c r="R230" i="6"/>
  <c r="U230" i="6" s="1"/>
  <c r="V230" i="6" s="1"/>
  <c r="R229" i="6"/>
  <c r="U229" i="6" s="1"/>
  <c r="V229" i="6" s="1"/>
  <c r="R228" i="6"/>
  <c r="U228" i="6" s="1"/>
  <c r="V228" i="6" s="1"/>
  <c r="R227" i="6"/>
  <c r="U227" i="6" s="1"/>
  <c r="V227" i="6" s="1"/>
  <c r="R226" i="6"/>
  <c r="U226" i="6" s="1"/>
  <c r="V226" i="6" s="1"/>
  <c r="R225" i="6"/>
  <c r="U225" i="6" s="1"/>
  <c r="V225" i="6" s="1"/>
  <c r="R224" i="6"/>
  <c r="U224" i="6" s="1"/>
  <c r="V224" i="6" s="1"/>
  <c r="R223" i="6"/>
  <c r="U223" i="6" s="1"/>
  <c r="V223" i="6" s="1"/>
  <c r="R222" i="6"/>
  <c r="U222" i="6" s="1"/>
  <c r="V222" i="6" s="1"/>
  <c r="R221" i="6"/>
  <c r="U221" i="6" s="1"/>
  <c r="V221" i="6" s="1"/>
  <c r="R220" i="6"/>
  <c r="U220" i="6" s="1"/>
  <c r="V220" i="6" s="1"/>
  <c r="R219" i="6"/>
  <c r="U219" i="6" s="1"/>
  <c r="V219" i="6" s="1"/>
  <c r="R218" i="6"/>
  <c r="U218" i="6" s="1"/>
  <c r="V218" i="6" s="1"/>
  <c r="R217" i="6"/>
  <c r="U217" i="6" s="1"/>
  <c r="V217" i="6" s="1"/>
  <c r="R216" i="6"/>
  <c r="U216" i="6" s="1"/>
  <c r="V216" i="6" s="1"/>
  <c r="R215" i="6"/>
  <c r="U215" i="6" s="1"/>
  <c r="V215" i="6" s="1"/>
  <c r="R214" i="6"/>
  <c r="U214" i="6" s="1"/>
  <c r="V214" i="6" s="1"/>
  <c r="R213" i="6"/>
  <c r="U213" i="6" s="1"/>
  <c r="V213" i="6" s="1"/>
  <c r="R212" i="6"/>
  <c r="U212" i="6" s="1"/>
  <c r="V212" i="6" s="1"/>
  <c r="R211" i="6"/>
  <c r="U211" i="6" s="1"/>
  <c r="V211" i="6" s="1"/>
  <c r="R210" i="6"/>
  <c r="U210" i="6" s="1"/>
  <c r="V210" i="6" s="1"/>
  <c r="R209" i="6"/>
  <c r="U209" i="6" s="1"/>
  <c r="V209" i="6" s="1"/>
  <c r="R208" i="6"/>
  <c r="U208" i="6" s="1"/>
  <c r="V208" i="6" s="1"/>
  <c r="R207" i="6"/>
  <c r="U207" i="6" s="1"/>
  <c r="V207" i="6" s="1"/>
  <c r="R206" i="6"/>
  <c r="U206" i="6" s="1"/>
  <c r="V206" i="6" s="1"/>
  <c r="R205" i="6"/>
  <c r="U205" i="6" s="1"/>
  <c r="V205" i="6" s="1"/>
  <c r="R204" i="6"/>
  <c r="U204" i="6" s="1"/>
  <c r="V204" i="6" s="1"/>
  <c r="R203" i="6"/>
  <c r="U203" i="6" s="1"/>
  <c r="V203" i="6" s="1"/>
  <c r="R202" i="6"/>
  <c r="U202" i="6" s="1"/>
  <c r="V202" i="6" s="1"/>
  <c r="R201" i="6"/>
  <c r="U201" i="6" s="1"/>
  <c r="V201" i="6" s="1"/>
  <c r="R200" i="6"/>
  <c r="U200" i="6" s="1"/>
  <c r="V200" i="6" s="1"/>
  <c r="R199" i="6"/>
  <c r="R198" i="6"/>
  <c r="U198" i="6" s="1"/>
  <c r="V198" i="6" s="1"/>
  <c r="R197" i="6"/>
  <c r="U197" i="6" s="1"/>
  <c r="V197" i="6" s="1"/>
  <c r="R196" i="6"/>
  <c r="U196" i="6" s="1"/>
  <c r="V196" i="6" s="1"/>
  <c r="R195" i="6"/>
  <c r="U195" i="6" s="1"/>
  <c r="V195" i="6" s="1"/>
  <c r="R194" i="6"/>
  <c r="R193" i="6"/>
  <c r="U193" i="6" s="1"/>
  <c r="V193" i="6" s="1"/>
  <c r="R192" i="6"/>
  <c r="U192" i="6" s="1"/>
  <c r="V192" i="6" s="1"/>
  <c r="R191" i="6"/>
  <c r="U191" i="6" s="1"/>
  <c r="V191" i="6" s="1"/>
  <c r="R190" i="6"/>
  <c r="U190" i="6" s="1"/>
  <c r="V190" i="6" s="1"/>
  <c r="R189" i="6"/>
  <c r="U189" i="6" s="1"/>
  <c r="V189" i="6" s="1"/>
  <c r="R188" i="6"/>
  <c r="U188" i="6" s="1"/>
  <c r="V188" i="6" s="1"/>
  <c r="R187" i="6"/>
  <c r="U187" i="6" s="1"/>
  <c r="V187" i="6" s="1"/>
  <c r="R186" i="6"/>
  <c r="R185" i="6"/>
  <c r="R184" i="6"/>
  <c r="R183" i="6"/>
  <c r="R182" i="6"/>
  <c r="U182" i="6" s="1"/>
  <c r="V182" i="6" s="1"/>
  <c r="R181" i="6"/>
  <c r="U181" i="6" s="1"/>
  <c r="V181" i="6" s="1"/>
  <c r="R180" i="6"/>
  <c r="U180" i="6" s="1"/>
  <c r="V180" i="6" s="1"/>
  <c r="R179" i="6"/>
  <c r="U179" i="6" s="1"/>
  <c r="V179" i="6" s="1"/>
  <c r="R178" i="6"/>
  <c r="U178" i="6" s="1"/>
  <c r="V178" i="6" s="1"/>
  <c r="R177" i="6"/>
  <c r="U177" i="6" s="1"/>
  <c r="V177" i="6" s="1"/>
  <c r="R176" i="6"/>
  <c r="U176" i="6" s="1"/>
  <c r="V176" i="6" s="1"/>
  <c r="R175" i="6"/>
  <c r="U175" i="6" s="1"/>
  <c r="V175" i="6" s="1"/>
  <c r="R174" i="6"/>
  <c r="U174" i="6" s="1"/>
  <c r="V174" i="6" s="1"/>
  <c r="R173" i="6"/>
  <c r="U173" i="6" s="1"/>
  <c r="V173" i="6" s="1"/>
  <c r="R172" i="6"/>
  <c r="U172" i="6" s="1"/>
  <c r="V172" i="6" s="1"/>
  <c r="R171" i="6"/>
  <c r="U171" i="6" s="1"/>
  <c r="V171" i="6" s="1"/>
  <c r="R170" i="6"/>
  <c r="U170" i="6" s="1"/>
  <c r="V170" i="6" s="1"/>
  <c r="R169" i="6"/>
  <c r="U169" i="6" s="1"/>
  <c r="V169" i="6" s="1"/>
  <c r="R168" i="6"/>
  <c r="U168" i="6" s="1"/>
  <c r="V168" i="6" s="1"/>
  <c r="R167" i="6"/>
  <c r="U167" i="6" s="1"/>
  <c r="V167" i="6" s="1"/>
  <c r="R166" i="6"/>
  <c r="U166" i="6" s="1"/>
  <c r="V166" i="6" s="1"/>
  <c r="R165" i="6"/>
  <c r="U165" i="6" s="1"/>
  <c r="V165" i="6" s="1"/>
  <c r="R164" i="6"/>
  <c r="U164" i="6" s="1"/>
  <c r="V164" i="6" s="1"/>
  <c r="R163" i="6"/>
  <c r="U163" i="6" s="1"/>
  <c r="V163" i="6" s="1"/>
  <c r="R162" i="6"/>
  <c r="U162" i="6" s="1"/>
  <c r="V162" i="6" s="1"/>
  <c r="R161" i="6"/>
  <c r="U161" i="6" s="1"/>
  <c r="V161" i="6" s="1"/>
  <c r="R160" i="6"/>
  <c r="U160" i="6" s="1"/>
  <c r="V160" i="6" s="1"/>
  <c r="R159" i="6"/>
  <c r="U159" i="6" s="1"/>
  <c r="V159" i="6" s="1"/>
  <c r="R158" i="6"/>
  <c r="U158" i="6" s="1"/>
  <c r="V158" i="6" s="1"/>
  <c r="R157" i="6"/>
  <c r="U157" i="6" s="1"/>
  <c r="V157" i="6" s="1"/>
  <c r="R156" i="6"/>
  <c r="U156" i="6" s="1"/>
  <c r="V156" i="6" s="1"/>
  <c r="R155" i="6"/>
  <c r="U155" i="6" s="1"/>
  <c r="V155" i="6" s="1"/>
  <c r="R154" i="6"/>
  <c r="U154" i="6" s="1"/>
  <c r="V154" i="6" s="1"/>
  <c r="R153" i="6"/>
  <c r="U153" i="6" s="1"/>
  <c r="V153" i="6" s="1"/>
  <c r="R152" i="6"/>
  <c r="U152" i="6" s="1"/>
  <c r="V152" i="6" s="1"/>
  <c r="R151" i="6"/>
  <c r="U151" i="6" s="1"/>
  <c r="V151" i="6" s="1"/>
  <c r="R150" i="6"/>
  <c r="U150" i="6" s="1"/>
  <c r="V150" i="6" s="1"/>
  <c r="R149" i="6"/>
  <c r="U149" i="6" s="1"/>
  <c r="V149" i="6" s="1"/>
  <c r="R148" i="6"/>
  <c r="U148" i="6" s="1"/>
  <c r="V148" i="6" s="1"/>
  <c r="R147" i="6"/>
  <c r="U147" i="6" s="1"/>
  <c r="V147" i="6" s="1"/>
  <c r="R146" i="6"/>
  <c r="U146" i="6" s="1"/>
  <c r="V146" i="6" s="1"/>
  <c r="R145" i="6"/>
  <c r="U145" i="6" s="1"/>
  <c r="V145" i="6" s="1"/>
  <c r="R144" i="6"/>
  <c r="U144" i="6" s="1"/>
  <c r="V144" i="6" s="1"/>
  <c r="R143" i="6"/>
  <c r="R142" i="6"/>
  <c r="U142" i="6" s="1"/>
  <c r="V142" i="6" s="1"/>
  <c r="R141" i="6"/>
  <c r="U141" i="6" s="1"/>
  <c r="V141" i="6" s="1"/>
  <c r="R140" i="6"/>
  <c r="U140" i="6" s="1"/>
  <c r="V140" i="6" s="1"/>
  <c r="R139" i="6"/>
  <c r="R138" i="6"/>
  <c r="U138" i="6" s="1"/>
  <c r="V138" i="6" s="1"/>
  <c r="R137" i="6"/>
  <c r="U137" i="6" s="1"/>
  <c r="V137" i="6" s="1"/>
  <c r="R136" i="6"/>
  <c r="U136" i="6" s="1"/>
  <c r="V136" i="6" s="1"/>
  <c r="R135" i="6"/>
  <c r="R134" i="6"/>
  <c r="U134" i="6" s="1"/>
  <c r="V134" i="6" s="1"/>
  <c r="R133" i="6"/>
  <c r="U133" i="6" s="1"/>
  <c r="V133" i="6" s="1"/>
  <c r="R132" i="6"/>
  <c r="U132" i="6" s="1"/>
  <c r="V132" i="6" s="1"/>
  <c r="R131" i="6"/>
  <c r="R130" i="6"/>
  <c r="U130" i="6" s="1"/>
  <c r="V130" i="6" s="1"/>
  <c r="R129" i="6"/>
  <c r="U129" i="6" s="1"/>
  <c r="V129" i="6" s="1"/>
  <c r="R128" i="6"/>
  <c r="U128" i="6" s="1"/>
  <c r="V128" i="6" s="1"/>
  <c r="R127" i="6"/>
  <c r="R126" i="6"/>
  <c r="U126" i="6" s="1"/>
  <c r="V126" i="6" s="1"/>
  <c r="R125" i="6"/>
  <c r="U125" i="6" s="1"/>
  <c r="V125" i="6" s="1"/>
  <c r="R124" i="6"/>
  <c r="U124" i="6" s="1"/>
  <c r="V124" i="6" s="1"/>
  <c r="R123" i="6"/>
  <c r="R122" i="6"/>
  <c r="U122" i="6" s="1"/>
  <c r="V122" i="6" s="1"/>
  <c r="R121" i="6"/>
  <c r="U121" i="6" s="1"/>
  <c r="V121" i="6" s="1"/>
  <c r="R120" i="6"/>
  <c r="U120" i="6" s="1"/>
  <c r="V120" i="6" s="1"/>
  <c r="R119" i="6"/>
  <c r="R118" i="6"/>
  <c r="U118" i="6" s="1"/>
  <c r="V118" i="6" s="1"/>
  <c r="R117" i="6"/>
  <c r="R116" i="6"/>
  <c r="R115" i="6"/>
  <c r="R114" i="6"/>
  <c r="U114" i="6" s="1"/>
  <c r="V114" i="6" s="1"/>
  <c r="R113" i="6"/>
  <c r="R112" i="6"/>
  <c r="U112" i="6" s="1"/>
  <c r="V112" i="6" s="1"/>
  <c r="R111" i="6"/>
  <c r="R110" i="6"/>
  <c r="S110" i="6" s="1"/>
  <c r="R109" i="6"/>
  <c r="S109" i="6" s="1"/>
  <c r="R108" i="6"/>
  <c r="S108" i="6" s="1"/>
  <c r="R107" i="6"/>
  <c r="R106" i="6"/>
  <c r="S106" i="6" s="1"/>
  <c r="R105" i="6"/>
  <c r="S105" i="6" s="1"/>
  <c r="R104" i="6"/>
  <c r="S104" i="6" s="1"/>
  <c r="R103" i="6"/>
  <c r="R102" i="6"/>
  <c r="S102" i="6" s="1"/>
  <c r="R101" i="6"/>
  <c r="U101" i="6" s="1"/>
  <c r="V101" i="6" s="1"/>
  <c r="R100" i="6"/>
  <c r="U100" i="6" s="1"/>
  <c r="V100" i="6" s="1"/>
  <c r="R99" i="6"/>
  <c r="U99" i="6" s="1"/>
  <c r="V99" i="6" s="1"/>
  <c r="R98" i="6"/>
  <c r="R97" i="6"/>
  <c r="R96" i="6"/>
  <c r="R95" i="6"/>
  <c r="R94" i="6"/>
  <c r="R93" i="6"/>
  <c r="R92" i="6"/>
  <c r="R91" i="6"/>
  <c r="R90" i="6"/>
  <c r="R89" i="6"/>
  <c r="R88" i="6"/>
  <c r="R87" i="6"/>
  <c r="R86" i="6"/>
  <c r="R85" i="6"/>
  <c r="R84" i="6"/>
  <c r="R83" i="6"/>
  <c r="R82" i="6"/>
  <c r="R81" i="6"/>
  <c r="R80" i="6"/>
  <c r="R79" i="6"/>
  <c r="R78" i="6"/>
  <c r="R77" i="6"/>
  <c r="R76" i="6"/>
  <c r="R75" i="6"/>
  <c r="R74" i="6"/>
  <c r="R73" i="6"/>
  <c r="R72" i="6"/>
  <c r="R71" i="6"/>
  <c r="R70" i="6"/>
  <c r="R69" i="6"/>
  <c r="R68" i="6"/>
  <c r="R67" i="6"/>
  <c r="R66" i="6"/>
  <c r="R65" i="6"/>
  <c r="R64" i="6"/>
  <c r="R63" i="6"/>
  <c r="R62" i="6"/>
  <c r="R61" i="6"/>
  <c r="R60" i="6"/>
  <c r="R59" i="6"/>
  <c r="R58" i="6"/>
  <c r="R57" i="6"/>
  <c r="R56" i="6"/>
  <c r="R55" i="6"/>
  <c r="R54" i="6"/>
  <c r="R53" i="6"/>
  <c r="R52" i="6"/>
  <c r="R51" i="6"/>
  <c r="R50" i="6"/>
  <c r="R49" i="6"/>
  <c r="R48" i="6"/>
  <c r="R47" i="6"/>
  <c r="R46" i="6"/>
  <c r="R45" i="6"/>
  <c r="R44" i="6"/>
  <c r="R43" i="6"/>
  <c r="R42" i="6"/>
  <c r="R41" i="6"/>
  <c r="R40" i="6"/>
  <c r="R39" i="6"/>
  <c r="R38" i="6"/>
  <c r="R37" i="6"/>
  <c r="R36" i="6"/>
  <c r="R35" i="6"/>
  <c r="R34" i="6"/>
  <c r="R33" i="6"/>
  <c r="R32" i="6"/>
  <c r="R31" i="6"/>
  <c r="R30" i="6"/>
  <c r="R29" i="6"/>
  <c r="R28" i="6"/>
  <c r="R27" i="6"/>
  <c r="R26" i="6"/>
  <c r="R25" i="6"/>
  <c r="E30" i="8" s="1"/>
  <c r="R24" i="6"/>
  <c r="E29" i="8" s="1"/>
  <c r="R23" i="6"/>
  <c r="R22" i="6"/>
  <c r="R21" i="6"/>
  <c r="U21" i="6" s="1"/>
  <c r="V21" i="6" s="1"/>
  <c r="R20" i="6"/>
  <c r="U20" i="6" s="1"/>
  <c r="V20" i="6" s="1"/>
  <c r="R19" i="6"/>
  <c r="U19" i="6" s="1"/>
  <c r="V19" i="6" s="1"/>
  <c r="R18" i="6"/>
  <c r="U18" i="6" s="1"/>
  <c r="V18" i="6" s="1"/>
  <c r="R17" i="6"/>
  <c r="U17" i="6" s="1"/>
  <c r="V17" i="6" s="1"/>
  <c r="R16" i="6"/>
  <c r="U16" i="6" s="1"/>
  <c r="V16" i="6" s="1"/>
  <c r="R15" i="6"/>
  <c r="U15" i="6" s="1"/>
  <c r="V15" i="6" s="1"/>
  <c r="R14" i="6"/>
  <c r="U14" i="6" s="1"/>
  <c r="V14" i="6" s="1"/>
  <c r="R13" i="6"/>
  <c r="U13" i="6" s="1"/>
  <c r="V13" i="6" s="1"/>
  <c r="R12" i="6"/>
  <c r="U12" i="6" s="1"/>
  <c r="V12" i="6" s="1"/>
  <c r="R11" i="6"/>
  <c r="U11" i="6" s="1"/>
  <c r="V11" i="6" s="1"/>
  <c r="R10" i="6"/>
  <c r="U10" i="6" s="1"/>
  <c r="V10" i="6" s="1"/>
  <c r="R9" i="6"/>
  <c r="U9" i="6" s="1"/>
  <c r="V9" i="6" s="1"/>
  <c r="R8" i="6"/>
  <c r="U8" i="6" s="1"/>
  <c r="V8" i="6" s="1"/>
  <c r="R7" i="6"/>
  <c r="U7" i="6" s="1"/>
  <c r="V7" i="6" s="1"/>
  <c r="R6" i="6"/>
  <c r="U6" i="6" s="1"/>
  <c r="V6" i="6" s="1"/>
  <c r="R5" i="6"/>
  <c r="U5" i="6" s="1"/>
  <c r="V5" i="6" s="1"/>
  <c r="R4" i="6"/>
  <c r="U4" i="6" s="1"/>
  <c r="V4" i="6" s="1"/>
  <c r="R3" i="6"/>
  <c r="U3" i="6" s="1"/>
  <c r="V3" i="6" s="1"/>
  <c r="R2" i="6"/>
  <c r="U2" i="6" s="1"/>
  <c r="V2" i="6" s="1"/>
  <c r="U184" i="6" l="1"/>
  <c r="V184" i="6" s="1"/>
  <c r="E25" i="8"/>
  <c r="U375" i="6"/>
  <c r="V375" i="6" s="1"/>
  <c r="E14" i="8"/>
  <c r="U379" i="6"/>
  <c r="E17" i="8"/>
  <c r="U383" i="6"/>
  <c r="V383" i="6" s="1"/>
  <c r="E21" i="8"/>
  <c r="U22" i="6"/>
  <c r="V22" i="6" s="1"/>
  <c r="E28" i="8"/>
  <c r="G28" i="8" s="1"/>
  <c r="I28" i="8" s="1"/>
  <c r="U185" i="6"/>
  <c r="V185" i="6" s="1"/>
  <c r="E22" i="8"/>
  <c r="U372" i="6"/>
  <c r="V372" i="6" s="1"/>
  <c r="E12" i="8"/>
  <c r="U380" i="6"/>
  <c r="E18" i="8"/>
  <c r="U186" i="6"/>
  <c r="V186" i="6" s="1"/>
  <c r="E23" i="8"/>
  <c r="U194" i="6"/>
  <c r="V194" i="6" s="1"/>
  <c r="E26" i="8"/>
  <c r="U373" i="6"/>
  <c r="V373" i="6" s="1"/>
  <c r="E13" i="8"/>
  <c r="U377" i="6"/>
  <c r="V377" i="6" s="1"/>
  <c r="E15" i="8"/>
  <c r="S381" i="6"/>
  <c r="E19" i="8"/>
  <c r="U183" i="6"/>
  <c r="V183" i="6" s="1"/>
  <c r="E24" i="8"/>
  <c r="U199" i="6"/>
  <c r="V199" i="6" s="1"/>
  <c r="E27" i="8"/>
  <c r="G27" i="8" s="1"/>
  <c r="I27" i="8" s="1"/>
  <c r="S378" i="6"/>
  <c r="E16" i="8"/>
  <c r="S382" i="6"/>
  <c r="E20" i="8"/>
  <c r="V380" i="6"/>
  <c r="V379" i="6"/>
  <c r="U110" i="6"/>
  <c r="V110" i="6" s="1"/>
  <c r="S244" i="6"/>
  <c r="S20" i="6"/>
  <c r="U318" i="6"/>
  <c r="V318" i="6" s="1"/>
  <c r="S242" i="6"/>
  <c r="S240" i="6"/>
  <c r="U374" i="6"/>
  <c r="V374" i="6" s="1"/>
  <c r="S377" i="6"/>
  <c r="S238" i="6"/>
  <c r="S256" i="6"/>
  <c r="U334" i="6"/>
  <c r="V334" i="6" s="1"/>
  <c r="S234" i="6"/>
  <c r="S236" i="6"/>
  <c r="S257" i="6"/>
  <c r="U349" i="6"/>
  <c r="V349" i="6" s="1"/>
  <c r="U102" i="6"/>
  <c r="V102" i="6" s="1"/>
  <c r="S232" i="6"/>
  <c r="S246" i="6"/>
  <c r="S248" i="6"/>
  <c r="U302" i="6"/>
  <c r="V302" i="6" s="1"/>
  <c r="U365" i="6"/>
  <c r="V365" i="6" s="1"/>
  <c r="U381" i="6"/>
  <c r="U106" i="6"/>
  <c r="V106" i="6" s="1"/>
  <c r="S250" i="6"/>
  <c r="U311" i="6"/>
  <c r="V311" i="6" s="1"/>
  <c r="S314" i="6"/>
  <c r="U327" i="6"/>
  <c r="V327" i="6" s="1"/>
  <c r="S330" i="6"/>
  <c r="U342" i="6"/>
  <c r="V342" i="6" s="1"/>
  <c r="S345" i="6"/>
  <c r="U358" i="6"/>
  <c r="V358" i="6" s="1"/>
  <c r="S2" i="6"/>
  <c r="S3" i="6"/>
  <c r="S5" i="6"/>
  <c r="S7" i="6"/>
  <c r="S9" i="6"/>
  <c r="S11" i="6"/>
  <c r="S13" i="6"/>
  <c r="S15" i="6"/>
  <c r="S17" i="6"/>
  <c r="U104" i="6"/>
  <c r="V104" i="6" s="1"/>
  <c r="S118" i="6"/>
  <c r="S120" i="6"/>
  <c r="S122" i="6"/>
  <c r="S124" i="6"/>
  <c r="S126" i="6"/>
  <c r="S128" i="6"/>
  <c r="S130" i="6"/>
  <c r="S132" i="6"/>
  <c r="S134" i="6"/>
  <c r="S136" i="6"/>
  <c r="S138" i="6"/>
  <c r="S140" i="6"/>
  <c r="S142" i="6"/>
  <c r="S144" i="6"/>
  <c r="S146" i="6"/>
  <c r="S148" i="6"/>
  <c r="S150" i="6"/>
  <c r="S152" i="6"/>
  <c r="S154" i="6"/>
  <c r="S156" i="6"/>
  <c r="S158" i="6"/>
  <c r="S160" i="6"/>
  <c r="S162" i="6"/>
  <c r="S164" i="6"/>
  <c r="S166" i="6"/>
  <c r="S168" i="6"/>
  <c r="S170" i="6"/>
  <c r="S172" i="6"/>
  <c r="S174" i="6"/>
  <c r="S176" i="6"/>
  <c r="S178" i="6"/>
  <c r="S180" i="6"/>
  <c r="S182" i="6"/>
  <c r="S184" i="6"/>
  <c r="S186" i="6"/>
  <c r="S188" i="6"/>
  <c r="S190" i="6"/>
  <c r="S192" i="6"/>
  <c r="S194" i="6"/>
  <c r="S196" i="6"/>
  <c r="S198" i="6"/>
  <c r="S200" i="6"/>
  <c r="S202" i="6"/>
  <c r="S204" i="6"/>
  <c r="S206" i="6"/>
  <c r="S208" i="6"/>
  <c r="S210" i="6"/>
  <c r="S212" i="6"/>
  <c r="S214" i="6"/>
  <c r="S216" i="6"/>
  <c r="S218" i="6"/>
  <c r="S220" i="6"/>
  <c r="S222" i="6"/>
  <c r="S224" i="6"/>
  <c r="S226" i="6"/>
  <c r="S228" i="6"/>
  <c r="S230" i="6"/>
  <c r="S259" i="6"/>
  <c r="U307" i="6"/>
  <c r="V307" i="6" s="1"/>
  <c r="S310" i="6"/>
  <c r="U323" i="6"/>
  <c r="V323" i="6" s="1"/>
  <c r="S326" i="6"/>
  <c r="U338" i="6"/>
  <c r="V338" i="6" s="1"/>
  <c r="S341" i="6"/>
  <c r="U354" i="6"/>
  <c r="V354" i="6" s="1"/>
  <c r="S357" i="6"/>
  <c r="S373" i="6"/>
  <c r="S4" i="6"/>
  <c r="S6" i="6"/>
  <c r="S8" i="6"/>
  <c r="S10" i="6"/>
  <c r="S12" i="6"/>
  <c r="S14" i="6"/>
  <c r="S16" i="6"/>
  <c r="S18" i="6"/>
  <c r="S22" i="6"/>
  <c r="U108" i="6"/>
  <c r="V108" i="6" s="1"/>
  <c r="S114" i="6"/>
  <c r="U303" i="6"/>
  <c r="V303" i="6" s="1"/>
  <c r="S306" i="6"/>
  <c r="U319" i="6"/>
  <c r="V319" i="6" s="1"/>
  <c r="S322" i="6"/>
  <c r="U335" i="6"/>
  <c r="V335" i="6" s="1"/>
  <c r="S337" i="6"/>
  <c r="U350" i="6"/>
  <c r="V350" i="6" s="1"/>
  <c r="S353" i="6"/>
  <c r="U366" i="6"/>
  <c r="V366" i="6" s="1"/>
  <c r="U382" i="6"/>
  <c r="S252" i="6"/>
  <c r="S254" i="6"/>
  <c r="S258" i="6"/>
  <c r="U315" i="6"/>
  <c r="V315" i="6" s="1"/>
  <c r="U331" i="6"/>
  <c r="V331" i="6" s="1"/>
  <c r="U346" i="6"/>
  <c r="V346" i="6" s="1"/>
  <c r="U378" i="6"/>
  <c r="U25" i="6"/>
  <c r="S25" i="6"/>
  <c r="U27" i="6"/>
  <c r="V27" i="6" s="1"/>
  <c r="S27" i="6"/>
  <c r="U33" i="6"/>
  <c r="V33" i="6" s="1"/>
  <c r="S33" i="6"/>
  <c r="U35" i="6"/>
  <c r="V35" i="6" s="1"/>
  <c r="S35" i="6"/>
  <c r="U41" i="6"/>
  <c r="V41" i="6" s="1"/>
  <c r="S41" i="6"/>
  <c r="U43" i="6"/>
  <c r="V43" i="6" s="1"/>
  <c r="S43" i="6"/>
  <c r="U49" i="6"/>
  <c r="V49" i="6" s="1"/>
  <c r="S49" i="6"/>
  <c r="U54" i="6"/>
  <c r="V54" i="6" s="1"/>
  <c r="S54" i="6"/>
  <c r="U56" i="6"/>
  <c r="V56" i="6" s="1"/>
  <c r="S56" i="6"/>
  <c r="U58" i="6"/>
  <c r="V58" i="6" s="1"/>
  <c r="S58" i="6"/>
  <c r="U60" i="6"/>
  <c r="V60" i="6" s="1"/>
  <c r="S60" i="6"/>
  <c r="U62" i="6"/>
  <c r="V62" i="6" s="1"/>
  <c r="S62" i="6"/>
  <c r="U64" i="6"/>
  <c r="V64" i="6" s="1"/>
  <c r="S64" i="6"/>
  <c r="U70" i="6"/>
  <c r="V70" i="6" s="1"/>
  <c r="S70" i="6"/>
  <c r="U72" i="6"/>
  <c r="V72" i="6" s="1"/>
  <c r="S72" i="6"/>
  <c r="U74" i="6"/>
  <c r="V74" i="6" s="1"/>
  <c r="S74" i="6"/>
  <c r="U76" i="6"/>
  <c r="V76" i="6" s="1"/>
  <c r="S76" i="6"/>
  <c r="U78" i="6"/>
  <c r="V78" i="6" s="1"/>
  <c r="S78" i="6"/>
  <c r="U80" i="6"/>
  <c r="V80" i="6" s="1"/>
  <c r="S80" i="6"/>
  <c r="U82" i="6"/>
  <c r="V82" i="6" s="1"/>
  <c r="S82" i="6"/>
  <c r="U84" i="6"/>
  <c r="V84" i="6" s="1"/>
  <c r="S84" i="6"/>
  <c r="U86" i="6"/>
  <c r="V86" i="6" s="1"/>
  <c r="S86" i="6"/>
  <c r="U88" i="6"/>
  <c r="V88" i="6" s="1"/>
  <c r="S88" i="6"/>
  <c r="U90" i="6"/>
  <c r="V90" i="6" s="1"/>
  <c r="S90" i="6"/>
  <c r="U91" i="6"/>
  <c r="V91" i="6" s="1"/>
  <c r="S91" i="6"/>
  <c r="U93" i="6"/>
  <c r="V93" i="6" s="1"/>
  <c r="S93" i="6"/>
  <c r="U95" i="6"/>
  <c r="V95" i="6" s="1"/>
  <c r="S95" i="6"/>
  <c r="U97" i="6"/>
  <c r="V97" i="6" s="1"/>
  <c r="S97" i="6"/>
  <c r="S103" i="6"/>
  <c r="U103" i="6"/>
  <c r="V103" i="6" s="1"/>
  <c r="U113" i="6"/>
  <c r="V113" i="6" s="1"/>
  <c r="S113" i="6"/>
  <c r="S19" i="6"/>
  <c r="U116" i="6"/>
  <c r="V116" i="6" s="1"/>
  <c r="S116" i="6"/>
  <c r="U31" i="6"/>
  <c r="V31" i="6" s="1"/>
  <c r="S31" i="6"/>
  <c r="U37" i="6"/>
  <c r="V37" i="6" s="1"/>
  <c r="S37" i="6"/>
  <c r="U45" i="6"/>
  <c r="V45" i="6" s="1"/>
  <c r="S45" i="6"/>
  <c r="U50" i="6"/>
  <c r="V50" i="6" s="1"/>
  <c r="S50" i="6"/>
  <c r="U66" i="6"/>
  <c r="V66" i="6" s="1"/>
  <c r="S66" i="6"/>
  <c r="U26" i="6"/>
  <c r="V26" i="6" s="1"/>
  <c r="S26" i="6"/>
  <c r="U30" i="6"/>
  <c r="V30" i="6" s="1"/>
  <c r="S30" i="6"/>
  <c r="U34" i="6"/>
  <c r="V34" i="6" s="1"/>
  <c r="S34" i="6"/>
  <c r="U38" i="6"/>
  <c r="V38" i="6" s="1"/>
  <c r="S38" i="6"/>
  <c r="U42" i="6"/>
  <c r="V42" i="6" s="1"/>
  <c r="S42" i="6"/>
  <c r="U46" i="6"/>
  <c r="V46" i="6" s="1"/>
  <c r="S46" i="6"/>
  <c r="U53" i="6"/>
  <c r="V53" i="6" s="1"/>
  <c r="S53" i="6"/>
  <c r="U57" i="6"/>
  <c r="V57" i="6" s="1"/>
  <c r="S57" i="6"/>
  <c r="U61" i="6"/>
  <c r="V61" i="6" s="1"/>
  <c r="S61" i="6"/>
  <c r="U63" i="6"/>
  <c r="V63" i="6" s="1"/>
  <c r="S63" i="6"/>
  <c r="U65" i="6"/>
  <c r="V65" i="6" s="1"/>
  <c r="S65" i="6"/>
  <c r="U69" i="6"/>
  <c r="V69" i="6" s="1"/>
  <c r="S69" i="6"/>
  <c r="U71" i="6"/>
  <c r="V71" i="6" s="1"/>
  <c r="S71" i="6"/>
  <c r="U73" i="6"/>
  <c r="V73" i="6" s="1"/>
  <c r="S73" i="6"/>
  <c r="U75" i="6"/>
  <c r="V75" i="6" s="1"/>
  <c r="S75" i="6"/>
  <c r="U77" i="6"/>
  <c r="V77" i="6" s="1"/>
  <c r="S77" i="6"/>
  <c r="U79" i="6"/>
  <c r="V79" i="6" s="1"/>
  <c r="S79" i="6"/>
  <c r="U81" i="6"/>
  <c r="V81" i="6" s="1"/>
  <c r="S81" i="6"/>
  <c r="U83" i="6"/>
  <c r="V83" i="6" s="1"/>
  <c r="S83" i="6"/>
  <c r="U85" i="6"/>
  <c r="V85" i="6" s="1"/>
  <c r="S85" i="6"/>
  <c r="U87" i="6"/>
  <c r="V87" i="6" s="1"/>
  <c r="S87" i="6"/>
  <c r="U89" i="6"/>
  <c r="V89" i="6" s="1"/>
  <c r="S89" i="6"/>
  <c r="U92" i="6"/>
  <c r="V92" i="6" s="1"/>
  <c r="S92" i="6"/>
  <c r="U94" i="6"/>
  <c r="V94" i="6" s="1"/>
  <c r="S94" i="6"/>
  <c r="U96" i="6"/>
  <c r="V96" i="6" s="1"/>
  <c r="S96" i="6"/>
  <c r="U98" i="6"/>
  <c r="V98" i="6" s="1"/>
  <c r="S98" i="6"/>
  <c r="U111" i="6"/>
  <c r="V111" i="6" s="1"/>
  <c r="S111" i="6"/>
  <c r="U23" i="6"/>
  <c r="V23" i="6" s="1"/>
  <c r="S23" i="6"/>
  <c r="U29" i="6"/>
  <c r="V29" i="6" s="1"/>
  <c r="S29" i="6"/>
  <c r="U39" i="6"/>
  <c r="V39" i="6" s="1"/>
  <c r="S39" i="6"/>
  <c r="U47" i="6"/>
  <c r="V47" i="6" s="1"/>
  <c r="S47" i="6"/>
  <c r="U52" i="6"/>
  <c r="V52" i="6" s="1"/>
  <c r="S52" i="6"/>
  <c r="U68" i="6"/>
  <c r="V68" i="6" s="1"/>
  <c r="S68" i="6"/>
  <c r="U24" i="6"/>
  <c r="S24" i="6"/>
  <c r="U28" i="6"/>
  <c r="V28" i="6" s="1"/>
  <c r="S28" i="6"/>
  <c r="U32" i="6"/>
  <c r="V32" i="6" s="1"/>
  <c r="S32" i="6"/>
  <c r="U36" i="6"/>
  <c r="V36" i="6" s="1"/>
  <c r="S36" i="6"/>
  <c r="U40" i="6"/>
  <c r="V40" i="6" s="1"/>
  <c r="S40" i="6"/>
  <c r="U44" i="6"/>
  <c r="V44" i="6" s="1"/>
  <c r="S44" i="6"/>
  <c r="U48" i="6"/>
  <c r="V48" i="6" s="1"/>
  <c r="S48" i="6"/>
  <c r="U51" i="6"/>
  <c r="V51" i="6" s="1"/>
  <c r="S51" i="6"/>
  <c r="U55" i="6"/>
  <c r="V55" i="6" s="1"/>
  <c r="S55" i="6"/>
  <c r="U59" i="6"/>
  <c r="V59" i="6" s="1"/>
  <c r="S59" i="6"/>
  <c r="U67" i="6"/>
  <c r="V67" i="6" s="1"/>
  <c r="S67" i="6"/>
  <c r="S21" i="6"/>
  <c r="S107" i="6"/>
  <c r="U107" i="6"/>
  <c r="V107" i="6" s="1"/>
  <c r="S99" i="6"/>
  <c r="S100" i="6"/>
  <c r="S101" i="6"/>
  <c r="U115" i="6"/>
  <c r="V115" i="6" s="1"/>
  <c r="S115" i="6"/>
  <c r="U117" i="6"/>
  <c r="V117" i="6" s="1"/>
  <c r="S117" i="6"/>
  <c r="U105" i="6"/>
  <c r="V105" i="6" s="1"/>
  <c r="U109" i="6"/>
  <c r="V109" i="6" s="1"/>
  <c r="S112" i="6"/>
  <c r="U119" i="6"/>
  <c r="V119" i="6" s="1"/>
  <c r="S119" i="6"/>
  <c r="U123" i="6"/>
  <c r="V123" i="6" s="1"/>
  <c r="S123" i="6"/>
  <c r="U127" i="6"/>
  <c r="V127" i="6" s="1"/>
  <c r="S127" i="6"/>
  <c r="U131" i="6"/>
  <c r="V131" i="6" s="1"/>
  <c r="S131" i="6"/>
  <c r="U135" i="6"/>
  <c r="V135" i="6" s="1"/>
  <c r="S135" i="6"/>
  <c r="U139" i="6"/>
  <c r="V139" i="6" s="1"/>
  <c r="S139" i="6"/>
  <c r="U143" i="6"/>
  <c r="V143" i="6" s="1"/>
  <c r="S143" i="6"/>
  <c r="U264" i="6"/>
  <c r="V264" i="6" s="1"/>
  <c r="S264" i="6"/>
  <c r="U268" i="6"/>
  <c r="V268" i="6" s="1"/>
  <c r="S268" i="6"/>
  <c r="U272" i="6"/>
  <c r="V272" i="6" s="1"/>
  <c r="S272" i="6"/>
  <c r="U276" i="6"/>
  <c r="V276" i="6" s="1"/>
  <c r="S276" i="6"/>
  <c r="U280" i="6"/>
  <c r="V280" i="6" s="1"/>
  <c r="S280" i="6"/>
  <c r="U284" i="6"/>
  <c r="V284" i="6" s="1"/>
  <c r="S284" i="6"/>
  <c r="U288" i="6"/>
  <c r="V288" i="6" s="1"/>
  <c r="S288" i="6"/>
  <c r="U292" i="6"/>
  <c r="V292" i="6" s="1"/>
  <c r="S292" i="6"/>
  <c r="U296" i="6"/>
  <c r="V296" i="6" s="1"/>
  <c r="S296" i="6"/>
  <c r="U300" i="6"/>
  <c r="V300" i="6" s="1"/>
  <c r="S300" i="6"/>
  <c r="S147" i="6"/>
  <c r="S151" i="6"/>
  <c r="S155" i="6"/>
  <c r="S159" i="6"/>
  <c r="S163" i="6"/>
  <c r="S167" i="6"/>
  <c r="S171" i="6"/>
  <c r="S175" i="6"/>
  <c r="S179" i="6"/>
  <c r="S183" i="6"/>
  <c r="S187" i="6"/>
  <c r="S191" i="6"/>
  <c r="S195" i="6"/>
  <c r="S199" i="6"/>
  <c r="S203" i="6"/>
  <c r="S207" i="6"/>
  <c r="S211" i="6"/>
  <c r="S215" i="6"/>
  <c r="S219" i="6"/>
  <c r="S223" i="6"/>
  <c r="S227" i="6"/>
  <c r="S231" i="6"/>
  <c r="S235" i="6"/>
  <c r="S239" i="6"/>
  <c r="S243" i="6"/>
  <c r="S247" i="6"/>
  <c r="S251" i="6"/>
  <c r="S255" i="6"/>
  <c r="U262" i="6"/>
  <c r="V262" i="6" s="1"/>
  <c r="S262" i="6"/>
  <c r="U265" i="6"/>
  <c r="V265" i="6" s="1"/>
  <c r="S265" i="6"/>
  <c r="U269" i="6"/>
  <c r="V269" i="6" s="1"/>
  <c r="S269" i="6"/>
  <c r="U273" i="6"/>
  <c r="V273" i="6" s="1"/>
  <c r="S273" i="6"/>
  <c r="U277" i="6"/>
  <c r="V277" i="6" s="1"/>
  <c r="S277" i="6"/>
  <c r="U281" i="6"/>
  <c r="V281" i="6" s="1"/>
  <c r="S281" i="6"/>
  <c r="U285" i="6"/>
  <c r="V285" i="6" s="1"/>
  <c r="S285" i="6"/>
  <c r="U260" i="6"/>
  <c r="V260" i="6" s="1"/>
  <c r="S260" i="6"/>
  <c r="U266" i="6"/>
  <c r="V266" i="6" s="1"/>
  <c r="S266" i="6"/>
  <c r="U270" i="6"/>
  <c r="V270" i="6" s="1"/>
  <c r="S270" i="6"/>
  <c r="U274" i="6"/>
  <c r="V274" i="6" s="1"/>
  <c r="S274" i="6"/>
  <c r="U278" i="6"/>
  <c r="V278" i="6" s="1"/>
  <c r="S278" i="6"/>
  <c r="U282" i="6"/>
  <c r="V282" i="6" s="1"/>
  <c r="S282" i="6"/>
  <c r="U286" i="6"/>
  <c r="V286" i="6" s="1"/>
  <c r="S286" i="6"/>
  <c r="U290" i="6"/>
  <c r="V290" i="6" s="1"/>
  <c r="S290" i="6"/>
  <c r="U294" i="6"/>
  <c r="V294" i="6" s="1"/>
  <c r="S294" i="6"/>
  <c r="U298" i="6"/>
  <c r="V298" i="6" s="1"/>
  <c r="S298" i="6"/>
  <c r="S121" i="6"/>
  <c r="S125" i="6"/>
  <c r="S129" i="6"/>
  <c r="S133" i="6"/>
  <c r="S137" i="6"/>
  <c r="S141" i="6"/>
  <c r="S145" i="6"/>
  <c r="S149" i="6"/>
  <c r="S153" i="6"/>
  <c r="S157" i="6"/>
  <c r="S161" i="6"/>
  <c r="S165" i="6"/>
  <c r="S169" i="6"/>
  <c r="S173" i="6"/>
  <c r="S177" i="6"/>
  <c r="S181" i="6"/>
  <c r="S185" i="6"/>
  <c r="S189" i="6"/>
  <c r="S193" i="6"/>
  <c r="S197" i="6"/>
  <c r="S201" i="6"/>
  <c r="S205" i="6"/>
  <c r="S209" i="6"/>
  <c r="S213" i="6"/>
  <c r="S217" i="6"/>
  <c r="S221" i="6"/>
  <c r="S225" i="6"/>
  <c r="S229" i="6"/>
  <c r="S233" i="6"/>
  <c r="S237" i="6"/>
  <c r="S241" i="6"/>
  <c r="S245" i="6"/>
  <c r="S249" i="6"/>
  <c r="S253" i="6"/>
  <c r="U261" i="6"/>
  <c r="V261" i="6" s="1"/>
  <c r="S261" i="6"/>
  <c r="U263" i="6"/>
  <c r="V263" i="6" s="1"/>
  <c r="S263" i="6"/>
  <c r="U267" i="6"/>
  <c r="V267" i="6" s="1"/>
  <c r="S267" i="6"/>
  <c r="U271" i="6"/>
  <c r="V271" i="6" s="1"/>
  <c r="S271" i="6"/>
  <c r="U275" i="6"/>
  <c r="V275" i="6" s="1"/>
  <c r="S275" i="6"/>
  <c r="U279" i="6"/>
  <c r="V279" i="6" s="1"/>
  <c r="S279" i="6"/>
  <c r="U283" i="6"/>
  <c r="V283" i="6" s="1"/>
  <c r="S283" i="6"/>
  <c r="U304" i="6"/>
  <c r="V304" i="6" s="1"/>
  <c r="S304" i="6"/>
  <c r="U308" i="6"/>
  <c r="V308" i="6" s="1"/>
  <c r="S308" i="6"/>
  <c r="U312" i="6"/>
  <c r="V312" i="6" s="1"/>
  <c r="S312" i="6"/>
  <c r="U287" i="6"/>
  <c r="V287" i="6" s="1"/>
  <c r="S287" i="6"/>
  <c r="U289" i="6"/>
  <c r="V289" i="6" s="1"/>
  <c r="S289" i="6"/>
  <c r="U291" i="6"/>
  <c r="V291" i="6" s="1"/>
  <c r="S291" i="6"/>
  <c r="U293" i="6"/>
  <c r="V293" i="6" s="1"/>
  <c r="S293" i="6"/>
  <c r="U295" i="6"/>
  <c r="V295" i="6" s="1"/>
  <c r="S295" i="6"/>
  <c r="U297" i="6"/>
  <c r="V297" i="6" s="1"/>
  <c r="S297" i="6"/>
  <c r="U299" i="6"/>
  <c r="V299" i="6" s="1"/>
  <c r="S299" i="6"/>
  <c r="S301" i="6"/>
  <c r="S305" i="6"/>
  <c r="S309" i="6"/>
  <c r="S313" i="6"/>
  <c r="S317" i="6"/>
  <c r="S321" i="6"/>
  <c r="S325" i="6"/>
  <c r="S329" i="6"/>
  <c r="S333" i="6"/>
  <c r="S336" i="6"/>
  <c r="S340" i="6"/>
  <c r="S344" i="6"/>
  <c r="S348" i="6"/>
  <c r="S352" i="6"/>
  <c r="S356" i="6"/>
  <c r="S364" i="6"/>
  <c r="S368" i="6"/>
  <c r="S372" i="6"/>
  <c r="S376" i="6"/>
  <c r="S380" i="6"/>
  <c r="S316" i="6"/>
  <c r="S320" i="6"/>
  <c r="S324" i="6"/>
  <c r="S328" i="6"/>
  <c r="S332" i="6"/>
  <c r="S339" i="6"/>
  <c r="S343" i="6"/>
  <c r="S347" i="6"/>
  <c r="S351" i="6"/>
  <c r="S355" i="6"/>
  <c r="S363" i="6"/>
  <c r="S367" i="6"/>
  <c r="S375" i="6"/>
  <c r="S379" i="6"/>
  <c r="S383" i="6"/>
  <c r="G19" i="8" l="1"/>
  <c r="L19" i="8" s="1"/>
  <c r="M19" i="8" s="1"/>
  <c r="G20" i="8"/>
  <c r="L20" i="8" s="1"/>
  <c r="M20" i="8" s="1"/>
  <c r="G24" i="8"/>
  <c r="G15" i="8"/>
  <c r="G26" i="8"/>
  <c r="G18" i="8"/>
  <c r="G22" i="8"/>
  <c r="G21" i="8"/>
  <c r="G14" i="8"/>
  <c r="G16" i="8"/>
  <c r="I16" i="8" s="1"/>
  <c r="G13" i="8"/>
  <c r="G23" i="8"/>
  <c r="G12" i="8"/>
  <c r="G17" i="8"/>
  <c r="G25" i="8"/>
  <c r="L28" i="8"/>
  <c r="M28" i="8" s="1"/>
  <c r="L27" i="8"/>
  <c r="M27" i="8" s="1"/>
  <c r="V25" i="6"/>
  <c r="G30" i="8"/>
  <c r="I30" i="8" s="1"/>
  <c r="V24" i="6"/>
  <c r="G29" i="8"/>
  <c r="V378" i="6"/>
  <c r="V381" i="6"/>
  <c r="V382" i="6"/>
  <c r="C1" i="5"/>
  <c r="D1" i="5" s="1"/>
  <c r="E1" i="5" s="1"/>
  <c r="F1" i="5" s="1"/>
  <c r="G1" i="5" s="1"/>
  <c r="H1" i="5" s="1"/>
  <c r="I1" i="5" s="1"/>
  <c r="F5" i="5"/>
  <c r="F6" i="5" s="1"/>
  <c r="I19" i="8" l="1"/>
  <c r="L16" i="8"/>
  <c r="M16" i="8" s="1"/>
  <c r="I20" i="8"/>
  <c r="L23" i="8"/>
  <c r="M23" i="8" s="1"/>
  <c r="I23" i="8"/>
  <c r="I21" i="8"/>
  <c r="L21" i="8"/>
  <c r="M21" i="8" s="1"/>
  <c r="L15" i="8"/>
  <c r="M15" i="8" s="1"/>
  <c r="I15" i="8"/>
  <c r="I25" i="8"/>
  <c r="L25" i="8"/>
  <c r="M25" i="8" s="1"/>
  <c r="L13" i="8"/>
  <c r="M13" i="8" s="1"/>
  <c r="I13" i="8"/>
  <c r="L22" i="8"/>
  <c r="M22" i="8" s="1"/>
  <c r="I22" i="8"/>
  <c r="I24" i="8"/>
  <c r="L24" i="8"/>
  <c r="M24" i="8" s="1"/>
  <c r="L17" i="8"/>
  <c r="M17" i="8" s="1"/>
  <c r="I17" i="8"/>
  <c r="I18" i="8"/>
  <c r="L18" i="8"/>
  <c r="M18" i="8" s="1"/>
  <c r="I12" i="8"/>
  <c r="L12" i="8"/>
  <c r="M12" i="8" s="1"/>
  <c r="L14" i="8"/>
  <c r="M14" i="8" s="1"/>
  <c r="I14" i="8"/>
  <c r="I26" i="8"/>
  <c r="L26" i="8"/>
  <c r="M26" i="8" s="1"/>
  <c r="G34" i="8"/>
  <c r="L29" i="8"/>
  <c r="M29" i="8" s="1"/>
  <c r="I29" i="8"/>
  <c r="G9" i="8"/>
  <c r="E38" i="8" s="1"/>
  <c r="L30" i="8"/>
  <c r="M30" i="8" s="1"/>
  <c r="H3" i="5"/>
  <c r="I3" i="5" s="1"/>
  <c r="G4" i="5"/>
  <c r="G5" i="5"/>
  <c r="G6" i="5"/>
  <c r="D6" i="5" s="1"/>
  <c r="F7" i="5"/>
  <c r="G7" i="5" s="1"/>
  <c r="H7" i="5" l="1"/>
  <c r="I7" i="5" s="1"/>
  <c r="D7" i="5"/>
  <c r="H4" i="5"/>
  <c r="I4" i="5" s="1"/>
  <c r="D4" i="5"/>
  <c r="H5" i="5"/>
  <c r="I5" i="5" s="1"/>
  <c r="D5" i="5"/>
  <c r="I34" i="8"/>
  <c r="L9" i="8"/>
  <c r="H6" i="5"/>
  <c r="I6" i="5" s="1"/>
  <c r="F8" i="5"/>
  <c r="G8" i="5" s="1"/>
  <c r="H8" i="5" l="1"/>
  <c r="I8" i="5" s="1"/>
  <c r="D8" i="5"/>
  <c r="F9" i="5"/>
  <c r="G9" i="5" s="1"/>
  <c r="H9" i="5" l="1"/>
  <c r="I9" i="5" s="1"/>
  <c r="D9" i="5"/>
  <c r="F10" i="5"/>
  <c r="G10" i="5" s="1"/>
  <c r="M9" i="8"/>
  <c r="G38" i="8"/>
  <c r="H10" i="5" l="1"/>
  <c r="I10" i="5" s="1"/>
  <c r="D10" i="5"/>
  <c r="I38" i="8"/>
  <c r="I45" i="8" s="1"/>
  <c r="G45" i="8"/>
</calcChain>
</file>

<file path=xl/sharedStrings.xml><?xml version="1.0" encoding="utf-8"?>
<sst xmlns="http://schemas.openxmlformats.org/spreadsheetml/2006/main" count="9251" uniqueCount="2411">
  <si>
    <t>Réf.</t>
  </si>
  <si>
    <t>Libellé</t>
  </si>
  <si>
    <t>Code EAN fournisseur</t>
  </si>
  <si>
    <t>Prix unitaire HT</t>
  </si>
  <si>
    <t>Taux TVA</t>
  </si>
  <si>
    <t>Prix unitaire TTC</t>
  </si>
  <si>
    <t>Fournisseur</t>
  </si>
  <si>
    <t>BEY000001</t>
  </si>
  <si>
    <t>Butimiel</t>
  </si>
  <si>
    <t>BEY000002</t>
  </si>
  <si>
    <t>BEY000010</t>
  </si>
  <si>
    <t>BEY000011</t>
  </si>
  <si>
    <t>BEY000012</t>
  </si>
  <si>
    <t>BEY000013</t>
  </si>
  <si>
    <t>BEY000014</t>
  </si>
  <si>
    <t>BEY000015</t>
  </si>
  <si>
    <t>BEY000016</t>
  </si>
  <si>
    <t>BEY000052</t>
  </si>
  <si>
    <t>Chateau Grand Brahis</t>
  </si>
  <si>
    <t>BEY000063</t>
  </si>
  <si>
    <t>Crousty Breizh</t>
  </si>
  <si>
    <t>BEY000064</t>
  </si>
  <si>
    <t>BEY000065</t>
  </si>
  <si>
    <t>BEY000066</t>
  </si>
  <si>
    <t>BEY000067</t>
  </si>
  <si>
    <t>BEY000068</t>
  </si>
  <si>
    <t>Maison Vidal</t>
  </si>
  <si>
    <t>BEY000069</t>
  </si>
  <si>
    <t>BEY000070</t>
  </si>
  <si>
    <t>BEY000071</t>
  </si>
  <si>
    <t>BEY000072</t>
  </si>
  <si>
    <t>BEY000073</t>
  </si>
  <si>
    <t>BEY000074</t>
  </si>
  <si>
    <t>BEY000075</t>
  </si>
  <si>
    <t>BEY000076</t>
  </si>
  <si>
    <t>BEY000077</t>
  </si>
  <si>
    <t>BEY000078</t>
  </si>
  <si>
    <t>BEY000079</t>
  </si>
  <si>
    <t>BEY000080</t>
  </si>
  <si>
    <t>BEY000081</t>
  </si>
  <si>
    <t>BEY000082</t>
  </si>
  <si>
    <t>BEY000083</t>
  </si>
  <si>
    <t>BEY000084</t>
  </si>
  <si>
    <t>BEY000085</t>
  </si>
  <si>
    <t>BEY000086</t>
  </si>
  <si>
    <t>BEY000087</t>
  </si>
  <si>
    <t>BEY000088</t>
  </si>
  <si>
    <t>BEY000089</t>
  </si>
  <si>
    <t>BEY000092</t>
  </si>
  <si>
    <t>Mulot et Petitjean</t>
  </si>
  <si>
    <t>BEY000093</t>
  </si>
  <si>
    <t>BEY000094</t>
  </si>
  <si>
    <t>BEY000096</t>
  </si>
  <si>
    <t>BEY000097</t>
  </si>
  <si>
    <t>BEY000098</t>
  </si>
  <si>
    <t>BEY000099</t>
  </si>
  <si>
    <t>BEY000100</t>
  </si>
  <si>
    <t>BEY000102</t>
  </si>
  <si>
    <t>BEY000103</t>
  </si>
  <si>
    <t>BEY000104</t>
  </si>
  <si>
    <t>BEY000105</t>
  </si>
  <si>
    <t>BEY000106</t>
  </si>
  <si>
    <t>BEY000107</t>
  </si>
  <si>
    <t>Nectars de Bourgogne</t>
  </si>
  <si>
    <t>BEY000108</t>
  </si>
  <si>
    <t>BEY000109</t>
  </si>
  <si>
    <t>BEY000110</t>
  </si>
  <si>
    <t>BEY000111</t>
  </si>
  <si>
    <t>BEY000112</t>
  </si>
  <si>
    <t>BEY000113</t>
  </si>
  <si>
    <t>BEY000114</t>
  </si>
  <si>
    <t>BEY000115</t>
  </si>
  <si>
    <t>BEY000116</t>
  </si>
  <si>
    <t>BEY000117</t>
  </si>
  <si>
    <t>BEY000118</t>
  </si>
  <si>
    <t>BEY000119</t>
  </si>
  <si>
    <t>BEY000120</t>
  </si>
  <si>
    <t>BEY000121</t>
  </si>
  <si>
    <t>BEY000122</t>
  </si>
  <si>
    <t>BEY000123</t>
  </si>
  <si>
    <t>BEY000124</t>
  </si>
  <si>
    <t>BEY000125</t>
  </si>
  <si>
    <t>BEY000126</t>
  </si>
  <si>
    <t>BEY000127</t>
  </si>
  <si>
    <t>Secrets de famille</t>
  </si>
  <si>
    <t>BEY000128</t>
  </si>
  <si>
    <t>BEY000129</t>
  </si>
  <si>
    <t>BEY000130</t>
  </si>
  <si>
    <t>BEY000131</t>
  </si>
  <si>
    <t>BEY000133</t>
  </si>
  <si>
    <t>BEY000134</t>
  </si>
  <si>
    <t>BEY000135</t>
  </si>
  <si>
    <t>BEY000136</t>
  </si>
  <si>
    <t>BEY000137</t>
  </si>
  <si>
    <t>BEY000138</t>
  </si>
  <si>
    <t>BEY000139</t>
  </si>
  <si>
    <t>BEY000140</t>
  </si>
  <si>
    <t>BEY000142</t>
  </si>
  <si>
    <t>BEY000148</t>
  </si>
  <si>
    <t>SAUC_NAT</t>
  </si>
  <si>
    <t>Maison Targe</t>
  </si>
  <si>
    <t>BEY000149</t>
  </si>
  <si>
    <t>SAUC_POIV_VERT</t>
  </si>
  <si>
    <t>BEY000150</t>
  </si>
  <si>
    <t>SAUC_PIM_ESP</t>
  </si>
  <si>
    <t>BEY000151</t>
  </si>
  <si>
    <t>SAUC_NOIS</t>
  </si>
  <si>
    <t>BEY000152</t>
  </si>
  <si>
    <t>SAUC_ALL</t>
  </si>
  <si>
    <t>BEY000153</t>
  </si>
  <si>
    <t>SAUC_CAM</t>
  </si>
  <si>
    <t>BEY000154</t>
  </si>
  <si>
    <t>BAG_TOM</t>
  </si>
  <si>
    <t>BEY000155</t>
  </si>
  <si>
    <t>Poisson d'Ouest</t>
  </si>
  <si>
    <t>BEY000156</t>
  </si>
  <si>
    <t>BEY000157</t>
  </si>
  <si>
    <t>BEY000158</t>
  </si>
  <si>
    <t>BEY000159</t>
  </si>
  <si>
    <t>BEY000160</t>
  </si>
  <si>
    <t>BEY000161</t>
  </si>
  <si>
    <t>BEY000162</t>
  </si>
  <si>
    <t>BEY000163</t>
  </si>
  <si>
    <t>BEY000164</t>
  </si>
  <si>
    <t>BEY000165</t>
  </si>
  <si>
    <t>BEY000166</t>
  </si>
  <si>
    <t>BEY000167</t>
  </si>
  <si>
    <t>BEY000168</t>
  </si>
  <si>
    <t>BEY000169</t>
  </si>
  <si>
    <t>BEY000170</t>
  </si>
  <si>
    <t>BEY000171</t>
  </si>
  <si>
    <t>BEY000172</t>
  </si>
  <si>
    <t>BEY000173</t>
  </si>
  <si>
    <t>BEY000174</t>
  </si>
  <si>
    <t>BEY000175</t>
  </si>
  <si>
    <t>Lou Cocal</t>
  </si>
  <si>
    <t>BEY000176</t>
  </si>
  <si>
    <t>BEY000177</t>
  </si>
  <si>
    <t>BEY000178</t>
  </si>
  <si>
    <t>BEY000179</t>
  </si>
  <si>
    <t>BEY000180</t>
  </si>
  <si>
    <t>BEY000181</t>
  </si>
  <si>
    <t>BEY000182</t>
  </si>
  <si>
    <t>BEY000183</t>
  </si>
  <si>
    <t>BEY000184</t>
  </si>
  <si>
    <t>BEY000185</t>
  </si>
  <si>
    <t>BEY000186</t>
  </si>
  <si>
    <t>BEY000187</t>
  </si>
  <si>
    <t>BEY000188</t>
  </si>
  <si>
    <t>BEY000189</t>
  </si>
  <si>
    <t>BEY000190</t>
  </si>
  <si>
    <t>BEY000191</t>
  </si>
  <si>
    <t>BEY000192</t>
  </si>
  <si>
    <t>BEY000193</t>
  </si>
  <si>
    <t>BEY000194</t>
  </si>
  <si>
    <t>BEY000195</t>
  </si>
  <si>
    <t>BEY000196</t>
  </si>
  <si>
    <t>BEY000197</t>
  </si>
  <si>
    <t>Maison Torres</t>
  </si>
  <si>
    <t>BEY000198</t>
  </si>
  <si>
    <t>BEY000199</t>
  </si>
  <si>
    <t>BEY000200</t>
  </si>
  <si>
    <t>BEY000201</t>
  </si>
  <si>
    <t>BEY000202</t>
  </si>
  <si>
    <t>BEY000203</t>
  </si>
  <si>
    <t>BEY000204</t>
  </si>
  <si>
    <t>BEY000205</t>
  </si>
  <si>
    <t>BEY000206</t>
  </si>
  <si>
    <t>BEY000207</t>
  </si>
  <si>
    <t>BEY000208</t>
  </si>
  <si>
    <t>BEY000209</t>
  </si>
  <si>
    <t>BEY000210</t>
  </si>
  <si>
    <t>BEY000211</t>
  </si>
  <si>
    <t>BEY000212</t>
  </si>
  <si>
    <t>BEY000213</t>
  </si>
  <si>
    <t>BEY000214</t>
  </si>
  <si>
    <t>BEY000215</t>
  </si>
  <si>
    <t>BEY000216</t>
  </si>
  <si>
    <t>BEY000217</t>
  </si>
  <si>
    <t>BEY000218</t>
  </si>
  <si>
    <t>BEY000219</t>
  </si>
  <si>
    <t>BEY000220</t>
  </si>
  <si>
    <t>BEY000221</t>
  </si>
  <si>
    <t>BEY000222</t>
  </si>
  <si>
    <t>BEY000223</t>
  </si>
  <si>
    <t>BEY000224</t>
  </si>
  <si>
    <t>BEY000225</t>
  </si>
  <si>
    <t>BEY000226</t>
  </si>
  <si>
    <t>BEY000227</t>
  </si>
  <si>
    <t>BEY000228</t>
  </si>
  <si>
    <t>BEY000229</t>
  </si>
  <si>
    <t>BEY000230</t>
  </si>
  <si>
    <t>BEY000231</t>
  </si>
  <si>
    <t>BEY000232</t>
  </si>
  <si>
    <t>BEY000233</t>
  </si>
  <si>
    <t>BEY000234</t>
  </si>
  <si>
    <t>BEY000235</t>
  </si>
  <si>
    <t>CONF_FRAISE_COMBA</t>
  </si>
  <si>
    <t>La Popotte à Fred</t>
  </si>
  <si>
    <t>BEY000236</t>
  </si>
  <si>
    <t>CONF_ABRIC</t>
  </si>
  <si>
    <t>BEY000237</t>
  </si>
  <si>
    <t>CONF_MURE</t>
  </si>
  <si>
    <t>BEY000238</t>
  </si>
  <si>
    <t>CONF_ARBOU</t>
  </si>
  <si>
    <t>BEY000239</t>
  </si>
  <si>
    <t>CONF_POM_CARAM</t>
  </si>
  <si>
    <t>BEY000240</t>
  </si>
  <si>
    <t>CONF_FIGUE_PAIN_EPI</t>
  </si>
  <si>
    <t>BEY000241</t>
  </si>
  <si>
    <t>CONF_FRAISE</t>
  </si>
  <si>
    <t>BEY000242</t>
  </si>
  <si>
    <t>CONF_PECH_JAUNE</t>
  </si>
  <si>
    <t>BEY000243</t>
  </si>
  <si>
    <t>CONF_GELEE_GROS</t>
  </si>
  <si>
    <t>BEY000244</t>
  </si>
  <si>
    <t>CONF_ABRIC_AMAND</t>
  </si>
  <si>
    <t>BEY000245</t>
  </si>
  <si>
    <t>CONF_FRAMB</t>
  </si>
  <si>
    <t>BEY000246</t>
  </si>
  <si>
    <t>CONF_MIRAB</t>
  </si>
  <si>
    <t>BEY000247</t>
  </si>
  <si>
    <t>CONF_KIWI</t>
  </si>
  <si>
    <t>BEY000248</t>
  </si>
  <si>
    <t>CONF_CERISE</t>
  </si>
  <si>
    <t>BEY000249</t>
  </si>
  <si>
    <t>CONF_ANANA</t>
  </si>
  <si>
    <t>BEY000250</t>
  </si>
  <si>
    <t>SIROP A L'AROME NATUREL DE ROSE 50CL</t>
  </si>
  <si>
    <t>Le Temps des Mets</t>
  </si>
  <si>
    <t>BEY000251</t>
  </si>
  <si>
    <t>SIROP SAVEUR VIOLETTE 50CL</t>
  </si>
  <si>
    <t>BEY000252</t>
  </si>
  <si>
    <t>SIROP SAVEUR COQUELICOT 50CL</t>
  </si>
  <si>
    <t>BEY000253</t>
  </si>
  <si>
    <t>SIROP A L'AROME NATUREL DE ROSE 25CL</t>
  </si>
  <si>
    <t>BEY000254</t>
  </si>
  <si>
    <t>SIROP SAVEUR VIOLETTE 25CL</t>
  </si>
  <si>
    <t>BEY000255</t>
  </si>
  <si>
    <t>SIROP SAVEUR COQUELICOT 25CL</t>
  </si>
  <si>
    <t>BEY000256</t>
  </si>
  <si>
    <t>SIROP SAVEUR MELON 25CL</t>
  </si>
  <si>
    <t>BEY000257</t>
  </si>
  <si>
    <t>SIROP SAVEUR FRAISE BASILIC 25CL</t>
  </si>
  <si>
    <t>BEY000258</t>
  </si>
  <si>
    <t>SIROP SAVEUR YUZU 25CL</t>
  </si>
  <si>
    <t>BEY000259</t>
  </si>
  <si>
    <t>SIROP AUX AROMES NATURELS DE POIRE &amp; GINGEMBRE 25CL</t>
  </si>
  <si>
    <t>BEY000260</t>
  </si>
  <si>
    <t>SIROP A L'AROME NATUREL DE BANANE VERTE 25CL</t>
  </si>
  <si>
    <t>BEY000261</t>
  </si>
  <si>
    <t>SIROP A L'AROME NATUREL D'ABRICOT 25CL</t>
  </si>
  <si>
    <t>BEY000262</t>
  </si>
  <si>
    <t>SIROP A L'AROME NATUREL DE BARBE A PAPA 25CL</t>
  </si>
  <si>
    <t>BEY000263</t>
  </si>
  <si>
    <t>SIROP A L'AROME NATUREL DE POMME AMOUR 25CL</t>
  </si>
  <si>
    <t>BEY000264</t>
  </si>
  <si>
    <t>SIROP SAVEUR GUIMAUVE 25CL</t>
  </si>
  <si>
    <t>BEY000265</t>
  </si>
  <si>
    <t>SIROP SAVEUR TARTE AUX FRAISES 25CL</t>
  </si>
  <si>
    <t>BEY000266</t>
  </si>
  <si>
    <t>SIROP SAVEUR MACARON FRAMBOISE 25CL</t>
  </si>
  <si>
    <t>BEY000267</t>
  </si>
  <si>
    <t>SIROP SAVEUR CARAMEL AU BEURRE SALE 25CL</t>
  </si>
  <si>
    <t>BEY000268</t>
  </si>
  <si>
    <t>SIROP SAVEUR FRAISE VODKA ET SES PAILLETTES D'OR 25CL</t>
  </si>
  <si>
    <t>BEY000269</t>
  </si>
  <si>
    <t>MOUTARDE GRAINES DE SESAME TAOSTEE ET CURRY BIO 190G</t>
  </si>
  <si>
    <t>Notre Terre</t>
  </si>
  <si>
    <t>BEY000270</t>
  </si>
  <si>
    <t>MOUTARDE GRAINES DE PAVOT* ET CUMIN BIO 190G</t>
  </si>
  <si>
    <t>BEY000271</t>
  </si>
  <si>
    <t>MOUTARDE SAVEUR** CEPE AVEC MORCEAUX BIO 190G</t>
  </si>
  <si>
    <t>BEY000272</t>
  </si>
  <si>
    <t>MOUTARDE SAVEUR** TRUFFE AU POIVRE NOIR BIO 190G</t>
  </si>
  <si>
    <t>BEY000273</t>
  </si>
  <si>
    <t>MOUTARDE CHEVRE NOIX BIO 190G</t>
  </si>
  <si>
    <t>BEY000274</t>
  </si>
  <si>
    <t>MOUTARDE POIVRE &amp; CURCUMA BIO 190G</t>
  </si>
  <si>
    <t>BEY000275</t>
  </si>
  <si>
    <t>MOUTARDE PIMENT D'ESPELETTE &amp; BAIES ROSES BIO 190G</t>
  </si>
  <si>
    <t>BEY000276</t>
  </si>
  <si>
    <t>MOUTARDE POIVRON*, PAPRIKA*, THYM BIO 190G</t>
  </si>
  <si>
    <t>BEY000277</t>
  </si>
  <si>
    <t>MOUTARDE FACON BEARNAISE ECHALOTE*, ESTRAGON*, ALGUES*, OIGNONS* 190G</t>
  </si>
  <si>
    <t>BEY000278</t>
  </si>
  <si>
    <t>MOUTARDE AUX GRAINES DE CHIA 190G</t>
  </si>
  <si>
    <t>BEY000279</t>
  </si>
  <si>
    <t>SESAME* , CURRY*, CORIANDRE* BIO 60G</t>
  </si>
  <si>
    <t>BEY000280</t>
  </si>
  <si>
    <t>POIVRE NOIR*, PAVOT* CURCUMA BIO 60G</t>
  </si>
  <si>
    <t>BEY000281</t>
  </si>
  <si>
    <t>BEY000282</t>
  </si>
  <si>
    <t>POIVRE NOIR* ET BLANC BIO 60G</t>
  </si>
  <si>
    <t>BEY000283</t>
  </si>
  <si>
    <t>BEY000284</t>
  </si>
  <si>
    <t>BEY000285</t>
  </si>
  <si>
    <t>BEY000286</t>
  </si>
  <si>
    <t>BEY000287</t>
  </si>
  <si>
    <t>BEY000288</t>
  </si>
  <si>
    <t>BEY000289</t>
  </si>
  <si>
    <t>BEY000290</t>
  </si>
  <si>
    <t>BEY000291</t>
  </si>
  <si>
    <t>BEY000292</t>
  </si>
  <si>
    <t>BEY000293</t>
  </si>
  <si>
    <t>MOULIN SEL CAMARGUE ZESTE CITRON ROMARIN BIO 110G</t>
  </si>
  <si>
    <t>BEY000294</t>
  </si>
  <si>
    <t>MOULIN SEL CAMARGUE PIMENT ESPELETTE &amp; BAIES ROSES BIO 110G</t>
  </si>
  <si>
    <t>BEY000295</t>
  </si>
  <si>
    <t>MOULIN SEL CAMARGUE POIVRE CONCASSE* ET THYM BIO 110G</t>
  </si>
  <si>
    <t>BEY000296</t>
  </si>
  <si>
    <t>MOULIN SEL CAMARGUE CURCUMA ET POIVRE NOIR BIO 110G</t>
  </si>
  <si>
    <t>BEY000297</t>
  </si>
  <si>
    <t>BEY000298</t>
  </si>
  <si>
    <t>MOULIN POIVRE NOIR &amp; BLANC BIO 50G</t>
  </si>
  <si>
    <t>BEY000299</t>
  </si>
  <si>
    <t>MOULIN SEL DE HIMALAYA ALGUES* ECHALOTES* BIO 90G</t>
  </si>
  <si>
    <t>BEY000300</t>
  </si>
  <si>
    <t>MOULIN GRAINES DE LIN ET CHIA 70G</t>
  </si>
  <si>
    <t>BEY000301</t>
  </si>
  <si>
    <t>MOULIN ASIE AUX CACAHUETES* ET OIGNONS GRILLES* BIO 75G</t>
  </si>
  <si>
    <t>BEY000302</t>
  </si>
  <si>
    <t>TAPENADE NOIRE BIO 135G</t>
  </si>
  <si>
    <t>BEY000303</t>
  </si>
  <si>
    <t>CAVIAR D'AUBERGINES BIO 130G</t>
  </si>
  <si>
    <t>BEY000304</t>
  </si>
  <si>
    <t>BEY000305</t>
  </si>
  <si>
    <t>BEY000306</t>
  </si>
  <si>
    <t>DELICE DE CHAMPIGNONS BIO 135G</t>
  </si>
  <si>
    <t>BEY000307</t>
  </si>
  <si>
    <t>CONFIT DE COURGETTES MENTHE, CORIANDRE, RAISINS BIO 140G</t>
  </si>
  <si>
    <t>BEY000308</t>
  </si>
  <si>
    <t>BEY000309</t>
  </si>
  <si>
    <t>CREME D'ARTICHAUT A L'AIL BIO* 140G</t>
  </si>
  <si>
    <t>BEY000310</t>
  </si>
  <si>
    <t>BEY000311</t>
  </si>
  <si>
    <t>TAPENADE NOIRE 100G</t>
  </si>
  <si>
    <t>BEY000312</t>
  </si>
  <si>
    <t>TAPENADE VERTE 100G</t>
  </si>
  <si>
    <t>BEY000313</t>
  </si>
  <si>
    <t>OLIVADE NOIRE SAV. TRUFFE 100G</t>
  </si>
  <si>
    <t>BEY000314</t>
  </si>
  <si>
    <t>CREME D'ARTICHAUTS A L'AIL 110G</t>
  </si>
  <si>
    <t>BEY000315</t>
  </si>
  <si>
    <t>DELICE D'ANCHOÏADE 100G</t>
  </si>
  <si>
    <t>BEY000316</t>
  </si>
  <si>
    <t>BEY000317</t>
  </si>
  <si>
    <t>CAVIAR D'AUBERGINES 100G</t>
  </si>
  <si>
    <t>BEY000318</t>
  </si>
  <si>
    <t>BEY000319</t>
  </si>
  <si>
    <t>OLIVES NOIRES EN CONFITURE 200G</t>
  </si>
  <si>
    <t>BEY000320</t>
  </si>
  <si>
    <t>BEY000321</t>
  </si>
  <si>
    <t>BEY000322</t>
  </si>
  <si>
    <t>BEY000323</t>
  </si>
  <si>
    <t>BEY000324</t>
  </si>
  <si>
    <t>BEY000325</t>
  </si>
  <si>
    <t>BEY000326</t>
  </si>
  <si>
    <t>BEY000327</t>
  </si>
  <si>
    <t>BEY000328</t>
  </si>
  <si>
    <t>CREME DE TOMATES SECHEES AU PARMESAN 100G</t>
  </si>
  <si>
    <t>BEY000329</t>
  </si>
  <si>
    <t>CONCASSEE DE POIVRONS AU CHORIZO 100G</t>
  </si>
  <si>
    <t>BEY000330</t>
  </si>
  <si>
    <t>BEY000331</t>
  </si>
  <si>
    <t>DELICE DE CHEVRE A LA FIGUE 100G</t>
  </si>
  <si>
    <t>BEY000332</t>
  </si>
  <si>
    <t>BEY000333</t>
  </si>
  <si>
    <t>DUO DE COURGETTES A L'AIL DES OURS 100G</t>
  </si>
  <si>
    <t>BEY000334</t>
  </si>
  <si>
    <t>BEY000335</t>
  </si>
  <si>
    <t>MOUTAR_DIJON_105g</t>
  </si>
  <si>
    <t>Moutarde Edmond Fallot</t>
  </si>
  <si>
    <t>BEY000336</t>
  </si>
  <si>
    <t>MOUTAR_DIJON_250g</t>
  </si>
  <si>
    <t>BEY000337</t>
  </si>
  <si>
    <t>MOUTAR_GRAINS_105g</t>
  </si>
  <si>
    <t>BEY000338</t>
  </si>
  <si>
    <t>MOUTAR_GRAINS_250g</t>
  </si>
  <si>
    <t>BEY000339</t>
  </si>
  <si>
    <t>VINAIG_BALSA_25</t>
  </si>
  <si>
    <t>BEY000340</t>
  </si>
  <si>
    <t>VINAIG_VIN_BLANC_BOURGO_25</t>
  </si>
  <si>
    <t>BEY000341</t>
  </si>
  <si>
    <t>VINAIG_VIN_CHARDONN_25</t>
  </si>
  <si>
    <t>BEY000342</t>
  </si>
  <si>
    <t>VINAIGRE DE VIN BLANC &amp; SES PETITS LEGUMES 25CL</t>
  </si>
  <si>
    <t>BEY000343</t>
  </si>
  <si>
    <t>VINAIGRE BALSAMIQUE NOIR 25CL</t>
  </si>
  <si>
    <t>BEY000344</t>
  </si>
  <si>
    <t>VINAIGRE BALSAMIQUE NOIR SAVEUR TRUFFE 25CL</t>
  </si>
  <si>
    <t>BEY000345</t>
  </si>
  <si>
    <t>CONDIMENT BALSAMIQUE BLANC 25CL</t>
  </si>
  <si>
    <t>BEY000346</t>
  </si>
  <si>
    <t>CONDIMENT BALSAMIQUE BLANC SAVEUR TRUFFE 25CL</t>
  </si>
  <si>
    <t>BEY000347</t>
  </si>
  <si>
    <t>BEY000348</t>
  </si>
  <si>
    <t>Domaine de Baudry</t>
  </si>
  <si>
    <t>BEY000349</t>
  </si>
  <si>
    <t>BEY000350</t>
  </si>
  <si>
    <t>BEY000351</t>
  </si>
  <si>
    <t>BEY000352</t>
  </si>
  <si>
    <t>BEY000353</t>
  </si>
  <si>
    <t>BEY000356</t>
  </si>
  <si>
    <t>BEY000358</t>
  </si>
  <si>
    <t>BEY000359</t>
  </si>
  <si>
    <t>BEY000361</t>
  </si>
  <si>
    <t>BEY000362</t>
  </si>
  <si>
    <t>BEY000364</t>
  </si>
  <si>
    <t>BEY000365</t>
  </si>
  <si>
    <t>BEY000368</t>
  </si>
  <si>
    <t>BEY000369</t>
  </si>
  <si>
    <t>BEY000370</t>
  </si>
  <si>
    <t>BEY000371</t>
  </si>
  <si>
    <t>BEY000372</t>
  </si>
  <si>
    <t>BEY000373</t>
  </si>
  <si>
    <t>BEY000374</t>
  </si>
  <si>
    <t>BEY000376</t>
  </si>
  <si>
    <t>BEY000377</t>
  </si>
  <si>
    <t>BEY000378</t>
  </si>
  <si>
    <t>BEY000379</t>
  </si>
  <si>
    <t>BEY000380</t>
  </si>
  <si>
    <t>BEY000381</t>
  </si>
  <si>
    <t>BEY000382</t>
  </si>
  <si>
    <t>BEY000383</t>
  </si>
  <si>
    <t>CONFIT DE FIGUES AUX NOIX 135G</t>
  </si>
  <si>
    <t>CONFIT DE SAUTERNES 125G</t>
  </si>
  <si>
    <t>SOUPE DE POISSONS DE ROCHES 750G</t>
  </si>
  <si>
    <t>SOUPE DE LANGOUSTINE 750G</t>
  </si>
  <si>
    <t>SOUPE DE MOULES AU CORAIL D'OURSIN 750G</t>
  </si>
  <si>
    <t>SOUPE AU PISTOU 750G</t>
  </si>
  <si>
    <t>SOUPE A LA PROVENCALE TOMATE &amp; BASILIC 750G</t>
  </si>
  <si>
    <t>SOUPE DE BUTTERNUT CORIANDRE &amp; LARDONS 750G</t>
  </si>
  <si>
    <t>Gamme</t>
  </si>
  <si>
    <t>Sous-gamme</t>
  </si>
  <si>
    <t>BEY000132</t>
  </si>
  <si>
    <t>BEY000141</t>
  </si>
  <si>
    <t>BEY000354</t>
  </si>
  <si>
    <t>BEY000355</t>
  </si>
  <si>
    <t>BEY000357</t>
  </si>
  <si>
    <t>BEY000360</t>
  </si>
  <si>
    <t>BEY000363</t>
  </si>
  <si>
    <t>BEY000366</t>
  </si>
  <si>
    <t>BEY000367</t>
  </si>
  <si>
    <t>BEY000375</t>
  </si>
  <si>
    <t>BEY000143</t>
  </si>
  <si>
    <t>BEY000144</t>
  </si>
  <si>
    <t>BEY000145</t>
  </si>
  <si>
    <t>BEY000146</t>
  </si>
  <si>
    <t>BEY000147</t>
  </si>
  <si>
    <t>BEY000090</t>
  </si>
  <si>
    <t>BEY000091</t>
  </si>
  <si>
    <t>BEY000095</t>
  </si>
  <si>
    <t>BEY000101</t>
  </si>
  <si>
    <t>Liste ing.</t>
  </si>
  <si>
    <t>Info. Nutri.
Valeurs Nutritionnelles moyennes pour 100 g</t>
  </si>
  <si>
    <t>Mode conservation ap. Ouverture</t>
  </si>
  <si>
    <t>Ovale sanitaire</t>
  </si>
  <si>
    <t>Code EMB</t>
  </si>
  <si>
    <t>Coût unitaire HT</t>
  </si>
  <si>
    <t>Prix HT TOTAL</t>
  </si>
  <si>
    <t>IMG_AB</t>
  </si>
  <si>
    <t>IMG_EPV</t>
  </si>
  <si>
    <t>IMG_IGP</t>
  </si>
  <si>
    <t>IMG_AUTRE</t>
  </si>
  <si>
    <t>- 100 % miel</t>
  </si>
  <si>
    <t>Déclaration nutritionnelle: aucune pour le miel car produit brut non transformé, sans ajout.</t>
  </si>
  <si>
    <t>A conserver à l’abri de l’humidité et de la chaleur.</t>
  </si>
  <si>
    <t>/Users/olivierdebeyssac/Documents/A/Logo/Fermier d'or.jpeg</t>
  </si>
  <si>
    <t>haut</t>
  </si>
  <si>
    <t>medium1</t>
  </si>
  <si>
    <t>medium2</t>
  </si>
  <si>
    <t>medium3</t>
  </si>
  <si>
    <t>medium4</t>
  </si>
  <si>
    <t>medium5</t>
  </si>
  <si>
    <t>medium6</t>
  </si>
  <si>
    <t>bas</t>
  </si>
  <si>
    <t>- Maigre et gras de porc
- Foie de porc (origine France)
- Lait
- Oeufs
- Ail
- Oignons
- Echalotes
- Sel
- Poivre
- Epices
- Armagnac 1 %</t>
  </si>
  <si>
    <t>Energie (kJ/kcal): 1338/323
Matières grasses (g): 29,3
    Dont acides gras saturés (g): 10,5
Glucides (g): 1
    Dont sucres (g): 0,2
Protéines (g): 13,9
Sel (g): 1,39</t>
  </si>
  <si>
    <t>Après ouverture, à conserver entre 0 et 4 °C, à consommer dans les 4 jours.</t>
  </si>
  <si>
    <t>/Users/olivierdebeyssac/Documents/A/Logo/Concours innovation agroalimentaire.png</t>
  </si>
  <si>
    <t>- Maigre et gras de porc
- Foie de porc (Porc origine France)
- Lait
- Sel
- Poivre vert 1 %
(Traces d'oeufs)</t>
  </si>
  <si>
    <t>Energie (kJ/kcal): 1433/347
Matières grasses (g): 32,2
    Dont acides gras saturés (g): 12,8
Glucides (g): 0,9
    Dont sucres (g): 0,3
Protéines (g): 13,3
Sel (g): 1,74</t>
  </si>
  <si>
    <t>Niveau Prix retenu</t>
  </si>
  <si>
    <t>- Maigre, gras et foie de porc (Porc Français)
- Oeufs
- Lait
- Sel
- Poivre
- Ail
- Oignon
- Echalotes
- Epices</t>
  </si>
  <si>
    <t>- Maigre et gras de porc
- Foie de porc (Porc origine France)
- Lait
- Oeuf
- Ail
- Sel
- Piment
- Poivre.</t>
  </si>
  <si>
    <t>Energie (kJ/kcal): 1428/346
Matières grasses (g): 31,8
    Dont acides gras saturés (g): 11,9
Glucides (g): 0,3
    Dont sucres (g): 0,2
Protéines (g): 14,5
Sel (g): 1,52</t>
  </si>
  <si>
    <t>Energie (kJ/kcal): 1471/356
Matières grasses (g): 33,7
    Dont acides gras saturés (g): 12,8
Glucides (g): &lt;0,1
    Dont sucres (g): &lt;0,1
Protéines (g): 13,2
Sel (g): 1,52</t>
  </si>
  <si>
    <t>- Maigre et gras de porc
- Foie de porc
- Lait
- Sel
- Poivre</t>
  </si>
  <si>
    <t>Energie (kJ/kcal): 1516/367
Matières grasses (g): 34,3
    Dont acides gras saturés (g): 12,2
Glucides (g): 0,9
    Dont sucres (g): 0,3
Protéines (g): 13,6
Sel (g): 1,71</t>
  </si>
  <si>
    <t>- Maigre et gras de porc
- Foie de porc
- Lait
- Poivron rouge
- Piment d’Espelette 1 %
- Sel
- Poivre
(Traces d’oeufs)</t>
  </si>
  <si>
    <t>Energie (kJ/kcal): 1408/341
Matières grasses (g): 32,3
    Dont acides gras saturés (g): 12,2
Glucides (g): &lt; 0.1
    Dont sucres (g): &lt; 0.1
Protéines (g): 12,5
Sel (g): 1,76</t>
  </si>
  <si>
    <t>- Maigre de porc
- Foie de porc (porc origine France)
- Manchon de canard (canard origine France)
- Cèpes réhydratés 4 %
- Lait
- Oeuf
- Ail
- Sel
- Poivre.</t>
  </si>
  <si>
    <t>Energie (kJ/kcal): 1106/267
Matières grasses (g): 22,4
    Dont acides gras saturés (g): 8,1
Glucides (g): 1,6
Dont sucres (g): 0,2
Fibres (g): &lt; 0,4
Protéines (g): 14,7
Sel (g): 1,8</t>
  </si>
  <si>
    <t>- Gras et maigre de canard (canard origine France)
- Echalotes 3 %
- Sel
- Poivre
(Traces d’oeufs, de lait et de moutarde)</t>
  </si>
  <si>
    <t>Energie (kJ/kcal): 710/170
Matières grasses (g): 10,1
    Dont acides gras saturés (g): 3,4
Glucides (g): &lt; 0,5
    Dont sucres (g): &lt; 0,5
Protéines (g): 19,7
Fibres: &lt; 0,4
Sel (g): 1,72</t>
  </si>
  <si>
    <t>- Maigre et gras de porc
- Foie de porc (origine France)
- Pruneaux dénoyautés 9 %
- Lait
- Sel
- Poivre
(Traces d’oeufs)</t>
  </si>
  <si>
    <t>Energie (kJ/kcal): 1462/353
Matières grasses (g): 31,4
    Dont acides gras saturés (g): 12,1
Glucides (g): 5,7
    Dont sucres (g): 2,8
Protéines (g): 12,4
Sel (g): 1,68</t>
  </si>
  <si>
    <t>- Maigre et gras de porc
- Foie de porc (porc origine France)
- Morilles réhydratées 1,5 %
- Oeuf
- Lait
- Sel
- Poivre
- Oignon
- Echalote
- Ail
- Epices</t>
  </si>
  <si>
    <t>Energie (kJ/kcal): 1379/334
Matières grasses (g): 31,4
    Dont acides gras saturés (g): 12,5
Glucides (g): 0,7
    Dont sucres (g): 0,2
Fibres (g): &lt; 0,4
Protéines (g): 12,1
Sel (g): 1,75</t>
  </si>
  <si>
    <t>- Maigre et gras de porc (porc origine France)
- Manchon de canard (canard origine France)
- Foie de volaille (volaille origine France)
- Pointes d’orties 2 %
- Epinard
- Lait
- Oeufs
- Ail
- Oignons
- Echalotes
- Sel
- Poivre
- Epices</t>
  </si>
  <si>
    <t>Energie (kJ/kcal): 1231/298
Matières grasses (g): 27,7
    Dont acides gras saturés (g): 10,2
Glucides (g): 0,4
    Dont sucres (g): 0,3
Protéines (g): 11,7
Fibres: &lt; 0,4
Sel (g): 1,71</t>
  </si>
  <si>
    <t>Energie (kJ/kcal): 1035/250
Matières grasses (g): 20,4
    Dont acides gras saturés (g): 6,7
Glucides (g): 1,6
    Dont sucres (g): 0,9
Protéines (g): 14,9
Sel (g): 2,40</t>
  </si>
  <si>
    <t>- Chair et graisse de canard 96 % (canard origine France)
- Huile d’olive
- Sel
- Poivre</t>
  </si>
  <si>
    <t>Energie (kJ/kcal): 1446/349
Matières grasses (g): 30,5
    Dont acides gras saturés (g): 9,9
Glucides (g): 0,6
    Dont sucres (g): &lt; 0,5
Protéines (g): 18,1
Sel (g): 2,44</t>
  </si>
  <si>
    <t>- Chair et graisse de canard 73 % (canard origine France)
- Poivrons jaunes 24 %
- Huile d’olive
- Sel
- Poivre
- Piment espelette 1 %</t>
  </si>
  <si>
    <t>Energie (kJ/kcal): 1028/247
Matières grasses (g): 19,9
    Dont acides gras saturés (g): 6,5
Glucides (g): 1,6
    Dont sucres (g): 1,1
Protéines (g): 15,7
Fibres: 0,5 
Sel (g): 2,28</t>
  </si>
  <si>
    <t xml:space="preserve">- Foie de porc
- Bardière sans couenne
- Sel
- Poivre
</t>
  </si>
  <si>
    <t xml:space="preserve">Energie (kcal): 403
Energie (kJ): 1666
Matières grasses (g): 38,7
    Dont acides gras saturés (g): 16,5
Glucides (g) :1
    Dont sucres (g): 0,2
Fibres (g): NA 
Protéines (g): 12,8 
Sel (g): 1,31
</t>
  </si>
  <si>
    <t>- Maigre de porc
- Foie de porc (porc origine France)
- Manchon de canard (canard origine France)
- Cèpes réhydratés 4 %
- Lait
- Oeufs
- Ail
- Sel
- Poivre</t>
  </si>
  <si>
    <t>Energie (kJ/kcal): 1106/267
Matières grasses (g): 22,4
    Dont acides gras saturés (g): 8,1
Glucides (g): 1,6
    Dont sucres (g): 0,2
Fibres (g): &lt; 0,4
Protéines (g): 14,7
Sel (g): 1,8</t>
  </si>
  <si>
    <t>Energie (kJ/kcal): 1516/367
Matières grasses (g): 34,3
Dont acides gras saturés (g): 12,2
Glucides (g): 0,9
Dont sucres (g): 0,3
Protéines (g): 13,6
Sel (g): 1,71</t>
  </si>
  <si>
    <t>-Maigre et gras de porc
-Foie de porc (Porc origine France)
-Lait
-Sel
-Poivre vert 1 %
(Traces d'oeufs)</t>
  </si>
  <si>
    <t>Energie (kJ/kcal): 1433/347
Matières grasses (g): 32,2 
    Dont acides gras saturés (g): 12,8
Glucides (g): 0,9 
    Dont sucres (g): 0,3
Protéines (g): 13,3
Sel (g): 1,74</t>
  </si>
  <si>
    <t>- Maigre et gras de porc
- Foie de porc (porc origine France)
- Morilles réhydratées 1,5%
- Oeuf
- Lait
- Sel
- Poivre
- Oignon
- Echalote
- Ail
- Epices</t>
  </si>
  <si>
    <t>Préparée avec 55 g de fruits pour 100 g de produit. Teneur totale en sucre 60 g pour 100 g.
- Abricot
- Sucre de canne
- Sirop de glucose-fructose
- Gélifiant: pectine de fruits
- Jus de citron</t>
  </si>
  <si>
    <t xml:space="preserve">Energie kJ: 1006
Energie kcal: 237
Matières grasses : 0,1 g
    Dont acides gras saturés: 0,01 g
Glucides: 57,5 g
    Dont sucres: 51,7 g
Protéines: 0,4 g
Fibres alimentaires : 0,99 g
Sel: 0,016 g
</t>
  </si>
  <si>
    <t>Valeurs énergétiques: 2059 kJ/491 kcal
Matières grasses: 21,6 g
    Dont acides gras saturés: 8 g
Glucides: 66 g
    Dont sucres: 48 g
Protéines: 7,2 g
Sel: 0,1 g</t>
  </si>
  <si>
    <t>/Users/olivierdebeyssac/Documents/A/Logo/Médaille bronze salon agriculture.png</t>
  </si>
  <si>
    <t>/Users/olivierdebeyssac/Documents/A/Logo/AOP.jpeg</t>
  </si>
  <si>
    <t xml:space="preserve">Valeurs énergétiques: 2060 kJ/490 kcal
Matières grasses: 18,6 g
    Dont acides gras saturés: 5 g
Glucides: 70 g
    Dont sucres: 51,5 g
Protéines: 9,8 g
Sel: 0,1 g
</t>
  </si>
  <si>
    <t>Valeurs énergétiques: 2067 KJ/493 kcal
Matières grasses: 22,7 g
    Dont acides gras saturés: 12,7 g
Glucides: 61,8 g
    Dont sucres: 33,4 g
Protéines: 9,1 g
Sel: 0,1 g</t>
  </si>
  <si>
    <t>Valeurs énergétiques: 1906 kJ/455 kcal
Matières grasses: 16,6 g
    Dont acides gras saturés: 1,5 g
Glucides: 69 g
    Dont sucres: 39 g
Protéines: 5 g
Sel: 0,02 g</t>
  </si>
  <si>
    <t xml:space="preserve">Valeurs énergétiques: 2053 kJ/489 kcal
Matières grasses: 18,5 g
    Dont acides gras saturés: 4,9 g
Glucides: 69,4 g
    Dont sucres: 51,6 g
Protéines: 10 g
Sel: 0,1 g
</t>
  </si>
  <si>
    <t xml:space="preserve">Valeurs énergétiques: 490 kcal
Matières grasses
    Dont acides gras saturés
Glucides
    Dont sucres
Protéines
Sel
</t>
  </si>
  <si>
    <t xml:space="preserve">Valeurs énergétiques: 2562 kJ/619 kcal
Matières grasses: 50 g
    Dont acides gras saturés: 19,9 g
Glucides: 25,1 g
    Dont sucres: 14,6 g
Protéines: 12,5 g
Sel: 0 g
</t>
  </si>
  <si>
    <t>Valeurs énergétiques: 2116 kJ/507 kcal
Matières grasses: 28,7 g
    Dont acides gras saturés: 11,8 g
Glucides: 49,8 g
    Dont sucres: 29,8 g
Protéines: 10,9 g
Sel: 0,1 g</t>
  </si>
  <si>
    <t>Valeurs énergétiques: 2049 kJ/490 kcal
Matières grasses: 27,5 g
    Dont acides gras saturés: 10 g
Glucides: 52 g
    Dont sucres: 33 g
Protéines: 7,9 g
Sel: 0,1 g</t>
  </si>
  <si>
    <t xml:space="preserve">Valeurs énergétiques: 2108 kJ/502 kcal
Matières grasses: 26,1 g
    Dont acides gras saturés: 21,5 g
Glucides: 60,9 g
    Dont sucres: 45,4 g
Protéines: 5,8 g
Sel: 0 g
</t>
  </si>
  <si>
    <t>Valeurs énergétiques: 2180 kJ/524 kcal
Matières grasses: 34,8 g
    Dont acides gras saturés: 4 g
Glucides: 42,3 g
    Dont sucres: 38,01 g
Protéines: 9 g
Sel: 0 g</t>
  </si>
  <si>
    <t>Valeurs énergétiques: 2040 kJ/487 kcal
Matières grasses: 22,3 g
    Dont acides gras saturés: 11,8 g
Glucides: 59,6 g
    Dont sucres: 36,3 g
Protéines: 9,7 g
Sel: 0,1 g</t>
  </si>
  <si>
    <t>Valeurs énergétiques: 2069 kJ/493kcal
Matières grasses: 20,8 g
    Dont acides gras saturés: 9,7 g
Glucides: 69 g
    Dont sucres: 52,8 g
Protéines: 7,3 g
Sel: 0 g</t>
  </si>
  <si>
    <t>Valeurs énergétiques: 1828 kJ/433 kcal
Matières grasses: 8,6 g
    Dont acides gras saturés: 0,7 g
Glucides: 80,6 g
    Dont sucres: 67 g
Protéines: 7,3 g
Sel: 0 g</t>
  </si>
  <si>
    <t>Valeurs énergétiques: 1962 kJ/ 468 kcal
Matières grasses: 21,1 g
    Dont acides gras saturés: 12,1 g
Glucides: 59,7 g
    Dont sucres: 35,3 g
Protéines: 8,9 g
Sel: 0,1 g</t>
  </si>
  <si>
    <t>Valeurs énergétiques: 1831 kJ/434kcal
Matières grasses: 8,7 g
    Dont acides gras saturés: 0,7 g
Glucides: 80,8 g
    Dont sucres: 67 g
Protéines: 7,2 g
Sel: 0 g</t>
  </si>
  <si>
    <t>Valeurs énergétiques: 1828 kJ/433kcal
Matières grasses: 8,6 g
    Dont acides gras saturés: 0,7 g
Glucides: 80,6 g
    Dont sucres: 67 g
Protéines: 7,3 g
Sel: 0 g</t>
  </si>
  <si>
    <t>Valeurs énergétiques: 2029 kJ/486 kcal
Matières grasses: 25,5 g
    Dont acides gras saturés: 14,4 g
Glucides: 55,2 g
    Dont sucres: 36 g
Protéines: 7,5 g
Sel: 0,1 g</t>
  </si>
  <si>
    <t xml:space="preserve">Valeurs énergétiques: 1921 kJ/458 kcal
Matières grasses: 21 g
    Dont acides gras saturés: 11,1 g
Glucides: 56,1 g
    Dont sucres: 34,1 g
Protéines: 9,1 g
Sel: 0,2 g
</t>
  </si>
  <si>
    <t>Valeurs énergétiques: 2073 kJ/497 kcal
Matières grasses: 28,9 g
    Dont acides gras saturés: 2,6 g
Glucides: 50,1 g
    Dont sucres: 46,3 g
Protéines: 7,8 g
Sel: 0 g</t>
  </si>
  <si>
    <t>- Foie gras de canard entier
- Sel
- Poivre</t>
  </si>
  <si>
    <t>Énergie: 2139 kJ/519 kcal
Matières grasses: 54 g
    Dont acides gras saturés: 23 g
Glucides: 1,2 g
    Dont Sucres: 0 g
Protéines: 7,1 g
Sel: 1,2 g</t>
  </si>
  <si>
    <t>A consommer dans le délai précisé sur l'emballage.</t>
  </si>
  <si>
    <t>/Users/olivierdebeyssac/Documents/A/Logo/Logo_IGP.jpg</t>
  </si>
  <si>
    <t>- Foie gras de canard entier
- Truffes 5 % (Tuber melanosporum )
- Sel
- Poivre</t>
  </si>
  <si>
    <t>Énergie: 2026 kJ/492 kcal
Matières grasses: 51 g
    Dont acides gras saturés: 22 g
Glucides: 1,2 g
    Dont sucres: 0 g
Protéines: 7 g
Sel: 1,2g</t>
  </si>
  <si>
    <t>- Foie gras d'oie entier
- Sel
- Poivre</t>
  </si>
  <si>
    <t>- Foie gras de canard entier
- Truffes 7 % (Tuber melanosporum )
- Sel
- Poivre</t>
  </si>
  <si>
    <t>Énergie: 2102,1 k/510,2 kcal
Matières grasses: 53 g
    Dont acides gras saturés: 23 g
Glucides: 1,2 g
    Dont sucres: 0 g
Protéines: 7,1 g
Sel: 1,2 g</t>
  </si>
  <si>
    <t>- Olive noire 85 %
- Huile d’Olive vierge extra 5 %
- Câpres 4 %
- Sel 3,5 %
- Pâte d’anchois 2 %
- Acide citrique</t>
  </si>
  <si>
    <t>Valeurs énergétiques: 341 kcal/1425 kJ
Matières grasses: 36 g
    Dont acides gras saturés: 6,4 g
Glucides: 3,6 g
    Dont sucres: 0,6 g
Protéines: 0,6 g
Sel: 3,5 g</t>
  </si>
  <si>
    <t>- Olives vertes 85 %
- Huile d’olive extra vierge 5 %
- Câpres 4 %
- Sel
- Pâte d’anchois 2 %
Conservateur : acide citrique</t>
  </si>
  <si>
    <t>Valeurs énergétiques: 330 kcal/1389 kJ
Matières grasses: 32 g
    Dont acides gras saturés: 6 g
Glucides: 3,5 g
    Dont sucres: 0,6 g
Protéines: 0,6 g
Sel: 2,9 g</t>
  </si>
  <si>
    <t>Après ouverture, garder au frais et consommer rapidement.</t>
  </si>
  <si>
    <t>Energie: 341 kcal/1399 kJ
Matières grasses: 36 g
    Dont acides gras saturés: 6,4 g
Glucides: 3,6 g
    Dont sucres: 0,6 g
Protéines: 0,6 g
Sel: 3,5 g</t>
  </si>
  <si>
    <t>- Aubergines 56 %
- Huile d’olive vierge extra
- Oignons
- Sucre
- Ail (sulfites)
- Persil
- Sel
- Jus de citron concentré
- Poivre blanc</t>
  </si>
  <si>
    <t>8 jours maximum à 2/4°C après ouverture.</t>
  </si>
  <si>
    <t>- Crème d'anchois 36% (anchois salés Engraulis encrasicolus 85% (poisson), sel, huile d'olive, vinaigre de vin rouge, épices)
- Huile de colza
- Lait entier
- Olive verte
- Huile d'olive vierge extra
- Ail (sulfites)
- Crème UHT (lait, carraghénanes)
- Câpres
- Jus de citron concentré
- Vinaigre d'alcool 8 % d'acidité 0,6%
- Plantes aromatiques, poivre blanc.</t>
  </si>
  <si>
    <t>- Basilic 55 %
- Huile de graines de tournesol 32 %
- Huile d’olive vierge extra 6 %
- Sel 3,5%
- Pignons de pin 2 %
- Ail 1,5%
- Acidifiant: acide citrique</t>
  </si>
  <si>
    <t>Energie: 267kcal/1118 kj
Matières grasses: 27 g
    Dont acides gras saturés: 7 g
Glucides: 4 g
    Dont sucres: &lt; 0,5g
Protéines: 10 g
Sel: 350 mg</t>
  </si>
  <si>
    <t>- Sirop (sucre, eau) 
- Arôme naturel rose 0,50 %
- Acidifiant: acide citrique E330
- Concentrés de patate douce, cerise, pomme, radis</t>
  </si>
  <si>
    <t>Énergie: 1037 kj/248 kcal
Matières grasses: 0,05 g
    Dont acides gras saturés: 0 g
Glucides: 62 g
    Dont sucres: 59 g
Protéines: 0,2 g
Sel: 0,01g</t>
  </si>
  <si>
    <t>Tenir à l’abri de la lumière et de la chaleur.</t>
  </si>
  <si>
    <t>- Sirop (sucre, eau) 
- Arôme 0,30 %
- Acidifiant: acide citrique E330
- Concentrés de patate douce, cerise, pomme, radis
- Colorant: E131(E211)</t>
  </si>
  <si>
    <t>Énergie: 1041 kj/249 kcal
Matières grasses: 0,05 g
    Dont acides gras saturés: 0 g
Glucides: 62 g
    Dont sucres: 59 g
Protéines: 0,2 g
Sel: 0,01 g</t>
  </si>
  <si>
    <t>- Sirop (sucre, eau) 
- Arôme 0,20 % 
- Acidifiant: acide citrique E330
- Concentrés de patate douce, cerise, pomme, radis, carthame, citron</t>
  </si>
  <si>
    <t>Énergie: 1042 kj/250 kcal
Matières grasses: 0,05 g
    Dont acides gras saturés: 0 g
Glucides: 62 g
    Dont sucres: 59 g
Protéines: 0,2 g
Sel: 0,01g</t>
  </si>
  <si>
    <t>Énergie: 1032 kj/247 kcal
Matières grasses: 0,05 g
    Dont acides gras saturés: 0 g
Glucides: 62 g
    Dont sucres: 59 g
Protéines: 0,2 g
Sel: 0,01g</t>
  </si>
  <si>
    <t>Énergie: 1041 kj/249 kcal
Matières grasses: 0,05 g
    Dont acides gras saturés: 0 g
Glucides: 62 g
    Dont sucres: 59 g
Protéines: 0,2 g
Sel: 0,01g</t>
  </si>
  <si>
    <t>- Sirop (sucre, eau) 
- Arômes naturels: poire 0,79 %, gingembre 0,10 %
- Acidifiant: acide citrique E330
- Colorant: caramel E150b</t>
  </si>
  <si>
    <t>Énergie: 1037 kj/248 kcal
Matières grasses: 0,05 g
    Dont acides gras saturés: 0 g
Glucides: 61,5 g
    Dont sucres: 59 g
Protéines: 0,2 g
Sel: 0,01 g</t>
  </si>
  <si>
    <t xml:space="preserve">Énergie: 1042 kj/250 kcal
Matières grasses: 0,05 g
    Dont acides gras saturés: 0 g
Glucides: 62 g
    Dont sucres: 59 g
Protéines: 0,2 g
Sel: 0,01 g
</t>
  </si>
  <si>
    <t>- Sirop (sucre, eau) 
- Arôme naturel barbe à papa 1,27%
- Acidifiant: acide citrique E330
- Colorant: mélange d’additifs E414, E445, E211
- Denrée alimentaire colorante (concentré de patate douce, cerise, pomme, radis)</t>
  </si>
  <si>
    <t>Énergie: 1024 kj/245 kcal
Matières grasses: 0,05 g
    Dont acides gras saturés: 0 g
Glucides: 61 g
    Dont sucres: 58 g
Protéines: 0,2 g
Sel: 0,01g</t>
  </si>
  <si>
    <t>- Sirop (sucre, eau)
- Arôme naturel pomme 0,77 %
- Acidifiant: acide citrique E330
- Concentrés de patate douce, pomme, radis, cerise, carthame,</t>
  </si>
  <si>
    <t>Énergie: 1030 kj/240 kcal
Matières grasses: 0,05 g
    Dont acides gras saturés: 0 g
Glucides: 61,5 g
    Dont sucres: 58,1 g
Protéines: 0,2 g
Sel: 0,01 g</t>
  </si>
  <si>
    <t>- Sirop (sucre, eau) 98,82%
- Arôme 0,54%
- Colorant: mélange d’additifs E414, E171, E211
- Acidifiant: acide citrique E330
- Colorant: mélange d’additifs colorant bleu E131, E211</t>
  </si>
  <si>
    <t xml:space="preserve">Énergie: 1032 kj/247 kcal
Matières grasses: 0,05 g
    Dont acides gras saturés: 0 g
Glucides: 61,5 g
    Dont sucres: 58,2 g
Protéines: 0,2 g
Sel: 0,01 g
</t>
  </si>
  <si>
    <t>- Sirop (sucre, eau)
- Acidifiant: acide citrique E330
- Arôme 0,78 %
- Concentré de cassis, carotte, pomme, carthame
- Colorant: mélange d’additifs E414, E445, E211</t>
  </si>
  <si>
    <t>Énergie: 1017 kj/244 kcal
Matières grasses: 0,05 g
    Dont acides gras saturés: 0 g
Glucides: 60,5 g
    Dont sucres: 57,5 g
Protéines: 0,2 g
Sel: 0,01g</t>
  </si>
  <si>
    <t>- Thon à l’huile 59 % (thon (poisson), huile de tournesol, sel)
- Olives vertes
- Huile d’olive vierge extra
- Lait entier (origine France)
- Tomates concassées (tomates, jus de tomate, acidifiant: acide citrique)
- Jus de citron concentré
- Câpres
- Sucre
- Basilic
- Ail (sulfites)
- Vinaigre de vin rouge 7 % d’acidité 1.9 % (sulfites)
- Crème d'anchois (anchois salés Engraulis encrasicolus (poisson)
- Huile d’olive, vinaigre de vin rouge, épices)
- Poivre blanc
- Piment d'Espelette 0,1 %
- Plantes aromatiques
- Vinaigre d’alcool 8 % d'acidité 0,02 %
- Sel</t>
  </si>
  <si>
    <t>Énergie: 222 kj/53kcal
Matières grasses: 0 g
    Dont acides gras saturés: 0 g
Glucides: 13 g
    Dont sucres: 13 g
Protéines: 0,13 g
Sel: 0,01 g</t>
  </si>
  <si>
    <t>Le vinaigre fait partie de la liste des denrées alimentaires dispensées de date limite d’utilisation optimale.</t>
  </si>
  <si>
    <t>Conserver à température ambiante.
Eviter les chocs thermiques.</t>
  </si>
  <si>
    <t>- Sirop (sucre, eau) 
- Arôme + colorant: E122*, E150b 0,69 %
- Colorant: mélange d’additifs E414, E445, E211 
- Acidifiant: acide citrique E330</t>
  </si>
  <si>
    <t>Énergie: 1035 kj/248 kcal
Matières grasses: 0,05 g
    Dont acides gras saturés: 0 g
Glucides: 61,5 g
    Dont sucres: 58,5 g
Protéines: 0,2 g
Sel: 0,01 g</t>
  </si>
  <si>
    <t>- Olives noires 47 % (olives noires, huile de colza)
- Sucre 36 %
- Eau</t>
  </si>
  <si>
    <t>Energie: 201 kcal/842 kJ
Matières grasses: 6,6 g
    Dont acides gras saturés: 0,7 g
Glucides: 35,7 g
    Dont sucres: 35,7 g
Protéines: 0,5 g
Sel: 1,05 g</t>
  </si>
  <si>
    <t>- Artichauts 42 %
- Huile de tournesol
- Tomates séchées 17 %
- Eau 
- Huile d’olive vierge extra
- Ail 2,1%
- Basilic 1 %
- Persil
- Sel
- Vinaigre de cidre
- Epices 0,1%</t>
  </si>
  <si>
    <t xml:space="preserve">Valeurs énergétiques: 321 kcal/1345 kJ
Matières grasses: 28 g
    Dont acides gras saturés: 3,0 g
Glucides: 12 g
    Dont sucres: 6,8 g
Protéines: 3,7 g
Sel: 0,42 g
</t>
  </si>
  <si>
    <t>- Olives noires 87%
- Fromage de chèvre  (lait) 11 %
- Acidifiant: acide lactique
- Epices
- Herbes aromatiques
- Huile d’olive vierge extra
Peut contenir quelques éclats de noyaux.</t>
  </si>
  <si>
    <t xml:space="preserve">Energie: 286 kcal/1178 kJ
Matières grasses: 28 g
    Dont acides gras saturés: 6,9 g
Glucides: 3,6 g
    Dont sucres: 0,7 g
Protéines: 2,4 g
Sel: 1,4 g
</t>
  </si>
  <si>
    <t>Température de stockage: température ambiante.
Eviter les chocs thermiques.
2 ans dans son emballage fermé d’origine.</t>
  </si>
  <si>
    <t>- Purée de Châtaignes 47 % (châtaigne 50 %, eau)
- Bloc de foie gras de canard 22% (foie gras de canard 89%, eau, assaisonnement 2 % (coteaux du layon, conservateur: sel nitrité, sel, sucre, poivre, antioxygène: E301))
- Cèpes réhydratés 11% (Boletus edulis, Boletus aerus, Boletus pinicola, Boletus reticulatus)
- Crème fraîche épaisse (LAIT)
- Graisse de canard
- Sel
- Acidifiant: acide lactique
- Fond de volaille (BLE, CELERI) (sirop de glucose, sel, farine de blé, poule 11.7%, (graisse de poule, viande de poule 4.6%), arôme, extraits de poireau et de céleri, oignons, extraits de plantes aromatiques et d’épice, anti-oxydant : extrait de romarin)
- Anti-oxydant: extrait de romarin
- Epices.</t>
  </si>
  <si>
    <t>Energie: 236 kcal/976 kJ
Matières grasses: 21 g
    Dont acides gras saturés: 11 g
Glucides: 8,5 g
    Dont sucres: 3,3 g
Protéines: 2,4 g
Sel: 0,93 g</t>
  </si>
  <si>
    <t>Après ouverture: se conserve 7 jours au réfrigérateur.</t>
  </si>
  <si>
    <t>- Sirop (sucre, eau)
- Jus de citron concentré
- Arômes 0,37%
- Colorants: lycopène, concentré de patate douce, pomme, radis, cerise, carthame, caramel E150b</t>
  </si>
  <si>
    <t>Énergie: 1037 kj/248 kcal
Matières grasses: 0,05 g
    Dont acides gras saturés: 0 g
Glucides: 61,5 g
    Dont sucres: 58 g
Protéines: 0,2 g
Sel: 0,01 g</t>
  </si>
  <si>
    <t>- Courgettes 48%
- Oignons 
- Raisins secs 6%
- Huile de tournesol
- Vinaigre d’alcool
- Ail
- Menthe 1.6%
- Huile d’olive vierge extra
- Sel
- Coriandre 0.4%
- Colorant: caramel ordinaire
- Jus concentré de citron
- Herbes aromatiques</t>
  </si>
  <si>
    <t>Energie: 140 kcal/587 kJ
Matières grasses: 8,2 g
    Dont acides gras saturés: 1,0 g
Glucides: 13 g
    Dont sucres: 9,9 g
Protéines: 2,1 g
Sel: 1,5 g
Cholestérol: 1 mg</t>
  </si>
  <si>
    <t>8 jours maximum à 2/4°C après ouverture</t>
  </si>
  <si>
    <t>- Aubergines grillées 29 %
- Poivrons rouges 29 %
- Pommes
- Oignons
- Tomates pelées concassées (tomates, jus de tomates, acidifiant: acide citrique)
- Huile d’olive vierge extra 
- Vinaigre de cidre 
- Ail
- Coriandre
- Sel
- Piment
- Epices
- Antioxydant: extrait de romarin</t>
  </si>
  <si>
    <t>Energie: 114 kcal/478 kJ
Matières grasses: 9,0 g
    Dont acides gras saturés: 1,2 g
Glucides: 6,6 g
    Dont sucres: 5,0 g
Protéines: 1,7 g
Sel: 1,5 g</t>
  </si>
  <si>
    <t>- Artichaut 70 %
- Huile de tournesol
- Ail 4%
- Sel
- Acidifiant : acide lactique
- Poivre 0.3%</t>
  </si>
  <si>
    <t>Energie: 214 kcal/ 897 kJ
Matières grasses: 19 g
    Dont acides gras saturés: 2,0 g
Glucides: 4,6 g
    Dont sucres: 0,9 g
Protéines: 3,0 g
Sel: 0,9 g</t>
  </si>
  <si>
    <t>- Artichauts 41 %
- Pois chiches
- Huile de tournesol
- Arôme
- Truffes blanches d’été (Tuber aestivum) 1,1 %
- Ail
- Sel
- Acidifiant: acide lactique
- Epices</t>
  </si>
  <si>
    <t>Energie: 277 kcal/1160 kJ
Matières grasses: 22 g
    Dont acides gras saturés: 2,3 g
Glucides: 12 g
    Dont sucres: 0,7 g
Protéines: 5,4 g
Sel: 1,1 g</t>
  </si>
  <si>
    <t>- Sirop (sucre, eau) 
- Arôme 0,98 %
- Acidifiant: acide citrique E330
- Colorant: caramel E150b 
- Colorant: mélange d’additifs E414, E445, E211
- Sel</t>
  </si>
  <si>
    <t>Énergie: 1028 kj/246 kcal
Matières grasses: 0,05 g
    Dont acides gras saturés: 0 g
Glucides: 61 g
    Dont sucres: 58 g
Protéines: 0,2 g
Sel: 0,08 g</t>
  </si>
  <si>
    <t>- Pulpe de tomates 57%
- Tomates séchées 17%
- Huile d’Olive vierge extra 10%
- Olives vertes 6%
- Parmesan (Parmiggiano Reggiano) 5%
- Sel 3%
- Arômes naturels
- Acidifiant: E330 Acide citrique</t>
  </si>
  <si>
    <t>Valeurs énergétiques: 206 kcal/862 kJ
Matières grasses: 9,5 g
    Acides gras saturés: 1,7 g
Glucides: 15,5 g
    Dont sucres: 11,5 g
Protéines: 4,5 g
Sel: 3,0 g</t>
  </si>
  <si>
    <t>- Poivrons rouges 59 %
- Oignons
- Tomates pelées concassées (tomates, jus de tomate, acidifiant : acide citrique)
- Chorizo  4.5 % (viande de porc, sel, piment, épices) 
- Huile de tournesol
- Vin de pays d’Oc blanc
- Ail
- Sel
- Acidifiant : acide lactique
- Herbes aromatiques
- Epices</t>
  </si>
  <si>
    <t>Energie: 122 kcal / 512 kJ
Matières grasses: 6,2 g
    Dont acides gras saturés: 1,3 g
Glucides: 13 g
    Dont sucres: 11 g
Protéines: 3,0 g
Sel: 2,2 g</t>
  </si>
  <si>
    <t>- Sirop (sucre, eau) 
- Acidifiant : jus de citron 1,17%
- Arôme 0,78 %
- Colorant: mélange d’additifs E414, E445, E211
- Acidifiant: acide citrique E330
- Colorant: jaune lutheïn</t>
  </si>
  <si>
    <t>- Sirop (sucre cristallisé, eau)
- Arômes vodka et fraise 1,18%,
- Jus de citron 0,98%
- Colorants: carmine E120, E414, E445, jaune lutheïn 0,13%,
- Paillettes d’or 0,03%. (E555, E171, E172)</t>
  </si>
  <si>
    <t>- Olives noires
- Figues confites 11% (figues 50%, sucre)
- Fromage de chèvre (lait) 11%
- Huile de tournesol
- Figues moelleuses 4,5% (figues, eau, conservateurs : E200, E202)
- Vin de pays d’Oc blanc
- Thym
- Acidifiant: acide lactique.
Peut contenir quelques éclats de noyaux.</t>
  </si>
  <si>
    <t>Énergie: 1397 kJ/339 kcal
Matières grasses: 31 g
    Dont acides gras saturés: 4,6 g
Glucides: 9,4 g
    Dont sucres: 8,8 g
Protéines: 3,3 g
Sel: 1,6 g</t>
  </si>
  <si>
    <t>Après ouverture, se conserve 7 jours au réfrigérateur.</t>
  </si>
  <si>
    <t>- Champignons de Paris 80 % (Agaricus Bisporus)
- Huile d’olive
- Truffe d’été 4 % (Tuber aestivum Vitt.)
- Oignons
- Chapelure (gluten)
- Persil
- Beurre (lactose)
- Fécule de pomme de terre
- Fibres végétales
- Olives noires
- Sel
- Anchois (poisson)
- Dextrose
- Vin rouge (sulfites)
- Arômes
- Epices
- Extrait de levure
- Correcteur d’acidité: acide citrique</t>
  </si>
  <si>
    <t>Energie: 1114 kJ/270 kcal
Matières grasses: 27 g
    Dont acides gras saturés: 4,1 g
Glucides: 3,2 g
    Dont sucres: 1,6 g
Fibres alimentaires: 1,9 g
Protéines: 2,7 g
Sel: 1,5 g
Sodium: 0,6 g</t>
  </si>
  <si>
    <t>- Eau
- Cassis de Bourgogne 36 %
- Sucre
Teneur en fruits: 36 % minimu.</t>
  </si>
  <si>
    <t>Energie: 204 kJ/49 kcal
Matières grasses: &lt; 0,5 g
    Dont acides gras saturés: &lt; 0,1 g
Glucides: 12 g
    Dont sucres: 12 g
Protéines: &lt; 0,5 g
Sel: &lt; 0,01 g</t>
  </si>
  <si>
    <t>Tenir au frais.</t>
  </si>
  <si>
    <t>Consommer dans les 5 jours après ouverture.</t>
  </si>
  <si>
    <t>- Raisins Chardonnay de Bourgogne 100 %</t>
  </si>
  <si>
    <t xml:space="preserve">Energie: 250 kJ/60 kcal
Matières grasses: &lt; 0,5 g
    Dont acides gras saturés: &lt; 0,1 g
Glucides: 15 g
    Dont sucres: 15 g
Protéines: &lt; 0,5 g
Sel: &lt; 0,01 g
</t>
  </si>
  <si>
    <t>- Pêches de vigne des Monts du Lyonnais 53 %
- Eau
- Sucre
- Antioxydant: acide ascorbique
Teneur en fruits: 53% minimum.</t>
  </si>
  <si>
    <t xml:space="preserve">Energie: 216 kJ/52 kcal
Matières grasses: &lt; 0,5 g
    Dont acides gras saturés: &lt; 0,1 g
Glucides: 13,6 g
    Dont sucres: 13,6 g
Protéines: &lt; 0,5 g
Sel: &lt; 0,01 g
</t>
  </si>
  <si>
    <t>- Pommes de France 100 %</t>
  </si>
  <si>
    <t xml:space="preserve">Energie: 196 kJ/47 kcal
Matières grasses: &lt; 0,5 g
    Dont acides gras saturés: &lt; 0,1 g
Glucides: 11,7 g
Dont sucres: 11 g
Protéines: &lt; 0,5 g
Sel: &lt; 0,01 g
</t>
  </si>
  <si>
    <t>- Abricots de Haute Ardèche 61 %
- Eau
- Sucre
- Antioxydant: acide ascorbique
Teneur en fruits: 61 % minimum.</t>
  </si>
  <si>
    <t>Energie: 233 kJ/56 kcal
Matières grasses: &lt; 0,5 g
    Dont acides gras saturés: &lt; 0,1 g
Glucides: 14 g
    Dont sucres: 14 g
Protéines: 0,8 g
Sel: &lt; 0,01 g</t>
  </si>
  <si>
    <t>- Mirabelles de Lorraine IGP 47 %
- Eau
- Sucre
- Acidifiant: jus de citron concentré
- Antioxydant: acide ascorbique
Teneur en fruits: 47% minimum.</t>
  </si>
  <si>
    <t xml:space="preserve">Energie: 200 kJ/48 kcal
Matières grasses: &lt; 0,5 g
    Dont acides gras saturés: &lt; 0,1 g
Glucides: 12 g
    Dont sucres: 11 g
Protéines: &lt; 0,5 g
Sel: &lt; 0,01 g
</t>
  </si>
  <si>
    <t xml:space="preserve">Energie: 260 kJ/63 kcal
Matières grasses: &lt; 0,5 g
    Dont acides gras saturés: &lt; 0,1 g
Glucides: 18,8 g
    Dont sucres: 18,8 g
Protéines: &lt; 0,5 g
Sel: &lt; 0,01 g
</t>
  </si>
  <si>
    <t>A température ambiante.</t>
  </si>
  <si>
    <t xml:space="preserve">Energie: 650 kJ/156 kcal
Matières grasses: &lt; 0,5 g
    Dont acides gras saturés: &lt; 0,1 g
Glucides: 37,5 g
    Dont sucres: 31,3 g
Protéines: &lt; 0,5 g
Sel: &lt; 0,01 g
</t>
  </si>
  <si>
    <t xml:space="preserve">Energie: 650 kJ / 156 kcal
Matières grasses: &lt; 0,5 g
    Dont acides gras saturés: &lt; 0,1 g
Glucides: 43,8 g
    Dont sucres: 43,8 g
Protéines: &lt; 0,5 g
Sel: &lt; 0,01 g
</t>
  </si>
  <si>
    <t xml:space="preserve">Energie: 390 kJ/94 kcal
Matières grasses: &lt; 0,5 g
    Dont acides gras ajoutés: &lt; 0,1 g
Glucides: 18,8 g
    Dont sucres: 18,8 g
Protéines: &lt; 0,5 g
Sel: 188 mg
</t>
  </si>
  <si>
    <t>- Pêches du Roussillon* 51 %
- Eau
- Sucre de canne*
- Acidifiant: jus de citron concentré*
Teneur en fruits: 51% minimum.
*Ingrédients agricoles issus de l'Agriculture Biologique.</t>
  </si>
  <si>
    <t>- Poires du Pays de Loire* 58 %
- Eau
- Sucre de canne*
- Acidifiant: jus de citron concentré*
- Antioxydant: acide ascorbique
Teneur en fruits: 58 % minimum.
*Ingrédients agricoles issus de l'Agriculture Biologique.</t>
  </si>
  <si>
    <t xml:space="preserve">Energie: 234 kJ/56 kcal
Matières grasses: &lt; 0,5 g
    Dont acides gras saturés: &lt; 0,1 g
Glucides: 14,4 g
Dont sucres: 11,2 g
Protéines: &lt; 0,5 g
Sel: &lt; 0,01 g
</t>
  </si>
  <si>
    <t>- Farine de FROMENT
- Confiture d'orange 26 % (sirop de glucose-fructose, orange (35 %*), saccharose, gélifiant (pectines), correcteurs d'acidité (acide citrique, citrate trisodique))
- Miel 21 %
- Sirop de sucre inverti
- Sucre
- Poudres à lever (carbonates de sodium, carbonates d'ammonium)
- Jaunes d'œuf
- Arôme naturel d'orange
*% exprimé sur la confiture.
Fabriqué dans un atelier utilisant: amandes</t>
  </si>
  <si>
    <t>Energie: 1475 kJ/348 kcal
Matières grasses: 2,2 g
    Dont acides gras saturés: 0,6 g Glucides: 77 g
    Dont sucres: 43 g
Fibres: 1,5 g
Protéines: 4,2 g
Sel: 0,43 g</t>
  </si>
  <si>
    <t>A consommer rapidement après ouverture. Pour limiter la dessication du produit entre deux consommations, placer le produit dans une boîte hermétique, à une température comprise entre 15 °C et 25 °C et à une humidité de 40 % à 70 %.</t>
  </si>
  <si>
    <t>/Users/olivierdebeyssac/Documents/A/Logo/Logo_EPV.jpg</t>
  </si>
  <si>
    <t>- Farine de FROMENT
- Confiture d'abricot 26 % (saccharose, abricot (35 %*), sirop de glucose-fructose, gélifiant (pectines), correcteurs d'acidité (acide citrique, citrate trisodique))
- Miel 21 %
- Sirop de sucre inverti
- Sucre
- Poudres à lever (carbonates de sodium, carbonates d'ammonium), jaunes d'OEUFS
- Arôme naturel d'orange
*% exprimé sur la confiture.
Fabriqué dans un atelier utilisant: amandes.</t>
  </si>
  <si>
    <t>Energie: 1458 kJ/344 kcal
Matières Grasses: 2,3 g
    Dont acides gras saturés: 0,5 g
Glucides: 76 g
    Dont sucres: 44 g
Fibres: 1,4 g
Protéines: 4,1 g
Sel: 0,43 g</t>
  </si>
  <si>
    <t>- Miel* 57 %
- Farine de seigle* (GLUTEN)
- Farine de froment* (GLUTEN)
- Eau
- Jaune d'ŒUFS*
- Poudres à lever (carbonates de sodium)
- Epices*
* Ingrédients issu de l'agriculture biologique.
Fabriqué dans un atelier utilisant: amandes.</t>
  </si>
  <si>
    <t>Energie :1399 kJ / 335 kcal
Matières grasses: 1,0 g
    Dont acides gras saturés: 0,2 g
Glucides: 75,5 g
    Dont sucres: 46 g
Fibres: 4,8 g
Protéines: 3,5 g
Sel: 0,54 g</t>
  </si>
  <si>
    <t>A consommer rapidement après ouverture.  Pour limiter la dessication du produit entre deux consommations, placer le produit dans une boîte hermétique, à une température comprise entre 15 °C et 25 °C et à une humidité de 40 % à 70 %.</t>
  </si>
  <si>
    <t>- Farine de FROMENT
- Confiture de cassis 26 % (sirop de glucose-fructose, cassis (35 %*), saccharose,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</si>
  <si>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Energie: 1463 kJ/345 kcal
Matières Grasses: 2,2 g
    Dont acides gras saturés: 0,5 g
Glucides: 77 g
    Dont sucres: 45 g
Fibres: 1,5 g
Protéines: 4,1 g
Sel: 0,49 g</t>
  </si>
  <si>
    <t>- Farine de FROMENT
- Confiture de framboise 26 % (saccharose, framboise (35 %*), sirop de glucose-fructose, gélifiant (pectines), correcteurs d'acidité (acide citrique, citrate trisodique))
- Miel 21 %
- Sirop de sucre inverti
- Sucre
- Poudres à lever (carbonates de sodium, carbonates d'ammonium)
- Jaunes d'OEUFS
-Arôme naturel d'orange
*% exprimé sur la confiture.
Fabriqué dans un atelier utilisant: amandes.</t>
  </si>
  <si>
    <t>Energie: 1486 kJ/350 kcal
Matières grasses: 0,9 g
    Dont acides gras saturés: 0,7 g Glucides: 81 g
    Dont sucres: 43 g
Fibres: 1,8 g
Protéines: 4,0 g
Sel: 0,44 g</t>
  </si>
  <si>
    <t>A consommer rapidement après ouverture. Pour limiter la dessication du produit entre deux consommations, placer le produit dans une boîte hermétique, à une température comprise entre 15 °C et 2 5°C et à une humidité de 40 % à 70 %.</t>
  </si>
  <si>
    <t>- Farine de FROMENT
- Confiture de myrtille 26 % (saccharose, sirop de glucose-fructose, myrtille (35 %*),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</si>
  <si>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Energie: 1503 kJ /360 kcal
Matières grasses: 1,7 g 
    Dont acides gras saturés: 0,4 g
Glucides: 81,1 g
    Dont sucres: 42,0 g
Fibres: 1,9 g
Protéines: 4,0 g
Sel: 0,41 g</t>
  </si>
  <si>
    <t>A consommer rapidement après ouverture.
Pour limiter la dessication du produit entre deux consommations, placer le produit dans une boîte hermétique, à une température comprise entre 15 °C et 25 °C et à une humidité de 40 % à 70 %.</t>
  </si>
  <si>
    <t>- Farine de FROMENT
- Confiture de figue 26 % (saccharose, sirop de glucose-fructose, figues (35 %*),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</si>
  <si>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Energie: 1456 kJ/350 kcal
Matières grasses: 2,2 g
    Dont acides gras saturés: 0,5 g
Glucides: 77,0 g
    Dont sucres: 49,0 g
Fibres: 1,0 g
Protéines: 3,0 g
Sel: 0,44 g</t>
  </si>
  <si>
    <t>- Farine de FROMENT
- Fourrage citron 26 % (sirop de glucose-fructose, saccharose, BEURRE, citron concentré (10 %*)
- Jaunes d'OEUF sucrés (jaunes d'OEUF, sucre)
- Poudre de LAIT entier
- Stabilisant (glycérol)
- Correcteurs d'acidité (citrate trisodique, acide citrique
- Gélifiant (pectines)
- Arôme naturel de citron)
- Miel 21 %
- Sirop de sucre inverti
- Sucre
- Poudres à lever (carbonates de sodium, carbonates d'ammonium)
- Jaune d'OEUFS
- Arôme naturel d'orange
*% exprimé sur le fourrage.
Fabriqué dans un atelier utilisant: amandes.</t>
  </si>
  <si>
    <t>Energie: 1556 kJ / 368 kcal
Matières grasses: 5,9 g
    Dont acides gras saturés: 3,2 g
Glucides: 73 g
    Dont sucres: 43 g
Fibres: 1,7 g
Protéines: 4,7 g
Sel: 0,58 g</t>
  </si>
  <si>
    <t>- Farine de FROMENT bio
- Confiture d'orange bio 26 % (sirop de glucose de blé bio, orange bio (36 %*), sucre de canne bio, gélifiant (pectines de fruits), correcteurs d'acidité (acide citrique, carbonate de potassium))
- Miel bio 21 %
- Sirop de sucre inverti bio
- Sucre bio, poudres à lever (carbonates de sodium, carbonates d'ammonium)
- Jaune d'OEUFS bio
- Arôme naturel d'orange bio
*% exprimé sur la confiture.
Fabriqué dans un atelier utilisant: amandes.</t>
  </si>
  <si>
    <t>Energie: 1471 kJ/347 kcal
Matières Grasses: 2,1 g
    Dont acides gras saturés: 0,6 g
Glucides: 77 g
    Dont sucres: 43 g
Fibres: 1,7g
Protéines: 4,1 g
Sel: 0,43 g..</t>
  </si>
  <si>
    <t>- Confiture d'orange 33 % (sirop de glucose-fructose, orange (35 %*), saccharose, gélifiant (pectines), correcteurs d'acidité (acide citrique, citrate trisodique))
- Farine de FROMENT
- Miel 16 %
- Sirop de sucre inverti
- Sucre
- Jaunes d'OEUFS
- Poudres à lever (carbonates de sodium, carbonates d'ammonium)
- Arôme naturel d'orange
* % exprimé sur la confiture.
Fabriqué dans un atelier utilisant: amandes.</t>
  </si>
  <si>
    <t>Energie: 1491 kJ / 352 kcal
Matières grasses: 2,2 g
    Dont acides gras saturés: 0,5 g
Glucides: 79 g
    Dont sucres: 49 g
Fibres: 1,9 g
Protéines: 3,2 g
Sel: 0,37 g</t>
  </si>
  <si>
    <t>Conserver dans un endroit frais et sec.</t>
  </si>
  <si>
    <t>Après ouverture, conserver entre 2 et 4 °C et consommer rapidement.</t>
  </si>
  <si>
    <t>Energie: 522 kJ/126 kcal
Matières grasses: 9,5 g
    Dont acides gras saturés: 1,7 g
Glucides: 6,8 g
    Dont sucres: 2,8 g
Protéines: 2 g
Fibres: 1,1 g
Sel;: 2,1 g</t>
  </si>
  <si>
    <t>Energie: 762 kJ/184 kcal
Matières grasses: 16,2 g
    Dont acides gras saturés: 3 g
Glucides: 4,4 g
    Dont sucres: 1 g
Protéines: 3,2 g
Fibres: 1 g
Sel: 3,3 g</t>
  </si>
  <si>
    <t>Energie: 787 kJ/188 kcal
Matières grasses: 8,7 g
    Dont acides gras saturés: 3,1 g
Glucides: 5,5 g
    Dont sucres: 3,5 g
Protéines: 8,4 g
Fibres: 0,55 g
Sel: 3,2 g</t>
  </si>
  <si>
    <t>Energie: 1071 kJ/257 kcal
Matières grasses: 20,5 g
    Dont acides gras saturés: 7 g
Glucides: 14,3 g
    Dont sucres: 3,5 g
Protéines: 4,1 g
Fibres: 1,4 g
Sel: 0,63 g</t>
  </si>
  <si>
    <t>Energie: 578 kJ/138 kcal
Matières grasses: 9,6 g
    Dont acides gras saturés: 3,4 g
Glucides: 8,3 g
    Dont sucres: 2,1 g
Protéines: 3,7 g
Fibres: 1,6 g
Sel: 0,3 g</t>
  </si>
  <si>
    <t>Energie: 616 kJ/147 kcal
Matières grasses: 11,2 g
    Dont acides gras saturés: 5 g
Glucides: 10,1 g
    Dont sucres: 6,8 g
Protéines: 1,6 g
Fibres: 1,2 g
Sel: 1,1 g</t>
  </si>
  <si>
    <t>Energie: 1074 kJ/257 kcal
Matières grasses: 13,8 g
    Dont acides gras saturés: 1,4 g
Glucides: 22,6 g
    Dont sucres: 2,8 g
Protéines: 42,4 g
Fibres: 1,3 g
Sel: 4,2 g</t>
  </si>
  <si>
    <t>Energie: 349 kJ/85 kcal
Matières grasses: 5,9 g
    Dont acides gras saturés: 2,3 g
Glucides: 5,5 g
    Dont sucres: 1,6 g
Protéines: 2,3 g
Fibres: 1,5 g
Sel: 1,8 g</t>
  </si>
  <si>
    <t>Energie: 685 kJ/164 kcal
Matières grasses: 12,3 g
    Dont acides gras saturés: 4,6 g
Glucides: 5 g
    Dont sucres: 1,1 g
Protéines: 38,1 g
Fibres: 1,1 g
Sel: 2,9 g</t>
  </si>
  <si>
    <t>Energie: 1052 kJ/254 kcal
Matières grasses: 24,4 g
    Dont acides gras saturés: 3,9 g
Glucides: 2,3 g
    Dont sucres: 0,7 g
Protéines: 38,1 g
Sel: 2,1 g</t>
  </si>
  <si>
    <t>Energie: 1259 kJ/288 kcal
Matières grasses: 28 g
    Dont acides gras saturés: 2,5 g
Glucides: 8,3 g
    Dont sucres: 3,4 g
Protéines: 34,9 g
Sel: 2,2 g</t>
  </si>
  <si>
    <t>Energie: 507 kJ/122 kcal
Matières grasses: 6,7 g
    Dont acides gras saturés: 0,8 g
Glucides: 9,4 g
    Dont sucres: 2,1 g
Protéines: 35,1 g
Fibres: 1,2 g
Sel: 3,6 g</t>
  </si>
  <si>
    <t>Energie: 696 kJ/171 kcal
Matières grasses: 15,5 g
    Dont acides gras saturés: 1,6 g
Glucides: 5,2 g
    Dont sucres: 0,8 g
Protéines: 2,3 g
Fibres: 1 g
Sel: 3,4 g</t>
  </si>
  <si>
    <t>- Sirop (sucre, eau) 98,3 %
- Arôme naturel abricot 0,98 %
- Acidifiant: acide citrique E330
- Denrée alimentaire colorante: concentrés: patate douce, pomme, radis, cerise, carthame,
- Colorant: mélange d’additifs E414, E445, E211.</t>
  </si>
  <si>
    <t>Énergie: 1017 kj/244 kcal
Matières grasses: 0,05 g
    Dont acides gras saturés: 0 g
Glucides: 60,5 g
    Dont sucres: 57,5 g
Protéines: 0,2 g
Sel: 0,01 g</t>
  </si>
  <si>
    <t>- Sirop (sucre, eau) 98,3 %
- Arôme naturel banane 0,98 %
- Jus de citron
- Colorant: mélange d’additifs E414, E445, E330, E211.
- Colorants: luthein, E131 (E211)</t>
  </si>
  <si>
    <t xml:space="preserve">Énergie: 446 kj/106kcal
Matières grasses: 0 g
    Dont acides gras saturés: 0 g
Glucides: 26 g
    Dont sucres: 26 g
Protéines: 0,3 g
Sel: 0,01 g </t>
  </si>
  <si>
    <t>- Condiment blanc au vinaigre balsamique de Modène 59% (vinaigre blanc, sucre, vinaigre balsamique de Modène IGP 1%, sulfites)
- Arôme truffe</t>
  </si>
  <si>
    <t>Énergie: 446 kj/106 kcal
Matières grasses: 0 g
    Dont acides gras saturés: 0 g
Glucides: 26 g
    Dont sucres: 26 g
Protéines: 0,3 g
Sel: 0,01 g</t>
  </si>
  <si>
    <t>Conserver  le produit à l'abri du soleil et de la lumière directe.
Le produit doit être consommé dans les deux ans après ouverture.</t>
  </si>
  <si>
    <t>Énergie: 377 kcal/1578 kJ
Matières grasses: 9,5 g
    Dont acides gras saturés: 0 g
Glucides: 65 g
    Dont sucres: 0 g
Protéines: 8 g
Sel: 0 g</t>
  </si>
  <si>
    <t>A conserver à l’abri de l’humidité.</t>
  </si>
  <si>
    <t>- Thym</t>
  </si>
  <si>
    <t>- Origan</t>
  </si>
  <si>
    <t>Énergie: 265 kcal/1110 kJ
Matières grasses: 4,3 g
    Dont acides gras saturés: 1,6 g
Glucides: 68,9 g
    Dont sucres: 4,1 g
Protéines: 9 g
Sel: &lt; 0,1 g</t>
  </si>
  <si>
    <t>Énergie: 113 kcal/478 kJ
Matières grasses: 0 g
    Dont acides gras saturés: 0 g
Glucides: 28 g
    Dont sucres: 28 g
Protéines: 0,2 g
Sel: 0,05 g</t>
  </si>
  <si>
    <t>Conserver à température ambiante. Eviter les chocs thermiques.</t>
  </si>
  <si>
    <t>Énergie: 721 kJ/174 kcal
Matières grasses: 14 g
    Dont acides gras saturés: 1,4 g
Glucides: 10 g
    Dont sucres: 7,1 g
Protéines: 2,2 g
Sel: 0,68 g</t>
  </si>
  <si>
    <t>Huile d'olives de catégorie supérieure obtenue directemement des olives et uniquement par des procédés mécaniques.
Extraite à froid.</t>
  </si>
  <si>
    <t>- Farine de sarrasin
- Eau
- Poivre blanc de Penja
- Poivre noir de Penja
- Piment de Jamaïque
- Poivre vert
- Baies roses
- Sel de Guérande
- Huile de tournesol</t>
  </si>
  <si>
    <t>Energie: 2259 kJ/542 kcal
Matières grasses: 1,7 g
    Dont acides gras saturés: 0,3 g
Glucides: 46,2 g
    Dont sucres: &lt; 0,08 g
Protéines: 0,9 g
Sel: 0,49 g</t>
  </si>
  <si>
    <t>DLUO: 4 mois.</t>
  </si>
  <si>
    <t>- Farine de sarrasin
- Eau
- Oignons roses
- Sel de Guérande
- Huile de tournesol</t>
  </si>
  <si>
    <t>- Farine de sarrasin
- Eau
- Sel de Guérande
- Huile de tournesol</t>
  </si>
  <si>
    <t>- Farine de sarrasin
- Eau
- Curry aux algues
- Sel de Guérande
- Huile de tournesol</t>
  </si>
  <si>
    <t>- Farine de sarrasin
- Eau
- Epice fumée
- Piment d’Espelette A.O.C.
- Sel de Guérande
- Huile de tournesol</t>
  </si>
  <si>
    <t>Conservation au réfrigérateur après ouverture: 6 mois.</t>
  </si>
  <si>
    <t>Conservation au réfrigérateur après ouverture: 6 mois</t>
  </si>
  <si>
    <t>- Vinaigre de vin*
- Moût de raisin*
- Colorant: caramel (E150d)*
- *Sulfites</t>
  </si>
  <si>
    <t>Valeur énergétique: 478 kJ – 113 kcal
Matières grasses: 0 g 
    Dont acides gras saturés: 0 g
Glucides: 28 g 
    Dont sucres: 28 g
Protéines: 0,2 g
Sel: 0,05 g</t>
  </si>
  <si>
    <t>Le vinaigre fait partie de la liste des denrées alimentaires dispensées de date limite d’utilisation optimale.
Température de stockage: température ambiante.</t>
  </si>
  <si>
    <t>Eviter les chocs thermiques.</t>
  </si>
  <si>
    <t>Valeur énergétique: 19 kJ – 4 kcal
Matières grasses: 0,1 g
    Dont acides gras saturés: 0,0 g
Glucides: 0,3 g
    Dont sucres: 0,3 g
Protéines: 0,5 g
Sel: 0,020 g</t>
  </si>
  <si>
    <t>Valeur énergétique: 302 kJ – 71 kcal
Matières grasses: 0 g
    Dont acides gras saturés: 0g
Glucides: 17,3 g
    Dont sucres: 15,7g
Protéines: 0,2 g
Sel: 0,019 g</t>
  </si>
  <si>
    <t>Le vinaigre fait partie de la liste des denrées alimentaires dispensées de date limite d’utilisation optimale.
Température de stockage: température ambiante</t>
  </si>
  <si>
    <t>marge</t>
  </si>
  <si>
    <t>Préparation à base de fruit. Préparée avec 55g de fruits pour 100g de produit. Teneur totale en sucre 60g pour 100g. Ingrédients :
- poire
- sucre de canne
- sirop de glucose-fructose
- chocolat 3% (70% cacao, sucre, beurre de cacao, émulsifiant : lécithine de SOJA, vanille naturelle)
- gélifiant : pectine de fruits, jus de citron.
A consommer de préférence avant le :</t>
  </si>
  <si>
    <t xml:space="preserve">Energie kJ: 
Energie kcal: 
Matières grasses :  
    Dont acides gras saturés: 
Glucides: 
    Dont sucres: 
Protéines: 
Fibres alimentaires : 
Sel: 
</t>
  </si>
  <si>
    <t xml:space="preserve">Préparée avec 55g de fruits pour 100g de produit. Teneur totale en sucre 60g pour 100g. Ingrédients :
- orange 40%
- clémentine 40%
- pomme 15%
- sucre de canne
- sirop de glucose-fructose
- purée de framboise 5%
- gélifiant : pectine de fruits, jus de citron
- mélange 4 épices.
A consommer de préférence avant le </t>
  </si>
  <si>
    <t>Préparée avec 55g de fruits pour 100g de produit. Teneur totale en sucre 60g pour 100g. Ingrédients :
- pomme
- sucre de canne
- sirop de glucose-fructose
- poudre de cannelle
- gélifiant : pectine de fruits, jus de citron.
- A consommer de préférence avant le :</t>
  </si>
  <si>
    <t xml:space="preserve">Préparée avec 55g de fruits pour 100g de produit. Teneur totale en sucre 60g pour 100g. Ingrédients :
- abricot 30%
- pêche 25%
- sucre de canne
- sirop de glucose-fructose
- gélifiant : pectine de fruits, jus de citron.
- A consommer de préférence avant le </t>
  </si>
  <si>
    <t xml:space="preserve">Préparée avec 55g de fruits pour 100g de produit. Teneur totale en sucre 60g pour 100g. Ingrédients :
- CHATAIGNE
- sucre de canne
- sirop de glucose-fructose
- gélifiant : pectine de fruits.
- A consommer de préférence avant le </t>
  </si>
  <si>
    <t xml:space="preserve">Préparation à base de fleur. Préparée avec 2g de pétales pour 100g de produit. Teneur totale en sucre 60g pour 100g. Ingrédients :
- macération de pétales de jasmin
- sucre de canne
- sirop de glucose-fructose
- arôme naturel de jasmin
- gélifiant : pectine de fruits, jus de citron.
- A consommer de préférence avant le </t>
  </si>
  <si>
    <t xml:space="preserve">Préparation à base de fleur. Préparée avec 2g de pétales pour 100g de produit.. Teneur totale en sucre 60g pour 100g. Ingrédients :
- macération de pétales de rose
- sucre de canne
- sirop de glucose-fructose
- gélifiant : pectine de fruits, jus de citron
- arôme naturel de rose
- A consommer de préférence avant le </t>
  </si>
  <si>
    <t xml:space="preserve">Préparée avec 55g de fruits pour 100g de produit. Teneur totale en sucre 60g pour 100g. Ingrédients :
- poudre d'AMANDE blanchie
- sucre de canne
- sirop de glucose-fructose
- gélifiant : pectine de fruits.
- A consommer de préférence avant le </t>
  </si>
  <si>
    <t xml:space="preserve">Préparée avec 55g de fruits pour 100g de produit. Teneur totale en sucre 60g pour 100g. Ingrédients :
- poudre de NOISETTE
- eau
- sucre de canne
- sirop de glucose-fructose
- gélifiant : pectine de fruits.
- A consommer de préférence avant le </t>
  </si>
  <si>
    <t>Préparée avec 55g de fruits pour 100g de produit. Teneur totale en sucre 60g pour 100g. Ingrédients :
- orange 22%
- mandarine 17%
- pamplemousse 16%
- sucre de canne
- sirop de glucose-fructose
- gélifiant : pectine de fruits, jus de citron.
- A consommer de préférence avant le :</t>
  </si>
  <si>
    <t xml:space="preserve">Préparée avec 55g de fruits pour 100g de produit. Teneur totale en sucre 60g pour 100g. Ingrédients :
- poudre de NOIX
- sucre de canne
- sirop de glucose-fructose
- gélifiant : pectine de fruits.
- A consommer de préférence avant le </t>
  </si>
  <si>
    <t xml:space="preserve">Préparation à base de fleur. Préparée avec 2g de pétales pour 100g de produit. Teneur totale en sucre 60g pour 100g. Ingrédients :
- macération de pétales de violette
- sucre de canne
- sirop de glucose-fructose
- gélifiant : pectine de fruits, jus de citron
- arome de violette.
- A consommer de préférence avant le </t>
  </si>
  <si>
    <t xml:space="preserve">Préparée avec 55g de fruits pour 100g de produit. Teneur totale en sucre 60g pour 100g. Ingrédients :
- CHATAIGNE 25%
- poire 20%
- poudre de NOISETTE 10%
- sucre de canne
- sirop de glucose-fructose
- gélifiant : pectine de fruits.
- A consommer de préférence avant le </t>
  </si>
  <si>
    <t>Préparée avec 55g de fruits pour 100g de produit. Teneur totale en sucre 60g pour 100g. Ingrédients :
- fraise 20%
- griotte 20%
- framboise 15%
- sucre de canne
- sirop de glucose-fructose
- gélifiant : pectine de fruits, jus de citron.
- A consommer de préférence avant le :</t>
  </si>
  <si>
    <t>Préparée avec 55g de fruits pour 100g de produit. Teneur totale en sucre 60g pour 100g. Ingrédients :
- abricot 19%
- pêche 18%
- melon 18%
- sucre de canne
- sirop de glucose-fructose
- gélifiant : pectine de fruits, jus de citron.
- A consommer de préférence avant le :</t>
  </si>
  <si>
    <t xml:space="preserve">Préparée avec 40g de fruits pour 100g de produit. Teneur totale en sucre 60g pour 100g. Ingrédients :
- datte
- eau
- sucre de canne
- sirop de glucose-fructose
- gélifiant : pectine de fruits.
- A consommer de préférence avant le </t>
  </si>
  <si>
    <t xml:space="preserve">Préparée avec 55g de fruits pour 100g de produit. Teneur totale en sucre 60g pour 100g. Ingrédients :
- mirabelle
- sucre de canne
- sirop de glucose-fructose
- gélifiant : pectine de fruits, jus de citron
- arôme naturel de vanille.
- A consommer de préférence avant le </t>
  </si>
  <si>
    <t xml:space="preserve">Préparée avec 55g de fruits pour 100g de produit. Teneur totale en sucre 60g pour 100g. Ingrédients :
- poire
- sucre de canne
- sirop de glucose-fructose
- gélifiant : pectine de fruits, jus de citron
- poudre de cannelle.
- A consommer de préférence avant le </t>
  </si>
  <si>
    <t xml:space="preserve">Préparation à base de fruit. Préparée avec 50g de fruits pour 100g de produit. Teneur totale en sucre 60g pour 100g. Ingrédients :
- purée de MARRON
- sucre de canne
- sirop de glucose-fructose
- brisure de spéculoos 5% (farine de BLE, sucres, huile végétale, poudre à lever, farine de SOJA, sel, cannelle)
- gélifiant : pectine de fruits.
- A consommer de préférence avant le </t>
  </si>
  <si>
    <t xml:space="preserve">Préparée avec 55g de fruits pour 100g de produit. Teneur totale en sucre 60g pour 100g. Ingrédients :
- myrtille sauvage 30%
- mûre sauvage 25%
- sucre de canne
- sirop de glucose-fructose
- gélifiant : pectine de fruits, jus de citron.
- A consommer de préférence avant le </t>
  </si>
  <si>
    <t xml:space="preserve">Préparation à base de fruit. Préparée avec 43g de fruits pour 100g de produit. Teneur totale en sucre 60g pour 100g. Ingrédients :
- framboise 43%
- chocolat 12% (70%cacao, sucre, beurre de cacao, émulsifiant : lécithine de SOJA, vanille naturelle)
- sucre de canne
- jus de citron.
- A consommer de préférence avant le </t>
  </si>
  <si>
    <t xml:space="preserve">Préparation à base de fruit et Verveine. Préparée avec 55g de fruits pour 100g de produit. Teneur totale en sucre 60g pour 100g. Ingrédients :
- framboise 50%
- sucre de canne
- sirop de glucose-fructose
- purée de pomme 4%
- gélifiant : pectine de fruits, jus de citron,
- liqueur verveine 1%
- arôme verveine.
- A consommer de préférence avant le </t>
  </si>
  <si>
    <t xml:space="preserve">Préparation à base de fruit et d'armagnac. Préparée avec 55g de fruits pour 100g de produit. Teneur totale en sucre 60g pour 100g. Ingrédients :
- abricot
- sucre de canne
- sirop de glucose-fructose
- armagnac 1%
- gélifiant : pectine de fruits, jus de citron.
- A consommer de préférence avant le </t>
  </si>
  <si>
    <t xml:space="preserve">Préparation à base de fruit. Préparée avec 55g de fruits pour 100g de produit. Teneur totale en sucre 60g pour 100g. Ingrédients :
- orange
- écorce coupée en lamelles épaisses
- sucre de canne
- sirop de glucose-fructose
- pain d'épices (miel 57%, farine de seigle, eau, poudres à lever, arômes. Contient du GLUTEN issu de la farine de SEIGLE. Traces éventuelles de LAIT et de FRUITS A COQUE)
- gélifiant : pectine de fruits, jus de citron.
- A consommer de préférence avant le </t>
  </si>
  <si>
    <t xml:space="preserve">Préparation à base de fruit. Préparée avec 55g de fruits pour 100g de produit. Teneur totale en sucre 60g pour 100g. Ingrédients :
- CHATAIGNE 42%
- sucre de canne
- sirop de glucose-fructose
- chocolat 5% (70% cacao, sucre, beurre de cacao, émulsifiant : lécithine de SOJA, vanille naturelle)
- orange (8%)
- gélifiant : pectine de fruits.
- A consommer de préférence avant le </t>
  </si>
  <si>
    <t xml:space="preserve">Préparation à base de fruit. Préparée avec 55g de fruits pour 100g de produit. Teneur totale en sucre 60g pour 100g. Ingrédients :
- poire 38%
- sucre de canne
- sirop de glucose-fructose
- purée pomme 16%
- mélange d'épices 1%
- gélifiant : pectine de fruits, jus de citron
- arôme pain épices.
- A consommer de préférence avant le </t>
  </si>
  <si>
    <t xml:space="preserve">Préparation à base de fleur. Préparée avec 2g de lavande pour 100g de produit. Teneur totale en sucre 60g pour 100g. Ingrédients :
- macération de lavande
- sucre de canne
- sirop de glucose-fructose
- gélifiant : pectine de fruits, jus de citron
- arôme naturel de lavande.
- A consommer de préférence avant le </t>
  </si>
  <si>
    <t xml:space="preserve">Préparée avec 55g de fruits pour 100g de produit. Teneur totale en sucre 60g pour 100g. Ingrédients :
- fraise
- abricot
- sucre de canne
- sirop de glucose-fructose
- gélifiant : pectine de fruits, jus de citron.
- A consommer de préférence avant le </t>
  </si>
  <si>
    <t xml:space="preserve">Préparation à base de fruit. Préparée avec 50g de jus pour 100g de produit. Teneur totale en sucre 60g pour 100g. Ingrédients :
- jus de pomme
- sucre de canne
- sirop de glucose-fructose
- gélifiant : pectine de fruits, jus de citron
- arôme de coquelicot
- colorant alimentaire rouge.
- A consommer de préférence avant le </t>
  </si>
  <si>
    <t xml:space="preserve">Préparée avec 55g de fruits pour 100g de produit. Teneur totale en sucre 60g pour 100g. Ingrédients :
- fraise
- rhubarbe
- sucre de canne
- sirop de glucose-fructose
- gélifiant : pectine de fruits, jus de citron.
- A consommer de préférence avant le </t>
  </si>
  <si>
    <t xml:space="preserve">Préparée avec 55g de fruits pour 100g de produit. Teneur totale en sucre 60g pour 100g. Ingrédients :
- mandarine
- framboise
- sucre de canne
- sirop de glucose-fructose
- gélifiant : pectine de fruits, jus de citron.
- A consommer de préférence avant le </t>
  </si>
  <si>
    <t xml:space="preserve">Préparée avec 55g de fruits pour 100g de produit. Teneur totale en sucre 60g pour 100g. Ingrédients :
- melon 30%
- orange 15%
- sucre de canne
- sirop de glucose-fructose
- purée de pomme 10%
- gélifiant : pectine de fruits, jus de citron.
- A consommer de préférence avant le </t>
  </si>
  <si>
    <t xml:space="preserve">Préparée avec 55g de fruits pour 100g de produit. Teneur totale en sucre 60g pour 100g. Ingrédients :
- figue 25%
- orange 25%
- sucre de canne
- sirop de glucose-fructose
- purée de pomme 5%
- gélifiant : pectine de fruits, jus de citron.
- A consommer de préférence avant le </t>
  </si>
  <si>
    <t xml:space="preserve">Préparée avec 55g de fruits pour 100g de produit. Teneur totale en sucre 60g pour 100g. Ingrédients :
- orange
- écorce coupée en lamelles
- sucre de canne
- sirop de glucose-fructose
- gélifiant : pectine de fruits, jus de citron
- poudre de cannelle.
- A consommer de préférence avant le </t>
  </si>
  <si>
    <t xml:space="preserve">Préparée avec 55g de fruits pour 100g de produit. Teneur totale en sucre 60g pour 100g. Ingrédients :
- myrtille
- sucre de canne
- sirop de glucose-fructose
- gélifiant : pectine de fruits, jus de citron
- génépi
- A consommer de préférence avant le </t>
  </si>
  <si>
    <t xml:space="preserve">Préparée avec 55g de fruits pour 100g de produit. Teneur totale en sucre 60g pour 100g. Ingrédients :
- fraise 40%
- litchi 15%
- sucre de canne
- sirop de glucose-fructose
- gélifiant : pectine de fruits, jus de citron.
- A consommer de préférence avant le </t>
  </si>
  <si>
    <t xml:space="preserve">Préparée avec 55g de fruits pour 100g de produit. Teneur totale en sucre 60g pour 100g. Ingrédients :
- pêche
- abricot
- mirabelle
- poire
- sucre de canne
- sirop de glucose-fructose
- gélifiant : pectine de fruits, jus de citron.
- A consommer de préférence avant le </t>
  </si>
  <si>
    <t xml:space="preserve">Préparée avec 55g de fruits pour 100g de produit. Teneur totale en sucre 60g pour 100g. Ingrédients :
- cerise noire
- sucre de canne
- sirop de glucose-fructose
- gélifiant : pectine de fruits, jus de citron.
- A consommer de préférence avant le </t>
  </si>
  <si>
    <t xml:space="preserve">Préparée avec 55g de fruits pour 100g de produit. Teneur totale en sucre 60g pour 100g. Ingrédients :
- poire
- coing
- sucre de canne
- sirop de glucose-fructose
- gélifiant : pectine de fruits, jus de citron
- Mélange 4 épices.
- A consommer de préférence avant le </t>
  </si>
  <si>
    <t xml:space="preserve">Préparée avec 55g de fruits pour 100g de produit. Teneur totale en sucre 60g pour 100g. Ingrédients :
- poire
- sucre de canne
- sirop de glucose-fructose
- gélifiant : pectine de fruits, jus de citron
- caramel colorant
- arôme naturel de Vanille.
- A consommer de préférence avant le </t>
  </si>
  <si>
    <t xml:space="preserve">Préparée avec 55g de fruits pour 100g de produit. Teneur totale en sucre 60g pour 100g. Ingrédients :
- mangue 19%
- ananas 19%
- framboise 18%
- sucre de canne
- sirop de glucose-fructose
- gélifiant : pectine de fruits, jus de citron.
- A consommer de préférence avant le </t>
  </si>
  <si>
    <t xml:space="preserve">Préparée avec 55g de fruits pour 100g de produit. Teneur totale en sucre 60g pour 100g. Ingrédients :
- clémentine
- écorces coupées en lamelles fines
- sucre de canne
- sirop de glucose-fructose
- gélifiant : pectine de fruits, jus de citron.
- A consommer de préférence avant le </t>
  </si>
  <si>
    <t xml:space="preserve">Préparée avec 55g de fruits pour 100g de produit. Teneur totale en sucre 60g pour 100g. Ingrédients :
- purée de MARRON
- sucre de canne
- sirop de glucose-fructose
- gélifiant : pectine de fruits.
- A consommer de préférence avant le </t>
  </si>
  <si>
    <t xml:space="preserve">Préparée avec 55g de fruits pour 100g de produit. Teneur totale en sucre 60g pour 100g. Ingrédients :
- figue
- sucre de canne
- sirop de glucose-fructose
- gélifiant : pectine de fruits, jus de citron.
- A consommer de préférence avant le </t>
  </si>
  <si>
    <t xml:space="preserve">Préparée avec 55g de fruits pour 100g de produit. Teneur totale en sucre 60g pour 100g. Ingrédients :
- fraise
- sucre de canne
- sirop de glucose-fructose
- gélifiant : pectine de fruits, jus de citron.
- A consommer de préférence avant le </t>
  </si>
  <si>
    <t xml:space="preserve">Préparée avec 55g de fruits pour 100g de produit. Teneur totale en sucre 60g pour 100g. Ingrédients :
- fraise
- framboise
- sucre de canne
- sirop de glucose-fructose
- gélifiant : pectine de fruits, jus de citron.
- A consommer de préférence avant le </t>
  </si>
  <si>
    <t xml:space="preserve">Préparée avec 55g de fruits pour 100g de produit. Teneur totale en sucre 60g pour 100g. Ingrédients :
- fraise des bois
- sucre de canne
- sirop de glucose-fructose
- gélifiant : pectine de fruits, jus de citron.
- A consommer de préférence avant le </t>
  </si>
  <si>
    <t xml:space="preserve">Préparée avec 55g de fruits pour 100g de produit. Teneur totale en sucre 60g pour 100g. Ingrédients :
- framboise
- sucre de canne
- sirop de glucose-fructose
- gélifiant : pectine de fruits, jus de citron.
- A consommer de préférence avant le </t>
  </si>
  <si>
    <t xml:space="preserve">Préparée avec 55g de fruits pour 100g de produit. Teneur totale en sucre 60g pour 100g. Ingrédients :
- griotte
- sucre de canne
- sirop de glucose-fructose
- gélifiant : pectine de fruits, jus de citron.
- A consommer de préférence avant le </t>
  </si>
  <si>
    <t xml:space="preserve">Préparée avec 55g de fruits pour 100g de produit. Teneur totale en sucre 60g pour 100g. Ingrédients :
- mangue
- sucre de canne
- sirop de glucose-fructose
- gélifiant : pectine de fruits, jus de citron.
- A consommer de préférence avant le </t>
  </si>
  <si>
    <t xml:space="preserve">Préparée avec 55g de fruits pour 100g de produit. Teneur totale en sucre 60g pour 100g. Ingrédients :
- melon
- sucre de canne
- sirop de glucose-fructose
- gélifiant : pectine de fruits, jus de citron.
- A consommer de préférence avant le </t>
  </si>
  <si>
    <t xml:space="preserve">Préparée avec 55g de fruits pour 100g de produit. Teneur totale en sucre 60g pour 100g. Ingrédients :
- figue 30%
- jus de raisin 25%
- sucre de canne
- sirop de glucose-fructose
- gélifiant : pectine de fruits, jus de citron.
- A consommer de préférence avant le </t>
  </si>
  <si>
    <t xml:space="preserve">Préparée avec 55g de fruits pour 100g de produit. Teneur totale en sucre 60g pour 100g. Ingrédients :
- mirabelle
- sucre de canne
- sirop de glucose-fructose
- gélifiant : pectine de fruits, jus de citron.
- A consommer de préférence avant le </t>
  </si>
  <si>
    <t xml:space="preserve">Préparée avec 55g de fruits pour 100g de produit. Teneur totale en sucre 60g pour 100g. Ingrédients :
- mûre sauvage
- sucre de canne
- sirop de glucose-fructose
- gélifiant : pectine de fruits, jus de citron.
- A consommer de préférence avant le </t>
  </si>
  <si>
    <t>Préparée avec 55g de fruits pour 100g de produit. Teneur totale en sucre 60g pour 100g. Ingrédients :
- myrtille sauvage
- sucre de canne
- sirop de glucose-fructose
- gélifiant : pectine de fruits, jus de citron.
- A consommer de préférence avant le :</t>
  </si>
  <si>
    <t xml:space="preserve">Préparée avec 55g de fruits pour 100g de produit. Teneur totale en sucre 60g pour 100g. Ingrédients :
- NOIX VERTE
- sucre de canne
- sirop de glucose-fructose
- gélifiant : pectine de fruits, jus de citron.
- A consommer de préférence avant le </t>
  </si>
  <si>
    <t xml:space="preserve">Préparée avec 55g de fruits pour 100g de produit. Teneur totale en sucre 60g pour 100g. Ingrédients :
- orange
- écorce coupée en lamelles
- sucre de canne
- sirop de glucose-fructose
- gélifiant : pectine de fruits, jus de citron.
- A consommer de préférence avant le </t>
  </si>
  <si>
    <t xml:space="preserve">Préparée avec 55g de fruits pour 100g de produit. Teneur totale en sucre 60g pour 100g. Ingrédients :
- orange amère
- écorce coupée en lamelles
- sucre de canne
- sirop de glucose-fructose
- pectine de fruits, jus de citron.
- A consommer de préférence avant le </t>
  </si>
  <si>
    <t xml:space="preserve">Préparée avec 55g de fruits pour 100g de produit. Teneur totale en sucre 60g pour 100g. Ingrédients :
- groseille
- sucre de canne
- sirop de glucose-fructose
- gélifiant : pectine de fruits, jus de citron.
- A consommer de préférence avant le </t>
  </si>
  <si>
    <t xml:space="preserve">Préparation à base de fruit. Préparée avec 55g de fruits pour 100g de produit. Teneur totale en sucre 60g pour 100g. Ingrédients :
- orange
- sucre de canne
- sirop de glucose-fructose
- chocolat 3%(70% cacao, sucre, beurre de cacao, émulsifiant : lécithine de SOJA, vanille naturelle)
- gélifiant : pectine de fruits, jus de citron.
- A consommer de préférence avant le </t>
  </si>
  <si>
    <t xml:space="preserve">Préparation à base de LAIT. Préparée avec 55g de LAIT pour 100g de produit. Teneur totale en sucre 60g pour 100g. Ingrédients :
- LAIT entier 52%
- sucre de canne
- sirop de glucose-fructose
- crème fraiche 3%
- gélifiant : pectine de fruits
- arome de vanille
- caramel colorant.
- A consommer de préférence avant le </t>
  </si>
  <si>
    <t xml:space="preserve">Préparée avec 55g de fruits pour 100g de produit. Teneur totale en sucre 60g pour 100g. Ingrédients :
- abricot 50%
- sucre de canne
- sirop de glucose-fructose
- AMANDES éffilées 5%
- gélifiant : pectine de fruits, jus de citron.
- A consommer de préférence avant le </t>
  </si>
  <si>
    <t xml:space="preserve">Préparée avec 55g de fruits pour 100g de produit. Teneur totale en sucre 60g pour 100g. Ingrédients :
- poire Williams
- sucre de canne
- sirop de glucose-fructose
- gélifiant : pectine de fruits, jus de citron
- arôme naturel de vanille.
- A consommer de préférence avant le </t>
  </si>
  <si>
    <t xml:space="preserve">Préparée avec 55g de fruits pour 100g de produit. Teneur totale en sucre 60g pour 100g. Ingrédients :
- écorces de clémentine coupées en lamelles fines
- sucre de canne
- sirop de glucose-fructose
- gélifiant : pectine de fruits, jus de citron
- arôme de coquelicot.
- A consommer de préférence avant le </t>
  </si>
  <si>
    <t xml:space="preserve">Préparée avec 55g de fruits pour 100g de produit. Teneur totale en sucre 60g pour 100g. Ingrédients :
- pêche
- sucre de canne
- sirop de glucose-fructose
- gélifiant : pectine de fruits, jus de citron.
- A consommer de préférence avant le </t>
  </si>
  <si>
    <t xml:space="preserve">Préparée avec 55g de fruits pour 100g de produit. Teneur totale en sucre 60g pour 100g. Ingrédients :
- poire
- sucre de canne
- sirop de glucose-fructose
- gélifiant : pectine de fruits, jus de citron.
- A consommer de préférence avant le </t>
  </si>
  <si>
    <t xml:space="preserve">Préparée avec 55g de fruits pour 100g de produit. Teneur totale en sucre 60g pour 100g. Ingrédients :
- purée de pruneau
- sucre de canne
- sirop de glucose-fructose
- gélifiant : pectine de fruits, jus de citron.
- A consommer de préférence avant le </t>
  </si>
  <si>
    <t xml:space="preserve">Préparée avec 55g de fruits pour 100g de produit. Teneur totale en sucre 60g pour 100g. Ingrédients :
- pêche de vigne
- sucre de canne
- sirop de glucose-fructose
- gélifiant : pectine de fruits, jus de citron.
- A consommer de préférence avant le </t>
  </si>
  <si>
    <t xml:space="preserve">Préparée avec 55g de fruits pour 100g de produit. Teneur totale en sucre 60g pour 100g. Ingrédients :
- griotte 14%
- fraise 14%
- framboise 14%
- groseille 13%
- sucre de canne
- sirop de glucose-fructose
- gélifiant : pectine de fruits, jus de citron.
- A consommer de préférence avant le </t>
  </si>
  <si>
    <t xml:space="preserve">Préparée avec 55g de fruits pour 100g de produit. Teneur totale en sucre 60g pour 100g. Ingrédients :
- quetsche
- sucre de canne
- sirop de glucose-fructose
- gélifiant : pectine de fruits, jus de citron.
- A consommer de préférence avant le </t>
  </si>
  <si>
    <t xml:space="preserve">Préparée avec 55g de fruits pour 100g de produit. Teneur totale en sucre 60g pour 100g. Ingrédients :
- rhubarbe
- sucre de canne
- sirop de glucose-fructose
- gélifiant : pectine de fruits, jus de citron.
- A consommer de préférence avant le </t>
  </si>
  <si>
    <t xml:space="preserve">Préparée avec 55g de fruits pour 100g de produit. Teneur totale en sucre 60g pour 100g. Ingrédients :
- rhubarbe
- abricot
- sucre de canne
- sirop de glucose-fructose
- gélifiant : pectine de fruits, jus de citron.
- A consommer de préférence avant le </t>
  </si>
  <si>
    <t xml:space="preserve">Préparée avec 55g de fruits pour 100g de produit. Teneur totale en sucre 60g pour 100g. Ingrédients :
- tomate verte
- sucre de canne
- sirop de glucose-fructose
- gélifiant : pectine de fruits, jus de citron.
- A consommer de préférence avant le </t>
  </si>
  <si>
    <t xml:space="preserve">Préparée avec 55g de fruits pour 100g de produit. Teneur totale en sucre 60g pour 100g. Ingrédients :
- reine claude
- sucre de canne
- sirop de glucose-fructose
- gélifiant : pectine de fruits, jus de citron.
- A consommer de préférence avant le </t>
  </si>
  <si>
    <t xml:space="preserve">Préparée avec 55g de fruits pour 100g de produit. Teneur totale en sucre 60g pour 100g. Ingrédients :
- jus de fruit de la passion
- sucre de canne
- sirop de glucose-fructose
gélifiant : pectine de fruits, jus de citron.
- A consommer de préférence avant le </t>
  </si>
  <si>
    <t xml:space="preserve">Préparation à base de fleur. Préparée avec 25g de pétales pour 100g de produit. Teneur totale en sucre 60g pour 100g. Ingrédients :
- macération de fleurs de pissenlit
- sucre de canne
- sirop de glucose-fructose
- gélifiant : pectine de fruits, jus de citron.
- A consommer de préférence avant le </t>
  </si>
  <si>
    <t xml:space="preserve">Préparation à base de feuille. Préparée avec 5g de verveine pour 100g de produit. Teneur totale en sucre 60g pour 100g. Ingrédients :
- jus de pomme
- maceration de verveine
- sucre de canne
- sirop de glucose-fructose
- gélifiant : pectine de fruits
- jus de citron
- arôme de verveine
- colorant alimentaire vert.
- A consommer de préférence avant le </t>
  </si>
  <si>
    <t xml:space="preserve">Préparation à base de fruit. Préparée avec 55g de fruits pour 100g de produit. Teneur totale en sucre 60g pour 100g. Ingrédients :
- figue 38%
- sucre de canne
- sirop de glucose-fructose
- purée de pomme 16%
- mélange d'épices 1%
- gélifiant : pectine de fruits
- jus de citron
- arôme pain épices.
- A consommer de préférence avant le </t>
  </si>
  <si>
    <t xml:space="preserve">Préparation à base de fruit et de Calvados.Préparée avec 55g de fruits pour 100g de produit. Teneur totale en sucre 60g pour 100g. Ingrédients :
- pomme morceaux 40%
- purée Pomme 15%
- sucre de canne
- sirop de glucose-fructose
- gélifiant : pectine de fruits
- jus de citron
- calvados.
- A consommer de préférence avant le </t>
  </si>
  <si>
    <t xml:space="preserve">Préparée avec 55g de fruits pour 100g de produit. Teneur totale en sucre 60g pour 100g. Ingrédients :
- pomme
- sucre de canne
- glucose
- caramel (sirop de glucose, eau)
- gélifiant : pectine de fruits
- acidifiant : jus de citron.
- A consommer de préférence avant le </t>
  </si>
  <si>
    <t xml:space="preserve">Préparation à base de fruit. Préparée avec 55g de fruits pour 100g de produit. Teneur totale en sucre 60g pour 100g. Ingrédients :
- figue 25%
- orange 25%
- datte 5%
- sucre de canne
- gélifiant : pectine de fruits, jus de citron.
- A consommer de préférence avant le </t>
  </si>
  <si>
    <t xml:space="preserve">Préparée avec 55g de fruits pour 100g de produit. Teneur totale en sucre 60g pour 100g. Ingrédients :
- cassis
- sucre de canne
- sirop de glucose-fructose
- gélifiant : pectine de fruits
- jus de citron.
- A consommer de préférence avant le </t>
  </si>
  <si>
    <t xml:space="preserve">Préparée avec 55g de fruits pour 100g de produit. Teneur totale en sucre 60g pour 100g. Ingrédients :
- citron (coupé en lamelles fines)
- sucre de canne
- sirop de glucose-fructose
- gélifiant : pectine de fruits, jus de citron.
- A consommer de préférence avant le </t>
  </si>
  <si>
    <t xml:space="preserve">Préparée avec 55g de fruits pour 100g de produit. Teneur totale en sucre 60g pour 100g. Ingrédients :
- fraise
- sucre de canne
- sirop de glucose-fructose
- chocolat 3%(70% cacao, sucre, beurre de cacao, émulsifiant : lécithine de SOJA, vanille naturelle)
- gélifiant : pectine de fruits
- jus de citron
- arôme de violette.
- A consommer de préférence avant le </t>
  </si>
  <si>
    <t xml:space="preserve">Préparation à base de fruit et de liqueur de lavande. Préparée avec 55g de fruits pour 100g Teneur totale en sucre 60g pour 100g. Ingrédients :
- abricot
- sucre de canne
- sirop de glucose-fructose
- gélifiant : pectine de fruits
- jus de citron
- arome naturel de lavande.
- A consommer de préférence avant le </t>
  </si>
  <si>
    <t xml:space="preserve">Préparée avec 55g de fruits pour 100g de produit. Teneur totale en sucre 60g pour 100g. Ingrédients :
- pêche 50%
- sucre de canne
- sirop de glucose-fructose
- purée pomme 5%
- gélifiant : pectine de fruits
- jus de citron
- arôme de coquelicot.
- A consommer de préférence avant le </t>
  </si>
  <si>
    <t xml:space="preserve">Préparée avec 55g de fruits pour 100g de produit. Teneur totale en sucre 60g pour 100g. Ingrédients :
- framboise
- mûre sauvage
- myrtille sauvage
- sucre de canne
- sirop de glucose-fructose
- gélifiant : pectine de fruits, jus de citron.
- A consommer de préférence avant le </t>
  </si>
  <si>
    <t xml:space="preserve">Préparée avec 55g de fruits pour 100g de produit. Teneur totale en sucre 60g pour 100g. Ingrédients :
- pêche 30%
- cerise 25%
- sucre de canne
- sirop de glucose-fructose
- gélifiant : pectine de fruits, jus de citron.
- A consommer de préférence avant le </t>
  </si>
  <si>
    <t xml:space="preserve">Préparée avec 55g de fruits pour 100g de produit. Teneur totale en sucre 60g pour 100g. Ingrédients :
- framboise 40%
- litchi15%
- sucre de canne
- sirop de glucose-fructose
- gélifiant : pectine de fruits, jus de citron.
- A consommer de préférence avant le </t>
  </si>
  <si>
    <t xml:space="preserve">Préparation à base de fruit. Préparée avec 55g de fruits pour 100g de produit. Teneur totale en sucre 60g pour 100g. Ingrédients :
- fraise
- sucre de canne
- sirop de glucose-fructose
- gélifiant : pectine de fruits
- jus de citron
 - arôme de menthe.
- A consommer de préférence avant le </t>
  </si>
  <si>
    <t xml:space="preserve">Préparation à base de fruit. Préparée avec 55g de fruits pour 100g de produit. Teneur totale en sucre 60g pour 100g. Ingrédients :
- citron 50%
- sucre de canne
- sirop de glucose-fructose
- poudre d'AMANDE 5%
- gélifiant : pectine de fruits, jus de citron.
- A consommer de préférence avant le </t>
  </si>
  <si>
    <t xml:space="preserve">Préparation à base de fruit. Préparée avec 55g de fruits pour 100g de produit. Teneur totale en sucre 60g pour 100g. Ingrédients :
- purée de framboise
- sucre de canne
- gélifiant : pectine de fruits, jus de citron.
- A consommer de préférence avant le </t>
  </si>
  <si>
    <t xml:space="preserve">Préparée avec 55g de fruits pour 100g de produit. Teneur totale en sucre 60g pour 100g. Ingrédients :
- pêche 35%
- baie d'églantier 20%
- sucre de canne
- sirop de glucose-fructose
- gélifiant : pectine de fruits, jus de citron.
- A consommer de préférence avant le </t>
  </si>
  <si>
    <t xml:space="preserve">Préparée avec 55g de fruits pour 100g de produit. Teneur totale en sucre 60g pour 100g. Ingrédients :
- pêche 30%
- purée de mangue 25%
- sucre de canne
- sirop de glucose-fructose
- gélifiant : pectine de fruits, jus de citron.
- A consommer de préférence avant le </t>
  </si>
  <si>
    <t xml:space="preserve">Préparée avec 55g de fruits pour 100g de produit. Teneur totale en sucre 60g pour 100g. Ingrédients :
- framboise
- groseille
- mûre
- cassis
- myrtille
- sucre de canne
- sirop de glucose-fructose
- gélifiant : pectine de fruits, jus de citron.
- A consommer de préférence avant le </t>
  </si>
  <si>
    <t xml:space="preserve">Préparée avec 55g de fruits pour 100g de produit. Teneur totale en sucre 60g pour 100g. Ingrédients :
- framboise
- abricot
- griotte
- poire
- sucre de canne
- sirop de glucose-fructose
- gélifiant : pectine de fruits
- jus de citron
- kirsch.
- A consommer de préférence avant le </t>
  </si>
  <si>
    <t xml:space="preserve">Préparée avec 55g de fruits pour 100g de produit. Teneur totale en sucre 60g pour 100g. Ingrédients :
- abricot 50%
- sucre de canne
- sirop de glucose-fructose
- praline 5% (sucre, AMANDE, glucose, gomme arabique, colorant : carmin, béta-carotène)
- gélifiant : pectine de fruits, jus de citron.
- A consommer de préférence avant le </t>
  </si>
  <si>
    <t xml:space="preserve">Préparée avec 55g de fruits pour 100g de produit. Teneur totale en sucre 60g pour 100g. Ingrédients :
- myrtille
- sucre de canne
- sirop de glucose-fructose
- gélifiant : pectine de fruits
- jus de citron
- génépi.
- A consommer de préférence avant le </t>
  </si>
  <si>
    <t xml:space="preserve">Energie kJ: 1029
Energie kcal: 243
Matières grasses :  1,7g/100g
    Dont acides gras saturés: 0,97g/100g 
Glucides: 55,3g/100g
    Dont sucres: 50,5g/100g
Protéines: 0,5g/100g
Fibres alimentaires : 2,14g/100g
Sel: 0,07g/100g
</t>
  </si>
  <si>
    <t xml:space="preserve">Energie kJ: 1006
Energie kcal: 237
Matières grasses : 0,2g/100g 
    Dont acides gras saturés: 0,01g/100g
Glucides: 57,6g/100g 
    Dont sucres: 52,1g/100G
Protéines: 0,5g/100g
Fibres alimentaires : 1,43g/100g
Sel: 0,02g/100g
</t>
  </si>
  <si>
    <t xml:space="preserve">Energie kJ: 1017
Energie kcal: 239
Matières grasses : 0,2g/100g 
    Dont acides gras saturés: 0g/100g
Glucides: 58,7g/100g
    Dont sucres: 53,1g/100g
Protéines: 0,2g/100g
Fibres alimentaires : 0,82g/100g
Sel: 0,02g/100g
</t>
  </si>
  <si>
    <t xml:space="preserve">Energie kJ: 1017
Energie kcal: 239
Matières grasses : 0,1g/100g 
    Dont acides gras saturés: 0,01g/100g
Glucides: 58,5g/100g
    Dont sucres: 53,1g/100g
Protéines: 0,4g/100g
Fibres alimentaires : 0,97g/100g
Sel: 0,015g/100g
</t>
  </si>
  <si>
    <t xml:space="preserve">Energie kJ: 1009
Energie kcal: 238
Matières grasses : 0,5g/100g 
    Dont acides gras saturés: 0,11g/100g
Glucides: 56,2g/100g
    Dont sucres: 41,9g/100g
Protéines: 1g/100g
Fibres alimentaires : 1,96g/100g
Sel: 0,08g/100g
</t>
  </si>
  <si>
    <t xml:space="preserve">Energie kJ: 1015
Energie kcal: 239
Matières grasses: 0,0005g/100g 
    Dont acides gras saturés: 0g/100g
Glucides: 59,5g/100g
    Dont sucres: 53,5g/100g
Protéines: 0g/100g
Fibres alimentaires: 0,44g/100g
Sel: 0,044g/100g
</t>
  </si>
  <si>
    <t xml:space="preserve">Energie kJ: 1017
Energie kcal: 239
Matières grasses: 0,0003g/100g
    Dont acides gras saturés: 0g/100g
Glucides: 59,7g/100g
    Dont sucres: 52,7g/100g
Protéines: 0,012g/100g
Fibres alimentaires: 0,27g/100g 
Sel: 0,029g/100g
</t>
  </si>
  <si>
    <t xml:space="preserve">Energie kJ: 1269
Energie kcal: 303
Matières grasses: 13,5g/100g
    Dont acides gras saturés: 1,02g/100g
Glucides: 36,1g/100g 
    Dont sucres: 31,3g/100g
Protéines: 6,4g/100g
Fibres alimentaires : 3,3g/100g
Sel: 0,013g/100g
</t>
  </si>
  <si>
    <t xml:space="preserve">Energie kJ: 1323
Energie kcal: 316
Matières grasses: 15,9g/100g 
    Dont acides gras saturés: 1,32g/100g
Glucides:37,2g/100g 
    Dont sucres: 32g/100g
Protéines: 4,9g/100g
Fibres alimentaires: 2,19g/100g
Sel: 0,02g/100g
</t>
  </si>
  <si>
    <t xml:space="preserve">Energie kJ: 1006
Energie kcal: 237
Matières grasses: 0,1g/100g  
    Dont acides gras saturés: 0,02g/100g
Glucides: 57,3g/100g
    Dont sucres: 51,4g/100g
Protéines: 0,4g/100g
Fibres alimentaires: 0,93g/100g 
Sel: 0,026g/100g
</t>
  </si>
  <si>
    <t xml:space="preserve">Energie kJ: 1233
Energie kcal: 294
Matières grasses: 11,3g/100g  
    Dont acides gras saturés: 1,01g/100g 
Glucides: 44,2g/100g
    Dont sucres: 37,9g/100g
Protéines: 3,1g/100g
Fibres alimentaires: 1,45g/100g 
Sel: 0,025g/100g
</t>
  </si>
  <si>
    <t xml:space="preserve">Energie kJ: 1017
Energie kcal: 239
Matières grasses: 0,001g/100g  
    Dont acides gras saturés: 0,01g/100g
Glucides:59,6g/100g 
    Dont sucres: 52,7g/100g
Protéines: 0g/100g
Fibres alimentaires: 0,28g/100g 
Sel: 0,03g/100g
</t>
  </si>
  <si>
    <t xml:space="preserve">Energie kJ: 1064
Energie kcal: 252
Matières grasses: 3,2g/100g  
    Dont acides gras saturés: 0,3g/100g 
Glucides: 53,2g/100g
    Dont sucres: 43,5g/100g
Protéines: 1,5g/100g
Fibres alimentaires: 1,91g/100g 
Sel: 0,064g/100g
</t>
  </si>
  <si>
    <t xml:space="preserve">Energie kJ: 995
Energie kcal: 234
Matières grasses: 0,2g/100g  
    Dont acides gras saturés: 0,03g/100g 
Glucides: 55,8g/100g
    Dont sucres: 51,1g/100g
Protéines: 0,6g/100g
Fibres alimentaires: 1,98g/100g 
Sel: 0,021g/100g
</t>
  </si>
  <si>
    <t xml:space="preserve">Energie kJ: 1016
Energie kcal: 239
Matières grasses: 0,1g/100g  
    Dont acides gras saturés: 0,01g/100g
Glucides: 58,4g/100g 
    Dont sucres: 52,6g/100g
Protéines: 0,4g/100g
Fibres alimentaires: 0,96g/100g
Sel: 0,018g/100g
</t>
  </si>
  <si>
    <t xml:space="preserve">Energie kJ: 971
Energie kcal: 228
Matières grasses: 0,2g/100g  
    Dont acides gras saturés: 0g/100g
Glucides: 53,3g/100g
    Dont sucres: 48,1g/100g
Protéines: 1,2g/100g
Fibres alimentaires: 3,91g/100g 
Sel: 0,054g/100g
</t>
  </si>
  <si>
    <t xml:space="preserve">Energie kJ: 1017
Energie kcal: 240
Matières grasses: 0,1g/100g  
    Dont acides gras saturés: 0,002g/100g
Glucides: 58,1g/100g
    Dont sucres: 53,1g/100g
Protéines: 0,4g/100g
Fibres alimentaires: 1,33g/100g 
Sel: 0,016g/100g
</t>
  </si>
  <si>
    <t xml:space="preserve">Energie kJ: 1003
Energie kcal: 236
Matières grasses: 0,1g/100g  
    Dont acides gras saturés: 0,01g/100g 
Glucides: 57,7g/100g 
    Dont sucres: 53,3g/100g
Protéines: 0,2g/100g
Fibres alimentaires: 1,68g/100g 
Sel: 0,065g/100g
</t>
  </si>
  <si>
    <t xml:space="preserve">Energie kJ: 1043
Energie kcal: 246
Matières grasses: 1,4g/100g  
    Dont acides gras saturés: 0,54g/100g
Glucides: 56,7g/100g
    Dont sucres: 45,6g/100g
Protéines: 0,8g/100g
Fibres alimentaires: 1,01g/100g 
Sel: 0,08g/100g
</t>
  </si>
  <si>
    <t xml:space="preserve">Energie kJ: 1006
Energie kcal: 237
Matières grasses: 0,2g/100g  
    Dont acides gras saturés: 0,06g/100g 
Glucides: 57,6g/100g
    Dont sucres: 50,9g/100g
Protéines: 0,5g/100g
Fibres alimentaires: 1,19g/100g 
Sel: 0,019g/100g
</t>
  </si>
  <si>
    <t xml:space="preserve">Energie kJ: 1022
Energie kcal: 242
Matières grasses: 2,5g/100g  
    Dont acides gras saturés: 1,42g/100g
Glucides: 51g/100g
    Dont sucres: 45,5g/100g
Protéines: 1g/100g
Fibres alimentaires: 4,02g/100g 
Sel: 0,038g/100g
</t>
  </si>
  <si>
    <t xml:space="preserve">Energie kJ: 991
Energie kcal: 234
Matières grasses: 0,2g/100g  
    Dont acides gras saturés: 0,01g/100g
Glucides: 55,2g/100g 
    Dont sucres: 50,1g/100g
Protéines: 0,6g/100g
Fibres alimentaires: 2,90g/100g 
Sel: 0,023g/100g
</t>
  </si>
  <si>
    <t xml:space="preserve">Energie kJ: 992
Energie kcal: 234
Matières grasses: 0,1g/100g  
    Dont acides gras saturés: 0,01g/100g 
Glucides: 56,4g/100g 
    Dont sucres: 50,5g/100g
Protéines: 0,5g/100g
Fibres alimentaires: 0,98g/100g 
Sel: 0,01g/100g
</t>
  </si>
  <si>
    <t xml:space="preserve">Energie kJ: 1009
Energie kcal: 238
Matières grasses: 0,2g/100g  
    Dont acides gras saturés: 0,02g/100g
Glucides: 57,7g/100g
    Dont sucres: 52,4g/100g
Protéines: 0,4g/100g
Fibres alimentaires: 1,1g/100g 
Sel: 0,027g/100g
</t>
  </si>
  <si>
    <t xml:space="preserve">Energie kJ: 1029
Energie kcal: 243
Matières grasse: 1,7g/100g:  
    Dont acides gras saturés: 0,83g/100g
Glucides: 54,4g/100g
    Dont sucres: 41,7g/100g
Protéines: 1,2g/100g
Fibres alimentaires: 2,2g/100g 
Sel: 0,073g/100g
</t>
  </si>
  <si>
    <t xml:space="preserve">Energie kJ: 1007
Energie kcal: 237
Matières grasses: 0,2g/100g  
    Dont acides gras saturés: 0,01g/100g
Glucides: 57,9g/100g 
    Dont sucres: 52,5g/100g
Protéines: 0,2g/100g
Fibres alimentaires: 1,52g/100g 
Sel: 0,05g/100g
</t>
  </si>
  <si>
    <t xml:space="preserve">Energie kJ: 1015
Energie kcal: 239
Matières grasses: 0,0005g/100g  
    Dont acides gras saturés: 0g/100g
Glucides: 59,5g/100g
    Dont sucres: 53,7g/100g
Protéines: 0,02g/100g
Fibres alimentaires: 0,44g/100g 
Sel: 0,044g/100g
</t>
  </si>
  <si>
    <t xml:space="preserve">Energie kJ: 1018
Energie kcal: 240
Matières grasses: 0,1g/100g  
    Dont acides gras saturés: 0g/100g 
Glucides: 59,4g/100g
    Dont sucres: 52,5g/100g
Protéines: 0,1g/100g
Fibres alimentaires/ 0,35g/100g 
Sel: 0,026g/100g
</t>
  </si>
  <si>
    <t xml:space="preserve">Energie kJ: 1006
Energie kcal: 237
Matières grasses: 0,1g/100g  
    Dont acides gras saturés: 0,03g/100g
Glucides: 57,8g/100g
    Dont sucres: 51,6g/100g
Protéines: 0,4g/100g
Fibres alimentaires: 1,06g/100g 
Sel: 0,019g/100g
</t>
  </si>
  <si>
    <t xml:space="preserve">Energie kJ: 1004
Energie kcal: 236
Matières grasses: 0,2g/100g  
    Dont acides gras saturés: 0,003g/100g 
Glucides: 57,2g/100g
    Dont sucres: 52g/100g
Protéines: 0,4g/100g
Fibres alimentaires: 1,58g/100g 
Sel: 0,016g/100g
</t>
  </si>
  <si>
    <t xml:space="preserve">Energie kJ: 1010
Energie kcal: 238
Matières grasses: 0,1g/100g  
    Dont acides gras saturés: 0,02g/100g 
Glucides: 58,1g/100g
    Dont sucres: 52,6g/100g
Protéines: 0,4g/100g
Fibres alimentaires: 0,83g/100g 
Sel: 0,03g/100G
</t>
  </si>
  <si>
    <t xml:space="preserve">Energie kJ: 1008
Energie kcal: 237
Matières grasses: 0,1g/100g  
    Dont acides gras saturés: 0,02g/100g 
Glucides: 57,8g/100g
    Dont sucres: 52,4g/100g
Protéines: 0,5g/100g
Fibres alimentaires: 1,07g/100g 
Sel: 0,024g/100g
</t>
  </si>
  <si>
    <t xml:space="preserve">Energie kJ: 1006
Energie kcal: 237
Matières grasses: 0,1g/100g  
    Dont acides gras saturés: 0,03g/100g
Glucides: 57,3g/100g
    Dont sucres: 52,1g/100g
Protéines: 0,5g/100g
Fibres alimentaires: 1,13g/100g 
Sel: 0,025g/100G
</t>
  </si>
  <si>
    <t xml:space="preserve">Energie kJ: 1008
Energie kcal: 237
Matières grasses: 0,1g/100g  
    Dont acides gras saturés: 0,01g/100g
Glucides: 57,4g/100g 
    Dont sucres: 50,8g/100g
Protéines: 0,3g/100g
Fibres alimentaires: 1,36g/100g 
Sel: 0,03g/100g
</t>
  </si>
  <si>
    <t xml:space="preserve">Energie kJ: 1008
Energie kcal: 237
Matières grasses: 0,2g/100g  
    Dont acides gras saturés: 0,04g/100g 
Glucides: 57,6g/100g
    Dont sucres: 51,8g/100g
Protéines: 0,4g/100g
Fibres alimentaires: 0,97g/100g 
Sel: 0,03g/100g
</t>
  </si>
  <si>
    <t xml:space="preserve">Energie kJ: 1015
Energie kcal: 239
Matières grasses: 0g/100g  
    Dont acides gras saturés: 0g/100g
Glucides: 58g/100g
    Dont sucres: 53g/100g
Protéines: 0g/100g
Fibres alimentaires: 1,28g/100g 
Sel: 0,03g/100g
</t>
  </si>
  <si>
    <t xml:space="preserve">Energie kJ: 1008
Energie kcal: 237
Matières grasses: 0g/100g  
    Dont acides gras saturés: 0g/100g
Glucides: 57g/100g
    Dont sucres: 52g/100g
Protéines: 0,7g/100g
Fibres alimentaires: 0,96g/100g 
Sel: 0,03g/100g
</t>
  </si>
  <si>
    <t xml:space="preserve">Energie kJ: 995
Energie kcal: 234
Matières grasses: 0,2g/100g  
    Dont acides gras saturés: 0,02g/100g
Glucides: 57g/100g
    Dont sucres: 51g/100g
Protéines: 0,2g/100g
Fibres alimentaires: 1,84g/100g
Sel: 0,04g/100g
</t>
  </si>
  <si>
    <t xml:space="preserve">Energie kJ: 1005
Energie kcal: 237
Matières grasses: 0,1g/100g  
    Dont acides gras saturés: 0,01g/100g
Glucides: 58,2g/100g 
    Dont sucres: 52,7g/100g
Protéines: 0,2g/100g
Fibres alimentaires: 1,26g/100g 
Sel: 0,09g/100g
</t>
  </si>
  <si>
    <t xml:space="preserve">Energie kJ: 1002
Energie kcal: 236
Matières grasses: 0,1g/100g  
    Dont acides gras saturés: 0,01g/100g
Glucides: 57,1g/100g 
    Dont sucres: 51,6g/100g
Protéines: 0,4g/100g
Fibres alimentaires; 1,65g/100g 
Sel: 0,024g/100g
</t>
  </si>
  <si>
    <t xml:space="preserve">Energie kJ: 1007
Energie kcal: 237
Matières grasses: 0,1g/100g  
    Dont acides gras saturés: 0g/100g
Glucides: 57,7g/100g
    Dont sucres: 52,1g/100g
Protéines: 0,4g/100g
Fibres alimentaires: 0,97g/100g 
Sel: 0,02g/100g
</t>
  </si>
  <si>
    <t xml:space="preserve">Energie kJ: 946
Energie kcal: 223
Matières grasses: 0,03g/100g  
    Dont acides gras saturés: 0,01g/100g 
Glucides: 58,4g/100g 
    Dont sucres: 53,3g/100g
Protéines: 0,3g/100g
Fibres alimentaires: 1,27g/100g 
Sel: 0,059g/100g
</t>
  </si>
  <si>
    <t xml:space="preserve">Energie kJ: 1005
Energie kcal: 237
Matières grasses: 0,2g/100g  
    Dont acides gras saturés: 0,03g/100g
Glucides: 57,4g/100g
    Dont sucres: 51,8g/100g
Protéines: 0,7g/100g
Fibres alimentaires: 1,29g/100g 
Sel: 0,017g/100g
</t>
  </si>
  <si>
    <t xml:space="preserve">Energie kJ: 1008
Energie kcal: 237
Matières grasses: 0,1g/100g  
    Dont acides gras saturés: 0,02g/100g
Glucides: 57,8g/100g
    Dont sucres: 51,9g/100g
Protéines: 0,4g/100g
Fibres alimentaires: 1,02g/100g 
Sel: 0,023g/100g
</t>
  </si>
  <si>
    <t xml:space="preserve">Energie kJ: 997
Energie kcal: 235
Matières grasses: 0,1g/100g  
    Dont acides gras saturés: 0,02g/100g 
Glucides: 56,4g/100g
    Dont sucres: 50,6g/100g
Protéines: 0,5g/100g
Fibres alimentaires: 2,06g/100g 
Sel: 0,021g/100g
</t>
  </si>
  <si>
    <t xml:space="preserve">Energie kJ: 1007
Energie kcal: 237
Matières grasses: 0,1g/100g  
    Dont acides gras saturés: 0,02g/100g
Glucides: 57,7g/100g
    Dont sucres: 52,3g/100g
Protéines: 0,4g/100g
Fibres alimentaires: 1,02g/100g 
Sel: 0,02g/100g
</t>
  </si>
  <si>
    <t xml:space="preserve">Energie kJ: 986
Energie kcal: 232
Matières grasses: 0,1g/100g  
    Dont acides gras saturés: 0,01g/100g
Glucides: 54,9g/100g 
    Dont sucres: 49,3g/100g
Protéines: 0,7g/100g
Fibres alimentaires: 3,09g/100g 
Sel: 0,019g/100g
</t>
  </si>
  <si>
    <t xml:space="preserve">Energie kJ: 1005
Energie kcal: 236
Matières grasses: 0,3g/100g  
    Dont acides gras saturés: 0,06g/100g
Glucides: 57g/100g
    Dont sucres: 51,9g/100g
Protéines: 0,5g/100g
Fibres alimentaires: 0,74g/100g 
Sel: 0,022g/100g
</t>
  </si>
  <si>
    <t xml:space="preserve">Energie kJ: 956
Energie kcal: 225
Matières grasses: 0,02g/100g  
    Dont acides gras saturés: 0,004g/100g
Glucides: 58,6g/100g
    Dont sucres: 52,5g/100g
Protéines: 0,2g/100g
Fibres alimentaires: 1,07g/100g 
Sel: 0,05g/100g
</t>
  </si>
  <si>
    <t xml:space="preserve">Energie kJ: 1010
Energie kcal: 238
Matières grasses: 0,1g/100g  
    Dont acides gras saturés: 0,03g/100g
Glucides: 58,5g/100g
    Dont sucres: 52,8g/100g
Protéines: 0,4g/100g
Fibres alimentaires: 0,6g/100g 
Sel: 0,029g/100g
</t>
  </si>
  <si>
    <t xml:space="preserve">Energie kJ: 1010
Energie kcal: 238
Matières grasses: 0,1g/100g  
    Dont acides gras saturés: 0,02g/100g
Glucides: 58,3g/100g
    Dont sucres: 52,3g/100g
Protéines: 0,5g/100g
Fibres alimentaires: 0,85g/100g 
Sel: 0,019g/100g
</t>
  </si>
  <si>
    <t xml:space="preserve">Energie kJ: 1009
Energie kcal: 238
Matières grasses: 0,2g/100g  
    Dont acides gras saturés: 0,11g/100g
Glucides: 58,1g/100g
    Dont sucres: 51,8g/100g
Protéines: 0,5g/100g
Fibres alimentaires: 0,99g/100g 
Sel: 0,020g/100g
</t>
  </si>
  <si>
    <t xml:space="preserve">Energie kJ: 1006
Energie kcal: 237
Matières grasses: 0,2g/100g  
    Dont acides gras saturés: 0,01g/100g
Glucides: 57,4g/100g 
    Dont sucres: 50,3g/100g
Protéines: 0,3g/100g
Fibres alimentaires: 1,4g/100g 
Sel: 0,023g/100g
</t>
  </si>
  <si>
    <t xml:space="preserve">Energie kJ: 1325
Energie kcal: 317
Matières grasses: 15,9g/100g  
    Dont acides gras saturés:1,43g/100g 
Glucides: 38,4g/100g
    Dont sucres: 33g/100g
Protéines: 4,3g/100g
Fibres alimentaires: 1,55g/100g 
Sel: 0,015g/100g
</t>
  </si>
  <si>
    <t xml:space="preserve">Energie kJ: 1007
Energie kcal: 237
Matières grasses: 0,1g/100g  
    Dont acides gras saturés: 0,03g/100g 
Glucides: 57,5g/100g
    Dont sucres: 51,8g/100g
Protéines: 0,5g/100g
Fibres alimentaires: 1,4g/100g 
Sel: 0,023g/100G
</t>
  </si>
  <si>
    <t xml:space="preserve">Energie kJ: 1006
Energie kcal: 237
Matières grasses: 0,1g/100g  
    Dont acides gras saturés: 0,03g/100g
Glucides: 57,4g/100g
    Dont sucres: 51,7g/100g
Protéines: 0,5g/100g
Fibres alimentaires: 1,14g/100g 
Sel: 0,031g/100g
</t>
  </si>
  <si>
    <t xml:space="preserve">Energie kJ: 968
Energie kcal: 228
Matières grasses: 0,2g/100g  
    Dont acides gras saturés: 0,06g/100g
Glucides: 53,5g/100g
    Dont sucres: 48,2g/100g
Protéines: 0,4g/100g
Fibres alimentaires: 3,36g/100g 
Sel: 0,012g/100g
</t>
  </si>
  <si>
    <t xml:space="preserve">Energie kJ: 1028
Energie kcal: 242
Matières grasses: 1,4g/100g  
    Dont acides gras saturés: 0,80g/100g
Glucides: 55,5g/100g
    Dont sucres: 50,1g/100g
Protéines: 0,7g/100g
Fibres alimentaires: 1,42g/100g 
Sel: 0,030g/100g
</t>
  </si>
  <si>
    <t xml:space="preserve">Energie kJ: 1062
Energie kcal: 251
Matières grasses: 2,6g/100g  
    Dont acides gras saturés: 1,69g/100g
Glucides: 55g/100g
    Dont sucres: 46,8g/100g
Protéines: 1,6g/100g
Fibres alimentaires: 0,35g/100g 
Sel: 0,088g/100g
</t>
  </si>
  <si>
    <t xml:space="preserve">Energie kJ: 1003
Energie kcal: 236
Matières grasses: 0,1g/100g  
    Dont acides gras saturés: 0,01g/100g
Glucides:57,7g/100g 
    Dont sucres: 53,3g/100g
Protéines: 0,2g/100g
Fibres alimentaires: 1,68g/100g 
Sel: 0,065g/100g
</t>
  </si>
  <si>
    <t xml:space="preserve">Energie kJ: 1031
Energie kcal: 243
Matières grasses: 0,1g/100g  
    Dont acides gras saturés: 0,01g/100g
Glucides: 59,4g/100g 
    Dont sucres: 53,7g/100g
Protéines: 0,4g/100g
Fibres alimentaires: 1,17g/100g 
Sel: 0,018g/100g
</t>
  </si>
  <si>
    <t xml:space="preserve">Energie kJ: 1003
Energie kcal: 236
Matières grasses: 0,1g/100g  
    Dont acides gras saturés: 0,01g/100g
Glucides: 57,7g/100g 
    Dont sucres: 53,3g/100g
Protéines: 0,2g/100g
Fibres alimentaires: 1,68g/100g 
Sel: 0,065g/100g
</t>
  </si>
  <si>
    <t xml:space="preserve">Energie kJ: 1071
Energie kcal: 252
Matières grasses: 0,3g/100g  
    Dont acides gras saturés: 0g/100g
Glucides: 61g/100g
    Dont sucres: 52,8g/100g
Protéines: 0,4g/100g
Fibres alimentaires: 1,76g/100g 
Sel: 0,03g/100g
</t>
  </si>
  <si>
    <t xml:space="preserve">Energie kJ: 1029
Energie kcal: 242
Matières grasses: 0,1g/100g  
    Dont acides gras saturés: 0,01g/100g
Glucides: 59,5g/100g
    Dont sucres: 53,4g/100g
Protéines: 0,3g/100g
Fibres alimentaires: 1,05g/100g 
Sel: 0,021g/100g
</t>
  </si>
  <si>
    <t xml:space="preserve">Energie kJ: 991
Energie kcal: 233
Matières grasses: 0,2g/100g  
    Dont acides gras saturés: 0,04g/100g
Glucides: 55,7g/100g
    Dont sucres: 50g/100g
Protéines: 0,5g/100g
Fibres alimentaires: 2,19g/100g 
Sel: 0,019g/100g
</t>
  </si>
  <si>
    <t xml:space="preserve">Energie kJ: 987
Energie kcal: 232
Matières grasses: 0,1g/100g  
    Dont acides gras saturés: 0,01g/100g
Glucides: 57g/100g
    Dont sucres: 51,2g/100g
Protéines: 0,3g/100g
Fibres alimentaires: 0,91g/100g 
Sel: 0,021g/100g
</t>
  </si>
  <si>
    <t xml:space="preserve">Energie kJ: 1004
Energie kcal: 236
Matières grasses: 0,1g/100g  
    Dont acides gras saturés: 0,03g/100g
Glucides: 57,7g/100g
    Dont sucres: 50,9g/100g
Protéines: 0,5g/100g
Fibres alimentaires: 1,19g/100g 
Sel: 0,028g/100g
</t>
  </si>
  <si>
    <t xml:space="preserve">Energie kJ: 1005
Energie kcal: 236
Matières grasses: 0,1g/100g 
    Dont acides gras saturés: 0,02g/100g
Glucides: 57,7g/100g
    Dont sucres: 52,7g/100g
Protéines: 0,4g/100g
Fibres alimentaires: 1,07g/100g 
Sel: 0,026g/100g
</t>
  </si>
  <si>
    <t xml:space="preserve">Energie kJ: 1006
Energie kcal: 237
Matières grasses: 0,1g/100g  
    Dont acides gras saturés: 0,01g/100g
Glucides: 58,8g/100g 
    Dont sucres: 52,!G:100g
Protéines: 0,6g/100g
Fibres alimentaires: 0,75g/100g 
Sel: 0,037g/100g
</t>
  </si>
  <si>
    <t xml:space="preserve">Energie kJ: 965
Energie kcal: 227
Matières grasses: 0,1g/100g  
    Dont acides gras saturés: 0,02g/100g
Glucides: 55,4g/100g
    Dont sucres: 50,4g/100g
Protéines: 0,4g/100g
Fibres alimentaires: 1,39g/100g 
Sel: 0,022g/100g
</t>
  </si>
  <si>
    <t xml:space="preserve">Energie kJ: 1005
Energie kcal: 237
Matières grasses: 0,2g/100g  
    Dont acides gras saturés: 0g/100g
Glucides: 56,1g/100g
    Dont sucres: 50,6g/100g
Protéines: 1g/100g
Fibres alimentaires: 0,43g/100g 
Sel: 0,061g/100g
</t>
  </si>
  <si>
    <t xml:space="preserve">Energie kJ: 1010
Energie kcal: 238
Matières grasses: 0,1g/100g  
    Dont acides gras saturés: 0,01g/100g
Glucides: 58,4g/100g 
    Dont sucres: 52g/100g
Protéines: 0,2g/100g
Fibres alimentaires: 0,73g/100g 
Sel: 0,04g/100g
</t>
  </si>
  <si>
    <t xml:space="preserve">Energie kJ: 1007
Energie kcal: 237
Matières grasses: 0,2g/100g  
    Dont acides gras saturés: 0,02g/100g
Glucides: 57,4g/100g
    Dont sucres: 52,8g/100g
Protéines: 0,6g/100g
Fibres alimentaires: 1,35g/100g 
Sel: 0,023g/100g
</t>
  </si>
  <si>
    <t xml:space="preserve">Energie kJ: 1011
Energie kcal: 238
Matières grasses: 0,1g/100g  
    Dont acides gras saturés: 0,02g/100g
Glucides: 58g/100g
    Dont sucres: 52,9g/100g
Protéines: 0,2g/100g
Fibres alimentaires: 1,07g/100g 
Sel: 0,049g/100g
</t>
  </si>
  <si>
    <t xml:space="preserve">Energie kJ: 1006
Energie kcal: 237
Matières grasses: 0,3g/100g  
    Dont acides gras saturés: 0g/100g
Glucides: 57,9g/100g
    Dont sucres: 53,2g/100g
Protéines: 0,3g/100g
Fibres alimentaires: 0,83g/100g 
Sel: 0,01g/100g
</t>
  </si>
  <si>
    <t xml:space="preserve">Energie kJ: 999
Energie kcal: 235
Matières grasses: 0,2g/100g  
    Dont acides gras saturés: 0,02g/100g 
Glucides: 56,6g/100g
    Dont sucres: 49,9g/100g
Protéines: 0,7g/100g
Fibres alimentaires: 1,76g/100g 
Sel: 0,037g/100g
</t>
  </si>
  <si>
    <t xml:space="preserve">Energie kJ: 982
Energie kcal: 232
Matières grasses: 0,2g/100g  
    Dont acides gras saturés: 0,04g/100g
Glucides: 54,1g/100g
    Dont sucres: 47,1g/100g
Protéines: 0,4g/100g
Fibres alimentaires: 3,77g/100g
Sel: 0,016g/100g
</t>
  </si>
  <si>
    <t xml:space="preserve">Energie kJ: 1000
Energie kcal: 235
Matières grasses: 0,1g/100g 
    Dont acides gras saturés: 0,04g/100g
Glucides: 55,8g/100g
    Dont sucres: 50,4g/100g
Protéines: 0,4g/100g
Fibres alimentaires: 1,09g/100g 
Sel: 0,018g/100g
</t>
  </si>
  <si>
    <t xml:space="preserve">Energie kJ: 1021
Energie kcal: 241
Matières grasses: 1g/100g  
    Dont acides gras saturés: 0,52g/100g
Glucides: 56,5g/100g
    Dont sucres: 50,9g/100g
Protéines: 0,5g/100g
Fibres alimentaires: 1,26g/100g 
Sel: 0,028g/100g
</t>
  </si>
  <si>
    <t xml:space="preserve">Energie kJ: 1006
Energie kcal: 237
Matières grasses: 0,1g/100g  
    Dont acides gras saturés: 0,01g/100g
Glucides:57,5g/100g 
    Dont sucres: 51,7g/100g
Protéines: 0,4g/100g
Fibres alimentaires: 0,99g/100g 
Sel: 0,016g/100g
</t>
  </si>
  <si>
    <t xml:space="preserve">Energie kJ: 1006
Energie kcal: 237
Matières grasses: 0,2g/100g  
    Dont acides gras saturés: 0,06g/100g
Glucides: 57,6g/100g
    Dont sucres: 50,9g/100g
Protéines: 0,5g/100g
Fibres alimentaires: 1,19g/100g 
Sel: 0,019g/100g
</t>
  </si>
  <si>
    <t xml:space="preserve">Energie kJ: 1021
Energie kcal: 240
Matières grasses: 0,2g/100g  
    Dont acides gras saturés: 0,03g/100g
Glucides: 58,5g/100g
    Dont sucres: 52,9g/100g
Protéines: 0,4g/100g
Fibres alimentaires: 0,96g/100g 
Sel: 0,018g/100g
</t>
  </si>
  <si>
    <t xml:space="preserve">Energie kJ: 996
Energie kcal: 235
Matières grasses: 0,2g/100g 
    Dont acides gras saturés: 0,04g/100g
Glucides: 55,9g/100g
    Dont sucres: 50,3g/100g
Protéines: 0,6g/100g
Fibres alimentaires: 2,14g/100g 
Sel: 0,02g/100g
</t>
  </si>
  <si>
    <t xml:space="preserve">Energie kJ: 1088
Energie kcal: 258
Matières grasses: 4,6g/100g  
    Dont acides gras saturés: 0,37g/100g
Glucides: 49,1g/100g
    Dont sucres: 44,3g/100g
Protéines: 2,4g/100g
Fibres alimentaires: 1,9g/100g 
Sel: 0,021g/100g
</t>
  </si>
  <si>
    <t xml:space="preserve">Energie kJ: 1008
Energie kcal: 237
Matières grasses: 0,1g/100g  
    Dont acides gras saturés: 0,01g/100g
Glucides:58,2g/100g 
    Dont sucres: 52,4g/100g
Protéines: 0,5g/100g
Fibres alimentaires: 0,99g/100g 
Sel: 0,038g/100g
</t>
  </si>
  <si>
    <t xml:space="preserve">Energie kJ: 971
Energie kcal: 229
Matières grasses: 0,2g/100g  
    Dont acides gras saturés: 0,01g/100g
Glucides: 53,6g/100g 
    Dont sucres: 48,5g/100g
Protéines: 0,8g/100g
Fibres alimentaires: 4,97g/100g 
Sel: 0,026g/100g
</t>
  </si>
  <si>
    <t xml:space="preserve">Energie kJ: 998
Energie kcal: 235
Matières grasses: 0,1g/100g  
    Dont acides gras saturés: 0,01g/100g
Glucides:59,1g/100g 
    Dont sucres: 53,6g/100g
Protéines: 0,3g/100g
Fibres alimentaires: 1,13g/100G 
Sel: 0,03g/100g
</t>
  </si>
  <si>
    <t xml:space="preserve">Energie kJ: 986
Energie kcal: 232
Matières grasses: 0,2g/100g  
    Dont acides gras saturés: 0,03g/100g 
Glucides: 55g/100g
    Dont sucres: 48,4g/100g
Protéines: 0,5g/100g
Fibres alimentaires: 2,86g/100g 
Sel: 0,024g/100g
</t>
  </si>
  <si>
    <t xml:space="preserve">Energie kJ: 1001
Energie kcal: 236
Matières grasses: 0,1g/100g  
    Dont acides gras saturés: 0,02g/100g
Glucides: 56,5g/100g
    Dont sucres: 50,8g/100g
Protéines: 0,4g/100g
Fibres alimentaires: 1,74g/100g 
Sel: 0,033g/100g
</t>
  </si>
  <si>
    <t xml:space="preserve">Energie kJ: 1021
Energie kcal: 241
Matières grasses: 0,9g/100g  
    Dont acides gras saturés: 0,07g/100g
Glucides: 56,3g/100g
    Dont sucres: 50,7g/100g
Protéines: 0,8g/100g
Fibres alimentaires: 1,13g/100g 
Sel: 0,019g/100g
</t>
  </si>
  <si>
    <t>Conserver à température ambiante à l’abri de la lumière</t>
  </si>
  <si>
    <t>Après ouverture, à conserver au réfrigérateur.</t>
  </si>
  <si>
    <t>Ingrédients :
- abricot
- sucre
- citron
Préparé avec 61g de fruits pour 100 g
Teneur en sucre : 58g pour 100 g</t>
  </si>
  <si>
    <t>Ingrédients :
- abricot
- sucre
- amandes
- citron
Préparé avec 63 g de fruits pour 100 g
Teneur en sucre : 58 g pour 100 g</t>
  </si>
  <si>
    <t>Ingrédients :
- ananas
- sucre
- citron
Préparé avec 63g de fruits pour 100 g
Teneur en sucre : 57g pour 100 g</t>
  </si>
  <si>
    <t>Ingrédients :
- arbouse sauvage
- sucre
- citron
Préparé avec 59g de fruits pour 100 g
Teneur en sucre : 62g pour 100 g</t>
  </si>
  <si>
    <t>Ingrédients :
- cerise
- sucre
- citron
Préparé avec 57g de fruits pour 100 g
Teneur en sucre : 64 g pour 100 g</t>
  </si>
  <si>
    <t>Ingrédients :
- figue
- sucre
- épices
- jus de citron
Préparé avec 59g de fruits pour 100 g
Teneur en sucre : 57g pour 100 g</t>
  </si>
  <si>
    <t>Ingrédients :
- fraise
- sucre
- citron
Préparé avec 55g de fruits pour 100 g
Teneur en sucre : 62g pour 100 g</t>
  </si>
  <si>
    <t>Ingrédients :
- fraise
- sucre
- combawa
- citron 
Préparé avec 55 g de fruits pour 100 g
Teneur en sucre : 62 g pour 100 g</t>
  </si>
  <si>
    <t>Ingrédients :
- framboise
- sucre
- citron 
Préparé avec 55g de fruits pour 100 g
Teneur en sucre : 63g pour 100 g</t>
  </si>
  <si>
    <t>Ingrédients :
- groseille
- sucre
- citron
Préparé avec 50 g de fruits pour 100 g
Teneur en sucre :66 g pour 100 g</t>
  </si>
  <si>
    <t>Ingrédients :
- kiwi
- sucre
- citron
Préparé avec62 g de fruits pour 100 g
Teneur en sucre : 57g pour 100 g</t>
  </si>
  <si>
    <t>Ingrédients :
- mirabelle
- sucre
- citron
Préparé avec 60g de fruits pour 100 g
Teneur en sucre : 56g pour 100 g</t>
  </si>
  <si>
    <t>Ingrédients :
- mûre sauvage
- sucre
- citron
Préparé avec 50g de fruits pour 100 g
Teneur en sucre : 66g pour 100 g</t>
  </si>
  <si>
    <t>Ingrédients :
- pêche jaune
- sucre
- vanille
- citron
Préparé avec 55 g de fruits pour 100 g
Teneur en sucre : 59g pour 100 g</t>
  </si>
  <si>
    <t>Ingrédients :
- pomme
- sucre
- citron 
Préparé avec 55g de fruits pour 100 g
Teneur en sucre : 66g pour 100 g</t>
  </si>
  <si>
    <t>- viande de porc
- chair de canard (20%)
- foie de volaille
- œufs
- lait
- épices
- oignon
- ail
- échalotte
- sel
- poivre.</t>
  </si>
  <si>
    <t>Energie (kJ/kcal): 1273/308
Matières grasses (g): 28,2
    Dont acides gras saturés (g): 10,4
Glucides (g): 0.3
    Dont sucres (g): 0.3
Protéines (g): 13,2
Sel (g): 1.12</t>
  </si>
  <si>
    <t>- gras de porc
- foie de volaille 18%
- foie de porc 18%
- lait
- sel
- poivre
- sucre
- (traces œufs).</t>
  </si>
  <si>
    <t>Energie (kJ/kcal): 1562/378
Matières grasses (g): 36
    Dont acides gras saturés (g): 15,4
Glucides (g): 2,6
    Dont sucres (g): 0.5
Protéines (g): 10,9
Sel (g): 1.68</t>
  </si>
  <si>
    <t>- chair et graisse de canard 78%
- bloc de foie gras de canard (foie gras de canard, eau, Armagnac, sel, poivre, sucre
- canard origine France
- huile d'olive
- sel
- poivre
- (traces d'œufs et de lait)</t>
  </si>
  <si>
    <t>Energie (kJ/kcal): 1450/350
Matières grasses (g): 31,2
    Dont acides gras saturés (g): 11,3
Glucides (g): 0,2
    Dont sucres (g): 0.2  
Protéines (g): 17,2
Sel (g): 2,12</t>
  </si>
  <si>
    <t>- maigre et gras de porc
- foie de porc (porc origine France)
- bloc de foie gras de canard 30% (foie gras de canard, eau, Armagnac, sel, poivre)
- canard origine France
- lait
- sel
- poivre
- (traces d'œufs)</t>
  </si>
  <si>
    <t>Energie (kJ/kcal): 1329/321
Matières grasses (g): 29,3
    Dont acides gras saturés (g): 11,7
Glucides (g): 1,4
    Dont sucres (g): 0.5
Protéines (g): 13
Sel (g): 1.42</t>
  </si>
  <si>
    <t>47 – 159 –001 CE</t>
  </si>
  <si>
    <t>FR  24. 091.005  CE</t>
  </si>
  <si>
    <t>EMB 24-091 B</t>
  </si>
  <si>
    <t>- Pulpe d’olive noire et verte 50%
-	Pulpe de tomates 36%
-	Huile d’Olive vierge extra 12%
-	Sel 2%
-	Plantes aromatiques
-	Acidifiant : acide citrique</t>
  </si>
  <si>
    <t>Valeurs énergétiques: 220 kcal/921 kJ 
Matières grasses: 20 g
   - acides gras saturés: 3,5 g
Glucides: 5,3 g
   - sucres: 4 g
Protéines: 1,7 g
Sel: 2g</t>
  </si>
  <si>
    <t>Vinaigre balsamique de Modène 6% d’acidité 99.90% (vinaigre de vin, moût de raisin, colorant : caramel (E150d), sulfites)
Arôme truffe 0.10%</t>
  </si>
  <si>
    <t>Énergie: 113 kcal/478 kJ
Matières grasses: 0 g
- dont acides gras saturés: 0 g 
Glucides: 28 g
 - dont sucres: 28 g
Protéines: 0,2 g
Sel: 0,05 g</t>
  </si>
  <si>
    <t>Le vinaigre est un produit obtenu exclusivement par le procédé de double fermentation alcoolique et acétique de liquides ou d’autres substances agricoles. Le vinaigre fait partie de la liste des denrées alimentaires dispensées de date limite d’utilisation optimale.</t>
  </si>
  <si>
    <t>Après ouverture : se conserve 7 jours au réfrigérateur.</t>
  </si>
  <si>
    <t>DLUO/DLC</t>
  </si>
  <si>
    <t>Moutarde de Dijon bio* 97.18% (eau, graines de moutarde bio*,vinaigre de cidre*, sel)
Arôme naturel de truffe 1.42%
Huile d’olive vierge extra bio* origine : Espagne
Poivre noir concassé bio 0.39%</t>
  </si>
  <si>
    <t>Eviter les chocs thermiques, stocker à température ambiante</t>
  </si>
  <si>
    <t>Valeurs énergétiques: 187.1 kcal/783.5 kJ
Matières grasses: 16,3 g
   - acides gras saturés: 1,4 g
Glucides: 4,4 g
   - sucres: 2,8 g
Protéines: 6,0 g
Sel: 5,6 g</t>
  </si>
  <si>
    <t>Moutarde de Dijon bio* 96.58% (eau, graines de moutarde bio*, vinaigre de cidre bio*, sel)
Arôme naturel de cèpe 1.61%
Huile d’olive vierge extra bio* origine : Espagne 1.01%
Cèpes séchés en morceaux bio* 0.80%</t>
  </si>
  <si>
    <t>Moutarde de Dijon bio* 92.38% ( eau, graines de moutarde bio*, vinaigre de cidre*, sel)
 Sésame décortiqué grillé bio* 3.7%
Curry doux bio* (curcuma* racine poudre, coriandre* graine poudre, gingembre* racine poudre, cannelle* écorce poudre, fenugrec* graine poudre, oignon* poudre, poivre noir* graine poudre, girofle* poudre, muscade* noix poudre) 2%
Huile d’olive vierge extra bio* origine : Espagne</t>
  </si>
  <si>
    <t>Valeurs énergétiques: 185.7 kcal/777.5 kJ
Matières grasses: 16,1 g
   - acides gras saturés: 1,3 g
Glucides: 4,5 g
   - sucres: 2,75 g
Protéines: 5,9 g
Sel: 5,6 g</t>
  </si>
  <si>
    <t>Valeurs énergétiques: 203 kcal/848 kJ
Matières grasses: 20 g
   - acides gras saturés: 1,6 g
Glucides: 4,7 g
   - sucres: 2,70 g
Protéines: 6,5 g
Sel: 5,4 g</t>
  </si>
  <si>
    <t>Moutarde de Dijon bio* 95.12% (eau, graines de moutardes bio*, vinaigre de cidre*, sel)
Huile d’olive vierge extra bio* origine : Espagne 1.98%
Graines de pavot bio* complètes toastées 1.90%
Cumin doux bio* 0.99%</t>
  </si>
  <si>
    <t>Valeurs énergétiques: 114 kcal/478 kJ
Matières grasses: 9,0 g
   - acides gras saturés: 1,2 g
Glucides: 6,6 g
   - sucres: 5,0 g
Protéines: 1,7 g
Sel: 1,5 g</t>
  </si>
  <si>
    <t>Sel alimentaire de Camargue naturel non raffiné et sans additif 92.68% (chlorure de sodium, chlorure de magnésium, calcium, sulfate de soude, oligo-éléments et iode)
Ecorces de citron*semoule 3.52%
Romarin* 2.41%
Citron écorce poudre* 1.11%
Eau</t>
  </si>
  <si>
    <t>Valeurs énergétiques: 10 kcal/39 kJ
Matières grasses: 0,4 g
   - acides gras saturés: 0,2 g
Glucides: 0,8 g
   - sucres: 0,2 g
Protéines: 0,2 g
Sel: 84 g</t>
  </si>
  <si>
    <t>Sel alimentaire de Camargue naturel non raffiné et sans additif 95.3% (chlorure de sodium, chlorure de magnésium, calcium, sulfate de soude, oligo-éléments et iode)
Piment d’Espelette AOC Bio* 2.11%
Baies roses bio* 1.91%
Piment* 
Eau</t>
  </si>
  <si>
    <t>Valeurs énergétiques: 11 kcal/45 kJ
Matières grasses: 0,2 g
   - acides gras saturés: 0,02 g
Glucides: 1,0 g
   - sucres: 0,4 g
Protéines: 0,4 g
Sel: 88 g</t>
  </si>
  <si>
    <t>Sel alimentaire de Camargue naturel non raffiné et sans additif 94.61% (chlorure de sodium, chlorure de magnésium, calcium, sulfate de soude, oligo-éléments et iode)
Poivre noir bio* 2.65%
Thym* 2.46%
Eau</t>
  </si>
  <si>
    <t>Valeurs énergétiques: 10 kcal/40 kJ
Matières grasses: 0,3 g
   - acides gras saturés: 0,1 g
Glucides: 0,7 g
   - sucres: 0,06 g
Protéines: 0,6 g
Sel: 86 g</t>
  </si>
  <si>
    <t>Sel alimentaire de Camargue naturel non raffiné et sans additif 93.20% (chlorure de sodium, chlorure de magnésium, calcium, sulfate de soude, oligo-éléments et iode)
Curcuma bio* 3.36%
Poivre noir bio* 3.17%
Eau</t>
  </si>
  <si>
    <t>Valeurs énergétiques: 15 kcal/60 kJ
Matières grasses: 0,5 g
   - acides gras saturés: 0,2 g
Glucides: 2,2 g
   - sucres: 0,2 g
Protéines: 0,7 g
Sel: 85 g</t>
  </si>
  <si>
    <t>Moutarde de Dijon bio* 91.92% (eau, graines de moutarde bio*, vinaigre de cidre bio*, sel)
Fromage de Chèvre au lait pasteurisé bio* 3.83% (lait de chèvre pasteurisé*, sel, ferments lactiques et fongiques coagulants)
Noix  invalides bio 3.29%
Huile d’olive vierge extra bio* origine : Espagne 0.96%</t>
  </si>
  <si>
    <t>Valeurs énergétiques: 204 kcal/854,6 kJ
Matières grasses: 11,61 g
   - acides gras saturés: 1,93 g
Glucides: 4,53 g
   - sucres: 2,71 g
Protéines: 6,76 g
Sel: 5,31 g</t>
  </si>
  <si>
    <t>Moutarde de Dijon bio* 96% (eau, graines de moutarde bio*,vinaigre de cidre*, sel)
Curcuma racine poudre bio* 1.8%
Poivre noir concassé bio* 1.2%
Huile d’olive vierge extra bio* origine : Espagne 1%</t>
  </si>
  <si>
    <t>Moutarde de Dijon bio* 97.32%(eau, graines de moutarde bio*, vinaigre de cidre*, sel)
Huile d’olive vierge extra bio* origine : Espagne 1.01%
Piment d’Espelette AOC bio* 0.89%
Baies roses bio* 0.77%</t>
  </si>
  <si>
    <t>Valeurs énergétiques: 182,86 kcal/765,60 kJ
Matières grasses: 15,49 g
   - acides gras saturés: 1,17 g
Glucides: 4,8 g
   - sucres: 3,1 g
Protéines: 6,20 g
Sel: 5,58 g</t>
  </si>
  <si>
    <t>Valeurs énergétiques: 184,26 kcal/771,45 kJ
Matières grasses: 15,42 g
   - acides gras saturés: 1,21 g
Glucides: 5,5 g
   - sucres: 2,75 g
Protéines: 6,76 g
Sel: 5,5 g</t>
  </si>
  <si>
    <t>Sel rose de l’Himalaya 97.35%
Ecorces de citron*semoule 2.65%</t>
  </si>
  <si>
    <t>Valeurs énergétiques: 0,68 kcal/2,90 kJ
Matières grasses: 0,01 g
   - acides gras saturés: 0 g
Glucides: 0,11 g
   - sucres: 0,11 g
Protéines: 0,04 g
Sel: 95,5 g</t>
  </si>
  <si>
    <t>-	Courgettes* 47%
-	Oignons*
-	Raisins sultanines* 6% (raisins sultanines*, huile de tournesol*)
-	Huile de tournesol*
-	Vinaigre de cidre*
-	Ail*
-	Sucre de canne*
-	Huile d’olive*
-	Sel
-	Coriandre* 0.2%
-	Jus de citron pur*
-	Thym*
-	Menthe* 0.1%
-	Vinaigre d’alcool*
*Issu de l’agriculture biologique Produit certifié FR-BIO-01</t>
  </si>
  <si>
    <t>Valeurs énergétiques: 593 kJ/142 kcal
Matières grasses: 7,5 g
   - acides gras saturés: 0,8 g
Glucides: 16 g
   - sucres: 12 g	
Protéines: 1,6 g
Sel: 1,4 g</t>
  </si>
  <si>
    <t xml:space="preserve">- poivre noir en grain bio 50 %
 - poivre blanc en grain bio 50 % </t>
  </si>
  <si>
    <t>Valeurs énergétiques: 186 kcal/779 kJ
Matières grasses: 2,7 g
   - acides gras saturés: 0,90 g
Glucides: 34,7 g
   - sucres: 0,3 g
Protéines: 10,7 g
Sel: 0,06 g</t>
  </si>
  <si>
    <t>Sel rose de l’Himalaya 55%
Fines algues marines* (Dulse*, Laitue de mer*, Nori*) 3.97% 
Echalotes* 3.34%</t>
  </si>
  <si>
    <t>Valeurs énergétiques: 18 kcal/76 kJ
Matières grasses: 0,08 g
   - acides gras saturés: 0,02 g
Glucides: 3,50 g
   - sucres: 0,20 g
Fibres: 26,3 g
Protéines: 1,10 g
Sel: 90,0 g</t>
  </si>
  <si>
    <t>Moutarde de Dijon bio* ( eau, graines de moutarde bio*, vinaigre de cidre*, sel) 95.97%
 Poivrons* verts et rouges 1.92 %
Paprika* 0.96%
Thym* 0.19%
Huile d’olive vierge extra bio* origine : Espagne</t>
  </si>
  <si>
    <t>Valeurs énergétiques: 181 kcal/758 kJ
Matières grasses: 15,3 g
   - acides gras saturés: 1,2 g
Glucides: 4,70 g
   - sucres: 2,90 g
Protéines: 6,0 g
Sel: 5,50 g</t>
  </si>
  <si>
    <t>Se conserve au frais après ouverture.</t>
  </si>
  <si>
    <t>Moutarde de Dijon bio* ( eau, graines de moutarde bio*, vinaigre de cidre*, sel) 95.97%
 Fines Algues* marines (dulse*, laitue de mer*, nori*) 1.52%
Echalotes 1.14%
Estragon* 1.14%
Oignon poudre* 1.14%
Huile d’olive vierge extra bio* origine : Espagne</t>
  </si>
  <si>
    <t>Valeurs énergétiques: 182 kcal/762 kJ
Matières grasses: 14,3 g
   - acides gras saturés: 1,0 g
Glucides: 6,90 g
   - sucres: 2,90 g
Protéines: 6,5 g
Sel: 5,50 g</t>
  </si>
  <si>
    <t>Sel de l’Himalaya 36.6%
Cacahuètes blanchies* 36.3%
Oignons grillés* 18%
Baies roses*</t>
  </si>
  <si>
    <t>Valeurs énergétiques: 292 kcal/1222 kJ
Matières grasses: 18,0 g
   - acides gras saturés: 2,60 g
Glucides: 17,0 g
   - sucres: 15,0 g
Protéines: 14,0 g
Sel: 33,0 g</t>
  </si>
  <si>
    <t>- Lin* 55%
- Chia* 45%</t>
  </si>
  <si>
    <t>Valeurs énergétiques: 481 kcal/2013 kJ
Matières grasses: 31 g
   - acides gras saturés: 3,10 g
Glucides: 26,0 g
   - sucres: 0 g
Protéines: 18,0 g
Sel: 0,12 g</t>
  </si>
  <si>
    <t>Prix TTC TOTAL</t>
  </si>
  <si>
    <t>Quantité minimum (Qté. Imposée par cde. Fournisseur)</t>
  </si>
  <si>
    <t>remise</t>
  </si>
  <si>
    <t>prix apres remise</t>
  </si>
  <si>
    <t>marge%</t>
  </si>
  <si>
    <t>prix achat unitaire HT</t>
  </si>
  <si>
    <t>coeff. sur prix achat HT</t>
  </si>
  <si>
    <t>prix de vente unitaire HT</t>
  </si>
  <si>
    <t>- Langoustine (24 %)
- Coco de Paimpol (24 %)
- Eglefin
- Crème fraîche
- Tomate
- Sel
- Poivre
- Gélifiant: agar-agar</t>
  </si>
  <si>
    <t>Energie: 1018 kJ/246 kcal
Matières grasses: 19,9 g
    Dont acides gras saturés: 9,1 g
Glucides: 1,1 g
    Dont sucres: 0,9 g
Protéines: 15,3 g
Sel: 1 g</t>
  </si>
  <si>
    <t>Energie: 957 kJ/230 kcal
Matières grasses: 17,1 g
    Dont acides gras saturés: 9,3 g
Glucides: 1,1 g
    Dont sucres: 1,1 g
Protéines: 17,8 g
Sel: 0,6 g</t>
  </si>
  <si>
    <t xml:space="preserve">Energie: 970 kJ/234 kcal
Matières grasses: 16,8 g
    Dont acides gras saturés: 9,4 g
Glucides: 1,1 g
    Dont sucres: 1,1 g
Protéines: 19,1 g
Sel: 1 g
</t>
  </si>
  <si>
    <t xml:space="preserve">Energie: 992 kJ/239 kcal
Matières grasses: 18,2 g
    Dont acides gras saturés: 7,9 g
Glucides: 1,7 g
    Dont sucres: 0,8 g
Protéines: 16,7 g
Sel: 0,9 g
</t>
  </si>
  <si>
    <t xml:space="preserve">Energie: 745 kJ/179 kcal
Matières grasses: 11,2 g
    Dont acides gras saturés: 7,5 g
Glucides: 3,2 g
    Dont sucres: 1 g
Protéines: 16 g
Sel: 0,8 g
</t>
  </si>
  <si>
    <t xml:space="preserve">Energie: 656 kJ/158 kcal
Matières grasses: 11,3 g
    Dont acides gras saturés: 7,8 g
Glucides: 1,1 g
    Dont sucres: 1,1 g
Protéines: 12,5 g
Sel: 0,7 g
</t>
  </si>
  <si>
    <t xml:space="preserve">Energie: 848 kJ/204 kcal
Matières grasses: 15,1 g
    Dont acides gras saturés: 8,7 g
Glucides: 1,1 g
    Dont sucres: 1,1 g
Protéines: 15,8 g
Sel: 1 g
</t>
  </si>
  <si>
    <t xml:space="preserve">Energie: 729 kJ/176 kcal
Matières grasses: 13 g
    Dont acides gras saturés: 7,9 g
Glucides: 1,2 g
    Dont sucres: 1 g
Protéines: 13,2 g
Sel: 1 g
</t>
  </si>
  <si>
    <t xml:space="preserve">Energie: 678 kJ/163 kcal
Matières grasses: 11 g
    Dont acides gras saturés: 7,3 g
Glucides: 1,5 g
    Dont sucres: 1 g
Protéines: 13,9 g
Sel: 0,8 g
</t>
  </si>
  <si>
    <t xml:space="preserve">Energie: 795 kJ/192 kcal
Matières grasses: 14,7 g
    Dont acides gras saturés: 9,3 g
Glucides: 1,3 g
    Dont sucres: 1,3 g
Protéines: 13,1 g
Sel: 0,6 g
</t>
  </si>
  <si>
    <t xml:space="preserve">Energie: 1766 kJ/422 kcal
Matières grasses: 40,4 g
    Dont acides gras saturés: 8,6 g
Glucides: 3,6 g
    Dont sucres: 0,2 g
Protéines: 11,1 g
Sel: 0,7 g
</t>
  </si>
  <si>
    <t xml:space="preserve">Energie: 728 kJ/175 kcal
Matières grasses: 11,1 g
    Dont acides gras saturés: 3,2 g
Glucides: 1,3 g
    Dont sucres: 1,2 g
Protéines: 16,7 g
Sel: 0,1 g
</t>
  </si>
  <si>
    <t xml:space="preserve">Energie: 919 kJ/221 kcal
Matières grasses: 15 g
    Dont acides gras saturés: 3,3 g
Glucides: traces
    Dont sucres: traces
Protéines: 22 g
Sel: 1 g
</t>
  </si>
  <si>
    <t xml:space="preserve">Energie: 915 kJ/220 kcal
Matières grasses: 14,6 g
    Dont acides gras saturés: 3,2 g
Glucides: traces
    Dont sucres: traces
Protéines: 22 g
Sel: 1,2 g
</t>
  </si>
  <si>
    <t xml:space="preserve">Energie: 633 kJ/152 kcal
Matières grasses: 10,1 g
    Dont acides gras saturés: 6,7 g
Glucides: 1,9 g
    Dont sucres: 1,7 g
Protéines: 13,2 g
Sel: 0,4 g
</t>
  </si>
  <si>
    <t xml:space="preserve">Energie: 622 kJ/150 kcal
Matières grasses: 11,6 g
    Dont acides gras saturés: 7,2 g
Glucides: 1,4 g
    Dont sucres: 1,3 g
Protéines: 9,9 g
Sel: 1 g
</t>
  </si>
  <si>
    <t xml:space="preserve">Energie: 835 kJ/199 kcal
Matières grasses: 8,18 g
    Dont acides gras saturés: 1,41 g
Glucides: traces
    Dont sucres: traces
Protéines: 31,3 g
Sel: 0,1 g
</t>
  </si>
  <si>
    <t xml:space="preserve">Energie: 592 kJ/142 kcal
Matières grasses: 8 g
    Dont acides gras saturés: 5,5 g
Glucides: 7,5
    Dont sucres: 1
Protéines: 12,3 g
Sel: 0,5 g
</t>
  </si>
  <si>
    <t>A consommer avant le:</t>
  </si>
  <si>
    <t>Conserver au frais après ouverture</t>
  </si>
  <si>
    <t>FR 29.148.500 CE</t>
  </si>
  <si>
    <t>- Vinaigre d’alcool 8% d’acidité 93.2%
- Morceaux de variante de légumes (Carotte, choux fleur, cornichon, Poivron rouge, poivron vert, navet blanc et jaune, oignons, eau, sel, vinaigre, conservateur : E222 (sulfites) 4.7%
- Olive noire (olives noires, eau, sel, acide lactique et gluconate de fer) 1.42%
- Laurier frais 
- Romarin frais 
- Sirop  (sucre, eau)
- Colorant E150b
-Concentrés de patate douce, cerise, pomme, radis.carthame.
Spécification : Le vinaigre est un produit exclusivement par le procédé de double fermentation alcoolique et acétique de liquides ou d’autres substances agricoles.</t>
  </si>
  <si>
    <t>Valeurs énergétiques: 14 kcal/59 kJ
Matières grasses: 0,4 g
    Dont acides gras saturés: 0,2 g
Glucides: 1,5 g
    Dont sucres: 0,6 g
Protéines: 0,5 g
Sel: 0,07 g</t>
  </si>
  <si>
    <t>- Figues 51%
- Sucres extraits de fruits
- Sucre de canne
- Vin de Pays d’Oc blanc
- Noix 1.7%
- Gélifiant : pectine de fruits
 Jus concentré de citron.</t>
  </si>
  <si>
    <t>Valeurs énergétiques: 930 kcal/219 kJ 
Matières grasses: 1,4 g
   - acides gras saturés: 0,1 g
Glucides: 50 g
   - sucres: 50 g
Protéines: 1,0 g
Sel: 0,02 g</t>
  </si>
  <si>
    <t>Après ouverture : se conserve 21 jours au réfrigérateur.
Idéal avec un Fromage de Chèvre, un Maroilles ou les pâtes persillées. A utiliser aussi comme une confiture moins sucrée, …</t>
  </si>
  <si>
    <t>-Aubergines grillées 29%
-Poivrons rouges 29%
-Pommes
-Oignons
-Tomates pelées concassées (tomates, jus de tomates, acidifiant : acide citrique)
- Huile d’olive vierge extra 
-Vinaigre de cidre 
-Ail
-Coriandre
-Sel
-Piment
-Epices
-Antioxydant : extrait de romarin</t>
  </si>
  <si>
    <t>Énergie: 114 kJ/478 kcal
Matières grasses: 9,0 g
- dont acides gras saturés: 1,2 g
Glucides: 6,6 g
 - dont sucres: 5,0 g
Protéines: 1,7 g
Sel: 1,5 g</t>
  </si>
  <si>
    <t>_ Sauternes 50% (SULFITES)
- Sucres extraits de fruits
- Sucre de canne
- Gélifiants (pectine de fruits, acide tartrique).</t>
  </si>
  <si>
    <t xml:space="preserve">Idéal avec Roquefort ou Bleus. A tester aussi avec le foie gras chaud ou froid servi à la cuillère parisienne, ... 
</t>
  </si>
  <si>
    <t xml:space="preserve">Valeurs énergétiques: 870 kcal/208 kJ
Matières grasses: 0,5 g
    Dont acides gras saturés: 0,1 g
Glucides: 52 g
    Dont sucres: 52 g
Protéines: 0,5 g
Sel: 0,07 g
</t>
  </si>
  <si>
    <t xml:space="preserve">- Eau
- Poissons 30% (divers poissons de roche, congres)
- Sauce tomate (tomate 98%, amidon de pomme de terre modifié, sel, marjolaine, basilic, oignons, ail, huile de colza, acidifiant : acide citrique)
- Concentré de tomate
- Vin blanc 12° 2% (sulfites)
- Crabes (crustacés, sulfites)
- Sel
- Huile d'olive vierge extra
- Oignons
- Ail (sulfites)
- Poireaux
- Poivre blanc
- Plantes aromatiques
- Epices, safran. </t>
  </si>
  <si>
    <t>Conseils d'utilisation : 
Prête à l'emploi - Nécessite juste d'être réchauffée à feu doux. 
Ne pas passer le pot aux micro-ondes avec la capsule. Ne pas congeler. Ne pas choquer les pots susceptibles de s'ouvrir. 
48h maximum à 2/4°C après ouverture.</t>
  </si>
  <si>
    <t xml:space="preserve">- Eau
- Moules 25% (mollusques)
- Divers poissons de roche
- Sauce tomate (tomate 98%, amidon modifié de pomme de terre, sel, marjolaine, basilic, oignon, ail, huile de colza, acidifiant : acide citrique)
- Concentré de tomate
- Vin blanc 12°- 2, 1 % (sulfites)
- Crabes (crustacés, sulfites)
- Sel
- Huile d'olive vierge extra
- Oignon
- Corail d'oursin 0,8% (mollusques)
- Ail (sulfites)
- Poireaux
- Plantes aromatiques
- Epices
- Curry (sulfites, moutarde)
- Poivre blanc
- Safran. </t>
  </si>
  <si>
    <t>Energie: 343 kJ/82 kcal
Matières grasses: 5,0 g
    Dont acides gras saturés: 0,9 g
    Dont acides gras trans: 0,0 g
    Dont cholestérol: 20 mg
Glucides: 1,8 g
    Dont sucres: 0,8 g
Fibres alimentaires: 0,5 g
Protéines: 7,2 g
Sel: 1,5 g
Sodium: 0,58 g
Fer: 0,298 mg
Calcium: 16,8 mg
Vitamine A: 64,4 micron g
Vitamine C: 1,80 mg</t>
  </si>
  <si>
    <t>Energie: 207 kJ/50 kcal
Matières grasses: 2,0 g
    Dont acides gras saturés: 0,5 g
    Dont acides gras trans: 0,0 g
    Dont cholestérol: 14 mg
Glucides: 2,7 g
    Dont sucres: 0,6 g
Fibres alimentaires: 0,5 g
Protéines: 4,9 g
Sel: 1,20 g
Sodium: 0,48 g
Fer: 1,19 mg
Calcium: 26,1 mg
Vitamine A: 53,8 micron g
Vitamine C: 0,708 mg</t>
  </si>
  <si>
    <t xml:space="preserve">_ Eau
- Sauce tomate (tomate 98%, amidon modifié de pomme de terre, sel, marjolaine, basilic, oignons, ail, huile de colza, acidifiant : acide citrique)
- Haricots verts
- Courgettes
- Carottes
- Pommes de terre (pomme de terre, huile de tournesol)
- Pâtes (gluten)
- Haricots blancs et rouges
- Concentré de tomate
- Ail (sulfites)
- Huile d'olive vierge extra, basilic
- Sel
- Jus de veau lié (fécule de pomme de terre, sel, graisse de poule, légumes : oignons et tomates, maltodextrine, amidon modifié de maïs, extrait de levure, sirop de glucose, arômes, sucre, viande de veau 3,8 %, farine de blé, extrait de viande de bœuf, épaississant: gomme guar, extrait de chicorée, ail, colorant : E150c, extrait de vin blanc, extraits d'épices, antioxydant: extraits de romarin)
- Sucre
- Vinaigre d'alcool 8% d'acidité 0, 1 %
- Poivre blanc. </t>
  </si>
  <si>
    <t>Energie: 195 kJ/46 kcal
Matières grasses: 2,0 g
    Dont acides gras saturés: 0,5 g
    Dont acides gras trans: 0,0 g
    Dont cholestérol: 0 mg
Glucides: 5,6 g
    Dont sucres: 1,10 g
Fibres alimentaires: 1,30 g
Protéines: 1,20 g
Sel: 1,20 g
Sodium: 0,46 g
Fer: 0,403 mg
Calcium: 23,8 mg
Vitamine A: 299 micron g
Vitamine C: 2,97 mg</t>
  </si>
  <si>
    <t>- Eau
- Langoustines 18% (crustacès, sulfites)
- Divers poissons de roche
- Sauce tomate (tomate 98%, amidon modifié de pomme de terre, sel, marjolaine, basilic, oignons, ail, huile de colza, acidifiant : acide citrique)
- Concentré de tomate
- Crabes (crustacès, sulfites)
- Vin blanc 12° 2% (sulfites)
 Huile d'olive vierge extra
- Sel
- Ail (sulfites)
- Oignons
- Poireaux
- Plantes aromatiques
- Epices
- Poivre blanc
- Safran.</t>
  </si>
  <si>
    <t>Energie: 339 kJ/81 kcal
Matières grasses: 4,0 g
    Dont acides gras saturés: 0,6 g
    Dont acides gras trans: 0,0 g
    Dont cholestérol: 24 mg
Glucides: 2,3 g
    Dont sucres: 0,8 g
Fibres alimentaires: 0,5 g
Protéines: 8,3 g
Sel: 1,50 g
Sodium: 0,6 g
Fer: 0,501 mg
Calcium: 25,2 mg
Vitamine A: 55,9 micron g
Vitamine C: 1,50 mg</t>
  </si>
  <si>
    <t xml:space="preserve">- Eau
- Butternut 37%
- Courgettes
- Carottes
- Poireaux
- Lardons 1.5% (origine CE) (Poitrine de porc, eau, sel, sirop de glucose, acidifiants (acétate de sodium, lactate de potassium)
- Antioxydants (erythorbate de sodium, ascorbate de sodium)
- Conservateurs (nitrite de sodium)
- Dextrose
- Arôme naturel
- Oignons
- Huile d'olive vierge extra
- Fond blanc de volaille (farine (gluten)
- Fécule de pomme de terre
- Sel
- Arômes
- Amidon de blé
- Exhausteur de goût: glutamate, sirop de glucose, oignon, matières grasses végétales hydrogénées, matière grasse animale, viande de volaille séparée mécaniqueme9t (2%), épices et plantes aromatiques, protéines de lait, stabilisant: E340, émulsifiant: E471)
- Sel
- Huile de noix
- Coriandre 0.1%
- Poivre blanc. </t>
  </si>
  <si>
    <t>Energie: 98 kJ/24 kcal
Matières grasses: 1,8 g
    Dont acides gras saturés: 0,3 g
    Dont acides gras trans: 0,0 g
    Dont cholestérol: 0,9 mg
Glucides: 1,3 g
    Dont sucres: 0,6 g
Fibres alimentaires: 0,9 g
Protéines: 0,6 g
Sel: 0,4 g
Sodium: 0,2 g
Fer: 0,51 mg
Calcium: 21,2 mg
Vitamine A: 881 micron g
Vitamine C: 0,01 mg</t>
  </si>
  <si>
    <t xml:space="preserve">- Tomates 90%
- Basilic 6%
- Huile d'olive vierge extra
- Oignons
- Ail (sulfites)
- Sel
- Sucre
- Vinaigre d'alcool 8% d'acidité 0.3%
- Poivre blanc. </t>
  </si>
  <si>
    <t>Energie: 207 kJ/49 kcal
Matières grasses: 3,3 g
    Dont acides gras saturés: 0,5 g
    Dont acides gras trans: 0,0 g
    Dont cholestérol: 0,0 mg
Glucides: 4,1 g
    Dont sucres: 3,5 g
Fibres alimentaires: 0,6 g
Protéines: 0,9 g
Sel: 1,1 g
Sodium: 0,5 g
Fer: 0,561 mg
Calcium: 14,8 mg
Vitamine A: 347 micron g
Vitamine C: 15,8 mg</t>
  </si>
  <si>
    <t>FR 29 027 022 CE</t>
  </si>
  <si>
    <t>- Sésame* 46.15%
- Curry* 30.77%
- Coriandre de feuille* 23.08%</t>
  </si>
  <si>
    <t>Valeurs énergétiques: 392 kcal/1642 kJ
Matières grasses: 69,6 g
   - acides gras saturés: 4,2 g
Glucides: 12,6 g
   - sucres: 5,60 g
Fibres: 0,0 g
Protéines: 15 g
Sel: 0,07 g</t>
  </si>
  <si>
    <t>- Poivre noir* 35.7%
- Pavot* 35.7%
- Curcuma* 28.6%</t>
  </si>
  <si>
    <t>Valeurs énergétiques: 316 kcal/1624 kJ
Matières grasses: 18,9 g
   - acides gras saturés: 2,9 g
Glucides: 21,9 g
   - sucres: 2,2 g
Fibres: 0,0 g
Protéines: 6,9 g
Sel: 0,1 g</t>
  </si>
  <si>
    <t>- Champignons* 87%
- Huile de tournesol*
- Ail* 2.8%
- Persil* 0.6%
- Sel
- Arôme naturel
- Acidifiant : acide lactique
- Poivre*
*Issu de l’agriculture biologique.
Produit certifié FR-BIO-01.</t>
  </si>
  <si>
    <t>Valeurs énergétiques: 962 kcal/230 kJ
Matières grasses: 21 g
   - acides gras saturés: 2,30 g
Glucides: 3,30 g
   - sucres: 0,70 g
Protéines: 5,30 g
Sel: 2,90 g</t>
  </si>
  <si>
    <t>- Moutarde de Dijon bio* ( eau, graines de moutarde bio*, vinaigre de cidre*, sel) 81.9%
- Mélange fantaisie* 6.39 %
- Vinaigre de cidre* 4.26%
- Huile d’olive vierge* origine Portugal 4.26%
- Epinard*
Graine de chia* 1.06%</t>
  </si>
  <si>
    <t>Valeurs énergétiques: 1080 kcal/258 kJ
Matières grasses: 20,0 g
   - acides gras saturés: 2,30 g
Glucides: 11,0 g
   - sucres: 2,50 g
Protéines: 8,50 g
Sel: 4,0 g</t>
  </si>
  <si>
    <t>- De 1 à 5 cartons de 6 Bouteilles de 50cl : 75,60 HT le Carton
- Plus de 5 cartons de 6 Bouteilles de 50cl : 71,60 HT le Carton
- De 1 à 5 cartons de 12 Bouteilles de 25cl : 91,60 HT le Carton
- Plus de 5 cartons de 12 Bouteilles de 25cl : 87,60 HT le Carton
- Les prix s’entendent Franco Département de la Marne, paiements à la commande, Tva en vigueur (actuellement 5,5%), étiquettes fournis par tes soins et pose effectuée par Grand Brahis sur nos bouteilles.</t>
  </si>
  <si>
    <t>FRANCO: 25	cartons/250	€
REMISE QUALITATIVE INCONDITIONNELLE : 5% (Redistribution à votre	marque)
REMISE QUANTITATIVE: 5% (A partir de 100 cartons), et 10% si	plus de 200	cartons.</t>
  </si>
  <si>
    <t xml:space="preserve">Ci-dessous le	tarif à	la pièce que	nous vous proposons (Franco de	port à	partir	de 100 unités commandées).
Concernant	le condi:onnement, notre	carton le plus grand est 552 x 332 x 222.
Il peut convenir environ 60/70 unités.
Si vous faîtes par exemple une commande de	 100 saucissons, on	en mettra 60/70 dans le carton	décrit	ci-dessus le restant	dans un autre carton de dimension moindre.
</t>
  </si>
  <si>
    <t>- Soupe en Bouteille 0.75 cl. Minimum de commande 120 bouteilles au parfum. Prix= 3,09€.
- Tartinables : Minimum de commande: 240 pots au parfum.
- Sirops: 96 bouteilles par parfum.</t>
  </si>
  <si>
    <t>AIL AU POIVRE</t>
  </si>
  <si>
    <t>Rue Traversette</t>
  </si>
  <si>
    <t>BETTERAVE AU RAIFORT</t>
  </si>
  <si>
    <r>
      <t> </t>
    </r>
    <r>
      <rPr>
        <sz val="10"/>
        <color rgb="FF000000"/>
        <rFont val="Arial"/>
        <family val="2"/>
      </rPr>
      <t>OLIVE NOIRE AUX ZESTES D'ORANGE</t>
    </r>
  </si>
  <si>
    <t>ARTICHAUT AU POIVRE BLANC</t>
  </si>
  <si>
    <t>POIVRON A L'ESTRAGON</t>
  </si>
  <si>
    <t>TOMATE SECHEE &amp; FINES HERBES</t>
  </si>
  <si>
    <t>OLIVE VERTE VARIETE AMELLAU</t>
  </si>
  <si>
    <t>MAÏS ET POIVRON</t>
  </si>
  <si>
    <t>ASPERGE AU YUZU</t>
  </si>
  <si>
    <t>CONFIT OIGNON CARAMEL ORANGE</t>
  </si>
  <si>
    <t>CONFIT FIGUE A LA FRAMBOISE</t>
  </si>
  <si>
    <t>AUBERGINE AU PIMENT D'ESPELETTE</t>
  </si>
  <si>
    <t>BEY000003</t>
  </si>
  <si>
    <t>BEY000004</t>
  </si>
  <si>
    <t>BEY000005</t>
  </si>
  <si>
    <t>BEY000006</t>
  </si>
  <si>
    <t>BEY000007</t>
  </si>
  <si>
    <t>BEY000008</t>
  </si>
  <si>
    <t>BEY000009</t>
  </si>
  <si>
    <t>BEY000017</t>
  </si>
  <si>
    <t>BEY000018</t>
  </si>
  <si>
    <t>BEY000019</t>
  </si>
  <si>
    <t>BEY000020</t>
  </si>
  <si>
    <t>BEY000021</t>
  </si>
  <si>
    <t>BEY000022</t>
  </si>
  <si>
    <t>BEY000023</t>
  </si>
  <si>
    <t>BEY000024</t>
  </si>
  <si>
    <t>BEY000025</t>
  </si>
  <si>
    <t>BEY000026</t>
  </si>
  <si>
    <t>BEY000027</t>
  </si>
  <si>
    <t>BEY000028</t>
  </si>
  <si>
    <t>BEY000029</t>
  </si>
  <si>
    <t>BEY000030</t>
  </si>
  <si>
    <t>BEY000031</t>
  </si>
  <si>
    <t>BEY000032</t>
  </si>
  <si>
    <t>BEY000033</t>
  </si>
  <si>
    <t>BEY000034</t>
  </si>
  <si>
    <t>BEY000035</t>
  </si>
  <si>
    <t>BEY000036</t>
  </si>
  <si>
    <t>BEY000037</t>
  </si>
  <si>
    <t>BEY000038</t>
  </si>
  <si>
    <t>BEY000039</t>
  </si>
  <si>
    <t>BEY000040</t>
  </si>
  <si>
    <t>BEY000041</t>
  </si>
  <si>
    <t>BEY000042</t>
  </si>
  <si>
    <t>BEY000043</t>
  </si>
  <si>
    <t>BEY000044</t>
  </si>
  <si>
    <t>BEY000045</t>
  </si>
  <si>
    <t>BEY000046</t>
  </si>
  <si>
    <t>BEY000047</t>
  </si>
  <si>
    <t>BEY000048</t>
  </si>
  <si>
    <t>BEY000049</t>
  </si>
  <si>
    <t>BEY000050</t>
  </si>
  <si>
    <t>BEY000051</t>
  </si>
  <si>
    <t>BEY000053</t>
  </si>
  <si>
    <t>BEY000054</t>
  </si>
  <si>
    <t>BEY000055</t>
  </si>
  <si>
    <t>BEY000056</t>
  </si>
  <si>
    <t>BEY000057</t>
  </si>
  <si>
    <t>BEY000058</t>
  </si>
  <si>
    <t>BEY000059</t>
  </si>
  <si>
    <t>BEY000060</t>
  </si>
  <si>
    <t>BEY000061</t>
  </si>
  <si>
    <t>BEY000062</t>
  </si>
  <si>
    <t>MIEL DE LAVANDE</t>
  </si>
  <si>
    <t>A conserver à l’abri de l’humidité et de la chaleur.
Déconseillé chez les nourrissons de moins de 1 an.
DLUO: variable (2 ans à partir de la récolte – indiquée sur chaque pot).</t>
  </si>
  <si>
    <t>MIEL DE FLEURS DE PRINTEMPS CRÉMEUX</t>
  </si>
  <si>
    <t>MIEL DE FLEUR D'ÉTÉ CRÉMEUX</t>
  </si>
  <si>
    <t>MIEL DE FORÊT</t>
  </si>
  <si>
    <t>MIEL D'ACACIA</t>
  </si>
  <si>
    <t>MIEL DE CHÂTAIGNIER</t>
  </si>
  <si>
    <t>MIEL DE SAPIN</t>
  </si>
  <si>
    <t>MIEL DE MONTAGNE</t>
  </si>
  <si>
    <t>MIEL DE TILLEUL</t>
  </si>
  <si>
    <t>TERRINE DE CANARD-180G</t>
  </si>
  <si>
    <t>PÂTÉ DE CAMPAGNE-180G</t>
  </si>
  <si>
    <t>PÂTÉ AU PIMENT D'ESPELETTE-180G</t>
  </si>
  <si>
    <t>TERRINE AUX CÈPES-180G</t>
  </si>
  <si>
    <t>GRATTONS DE CANARD À L'ECHALOTE-180G</t>
  </si>
  <si>
    <t>LE PETIT AGENAIS, PÂTÉ À L'ANCIENNE AUX PRUNEAUX-180G</t>
  </si>
  <si>
    <t>PÂTÉ DE CAMPAGNE AUX MORILLES</t>
  </si>
  <si>
    <t>PÂTÉ AU PIMENT D'ESPELETTE-90G</t>
  </si>
  <si>
    <t>LE PETIT AGENAIS, PÂTÉ À L'ANCIENNE AUX PRUNEAUX-90G</t>
  </si>
  <si>
    <t>TERRINE AUX POINTES D'ORTIES-90G</t>
  </si>
  <si>
    <t>PÂTÉ DE CAMPAGNE-90G</t>
  </si>
  <si>
    <t>RILLETTES DE CANARD AUX POIVRONS ROUGES-180G</t>
  </si>
  <si>
    <t>RILLETTES DE CANARD-180G</t>
  </si>
  <si>
    <t>RILLETTES AU FOIE GRAS DE CANARD-180G</t>
  </si>
  <si>
    <t>PÂTÉ RECETTE BASQUE-180G</t>
  </si>
  <si>
    <t>TERRINE AUX POINTES D'ORTIES-180G</t>
  </si>
  <si>
    <t>RILLETTES DE CANARD AUX POIVRONS JAUNES-180G</t>
  </si>
  <si>
    <t>PÂTÉ GASCON, PARFUMÉ À L'ARMAGNAC-180G</t>
  </si>
  <si>
    <t>TERRINE AU FOIE DE VOLAILLE-180G</t>
  </si>
  <si>
    <t>PÂTÉ RECETTE BASQUE-90G</t>
  </si>
  <si>
    <t>PÂTÉ AU POIVRE VERT-90G</t>
  </si>
  <si>
    <t>PÂTÉ D'AUTREFOIS-90G</t>
  </si>
  <si>
    <t>PÂTÉ D'AUTREFOIS-180G</t>
  </si>
  <si>
    <t>PÂTÉ À L'ANCIENNE-90G</t>
  </si>
  <si>
    <t>TERRINE AUX CÈPES NOUVELLE DÉCLINAISON !-90G</t>
  </si>
  <si>
    <t>PÂTÉ À L'ANCIENNE NOUVELLE DÉCLINAISON !-180G</t>
  </si>
  <si>
    <t>PÂTÉ AU POIVRE VERT NOUVELLE DÉCLINAISON !-180G</t>
  </si>
  <si>
    <t>PÂTÉ AU FOIE GRAS DE CANARD NOUVELLE RECETTE !-180G</t>
  </si>
  <si>
    <t>PÂTÉ DE CAMPAGNE AUX MORILLES NOUVELLE DÉCLINAISON !-90G</t>
  </si>
  <si>
    <t>CONFITURE ABRICOT</t>
  </si>
  <si>
    <t>SPÉCIALITÉ GOURMANDE POIRE AU CHOCOLAT</t>
  </si>
  <si>
    <t>MARMELADE ORANGE CLÉMENTINE FAÇON VIN CHAUD</t>
  </si>
  <si>
    <t>CONFITURE POMME À LA CANNELLE</t>
  </si>
  <si>
    <t>CONFITURE ABRICOT PÊCHE</t>
  </si>
  <si>
    <t>CONFITURE CHÂTAIGNE</t>
  </si>
  <si>
    <t>SPÉCIALITÉ GOURMANDE PÉTALE DE JASMIN</t>
  </si>
  <si>
    <t>SPÉCIALITÉ GOURMANDE PÉTALE DE ROSE</t>
  </si>
  <si>
    <t>CRÈME AMANDE</t>
  </si>
  <si>
    <t>CRÈME NOISETTE</t>
  </si>
  <si>
    <t>MARMELADE TROIS AGRUMES (ORANGE CITRON PAMPLEMOUSSE)</t>
  </si>
  <si>
    <t>CRÈME NOIX</t>
  </si>
  <si>
    <t>SPÉCIALITÉ GOURMANDE PÉTALE DE VIOLETTE</t>
  </si>
  <si>
    <t>CONFITURE AUTOMNE (CHÂTAIGNE POIRE NOISETTE)</t>
  </si>
  <si>
    <t>CONFITURE PRINTEMPS (FRAISE FRAMBOISE GRIOTTE)</t>
  </si>
  <si>
    <t>CONFITURE ESTIVALE (ABRICOT PÊCHE MELON)</t>
  </si>
  <si>
    <t>CONFITURE DATTE</t>
  </si>
  <si>
    <t>CONFITURE MIRABELLE SAVEUR VANILLE</t>
  </si>
  <si>
    <t>CONFITURE POIRE À LA CANNELLE</t>
  </si>
  <si>
    <t>SPÉCIALITÉ GOURMANDE MARRON AUX SPÉCULOS</t>
  </si>
  <si>
    <t>CONFITURE MÛRE MYRTILLE SAUVAGES</t>
  </si>
  <si>
    <t>SPÉCIALITÉ GOURMANDE FRAMBOISE AU CHOCOLAT</t>
  </si>
  <si>
    <t>SPÉCIALITÉ GOURMANDE FRAMBOISE RAFRAICHIE À LA VERVEINE</t>
  </si>
  <si>
    <t>SPÉCIALITÉ GOURMANDE ABRICOT RAFRAICHI À L'ARMAGNAC</t>
  </si>
  <si>
    <t>SPÉCIALITÉ GOURMANDE ORANGE SAVEUR PAIN D’ÉPICES</t>
  </si>
  <si>
    <t>SPÉCIALITÉ GOURMANDE CHÂTAIGNE CHOCOLAT ORANGE</t>
  </si>
  <si>
    <t>SPÉCIALITÉ GOURMANDE POIRE SAVEUR PAIN D'ÉPICES</t>
  </si>
  <si>
    <t>SPÉCIALITÉ GOURMANDE LAVANDE</t>
  </si>
  <si>
    <t>CONFITURE FRAISE ABRICOT</t>
  </si>
  <si>
    <t>SPÉCIALITÉ GOURMANDE COQUELICOT</t>
  </si>
  <si>
    <t>CONFITURE FRAISE RHUBARBE</t>
  </si>
  <si>
    <t>SPÉCIALITÉ GOURMANDE MANDARINE FRAMBOISE</t>
  </si>
  <si>
    <t>SPÉCIALITÉ GOURMANDE MELON ORANGE</t>
  </si>
  <si>
    <t>SPÉCIALITÉ GOURMANDE FIGUE ORANGE</t>
  </si>
  <si>
    <t>MARMELADE ORANGE À LA CANNELLE</t>
  </si>
  <si>
    <t>SPÉCIALITÉ GOURMANDE MYRTILLE RAFRAICHIE AU GÉNÉPI</t>
  </si>
  <si>
    <t>CONFITURE LITCHI FRAISE</t>
  </si>
  <si>
    <t>CONFITURE 4 FRUITS JAUNES (PÊCHE ABRICOT MIRABELLE POIRE)</t>
  </si>
  <si>
    <t>CRÈME DE CARAMEL AU BEURRE SALÉ 250G</t>
  </si>
  <si>
    <t>CONFITURE CERISE NOIRE</t>
  </si>
  <si>
    <t>CONFITURE DE COINGS ET POIRE AUX ÉPICES</t>
  </si>
  <si>
    <t>SPÉCIALITÉ GOURMANDE POIRE CARAMÉLISÉE À LA VANILLE</t>
  </si>
  <si>
    <t>CONFITURE MANGUE ANANAS FRAMBOISE</t>
  </si>
  <si>
    <t>MARMELADE CLÉMENTINE</t>
  </si>
  <si>
    <t>CRÈME MARRON</t>
  </si>
  <si>
    <t>CONFITURE FIGUE</t>
  </si>
  <si>
    <t>CONFITURE FRAISE</t>
  </si>
  <si>
    <t>CONFITURE FRAISE FRAMBOISÉE</t>
  </si>
  <si>
    <t>CONFITURE FRAISE DES BOIS</t>
  </si>
  <si>
    <t>CONFITURE FRAMBOISE</t>
  </si>
  <si>
    <t>CONFITURE GRIOTTE</t>
  </si>
  <si>
    <t>CONFITURE MANGUE</t>
  </si>
  <si>
    <t>CONFITURE MELON</t>
  </si>
  <si>
    <t>CONFITURE MI-FIGUE MI-RAISIN</t>
  </si>
  <si>
    <t>CONFITURE MIRABELLE</t>
  </si>
  <si>
    <t>CONFITURE MÛRE SAUVAGE</t>
  </si>
  <si>
    <t>CONFITURE MYRTILLE SAUVAGE</t>
  </si>
  <si>
    <t>CRÈME NOIX VERTE</t>
  </si>
  <si>
    <t>MARMELADE ORANGE</t>
  </si>
  <si>
    <t>MARMELADE ORANGE AMÈRE</t>
  </si>
  <si>
    <t>CONFITURE GROSEILLE</t>
  </si>
  <si>
    <t>SPÉCIALITÉ GOURMANDE ORANGE AU CHOCOLAT</t>
  </si>
  <si>
    <t>SPÉCIALITÉ GOURMANDE LAIT</t>
  </si>
  <si>
    <t>CONFITURE ABRICOT AUX AMANDES</t>
  </si>
  <si>
    <t>CONFITURE POIRE SAVEUR VANILLE</t>
  </si>
  <si>
    <t>SPÉCIALITÉ GOURMANDE CLÉMENTINE SAVEUR COQUELICOT</t>
  </si>
  <si>
    <t>CONFITURE PÊCHE</t>
  </si>
  <si>
    <t>CONFITURE POIRE</t>
  </si>
  <si>
    <t>CRÈME PRUNEAU</t>
  </si>
  <si>
    <t>CONFITURE PÊCHE DE VIGNE</t>
  </si>
  <si>
    <t>CONFITURE QUETSCHE</t>
  </si>
  <si>
    <t>CONFITURE RHUBARBE</t>
  </si>
  <si>
    <t>CONFITURE RHUBARBE ABRICOT</t>
  </si>
  <si>
    <t>CONFITURE TOMATE VERTE</t>
  </si>
  <si>
    <t>CONFITURE REINE-CLAUDE</t>
  </si>
  <si>
    <t>CONFITURE FRUIT DE LA PASSION</t>
  </si>
  <si>
    <t>SPÉCIALITÉ GOURMANDE PÉTALE DE PISSENLIT</t>
  </si>
  <si>
    <t>SPÉCIALITÉ GOURMANDE VERVEINE</t>
  </si>
  <si>
    <t>SPÉCIALITÉ GOURMANDE FIGUE SAVEUR PAIN D'ÉPICES</t>
  </si>
  <si>
    <t>SPÉCIALITÉ GOURMANDE POMME RAFRAICHIE AU CALVADOS</t>
  </si>
  <si>
    <t>SPÉCIALITÉ GOURMANDE POMME CARAMEL FAÇON TATIN</t>
  </si>
  <si>
    <t>SPÉCIALITÉ GOURMANDE FIGUE ORANGE DATTE</t>
  </si>
  <si>
    <t>CONFITURE CASSIS</t>
  </si>
  <si>
    <t>MARMELADE CITRON</t>
  </si>
  <si>
    <t>SPÉCIALITÉ GOURMANDE FRAISE CHOCOLAT VIOLETTE</t>
  </si>
  <si>
    <t>SPÉCIALITÉ GOURMANDE ABRICOT SAVEUR LAVANDE</t>
  </si>
  <si>
    <t>SPÉCIALITÉ GOURMANDE PECHE SAVEUR COQUELICOT</t>
  </si>
  <si>
    <t>MONTAGNARDE (FRAMBOISE MÛRE MYRTILLE)</t>
  </si>
  <si>
    <t>CONFITURE PÊCHE CERISE</t>
  </si>
  <si>
    <t>CONFITURE LITCHI FRAMBOISE</t>
  </si>
  <si>
    <t>SPÉCIALITÉ GOURMANDE FRAISE À LA MENTHE</t>
  </si>
  <si>
    <t>VELOUTÉ CITRON AMANDE</t>
  </si>
  <si>
    <t>VELOUTÉ FRAMBOISE EPÉPINÉE</t>
  </si>
  <si>
    <t>CONFITURE PÊCHE AUX ROSES SAUVAGES</t>
  </si>
  <si>
    <t>CONFITURE PÊCHE MANGUE</t>
  </si>
  <si>
    <t>VIEILLE FILLE (MÛRE GROSEILLE CASSIS MYRTILLE FRAMBOISE)</t>
  </si>
  <si>
    <t>VIEUX GARÇON (AB CERISE FRAMBOISE POIRE KIRSCH)</t>
  </si>
  <si>
    <t>CONFITURE ABRICOT AUX PRALINES</t>
  </si>
  <si>
    <t>SPÉCIALITÉ GOURMANDE MYRTILLE À LA GENTIANE</t>
  </si>
  <si>
    <t>NANOUX AUX NOIX DU PÉRIGORD</t>
  </si>
  <si>
    <t>- Farine de blé
- Beurre
- Sucre
- Noix  du Périgord AOP
- Oeufs
- Sel
- Garniture: sucre, noix du Périgord AOP 26 %, crème, œufs, glucose, miel, sel</t>
  </si>
  <si>
    <t>NONETTES AUX NOIX DU PÉRIGORD AOP</t>
  </si>
  <si>
    <t>- Sucre
- Blancs d'oeufs
- Farine de blé
- Noix du Périgord A.O.P. 16 %
- Beurre frais
- Sel</t>
  </si>
  <si>
    <t>DÉLICES AUX CHÂTAIGNES</t>
  </si>
  <si>
    <t>- Crème de marron 29 %
- Farine de blé
- Sucre
- Beurre
- Blancs d'oeufs
- Oeufs entiers
- Arôme
- Sel</t>
  </si>
  <si>
    <t>NOUGATS AUX NOIX</t>
  </si>
  <si>
    <t>- Farine
- Sucre
- Sirop de glucose
- Noix du Périgord A.O.P. 20 %
- Miel
- Blancs d'oeufs
- Pain azyme (fécule, eau, huile de tournesol)
- Vanille</t>
  </si>
  <si>
    <t>NONETTES AUX NOISETTES</t>
  </si>
  <si>
    <t>- Sucre
- Blancs d'œufs
- Farine de blé
- Noisettes 28 %
- Beurre frais
- Sel</t>
  </si>
  <si>
    <t>MERVEILLES DE SARLAT</t>
  </si>
  <si>
    <t>- Farine de blé
- Oeufs
- Sucre
- Huile de tournesol
- Rhum
- Beurre
- Levure
- Sel</t>
  </si>
  <si>
    <t>NOIX DU PÉRIGORD AOP AU CHOCOLAT</t>
  </si>
  <si>
    <t>- Cerneaux de noix du Périgord AOP (appellation d'origine protégée) 45 %
- Chocolat 55 % (pâte de cacao, sucre, beurre de cacao, émulsifiant: lécithine de soja, arôme vanille)</t>
  </si>
  <si>
    <t>DOUDOUX AUX NOISETTES</t>
  </si>
  <si>
    <t>- Farine de blé
- Sucre
- Beurre
- Blancs d'oeufs
- Oeufs entiers
- Noisettes 13 %
- Sel</t>
  </si>
  <si>
    <t>LOLOTTES AUX NOIX DU PÉRIGORD</t>
  </si>
  <si>
    <t>- Farine de blé
- Oeufs frais entiers
- Beurre
- Sucre
- Noix du Périgord AOP 16 %
- Sirop de sucre
- Huile de tournesol
- Noisettes 4 %
- Miel
- Jus de citron
- Stabilisant: sorbitol
- Levure
- Sel</t>
  </si>
  <si>
    <t>CAPRICES DE CUPIDON</t>
  </si>
  <si>
    <t>- Sucre
- Pâte de cacao
- Beurre de cacao
- Blancs d'oeufs frais
- Farine de blé
- Noisettes
- Noix
- Extrait de vanille
- Epaississant: gomme de xanthane
- Emulsifiant: lécithine de soja</t>
  </si>
  <si>
    <t>NOIX DU PÉRIGORD AOP AU CARAMEL</t>
  </si>
  <si>
    <t>- Noix du Périgord AOP 62 %
- Sucre
- Eau
- Beurre frais</t>
  </si>
  <si>
    <t>FONDANT ABRICOT/COQUELICOT</t>
  </si>
  <si>
    <t>- Farine de blé
- Sucre
- Beurre
- Blancs d'oeufs
- Abricot 14 %
- Poudre d'amande
- Levure
- Epaississant: gomme de xanthane
- Arôme coquelicot
- Sel</t>
  </si>
  <si>
    <t>LES CONFIDENCES</t>
  </si>
  <si>
    <t>- Sucre
- Beurre de cacao
- Poudre de lait entier
- Emulsifiant: lécithine de soja
- Noisettes
- Blancs d'oeufs
- Farine de blé
- Epaississant: gomme de xanthane
- Arôme vanille</t>
  </si>
  <si>
    <t>CROQUANTS AUX AMANDES</t>
  </si>
  <si>
    <t>- Sucre
- Blancs d'oeufs
- Farine de blé
- Amandes 14 %
- Extrait de vanille
- Epaississant: gomme de xanthane.</t>
  </si>
  <si>
    <t>DOUDOUX AUX BRUGNONS</t>
  </si>
  <si>
    <t>- Farine de blé
- Sucre
- Beurre
- Blancs d'oeufs
- Oeufs
- Pomme
- Poudre d'amande
- Arôme brugnon
- Sel
- Colorant naturel</t>
  </si>
  <si>
    <t>CROQUANTS AUX NOIX DU PÉRIGORD</t>
  </si>
  <si>
    <t>- Sucre
- Blancs d'oeufs
- Farine de blé
- Noisettes 3 %
- Noix du Périgord A.O.P. 9 %
- Extrait de vanille
- Epaississant: gomme de xanthane.</t>
  </si>
  <si>
    <t>CROQUANTS AUX NOISETTES</t>
  </si>
  <si>
    <t>- Sucre
- Blancs d'oeufs
- Farine de blé
- Noisettes 14 %
- Extrait de vanille
- Epaississant: gomme de xanthane.</t>
  </si>
  <si>
    <t>CROQUANTS AU CHOCOLAT</t>
  </si>
  <si>
    <t>NANOUX PÊCHE &amp; CONFIT DE MONBAZILLAC</t>
  </si>
  <si>
    <t>- Farine de blé
- Beurre
- Sucre
- Pêche 20 %
- Oeufs
- Amande en poudre
- Vanille
- Monbazillac
- Arôme
- Levure
- Sel</t>
  </si>
  <si>
    <t>FONDANT POIRE &amp; CHOCOLAT</t>
  </si>
  <si>
    <t>- Farine de blé
- Sucre
- Beurre
- Blancs d'œufs
- Pépites de chocolat 11 % (sucre, pâte de cacao, cacao maigre en poudre, émulsifiant: lécithine de soja)
- Arôme vanille
- Poire 11 %
- Oeufs
- Poudre d'amande
- Sel
- Levure
- Epaississant: gomme</t>
  </si>
  <si>
    <t>PRALINS AUX NOIX DU PÉRIGORD AOP</t>
  </si>
  <si>
    <t>- Noix du Périgord AOP
- Sucre
- Eau</t>
  </si>
  <si>
    <t>FOIE GRAS ENTIER DE CANARD EN BOCAL-125G</t>
  </si>
  <si>
    <t>FOIE GRAS ENTIER DE CANARD EN BOCAL-50G</t>
  </si>
  <si>
    <t>FOIE GRAS DE CANARD ENTIER TRUFFÉ 5% EN BOCAL-125G</t>
  </si>
  <si>
    <t>FOIE GRAS DE CANARD ENTIER TRUFFÉ 5% EN BOCAL-190G</t>
  </si>
  <si>
    <t>FOIE GRAS D'OIE ENTIER MI CUIT EN BOCAL-100G</t>
  </si>
  <si>
    <t>FOIE GRAS ENTIER DE CANARD EN BOCAL-190G</t>
  </si>
  <si>
    <t>FOIE GRAS ENTIER DE CANARD EN BOCAL-320G</t>
  </si>
  <si>
    <t>FOIE GRAS D'OIE ENTIER MI CUIT EN BOCAL-190G</t>
  </si>
  <si>
    <t>FOIE GRAS D'OIE ENTIER MI CUIT EN BOCAL-250G</t>
  </si>
  <si>
    <t>FOIE GRAS ENTIER DE CANARD EN BOCAL-250G</t>
  </si>
  <si>
    <t>FOIE GRAS DE CANARD ENTIER TRUFFÉ 7% EN BOCAL-125G</t>
  </si>
  <si>
    <t>FOIE GRAS DE CANARD ENTIER TRUFFÉ 7% EN BOCAL-190G</t>
  </si>
  <si>
    <t>FOIE GRAS D'OIE ENTIER EN BOCAL-40G</t>
  </si>
  <si>
    <t>FOIE GRAS D'OIE ENTIER EN BOCAL-100G</t>
  </si>
  <si>
    <t>FOIE GRAS D'OIE ENTIER EN BOCAL-190G</t>
  </si>
  <si>
    <t>FOIE GRAS D'OIE ENTIER EN BOCAL-250G</t>
  </si>
  <si>
    <t>FOIE GRAS ENTIER MI CUIT DE CANARD EN BOCAL-125G</t>
  </si>
  <si>
    <t>FOIE GRAS ENTIER MI CUIT DE CANARD EN BOCAL-190G</t>
  </si>
  <si>
    <t>FOIE GRAS ENTIER MI CUIT DE CANARD EN BOCAL-320G</t>
  </si>
  <si>
    <t>FOIE GRAS ENTIER MI CUIT DE CANARD EN BOCAL-420G</t>
  </si>
  <si>
    <t>FOIE GRAS ENTIER MI CUIT DE CANARD EN BOCAL-50G</t>
  </si>
  <si>
    <t>FOIE GRAS D'OIE ENTIER MI CUIT EN BOCAL-40G</t>
  </si>
  <si>
    <t>MAQUEREAUX À LA MOUTARDE (58% MAQUEREAUX)</t>
  </si>
  <si>
    <t>- Maquereaux (57 %)
- Crème fraiche
- Moutarde bio (eau, graine de moutarde, vinaigre d'alcool, sel) (14%)</t>
  </si>
  <si>
    <t>THON AU PIMENT D'ESPELETTE (57% THON)</t>
  </si>
  <si>
    <t>- Thon (57 %)
- Crème fraîche
- Huile de tournesol
- Sel
- Piment d'Espelette (0,4 %)</t>
  </si>
  <si>
    <t>SARDINES AU BASILIC ET CITRON (61% SARDINE)</t>
  </si>
  <si>
    <t>- Sardines (61 %)
- Crème fraîche
- Jus de citron (3 %)
- Basilic (1 %)
- Sel
- Poivre.</t>
  </si>
  <si>
    <t>SAUMON À L'ANETH (70% SAUMON)</t>
  </si>
  <si>
    <t>- Saumon (70 %)
- Crème fraîche
- Farine de blé
- Sel
- Aneth (0,4 %)</t>
  </si>
  <si>
    <t>SAINT JACQUES (66% ST JACQUES)</t>
  </si>
  <si>
    <t>- Saint-Jacques (Clamys Opercularis)( 65%)
- Crème fraîche
- Echalote
- Sel
- Poivre
- Gélifiant: agar-agar</t>
  </si>
  <si>
    <t>CABILLAUD AUX CÈPES (61% CABILLAUD)</t>
  </si>
  <si>
    <t>- Cabillaud (62 %)
- Crème fraîche
- Cèpes (5 %)
- Sel
- Poivre
- Persil
- Gélifiant: agar-agar</t>
  </si>
  <si>
    <t>BAR À LA TRUFFE (61% BAR)</t>
  </si>
  <si>
    <t>- Bar (63%)
- Crème fraîche
- Sel
- Truffe d'été (Tuber Aestivium)(1%)
- Poivre
- Gélifiant: agar-agar
- Arôme de truffe blanche</t>
  </si>
  <si>
    <t>TOURTEAUX (40% TOURTEAU, 23% AIGLEFIN)</t>
  </si>
  <si>
    <t>- Tourteaux (41 %)
- Crème fraîche
- Eglefin (23 %)
- Sel
- Poivre
- Gélifiant: agar-agar</t>
  </si>
  <si>
    <t>ROUGET ARTICHAUTS DU LÉON (58% ROUGET)</t>
  </si>
  <si>
    <t>- Rouget (55 %)
- Crème fraîche
- Artichaut (13 %)
- Sel
- Poivre
- Gélifiant: agar agar</t>
  </si>
  <si>
    <t>DAURADE AUX EPICES CAJUN (60% DAURADE)</t>
  </si>
  <si>
    <t>- Daurade (61 %)
- Crème fraîche
- Sel
- Epices cajun (0,5 %)
- Poivre
- Gélifiant: agar-agar</t>
  </si>
  <si>
    <t>FOIE DE LOTTE</t>
  </si>
  <si>
    <t>- Foie de lotte (96 %)
- Jus de citron
- Sel
- Epices mapuche (1 %)</t>
  </si>
  <si>
    <t>MAQUEREAUX MARINÉS AU MIEL, VINAIGRE ET AROMATES</t>
  </si>
  <si>
    <t>- Maquereaux (70 %)
- Eau
- Vinaigre d'alcool
- Miel (1,5 %)
- Carotte
- Citron</t>
  </si>
  <si>
    <t>SARDINES DEBOUT À L'HUILE D'OLIVE VIERGE EXTRA</t>
  </si>
  <si>
    <t>- Sardines (70 %)
- Huile d'olive vierge extra (29 %)
- Sel</t>
  </si>
  <si>
    <t>SARDINES DEBOUT À L'HUILE D'OLIVE VIERGE EXTRA ET AU PIMENT</t>
  </si>
  <si>
    <t>- Sardines (70 %)
- Huile d'olive vierge extra
- Piment (1 %)
- Sel</t>
  </si>
  <si>
    <t>SARDINES DEBOUT À L'HUILE D'OLIVE VIERGE EXTRA ET AUX ALGUES</t>
  </si>
  <si>
    <t>- Sardines (68 %)
- Huile d'olive vierge extra
- Algues (dulse, nori, laitue de mer) (5 %)
- Sel</t>
  </si>
  <si>
    <t>HOMARD AU YUZU (38% HOMARD BRETON)</t>
  </si>
  <si>
    <t>- Homard (homarus gammarus) (38 %)
- Eglefin (22%)
- Crème fraîche
- Sel
- Yuzu (0,4 %)
- Poivre
- Gélifiant: agar agar</t>
  </si>
  <si>
    <t>LIEU JAUNE À LA SAUCISSE DE MOLÈNE (50% LIEU)</t>
  </si>
  <si>
    <t>- Lieu jaune (50 %)
- Crème fraîche
- Saucisse de Molène (viande de porc, gras de porc (15 %), sel, poivre, épices, ail, persil, boyaux naturels) (9 %)
- Carotte
- Navet
- Poireau
- Sel
- Poivre
- Gélifiant: agar-agar</t>
  </si>
  <si>
    <t>ARAIGNÉE AU PETIT PRINCE GUILLEVIC (40% ARAIGNÉE)</t>
  </si>
  <si>
    <t>- Araignée (40 %)
- Crème fraiche
- Eglefin (23 %)
- Petit prince Guillevic (2 %)
- Sel
- Poivre
- Gélifiant: agar-agar</t>
  </si>
  <si>
    <t>THON GERMON À L'HUILE D'OLIVE VIERGE EXTRA</t>
  </si>
  <si>
    <t>- Thon (70 %)
- Huile d'olive vierge extra (30 %)</t>
  </si>
  <si>
    <t>LANGOUSTINES AU COCOS DE PAIMPOL (25% LANGOUSTINES, 25% EGLEFIN)</t>
  </si>
  <si>
    <t>- Pulpe d’olives noires 85 %
- Huile d’olive vierge extra 5 %
- Câpres 4 %
- Sel 3,5 %
- Crème d’anchois (poisson) 2 %
- Arôme truffe 0,30%</t>
  </si>
  <si>
    <t>Energie: 1212 kJ ou 290 kcal
Matières grasses: 29 g
    Dont acides gras saturés: 4 g
    Dont acides gras Trans: 0 g
    Dont cholestérol: 0,2 g
Glucides: 7,8 g
    Dont sucres: 5,4 g
Fibres alimentaires: 1,7 g
Protéines: 0,8 g
Sel: 0,89 g
Sodium: 0,35 g
Fer: 0,265 mg
Calcium: 17,5 mg
Vitamine A: 66,7 µg
Vitamine C: 3,14 mg</t>
  </si>
  <si>
    <t xml:space="preserve">Energie: 1413 kJ
Soit: 338 kcal
Matières Grasses: 32 g
    Dont acides gras saturés: 4,8 g
    Dont Acides gras Trans: 0,04 g
    Dont Cholestéroî: 5,5 mg
Glucides: 3,8 g
    Dont sucres: 0,8 g
Fibres alimentaires: 1,0 g
Protéines: 7,8 g
Sel: 13,1 g
Sodium: 5,2 g
Fer: 0,408 mg
Calcium: 28,9 mg
Vitamine A: 60,2 µg
Vitamine C: 1,87 mg
</t>
  </si>
  <si>
    <t>PESTO 100G (BASILIC, PIGNONS, PARMESAN)</t>
  </si>
  <si>
    <t>- Sirop (sucre, eau) 
- Arôme 0,69 % (céleri)
- Acidifiant: acide citrique E330
- Concentrés de patate douce, cerise, pomme, radis, carthame</t>
  </si>
  <si>
    <t>BRUSCHETTA 100G (OLIVES NOIRES ET VERTES, TOMATES, POIVRONS)</t>
  </si>
  <si>
    <t>SARDINADE AU THYM 100G (SARDINES, OLIVES VERTES, THYM)</t>
  </si>
  <si>
    <t>- Sardines à l'huile 57 % (sardines (poisson), huile de tournesol, sel)
- Olives vertes
- Lait entier
- Crème UHT (lait, carraghénanes)
- Huile de tournesol
- Huile d’olive vierge extra
- Câpres
- Thym 0,9 %
- Jus de citron concentré
- Ail (sulfites)
- Crème d’anchois (anchois salés Engraulis encrasicolus 85 % (poisson), huile d’olive, vinaigre de vin rouge, épices)
- Plantes aromatiques
- Poivre blanc</t>
  </si>
  <si>
    <t>Energie: 1078 kJ
Soit: 258 kcal
Matières grasses: 21 g
    Dont acides gras saturés: 4,9 g
    Dont acides gras Trans: 0,04 g
    Dont cholestérol: 39 mg
Glucides: 1,2 g
    Dont sucres: &lt; 0,5 g
Fibres alimentaires: 1,0 g
Protéines: 16 g
Sel: 1,4 g
Sodium: 0,55 g
Fer: 1,56 mg
Calcium: 366 mg
Vitamine A: 76,2 µg
Vitamine C: 0,341 mg</t>
  </si>
  <si>
    <t>THOIONADE AU PIMENT D'ESPELETTE 100G (THON, OLIVES VERTES)</t>
  </si>
  <si>
    <t>Energie: 1100 kJ/263 kcal
Matières grasses: 21 g
    Dont acides gras saturés: 2,9 g
    Dont acides gras Trans: 0,0 g
    Dont cholestérol: 27,6 mg
Glucides: 2,0 g
    Dont sucres: 0,9 g
Fibres alimentaires: 0,8 g
Protéines: 16 g
Sel: 0,83 g
Sodium: 0,33 g
Fer: 0,839 mg
Calcium: 21,8 mg
Vitamine A: 90,9 µg
Vitamine C: 1,01 mg</t>
  </si>
  <si>
    <t>- Vinaigre balsamique de Modène 6% d’acidité (vinaigre de vin, moût de raisin, colorant: caramel (E150d), sulfites)</t>
  </si>
  <si>
    <t>TARTINADE A LA PROVENCALE EPICEE 110G (AUBERGINES, POIVRONS, ROUGES, TOMATES, CORIANDRE)</t>
  </si>
  <si>
    <t>TARTINADE DU POTAGER 110G (ARTICHAUTS, TOMATES SÉCHÉES, BASILIC)</t>
  </si>
  <si>
    <t>PETITE BIQUETTE 110G (OLIVES NOIRES ET FROMAGE DE CHÈVRE)</t>
  </si>
  <si>
    <t>CREME DE CHATAIGNE FESTIVE (CHÂTAIGNE, BLOC DE FOIE GRAS, CÈPE) 100G</t>
  </si>
  <si>
    <t>LA MEDITERRANEENNE 110G (CONFIT DE COURGETTE, RAISIN, MENTHE ET CORIANDRE)</t>
  </si>
  <si>
    <t>TARTINADE PROVENCALE (AUBERGINES, POIVRONS, TOMATES…) BIO 140G</t>
  </si>
  <si>
    <t>DELICE D ARTICHAUTS A LA TRUFFE BLANCHE D ÉTÉ 1% 100G ( TRUFFADE )</t>
  </si>
  <si>
    <t>MOULIN SEL ROSE DE L'HIMALAYA ET ECORCES DE CITRON BIO 110G</t>
  </si>
  <si>
    <t>CONFIT A LA TRUFFE D'ÉTÉ 100G ( CHAMPIGNONS, TRUFFE )</t>
  </si>
  <si>
    <t>NECTAR DE CASSIS NOIR DE BOURGOGNE ORIGINE BOURGOGNE-75CL</t>
  </si>
  <si>
    <t>NECTAR DE CASSIS NOIR DE BOURGOGNE ORIGINE BOURGOGNE-25CL</t>
  </si>
  <si>
    <t>PUR JUS DE RAISIN CHARDONNAY DE BOURGOGNE ORIGINE BOURGOGNE-75CL</t>
  </si>
  <si>
    <t>PUR JUS DE RAISIN CHARDONNAY DE BOURGOGNE ORIGINE BOURGOGNE-25CL</t>
  </si>
  <si>
    <t>NECTAR DE PÊCHE DE VIGNE ORIGINE MONTS DU LYONNAIS-75CL</t>
  </si>
  <si>
    <t>NECTAR DE PÊCHE DE VIGNE ORIGINE MONTS DU LYONNAIS-25CL</t>
  </si>
  <si>
    <t>PUR JUS DE POMME ORIGINE FRANCE-25CL</t>
  </si>
  <si>
    <t>NECTAR D'ABRICOT ORIGINE HAUTE ARDÈCHE-75CL</t>
  </si>
  <si>
    <t>NECTAR D'ABRICOT ORIGINE HAUTE ARDÈCHE-25CL</t>
  </si>
  <si>
    <t>NECTAR DE MIRABELLE DE LORRAINE ORIGINE LORRAINE-75CL</t>
  </si>
  <si>
    <t>NECTAR DE MIRABELLE DE LORRAINE ORIGINE LORRAINE-25CL</t>
  </si>
  <si>
    <t>PUR JUS DE POMME ORIGINE FRANCE-75CL</t>
  </si>
  <si>
    <t>SPÉCIALITÉ AU VINAIGRE ET À LA PULPE DE CASSIS ORIGINE BOURGOGNE</t>
  </si>
  <si>
    <t>- Cassis de Bourgogne 44 %
- Vinaigre de vin blanc 38 %
- Sucre
- Jus concentré de Cassis de Bourgogne 3 %
- Gélifiant: pectine de fruits</t>
  </si>
  <si>
    <t>SPÉCIALITÉ AU VINAIGRE ET À LA PULPE D'ABRICOT ORIGINE HAUTE ARDÈCHE</t>
  </si>
  <si>
    <t>- Abricots de Haute Ardèche 43 %
- Vinaigre de vin blanc 41 %
- Sucre
- Gélifiant: pectine de fruits</t>
  </si>
  <si>
    <t>SPÉCIALITÉ AU VINAIGRE ET À LA PULPE DE TOMATE ORIGINE PROVENCE</t>
  </si>
  <si>
    <t>- Tomates de Provence 45 %
- Vinaigre de vin blanc 39 %
- Sucre
- Gélifiant: pectine de fruits</t>
  </si>
  <si>
    <t>SPÉCIALITÉ AU VINAIGRE ET AU MIEL DE BOURGOGNE ORIGINE BOURGOGNE</t>
  </si>
  <si>
    <t>- Miel de Bourgogne 50 %
- Vinaigre de vin blanc 50 %</t>
  </si>
  <si>
    <t>NECTAR DE PÊCHE BIO ORIGINE ROUSSILLON-75CL</t>
  </si>
  <si>
    <t>NECTAR DE POIRE BIO ORIGINE PAYS DE LOIRE-75CL</t>
  </si>
  <si>
    <t>NECTAR DE PÊCHE BIO ORIGINE ROUSSILLON-25CL</t>
  </si>
  <si>
    <t>NECTAR DE POIRE BIO ORIGINE PAYS DE LOIRE-25CL</t>
  </si>
  <si>
    <t>ROULEAU DE 6 NONETTES DANS UN ÉTUI TRANSPARENT ORANGE</t>
  </si>
  <si>
    <t>ROULEAU DE 6 NONETTES DANS UN ÉTUI TRANSPARENT ABRICOT</t>
  </si>
  <si>
    <t>PAIN D'ÉPICES BIOLOGIQUE</t>
  </si>
  <si>
    <t>ROULEAU DE 6 NONETTES DANS UN ÉTUI TRANSPARENT CASSIS</t>
  </si>
  <si>
    <t>ROULEAU DE 6 NONETTES DANS UN ÉTUI TRANSPARENT FRAMBOISE</t>
  </si>
  <si>
    <t>ROULEAU DE 6 NONETTES DANS UN ÉTUI TRANSPARENT MYRTILLES</t>
  </si>
  <si>
    <t>ROULEAU DE 6 NONETTES DANS UN ÉTUI TRANSPARENT PRUNES</t>
  </si>
  <si>
    <t>ROULEAU DE 6 NONETTES DANS UN ÉTUI TRANSPARENT FIGUES</t>
  </si>
  <si>
    <t>ROULEAU DE 6 NONETTES DANS UN ÉTUI TRANSPARENT CITRON</t>
  </si>
  <si>
    <t>ROULEAU DE NONETTES ORANGE "BIO"</t>
  </si>
  <si>
    <t>ROULEAU DE 6 NONETTES ORANGE ABRICOT</t>
  </si>
  <si>
    <t>ROULEAU DE 6 NONETTES MYRTILLES "BIO"</t>
  </si>
  <si>
    <t>MINI NONETTES FOURRÉES À LA CONFITURE D'ORANGE</t>
  </si>
  <si>
    <t>DÉLICE DE CAROTTE AUX HUILES ESSENTIELLES D'ORANGE ET DE CORIANDRE</t>
  </si>
  <si>
    <t>DÉLICE D'AUBERGINE-RICOTTA-MENTHE</t>
  </si>
  <si>
    <t>DÉLICE D'ARTICHAUT ET FORMAGE FRAIS-MÉDAILLE D'OR AUX EPICURES 2017</t>
  </si>
  <si>
    <t>DÉLICE DE TOMATES CONFITES AU THON</t>
  </si>
  <si>
    <t>DIP HOUMOUS "À MA FAÇON"</t>
  </si>
  <si>
    <t>DIP DE LENTILLES CORAIL ET CHORIZO</t>
  </si>
  <si>
    <t>DÉLICE POIVRON ET MASCARPONE-MÉDAILLE DE BRONZE AUX EPICURES 2018</t>
  </si>
  <si>
    <t>DIP DE BUTTERNUT-MIEL-CITRON ET AMANDES</t>
  </si>
  <si>
    <t>DÉLICE CURRY DE LÉGUMES VERTS</t>
  </si>
  <si>
    <t>DÉLICE D'ARTICHAUTS À "L'ITALIENNE"</t>
  </si>
  <si>
    <t>TAPENADE D'OLIVES VERTES CITRON CONFIT ET AMANDES</t>
  </si>
  <si>
    <t>TAPENADE D'OLIVES NOIRES TOMATES SÉCHÉES, PIGNONS ET BASILIC</t>
  </si>
  <si>
    <t>TARTARE DE SHITAKES-MARRONS ET VIN JAUNE</t>
  </si>
  <si>
    <t>TARTARE D'ALGUES-CITRON ET BAIES ROSES</t>
  </si>
  <si>
    <t>Condiment blanc au vinaigre balsamique de Modène 59% (vinaigre blanc, sucre, vinaigre balsamique de Modène IGP 1%, sulfites)</t>
  </si>
  <si>
    <t>HERBES DE PROVENCE ORIGINE PROVENCE 20G</t>
  </si>
  <si>
    <t>- Romarin
- Thym
- Origan
- Basilic
- Sarriette</t>
  </si>
  <si>
    <t>THYM ORIGINE PROVENCE 20G IGP</t>
  </si>
  <si>
    <t>ORIGAN ORIGINE PROVENCE 20G</t>
  </si>
  <si>
    <t>VINAIGRE BALSAMIQUE SAVEUR TRUFFE BOUTEILLE GRÉS NOIRE 25CL</t>
  </si>
  <si>
    <t>- Vinaigre balsamique de Modène 6% d’acidité 99.90% (vinaigre de vin, moût de raisin, colorant: caramel (E150d), sulfites)
- Arôme truffe 0.10%</t>
  </si>
  <si>
    <t xml:space="preserve">- Courgettes 37%
- Oignons 
- Huile de tournesol
- Ail des Ours 6%
- Vinaigre de cidre
- Ail 
- Sucre de canne
- Amandes
- Amidon
- Sel 
- Citrons confits au sel
- Thym	</t>
  </si>
  <si>
    <t>HUILE D'OLIVE EXTRA VIERGE IGP, 25CL, FRUITÉ NOIR</t>
  </si>
  <si>
    <t>HUILE D'OLIVE EXTRA VIERGE IGP-50CL, FRUITÉ NOIR</t>
  </si>
  <si>
    <t>CROUSTY SARRASIN AU POIVRE EN SACHET</t>
  </si>
  <si>
    <t>CROUSTY SARRASIN À L'OIGNON ROSE EN SACHET</t>
  </si>
  <si>
    <t>CROUSTY SARRASIN NATURE EN SACHET</t>
  </si>
  <si>
    <t>CROUSTY SARRASIN AU CURRY MARIN EN SACHET</t>
  </si>
  <si>
    <t>CROUSTY SARRASIN FUMÉ ET PIMENT D'ESPELETTE EN SACHET</t>
  </si>
  <si>
    <t>BAGUETTE TOMATE</t>
  </si>
  <si>
    <t>CONFITURE D'ABRICOT-230G</t>
  </si>
  <si>
    <t>CONFITURE D'ABRICOT AUX AMANDES-230G</t>
  </si>
  <si>
    <t>CONFITURE D'ANANAS-230G</t>
  </si>
  <si>
    <t>CONFITURE D'ARBOUSE-230G</t>
  </si>
  <si>
    <t>CONFITURE DE CERISE-230G</t>
  </si>
  <si>
    <t>CONFITURE DE FIGUE AU PAIN D'EPICES-230G</t>
  </si>
  <si>
    <t>CONFITURE DE FRAISE-230G</t>
  </si>
  <si>
    <t>CONFITURE DE FRAISE-COMBAWA-230G</t>
  </si>
  <si>
    <t>CONFITURE DE FRAMBOISE-230G</t>
  </si>
  <si>
    <t>GELÉE DE GROSEILLE-230G</t>
  </si>
  <si>
    <t>CONFITURE DE KIWI-230G</t>
  </si>
  <si>
    <t>CONFITURE DE MIRABELLE-230G</t>
  </si>
  <si>
    <t>GELÉE DE MÛRE-230G</t>
  </si>
  <si>
    <t>CONFITURE DE PÊCHE JAUNE-230G</t>
  </si>
  <si>
    <t>CONFITURE POMME-CARAMEL-230G</t>
  </si>
  <si>
    <t>MOUTARDE POT GRÈS 105G RECETTE DE DIJON</t>
  </si>
  <si>
    <t>- Eau
- Graines de moutarde
- Vinaigre
- Sel
- Antioxydant: disulfite de potassium
- Acidifiant: acide citrique
- Epice</t>
  </si>
  <si>
    <t>MOUTARDE POT GRÈS 250G RECETTE DE DIJON</t>
  </si>
  <si>
    <t>MOUTARDE POT GRÈS 105G RECETTE GRAINS</t>
  </si>
  <si>
    <t>- Eau
- Graines de moutarde
- Vin blanc 16,7 % (avec sulfites)
- Vinaigre
- Sel
- Téguments de moutarde
- Sucre
- Epices</t>
  </si>
  <si>
    <t>MOUTARDE POT GRÈS 250G RECETTE GRAINS</t>
  </si>
  <si>
    <t>SAUCISSON ALLÉGÉ</t>
  </si>
  <si>
    <t>SAUCISSON CAMEMBERT</t>
  </si>
  <si>
    <t>SAUCISSON NATURE</t>
  </si>
  <si>
    <t>SAUCISSON NOISETTES</t>
  </si>
  <si>
    <t>SAUCISSON PIMENT D'ESPELETTE</t>
  </si>
  <si>
    <t>SAUCISSON POIVRE VERT</t>
  </si>
  <si>
    <t>VINAIGRE BALSAMIQUE DE MODÈNE-25CL</t>
  </si>
  <si>
    <t>VINAIGRE DE VIN BLANC DE BOURGOGNE-25CL</t>
  </si>
  <si>
    <t>- Vinaigre de vin blanc de Bourgogne (sulfites)</t>
  </si>
  <si>
    <t>VINAIGRE DE VIN CHARDONNAY GOURMAND-25CL</t>
  </si>
  <si>
    <t>- Vinaigre de vin blanc (sulfites)
- Moût de raisin concentré 25 % (sulfites)</t>
  </si>
  <si>
    <t>SUCRÉ</t>
  </si>
  <si>
    <t>CONFITURE, MIEL ET PRÉPARATION DE FRUIT</t>
  </si>
  <si>
    <t>SALÉ</t>
  </si>
  <si>
    <t>TERRINE OU PATÉ</t>
  </si>
  <si>
    <t>BISCUIT SUCRÉ</t>
  </si>
  <si>
    <t>FOIE GRAS</t>
  </si>
  <si>
    <t>TARTINABLE LÉGUME/TERRE/MER</t>
  </si>
  <si>
    <t>ESSENTIELS</t>
  </si>
  <si>
    <t>VINAIGRE À LA PULPE DE FRUITS ET NATUREL</t>
  </si>
  <si>
    <t>BOISSONS SUCRÉES</t>
  </si>
  <si>
    <t>SIROPS</t>
  </si>
  <si>
    <t>EPICE ET CONDIMENT</t>
  </si>
  <si>
    <t>MOUTARDE</t>
  </si>
  <si>
    <t>SOUPE DE POISSONS ET POTAGE</t>
  </si>
  <si>
    <t>NECTARS DE FRUITS</t>
  </si>
  <si>
    <t>JUS DE FRUITS</t>
  </si>
  <si>
    <t>PAIN D'ÉPICES</t>
  </si>
  <si>
    <t>HUILE D'OLIVE EXTRA VIERGE IGP</t>
  </si>
  <si>
    <t>BISCUIT SALÉ</t>
  </si>
  <si>
    <t>SALAISON</t>
  </si>
  <si>
    <t>- Oignons 50%
- Caramel: sucre
- Orange
- Cannelle
- Poivre</t>
  </si>
  <si>
    <t>Énergie: 446 kJ/106 kcal
Matières grasses: 5 g
    Dont acides gras saturés: 0,7 g
Glucides: 11,8 g
    Dont sucres: 5,6 g
Protéines: 2,2 g
Fibres: 1,9 g
Sel: 0,43 g</t>
  </si>
  <si>
    <t>Valeurs énergétiques: 93 kcal/388 kJ
Matières grasses: 0, 16 g
   - acides gras saturés: 0,02 g
Glucides: 21,38 g
   - sucres: 20,03 g
Protéines: 0,84 g
Sel: 0,02 g</t>
  </si>
  <si>
    <t>Moins de sucre que dans un chutney ou une confiture, ces oignons accompagnent délicatement un foie gras, une viande blanche ou permet de réaliser des toasts originaux pour un brunch : chèvre, Cantal, raisins frais. Température tolérée min / max entre 1 et +35° C. DLC: 3 ans dans son emballage fermé d’origine.</t>
  </si>
  <si>
    <t>Valeurs énergétiques: 256 kcal/1071 kJ
Matières grasses: 0,86 g
   - acides gras saturés: 0,17 g
Glucides: 55,75 g
   - sucres: 54,26 g
Protéines: 2,17 g
Sel: 0,13 g</t>
  </si>
  <si>
    <t>Ce confit très simple mais terriblement efficace est l'accompagnement par excellence du foie gras. Les framboises donnent à la figue un petit coup de vif et cassent la sensation de sucre. Température tolérée min / max entre 1 et +35° C. DLC: 3 ans dans son emballage fermé d’origine.</t>
  </si>
  <si>
    <t>Parsemez de graines de sésame, servez ce caviar sur des tranches de pain pita, de blinis ou du pain de campagne grillé à l'apéritif ! Se déguste chaud ou froid, à servir en accompagnement de viandes et volailles. A glisser sous la peau d'un poulet ! Température tolérée min / max entre 1 et +35° C. DLUO: 36 mois.</t>
  </si>
  <si>
    <t>- Aubergine (76%)
- Huile d'olive
- Olive noire
- Ail
- Jus de citron
- Sel
- Paprika
- Oignon rose
- Massala
- Poivre noir
- Piment d'Espelette (0,02%).
- Traces possibles de fruits à coque et d'arachide.</t>
  </si>
  <si>
    <t>Valeurs énergétiques: 101 kcal/423 kJ
Matières grasses: 7,8 g
   - acides gras saturés: 1,0 g
Glucides: 4,50 g
   - sucres: 3,0 g
Protéines: 1,40 g
Sel: 1,80 g</t>
  </si>
  <si>
    <t>A cuisiner ou à toaster à l'apéritif.C’est un beau duo entre la douceur de la betterave et la force du raifort. Une texture agréable et un piquant léger pour un toast d’apéritif très original à déguster avec une vendange tardive. Température tolérée min / max entre 1 et +35° C. DLUO: 36 mois.</t>
  </si>
  <si>
    <t>- Betterave (48%)
- Oignon
- Raifort (9%)
- Moutarde brune
- Vinaigre de cidre
- Huile d'olive
- Sel
- Miel
- Epices cornarom
- Poivre noir.
- Traces possibles de fruits à coque et d'arachide.</t>
  </si>
  <si>
    <t>Valeurs énergétiques:  76 kcal/320  kJ
Matières grasses: 3,30 g
   - acides gras saturés: 0,04 g
Glucides: 8,50 g
   - sucres: 7,20 g
Protéines: 2,10 g
Sel: 1,80 g</t>
  </si>
  <si>
    <t>- Ail (84%)
- Huile d'olive
- Sel
- Poivre noir (0,3%)
- Jus de citron.
- Traces possibles de fruits à coque et d'arachide.</t>
  </si>
  <si>
    <t>Onctueuse et parfumée à souhait ! Légèrement parfumée, la crème d'ail est parfaite pour accompagner vos plats de viande de boeuf, agneau, dinde, poulet, veau ou légumes verts.. A l'apéro, sur une tranche de pain et sous un anchois mariné : exquis ! Température tolérée min / max entre 1 et +35° C. DLUO: 36 mois.</t>
  </si>
  <si>
    <t>Valeurs énergétiques: 186 kcal/778 kJ
Matières grasses: 17,0 g
   - acides gras saturés: 2,20 g
Glucides: 4,90 g
   - sucres: 0,60 g
Protéines: 2,70 g
Sel: 4,50 g</t>
  </si>
  <si>
    <t>A cuisiner ou à toaster à l'apéritif.A l'apéritif : millefeuille de mozzarella au basilic ! La crème d'olives noires est plus légère qu'une tapenade. Elle accompagne idéalement les plats rôtis sauté de veau, poulet,... un délice sur des pâtes et une merveille sur des pommes de terre ! Température tolérée min / max entre 1 et +35° C. DLUO: 36 mois.</t>
  </si>
  <si>
    <t>Olive noire (olives noires, huile d'olive, huile de colza, câpres,arôme naturel herbes de Provence) (83%)
- Zeste d'orange (7%) et jus.
- Traces possibles de fruits à coque et d'arachide.</t>
  </si>
  <si>
    <t>Valeurs énergétiques: 254 kcal/1061 kJ
Matières grasses: 24,0 g
   - acides gras saturés: 2,60 g
Glucides: 3,70 g
   - sucres: 1,20 g
Protéines: 1,20 g
Sel: 2,90 g</t>
  </si>
  <si>
    <t>A cuisiner ou à toaster à l'apéritif.Coup de coeur pour ces fonds d'artichauts cuisinés avec une pointe d'huile d'olive et délicatement parfumés au poivre blanc de Sarawac. Le côté animal de ce poivre blanc est parfaitement maîtrisé et sublime à merveille l'artichaut. A utiliser avec des asperges, un poisson grillé ou en papillote ou des fuits de mer. Température tolérée min / max entre 1 et +35° C. DLUO: 36 mois.</t>
  </si>
  <si>
    <t>- Fond d'artichaut (67%)
- Huile d'olive
- Jus de citron
- Sel
- Poivre de Sarawak (0,5%)
- Poivre noir.
- Traces possibles de fruits à coque et d'arachide.</t>
  </si>
  <si>
    <t>Valeurs énergétiques: 270 kcal/1131 kJ
Matières grasses: 30 g
   - acides gras saturés: 3,40 g
Glucides: 1,10 g
   - sucres: 0,70 g
Protéines: 2,20 g
Sel: 1,10 g</t>
  </si>
  <si>
    <t>A cuisiner ou à toaster à l'apéritif.Un pur délice, on y succombe volontiers ! Avec du chèvre et des moules, ça donne des verrines superbes. Utilisez cette crème en accompagnement de salades, grillades, hors d’oeuvre... et aussi sur un filet de poisson ou du pain grillé, des chips tacos à l'apéritif ! Température tolérée min / max entre 1 et +35° C. DLUO: 36 mois.</t>
  </si>
  <si>
    <t>- Poivron rouge (51%)
- Oignon
- Ail
- Pomme
- Huile d'olive
- Miel
- Sel
- Estragon (0,8%)
- Aceto balsamico di Modena IGP
- Jus de citron
- Poivre noir.
- Traces possibles de fruits à coque et d'arachide.</t>
  </si>
  <si>
    <t>Valeurs énergétiques: 91 kcal/380 kJ
Matières grasses: 5,10 g
   - acides gras saturés: 0,60 g
Glucides: 9,10 g
   - sucres: 7,40 g
Protéines: 1,40 g
Sel: 1,80 g</t>
  </si>
  <si>
    <t>A cuisiner ou à toaster à l'apéritif.Douceur au palais ! Cette crème de tomate apportera couleur et saveur à votre table. On peut la transformer en espumas (mousse) grâce à un siphon ! Froide sur des toasts ou avec un plateau de fromages affinés. Température tolérée min / max entre 1 et +35° C. DLUO: 36 mois.</t>
  </si>
  <si>
    <t>- Tomate (81%)
- Tomate séchée (11%)
- Huile d'olive
- Miel
- Sel
- Basilic (0,4%).
- Traces possibles de fruits à coque et d'arachide.</t>
  </si>
  <si>
    <t>Valeurs énergétiques: 78 kcal/325 kJ
Matières grasses: 3,10 g
   - acides gras saturés: 0,50 g
Glucides: 8,50 g
   - sucres: 7,0 g
Protéines: 2,10 g
Sel: 0,80 g</t>
  </si>
  <si>
    <t>Ancienne variété originaire de l'Hérault, l'Amellau est une olive aux arômes floraux d'une élégance remarquable avec des notes de rose voir de lychee. Cette olive est devenue rare car sa culture a été abandonnée au profit de l'amblématique Lucques. Notre conseil : à l'apéritif sur une baguette et en cuisine sur un poisson. Température tolérée min / max entre 1 et +35° C. DLUO: 36 mois.</t>
  </si>
  <si>
    <t>- Olive Amellau (84%)
- Huile d’olive
- Jus de citron
- Ail.
- Traces possibles de fruits à coque et d'arachide.</t>
  </si>
  <si>
    <t>Valeurs énergétiques: 254 kcal/1061 kJ
Matières grasses: 27,0 g
   - acides gras saturés: 3,60 g
Glucides: 0,30 g
   - sucres: 0,20 g
Protéines: 0,70 g
Sel: 2,60 g</t>
  </si>
  <si>
    <t>Une jolie pâte orange qui mélange le jaune du maïs au rouge du poivron. Ni trop doux, ni trop fort, le goût a trouvé son compromis, tout comme sa couleur. A déguster directement sur un gressin, ou sur du pain de campagne. Température tolérée min / max entre 1 et +35° C. DLUO: 36 mois.</t>
  </si>
  <si>
    <t>- Maïs (maïs, eau, sucre, sel) (64 %)
- Poivron rouge (22%)
- Citron
- Ail
- Huile d'olive
-Sel
- Massalé.
- Traces possibles de fruits à coque et d'arachide.</t>
  </si>
  <si>
    <t>Valeurs énergétiques: 130 kcal/542 kJ
Matières grasses: 5,0 g
   - acides gras saturés: 0,60 g
Glucides: 18,0 g
   - sucres: 3,30 g
Protéines: 2,70 g
Sel: 2,0 g</t>
  </si>
  <si>
    <t>Rencontre de la terre et du soleil ! Asparagus et Yuzu, un mariage pointu, vif et complexe avec une belle longueur en bouche. Le Yuzu est un agrume du Japon aux notes de mandarine qui relève le gout intense de l'asperge verte. A déguster sur un pain noir à l'apéritif ou sur un dos de saumon braisé. Température tolérée min / max entre 1 et +35° C. DLUO: 36 mois.</t>
  </si>
  <si>
    <t>- Asperge (69 %)
- Oignon
- Huile d'olive
- Ail
- Ciboulette
- Miel
- Sel
- Yuzu (jus + poudre) (0,40 %)
- Poivre noir.
- Traces possibles de fruits à coque et d'arachide.</t>
  </si>
  <si>
    <t>Valeurs énergétiques: 79 kcal/331 kJ
Matières grasses: 5,60 g
   - acides gras saturés: 0,70 g
Glucides: 4,30 g
   - sucres: 3,20 g
Protéines: 2,10 g
Sel: 1,20 g</t>
  </si>
  <si>
    <t>EMB34285A</t>
  </si>
  <si>
    <t>/Users/olivierdebeyssac/Documents/A/Logo/Logo_AB_image_full.png</t>
  </si>
  <si>
    <t>CONFITURE 4 FRUITS ROUGES (FRAISE FRAMB GRIOTTE GROSEILLE)</t>
  </si>
  <si>
    <t>83 129 M</t>
  </si>
  <si>
    <t>FR 83 042 002 CE</t>
  </si>
  <si>
    <t>liste over ingredienser</t>
  </si>
  <si>
    <t>Ernæringsværdier for 100 g.</t>
  </si>
  <si>
    <t>udløbsdato/optimal forbrugsdato</t>
  </si>
  <si>
    <t xml:space="preserve">Bevaringsfunktion efter åbning
Envoyer </t>
  </si>
  <si>
    <t>- Aubergine (76%)
- Olivenolie
- sort oliven
- hvidløg
- Citronsaft
- Salt
- Paprika
- Pink løg
- Massala
- Sort peber
- Espelette peber (0,02%).
- Mulige spor af nødder og jordnødder.</t>
  </si>
  <si>
    <t>Energiværdier: 101 kcal / 423 kJ
Fedt: 7,8 g
    - mættede fedtsyrer: 1,0 g
Kulhydrater: 4,50 g
    - sukkerarter: 3,0 g
Protein: 1,40 g
Salt: 1,80 g</t>
  </si>
  <si>
    <t>Stænk med sesamfrø, server denne kaviar på skiver af pitabrød, blinis eller grillet landbrød som en aperitif! At blive spist varmt eller koldt, for at tjene som akkompagnement til kød og fjerkræ. At glide under huden af en kylling! Tolereret temperatur min / max mellem 1 og + 35 ° C. Bedste før: 36 måneder.</t>
  </si>
  <si>
    <t>Efter åbning skal du holde dig kold og forbruge hurtigt.</t>
  </si>
  <si>
    <t>- Beet (48%)
- løg
- Peberrod (9%)
- Brun sennep
- Cider eddike
- Olivenolie
- Salt
- Skat
- Cornarom krydderier
- Sort peber.
- Mulige spor af nødder og jordnødder.</t>
  </si>
  <si>
    <t>Energiværdier: 76 kcal / 320 kJ
Fedt: 3,30 g
    - mættede fedtsyrer: 0,04 g
Kulhydrater: 8,50 g
    - sukkerarter: 7,20 g
Protein: 2,10 g
Salt: 1,80 g</t>
  </si>
  <si>
    <t>At lave mad eller skåle som en aperitif. Dette er en smuk duet mellem rødbederens sødme og peberrodets styrke. En behagelig tekstur og en lille spiciness til en meget original aperitifrødbrød, der kan nydes med en sen høst. Tolereret temperatur min / max mellem 1 og + 35 ° C. Bedste før: 36 måneder.</t>
  </si>
  <si>
    <t>- hvidløg (84%)
- Olivenolie
- Salt
- Sort peber (0,3%)
- Citronsaft.
- Mulige spor af nødder og jordnødder.</t>
  </si>
  <si>
    <t>Energiværdier: 186 kcal / 778 kJ
Fedt: 17,0 g
    - mættede fedtsyrer: 2,20 g
Carbs: 4,90 g
    - sukkerarter: 0,60 g
Protein: 2,70 g
Salt: 4,50 g</t>
  </si>
  <si>
    <t>Creamy og duftende til perfektion! Let duftende, hvidløgskræren er perfekt til at ledsage dine retter af oksekød, lam, kalkun, kylling, kalvekød eller grønne grøntsager. Som en aperitif, på et stykke brød og under en marineret ansjos: udsøgt! Tolereret temperatur min / max mellem 1 og + 35 ° C. Bedste før: 36 måneder.</t>
  </si>
  <si>
    <t>Sort oliven (sorte oliven, olivenolie, rapsolie, kapers, naturlige urter i Provence) (83%)
- Appelsinskal (7%) og saft.
- Mulige spor af nødder og jordnødder.</t>
  </si>
  <si>
    <t>Energiværdier: 254 kcal / 1061 kJ
Fedt: 24,0 g
    mættede fedtsyrer: 2,60 g
Kulhydrater: 3,70 g
    - sukkerarter: 1,20 g
Protein: 1,20 g
Salt: 2,90 g</t>
  </si>
  <si>
    <t>At lave mad eller skål som en aperitif. På apéritif: millefeuille af mozzarella med basilikum! Den sorte olivencreme er lettere end en tapenade. Det går godt med stege af kalvekød, kylling, ... en glæde på pasta og et vidunder på kartofler! Tolereret temperatur min / max mellem 1 og + 35 ° C. Bedste før: 36 måneder.</t>
  </si>
  <si>
    <t>- Artiskok baggrund (67%)
- Olivenolie
- Citronsaft
- Salt
- Sarawak Pepper (0,5%)
- Sort peber.
- Mulige spor af nødder og jordnødder.</t>
  </si>
  <si>
    <t>Energiværdier: 270 kcal / 1131 kJ
Fedt: 30 g
    mættede fedtsyrer: 3,40 g
Kulhydrater: 1,10 g
    - sukkerarter: 0,70 g
Protein: 2,20 g
Salt: 1,10 g</t>
  </si>
  <si>
    <t>At lave mad eller skål som en aperitif. Kald af hjerte for disse kronisk fedtkogte kogte med et strejf af olivenolie og delikat duftende med hvid peber af Sarawac. Den dyre side af denne hvide peber er perfekt mestret og smukt sublimerer kronärtskødet. Til anvendelse med asparges, grillet eller folie fisk eller havsdamp. Min / maks. Tolereret temperatur mellem 1 og + 35 ° C. Bedste før: 36 måneder.</t>
  </si>
  <si>
    <t>- Rød peber (51%)
- løg
- hvidløg
- Apple
- Olivenolie
- Skat
- Salt
- Tarragon (0,8%)
- Aceto balsamico di Modena BGB
- Citronsaft
- Sort peber.
- Mulige spor af nødder og jordnødder.</t>
  </si>
  <si>
    <t>Energiværdier: 91 kcal / 380 kJ
Fedt: 5,10 g
    - mættede fedtsyrer: 0,60 g
Kulhydrater: 9,10 g
    - sukkerarter: 7,40 g
Protein: 1,40 g
Salt: 1,80 g</t>
  </si>
  <si>
    <t>At lave mad eller skål som en aperitif. En ren glæde, vi giver det lykkeligt! Med gedost og muslinger giver det fremragende verrines. Brug denne creme til at ledsage salater, grillet kød, appetitvækkere ... og også på en fiskfilet eller toast, tacos chips som en aperitif! Tolereret temperatur min / max mellem 1 og + 35 ° C. Bedste før: 36 måneder.</t>
  </si>
  <si>
    <t>- Tomat (81%)
- Tørret tomat (11%)
- Olivenolie
- Skat
- Salt
- Basil (0,4%).
- Mulige spor af nødder og jordnødder.</t>
  </si>
  <si>
    <t>Energiværdier: 78 kcal / 325 kJ
Fedt: 3,10 g
    - mættede fedtsyrer: 0,50 g
Kulhydrater: 8,50 g
    - sukkerarter: 7,0 g
Protein: 2,10 g
Salt: 0,80 g</t>
  </si>
  <si>
    <t>At lave mad eller skål som en aperitif. Denne tomatscreme vil bringe farve og smag til dit bord. Det kan omdannes til espumas (skum) takket være en sifon! Kold på toast eller med osteplade. Tolereret temperatur min / max mellem 1 og + 35 ° C. Bedste før: 36 måneder.</t>
  </si>
  <si>
    <t>- Oliven Amellau (84%)
- Olivenolie
- Citronsaft
- hvidløg
- Mulige spor af nødder og jordnødder.</t>
  </si>
  <si>
    <t>Energiværdier: 254 kcal / 1061 kJ
Fedt: 27,0 g
    - mættede fedtsyrer: 3,60 g
Kulhydrater: 0,30 g
    - sukker: 0,20 g
Protein: 0,70 g
Salt: 2,60 g</t>
  </si>
  <si>
    <t>Amellau er en tidligere sort fra Hérault-regionen, en oliven med blomsteraromaer af bemærkelsesværdig elegance med hints af rose og litchi. Denne oliven er blevet sjælden, fordi dens kultur er blevet forladt til fordel for den amblematiske Lucca. Vores råd: Som en aperitif på en baguette og i køkkenet på en fisk. Tolereret temperatur min / max mellem 1 og + 35 ° C. Bedste før: 36 måneder.</t>
  </si>
  <si>
    <t>- Majs (majs, vand, sukker, salt) (64%)
- Rød peber (22%)
- Citron
- hvidløg
- Olivenolie
-Salt
- Massalé.
- Mulige spor af nødder og jordnødder.</t>
  </si>
  <si>
    <t>En smuk appelsinpasta, der blander den gule af majs med rød peber. Hverken for blød eller for stærk har smagen fundet sit kompromis, ligesom dens farve. At smage direkte på en brødstik eller på landbrød. Tolereret temperatur min / max mellem 1 og + 35 ° C. Bedste før: 36 måneder.</t>
  </si>
  <si>
    <t>- Asparges (69%)
- løg
- Olivenolie
- hvidløg
- Bøfler
- Skat
- Salt
- Yuzu (saft + pulver) (0,40%)
- Sort peber.
- Mulige spor af nødder og jordnødder.</t>
  </si>
  <si>
    <t>Energiværdier: 79 kcal / 331 kJ
Fedt: 5,60 g
    - mættede fedtsyrer: 0,70 g
Kulhydrater: 4,30 g
    - sukkerarter: 3,20 g
Protein: 2,10 g
Salt: 1,20 g</t>
  </si>
  <si>
    <t>Mød jorden og solen! Asparges og Yuzu, et skarpt ægteskab, livlig og kompleks med en god længde i munden. Yuzu er en citrus fra Japan med noter af mandarin, der rejser den intense smag af grøn asparges. At smage på et sort brød som en aperitif eller på en braiseret laksebag. Tolereret temperatur min / max mellem 1 og + 35 ° C. Bedste før: 36 måneder.</t>
  </si>
  <si>
    <t>- løg 50%
- karamel: sukker
- Orange
- Kanel
- Peber</t>
  </si>
  <si>
    <t>Energiværdier: 93 kcal / 388 kJ
Fedt: 0, 16 g
    - mættede fedtsyrer: 0,02 g
Kulhydrater: 21,38 g
    - sukkerarter: 20,03 g
Protein: 0,84 g
Salt: 0,02 g</t>
  </si>
  <si>
    <t>Mindre sukker end i en chutney eller syltetøj ledsager disse løg en foie gras, et hvidt kød eller gør det muligt at lave originale toasts til en brunch: ged, Cantal, friske druer. Tilladt temperatur min / max mellem 1 og + 35 ° C. DLC: 3 år i sin originale lukkede emballage.</t>
  </si>
  <si>
    <t>- Figue (60%)
- Sucre (35%)
- Framboise (3,5%)
- Vinaigre.</t>
  </si>
  <si>
    <t>- Fig (60%)
- Sukker (35%)
- Hindbær (3,5%)
- eddike</t>
  </si>
  <si>
    <t>Energiværdier: 256 kcal / 1071 kJ
Fedt: 0,86 g
    - mættede fedtsyrer: 0,17 g
Kulhydrater: 55,75 g
    - sukkerarter: 54,26 g
Protein: 2,17 g
Salt: 0,13 g</t>
  </si>
  <si>
    <t>Olivenolie af overlegen kategori opnået direkte fra oliven og kun ved mekaniske processer.
Ekstraheret koldt.</t>
  </si>
  <si>
    <t>- makrel (57%)
- Frisk fløde
- Økologisk sennep (vand, sennepsfrø, alkoholeddike, salt) (14%)</t>
  </si>
  <si>
    <t>Energi: 1018 kJ / 246 kcal
Fedt: 19,9 g
     Heraf mættede fedtsyrer: 9,1 g
Kulhydrater: 1,1 g
     Heraf sukkerarter: 0,9 g
Protein: 15,3 g
Salt: 1 g</t>
  </si>
  <si>
    <t>At forbruge før:</t>
  </si>
  <si>
    <t>Conserver au frais après ouverture.</t>
  </si>
  <si>
    <t>Opbevares køligt efter åbningen.</t>
  </si>
  <si>
    <t>- Tunfisk (57%)
- Frisk fløde
- Solsikkeolie
- Salt
- Espelette peber (0,4%)</t>
  </si>
  <si>
    <t>Energi: 957 kJ / 230 kcal
Fedt: 17,1 g
     Heraf mættede fedtsyrer: 9,3 g
Kulhydrater: 1,1 g
     Heraf sukkerarter: 1,1 g
Protein: 17,8 g
Salt: 0,6 g</t>
  </si>
  <si>
    <t>- Sardiner (61%)
- Frisk fløde
- Citronsaft (3%)
- Basilisk (1%)
- Salt
- Peber.</t>
  </si>
  <si>
    <t>Energi: 970 kJ / 234 kcal
Fedt: 16,8 g
     Heraf mættede fedtsyrer: 9,4 g
Kulhydrater: 1,1 g
     Heraf sukkerarter: 1,1 g
Protein: 19,1 g
Salt: 1 g</t>
  </si>
  <si>
    <t>- Laks (70%)
- Frisk fløde
- Hvede mel
- Salt
- Dill (0,4%)</t>
  </si>
  <si>
    <t>Energi: 992 kJ / 239 kcal
Fedt: 18,2 g
     Heraf mættede fedtsyrer: 7,9 g
Kulhydrater: 1,7 g
     Heraf sukkerarter: 0,8 g
Protein: 16,7 g
Salt: 0,9 g</t>
  </si>
  <si>
    <t>- Saint-Jacques (Clamys Opercularis) (65%)
- Frisk fløde
- Shallot
- Salt
- Peber
- Geleringsmiddel: agar-agar</t>
  </si>
  <si>
    <t>Energi: 745 kJ / 179 kcal
Fedt: 11,2 g
     Heraf mættede fedtsyrer: 7,5 g
Kulhydrater: 3,2 g
     Heraf sukkerarter: 1 g
Protein: 16 g
Salt: 0,8 g</t>
  </si>
  <si>
    <t>- Torsk (62%)
- Frisk fløde
- Ceps (5%)
- Salt
- Peber
- Persille
- Geleringsmiddel: agar-agar</t>
  </si>
  <si>
    <t>Energi: 656 kJ / 158 kcal
Fedt: 11,3 g
     Heraf mættede fedtsyrer: 7,8 g
Kulhydrater: 1,1 g
     Heraf sukkerarter: 1,1 g
Protein: 12,5 g
Salt: 0,7 g</t>
  </si>
  <si>
    <t>- Bar (63%)
- Frisk fløde
- Salt
- Sommertræffel (Tuber Aestivium) (1%)
- Peber
- Geleringsmiddel: agar-agar
- Aroma af hvidt trøffel</t>
  </si>
  <si>
    <t>Energi: 848 kJ / 204 kcal
Fedt: 15,1 g
     Heraf mættede fedtsyrer: 8,7 g
Kulhydrater: 1,1 g
     Heraf sukkerarter: 1,1 g
Protein: 15,8 g
Salt: 1 g</t>
  </si>
  <si>
    <t>- Oliekage (41%)
- Frisk fløde
- Kylling (23%)
- Salt
- Peber
- Geleringsmiddel: agar-agar</t>
  </si>
  <si>
    <t>Energi: 729 kJ / 176 kcal
Fedt: 13 g
     Heraf mættede fedtsyrer: 7,9 g
Kulhydrater: 1,2 g
     Heraf sukkerarter: 1 g
Protein: 13,2 g
Salt: 1 g</t>
  </si>
  <si>
    <t>- Rouget (55%)
- Frisk fløde
- Artiskok (13%)
- Salt
- Peber
- Geleringsmiddel: agar agar</t>
  </si>
  <si>
    <t>Energi: 678 kJ / 163 kcal
Fedt: 11 g
     Heraf mættede fedtsyrer: 7,3 g
Kulhydrater: 1,5 g
     Heraf sukkerarter: 1 g
Protein: 13,9 g
Salt: 0,8 g</t>
  </si>
  <si>
    <t>- Havbrød (61%)
- Frisk fløde
- Salt
- Cajun krydderier (0,5%)
- Peber
- Geleringsmiddel: agar-agar</t>
  </si>
  <si>
    <t>Energi: 795 kJ / 192 kcal
Fedt: 14,7 g
     Heraf mættede fedtsyrer: 9,3 g
Kulhydrater: 1,3 g
     Heraf: 1,3 g
Protein: 13,1 g
Salt: 0,6 g</t>
  </si>
  <si>
    <t>- Monkfish lever (96%)
- Citronsaft
- Salt
- Mapuche krydderier (1%)</t>
  </si>
  <si>
    <t>Energi: 1766 kJ / 422 kcal
Fedt: 40,4 g
     Heraf mættede fedtsyrer: 8,6 g
Kulhydrater: 3,6 g
     Heraf sukkerarter: 0,2 g
Protein: 11,1 g
Salt: 0,7 g</t>
  </si>
  <si>
    <t>- Makrel (70%)
- Vand
- Alkoholeddike
- Honning (1,5%)
- Gulerod
- Citron</t>
  </si>
  <si>
    <t>Energi: 728 kJ / 175 kcal
Fedt: 11,1 g
     Heraf mættede fedtsyrer: 3,2 g
Kulhydrater: 1,3 g
     Heraf sukkerarter: 1,2 g
Protein: 16,7 g
Salt: 0,1 g</t>
  </si>
  <si>
    <t>- Sardiner (70%)
- Ekstra jomfruolie (29%)
- Salt</t>
  </si>
  <si>
    <t>Energi: 919 kJ / 221 kcal
Fedt: 15 g
     Heraf mættede fedtsyrer: 3,3 g
Kulhydrater: spor
     Heraf sukkerarter: spor
Protein: 22 g
Salt: 1 g</t>
  </si>
  <si>
    <t>- Sardiner (70%)
- Ekstra jomfru olivenolie
- Chili (1%)
- Salt</t>
  </si>
  <si>
    <t>- Sardiner (68%)
- Ekstra jomfru olivenolie
- Alger (dulse, nori, sallat) (5%)
- Salt</t>
  </si>
  <si>
    <t>Energi: 915 kJ / 220 kcal
Fedt: 14,6 g
     Heraf mættede fedtsyrer: 3,2 g
Kulhydrater: spor
     Heraf sukkerarter: spor
Protein: 22 g
Salt: 1,2 g</t>
  </si>
  <si>
    <t>- Hummer (homarus gammarus) (38%)
- Kylling (22%)
- Frisk fløde
- Salt
- Yuzu (0,4%)
- Peber
- Geleringsmiddel: agar agar</t>
  </si>
  <si>
    <t>Energi: 633 kJ / 152 kcal
Fedt: 10,1 g
     Heraf mættede fedtsyrer: 6,7 g
Kulhydrater: 1,9 g
     Heraf sukkerarter: 1,7 g
Protein: 13,2 g
Salt: 0,4 g</t>
  </si>
  <si>
    <t>- Gul sted (50%)
- Frisk fløde
- Molenspølse (svinekød, svinekødfedt (15%), salt, peber, krydderier, hvidløg, persille, naturlige hylstre) (9%)
- Gulerod
- Næsehorn
- purre
- Salt
- Peber
- Geleringsmiddel: agar-agar</t>
  </si>
  <si>
    <t>Energi: 622 kJ / 150 kcal
Fedt: 11,6 g
     Heraf mættede fedtsyrer: 7,2 g
Kulhydrater: 1,4 g
     Heraf: 1,3 g
Protein: 9,9 g
Salt: 1 g</t>
  </si>
  <si>
    <t>- Spider (40%)
- Frisk fløde
- Kylling (23%)
- Lille prins Guillevic (2%)
- Salt</t>
  </si>
  <si>
    <t>- Tunfisk (70%)
- Ekstra jomfruolie (30%)</t>
  </si>
  <si>
    <t>Energi: 835 kJ / 199 kcal
Fedt: 8,18 g
     Heraf mættede fedtsyrer: 1,41 g
Kulhydrater: spor
     Heraf sukkerarter: spor
Protein: 31,3 g
Salt: 0,1 g</t>
  </si>
  <si>
    <t>- hummer (24%)
- Coco de Paimpol (24%)
- Kylling
- Frisk fløde
- Tomat
- Salt
- Peber
- Geleringsmiddel: agar-agar</t>
  </si>
  <si>
    <t>Energi: 592 kJ / 142 kcal
Fedt: 8 g
     Heraf mættede fedtsyrer: 5,5 g
Kulhydrater: 7,5
     Heraf sukkerarter: 1
Protein: 12,3 g
Salt: 0,5 g</t>
  </si>
  <si>
    <t>- svinekød
- Andet kød (20%)
- kyllingelever
- æg
- mælk
- krydderier
- løg
- hvidløg
- sjalus
- salt
- peber.</t>
  </si>
  <si>
    <t>Energi (kJ / kcal): 1273/308
Fedt (g): 28,2
     Heraf mættede fedtsyrer (g): 10,4
Carbs (g): 0.3
     Af hvilke sukkerarter (g): 0,3
Protein (g): 13,2
Salt (g): 1,12</t>
  </si>
  <si>
    <t>Mindste holdbarhedsdato (MSD): 4 år fra fremstillingsdato.
Holdes væk fra varme.</t>
  </si>
  <si>
    <t>Efter åbning opbevares mellem 0 og 4 ° C for at forbruge inden for 4 dage.</t>
  </si>
  <si>
    <t>- Lean, fedt og svinelever (fransk svinekød)
- Æg
- mælk
- Salt
- Peber
- hvidløg
- løg
- Shallots
- Krydderier</t>
  </si>
  <si>
    <t>Energi (kJ / kcal): 1471/356
Fedt (g): 33,7
     Heraf mættede fedtsyrer (g): 12,8
Kulhydrater (g): &lt;0,1
     Af hvilke sukkerarter (g): &lt;0,1
Protein (g): 13,2
Salt (g): 1,52</t>
  </si>
  <si>
    <t>- Magert og svagt svinekød
- svinelever
- mælk
- Rød peber
- Espelette peber 1%
- Salt
- Peber
(Spor af æg)</t>
  </si>
  <si>
    <t>Energi (kJ / kcal): 1408/341
Fedt (g): 32,3
     Heraf mættede fedtsyrer (g): 12.2
Kulhydrater (g): &lt;0,1
     Heraf sukkerarter (g): &lt;0,1
Protein (g): 12,5
Salt (g): 1,76</t>
  </si>
  <si>
    <t>- svinekød
- Svinelever (svinekød Frankrig)
- Duck ærme (ænder oprindelse Frankrig)
- Ceps rehydreret 4%
- mælk
- Æg
- hvidløg
- Salt
- Peber.</t>
  </si>
  <si>
    <t>Energi (kJ / kcal): 1106/267
Fedt (g): 22,4
     Heraf mættede fedtsyrer (g): 8.1
Kulhydrater (g): 1,6
Af hvilke sukkerarter (g): 0,2
Fiber (g): &lt;0,4
Protein (g): 14,7
Salt (g): 1,8</t>
  </si>
  <si>
    <t>- Fedt og magert and (fransk oprindelse Frankrig)
- Shallots 3%
- Salt
- Peber
(Spor af æg, mælk og sennep)</t>
  </si>
  <si>
    <t>Energi (kJ / kcal): 710/170
Fedt (g): 10,1
     Heraf mættede fedtsyrer (g): 3,4
Kulhydrater (g): &lt;0,5
     Heraf sukkerarter (g): &lt;0,5
Protein (g): 19,7
Fibre: &lt;0,4
Salt (g): 1,72</t>
  </si>
  <si>
    <t>- Magert og svagt svinekød
- svinelever (oprindelse Frankrig)
- Pitted svesker 9%
- mælk
- Salt
- Peber
(Spor af æg)</t>
  </si>
  <si>
    <t>Energi (kJ / kcal): 1462/353
Fedt (g): 31,4
     Heraf mættede fedtsyrer (g): 12.1
Carbs (g): 5,7
     Heraf sukkerarter (g): 2,8
Protein (g): 12,4
Salt (g): 1,68</t>
  </si>
  <si>
    <t>- Magert og svagt svinekød
- Svinelever (svinekød Frankrig)
- Rehydreret Morel 1,5%
- Æg
- mælk
- Salt
- Peber
- løg
- Shallot
- hvidløg
- Krydderier</t>
  </si>
  <si>
    <t>Energi (kJ / kcal): 1379/334
Fedt (g): 31,4
     Heraf mættede fedtsyrer (g): 12,5
Kulhydrater (g): 0,7
     Af hvilke sukkerarter (g): 0,2
Fiber (g): &lt;0,4
Protein (g): 12,1
Salt (g): 1,75</t>
  </si>
  <si>
    <t>- Magert svinekød (svinekød Frankrig)
- Duck ærme (ænder oprindelse Frankrig)
- Fjerkrælever (fjerkræoprindelse Frankrig)
- Stikkende nets 2%
- Spinat
- mælk
- Æg
- hvidløg
- løg
- Shallots
- Salt
- Peber
- Krydderier</t>
  </si>
  <si>
    <t>Energi (kJ / kcal): 1231/298
Fedt (g): 27,7
     Heraf mættede fedtsyrer (g): 10,2
Kulhydrater (g): 0,4
     Af hvilke sukkerarter (g): 0,3
Protein (g): 11,7
Fibre: &lt;0,4
Salt (g): 1,71</t>
  </si>
  <si>
    <t>Energi (kJ / kcal): 1035/250
Fedt (g): 20,4
     Heraf mættede fedtsyrer (g): 6,7
Kulhydrater (g): 1,6
     Heraf sukkerarter (g): 0,9
Protein (g): 14,9
Salt (g): 2,40</t>
  </si>
  <si>
    <t>- Kød- og ænderfedt 96% (ænder Frankrig)
- Olivenolie
- Salt
- Peber</t>
  </si>
  <si>
    <t>Energi (kJ / kcal): 1446/349
Fedt (g): 30,5
     Heraf mættede fedtsyrer (g): 9,9
Kulhydrater (g): 0,6
     Heraf sukkerarter (g): &lt;0,5
Protein (g): 18,1
Salt (g): 2,44</t>
  </si>
  <si>
    <t>- 78% andekød og fedt
- blok af and-foie gras (ænderfoie gras, vand, Armagnac, salt, peber, sukker
- Andet oprindelse Frankrig
- olivenolie
- salt
- peber
- (spor af æg og mælk)</t>
  </si>
  <si>
    <t>Energi (kJ / kcal): 1450/350
Fedt (g): 31,2
     Heraf mættede fedtsyrer (g): 11.3
Kulhydrater (g): 0,2
     Af hvilke sukkerarter (g): 0,2
Protein (g): 17,2
Salt (g): 2,12</t>
  </si>
  <si>
    <t>- Magert og svagt svinekød
- Svinelever (svinekød Frankrig)
- mælk
- Æg
- hvidløg
- Salt
- Chili
- Peber.</t>
  </si>
  <si>
    <t>Energi (kJ / kcal): 1428/346
Fedt (g): 31,8
     Heraf mættede fedtsyrer (g): 11,9
Kulhydrater (g): 0,3
     Af hvilke sukkerarter (g): 0,2
Protein (g): 14,5
Salt (g): 1,52</t>
  </si>
  <si>
    <t>- Kød og andægsfedt 73% (duck oprindelse Frankrig)
- Gul peber 24%
- Olivenolie
- Salt
- Peber
- Espelette peber 1%</t>
  </si>
  <si>
    <t>Energi (kJ / kcal): 1028/247
Fedt (g): 19,9
     Heraf mættede fedtsyrer (g): 6,5
Kulhydrater (g): 1,6
     Heraf sukkerarter (g): 1,1
Protein (g): 15,7
Fibre: 0,5
Salt (g): 2,28</t>
  </si>
  <si>
    <t>- Magert og svagt svinekød
- svinelever (oprindelse Frankrig)
- mælk
- Æg
- hvidløg
- løg
- Shallots
- Salt
- Peber
- Krydderier
- Armagnac 1%</t>
  </si>
  <si>
    <t>Energi (kJ / kcal): 1338/323
Fedt (g): 29,3
     Heraf mættede fedtsyrer (g): 10,5
Kulhydrater (g): 1
     Af hvilke sukkerarter (g): 0,2
Proteiner (g): 13,9
Salt (g): 1,39</t>
  </si>
  <si>
    <t>- svinekødsfedt
- fjerkrælever 18%
- 18% svinelever
- mælk
- salt
- peber
- sukker
- (ægspor).</t>
  </si>
  <si>
    <t>Energi (kJ / kcal): 1562/378
Fedt (g): 36
     Heraf mættede fedtsyrer (g): 15,4
Carbs (g): 2,6
     Heraf sukkerarter (g): 0,5
Protein (g): 10,9
Salt (g): 1,68</t>
  </si>
  <si>
    <t>- Magert og svagt svinekød
- Svinelever (svinekød Frankrig)
- mælk
- Salt
- Grøn peber 1%
(Spor af æg)</t>
  </si>
  <si>
    <t>Energi (kJ / kcal): 1433/347
Fedt (g): 32,2
     Heraf mættede fedtsyrer (g): 12,8
Kulhydrater (g): 0,9
     Af hvilke sukkerarter (g): 0,3
Proteiner (g): 13,3
Salt (g): 1,74</t>
  </si>
  <si>
    <t>- svinelever
- Bardière uden skind
- Salt
- Peber</t>
  </si>
  <si>
    <t>Energi (kcal): 403
Energi (kJ): 1666
Fedt (g): 38,7
     Heraf mættede fedtsyrer (g): 16,5
Kulhydrater (g): 1
     Af hvilke sukkerarter (g): 0,2
Fibre (g): NA
Protein (g): 12,8
Salt (g): 1,31</t>
  </si>
  <si>
    <t>- Magert og svagt svinekød
- svinelever
- mælk
- Salt
- Peber</t>
  </si>
  <si>
    <t>Energi (kJ / kcal): 1516/367
Fedt (g): 34,3
     Heraf mættede fedtsyrer (g): 12.2
Kulhydrater (g): 0,9
     Af hvilke sukkerarter (g): 0,3
Protein (g): 13,6
Salt (g): 1,71</t>
  </si>
  <si>
    <t>- svinekød
- Svinelever (svinekød Frankrig)
- Duck ærme (ænder oprindelse Frankrig)
- Ceps rehydreret 4%
- mælk
- Æg
- hvidløg
- Salt
- Peber</t>
  </si>
  <si>
    <t>Energi (kJ / kcal): 1106/267
Fedt (g): 22,4
     Heraf mættede fedtsyrer (g): 8.1
Kulhydrater (g): 1,6
     Af hvilke sukkerarter (g): 0,2
Fiber (g): &lt;0,4
Protein (g): 14,7
Salt (g): 1,8</t>
  </si>
  <si>
    <t>Energi (kJ / kcal): 1516/367
Fedt (g): 34,3
Heraf mættede fedtsyrer (g): 12.2
Kulhydrater (g): 0,9
Af hvilke sukkerarter (g): 0,3
Protein (g): 13,6
Salt (g): 1,71</t>
  </si>
  <si>
    <t>-Mad og fed svinekød
-Fisk af svinekød (svinekød Frankrig)
-Milk
-Salt
-Poivre vert 1%
(Spor af æg)</t>
  </si>
  <si>
    <t>- magert og svagt svinekød
- svinelever (svinekød Frankrig)
- 30% ænderfoie grasblok (duckfoie gras, vand, Armagnac, salt, peber)
- Andet oprindelse Frankrig
- mælk
- salt
- peber
- (spor af æg)</t>
  </si>
  <si>
    <t>Energi (kJ / kcal): 1329/321
Fedt (g): 29,3
     Heraf mættede fedtsyrer (g): 11.7
Kulhydrater (g): 1,4
     Heraf sukkerarter (g): 0,5
Proteiner (g): 13
Salt (g): 1,42</t>
  </si>
  <si>
    <t>- Boghvede mel
- Vand
- Hvid peber fra Penja
- Sort peber fra Penja
- Allspice
- Grøn peber
- Pink bær
- Guérande salt
- Solsikkeolie</t>
  </si>
  <si>
    <t>Energi: 2259 kJ / 542 kcal
Fedt: 1,7 g
     Heraf mættede fedtsyrer: 0,3 g
Kulhydrater: 46,2 g
     Heraf sukkerarter: &lt;0,08 g
Protein: 0,9 g
Salt: 0,49 g</t>
  </si>
  <si>
    <t>- Hele and-foie gras
- Salt
- Peber</t>
  </si>
  <si>
    <t>Energi: 2139 kJ / 519 kcal
Fedt: 54 g
     Heraf mættede fedtsyrer: 23 g
Kulhydrater: 1,2 g
     Heraf sukkerarter: 0 g
Protein: 7,1 g
Salt: 1,2 g</t>
  </si>
  <si>
    <t>Frist for forbrug (DLC): se dato på emballagen.
Opbevares på et køligt og tørt sted.</t>
  </si>
  <si>
    <t>Forbruges inden for den angivne tid på emballagen.</t>
  </si>
  <si>
    <t>- Hele and-foie gras
- Trøfler 5% (Tuber melanosporum)
- Salt
- Peber</t>
  </si>
  <si>
    <t>- Hele gæsfoie gras
- Salt
- Peber</t>
  </si>
  <si>
    <t>Frist for forbrug (DLC): se dato på emballagen.
Opbevares ved 2 ° C til 4 ° C i køleskabet.</t>
  </si>
  <si>
    <t>- Hele and-foie gras
- Trøfler 7% (Tuber melanosporum)
- Salt
- Peber</t>
  </si>
  <si>
    <t>Energi: 446 kJ / 106 kcal
Fedt: 5 g
     Heraf mættede fedtsyrer: 0,7 g
Kulhydrater: 11,8 g
     Heraf sukkerarter: 5,6 g
Protein: 2,2 g
Fibre: 1,9 g
Salt: 0,43 g</t>
  </si>
  <si>
    <t>Opbevares på et køligt, tørt sted.</t>
  </si>
  <si>
    <t>Efter åbning opbevares ved 2-4 ° C og forbruges hurtigt.</t>
  </si>
  <si>
    <t>Energie: 522 kJ/126 kcal
Matières grasses: 9,5 g
    Dont acides gras saturés: 1,7 g
Glucides: 6,8 g
    Dont sucres: 2,8 g
Protéines: 2 g
Fibres: 1,1 g
Sel: 2,1 g</t>
  </si>
  <si>
    <t>Energi: 762 kJ / 184 kcal
Fedt: 16,2 g
     Heraf mættede fedtsyrer: 3 g
Kulhydrater: 4,4 g
     Heraf sukkerarter: 1 g
Protein: 3,2 g
Fibre: 1 g
Salt: 3,3 g</t>
  </si>
  <si>
    <t>Energi: 1071 kJ / 257 kcal
Fedt: 20,5 g
     Heraf mættede fedtsyrer: 7 g
Kulhydrater: 14,3 g
     Heraf sukkerarter: 3,5 g
Protein: 4,1 g
Fiber: 1,4 g
Salt: 0,63 g</t>
  </si>
  <si>
    <t>Energi: 616 kJ / 147 kcal
Fedt: 11,2 g
     Heraf mættede fedtsyrer: 5 g
Kulhydrater: 10,1 g
     Heraf sukkerarter: 6,8 g
Protein: 1,6 g
Fibre: 1,2 g
Salt: 1,1 g</t>
  </si>
  <si>
    <t>Energi: 1074 kJ / 257 kcal
Fedt: 13,8 g
     Heraf mættede fedtsyrer: 1,4 g
Kulhydrater: 22,6 g
     Heraf sukkerarter: 2,8 g
Protein: 42,4 g
Fibre: 1,3 g
Salt: 4,2 g</t>
  </si>
  <si>
    <t>Energi: 349 kJ / 85 kcal
Fedt: 5,9 g
     Heraf mættede fedtsyrer: 2,3 g
Kulhydrater: 5,5 g
     Heraf sukkerarter: 1,6 g
Protein: 2,3 g
Fiber: 1,5 g
Salt: 1,8 g</t>
  </si>
  <si>
    <t>Energi: 685 kJ / 164 kcal
Fedt: 12,3 g
     Heraf mættede fedtsyrer: 4,6 g
Kulhydrater: 5 g
     Heraf sukkerarter: 1,1 g
Protein: 38,1 g
Fiber: 1,1 g
Salt: 2,9 g</t>
  </si>
  <si>
    <t>Energi: 1052 kJ / 254 kcal
Fedt: 24,4 g
     Heraf mættede fedtsyrer: 3,9 g
Kulhydrater: 2,3 g
     Heraf sukkerarter: 0,7 g
Protein: 38,1 g
Salt: 2,1 g</t>
  </si>
  <si>
    <t>Energi: 1259 kJ / 288 kcal
Fedt: 28 g
     Heraf mættede fedtsyrer: 2,5 g
Kulhydrater: 8,3 g
     Heraf sukkerarter: 3,4 g
Protein: 34,9 g
Salt: 2,2 g</t>
  </si>
  <si>
    <t>Energi: 507 kJ / 122 kcal
Fedt: 6,7 g
     Heraf mættede fedtsyrer: 0,8 g
Kulhydrater: 9,4 g
     Heraf sukkerarter: 2,1 g
Protein: 35,1 g
Fibre: 1,2 g
Salt: 3,6 g</t>
  </si>
  <si>
    <t>Energi: 696 kJ / 171 kcal
Fedt: 15,5 g
     Heraf mættede fedtsyrer: 1,6 g
Kulhydrater: 5,2 g
     Heraf sukkerarter: 0,8 g
Protein: 2,3 g
Fibre: 1 g
Salt: 3,4 g</t>
  </si>
  <si>
    <t>- Vand
- Blackcurrant 36%
- sukker
Frugtindhold: 36% minimum.</t>
  </si>
  <si>
    <t>Energi: 204 kJ / 49 kcal
Fedt: &lt;0,5 g
     Heraf mættede fedtsyrer: &lt;0,1 g
Kulhydrater: 12 g
     Heraf sukkerarter: 12 g
Proteiner: &lt;0,5 g
Salt: &lt;0,01 g</t>
  </si>
  <si>
    <t>Hold koldt.</t>
  </si>
  <si>
    <t>Forbruge inden for 5 dage efter åbningen.</t>
  </si>
  <si>
    <t>- Chardonnay druer fra Burgund 100%</t>
  </si>
  <si>
    <t>Energie: 250 kJ/60 kcal
Matières grasses: &lt; 0,5 g
    Dont acides gras saturés: &lt; 0,1 g
Glucides: 15 g
    Dont sucres: 15 g
Protéines: &lt; 0,5 g
Sel: &lt; 0,01 g</t>
  </si>
  <si>
    <t>- Vingårde fra Monts du Lyonnais 53%
- Vand
- sukker
- Antioxidant: ascorbinsyre
Frugtindhold: 53% minimum.</t>
  </si>
  <si>
    <t>Energi: 216 kJ / 52 kcal
Fedt: &lt;0,5 g
     Heraf mættede fedtsyrer: &lt;0,1 g
Kulhydrater: 13,6 g
     Heraf sukkerarter: 13,6 g
Proteiner: &lt;0,5 g
Salt: &lt;0,01 g</t>
  </si>
  <si>
    <t>- franske æbler 100%</t>
  </si>
  <si>
    <t>Energi: 196 kJ / 47 kcal
Fedt: &lt;0,5 g
     Heraf mættede fedtsyrer: &lt;0,1 g
Kulhydrater: 11,7 g
Heraf sukkerarter: 11 g
Proteiner: &lt;0,5 g
Salt: &lt;0,01 g</t>
  </si>
  <si>
    <t>- Abrikoser fra Haute-Ardèche 61%
- Vand
- sukker
- Antioxidant: ascorbinsyre
Frugtindhold: 61% minimum.</t>
  </si>
  <si>
    <t>- Mirabelles of Lorraine IGP 47%
- Vand
- sukker
- Syrer: koncentreret citronsaft
- Antioxidant: ascorbinsyre
Frugtindhold: 47% minimum.</t>
  </si>
  <si>
    <t>Energi: 200 kJ / 48 kcal
Fedt: &lt;0,5 g
     Heraf mættede fedtsyrer: &lt;0,1 g
Kulhydrater: 12 g
     Heraf sukkerarter: 11 g
Proteiner: &lt;0,5 g
Salt: &lt;0,01 g</t>
  </si>
  <si>
    <t>- Blackcurrant 44%
- Hvidvineddike 38%
- sukker
- Koncentreret saft af solbær af Burgund 3%
- Geleringsmiddel: frugtpektin</t>
  </si>
  <si>
    <t>Energi: 260 kJ / 63 kcal
Fedt: &lt;0,5 g
     Heraf mættede fedtsyrer: &lt;0,1 g
Kulhydrater: 18,8 g
     Heraf sukkerarter: 18,8 g
Proteiner: &lt;0,5 g
Salt: &lt;0,01 g</t>
  </si>
  <si>
    <t>Opbevares ved stuetemperatur.</t>
  </si>
  <si>
    <t>- Abrikoser fra Haute-Ardèche 43%
- Hvidvineddike 41%
- sukker
- Geleringsmiddel: frugtpektin</t>
  </si>
  <si>
    <t>Energi: 650 kJ / 156 kcal
Fedt: &lt;0,5 g
     Heraf mættede fedtsyrer: &lt;0,1 g
Kulhydrater: 37,5 g
     Heraf sukkerarter: 31,3 g
Proteiner: &lt;0,5 g
Salt: &lt;0,01 g</t>
  </si>
  <si>
    <t>- Tomater fra Provence 45%
- Hvidvineddike 39%
- sukker
- Geleringsmiddel: frugtpektin</t>
  </si>
  <si>
    <t>Energi: 650 kJ / 156 kcal
Fedt: &lt;0,5 g
     Heraf mættede fedtsyrer: &lt;0,1 g
Kulhydrater: 43,8 g
     Heraf sukkerarter: 43,8 g
Proteiner: &lt;0,5 g
Salt: &lt;0,01 g</t>
  </si>
  <si>
    <t>- Burgund honning 50%
- Hvidvineddike 50%</t>
  </si>
  <si>
    <t>Energie: 390 kJ/94 kcal
Matières grasses: &lt; 0,5 g
    Dont acides gras ajoutés: &lt; 0,1 g
Glucides: 18,8 g
    Dont sucres: 18,8 g
Protéines: &lt; 0,5 g
Sel: 188 mg</t>
  </si>
  <si>
    <t>- Roussillon-fiskeriet * 51%
- Vand
- Rørsukker *
- Syrer: koncentreret citronsaft *
Frugtindhold: 51% minimum.
* Landbrugsredienser fra økologisk landbrug.</t>
  </si>
  <si>
    <t>- Pærer i Loire-Loire * 58%
- Vand
- Rørsukker *
- Syrer: koncentreret citronsaft *
- Antioxidant: ascorbinsyre
Frugtindhold: 58% minimum.
* Landbrugsredienser fra økologisk landbrug.</t>
  </si>
  <si>
    <t>Energi: 234 kJ / 56 kcal
Fedt: &lt;0,5 g
     Heraf mættede fedtsyrer: &lt;0,1 g
Kulhydrater: 14,4 g
Heraf sukkerarter: 11,2 g
Proteiner: &lt;0,5 g
Salt: &lt;0,01 g</t>
  </si>
  <si>
    <t>Energie: 216 kJ/52 kcal
Matières grasses: &lt; 0,5 g
    Dont acides gras saturés: &lt; 0,1 g
Glucides: 13,6 g
    Dont sucres: 13,6 g
Protéines: &lt; 0,5 g
Sel: &lt; 0,01 g</t>
  </si>
  <si>
    <t>Energie: 234 kJ/56 kcal
Matières grasses: &lt; 0,5 g
    Dont acides gras saturés: &lt; 0,1 g
Glucides: 14,4 g
Dont sucres: 11,2 g
Protéines: &lt; 0,5 g
Sel: &lt; 0,01 g</t>
  </si>
  <si>
    <t>- Hvede mel
- Smør
- sukker
- Nødder fra Périgord AOP
- Æg
- Salt
- Fyldning: sukker, Périgord valnødder PDO 26%, fløde, æg, glukose, honning, salt</t>
  </si>
  <si>
    <t>Energiværdier: 2059 kJ / 491 kcal
Fedt: 21,6 g
     Heraf mættede fedtsyrer: 8 g
Kulhydrater: 66 g
     Heraf sukkerarter: 48 g
Protein: 7,2 g
Salt: 0,1 g</t>
  </si>
  <si>
    <t>Date limite d'utilisation optimale (DLUO): 6 mois</t>
  </si>
  <si>
    <t>Date limite d'utilisation optimale (DLUO): 3 mois</t>
  </si>
  <si>
    <t>Date limite d'utilisation optimale (DLUO): 4 mois</t>
  </si>
  <si>
    <t>Date limite d'utilisation optimale (DLUO): 5 mois</t>
  </si>
  <si>
    <t>Date limite d'utilisation optimale (DLUO): 6 mois.</t>
  </si>
  <si>
    <t>Bedste før dato (bedst før dato): 6 måneder.</t>
  </si>
  <si>
    <t>Holdes væk fra fugt og varme.</t>
  </si>
  <si>
    <t>- sukker
- æggehvider
- Hvede mel
- nødder fra Périgord A.O.P. 16%
- Frisk smør
- Salt</t>
  </si>
  <si>
    <t>Energiværdier: 2060 kJ / 490 kcal
Fedt: 18,6 g
     Heraf mættede fedtsyrer: 5 g
Kulhydrater: 70 g
     Heraf sukkerarter: 51,5 g
Protein: 9,8 g
Salt: 0,1 g</t>
  </si>
  <si>
    <t>Bedste før dato (bedst før dato): 3 måneder.</t>
  </si>
  <si>
    <t>Bedste før dato (bedst før dato): 5 måneder.</t>
  </si>
  <si>
    <t>Bedste før dato (bedst før dato): 4 måneder.</t>
  </si>
  <si>
    <t>- Creme af brun 29%
- Hvede mel
- sukker
- Smør
- æggehvider
- Hele æg
- Aroma
- Salt</t>
  </si>
  <si>
    <t>Energiværdier: 2067 KJ / 493 kcal
Fedt: 22,7 g
     Heraf mættede fedtsyrer: 12,7 g
Kulhydrater: 61,8 g
     Heraf sukkerarter: 33,4 g
Protein: 9,1 g
Salt: 0,1 g</t>
  </si>
  <si>
    <t>- Mel
- sukker
- Glucosesirup
- nødder fra Périgord A.O.P. 20%
- Skat
- æggehvider
- Usyret brød (stivelse, vand, solsikkeolie)
- Vanille</t>
  </si>
  <si>
    <t>Energiværdier: 1906 kJ / 455 kcal
Fedt: 16,6 g
     Heraf mættede fedtsyrer: 1,5 g
Kulhydrater: 69 g
     Heraf sukkerarter: 39 g
Protein: 5 g
Salt: 0,02 g</t>
  </si>
  <si>
    <t>- sukker
- æggehvider
- Hvede mel
- Hasselnødder 28%
- Frisk smør
- Salt</t>
  </si>
  <si>
    <t>Energiværdier: 2053 kJ / 489 kcal
Fedt: 18,5 g
     Heraf mættede fedtsyrer: 4,9 g
Kulhydrater: 69,4 g
     Heraf sukkerarter: 51,6 g
Protein: 10 g
Salt: 0,1 g</t>
  </si>
  <si>
    <t>- Hvede mel
- Æg
- sukker
- Solsikkeolie
- Rum
- Smør
- Gær
- Salt</t>
  </si>
  <si>
    <t>Energiværdier: 490 kcal
fedt
     Heraf mættede fedtsyrer
kulhydrater
     Heraf sukkerarter
protein
salt</t>
  </si>
  <si>
    <t>- Périgord valnødder BOB (beskyttet oprindelsesbetegnelse) 45%
- 55% chokolade (kakaopasta, sukker, kakaosmør, emulgeringsmiddel: sojalcithin, vaniljesmak)</t>
  </si>
  <si>
    <t>Energiværdier: 2562 kJ / 619 kcal
Fedt: 50 g
     Heraf mættede fedtsyrer: 19,9 g
Kulhydrater: 25,1 g
     Heraf sukkerarter: 14,6 g
Protein: 12,5 g
Salt: 0 g</t>
  </si>
  <si>
    <t>- Hvede mel
- sukker
- Smør
- æggehvider
- Hele æg
- Hasselnødder 13%
- Salt</t>
  </si>
  <si>
    <t>Energiværdier: 2116 kJ / 507 kcal
Fedt: 28,7 g
     Heraf mættede fedtsyrer: 11,8 g
Kulhydrater: 49,8 g
     Heraf sukkerarter: 29,8 g
Protein: 10,9 g
Salt: 0,1 g</t>
  </si>
  <si>
    <t>- Hvede mel
- Friske hele æg
- Smør
- sukker
- Périgord nødder 16%
- sukker sirup
- Solsikkeolie
- Hasselnødder 4%
- Skat
- Citronsaft
- Stabilisator: sorbitol
- Gær
- Salt</t>
  </si>
  <si>
    <t>Energiværdier: 2049 kJ / 490 kcal
Fedt: 27,5 g
     Heraf mættede fedtsyrer: 10 g
Kulhydrater: 52 g
     Heraf sukkerarter: 33 g
Protein: 7,9 g
Salt: 0,1 g</t>
  </si>
  <si>
    <t>- sukker
- Kakaopasta
- Kakaosmør
- Friske æggehvider
- Hvede mel
- Hasselnødder
- Valnødder
- Vanille ekstrakt
- Thickener: xanthangummi
- Emulgeringsmiddel: soja lecithin</t>
  </si>
  <si>
    <t>Energiværdier: 2108 kJ / 502 kcal
Fedt: 26,1 g
     Heraf mættede fedtsyrer: 21,5 g
Kulhydrater: 60,9 g
     Heraf sukkerarter: 45,4 g
Protein: 5,8 g
Salt: 0 g</t>
  </si>
  <si>
    <t>- Périgord nødder 62%
- sukker
- Vand
- Frisk smør</t>
  </si>
  <si>
    <t>Energiværdier: 2180 kJ / 524 kcal
Fedt: 34,8 g
     Heraf mættede fedtsyrer: 4 g
Kulhydrater: 42,3 g
     Heraf sukkerarter: 38,01 g
Protein: 9 g
Salt: 0 g</t>
  </si>
  <si>
    <t>- Hvede mel
- sukker
- Smør
- æggehvider
- abrikos 14%
- Almondpulver
- Gær
- Thickener: xanthangummi
- Poppy aroma
- Salt</t>
  </si>
  <si>
    <t>Energiværdier: 2040 kJ / 487 kcal
Fedt: 22,3 g
     Heraf mættede fedtsyrer: 11,8 g
Kulhydrater: 59,6 g
     Heraf: 36,3 g
Protein: 9,7 g
Salt: 0,1 g</t>
  </si>
  <si>
    <t>- sukker
- Kakaosmør
- Helmælkspulver
- Emulgeringsmiddel: soja lecithin
- Hasselnødder
- æggehvider
- Hvede mel
- Thickener: xanthangummi
- Vanille aroma</t>
  </si>
  <si>
    <t>Energiværdier: 2069 kJ / 493kcal
Fedt: 20,8 g
     Heraf mættede fedtsyrer: 9,7 g
Kulhydrater: 69 g
     Heraf sukkerarter: 52,8 g
Protein: 7,3 g
Salt: 0 g</t>
  </si>
  <si>
    <t>- sukker
- æggehvider
- Hvede mel
- mandler 14%
- Vanille ekstrakt
- Thickener: xanthangummi.</t>
  </si>
  <si>
    <t>Energiværdier: 1828 kJ / 433 kcal
Fedt: 8,6 g
     Heraf mættede fedtsyrer: 0,7 g
Kulhydrater: 80,6 g
     Heraf sukkerarter: 67 g
Protein: 7,3 g
Salt: 0 g</t>
  </si>
  <si>
    <t>- Hvede mel
- sukker
- Smør
- æggehvider
- Æg
- Apple
- Almondpulver
- Brugnon aroma
- Salt
- Naturligt farvestof</t>
  </si>
  <si>
    <t>Energiværdier: 1962 kJ / 468 kcal
Fedt: 21,1 g
     Heraf mættede fedtsyrer: 12,1 g
Kulhydrater: 59,7 g
     Heraf sukkerarter: 35,3 g
Protein: 8,9 g
Salt: 0,1 g</t>
  </si>
  <si>
    <t>- sukker
- æggehvider
- Hvede mel
- Hasselnødder 3%
- nødder fra Périgord A.O.P. 9%
- Vanille ekstrakt
- Thickener: xanthangummi.</t>
  </si>
  <si>
    <t>Energiværdier: 1831 kJ / 434kcal
Fedt: 8,7 g
     Heraf mættede fedtsyrer: 0,7 g
Kulhydrater: 80,8 g
     Heraf sukkerarter: 67 g
Protein: 7,2 g
Salt: 0 g</t>
  </si>
  <si>
    <t>- sukker
- æggehvider
- Hvede mel
- Hasselnød 14%
- Vanille ekstrakt
- Thickener: xanthangummi.</t>
  </si>
  <si>
    <t>Energiværdier: 1828 kJ / 433kcal
Fedt: 8,6 g
     Heraf mættede fedtsyrer: 0,7 g
Kulhydrater: 80,6 g
     Heraf sukkerarter: 67 g
Protein: 7,3 g
Salt: 0 g</t>
  </si>
  <si>
    <t>- Hvede mel
- Smør
- sukker
- Fiskeri 20%
- Æg
- Pulveriseret mandel
- Vanille
- Monbazillac
- Aroma
- Gær
- Salt</t>
  </si>
  <si>
    <t>Energiværdier: 2029 kJ / 486 kcal
Fedt: 25,5 g
     Heraf mættede fedtsyrer: 14,4 g
Carbs: 55,2 g
     Heraf: 36 g
Protein: 7,5 g
Salt: 0,1 g</t>
  </si>
  <si>
    <t>- Hvede mel
- sukker
- Smør
- æggehvider
- 11% chokoladechips (sukker, kakaomasse, magert kakaopulver, emulgator: sojalecithin)
- Vanille aroma
- pære 11%
- Æg
- Almondpulver
- Salt
- Gær
- Tykningsmiddel: madgummi.</t>
  </si>
  <si>
    <t>Energiværdier: 1921 kJ / 458 kcal
Fedt: 21 g
     Heraf mættede fedtsyrer: 11,1 g
Kulhydrater: 56,1 g
     Heraf sukkerarter: 34,1 g
Protein: 9,1 g
Salt: 0,2 g</t>
  </si>
  <si>
    <t>- Nødder fra Périgord AOP
- sukker
- Vand</t>
  </si>
  <si>
    <t>- abrikos
- sukker
- citron
Fremstillet med 61 g frugt pr. 100 g
Sukkerindhold: 58 g pr. 100 g</t>
  </si>
  <si>
    <t>Opbevares ved stuetemperatur væk fra lys</t>
  </si>
  <si>
    <t>Efter åbning opbevares i køleskabet.</t>
  </si>
  <si>
    <t>- abrikos
- sukker
- mandler
- citron
Fremstillet med 63 g frugt pr. 100 g
Sukkerindhold: 58 g pr. 100 g</t>
  </si>
  <si>
    <t>- ananas
- sukker
- citron
Fremstillet med 63 g frugt pr. 100 g
Sukkerindhold: 57 g pr. 100 g</t>
  </si>
  <si>
    <t>- Wild Arbutus
- sukker
- citron
Fremstillet med 59 g frugt pr. 100 g
Sukkerindhold: 62 g pr. 100 g</t>
  </si>
  <si>
    <t>- kirsebær
- sukker
- citron
Fremstillet med 57 g frugt pr. 100 g
Sukkerindhold: 64 g pr. 100 g</t>
  </si>
  <si>
    <t>fig
- sukker
- krydderier
- citronsaft
Fremstillet med 59 g frugt pr. 100 g
Sukkerindhold: 57 g pr. 100 g</t>
  </si>
  <si>
    <t>- jordbær
- sukker
- citron
Tilberedt med 55 g frugt pr. 100 g
Sukkerindhold: 62 g pr. 100 g</t>
  </si>
  <si>
    <t>- jordbær
- sukker
- combawa
- citron
Fremstillet med 55 g frugt pr. 100 g
Sukkerindhold: 62 g pr. 100 g</t>
  </si>
  <si>
    <t>- hindbær
- sukker
- citron
Tilberedt med 55 g frugt pr. 100 g
Sukkerindhold: 63g pr. 100g</t>
  </si>
  <si>
    <t>- vinrød
- sukker
- citron
Fremstillet med 50 g frugt pr. 100 g
Sukkerindhold: 66 g pr. 100 g</t>
  </si>
  <si>
    <t>- kiwi
- sukker
- citron
Fremstillet med62 g frugt pr. 100 g
Sukkerindhold: 57 g pr. 100 g</t>
  </si>
  <si>
    <t>- mirabelle blomme
- sukker
- citron
Tilberedt med 60 g frugt pr. 100 g
Sukkerindhold: 56 g pr. 100 g</t>
  </si>
  <si>
    <t>- Wild Blackberry
- sukker
- citron
Tilberedt med 50 g frugt pr. 100 g
Sukkerindhold: 66g pr. 100g</t>
  </si>
  <si>
    <t>- gul fersken
- sukker
- vanille
- citron
Fremstillet med 55 g frugt pr. 100 g
Sukkerindhold: 59g pr. 100g</t>
  </si>
  <si>
    <t>- æble
- sukker
- citron
Tilberedt med 55 g frugt pr. 100 g
Sukkerindhold: 66g pr. 100g</t>
  </si>
  <si>
    <t>- 100% honning</t>
  </si>
  <si>
    <t>Holdes væk fra fugt og varme.
Anbefales ikke til spædbørn under 1 år.
Holdbarhed: variabel (2 år fra høsten - angivet på hver pot).</t>
  </si>
  <si>
    <t>- sort oliven 85%
- Ekstra jomfruolie 5%
- Capers 4%
- Salt 3,5%
- ansjos pasta 2%
- Citronsyre</t>
  </si>
  <si>
    <t>Energiværdier: 341 kcal / 1425 kJ
Fedt: 36 g
     Heraf mættede fedtsyrer: 6,4 g
Kulhydrater: 3,6 g
     Heraf sukkerarter: 0,6 g
Protein: 0,6 g
Salt: 3,5 g</t>
  </si>
  <si>
    <t>Sidste forbrugstid: 3 år i sin originale lukkede emballage.</t>
  </si>
  <si>
    <t>- Aubergine 56%
- Ekstra jomfru olivenolie
- løg
- sukker
- Hvidløg (sulfitter)
- Persille
- Salt
- Koncentreret citronsaft
- Hvid peber</t>
  </si>
  <si>
    <t>Energi: 1212 kJ eller 290 kcal
Fedt: 29 g
     Heraf mættede fedtsyrer: 4 g
     Heraf transfedtsyrer: 0 g
     Heraf cholesterol: 0,2 g
Kulhydrater: 7,8 g
     Heraf sukkerarter: 5,4 g
Fødevarefibre: 1,7 g
Protein: 0,8 g
Salt: 0,89 g
Natrium: 0,35 g
Jern: 0,255 mg
Calcium: 17,5 mg
Vitamin A: 66,7 μg
C-vitamin: 3,14 mg</t>
  </si>
  <si>
    <t>- Grillede ægplanter 29%
- Rød paprika 29%
- Æbler
- løg
- Knuste tomater (tomater, tomatjuice, surgøringsmiddel: citronsyre)
- Ekstra jomfru olivenolie
- Cider eddike
- hvidløg
- Coriander
- Salt
- Chili
- Krydderier
- Antioxidant: rosmarinekstrakt</t>
  </si>
  <si>
    <t>Energi: 114 kcal / 478 kJ
Fedt: 9,0 g
     Heraf mættede fedtsyrer: 1,2 g
Kulhydrater: 6,6 g
     Heraf sukkerarter: 5,0 g
Protein: 1,7 g
Salt: 1,5 g</t>
  </si>
  <si>
    <t>Opbevaringstemperatur: stuetemperatur.
Undgå termisk chok.
2 år i sin originale lukkede emballage.</t>
  </si>
  <si>
    <t>Økologisk Dijon sennep * 97,18% (vand, økologisk sennepsfrø *, cider eddike *, salt)
Naturlig aroma af trøffel 1,42%
Økologisk ekstra jomfru olivenolie * Oprindelse: Spanien
Sort krakket sort peber 0,39%</t>
  </si>
  <si>
    <t>Energiværdier: 187,1 kcal / 783,5 kJ
Fedt: 16,3 g
    - mættede fedtsyrer: 1,4 g
Kulhydrater: 4,4 g
    - sukkerarter: 2,8 g
Protein: 6,0 g
Salt: 5,6 g</t>
  </si>
  <si>
    <t>A conserver à l’abri de l’humidité. Date limite d'utilisation optimale (DLUO): 24 mois.</t>
  </si>
  <si>
    <t>Date limite de consommation (DLC): 3 ans à température ambiante dans un endroit sec et aéré</t>
  </si>
  <si>
    <t>Température de stockage: température ambiante. 
Eviter les chocs thermiques.
Date limite de consommation (DLC): 2 ans dans son emballage fermé d'origine.</t>
  </si>
  <si>
    <t>Date limite de consommation (DLC): 3 ans dans son emballage fermé d’origine.</t>
  </si>
  <si>
    <t>Eviter les chocs thermiques, stocker à température ambiante. Date limite d'utilisation optimale (DLUO): 24 mois.</t>
  </si>
  <si>
    <t>Température de stockage : température ambiante. Eviter les chocs thermiques. Date limite d'utilisation optimale (DLUO) : 2 ans dans son emballage fermé d’origine.</t>
  </si>
  <si>
    <t>Undgå termisk chok, opbevares ved stuetemperatur. Bedste før dato (Bedst før dato): 24 måneder.</t>
  </si>
  <si>
    <t>Undgå termisk chok, opbevares ved stuetemperatur</t>
  </si>
  <si>
    <t>Økologisk Dijon sennep * 96,58% (vand, organisk sennepsfrø *, organisk cider eddike *, salt)
Naturlig smag af cep 1,61%
Økologisk ekstra jomfru olivenolie * Oprindelse: Spanien 1,01%
Porcini svampe tørret i organiske stykker * 0,80%</t>
  </si>
  <si>
    <t>Økologisk Dijon sennep * 92,38% (vand, økologisk sennepsfrø *, cider eddike *, salt)
  Økologisk grillet sesamfrø * 3,7%
Økologisk sød curry * (gurkemeje * rodpulver, koriander * frøpulver, ingefær * rodpulver, kanel * barkpulver, fenegreek * frøpulver, løg * pulver, sort peber * frøpulver, kryddernød * pulver, muskatnød * valnødpulver) 2 %
Økologisk ekstra jomfru olivenolie * Oprindelse: Spanien</t>
  </si>
  <si>
    <t>Energiværdier: 203 kcal / 848 kJ
Fedt: 20 g
    - mættede fedtsyrer: 1,6 g
Kulhydrater: 4,7 g
    - sukkerarter: 2,70 g
Protein: 6,5 g
Salt: 5,4 g</t>
  </si>
  <si>
    <t>Økologisk Dijon sennep * 95,12% (vand, økologisk sennepsfrø *, cider eddike *, salt)
Økologisk ekstra jomfru olivenolie * Oprindelse: Spanien 1,98%
Økologiske valmuefrø * hele ristet 1,90%
Økologisk sød spidskommen * 0,99%</t>
  </si>
  <si>
    <t>Uraffineret naturlig og ujusteret Camargue mad salt 92,68% (natriumchlorid, magnesiumchlorid, calcium, natriumsulfat, sporstoffer og iod)
Citronskal * semolina 3,52%
Rosmarin * 2,41%
Citronbarkpulver * 1,11%
vand</t>
  </si>
  <si>
    <t>Energiværdier: 10 kcal / 39 kJ
Fedt: 0,4 g
    - mættede fedtsyrer: 0,2 g
Kulhydrater: 0,8 g
    - sukkerarter: 0,2 g
Protein: 0,2 g
Salt: 84 g</t>
  </si>
  <si>
    <t>Holdes væk fra fugt. Bedste før dato (Bedst før dato): 24 måneder.</t>
  </si>
  <si>
    <t>Holdes væk fra fugt.</t>
  </si>
  <si>
    <t>Ikke-raffineret, naturligt og uberørt Camargue mad salt 95,3% (natriumchlorid, magnesiumchlorid, calcium, natriumsulfat, sporstoffer og iod)
AOC Organisk Espelette Peber * 2,11%
Økologiske rosa bær * 1,91%
Pepper *
vand</t>
  </si>
  <si>
    <t>Energiværdier: 11 kcal / 45 kJ
Fedt: 0,2 g
    - mættede fedtsyrer: 0,02 g
Kulhydrater: 1,0 g
    - sukkerarter: 0,4 g
Protein: 0,4 g
Salt: 88 g</t>
  </si>
  <si>
    <t>Uraffineret og ikke-additiv naturlig Camargue mad salt 94,61% (natriumchlorid, magnesiumchlorid, calcium, natriumsulfat, sporstoffer og iod)
Økologisk sort peber * 2,65%
Timian * 2,46%
vand</t>
  </si>
  <si>
    <t>Energiværdier: 10 kcal / 40 kJ
Fedt: 0,3 g
    - mættede fedtsyrer: 0,1 g
Kulhydrater: 0,7 g
    - sukkerarter: 0,06 g
Protein: 0,6 g
Salt: 86 g</t>
  </si>
  <si>
    <t>Uraffineret og uberørt naturligt Camargue mad salt 93,20% (natriumchlorid, magnesiumchlorid, calcium, natriumsulfat, sporstoffer og iod)
Økologisk gurkemeje * 3,36%
Økologisk sort peber * 3,17%
vand</t>
  </si>
  <si>
    <t>Energiværdier: 15 kcal / 60 kJ
Fedt: 0,5 g
    - mættede fedtsyrer: 0,2 g
Kulhydrater: 2,2 g
    - sukkerarter: 0,2 g
Protein: 0,7 g
Salt: 85 g</t>
  </si>
  <si>
    <t>Økologisk Dijon sennep * 91,92% (vand, økologisk sennepsfrø *, organisk cider eddike *, salt)
Geost ost med organisk pasteuriseret mælk * 3,83% (pasteuriseret gedemælk *, salt-, mælke- og svampestoffer koaguleringsmidler)
Ugyldige økologiske nødder 3,29%
Økologisk ekstra jomfru olivenolie * Oprindelse: Spanien 0,96%</t>
  </si>
  <si>
    <t>Energiværdier: 204 kcal / 854,6 kJ
Fedt: 11,61 g
    - mættede fedtsyrer: 1,93 g
Kulhydrater: 4,53 g
    - sukkerarter: 2,71 g
Protein: 6,76 g
Salt: 5,31 g</t>
  </si>
  <si>
    <t>Økologisk Dijon sennep * 96% (vand, økologisk sennepsfrø *, cider eddike *, salt)
Gurkemejer rod pulver organisk * 1,8%
Økologisk krakket sort peber * 1,2%
Økologisk ekstra jomfru olivenolie * Oprindelse: Spanien 1%</t>
  </si>
  <si>
    <t>Energiværdier: 184,26 kcal / 771,45 kJ
Fedt: 15,42 g
    - mættede fedtsyrer: 1,21 g
Kulhydrater: 5,5 g
    - sukkerarter: 2,75 g
Protein: 6,76 g
Salt: 5,5 g</t>
  </si>
  <si>
    <t>Økologisk Dijon sennep * 97,32% (vand, økologisk sennepsfrø *, cider eddike *, salt)
Økologisk ekstra jomfru olivenolie * Oprindelse: Spanien 1,01%
Organisk AOC Espelette peber * 0,89%
Økologisk lyserød bær * 0,77%</t>
  </si>
  <si>
    <t>Energiværdier: 182,86 kcal / 765,60 kJ
Fedt: 15,49 g
    - mættede fedtsyrer: 1,17 g
Kulhydrater: 4,8 g
    - sukkerarter: 3,1 g
Protein: 6,20 g
Salt: 5,58 g</t>
  </si>
  <si>
    <t>Pink Himalayasalt 97,35%
Citronskal * semolina 2,65%</t>
  </si>
  <si>
    <t>Energiværdier: 0,68 kcal / 2,90 kJ
Fedt: 0,01 g
    - mættede fedtsyrer: 0 g
Kulhydrater: 0,11 g
    - sukkerarter: 0,11 g
Protein: 0,04 g
Salt: 95,5 g</t>
  </si>
  <si>
    <t>- Svampe * 87%
- Solsikkeolie *
- hvidløg * 2,8%
- persille * 0,6%
- Salt
- Naturlig aroma
- Syrer: mælkesyre
- Peber *
* Fra økologisk landbrug.
Certificeret produkt FR-BIO-01.</t>
  </si>
  <si>
    <t>Energiværdier: 962 kcal / 230 kJ
Fedt: 21 g
    - mættede fedtsyrer: 2,30 g
Kulhydrater: 3,30 g
    - sukkerarter: 0,70 g
Protein: 5,30 g
Salt: 2,90 g</t>
  </si>
  <si>
    <t>Opbevaringstemperatur: stuetemperatur. Undgå termisk chok. Bedste før dato (bedste før dato): 2 år i sin originale lukkede emballage.</t>
  </si>
  <si>
    <t>- Courgetter * 47%
- Løg *
- Sultanas druer * 6% (sultanas *, solsikkeolie *)
- Solsikkeolie *
- Cider eddike *
- Hvidløg *
- Rørsukker *
- Olivenolie *
- Salt
- Coriander * 0,2%
- ren citronsaft *
- Timian *
- Mint * 0,1%
- Alkoholeddike *
* Fra økologisk landbrug Certificeret produkt FR-BIO-01</t>
  </si>
  <si>
    <t>Energiværdier: 593 kJ / 142 kcal
Fedt: 7,5 g
    - mættede fedtsyrer: 0,8 g
Kulhydrater: 16 g
    - sukkerarter: 12 g
Protein: 1,6 g
Salt: 1,4 g</t>
  </si>
  <si>
    <t xml:space="preserve">- poivre noir en grain bio 50 %
- poivre blanc en grain bio 50 % </t>
  </si>
  <si>
    <t>- sort peber i økologisk korn 50%
- Hvid peber i økologisk korn 50%</t>
  </si>
  <si>
    <t>Energiværdier: 186 kcal / 779 kJ
Fedt: 2,7 g
    - mættede fedtsyrer: 0,90 g
Kulhydrater: 34,7 g
    - sukkerarter: 0,3 g
Protein: 10,7 g
Salt: 0,06 g</t>
  </si>
  <si>
    <t>- Sesam * 46,15%
- Curry * 30,77%
- Leafkoriander * 23,08%</t>
  </si>
  <si>
    <t>Energiværdier: 392 kcal / 1642 kJ
Fedt: 69,6 g
    - mættede fedtsyrer: 4,2 g
Kulhydrater: 12,6 g
    - sukkerarter: 5,60 g
Fibre: 0,0 g
Protein: 15 g
Salt: 0,07 g</t>
  </si>
  <si>
    <t>- Sort peber * 35,7%
- Poppy * 35,7%
- Gurkemeje * 28,6%</t>
  </si>
  <si>
    <t>Energiværdier: 316 kcal / 1624 kJ
Fedt: 18,9 g
    - mættede fedtsyrer: 2,9 g
Kulhydrater: 21,9 g
    - sukkerarter: 2,2 g
Fibre: 0,0 g
Protein: 6,9 g
Salt: 0,1 g</t>
  </si>
  <si>
    <t>Pink Himalaya salt 55%
Fin tang * (Dulse *, havssalat *, Nori *) 3,97%
Shallots * 3,34%</t>
  </si>
  <si>
    <t>Energiværdier: 18 kcal / 76 kJ
Fedt: 0,08 g
    - mættede fedtsyrer: 0,02 g
Kulhydrater: 3,50 g
    - sukker: 0,20 g
Fibre: 26,3 g
Protein: 1,10 g
Salt: 90,0 g</t>
  </si>
  <si>
    <t>Økologisk Dijon sennep * (vand, økologisk sennepsfrø *, cider eddike *, salt) 95,97%
  Grøn og rød peber 1,92%
Paprika * 0,96%
Tymme * 0,19%
Økologisk ekstra jomfru olivenolie * Oprindelse: Spanien</t>
  </si>
  <si>
    <t>Energiværdier: 181 kcal / 758 kJ
Fedt: 15,3 g
    - mættede fedtsyrer: 1,2 g
Kulhydrater: 4,70 g
    - sukkerarter: 2,90 g
Protein: 6,0 g
Salt: 5,50 g</t>
  </si>
  <si>
    <t>Økologisk Dijon sennep * (vand, økologisk sennepsfrø *, cider eddike *, salt) 95,97%
  Fin tang * (dulse *, havssalat *, nori *) 1,52%
Sjalotte 1,14%
Tarragon * 1,14%
Løgpulver * 1,14%
Økologisk ekstra jomfru olivenolie * Oprindelse: Spanien</t>
  </si>
  <si>
    <t>Energiværdier: 182 kcal / 762 kJ
Fedt: 14,3 g
    - mættede fedtsyrer: 1,0 g
Kulhydrater: 6,90 g
    - sukkerarter: 2,90 g
Protein: 6,5 g
Salt: 5,50 g</t>
  </si>
  <si>
    <t>- Artiskok 70%
- Solsikkeolie
- hvidløg 4%
- Salt
- Syrer: mælkesyre
- Peber 0,3%</t>
  </si>
  <si>
    <t>Energi: 214 kcal / 897 kJ
Fedt: 19 g
     Heraf mættede fedtsyrer: 2,0 g
Kulhydrater: 4,6 g
     Heraf sukkerarter: 0,9 g
Protein: 3,0 g
Salt: 0,9 g</t>
  </si>
  <si>
    <t>Himalayansalt 36,6%
Blanched peanuts * 36,3%
Grillede løg * 18%
Rosa bær *</t>
  </si>
  <si>
    <t>Energiværdier: 292 kcal / 1222 kJ
Fedt: 18,0 g
    mættede fedtsyrer: 2,60 g
Kulhydrater: 17,0 g
    - sukkerarter: 15,0 g
Protein: 14,0 g
Salt: 33,0 g</t>
  </si>
  <si>
    <t>- Linned 55%
- Chia * 45%</t>
  </si>
  <si>
    <t>Energiværdier: 481 kcal / 2013 kJ
Fedt: 31 g
    - mættede fedtsyrer: 3,10 g
Kulhydrater: 26,0 g
    - sukkerarter: 0 g
Protein: 18,0 g
Salt: 0,12 g</t>
  </si>
  <si>
    <t>- Økologisk Dijon sennep * (vand, økologisk sennepsfrø *, cider eddike *, salt) 81,9%
- Fantasy blanding * 6,39%
- Cider eddike * 4,26%
- Virgin olivenolie * Oprindelse Portugal 4,26%
- Spinat *
Chia frø * 1,06%</t>
  </si>
  <si>
    <t>Energiværdier: 1080 kcal / 258 kJ
Fedt: 20,0 g
    - mættede fedtsyrer: 2,30 g
Kulhydrater: 11,0 g
    - sukkerarter: 2,50 g
Protein: 8,50 g
Salt: 4,0 g</t>
  </si>
  <si>
    <t>- hvede mel
- 26% orange syltetøj (glucose-fructose sirup, orange (35% *), saccharose, geleringsmiddel (pektin), surhedsreaktorer (citronsyre, trinatriumcitrat))
- skat 21%
- Omvendt sukker sirup
- sukker
- bagepulver (natriumcarbonater, ammoniumcarbonater)
- æggeblommer
- Naturlig oransje smag
*% udtrykt på marmelade.
Lavet i et værksted ved hjælp af: mandler</t>
  </si>
  <si>
    <t>Energi: 1475 kJ / 348 kcal
Fedt: 2,2 g
     Heraf mættede fedtsyrer: 0,6 g Carbohydrater: 77 g
     Heraf sukkerarter: 43 g
Fiber: 1,5 g
Protein: 4,2 g
Salt: 0,43 g</t>
  </si>
  <si>
    <t>- Farine de FROMENT
- Confiture de prune 26 % (saccharose, sirop de glucose-fructose, prune (35 %*),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</si>
  <si>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 Farine de FROMENT bio
- Confiture de myrtille bio 26 % (sirop de glucose de blé bio, orange bio (36 %*), sucre de canne bio, gélifiant (pectines de fruits), correcteurs d'acidité (acide citrique, carbonate de potassium))
- Miel bio 21 %
- Sirop de sucre inverti bio
- Sucre bio, poudres à lever (carbonates de sodium, carbonates d'ammonium)
- Jaune d'OEUFS bio
- Arôme naturel d'orange bio
*% exprimé sur la confiture.
Fabriqué dans un atelier utilisant: amandes.</t>
  </si>
  <si>
    <t>- Farine de FROMENT
- Confiture d'abricot et d'orange 26 % (saccharose, abricot et orange (35 %*), sirop de glucose-fructose, gélifiant (pectines), correcteurs d'acidité (acide citrique, citrate trisodique))
- Miel 21 %
- Sirop de sucre inverti
- Sucre
- Poudres à lever (carbonates de sodium, carbonates d'ammonium), jaunes d'OEUFS
- Arôme naturel d'orange
*% exprimé sur la confiture.
Fabriqué dans un atelier utilisant: amandes.</t>
  </si>
  <si>
    <t>Conservation jusqu'à la date de durabilité minimale (DDM), dans l'emballage d'origine scellé dès lors que les produits sont stockés entre 15 °C et 25 °C, à une humidité de 40 % à 70 %.
Valable également lors du transport, ainsi que lors du stockage en entrepôts chez les clients et le consommateur final.</t>
  </si>
  <si>
    <t>Holdbarhed indtil datoen for minimum holdbarhed (MDD) i den forseglede originale emballage, når produkterne opbevares mellem 15 ° C og 25 ° C ved en fugtighed på 40% til 70%.
Gælder også under transport, samt under opbevaring i varehus hos kunder og slutbruger.</t>
  </si>
  <si>
    <t>At forbruge hurtigt efter åbningen. For at begrænse tørringen af produktet mellem to drikkevarer, placer produktet i en lufttæt kasse ved en temperatur mellem 15 ° C og 25 ° C og en fugtighed på 40% til 70%.</t>
  </si>
  <si>
    <t>- hvede mel
- abrikosmarmelade 26% (saccharose, abrikos (35% *), glucose-fructose sirup, geleringsmiddel (pektin), surhedsreaktorer (citronsyre, trinatriumcitrat))
- skat 21%
- Omvendt sukker sirup
- sukker
- bagepulver (natriumcarbonater, ammoniumcarbonater), æggeblommer
- Naturlig oransje smag
*% udtrykt på marmelade.
Lavet i et værksted ved hjælp af: mandler.</t>
  </si>
  <si>
    <t>Energi: 1458 kJ / 344 kcal
Fedt: 2,3 g
     Heraf mættede fedtsyrer: 0,5 g
Kulhydrater: 76 g
     Heraf sukkerarter: 44 g
Fiber: 1,4 g
Protein: 4,1 g
Salt: 0,43 g</t>
  </si>
  <si>
    <t>- skat * 57%
- rugmel * (GLUTEN)
- Hvedemel * (GLUTEN)
- Vand
- EGG gul *
- bagepulver (natriumcarbonater)
- Krydderier *
* Ingredienser fra økologisk landbrug.
Lavet i et værksted ved hjælp af: mandler.</t>
  </si>
  <si>
    <t>Energi: 1399 kJ / 335 kcal
Fedt: 1,0 g
     Heraf mættede fedtsyrer: 0,2 g
Kulhydrater: 75,5 g
     Heraf sukkerarter: 46 g
Fibre: 4,8 g
Protein: 3,5 g
Salt: 0,54 g</t>
  </si>
  <si>
    <t>- hvede mel
- 26% solsikke syltetøj (glucose-fructose sirup, solbær (35% *), saccharose, geleringsmiddel (pektin), surhedsreaktorer (citronsyre, trinatriumcitrat))
- skat 21%
- Omvendt sukker sirup
- sukker
- bagepulver (natriumcarbonater, ammoniumcarbonater)
- EGG-gule
- Naturlig oransje smag
*% udtrykt på marmelade.
Lavet i et værksted ved hjælp af: mandler.</t>
  </si>
  <si>
    <t>Energi: 1463 kJ / 345 kcal
Fedt: 2,2 g
     Heraf mættede fedtsyrer: 0,5 g
Kulhydrater: 77 g
     Heraf sukkerarter: 45 g
Fiber: 1,5 g
Protein: 4,1 g
Salt: 0,49 g</t>
  </si>
  <si>
    <t>- hvede mel
- Hindbær syltetøj 26% (saccharose, hindbær (35% *), glucose-fructose sirup, geleringsmiddel (pektin), surhedsreaktorer (citronsyre, trinatriumcitrat))
- skat 21%
- Omvendt sukker sirup
- sukker
- bagepulver (natriumcarbonater, ammoniumcarbonater)
- EGG-gule
-Orranger naturlig aroma
*% udtrykt på marmelade.
Lavet i et værksted ved hjælp af: mandler.</t>
  </si>
  <si>
    <t>Energi: 1486 kJ / 350 kcal
Fedt: 0,9 g
     Heraf mættede fedtsyrer: 0,7 g Carbohydrater: 81 g
     Heraf sukkerarter: 43 g
Fiber: 1,8 g
Protein: 4,0 g
Salt: 0,44 g</t>
  </si>
  <si>
    <t>- hvede mel
- Blåbærsyre 26% (saccharose, glucose-fructose sirup, blåbær (35% *), geleringsmiddel (pektin), surhedsreaktorer (citronsyre, trinatriumcitrat))
- skat 21%
- Omvendt sukker sirup
- sukker
- bagepulver (natriumcarbonater, ammoniumcarbonater)
- EGG-gule
- Naturlig oransje smag
*% udtrykt på marmelade.
Lavet i et værksted ved hjælp af: mandler.</t>
  </si>
  <si>
    <t>Energi: 1503 kJ / 360 kcal
Fedt: 1,7 g
     Heraf mættede fedtsyrer: 0,4 g
Kulhydrater: 81,1 g
     Heraf sukkerarter: 42,0 g
Fibre: 1,9 g
Protein: 4,0 g
Salt: 0,41 g</t>
  </si>
  <si>
    <t>- hvede mel
- Plumsyre 26% (saccharose, glucose-fructose sirup, blomme (35% *), geleringsmiddel (pektin), surhedsreaktorer (citronsyre, trinatriumcitrat))
- skat 21%
- Omvendt sukker sirup
- sukker
- bagepulver (natriumcarbonater, ammoniumcarbonater)
- EGG-gule
- Naturlig oransje smag
*% udtrykt på marmelade.
Lavet i et værksted ved hjælp af: mandler.</t>
  </si>
  <si>
    <t>- hvede mel
- Fig syltetøj 26% (saccharose, glucose-fructose sirup, figner (35% *), geleringsmiddel (pektin), surhedsreaktorer (citronsyre, trinatriumcitrat))
- skat 21%
- Omvendt sukker sirup
- sukker
- bagepulver (natriumcarbonater, ammoniumcarbonater)
- EGG-gule
- Naturlig oransje smag.
*% udtrykt på marmelade.
Lavet i et værksted ved hjælp af: mandler.</t>
  </si>
  <si>
    <t>Energi: 1456 kJ / 350 kcal
Fedt: 2,2 g
     Heraf mættede fedtsyrer: 0,5 g
Kulhydrater: 77,0 g
     Heraf sukkerarter: 49,0 g
Fibre: 1,0 g
Protein: 3,0 g
Salt: 0,44 g</t>
  </si>
  <si>
    <t>- hvede mel
- Fyldning af citron 26% (glucose-fructose sirup, saccharose, BUTTER, citron koncentrat (10% *)
- Sød EGG æggeblommer (æggeblommer, sukker)
- Hele MELK pulver
- Stabilisator (glycerol)
- Korrektorer for surhed (trinatriumcitrat, citronsyre
- geleringsmiddel (pektin)
- Naturlig citron smag
- skat 21%
- Omvendt sukker sirup
- sukker
- bagepulver (natriumcarbonater, ammoniumcarbonater)
- EGG gul
- Naturlig oransje smag
*% udtrykt på foderet.
Lavet i et værksted ved hjælp af: mandler.</t>
  </si>
  <si>
    <t>Energi: 1556 kJ / 368 kcal
Fedt: 5,9 g
     Heraf mættede fedtsyrer: 3,2 g
Kulhydrater: 73 g
     Heraf sukkerarter: 43 g
Fibre: 1,7 g
Protein: 4,7 g
Salt: 0,58 g</t>
  </si>
  <si>
    <t>- Økologisk hvede mel
- Økologisk orange syltetøj 26% (økologisk hvede glucosesirup, organisk orange (36% *), organisk rørsukker, geleringsmiddel (frugtpektiner), surhedsreaktorer (citronsyre, kaliumcarbonat))
- Økologisk honning 21%
- Økologisk invertsukker sirup
- Økologisk sukker, bagepulver (natriumcarbonater, ammoniumcarbonater)
- Økologisk EGG gul
- Økologisk oransje smag
*% udtrykt på marmelade.
Lavet i et værksted ved hjælp af: mandler.</t>
  </si>
  <si>
    <t>Energi: 1471 kJ / 347 kcal
Fedt: 2,1 g
     Heraf mættede fedtsyrer: 0,6 g
Kulhydrater: 77 g
     Heraf sukkerarter: 43 g
Fibre: 1,7 g
Protein: 4,1 g
Salt: 0,43 g .</t>
  </si>
  <si>
    <t>- hvede mel
- Abrikos og appelsin syltetøj 26% (saccharose, abrikos og appelsin (35% *), glucose-fructose sirup, geleringsmiddel (pektin), surhedsreaktorer (citronsyre, trinatriumcitrat))
- skat 21%
- Omvendt sukker sirup
- sukker
- bagepulver (natriumcarbonater, ammoniumcarbonater), æggeblommer
- Naturlig oransje smag
*% udtrykt på marmelade.
Lavet i et værksted ved hjælp af: mandler.</t>
  </si>
  <si>
    <t>- Økologisk hvede mel
- Økologisk blåbær syltetøj 26% (økologisk hvede glucosesirup, økologisk orange (36% *), organisk rørsukker, geleringsmiddel (frugtpektin), surhedsreaktorer (citronsyre, kaliumcarbonat))
- Økologisk honning 21%
- Økologisk invertsukker sirup
- Økologisk sukker, bagepulver (natriumcarbonater, ammoniumcarbonater)
- Økologisk EGG gul
- Økologisk oransje smag
*% udtrykt på marmelade.
Lavet i et værksted ved hjælp af: mandler.</t>
  </si>
  <si>
    <t>- 33% orange syltetøj (glucose-fructose sirup, orange (35% *), saccharose, geleringsmiddel (pektin), surhedsreaktorer (citronsyre, trinatriumcitrat))
- hvede mel
- Honey 16%
- Omvendt sukker sirup
- sukker
- EGG-gule
- bagepulver (natriumcarbonater, ammoniumcarbonater)
- Naturlig oransje smag
*% udtrykt på marmelade.
Lavet i et værksted ved hjælp af: mandler.</t>
  </si>
  <si>
    <t>Energi: 1491 kJ / 352 kcal
Fedt: 2,2 g
     Heraf mættede fedtsyrer: 0,5 g
Kulhydrater: 79 g
     Heraf sukkerarter: 49 g
Fibre: 1,9 g
Protein: 3,2 g
Salt: 0,37 g</t>
  </si>
  <si>
    <t>Date limite d'utilisation optimale (DLUO): 36 mois dans son emballage fermé d’origine.</t>
  </si>
  <si>
    <t>Température de stockage: température ambiante. Eviter les chocs thermiques.
Date limite d'utilisation optimale (DLUO): 36 mois dans son emballage fermé d’origine.</t>
  </si>
  <si>
    <t>Température de stockage: température ambiante. Eviter les chocs thermiques.
Date limite d'utilisation optimale (DLUO): 36 mois dans son emballage fermé d’origine. A conserver dans un endroit sec et aéré.</t>
  </si>
  <si>
    <t>Date limite d'utilisation optimale (DLUO): 24 mois dans son emballage d’origine à protéger de la lumière pour éviter une détérioration de la coloration photosensible.</t>
  </si>
  <si>
    <t>Température de stockage: température ambiante. Eviter les chocs thermiques.
Date limite d'utilisation optimale (DLUO): 24 mois dans son emballage fermé d’origine. A conserver dans un endroit sec et aéré.</t>
  </si>
  <si>
    <t>Température de stockage: température ambiante. Eviter les chocs thermiques.
Date de durabilité minimale (DDM): 24 mois dans son emballage fermé d’origine. A conserver dans un endroit sec et aéré.</t>
  </si>
  <si>
    <t>- Alkoholeddike 8% surhedsgrad 93,2%
- Grøntsager (gulerod, blomkål, agurk, rød peber, grøn peber, hvid og gul rogn, løg, vand, salt, eddike, konserveringsmiddel: E222 (sulfitter) 4,7%
- Sort oliven (sorte oliven, vand, salt, mælkesyre og jerngluconat) 1,42%
- frisk laurbær
- Frisk rosmarin
- sirup (sukker, vand)
- E150b farvestof
-Concentrater af sød kartoffel, kirsebær, æble, radise.Carthame.
Specifikation: Eddike er et produkt udelukkende ved processen med dobbelt alkoholisk og eddikesyre gæring af væsker eller andre landbrugsstoffer.</t>
  </si>
  <si>
    <t>Opbevares ved stuetemperatur. Undgå termisk chok.</t>
  </si>
  <si>
    <t>Eddike er inkluderet i listen over fødevarer, der er undtaget fra den bedste anvendelse efter dato.</t>
  </si>
  <si>
    <t>Bedste før dato (bedste før dato): 36 måneder i sin originale lukkede emballage.</t>
  </si>
  <si>
    <t>- Grønne oliven 85%
- Ekstra jomfruolie 5%
- Capers 4%
- Salt
- ansjos pasta 2%
Konserveringsmiddel: Citronsyre</t>
  </si>
  <si>
    <t>Energiværdier: 330 kcal / 1389 kJ
Fedt: 32 g
     Heraf mættede fedtsyrer: 6 g
Kulhydrater: 3,5 g
     Heraf sukkerarter: 0,6 g
Protein: 0,6 g
Salt: 2,9 g</t>
  </si>
  <si>
    <t>- Sort olivenmasse 85%
- Ekstra jomfruolie 5%
- Capers 4%
- Salt 3,5%
- Ansjoscreme (fisk) 2%
- Trøffelaroma 0,30%</t>
  </si>
  <si>
    <t>Energi: 341 kcal / 1399 kJ
Fedt: 36 g
     Heraf mættede fedtsyrer: 6,4 g
Kulhydrater: 3,6 g
     Heraf sukkerarter: 0,6 g
Protein: 0,6 g
Salt: 3,5 g</t>
  </si>
  <si>
    <t>Opbevaringstemperatur: stuetemperatur. Undgå termisk chok.
Bedste før dato (bedste før dato): 36 måneder i sin originale lukkede emballage.</t>
  </si>
  <si>
    <t>Opbevaringstemperatur: stuetemperatur. Undgå termisk chok.
Bedste før dato (bedste før dato): 36 måneder i sin originale lukkede emballage. Opbevares på et tørt og ventileret sted.</t>
  </si>
  <si>
    <t>Opbevar 8 dage maks. Ved 2/4 ° C efter åbning.</t>
  </si>
  <si>
    <t>Energi: 1413 kJ
Lad: 338 kcal
Fedt: 32 g
     Heraf mættede fedtsyrer: 4,8 g
     Heraf Transfedtsyrer: 0,04 g
     Heraf Kolesterol: 5,5 mg
Kulhydrater: 3,8 g
     Heraf sukkerarter: 0,8 g
Kostfiber: 1,0 g
Protein: 7,8 g
Salt: 13,1 g
Natrium: 5,2 g
Jern: 0,408 mg
Calcium: 28,9 mg
Vitamin A: 60,2 μg
C-vitamin: 1,87 mg</t>
  </si>
  <si>
    <t>- Basilisk 55%
- Solsikkefrøolie 32%
- Ekstra jomfruolie 6%
- Salt 3,5%
- Pine nødder 2%
- hvidløg 1,5%
- Syrer: citronsyre</t>
  </si>
  <si>
    <t>Energi: 267 kcal / 1118 kd
Fedt: 27 g
     Heraf mættede fedtsyrer: 7 g
Kulhydrater: 4 g
     Heraf sukkerarter: &lt;0,5 g
Protein: 10 g
Salt: 350 mg</t>
  </si>
  <si>
    <t>- sirup (sukker, vand)
- Naturlig rose aroma 0,50%
- Syrer: citronsyre E330
- Koncentreret sød kartoffel, kirsebær, æble, radise</t>
  </si>
  <si>
    <t>Energi: 1037 k / 248 kcal
Fedt: 0,05 g
     Heraf mættede fedtsyrer: 0 g
Kulhydrater: 62 g
     Heraf sukkerarter: 59 g
Protein: 0,2 g
Salt: 0,01 g</t>
  </si>
  <si>
    <t>Bedste før dato (Best Before Date): 24 måneder i sin originale emballage for at beskytte mod lys for at forhindre forringelse af den lysfølsomme farve.</t>
  </si>
  <si>
    <t>Holdes væk fra lys og varme.</t>
  </si>
  <si>
    <t>- sirup (sukker, vand)
- Aroma 0,30%
- Syrer: citronsyre E330
- Koncentreret sød kartoffel, kirsebær, æble, radise
- Farve: E131 (E211)</t>
  </si>
  <si>
    <t>Energi: 1041 kj / 249 kcal
Fedt: 0,05 g
     Heraf mættede fedtsyrer: 0 g
Kulhydrater: 62 g
     Heraf sukkerarter: 59 g
Protein: 0,2 g
Salt: 0,01 g</t>
  </si>
  <si>
    <t>- sirup (sukker, vand)
- Aroma 0,20%
- Syrer: citronsyre E330
- Sød kartoffel, kirsebær, æble, radise, saflor, citron koncentrater</t>
  </si>
  <si>
    <t>Energi: 1042 kj / 250 kcal
Fedt: 0,05 g
     Heraf mættede fedtsyrer: 0 g
Kulhydrater: 62 g
     Heraf sukkerarter: 59 g
Protein: 0,2 g
Salt: 0,01 g</t>
  </si>
  <si>
    <t>- sirup (sukker, vand)
- 0,69% aroma (selleri)
- Syrer: citronsyre E330
- Sød kartoffel, kirsebær, æble, radise og saflor koncentrater</t>
  </si>
  <si>
    <t>Energi: 1032 kj / 247 kcal
Fedt: 0,05 g
     Heraf mættede fedtsyrer: 0 g
Kulhydrater: 62 g
     Heraf sukkerarter: 59 g
Protein: 0,2 g
Salt: 0,01 g</t>
  </si>
  <si>
    <t>- sirup (sukker, vand)
- Naturlige smagsstoffer: pære 0,79%, ingefær 0,10%
- Syrer: citronsyre E330
- Farve: karamel E150b</t>
  </si>
  <si>
    <t>Energi: 1037 k / 248 kcal
Fedt: 0,05 g
     Heraf mættede fedtsyrer: 0 g
Kulhydrater: 61,5 g
     Heraf sukkerarter: 59 g
Protein: 0,2 g
Salt: 0,01 g</t>
  </si>
  <si>
    <t>- sirup (sukker, vand)
- Naturlig candy floss smag 1,27%
- Syrer: citronsyre E330
- Farvestof: Tilsætningsblanding E414, E445, E211
- Madfarvning (søde kartoffelkoncentrat, kirsebær, æble, radise)</t>
  </si>
  <si>
    <t>Energi: 1024 kj / 245 kcal
Fedt: 0,05 g
     Heraf mættede fedtsyrer: 0 g
Kulhydrater: 61 g
     Heraf sukkerarter: 58 g
Protein: 0,2 g
Salt: 0,01 g</t>
  </si>
  <si>
    <t>- sirup (sukker, vand)
- Naturlig æble smag 0,77%
- Syrer: citronsyre E330
- Koncentrater af sød kartoffel, æble, radise, kirsebær, saflor,</t>
  </si>
  <si>
    <t>Energi: 1030 kj / 240 kcal
Fedt: 0,05 g
     Heraf mættede fedtsyrer: 0 g
Kulhydrater: 61,5 g
     Heraf sukkerarter: 58,1 g
Protein: 0,2 g
Salt: 0,01 g</t>
  </si>
  <si>
    <t>- sirup (sukker, vand) 98,82%
- Aroma 0,54%
- Farve: Tilsætningsblanding E414, E171, E211
- Syrer: citronsyre E330
- Farve: E131, E211 blå farve additiv blanding</t>
  </si>
  <si>
    <t>Energi: 1032 kj / 247 kcal
Fedt: 0,05 g
     Heraf mættede fedtsyrer: 0 g
Kulhydrater: 61,5 g
     Heraf sukkerarter: 58,2 g
Protein: 0,2 g
Salt: 0,01 g</t>
  </si>
  <si>
    <t>- sirup (sukker, vand)
- Syrer: citronsyre E330
- Aroma 0,78%
- Koncentreret solbær, gulerod, æble, saflor
- Farvestof: Tilsætningsblanding E414, E445, E211</t>
  </si>
  <si>
    <t>Energi: 1017 kj / 244 kcal
Fedt: 0,05 g
     Heraf mættede fedtsyrer: 0 g
Kulhydrater: 60,5 g
     Heraf sukkerarter: 57,5 g
Protein: 0,2 g
Salt: 0,01 g</t>
  </si>
  <si>
    <t>Balsamicoeddik af Modena 6% surhedsgrad 99,90% (vineddike, druemost, farve: karamel (E150d), sulfitter)
Trøffelaroma 0,10%</t>
  </si>
  <si>
    <t>Energi: 113 kcal / 478 kJ
Fedt: 0 g
- hvoraf mættede fedtsyrer: 0 g
Kulhydrater: 28 g
  - heraf sukkerarter: 28 g
Protein: 0,2 g
Salt: 0,05 g</t>
  </si>
  <si>
    <t>- Sort og grøn olivenmasse 50%
- Tomatpulp 36%
- Ekstra jomfruolie 12%
- Salt 2%
- Aromatiske planter
- Syrer: citronsyre</t>
  </si>
  <si>
    <t>Energiværdier: 220 kcal / 921 kJ
Fedt: 20 g
    - mættede fedtsyrer: 3,5 g
Kulhydrater: 5,3 g
    - sukkerarter: 4 g
Protein: 1,7 g
Salt: 2 g</t>
  </si>
  <si>
    <t>- figurer 51%
- Frugtekstrakt sukkerarter
- Rørsukker
- Hvid Oc vin
- nødder 1,7%
- Geleringsmiddel: frugtpektin
  Koncentreret juice af citron.</t>
  </si>
  <si>
    <t>Energiværdier: 930 kcal / 219 kJ
Fedt: 1,4 g
    - mættede fedtsyrer: 0,1 g
Kulhydrater: 50 g
    - sukkerarter: 50 g
Protein: 1,0 g
Salt: 0,02 g</t>
  </si>
  <si>
    <t>Efter åbning: opbevares i 21 dage i køleskabet.
Ideel med gedeost, maroiller eller marmoreret pasta. At bruge også som en syltetøj mindre sødt, …</t>
  </si>
  <si>
    <t>- Sardiner i olie 57% (sardiner (fisk), solsikkeolie, salt)
- Grønne oliven
- Helmælk
- UHT-creme (mælk, carrageenaner)
- Solsikkeolie
- Ekstra jomfru olivenolie
- Capers
- Thyme 0,9%
- Koncentreret citronsaft
- Hvidløg (sulfitter)
- Ansjoskrem (saltede ansjos Engraulis encrasicolus 85% (fisk), olivenolie, rødvineddike, krydderier)
- Aromatiske planter
- Hvid peber</t>
  </si>
  <si>
    <t>Energi: 1078 kJ
Vær: 258 kcal
Fedt: 21 g
     Heraf mættede fedtsyrer: 4,9 g
     Heraf transfedtsyrer: 0,04 g
     Heraf cholesterol: 39 mg
Kulhydrater: 1,2 g
     Heraf sukkerarter: &lt;0,5 g
Kostfiber: 1,0 g
Protein: 16 g
Salt: 1,4 g
Natrium: 0,55 g
Jern: 1,56 mg
Calcium: 366 mg
Vitamin A: 76,2 μg
C-vitamin: 0,341 mg</t>
  </si>
  <si>
    <t>- Tunfiskolie 59% (tun (fisk), solsikkeolie, salt)
- Grønne oliven
- Ekstra jomfru olivenolie
- Helmælk (oprindelse Frankrig)
- Knuste tomater (tomater, tomatjuice, surgøringsmiddel: citronsyre)
- Koncentreret citronsaft
- Capers
- sukker
- Basil
- Hvidløg (sulfitter)
- Rødvineddike 7% surhedsgrad 1,9% (sulfitter)
- Ansjoskrem (saltede ansjoser Engraulis encrasicolus (fisk)
- Olivenolie, rødvineddike, krydderier)
- Hvid peber
- Espelette peber 0,1%
- Aromatiske planter
- Alkoholeddike 8% surhedsgrad 0,02%
- Salt</t>
  </si>
  <si>
    <t>Energi: 1100 kJ / 263 kcal
Fedt: 21 g
     Heraf mættede fedtsyrer: 2,9 g
     Heraf transfedtsyrer: 0,0 g
     Heraf cholesterol: 27,6 mg
Kulhydrater: 2,0 g
     Heraf sukkerarter: 0,9 g
Fødevarefibre: 0,8 g
Protein: 16 g
Salt: 0,83 g
Natrium: 0,33 g
Jern: 0,839 mg
Calcium: 21,8 mg
Vitamin A: 90,9 μg
Vitamin C: 1,01 mg</t>
  </si>
  <si>
    <t>- Balsamicoeddike af Modena 6% surhedsgrad (vineddike, druemost, farve: karamel (E150d), sulfitter)</t>
  </si>
  <si>
    <t>Energi: 222 kj / 53kcal
Fedt: 0 g
     Heraf mættede fedtsyrer: 0 g
Kulhydrater: 13 g
     Heraf sukkerarter: 13 g
Protein: 0,13 g
Salt: 0,01 g</t>
  </si>
  <si>
    <t>- sirup (sukker, vand)
- Aroma + farvestof: E122 *, E150b 0,69%
- Farvestof: Tilsætningsblanding E414, E445, E211
- Syrer: citronsyre E330</t>
  </si>
  <si>
    <t>Energi: 1035 kj / 248 kcal
Fedt: 0,05 g
     Heraf mættede fedtsyrer: 0 g
Kulhydrater: 61,5 g
     Heraf sukkerarter: 58,5 g
Protein: 0,2 g
Salt: 0,01 g</t>
  </si>
  <si>
    <t>- Sorte oliven 47% (sorte oliven, rapsolie)
- sukker 36%
- Vand</t>
  </si>
  <si>
    <t>Energi: 201 kcal / 842 kJ
Fedt: 6,6 g
     Heraf mættede fedtsyrer: 0,7 g
Kulhydrater: 35,7 g
     Heraf sukkerarter: 35,7 g
Protein: 0,5 g
Salt: 1,05 g</t>
  </si>
  <si>
    <t>A garder au frais après ouverture.</t>
  </si>
  <si>
    <t>-Græsede ægplanter 29%
-Red Peppers 29%
-Pommes
-Onions
- Skrældede skrællede tomater (tomater, tomatjuice, forsuringsmiddel: citronsyre)
- Ekstra jomfru olivenolie
-Vinegar af cider
-Garlic
-Coriandre
-Salt
-Piment
-Epices
-Antioxidant: rosmarinekstrakt</t>
  </si>
  <si>
    <t>Energi: 114 kJ / 478 kcal
Fedt: 9,0 g
- hvoraf mættede fedtsyrer: 1,2 g
Kulhydrater: 6,6 g
  - heraf sukkerarter: 5,0 g
Protein: 1,7 g
Salt: 1,5 g</t>
  </si>
  <si>
    <t>- Artiskokker 42%
- Solsikkeolie
- Tørrede tomater 17%
- Vand
- Ekstra jomfru olivenolie
- hvidløg 2,1%
- Basil 1%
- Persille
- Salt
- Cider eddike
- Krydderier 0,1%</t>
  </si>
  <si>
    <t>Energiværdier: 321 kcal / 1345 kJ
Fedt: 28 g
     Heraf mættede fedtsyrer: 3,0 g
Kulhydrater: 12 g
     Heraf sukkerarter: 6,8 g
Protein: 3,7 g
Salt: 0,42 g</t>
  </si>
  <si>
    <t>Bedste før dato (Best Before Date): 36 måneder i sin originale emballage for at beskytte mod lys for at forhindre forringelse af den lysfølsomme farve.</t>
  </si>
  <si>
    <t>- Sauternes 50% (SULFITES)
- Sucres extraits de fruits
- Sucre de canne
- Gélifiants (pectine de fruits, acide tartrique).</t>
  </si>
  <si>
    <t>- Sauternes 50% (SULFITER)
- Frugtekstrakt sukkerarter
- Rørsukker
- Geleringsmidler (frugtpektin, vinsyre).</t>
  </si>
  <si>
    <t>Energiværdier: 870 kcal / 208 kJ
Fedt: 0,5 g
     Heraf mættede fedtsyrer: 0,1 g
Kulhydrater: 52 g
     Heraf sukkerarter: 52 g
Protein: 0,5 g
Salt: 0,07 g</t>
  </si>
  <si>
    <t>- Sorte oliven 87%
- gedeost (mælk) 11%
- Syrer: mælkesyre
- Krydderier
- Aromatiske urter
- Ekstra jomfru olivenolie
Kan indeholde nogle stenudbrud.</t>
  </si>
  <si>
    <t>Energi: 286 kcal / 1178 kJ
Fedt: 28 g
     Heraf mættede fedtsyrer: 6,9 g
Kulhydrater: 3,6 g
     Heraf sukkerarter: 0,7 g
Protein: 2,4 g
Salt: 1,4 g</t>
  </si>
  <si>
    <t>- Chestnut purée 47% (kastanje 50%, vand)
- Andet foie gras 22% (duckfoie gras 89%, vand, krydderier 2% (kanalens skråninger, konserveringsmiddel: nitrit salt, salt, sukker, peber, antioxidant: E301))
- 11% rehydrerede ceps (Boletus edulis, Boletus aerus, Boletus pinicola, Boletus reticulatus)
- Tyk frisk fløde (MELK)
- Duckfedt
- Salt
- Syrer: mælkesyre
- Fjerkræbestand (BLE, CELERI) (glucosesirup, salt, hvedemel, kylling 11,7% (kyllingefedt, kyllingekød 4,6%), aroma-, purre og selleriekstrakter, løg, planteekstrakter aromatisk og krydderi, antioxidant: rosmarinekstrakt)
- Antioxidant: rosmarinekstrakt
- Krydderier.</t>
  </si>
  <si>
    <t>Energi: 236 kcal / 976 kJ
Fedt: 21 g
     Heraf mættede fedtsyrer: 11 g
Kulhydrater: 8,5 g
     Heraf sukkerarter: 3,3 g
Protein: 2,4 g
Salt: 0,93 g</t>
  </si>
  <si>
    <t>- sirup (sukker, vand)
- Koncentreret citronsaft
- smagsstoffer 0,37%
- Farver: lycopen, søde kartoffelkoncentrat, æble, radise, kirsebær, saflor, karamel E150b</t>
  </si>
  <si>
    <t>Energi: 1037 k / 248 kcal
Fedt: 0,05 g
     Heraf mættede fedtsyrer: 0 g
Kulhydrater: 61,5 g
     Heraf sukkerarter: 58 g
Protein: 0,2 g
Salt: 0,01 g</t>
  </si>
  <si>
    <t>- Courgetter 48%
- løg
- rosiner 6%
- Solsikkeolie
- Alkoholeddike
- hvidløg
- Mint 1,6%
- Ekstra jomfru olivenolie
- Salt
- koriander 0,4%
- Farve: almindelig karamel
- Koncentreret juice af citron
- Aromatiske urter</t>
  </si>
  <si>
    <t>Energi: 140 kcal / 587 kJ
Fedt: 8,2 g
     Heraf mættede fedtsyrer: 1,0 g
Kulhydrater: 13 g
     Heraf sukkerarter: 9,9 g
Protein: 2,1 g
Salt: 1,5 g
Kolesterol: 1 mg</t>
  </si>
  <si>
    <t>- Artiskokker 41%
- Kikærter
- Solsikkeolie
- Aroma
- Hvide sommertruffler (Tuber aestivum) 1,1%
- hvidløg
- Salt
- Syrer: mælkesyre
- Krydderier</t>
  </si>
  <si>
    <t>Energi: 277 kcal / 1160 kJ
Fedt: 22 g
     Heraf mættede fedtsyrer: 2,3 g
Kulhydrater: 12 g
     Heraf sukkerarter: 0,7 g
Protein: 5,4 g
Salt: 1,1 g</t>
  </si>
  <si>
    <t>- sirup (sukker, vand)
- Aroma 0,98%
- Syrer: citronsyre E330
- Farve: karamel E150b
- Farvestof: Tilsætningsblanding E414, E445, E211
- Salt</t>
  </si>
  <si>
    <t>Energi: 1028 kj / 246 kcal
Fedt: 0,05 g
     Heraf mættede fedtsyrer: 0 g
Kulhydrater: 61 g
     Heraf sukkerarter: 58 g
Protein: 0,2 g
Salt: 0,08 g</t>
  </si>
  <si>
    <t>- Tomatpulp 57%
- Tørrede tomater 17%
- Ekstra jomfruolie 10%
- Grønne oliven 6%
- Parmesan (Parmiggiano Reggiano) 5%
- Salt 3%
- Naturlige smagsstoffer
- Syrer: E330 Citronsyre</t>
  </si>
  <si>
    <t>Energiværdier: 206 kcal / 862 kJ
Fedt: 9,5 g
     Mættede fedtsyrer: 1,7 g
Kulhydrater: 15,5 g
     Heraf sukkerarter: 11,5 g</t>
  </si>
  <si>
    <t>- Rød paprika 59%
- løg
- Knuste tomater (tomater, tomatjuice, surgøringsmiddel: citronsyre)
- Chorizo 4,5% (svinekød, salt, peber, krydderier)
- Solsikkeolie
- Hvid Oc vinland
- hvidløg
- Salt
- Syrer: mælkesyre
- Aromatiske urter
- Krydderier</t>
  </si>
  <si>
    <t>Energi: 122 kcal / 512 kJ
Fedt: 6,2 g
     Heraf mættede fedtsyrer: 1,3 g
Kulhydrater: 13 g
     Heraf sukkerarter: 11 g
Protein: 3,0 g
Salt: 2,2 g</t>
  </si>
  <si>
    <t>- sirup (sukker, vand)
- Syrer: citronsaft 1,17%
- Aroma 0,78%
- Farvestof: Tilsætningsblanding E414, E445, E211
- Syrer: citronsyre E330
- Farve: gul luthein</t>
  </si>
  <si>
    <t>- sirup (granulat, vand)
- Vodka og jordbær aromaer 1,18%
- Citronsaft 0,98%
- Farvestoffer: carmin E120, E414, E445, lutenin gul 0,13%
- Guldflager 0,03%. (E555, E171, E172)</t>
  </si>
  <si>
    <t>- Sorte oliven
- Figs kandiserede 11% (figner 50%, sukker)
- gedeost (mælk) 11%
- Solsikkeolie
- Fig. Blød 4,5% (figner, vand, konserveringsmidler: E200, E202)
- Hvid Oc vinland
- Thyme
- Syrer: mælkesyre.
Kan indeholde nogle stenudbrud.</t>
  </si>
  <si>
    <t>Energi: 1397 kJ / 339 kcal
Fedt: 31 g
     Heraf mættede fedtsyrer: 4,6 g
Kulhydrater: 9,4 g
     Heraf sukkerarter: 8,8 g
Protein: 3,3 g
Salt: 1,6 g</t>
  </si>
  <si>
    <t>Opbevaringstemperatur: stuetemperatur. Undgå termisk chok.
Mindste holdbarhedsdato (MSD): 24 måneder i sin originale lukkede pakke. Opbevares på et tørt og ventileret sted.</t>
  </si>
  <si>
    <t>Efter åbning opbevares i 7 dage i køleskabet.</t>
  </si>
  <si>
    <t>- 80% Paris Svampe (Agaricus Bisporus)
- Olivenolie
- Sommertræffel 4% (Tuber aestivum Vitt.)
- løg
- Brødsmuler (gluten)
- Persille
- Smør (lactose)
- Kartoffelstivelse
- Vegetabilske fibre
- Sorte oliven
- Salt
- ansjos (fisk)
- Dextrose
- Rødvin (sulfitter)
- Aromaer
- Krydderier
- Gær ekstrakt
- Syrerid: Citronsyre</t>
  </si>
  <si>
    <t>Energi: 1114 kJ / 270 kcal
Fedt: 27 g
     Heraf mættede fedtsyrer: 4,1 g
Kulhydrater: 3,2 g
     Heraf sukkerarter: 1,6 g
Fødevarefiber: 1,9 g
Protein: 2,7 g
Salt: 1,5 g
Natrium: 0,6 g</t>
  </si>
  <si>
    <t>Se conserve 3 jours maximum à 2/4°C après ouverture.</t>
  </si>
  <si>
    <t>Opbevares i maksimum 3 dage ved 2/4 ° C efter åbning.</t>
  </si>
  <si>
    <t>- Vand
- Fisk 30% (forskellige rock fisk, kongers)
- Tomatsaus (tomat 98%, modificeret kartoffelstivelse, salt, marjoram, basilikum, løg, hvidløg, rapsfrø, surgøringsmiddel: citronsyre)
- Tomatkoncentrat
- Hvidvin 12 ° 2% (sulfitter)
- Krabber (krebsdyr, sulfitter)
- Salt
- Ekstra jomfru olivenolie
- løg
- Hvidløg (sulfitter)
- porrer
- Hvid peber
- Aromatiske planter
- Krydderier, safran.</t>
  </si>
  <si>
    <t>Energi: 343 kJ / 82 kcal
Fedt: 5,0 g
     Heraf mættede fedtsyrer: 0,9 g
     Heraf transfedtsyrer: 0,0 g
     Heraf cholesterol: 20 mg
Kulhydrater: 1,8 g
     Heraf sukkerarter: 0,8 g
Kostfiber: 0,5 g
Protein: 7,2 g
Salt: 1,5 g
Natrium: 0,58 g
Jern: 0,288 mg
Calcium: 16,8 mg
Vitamin A: 64,4 mikron
C-vitamin: 1,80 mg</t>
  </si>
  <si>
    <t>Sådan bruges:
Klar til brug - Skal kun opvarmes over lav varme.
Pas ikke puljen i mikrobølgeovnen med kapslen. Må ikke fryses. Stød ikke potter, der kan åbne.
48 timer maks. Ved 2/4 ° C efter åbning.</t>
  </si>
  <si>
    <t>- Vand
- Muslinger 25% (bløddyr)
- Forskellige stenfisk
- Tomatsaus (tomat 98%, modificeret kartoffelstivelse, salt, marjoram, basilikum, løg, hvidløg, rapsfrø, surgøringsmiddel: citronsyre)
- Tomatkoncentrat
- Hvidvin 12 ° - 2, 1% (sulfitter)
- Krabber (krebsdyr, sulfitter)
- Salt
- Ekstra jomfru olivenolie
- løg
- Havkylling koral 0,8% (bløddyr)
- Hvidløg (sulfitter)
- porrer
- Aromatiske planter
- Krydderier
- Curry (sulfitter, sennep)
- Hvid peber
- Safran.</t>
  </si>
  <si>
    <t>Energi: 207 kJ / 50 kcal
Fedt: 2,0 g
     Heraf mættede fedtsyrer: 0,5 g
     Heraf transfedtsyrer: 0,0 g
     Heraf cholesterol: 14 mg
Kulhydrater: 2,7 g
     Heraf sukkerarter: 0,6 g
Kostfiber: 0,5 g
Protein: 4,9 g
Salt: 1,20 g
Natrium: 0,48 g
Jern: 1,19 mg
Calcium: 26,1 mg
Vitamin A: 53,8 mikron
C-vitamin: 0,708 mg</t>
  </si>
  <si>
    <t xml:space="preserve">- Eau
- Sauce tomate (tomate 98%, amidon modifié de pomme de terre, sel, marjolaine, basilic, oignons, ail, huile de colza, acidifiant : acide citrique)
- Haricots verts
- Courgettes
- Carottes
- Pommes de terre (pomme de terre, huile de tournesol)
- Pâtes (gluten)
- Haricots blancs et rouges
- Concentré de tomate
- Ail (sulfites)
- Huile d'olive vierge extra, basilic
- Sel
- Jus de veau lié (fécule de pomme de terre, sel, graisse de poule, légumes : oignons et tomates, maltodextrine, amidon modifié de maïs, extrait de levure, sirop de glucose, arômes, sucre, viande de veau 3,8 %, farine de blé, extrait de viande de bœuf, épaississant: gomme guar, extrait de chicorée, ail, colorant : E150c, extrait de vin blanc, extraits d'épices, antioxydant: extraits de romarin)
- Sucre
- Vinaigre d'alcool 8% d'acidité 0, 1 %
- Poivre blanc. </t>
  </si>
  <si>
    <t>- Vand
- Tomatsaus (tomat 98%, modificeret kartoffelstivelse, salt, marjoram, basilikum, løg, hvidløg, rapsfrø, surgøringsmiddel: citronsyre)
- Grønne bønner
- Courgetter
- Gulerødder
- Kartofler (kartoffel, solsikkeolie)
- Pasta (gluten)
- Hvide og røde bønner
- Tomatkoncentrat
- Hvidløg (sulfitter)
- Ekstra jomfruolie, basilikum
- Salt
- Koblet kalvesaft (kartoffelstivelse, salt, kyllingefedt, grøntsager: løg og tomater, maltodextrin, modificeret majsstivelse, gærekstrakt, glucosesirup, aromaer, sukker, kalvekød 3,8% hvedemel, oksekstrakt, fortykningsmiddel: guargummi, cikorieekstrakt, hvidløg, farve: E150c, hvidvinekstrakt, krydderekstrakter, antioxidant: rosmarinekstrakter)
- sukker
- Alkoholeddike 8% surhedsgrad 0, 1%
- Hvid peber.</t>
  </si>
  <si>
    <t>Energi: 195 kJ / 46 kcal
Fedt: 2,0 g
     Heraf mættede fedtsyrer: 0,5 g
     Heraf transfedtsyrer: 0,0 g
     Heraf cholesterol: 0 mg
Kulhydrater: 5,6 g
     Heraf sukkerarter: 1,10 g
Fødevarefiber: 1,30 g
Protein: 1,20 g
Salt: 1,20 g
Natrium: 0,46 g
Jern: 0,403 mg
Calcium: 23,8 mg
Vitamin A: 299 mikron
C-vitamin: 2,97 mg</t>
  </si>
  <si>
    <t>- sirup (sukker, vand) 98,3%
- Naturlig abrikosaroma 0,98%
- Syrer: citronsyre E330
- Farvestoffer: koncentrater: søde kartofler, æble, radise, kirsebær, saflor,
- Farvestof: Tilsætningsblanding E414, E445, E211.</t>
  </si>
  <si>
    <t>- sirup (sukker, vand) 98,3%
- Naturlig banan smag 0,98%
- Citronsaft
- Farvestof: Tilsætningsblanding E414, E445, E330, E211.
- Farvestoffer: læder, E131 (E211)</t>
  </si>
  <si>
    <t>Hvidt krydderier med balsamicoeddik fra Modena 59% (hvid eddike, sukker, balsamicoeddik fra Modena IGP 1%, sulfitter)</t>
  </si>
  <si>
    <t>Energi: 446kj / 106kcal
Fedt: 0 g
     Heraf mættede fedtsyrer: 0 g
Kulhydrater: 26 g
     Heraf sukkerarter: 26 g
Protein: 0,3 g
Salt: 0,01 g</t>
  </si>
  <si>
    <t>- Hvidt eddike med balsamicoeddike fra Modena 59% (hvid eddike, sukker, balsamicoeddik fra Modena IGP 1%, sulfitter)
- Trøffelaroma</t>
  </si>
  <si>
    <t>Energi: 446 kj / 106 kcal
Fedt: 0 g
     Heraf mættede fedtsyrer: 0 g
Kulhydrater: 26 g
     Heraf sukkerarter: 26 g
Protein: 0,3 g
Salt: 0,01 g</t>
  </si>
  <si>
    <t>- Vand
- 18% hummer (krebsdyr, sulfitter)
- Forskellige stenfisk
- Tomatsaus (tomat 98%, modificeret kartoffelstivelse, salt, marjoram, basilikum, løg, hvidløg, rapsfrø, surgøringsmiddel: citronsyre)
- Tomatkoncentrat
- Krabber (krebsdyr, sulfitter)
- Hvidvin 12 ° 2% (sulfitter)
  Ekstra jomfru olivenolie
- Salt
- Hvidløg (sulfitter)
- løg
- porrer
- Aromatiske planter
- Krydderier
- Hvid peber
- Safran.</t>
  </si>
  <si>
    <t>Energi: 339 kJ / 81 kcal
Fedt: 4,0 g
     Heraf mættede fedtsyrer: 0,6 g
     Heraf transfedtsyrer: 0,0 g
     Heraf cholesterol: 24 mg
Kulhydrater: 2,3 g
     Heraf sukkerarter: 0,8 g
Kostfiber: 0,5 g
Protein: 8,3 g
Salt: 1,50 g
Natrium: 0,6 g
Jern: 0,501 mg
Calcium: 25,2 mg
Vitamin A: 55,9 mikron
C-vitamin: 1,50 mg</t>
  </si>
  <si>
    <t>- Vand
- Butternut 37%
- Courgetter
- Gulerødder
- porrer
- Bacon 1,5% (EF-oprindelse) (svinekød, vand, salt, glucosesirup, forsurende midler (natriumacetat, kaliumlactat)
- Antioxidanter (natrium erythorbat, natrium ascorbat)
- Konserveringsmidler (natriumnitrit)
- Dextrose
- Naturlig aroma
- løg
- Ekstra jomfru olivenolie
- Hvid baggrund af fjerkræ (mel (gluten)
- Kartoffelstivelse
- Salt
- Aromaer
- Hvede stivelse
- smagsforstærker: glutamat, glucosesirup, løg, hydrogenerede vegetabilske fedtstoffer, animalsk fedt, mekanisk adskilt fjerkrækød (2%), urter og krydderier, mælkeprotein, stabilisator: E340, emulgator: E471)
- Salt
- Valnødolie
- koriander 0,1%
- Hvid peber.</t>
  </si>
  <si>
    <t>Energi: 98 kJ / 24 kcal
Fedt: 1,8 g
     Heraf mættede fedtsyrer: 0,3 g
     Heraf transfedtsyrer: 0,0 g
     Heraf cholesterol: 0,9 mg
Kulhydrater: 1,3 g
     Heraf sukkerarter: 0,6 g
Fiberindhold: 0,9 g
Protein: 0,6 g
Salt: 0,4 g
Natrium: 0,2 g
Jern: 0,51 mg
Calcium: 21,2 mg
Vitamin A: 881 mikron
C-vitamin: 0,01 mg</t>
  </si>
  <si>
    <t>- Tomater 90%
- Basil 6%
- Ekstra jomfru olivenolie
- løg
- Hvidløg (sulfitter)
- Salt
- sukker
- Alkoholeddike 8% surhedsgrad 0,3%
- Hvid peber.</t>
  </si>
  <si>
    <t>Energi: 207 kJ / 49 kcal
Fedt: 3,3 g
     Heraf mættede fedtsyrer: 0,5 g
     Heraf transfedtsyrer: 0,0 g
     Heraf cholesterol: 0,0 mg
Kulhydrater: 4,1 g
     Heraf sukkerarter: 3,5 g
Fødevarefiber: 0,6 g
Protein: 0,9 g
Salt: 1,1 g
Natrium: 0,5 g
Jern: 0,561 mg
Calcium: 14,8 mg
Vitamin A: 347 mikron
C-vitamin: 15,8 mg</t>
  </si>
  <si>
    <t>- Rosemary
- Thyme
- Oregano
- Basil
- Savory</t>
  </si>
  <si>
    <t>Energi: 377 kcal / 1578 kJ
Fedt: 9,5 g
     Heraf mættede fedtsyrer: 0 g
Kulhydrater: 65 g
     Heraf sukkerarter: 0 g
Protein: 8 g
Salt: 0 g</t>
  </si>
  <si>
    <t>Opbevaringstemperatur: stuetemperatur. Undgå termisk chok.
Bedste før dato (bedste før dato): 24 måneder i sin originale lukkede emballage. Opbevares på et tørt og ventileret sted.</t>
  </si>
  <si>
    <t>- Thyme</t>
  </si>
  <si>
    <t>- Oregano</t>
  </si>
  <si>
    <t>Energi: 265 kcal / 1110 kJ
Fedt: 4,3 g
     Heraf mættede fedtsyrer: 1,6 g
Kulhydrater: 68,9 g
     Heraf sukkerarter: 4,1 g
Protein: 9 g
Salt: &lt;0,1 g</t>
  </si>
  <si>
    <t>- Balsamicoeddike af Modena 6% surhedsgrad 99,90% (vineddike, druemost, farvning: karamel (E150d), sulfitter)
- Trøffelaroma 0,10%</t>
  </si>
  <si>
    <t>Energi: 113 kcal / 478 kJ
Fedt: 0 g
     Heraf mættede fedtsyrer: 0 g
Kulhydrater: 28 g
     Heraf sukkerarter: 28 g
Protein: 0,2 g
Salt: 0,05 g</t>
  </si>
  <si>
    <t>- Courgetter 37%
- løg
- Solsikkeolie
- Bær hvidløg 6%
- Cider eddike
- hvidløg
- Rørsukker
- mandler
- Stivelse
- Salt
- Citron kandiseret med salt
- Thyme</t>
  </si>
  <si>
    <t>Energi: 721 kJ / 174 kcal
Fedt: 14 g
     Heraf mættede fedtsyrer: 1,4 g
Kulhydrater: 10 g
     Heraf sukkerarter: 7,1 g
Protein: 2,2 g
Salt: 0,68 g</t>
  </si>
  <si>
    <t>Fremstillet med 55 g frugt pr. 100 g produkt. Samlet sukkerindhold 60 g pr. 100 g.
- Abrikos
- Rørsukker
- glucose-fructose sirup
- Geleringsmiddel: frugtpektin
- Citronsaft</t>
  </si>
  <si>
    <t>Energi kJ: 1006
Energikaliber: 237
Fedt: 0,1 g
     Heraf mættede fedtsyrer: 0,01 g
Kulhydrater: 57,5 g
     Heraf sukkerarter: 51,7 g
Protein: 0,4 g
Fødevarefiber: 0,99 g
Salt: 0,016 g</t>
  </si>
  <si>
    <t>Après ouverture, consommer dans les 15 jours au réfrigérateur.</t>
  </si>
  <si>
    <t>Efter åbning forbruges indenfor 15 dage i køleskabet.</t>
  </si>
  <si>
    <t>Forberedelse baseret på frugt. Tilberedt med 55 g frugt til 100 g produkt. Samlet sukkerindhold 60 g pr. 100 g. ingredienser:
- pære
- rørsukker
- glucose-fructose sirup
- 3% chokolade (70% kakao, sukker, kakaosmør, emulgeringsmiddel: SOYA-lecithin, naturlig vanille)
- geleringsmiddel: frugtpektin, citronsaft.
At forbruge helst før:</t>
  </si>
  <si>
    <t>Energi kJ: 1029
Energikaliber: 243
Fedt: 1,7 g / 100 g
     Heraf mættede fedtsyrer: 0,97 g / 100 g
Kulhydrater: 55,3 g / 100 g
     Heraf sukkerarter: 50,5 g / 100 g
Protein: 0,5 g / 100 g
Kostfiber: 2,14 g / 100 g
Salt: 0,07 g / 100 g</t>
  </si>
  <si>
    <t>Tilberedt med 55 g frugt til 100 g produkt. Samlet sukkerindhold 60 g pr. 100 g. ingredienser:
- 40% orange
- clementin 40%
- æble 15%
- rørsukker
- glucose-fructose sirup
- hindbærpuré 5%
- geleringsmiddel: frugtpektin, citronsaft
- bland 4 krydderier.
Forbruges fortrinsvis før</t>
  </si>
  <si>
    <t>Energi kJ: 1006
Energikaliber: 237
Fedt: 0,2 g / 100 g
     Heraf mættede fedtsyrer: 0,01 g / 100 g
Kulhydrater: 57,6 g / 100 g
     Heraf sukkerarter: 52,1 g / 100 g
Protein: 0,5 g / 100 g
Fødevarefiber: 1,43 g / 100 g
Salt: 0,02 g / 100 g</t>
  </si>
  <si>
    <t>Tilberedt med 55 g frugt til 100 g produkt. Samlet sukkerindhold 60 g pr. 100 g. ingredienser:
- æble
- rørsukker
- glucose-fructose sirup
- kanelpulver
- geleringsmiddel: frugtpektin, citronsaft.
- At forbruge helst før:</t>
  </si>
  <si>
    <t>Energi kJ: 1017
Energi kcal: 239
Fedt: 0,2 g / 100 g
     Heraf mættede fedtsyrer: 0g / 100g
Kulhydrater: 58,7 g / 100 g
     Heraf sukkerarter: 53,1 g / 100 g
Protein: 0,2 g / 100 g
Fødevarefiber: 0,82 g / 100 g
Salt: 0,02 g / 100 g</t>
  </si>
  <si>
    <t>Tilberedt med 55 g frugt til 100 g produkt. Samlet sukkerindhold 60 g pr. 100 g. ingredienser:
- abrikos 30%
- fiskeri 25%
- rørsukker
- glucose-fructose sirup
- geleringsmiddel: frugtpektin, citronsaft.
- Forbruges fortrinsvis før</t>
  </si>
  <si>
    <t>Energi kJ: 1017
Energi kcal: 239
Fedt: 0,1 g / 100 g
     Heraf mættede fedtsyrer: 0,01 g / 100 g
Kulhydrater: 58,5 g / 100 g
     Heraf sukkerarter: 53,1 g / 100 g
Protein: 0,4 g / 100 g
Fødevarefibre: 0,97 g / 100 g
Salt: 0,015 g / 100 g</t>
  </si>
  <si>
    <t>Tilberedt med 55 g frugt til 100 g produkt. Samlet sukkerindhold 60 g pr. 100 g. ingredienser:
- CHATAIGNE
- rørsukker
- glucose-fructose sirup
- geleringsmiddel: frugtpektin
- Forbruges fortrinsvis før</t>
  </si>
  <si>
    <t>Energi kJ: 1009
Energi kcal: 238
Fedt: 0,5 g / 100 g
     Heraf mættede fedtsyrer: 0,11 g / 100 g
Kulhydrater: 56,2 g / 100 g
     Heraf sukkerarter: 41,9 g / 100 g
Protein: 1 g / 100 g
Fødevarefiber: 1,96 g / 100 g
Salt: 0,08 g / 100 g</t>
  </si>
  <si>
    <t>Blomsterforberedelse. Tilberedt med 2g kronblade til 100g produkt. Samlet sukkerindhold 60 g pr. 100 g. ingredienser:
- maceration af jasminblomster
- rørsukker
- glucose-fructose sirup
- naturlig aroma af jasmin
- geleringsmiddel: frugtpektin, citronsaft.
- Forbruges fortrinsvis før</t>
  </si>
  <si>
    <t>Energi kJ: 1015
Energi kcal: 239
Fedt: 0,0005 g / 100 g
     Heraf mættede fedtsyrer: 0g / 100g
Kulhydrater: 59,5 g / 100 g
     Heraf sukkerarter: 53,5 g / 100 g
Protein: 0 g / 100 g
Fødevarefiber: 0,44 g / 100 g
Salt: 0,044 g / 100 g</t>
  </si>
  <si>
    <t>Blomsterforberedelse. Tilberedt med 2g kronblade pr. 100g produkt. Total sukkerindhold 60g pr. 100g. ingredienser:
- maceration af kronblade
- rørsukker
- glucose-fructose sirup
- geleringsmiddel: frugtpektin, citronsaft
- Naturlig aroma af rose
- Forbruges fortrinsvis før</t>
  </si>
  <si>
    <t>Energi kJ: 1017
Energi kcal: 239
Fedt: 0,0003 g / 100 g
     Heraf mættede fedtsyrer: 0g / 100g
Kulhydrater: 59,7 g / 100 g
     Heraf sukkerarter: 52,7 g / 100 g
Protein: 0,012 g / 100 g
Fødevarefibre: 0,27 g / 100 g
Salt: 0,029 g / 100 g</t>
  </si>
  <si>
    <t>Tilberedt med 55 g frugt til 100 g produkt. Samlet sukkerindhold 60 g pr. 100 g. ingredienser:
- Blancheret mandelpulver
- rørsukker
- glucose-fructose sirup
- geleringsmiddel: frugtpektin
- Forbruges fortrinsvis før</t>
  </si>
  <si>
    <t>Energi kJ: 1269
Energi kcal: 303
Fedt: 13,5 g / 100 g
     Heraf mættede fedtsyrer: 1,02 g / 100 g
Kulhydrater: 36,1 g / 100 g
     Heraf sukkerarter: 31,3 g / 100 g
Protein: 6,4 g / 100 g
Fødevarefibre: 3,3 g / 100 g
Salt: 0,013 g / 100 g</t>
  </si>
  <si>
    <t>Tilberedt med 55 g frugt til 100 g produkt. Samlet sukkerindhold 60 g pr. 100 g. ingredienser:
- NOISETTE pulver
- vand
- rørsukker
- glucose-fructose sirup
- geleringsmiddel: frugtpektin
- Forbruges fortrinsvis før</t>
  </si>
  <si>
    <t>Energie kJ: 1323
Energie kcal: 316
Matières grasses: 15,9g/100g 
    Dont acides gras saturés: 1,32g/100g
Glucides:37,2g/100g 
    Dont sucres: 32g/100g
Protéines: 4,9g/100g
Fibres alimentaires: 2,19g/100g
Sel: 0,02g/100g</t>
  </si>
  <si>
    <t>Tilberedt med 55 g frugt til 100 g produkt. Samlet sukkerindhold 60 g pr. 100 g. ingredienser:
- orange 22%
- mandarin 17%
- grapefrugt 16%
- rørsukker
- glucose-fructose sirup
- geleringsmiddel: frugtpektin, citronsaft.
- At forbruge helst før:</t>
  </si>
  <si>
    <t>Energi kJ: 1006
Energikaliber: 237
Fedt: 0,1 g / 100 g
     Heraf mættede fedtsyrer: 0,02 g / 100 g
Kulhydrater: 57,3 g / 100 g
     Heraf sukkerarter: 51,4 g / 100 g
Protein: 0,4 g / 100 g
Fødevarefiber: 0,93 g / 100 g
Salt: 0,026 g / 100 g</t>
  </si>
  <si>
    <t>Tilberedt med 55 g frugt til 100 g produkt. Samlet sukkerindhold 60 g pr. 100 g. ingredienser:
- nødderpulver
- rørsukker
- glucose-fructose sirup
- geleringsmiddel: frugtpektin
- Forbruges fortrinsvis før</t>
  </si>
  <si>
    <t>Energi kJ: 1233
Energikaliber: 294
Fedt: 11,3 g / 100 g
     Heraf mættede fedtsyrer: 1,01 g / 100 g
Kulhydrater: 44,2 g / 100 g
     Heraf sukkerarter: 37,9 g / 100 g
Protein: 3,1 g / 100 g
Fødevarefiber: 1,45 g / 100 g
Salt: 0,025 g / 100 g</t>
  </si>
  <si>
    <t>Blomsterforberedelse. Tilberedt med 2g kronblade til 100g produkt. Samlet sukkerindhold 60 g pr. 100 g. ingredienser:
- maceration af violet kronblade
- rørsukker
- glucose-fructose sirup
- geleringsmiddel: frugtpektin, citronsaft
- violet aroma.
- Forbruges fortrinsvis før</t>
  </si>
  <si>
    <t>Energi kJ: 1017
Energi kcal: 239
Fedt: 0,001 g / 100 g
     Heraf mættede fedtsyrer: 0,01 g / 100 g
Kulhydrater: 59,6g / 100g
     Heraf sukkerarter: 52,7 g / 100 g
Protein: 0 g / 100 g
Fødevarefiber: 0,28 g / 100 g
Salt: 0,03 g / 100 g</t>
  </si>
  <si>
    <t>Tilberedt med 55 g frugt til 100 g produkt. Samlet sukkerindhold 60 g pr. 100 g. ingredienser:
- CHATAIGNE 25%
- pære 20%
- NOISETTE pulver 10%
- rørsukker
- glucose-fructose sirup
- geleringsmiddel: frugtpektin
- Forbruges fortrinsvis før</t>
  </si>
  <si>
    <t>Energie kJ: 1064
Energie kcal: 252
Matières grasses: 3,2g/100g  
    Dont acides gras saturés: 0,3g/100g 
Glucides: 53,2g/100g
    Dont sucres: 43,5g/100g
Protéines: 1,5g/100g
Fibres alimentaires: 1,91g/100g 
Sel: 0,064g/100g</t>
  </si>
  <si>
    <t>Tilberedt med 55 g frugt til 100 g produkt. Samlet sukkerindhold 60 g pr. 100 g. ingredienser:
- jordbær 20%
- morello kirsebær 20%
- hindbær 15%
- rørsukker
- glucose-fructose sirup
- geleringsmiddel: frugtpektin, citronsaft.
- At forbruge helst før:</t>
  </si>
  <si>
    <t>Energi kJ: 995
Energikaliber: 234
Fedt: 0,2 g / 100 g
     Heraf mættede fedtsyrer: 0,03 g / 100 g
Kulhydrater: 55,8 g / 100 g
     Heraf sukkerarter: 51,1 g / 100 g
Protein: 0,6 g / 100 g
Fødevarefiber: 1,98 g / 100 g
Salt: 0,021 g / 100 g</t>
  </si>
  <si>
    <t>Tilberedt med 55 g frugt til 100 g produkt. Samlet sukkerindhold 60 g pr. 100 g. ingredienser:
- abrikos 19%
- fiskeri 18%
- melon 18%
- rørsukker
- glucose-fructose sirup
- geleringsmiddel: frugtpektin, citronsaft.
- At forbruge helst før:</t>
  </si>
  <si>
    <t>Energi kJ: 1016
Energi kcal: 239
Fedt: 0,1 g / 100 g
     Heraf mættede fedtsyrer: 0,01 g / 100 g
Kulhydrater: 58,4 g / 100 g
     Heraf sukkerarter: 52,6 g / 100 g
Protein: 0,4 g / 100 g
Fødevarefiber: 0,96 g / 100 g
Salt: 0,018 g / 100 g</t>
  </si>
  <si>
    <t>Tilberedt med 40 g frugt til 100 g produkt. Samlet sukkerindhold 60 g pr. 100 g. ingredienser:
- dato
- vand
- rørsukker
- glucose-fructose sirup
- geleringsmiddel: frugtpektin
- Forbruges fortrinsvis før</t>
  </si>
  <si>
    <t>Energi kJ: 971
Energikaliber: 228
Fedt: 0,2 g / 100 g
     Heraf mættede fedtsyrer: 0g / 100g
Kulhydrater: 53,3 g / 100 g
     Heraf sukkerarter: 48,1 g / 100 g
Protein: 1,2 g / 100 g
Fødevarefiber: 3,91 g / 100 g
Salt: 0,054 g / 100 g</t>
  </si>
  <si>
    <t>Tilberedt med 55 g frugt til 100 g produkt. Samlet sukkerindhold 60 g pr. 100 g. ingredienser:
- mirabelle blomme
- rørsukker
- glucose-fructose sirup
- geleringsmiddel: frugtpektin, citronsaft
- Naturlig duft af vanille.
- Forbruges fortrinsvis før</t>
  </si>
  <si>
    <t>Energi kJ: 1017
Energikaliber: 240
Fedt: 0,1 g / 100 g
     Heraf mættede fedtsyrer: 0,002 g / 100 g
Kulhydrater: 58,1 g / 100 g
     Heraf sukkerarter: 53,1 g / 100 g
Protein: 0,4 g / 100 g
Fødevarefiber: 1,33 g / 100 g
Salt: 0,016 g / 100 g</t>
  </si>
  <si>
    <t>Tilberedt med 55 g frugt til 100 g produkt. Samlet sukkerindhold 60 g pr. 100 g. ingredienser:
- pære
- rørsukker
- glucose-fructose sirup
- geleringsmiddel: frugtpektin, citronsaft
- kanelpulver.
- Forbruges fortrinsvis før</t>
  </si>
  <si>
    <t>Energi kJ: 1003
Energikaliber: 236
Fedt: 0,1 g / 100 g
     Heraf mættede fedtsyrer: 0,01 g / 100 g
Kulhydrater: 57,7 g / 100 g
     Heraf sukkerarter: 53,3 g / 100 g
Protein: 0,2 g / 100 g
Kostfiber: 1,68 g / 100 g
Salt: 0,065 g / 100 g</t>
  </si>
  <si>
    <t>Forberedelse baseret på frugt. Tilberedt med 50 g frugt til 100 g produkt. Samlet sukkerindhold 60 g pr. 100 g. ingredienser:
- Brun puré
- rørsukker
- glucose-fructose sirup
- 5% spekulosbrud (BLE-mel, sukkerarter, vegetabilsk olie, bagepulver, SOYA-mel, salt, kanel)
- geleringsmiddel: frugtpektin
- Forbruges fortrinsvis før</t>
  </si>
  <si>
    <t>Energi kJ: 1043
Energikaliber: 246
Fedt: 1,4 g / 100 g
     Heraf mættede fedtsyrer: 0,54 g / 100 g
Kulhydrater: 56,7 g / 100 g
     Heraf sukkerarter: 45,6 g / 100 g
Protein: 0,8 g / 100 g
Fødevarefiber: 1,01 g / 100 g
Salt: 0,08 g / 100 g</t>
  </si>
  <si>
    <t>Tilberedt med 55 g frugt til 100 g produkt. Samlet sukkerindhold 60 g pr. 100 g. ingredienser:
- vilde blåbær 30%
- Wild Blackberry 25%
- rørsukker
- glucose-fructose sirup
- geleringsmiddel: frugtpektin, citronsaft.
- Forbruges fortrinsvis før</t>
  </si>
  <si>
    <t>Energi kJ: 1006
Energikaliber: 237
Fedt: 0,2 g / 100 g
     Heraf mættede fedtsyrer: 0,06 g / 100 g
Kulhydrater: 57,6 g / 100 g
     Heraf sukkerarter: 50,9 g / 100 g
Protein: 0,5 g / 100 g
Fødevarefiber: 1,19 g / 100 g
Salt: 0,019 g / 100 g</t>
  </si>
  <si>
    <t>Forberedelse baseret på frugt. Tilberedt med 43 g frugt til 100 g produkt. Samlet sukkerindhold 60 g pr. 100 g. ingredienser:
- hindbær 43%
- 12% chokolade (70% kakao, sukker, kakaosmør, emulgator: SOYA lecithin, naturlig vanille)
- rørsukker
- citronsaft.
- Forbruges fortrinsvis før</t>
  </si>
  <si>
    <t>Energi kJ: 1022
Energikaliber: 242
Fedt: 2,5 g / 100 g
     Heraf mættede fedtsyrer: 1,42 g / 100 g
Kulhydrater: 51g / 100g
     Heraf sukkerarter: 45,5 g / 100 g
Protein: 1 g / 100 g
Fødevarefibre: 4,02 g / 100 g
Salt: 0,038 g / 100 g</t>
  </si>
  <si>
    <t>Forberedelse med frugt og Verbena. Tilberedt med 55 g frugt til 100 g produkt. Samlet sukkerindhold 60 g pr. 100 g. ingredienser:
- hindbær 50%
- rørsukker
- glucose-fructose sirup
- 4% æblepuré
- geleringsmiddel: frugtpektin, citronsaft,
- Verbena likør 1%
- verbena aroma
- Forbruges fortrinsvis før</t>
  </si>
  <si>
    <t>Energi kJ: 991
Energikaliber: 234
Fedt: 0,2 g / 100 g
     Heraf mættede fedtsyrer: 0,01 g / 100 g
Kulhydrater: 55,2 g / 100 g
     Heraf sukkerarter: 50,1 g / 100 g
Protein: 0,6 g / 100 g
Fødevarefiber: 2,90 g / 100 g
Salt: 0,023 g / 100 g</t>
  </si>
  <si>
    <t>Forberedelse baseret på frugt og Armagnac. Tilberedt med 55 g frugt til 100 g produkt. Samlet sukkerindhold 60 g pr. 100 g. ingredienser:
- abrikos
- rørsukker
- glucose-fructose sirup
- Armagnac 1%
- geleringsmiddel: frugtpektin, citronsaft.
- Forbruges fortrinsvis før</t>
  </si>
  <si>
    <t>Energi kJ: 992
Energikaliber: 234
Fedt: 0,1 g / 100 g
     Heraf mættede fedtsyrer: 0,01 g / 100 g
Kulhydrater: 56,4 g / 100 g
     Heraf sukkerarter: 50,5 g / 100 g
Protein: 0,5 g / 100 g
Fødevarefiber: 0,98 g / 100 g
Salt: 0,01 g / 100 g</t>
  </si>
  <si>
    <t>Forberedelse baseret på frugt. Tilberedt med 55 g frugt til 100 g produkt. Samlet sukkerindhold 60 g pr. 100 g. ingredienser:
- orange
- Bark skåret i tykke skiver
- rørsukker
- glucose-fructose sirup
- Honningbrød (honning 57%, rugmel, vand, bagepulver, aromaer Indeholder GLUTEN fra rugmel, spor af mælk og SHELL FRUIT)
- geleringsmiddel: frugtpektin, citronsaft.
- Forbruges fortrinsvis før</t>
  </si>
  <si>
    <t>Energi kJ: 1009
Energi kcal: 238
Fedt: 0,2 g / 100 g
     Heraf mættede fedtsyrer: 0,02 g / 100 g
Kulhydrater: 57,7 g / 100 g
     Heraf sukkerarter: 52,4 g / 100 g
Protein: 0,4 g / 100 g
Fødevarefiber: 1,1 g / 100 g
Salt: 0,027 g / 100 g</t>
  </si>
  <si>
    <t>Forberedelse baseret på frugt. Tilberedt med 55 g frugt til 100 g produkt. Samlet sukkerindhold 60 g pr. 100 g. ingredienser:
- CHATAIGNE 42%
- rørsukker
- glucose-fructose sirup
- 5% chokolade (70% kakao, sukker, kakaosmør, emulgeringsmiddel: SOYA-lecithin, naturlig vanilje)
- orange (8%)
- geleringsmiddel: frugtpektin
- Forbruges fortrinsvis før</t>
  </si>
  <si>
    <t>Energi kJ: 1029
Energikaliber: 243
Fedt: 1,7 g / 100 g:
     Heraf mættede fedtsyrer: 0,83 g / 100 g
Kulhydrater: 54,4 g / 100 g
     Heraf sukkerarter: 41,7 g / 100 g
Protein: 1,2 g / 100 g
Fødevarefiber: 2,2 g / 100 g
Salt: 0,073 g / 100 g</t>
  </si>
  <si>
    <t>Forberedelse baseret på frugt. Tilberedt med 55 g frugt til 100 g produkt. Samlet sukkerindhold 60 g pr. 100 g. ingredienser:
- pære 38%
- rørsukker
- glucose-fructose sirup
- æblepuré 16%
- 1% krydderi blanding
- geleringsmiddel: frugtpektin, citronsaft
- aroma brød krydderier.
- Forbruges fortrinsvis før</t>
  </si>
  <si>
    <t>Energi kJ: 1007
Energikaliber: 237
Fedt: 0,2 g / 100 g
     Heraf mættede fedtsyrer: 0,01 g / 100 g
Kulhydrater: 57,9 g / 100 g
     Heraf sukkerarter: 52,5 g / 100 g
Protein: 0,2 g / 100 g
Fødevarefiber: 1,52 g / 100 g
Salt: 0,05 g / 100 g</t>
  </si>
  <si>
    <t>Blomsterforberedelse. Forberedt med 2 g lavendel pr. 100 g produkt. Samlet sukkerindhold 60 g pr. 100 g. ingredienser:
- maceration af lavendel
- rørsukker
- glucose-fructose sirup
- geleringsmiddel: frugtpektin, citronsaft
- Naturlig duft af lavendel.
- Forbruges fortrinsvis før</t>
  </si>
  <si>
    <t>Energi kJ: 1015
Energi kcal: 239
Fedt: 0,0005 g / 100 g
     Heraf mættede fedtsyrer: 0g / 100g
Kulhydrater: 59,5 g / 100 g
     Heraf sukkerarter: 53,7 g / 100 g
Protein: 0,02 g / 100 g
Fødevarefiber: 0,44 g / 100 g
Salt: 0,044 g / 100 g</t>
  </si>
  <si>
    <t>Tilberedt med 55 g frugt til 100 g produkt. Samlet sukkerindhold 60 g pr. 100 g. ingredienser:
- jordbær
- abrikos
- rørsukker
- glucose-fructose sirup
- geleringsmiddel: frugtpektin, citronsaft.
- Forbruges fortrinsvis før</t>
  </si>
  <si>
    <t>Energi kJ:
Energi kcal:
fedt:
     Heraf mættede fedtsyrer:
kulhydrater:
     Heraf sukkerarter:
protein:
Fødevarefibre:
salt:</t>
  </si>
  <si>
    <t>Forberedelse baseret på frugt. Tilberedt med 50 g juice til 100 g produkt. Samlet sukkerindhold 60 g pr. 100 g. ingredienser:
- æblesaft
- rørsukker
- glucose-fructose sirup
- geleringsmiddel: frugtpektin, citronsaft
- valmue smag
- rød mad farve.
- Forbruges fortrinsvis før</t>
  </si>
  <si>
    <t>Energi kJ: 1018
Energikaliber: 240
Fedt: 0,1 g / 100 g
     Heraf mættede fedtsyrer: 0g / 100g
Kulhydrater: 59,4 g / 100 g
     Heraf sukkerarter: 52,5 g / 100 g
Protein: 0,1 g / 100 g
Fiber / 0,35 g / 100 g
Salt: 0,026 g / 100 g</t>
  </si>
  <si>
    <t>Tilberedt med 55 g frugt til 100 g produkt. Samlet sukkerindhold 60 g pr. 100 g. ingredienser:
- jordbær
- Rabarber
- rørsukker
- glucose-fructose sirup
- geleringsmiddel: frugtpektin, citronsaft.
- Forbruges fortrinsvis før</t>
  </si>
  <si>
    <t>Energi kJ: 1006
Energikaliber: 237
Fedt: 0,1 g / 100 g
     Heraf mættede fedtsyrer: 0,03 g / 100 g
Kulhydrater: 57,8 g / 100 g
     Heraf sukkerarter: 51,6 g / 100 g
Protein: 0,4 g / 100 g
Fødevarefiber: 1,06 g / 100 g
Salt: 0,019 g / 100 g</t>
  </si>
  <si>
    <t>Tilberedt med 55 g frugt til 100 g produkt. Samlet sukkerindhold 60 g pr. 100 g. ingredienser:
- mandarin
- hindbær
- rørsukker
- glucose-fructose sirup
- geleringsmiddel: frugtpektin, citronsaft.
- Forbruges fortrinsvis før</t>
  </si>
  <si>
    <t>Energie kJ: 1004
Energie kcal: 236
Matières grasses: 0,2g/100g  
    Dont acides gras saturés: 0,003g/100g 
Glucides: 57,2g/100g
    Dont sucres: 52g/100g
Protéines: 0,4g/100g
Fibres alimentaires: 1,58g/100g 
Sel: 0,016g/100g</t>
  </si>
  <si>
    <t>Tilberedt med 55 g frugt til 100 g produkt. Samlet sukkerindhold 60 g pr. 100 g. ingredienser:
- melon 30%
- orange 15%
- rørsukker
- glucose-fructose sirup
- æblepuré 10%
- geleringsmiddel: frugtpektin, citronsaft.
- Forbruges fortrinsvis før</t>
  </si>
  <si>
    <t>Energi kJ: 1010
Energi kcal: 238
Fedt: 0,1 g / 100 g
     Heraf mættede fedtsyrer: 0,02 g / 100 g
Kulhydrater: 58,1 g / 100 g
     Heraf sukkerarter: 52,6 g / 100 g
Protein: 0,4 g / 100 g
Fødevarefiber: 0,83 g / 100 g
Salt: 0,03 g / 100G</t>
  </si>
  <si>
    <t>Tilberedt med 55 g frugt til 100 g produkt. Samlet sukkerindhold 60 g pr. 100 g. ingredienser:
- fig 25%
- orange 25%
- rørsukker
- glucose-fructose sirup
- æblepuré 5%
- geleringsmiddel: frugtpektin, citronsaft.
- Forbruges fortrinsvis før</t>
  </si>
  <si>
    <t>Energi kJ: 1008
Energikaliber: 237
Fedt: 0,1 g / 100 g
     Heraf mættede fedtsyrer: 0,02 g / 100 g
Kulhydrater: 57,8 g / 100 g
     Heraf sukkerarter: 52,4 g / 100 g
Protein: 0,5 g / 100 g
Fødevarefiber: 1,07 g / 100 g
Salt: 0,024 g / 100 g</t>
  </si>
  <si>
    <t>Tilberedt med 55 g frugt til 100 g produkt. Samlet sukkerindhold 60 g pr. 100 g. ingredienser:
- orange
- bark skåret i strimler
- rørsukker
- glucose-fructose sirup
- geleringsmiddel: frugtpektin, citronsaft
- kanelpulver.
- Forbruges fortrinsvis før</t>
  </si>
  <si>
    <t>Energi kJ: 1006
Energikaliber: 237
Fedt: 0,1 g / 100 g
     Heraf mættede fedtsyrer: 0,03 g / 100 g
Kulhydrater: 57,3 g / 100 g
     Heraf sukkerarter: 52,1 g / 100 g
Protein: 0,5 g / 100 g
Fødevarefiber: 1,13 g / 100 g
Salt: 0,025 g / 100 g</t>
  </si>
  <si>
    <t>Tilberedt med 55 g frugt til 100 g produkt. Samlet sukkerindhold 60 g pr. 100 g. ingredienser:
- blåbær
- rørsukker
- glucose-fructose sirup
- geleringsmiddel: frugtpektin, citronsaft
- génépi
- Forbruges fortrinsvis før</t>
  </si>
  <si>
    <t>Energi kJ: 1008
Energikaliber: 237
Fedt: 0,1 g / 100 g
     Heraf mættede fedtsyrer: 0,01 g / 100 g
Kulhydrater: 57,4 g / 100 g
     Heraf sukkerarter: 50,8 g / 100 g
Protein: 0,3 g / 100 g
Fødevarefiber: 1,36 g / 100 g
Salt: 0,03 g / 100 g</t>
  </si>
  <si>
    <t>Tilberedt med 55 g frugt til 100 g produkt. Samlet sukkerindhold 60 g pr. 100 g. ingredienser:
- jordbær 40%
- litchi 15%
- rørsukker
- glucose-fructose sirup
- geleringsmiddel: frugtpektin, citronsaft.
- Forbruges fortrinsvis før</t>
  </si>
  <si>
    <t>Energi kJ: 1008
Energikaliber: 237
Fedt: 0,2 g / 100 g
     Heraf mættede fedtsyrer: 0,04 g / 100 g
Kulhydrater: 57,6 g / 100 g
     Heraf sukkerarter: 51,8 g / 100 g
Protein: 0,4 g / 100 g
Fødevarefibre: 0,97 g / 100 g
Salt: 0,03 g / 100 g</t>
  </si>
  <si>
    <t>Tilberedt med 55 g frugt til 100 g produkt. Samlet sukkerindhold 60 g pr. 100 g. ingredienser:
- fiskeri
- abrikos
- mirabelle blomme
- pære
- rørsukker
- glucose-fructose sirup
- geleringsmiddel: frugtpektin, citronsaft.
- Forbruges fortrinsvis før</t>
  </si>
  <si>
    <t>Energi kJ: 1015
Energi kcal: 239
Fedt: 0g / 100g
     Heraf mættede fedtsyrer: 0g / 100g
Kulhydrater: 58g / 100g
     Heraf sukkerarter: 53g / 100g
Protein: 0 g / 100 g
Fødevarefiber: 1,28 g / 100 g
Salt: 0,03 g / 100 g</t>
  </si>
  <si>
    <t>Tilberedt med 55 g frugt til 100 g produkt. Samlet sukkerindhold 60 g pr. 100 g. ingredienser:
- sort kirsebær
- rørsukker
- glucose-fructose sirup
- geleringsmiddel: frugtpektin, citronsaft.
- Forbruges fortrinsvis før</t>
  </si>
  <si>
    <t>Energi kJ: 1008
Energikaliber: 237
Fedt: 0g / 100g
     Heraf mættede fedtsyrer: 0g / 100g
Kulhydrater: 57g / 100g
     Heraf sukkerarter: 52g / 100g
Protein: 0,7 g / 100 g
Fødevarefiber: 0,96 g / 100 g
Salt: 0,03 g / 100 g</t>
  </si>
  <si>
    <t>Tilberedt med 55 g frugt til 100 g produkt. Samlet sukkerindhold 60 g pr. 100 g. ingredienser:
- pære
- kvede
- rørsukker
- glucose-fructose sirup
- geleringsmiddel: frugtpektin, citronsaft
- Bland 4 krydderier.
- Forbruges fortrinsvis før</t>
  </si>
  <si>
    <t>Energi kJ: 995
Energikaliber: 234
Fedt: 0,2 g / 100 g
     Heraf mættede fedtsyrer: 0,02 g / 100 g
Kulhydrater: 57g / 100g
     Heraf sukkerarter: 51g / 100g
Protein: 0,2 g / 100 g
Fødevarefiber: 1,84 g / 100 g
Salt: 0,04 g / 100 g</t>
  </si>
  <si>
    <t>Tilberedt med 55 g frugt til 100 g produkt. Samlet sukkerindhold 60 g pr. 100 g. ingredienser:
- pære
- rørsukker
- glucose-fructose sirup
- geleringsmiddel: frugtpektin, citronsaft
- karamelfarvning
- naturlig vaniljesmag.
- Forbruges fortrinsvis før</t>
  </si>
  <si>
    <t>Energi kJ: 1005
Energikaliber: 237
Fedt: 0,1 g / 100 g
     Heraf mættede fedtsyrer: 0,01 g / 100 g
Kulhydrater: 58,2 g / 100 g
     Heraf sukkerarter: 52,7 g / 100 g
Protein: 0,2 g / 100 g
Fødevarefiber: 1,26 g / 100 g
Salt: 0,09 g / 100 g</t>
  </si>
  <si>
    <t>Tilberedt med 55 g frugt til 100 g produkt. Samlet sukkerindhold 60 g pr. 100 g. ingredienser:
- Mango 19%
- ananas 19%
- hindbær 18%
- rørsukker
- glucose-fructose sirup
- geleringsmiddel: frugtpektin, citronsaft.
- Forbruges fortrinsvis før</t>
  </si>
  <si>
    <t>Energi kJ: 1002
Energikaliber: 236
Fedt: 0,1 g / 100 g
     Heraf mættede fedtsyrer: 0,01 g / 100 g
Kulhydrater: 57,1 g / 100 g
     Heraf sukkerarter: 51,6 g / 100 g
Protein: 0,4 g / 100 g
Kostfiber; 1,65 g / 100 g
Salt: 0,024 g / 100 g</t>
  </si>
  <si>
    <t>Tilberedt med 55 g frugt til 100 g produkt. Samlet sukkerindhold 60 g pr. 100 g. ingredienser:
- clementin
- Skræl skåret i tynde skiver
- rørsukker
- glucose-fructose sirup
- geleringsmiddel: frugtpektin, citronsaft.
- Forbruges fortrinsvis før</t>
  </si>
  <si>
    <t>Energi kJ: 1007
Energikaliber: 237
Fedt: 0,1 g / 100 g
     Heraf mættede fedtsyrer: 0g / 100g
Kulhydrater: 57,7 g / 100 g
     Heraf sukkerarter: 52,1 g / 100 g
Protein: 0,4 g / 100 g
Fødevarefibre: 0,97 g / 100 g
Salt: 0,02 g / 100 g</t>
  </si>
  <si>
    <t>Tilberedt med 55 g frugt til 100 g produkt. Samlet sukkerindhold 60 g pr. 100 g. ingredienser:
- Brun puré
- rørsukker
- glucose-fructose sirup
- geleringsmiddel: frugtpektin
- Forbruges fortrinsvis før</t>
  </si>
  <si>
    <t>Energi kJ: 946
Energikaliber: 223
Fedt: 0,03 g / 100 g
     Heraf mættede fedtsyrer: 0,01 g / 100 g
Kulhydrater: 58,4 g / 100 g
     Heraf sukkerarter: 53,3 g / 100 g
Protein: 0,3 g / 100 g
Fødevarefiber: 1,27 g / 100 g
Salt: 0,059 g / 100 g</t>
  </si>
  <si>
    <t>Tilberedt med 55 g frugt til 100 g produkt. Samlet sukkerindhold 60 g pr. 100 g. ingredienser:
fig
- rørsukker
- glucose-fructose sirup
- geleringsmiddel: frugtpektin, citronsaft.
- Forbruges fortrinsvis før</t>
  </si>
  <si>
    <t>Energi kJ: 1005
Energikaliber: 237
Fedt: 0,2 g / 100 g
     Heraf mættede fedtsyrer: 0,03 g / 100 g
Kulhydrater: 57,4 g / 100 g
     Heraf sukkerarter: 51,8 g / 100 g
Protein: 0,7 g / 100 g
Fødevarefiber: 1,29 g / 100 g
Salt: 0,017 g / 100 g</t>
  </si>
  <si>
    <t>Tilberedt med 55 g frugt til 100 g produkt. Samlet sukkerindhold 60 g pr. 100 g. ingredienser:
- jordbær
- rørsukker
- glucose-fructose sirup
- geleringsmiddel: frugtpektin, citronsaft.
- Forbruges fortrinsvis før</t>
  </si>
  <si>
    <t>Energi kJ: 1008
Energikaliber: 237
Fedt: 0,1 g / 100 g
     Heraf mættede fedtsyrer: 0,02 g / 100 g
Kulhydrater: 57,8 g / 100 g
     Heraf sukkerarter: 51,9 g / 100 g
Protein: 0,4 g / 100 g
Fødevarefiber: 1,02 g / 100 g
Salt: 0,023 g / 100 g</t>
  </si>
  <si>
    <t>Tilberedt med 55 g frugt til 100 g produkt. Samlet sukkerindhold 60 g pr. 100 g. ingredienser:
- jordbær
- hindbær
- rørsukker
- glucose-fructose sirup
- geleringsmiddel: frugtpektin, citronsaft.
- Forbruges fortrinsvis før</t>
  </si>
  <si>
    <t>Energi kJ: 997
Energikaliber: 235
Fedt: 0,1 g / 100 g
     Heraf mættede fedtsyrer: 0,02 g / 100 g
Kulhydrater: 56,4 g / 100 g
     Heraf sukkerarter: 50,6 g / 100 g
Protein: 0,5 g / 100 g
Fødevarefiber: 2,06 g / 100 g
Salt: 0,021 g / 100 g</t>
  </si>
  <si>
    <t>Tilberedt med 55 g frugt til 100 g produkt. Samlet sukkerindhold 60 g pr. 100 g. ingredienser:
- vilde jordbær
- rørsukker
- glucose-fructose sirup
- geleringsmiddel: frugtpektin, citronsaft.
- Forbruges fortrinsvis før</t>
  </si>
  <si>
    <t>Energi kJ: 1007
Energikaliber: 237
Fedt: 0,1 g / 100 g
     Heraf mættede fedtsyrer: 0,02 g / 100 g
Kulhydrater: 57,7 g / 100 g
     Heraf sukkerarter: 52,3 g / 100 g
Protein: 0,4 g / 100 g
Fødevarefiber: 1,02 g / 100 g
Salt: 0,02 g / 100 g</t>
  </si>
  <si>
    <t>Tilberedt med 55 g frugt til 100 g produkt. Samlet sukkerindhold 60 g pr. 100 g. ingredienser:
- hindbær
- rørsukker
- glucose-fructose sirup
- geleringsmiddel: frugtpektin, citronsaft.
- Forbruges fortrinsvis før</t>
  </si>
  <si>
    <t>Energi kJ: 986
Energi kcal: 232
Fedt: 0,1 g / 100 g
     Heraf mættede fedtsyrer: 0,01 g / 100 g
Kulhydrater: 54,9 g / 100 g
     Heraf sukkerarter: 49,3 g / 100 g
Protein: 0,7 g / 100 g
Fødevarefiber: 3,09 g / 100 g
Salt: 0,019 g / 100 g</t>
  </si>
  <si>
    <t>Tilberedt med 55 g frugt til 100 g produkt. Samlet sukkerindhold 60 g pr. 100 g. ingredienser:
- sur kirsebær
- rørsukker
- glucose-fructose sirup
- geleringsmiddel: frugtpektin, citronsaft.
- Forbruges fortrinsvis før</t>
  </si>
  <si>
    <t>Energi kJ: 1005
Energikaliber: 236
Fedt: 0,3 g / 100 g
     Heraf mættede fedtsyrer: 0,06 g / 100 g
Kulhydrater: 57g / 100g</t>
  </si>
  <si>
    <t>Tilberedt med 55 g frugt til 100 g produkt. Samlet sukkerindhold 60 g pr. 100 g. ingredienser:
- mango
- rørsukker
- glucose-fructose sirup
- geleringsmiddel: frugtpektin, citronsaft.
- Forbruges fortrinsvis før</t>
  </si>
  <si>
    <t>Energi kJ: 956
Energikaliber: 225
Fedt: 0,02 g / 100 g
     Heraf mættede fedtsyrer: 0,004 g / 100 g
Kulhydrater: 58,6 g / 100 g
     Heraf sukkerarter: 52,5 g / 100 g
Protein: 0,2 g / 100 g
Fødevarefiber: 1,07 g / 100 g
Salt: 0,05 g / 100 g</t>
  </si>
  <si>
    <t>Tilberedt med 55 g frugt til 100 g produkt. Samlet sukkerindhold 60 g pr. 100 g. ingredienser:
- melon
- rørsukker
- glucose-fructose sirup
- geleringsmiddel: frugtpektin, citronsaft.
- Forbruges fortrinsvis før</t>
  </si>
  <si>
    <t>Energi kJ: 1010
Energi kcal: 238
Fedt: 0,1 g / 100 g
     Heraf mættede fedtsyrer: 0,03 g / 100 g
Kulhydrater: 58,5 g / 100 g
     Heraf sukkerarter: 52,8 g / 100 g
Protein: 0,4 g / 100 g
Fødevarefiber: 0,6 g / 100 g
Salt: 0,029 g / 100 g</t>
  </si>
  <si>
    <t>Tilberedt med 55 g frugt til 100 g produkt. Samlet sukkerindhold 60 g pr. 100 g. ingredienser:
- figen 30%
- druesaft 25%
- rørsukker
- glucose-fructose sirup
- geleringsmiddel: frugtpektin, citronsaft.
- Forbruges fortrinsvis før</t>
  </si>
  <si>
    <t>Energi kJ: 1010
Energi kcal: 238
Fedt: 0,1 g / 100 g
     Heraf mættede fedtsyrer: 0,02 g / 100 g
Kulhydrater: 58,3 g / 100 g
     Heraf sukkerarter: 52,3 g / 100 g
Protein: 0,5 g / 100 g
Fødevarefiber: 0,85 g / 100 g
Salt: 0,019 g / 100 g</t>
  </si>
  <si>
    <t>Tilberedt med 55 g frugt til 100 g produkt. Samlet sukkerindhold 60 g pr. 100 g. ingredienser:
- mirabelle blomme
- rørsukker
- glucose-fructose sirup
- geleringsmiddel: frugtpektin, citronsaft.
- Forbruges fortrinsvis før</t>
  </si>
  <si>
    <t>Tilberedt med 55 g frugt til 100 g produkt. Samlet sukkerindhold 60 g pr. 100 g. ingredienser:
- Wild Blackberry
- rørsukker
- glucose-fructose sirup
- geleringsmiddel: frugtpektin, citronsaft.
- Forbruges fortrinsvis før</t>
  </si>
  <si>
    <t>Energi kJ: 1009
Energi kcal: 238
Fedt: 0,2 g / 100 g
     Heraf mættede fedtsyrer: 0,11 g / 100 g
Kulhydrater: 58,1 g / 100 g
     Heraf sukkerarter: 51,8 g / 100 g
Protein: 0,5 g / 100 g
Fødevarefiber: 0,99 g / 100 g
Salt: 0,020 g / 100 g</t>
  </si>
  <si>
    <t>Tilberedt med 55 g frugt til 100 g produkt. Samlet sukkerindhold 60 g pr. 100 g. ingredienser:
- vilde blåbær
- rørsukker
- glucose-fructose sirup
- geleringsmiddel: frugtpektin, citronsaft.
- At forbruge helst før:</t>
  </si>
  <si>
    <t>Energi kJ: 1006
Energikaliber: 237
Fedt: 0,2 g / 100 g
     Heraf mættede fedtsyrer: 0,01 g / 100 g
Kulhydrater: 57,4 g / 100 g
     Heraf sukkerarter: 50,3 g / 100 g
Protein: 0,3 g / 100 g
Kostfiber: 1,4 g / 100 g
Salt: 0,023 g / 100 g</t>
  </si>
  <si>
    <t>Tilberedt med 55 g frugt til 100 g produkt. Samlet sukkerindhold 60 g pr. 100 g. ingredienser:
- GREEN NUTS
- rørsukker
- glucose-fructose sirup
- geleringsmiddel: frugtpektin, citronsaft.
- Forbruges fortrinsvis før</t>
  </si>
  <si>
    <t>Energi kJ: 1325
Energikaliber: 317
Fedt: 15,9 g / 100 g
     Heraf mættede fedtsyrer: 1,43 g / 100 g
Kulhydrater: 38,4 g / 100 g
     Heraf sukkerarter: 33g / 100g
Protein: 4,3 g / 100 g
Fødevarefiber: 1,55 g / 100 g
Salt: 0,015 g / 100 g</t>
  </si>
  <si>
    <t>Tilberedt med 55 g frugt til 100 g produkt. Samlet sukkerindhold 60 g pr. 100 g. ingredienser:
- orange
- bark skåret i strimler
- rørsukker
- glucose-fructose sirup
- geleringsmiddel: frugtpektin, citronsaft.
- Forbruges fortrinsvis før</t>
  </si>
  <si>
    <t>Energi kJ: 1007
Energikaliber: 237
Fedt: 0,1 g / 100 g
     Heraf mættede fedtsyrer: 0,03 g / 100 g
Kulhydrater: 57,5 g / 100 g
     Heraf sukkerarter: 51,8 g / 100 g
Protein: 0,5 g / 100 g
Kostfiber: 1,4 g / 100 g
Salt: 0,023 g / 100G</t>
  </si>
  <si>
    <t>Tilberedt med 55 g frugt til 100 g produkt. Samlet sukkerindhold 60 g pr. 100 g. ingredienser:
- bitter orange
- bark skåret i strimler
- rørsukker
- glucose-fructose sirup
- frugtpektin, citronsaft
- Forbruges fortrinsvis før</t>
  </si>
  <si>
    <t>Energi kJ: 1006
Energikaliber: 237
Fedt: 0,1 g / 100 g
     Heraf mættede fedtsyrer: 0,03 g / 100 g
Kulhydrater: 57,4 g / 100 g
     Heraf sukkerarter: 51,7 g / 100 g
Protein: 0,5 g / 100 g
Fødevarefiber: 1,14 g / 100 g
Salt: 0,031 g / 100 g</t>
  </si>
  <si>
    <t>Tilberedt med 55 g frugt til 100 g produkt. Samlet sukkerindhold 60 g pr. 100 g. ingredienser:
- vinrød
- rørsukker
- glucose-fructose sirup
- geleringsmiddel: frugtpektin, citronsaft.
- Forbruges fortrinsvis før</t>
  </si>
  <si>
    <t>Energi kJ: 968
Energikaliber: 228
Fedt: 0,2 g / 100 g
     Heraf mættede fedtsyrer: 0,06 g / 100 g
Kulhydrater: 53,5 g / 100 g
     Heraf sukkerarter: 48,2 g / 100 g
Protein: 0,4 g / 100 g
Fødevarefiber: 3,36 g / 100 g
Salt: 0,012 g / 100 g</t>
  </si>
  <si>
    <t>Forberedelse baseret på frugt. Tilberedt med 55 g frugt til 100 g produkt. Samlet sukkerindhold 60 g pr. 100 g. ingredienser:
- orange
- rørsukker
- glucose-fructose sirup
- 3% chokolade (70% kakao, sukker, kakaosmør, emulgeringsmiddel: SOYA-lecithin, naturlig vanille)
- geleringsmiddel: frugtpektin, citronsaft.
- Forbruges fortrinsvis før</t>
  </si>
  <si>
    <t>Energi kJ: 1028
Energikaliber: 242
Fedt: 1,4 g / 100 g
     Heraf mættede fedtsyrer: 0,80 g / 100 g
Kulhydrater: 55,5 g / 100 g
     Heraf sukkerarter: 50,1 g / 100 g
Protein: 0,7 g / 100 g
Fødevarefiber: 1,42 g / 100 g
Salt: 0,030 g / 100 g</t>
  </si>
  <si>
    <t>Forberedelse baseret på MELK. Tilberedt med 55 g MELK for 100 g produkt. Samlet sukkerindhold 60 g pr. 100 g. ingredienser:
- fuldmælk 52%
- rørsukker
- glucose-fructose sirup
- frisk fløde 3%
- geleringsmiddel: frugtpektin
- vanille aroma
- karamelfarvning
- Forbruges fortrinsvis før</t>
  </si>
  <si>
    <t>Energi kJ: 1062
Energi kcal: 251
Fedt: 2,6 g / 100 g
     Heraf mættede fedtsyrer: 1,69 g / 100 g
Kulhydrater: 55g / 100g
     Heraf sukkerarter: 46,8 g / 100 g
Protein: 1,6 g / 100 g
Fødevarefibre: 0,35 g / 100 g
Salt: 0,088 g / 100 g</t>
  </si>
  <si>
    <t>Tilberedt med 55 g frugt til 100 g produkt. Samlet sukkerindhold 60 g pr. 100 g. ingredienser:
- abrikos 50%
- rørsukker
- glucose-fructose sirup
- ALMEN SMÅ 5%
- geleringsmiddel: frugtpektin, citronsaft.
- Forbruges fortrinsvis før</t>
  </si>
  <si>
    <t xml:space="preserve">Energie kJ: 1051
Energie kcal: 248
Matières grasses :  2,40 g
    Dont acides gras saturés: 0,18 g
Glucides: 53,8 g
    Dont sucres: 48,7 g
Protéines: 1,50 g
Fibres alimentaires : 0 g
Sel: 0,014 g
</t>
  </si>
  <si>
    <t>Energi kJ: 1051
Energikaliber: 248
Fedt: 2,40 g
     Heraf mættede fedtsyrer: 0,18 g
Kulhydrater: 53,8 g
     Heraf sukkerarter: 48,7 g
Protein: 1,50 g
Fødevarefiber: 0 g
Salt: 0,014 g</t>
  </si>
  <si>
    <t>Tilberedt med 55 g frugt til 100 g produkt. Samlet sukkerindhold 60 g pr. 100 g. ingredienser:
Williams pære
- rørsukker
- glucose-fructose sirup
- geleringsmiddel: frugtpektin, citronsaft
- Naturlig duft af vanille.
- Forbruges fortrinsvis før</t>
  </si>
  <si>
    <t>Energi kJ: 1003
Energikaliber: 236
Fedt: 0,1 g / 100 g
     Heraf mættede fedtsyrer: 0,01 g / 100 g
Kulhydrater: 57,7g / 100g
     Heraf sukkerarter: 53,3 g / 100 g
Protein: 0,2 g / 100 g
Kostfiber: 1,68 g / 100 g
Salt: 0,065 g / 100 g</t>
  </si>
  <si>
    <t>Tilberedt med 55 g frugt til 100 g produkt. Samlet sukkerindhold 60 g pr. 100 g. ingredienser:
- clementin skræl skåret i tynde skiver
- rørsukker
- glucose-fructose sirup
- geleringsmiddel: frugtpektin, citronsaft
- valmue smag.
- Forbruges fortrinsvis før</t>
  </si>
  <si>
    <t>Tilberedt med 55 g frugt til 100 g produkt. Samlet sukkerindhold 60 g pr. 100 g. ingredienser:
- fiskeri
- rørsukker
- glucose-fructose sirup
- geleringsmiddel: frugtpektin, citronsaft.
- Forbruges fortrinsvis før</t>
  </si>
  <si>
    <t>Energi kJ: 1031
Energikaliber: 243
Fedt: 0,1 g / 100 g
     Heraf mættede fedtsyrer: 0,01 g / 100 g
Kulhydrater: 59,4 g / 100 g
     Heraf sukkerarter: 53,7 g / 100 g
Protein: 0,4 g / 100 g
Fødevarefiber: 1,17 g / 100 g
Salt: 0,018 g / 100 g</t>
  </si>
  <si>
    <t>Tilberedt med 55 g frugt til 100 g produkt. Samlet sukkerindhold 60 g pr. 100 g. ingredienser:
- pære
- rørsukker
- glucose-fructose sirup
- geleringsmiddel: frugtpektin, citronsaft.
- Forbruges fortrinsvis før</t>
  </si>
  <si>
    <t>Tilberedt med 55 g frugt til 100 g produkt. Samlet sukkerindhold 60 g pr. 100 g. ingredienser:
- prune puree
- rørsukker
- glucose-fructose sirup
- geleringsmiddel: frugtpektin, citronsaft.
- Forbruges fortrinsvis før</t>
  </si>
  <si>
    <t>Energi kJ: 1071
Energi kcal: 252
Fedt: 0,3 g / 100 g
     Heraf mættede fedtsyrer: 0g / 100g
Kulhydrater: 61g / 100g
     Heraf sukkerarter: 52,8 g / 100 g
Protein: 0,4 g / 100 g
Fødevarefiber: 1,76 g / 100 g
Salt: 0,03 g / 100 g</t>
  </si>
  <si>
    <t>Tilberedt med 55 g frugt til 100 g produkt. Samlet sukkerindhold 60 g pr. 100 g. ingredienser:
- vinfersken
- rørsukker
- glucose-fructose sirup
- geleringsmiddel: frugtpektin, citronsaft.
- Forbruges fortrinsvis før</t>
  </si>
  <si>
    <t>Energi kJ: 1029
Energikaliber: 242
Fedt: 0,1 g / 100 g
     Heraf mættede fedtsyrer: 0,01 g / 100 g
Kulhydrater: 59,5 g / 100 g
     Heraf sukkerarter: 53,4 g / 100 g
Protein: 0,3 g / 100 g
Fødevarefiber: 1,05 g / 100 g
Salt: 0,021 g / 100 g</t>
  </si>
  <si>
    <t>Tilberedt med 55 g frugt til 100 g produkt. Samlet sukkerindhold 60 g pr. 100 g. ingredienser:
- sur kirsebær 14%
- jordbær 14%
- hindbær 14%
- vinrød 13%
- rørsukker
- glucose-fructose sirup
- geleringsmiddel: frugtpektin, citronsaft.
- Forbruges fortrinsvis før</t>
  </si>
  <si>
    <t>Energi kJ: 991
Energikaliber: 233
Fedt: 0,2 g / 100 g
     Heraf mættede fedtsyrer: 0,04 g / 100 g
Kulhydrater: 55,7 g / 100 g
     Heraf sukkerarter: 50g / 100g
Protein: 0,5 g / 100 g
Kostfiber: 2,19 g / 100 g
Salt: 0,019 g / 100 g</t>
  </si>
  <si>
    <t>Tilberedt med 55 g frugt til 100 g produkt. Samlet sukkerindhold 60 g pr. 100 g. ingredienser:
- quetsche
- rørsukker
- glucose-fructose sirup
- geleringsmiddel: frugtpektin, citronsaft.
- Forbruges fortrinsvis før</t>
  </si>
  <si>
    <t>Energi kJ: 987
Energi kcal: 232
Fedt: 0,1 g / 100 g
     Heraf mættede fedtsyrer: 0,01 g / 100 g
Kulhydrater: 57g / 100g
     Heraf sukkerarter: 51,2 g / 100 g
Protein: 0,3 g / 100 g
Fødevarefiber: 0,91 g / 100 g
Salt: 0,021 g / 100 g</t>
  </si>
  <si>
    <t>Tilberedt med 55 g frugt til 100 g produkt. Samlet sukkerindhold 60 g pr. 100 g. ingredienser:
- Rabarber
- rørsukker
- glucose-fructose sirup
- geleringsmiddel: frugtpektin, citronsaft.
- Forbruges fortrinsvis før</t>
  </si>
  <si>
    <t>Energi kJ: 1004
Energikaliber: 236
Fedt: 0,1 g / 100 g
     Heraf mættede fedtsyrer: 0,03 g / 100 g
Kulhydrater: 57,7 g / 100 g
     Heraf sukkerarter: 50,9 g / 100 g
Protein: 0,5 g / 100 g
Fødevarefiber: 1,19 g / 100 g
Salt: 0,028 g / 100 g</t>
  </si>
  <si>
    <t>Tilberedt med 55 g frugt til 100 g produkt. Samlet sukkerindhold 60 g pr. 100 g. ingredienser:
- Rabarber
- abrikos
- rørsukker
- glucose-fructose sirup
- geleringsmiddel: frugtpektin, citronsaft.
- Forbruges fortrinsvis før</t>
  </si>
  <si>
    <t>Energi kJ: 1005
Energikaliber: 236
Fedt: 0,1 g / 100 g
     Heraf mættede fedtsyrer: 0,02 g / 100 g
Kulhydrater: 57,7 g / 100 g
     Heraf sukkerarter: 52,7 g / 100 g
Protein: 0,4 g / 100 g
Fødevarefiber: 1,07 g / 100 g
Salt: 0,026 g / 100 g</t>
  </si>
  <si>
    <t>Tilberedt med 55 g frugt til 100 g produkt. Samlet sukkerindhold 60 g pr. 100 g. ingredienser:
- grøn tomat
- rørsukker
- glucose-fructose sirup
- geleringsmiddel: frugtpektin, citronsaft.
- Forbruges fortrinsvis før</t>
  </si>
  <si>
    <t>Energi kJ: 1006
Energikaliber: 237
Fedt: 0,1 g / 100 g
     Heraf mættede fedtsyrer: 0,01 g / 100 g
Kulhydrater: 58,8 g / 100 g
     Heraf sukkerarter: 52, G: 100g
Protein: 0,6 g / 100 g
Fødevarefiber: 0,75 g / 100 g
Salt: 0,037 g / 100 g</t>
  </si>
  <si>
    <t>Tilberedt med 55 g frugt til 100 g produkt. Samlet sukkerindhold 60 g pr. 100 g. ingredienser:
- Dronning Claude
- rørsukker
- glucose-fructose sirup
- geleringsmiddel: frugtpektin, citronsaft.
- Forbruges fortrinsvis før</t>
  </si>
  <si>
    <t>Energi kJ: 965
Energikaliber: 227
Fedt: 0,1 g / 100 g
     Heraf mættede fedtsyrer: 0,02 g / 100 g
Kulhydrater: 55,4 g / 100 g
     Heraf sukkerarter: 50,4 g / 100 g
Protein: 0,4 g / 100 g
Fødevarefiber: 1,39 g / 100 g
Salt: 0,022 g / 100 g</t>
  </si>
  <si>
    <t>Tilberedt med 55 g frugt til 100 g produkt. Samlet sukkerindhold 60 g pr. 100 g. ingredienser:
- Passionsfrugtsaft
- rørsukker
- glucose-fructose sirup
geleringsmiddel: frugtpektin, citronsaft.
- Forbruges fortrinsvis før</t>
  </si>
  <si>
    <t>Energi kJ: 1005
Energikaliber: 237
Fedt: 0,2 g / 100 g
     Heraf mættede fedtsyrer: 0g / 100g
Kulhydrater: 56,1 g / 100 g
     Heraf sukkerarter: 50,6 g / 100 g
Protein: 1 g / 100 g
Fødevarefiber: 0,43 g / 100 g
Salt: 0,061 g / 100 g</t>
  </si>
  <si>
    <t>Blomsterforberedelse. Tilberedt med 25 g kronblade til 100 g produkt. Samlet sukkerindhold 60 g pr. 100 g. ingredienser:
- maceration af mælkebøtte blomster
- rørsukker
- glucose-fructose sirup
- geleringsmiddel: frugtpektin, citronsaft.
- Forbruges fortrinsvis før</t>
  </si>
  <si>
    <t>Energi kJ: 1010
Energi kcal: 238
Fedt: 0,1 g / 100 g
     Heraf mættede fedtsyrer: 0,01 g / 100 g
Kulhydrater: 58,4 g / 100 g
     Heraf sukkerarter: 52g / 100g
Protein: 0,2 g / 100 g
Fødevarefiber: 0,73 g / 100 g
Salt: 0,04 g / 100 g</t>
  </si>
  <si>
    <t>Forberedelse baseret på blad. Forberedt med 5 g verbena til 100 g produkt. Samlet sukkerindhold 60 g pr. 100 g. ingredienser:
- æblesaft
- maceration af verbena
- rørsukker
- glucose-fructose sirup
- geleringsmiddel: frugtpektin
- citronsaft
- Verbena smag
- grøn madfarve
- Forbruges fortrinsvis før</t>
  </si>
  <si>
    <t xml:space="preserve">Energie kJ: 1016
Energie kcal: 239
Matières grasses : 0,10 g
    Dont acides gras saturés: 0 g
Glucides: 59,3 g
    Dont sucres: 52,3 g
Protéines: 0,10 g
Fibres alimentaires : 0,51 g
Sel: 0,04 g
</t>
  </si>
  <si>
    <t>Energi kJ: 1016
Energi kcal: 239
Fedt: 0,10 g
     Heraf mættede fedtsyrer: 0 g
Kulhydrater: 59,3 g
     Heraf sukkerarter: 52,3 g
Protein: 0,10 g
Fødevarefiber: 0,51 g
Salt: 0,04 g</t>
  </si>
  <si>
    <t>Forberedelse baseret på frugt. Tilberedt med 55 g frugt til 100 g produkt. Samlet sukkerindhold 60 g pr. 100 g. ingredienser:
- fig 38%
- rørsukker
- glucose-fructose sirup
- 16% æblepuré
- 1% krydderi blanding
- geleringsmiddel: frugtpektin
- citronsaft
- aroma brød krydderier.
- Forbruges fortrinsvis før</t>
  </si>
  <si>
    <t>Energi kJ: 1007
Energikaliber: 237
Fedt: 0,2 g / 100 g
     Heraf mættede fedtsyrer: 0,02 g / 100 g
Kulhydrater: 57,4 g / 100 g
     Heraf sukkerarter: 52,8 g / 100 g
Protein: 0,6 g / 100 g
Fødevarefiber: 1,35 g / 100 g
Salt: 0,023 g / 100 g</t>
  </si>
  <si>
    <t>Forberedelse med frugt og Calvados.Prepareret med 55 g frugt til 100 g produkt. Samlet sukkerindhold 60 g pr. 100 g. ingredienser:
- æble stykker 40%
- æblepuré 15%
- rørsukker
- glucose-fructose sirup
- geleringsmiddel: frugtpektin
- citronsaft
- Calvados.
- Forbruges fortrinsvis før</t>
  </si>
  <si>
    <t>Energi kJ: 1011
Energi kcal: 238
Fedt: 0,1 g / 100 g
     Heraf mættede fedtsyrer: 0,02 g / 100 g
Kulhydrater: 58g / 100g
     Heraf sukkerarter: 52,9 g / 100 g
Protein: 0,2 g / 100 g
Fødevarefiber: 1,07 g / 100 g
Salt: 0,049 g / 100 g</t>
  </si>
  <si>
    <t>Tilberedt med 55 g frugt til 100 g produkt. Samlet sukkerindhold 60 g pr. 100 g. ingredienser:
- æble
- rørsukker
- glucose
- karamel (glucosesirup, vand)
- geleringsmiddel: frugtpektin
- syrer: citronsaft.
- Forbruges fortrinsvis før</t>
  </si>
  <si>
    <t>Energi kJ: 1006
Energikaliber: 237
Fedt: 0,3 g / 100 g
     Heraf mættede fedtsyrer: 0g / 100g
Kulhydrater: 57,9 g / 100 g
     Heraf sukkerarter: 53,2 g / 100 g
Protein: 0,3 g / 100 g
Fødevarefiber: 0,83 g / 100 g
Salt: 0,01 g / 100 g</t>
  </si>
  <si>
    <t>Forberedelse baseret på frugt. Tilberedt med 55 g frugt til 100 g produkt. Samlet sukkerindhold 60 g pr. 100 g. ingredienser:
- fig 25%
- orange 25%
- dato 5%
- rørsukker
- geleringsmiddel: frugtpektin, citronsaft.
- Forbruges fortrinsvis før</t>
  </si>
  <si>
    <t>Energi kJ: 999
Energikaliber: 235
Fedt: 0,2 g / 100 g
     Heraf mættede fedtsyrer: 0,02 g / 100 g
Kulhydrater: 56,6 g / 100 g
     Heraf sukkerarter: 49,9 g / 100 g
Protein: 0,7 g / 100 g
Fødevarefiber: 1,76 g / 100 g
Salt: 0,037 g / 100 g</t>
  </si>
  <si>
    <t>Tilberedt med 55 g frugt til 100 g produkt. Samlet sukkerindhold 60 g pr. 100 g. ingredienser:
- solbær
- rørsukker
- glucose-fructose sirup
- geleringsmiddel: frugtpektin
- citronsaft.
- Forbruges fortrinsvis før</t>
  </si>
  <si>
    <t>Energi kJ: 982
Energi kcal: 232
Fedt: 0,2 g / 100 g
     Heraf mættede fedtsyrer: 0,04 g / 100 g
Kulhydrater: 54,1 g / 100 g
     Heraf sukkerarter: 47,1 g / 100 g
Protein: 0,4 g / 100 g
Fødevarefiber: 3,77 g / 100 g
Salt: 0,016 g / 100 g</t>
  </si>
  <si>
    <t>Tilberedt med 55 g frugt til 100 g produkt. Samlet sukkerindhold 60 g pr. 100 g. ingredienser:
- citron (skåret i tynde strimler)
- rørsukker
- glucose-fructose sirup
- geleringsmiddel: frugtpektin, citronsaft.
- Forbruges fortrinsvis før</t>
  </si>
  <si>
    <t>Energi kJ: 1000
Energikaliber: 235
Fedt: 0,1 g / 100 g
     Heraf mættede fedtsyrer: 0,04 g / 100 g
Kulhydrater: 55,8 g / 100 g
     Heraf sukkerarter: 50,4 g / 100 g
Protein: 0,4 g / 100 g
Fødevarefiber: 1,09 g / 100 g
Salt: 0,018 g / 100 g</t>
  </si>
  <si>
    <t>Tilberedt med 55 g frugt til 100 g produkt. Samlet sukkerindhold 60 g pr. 100 g. ingredienser:
- jordbær
- rørsukker
- glucose-fructose sirup
- 3% chokolade (70% kakao, sukker, kakaosmør, emulgeringsmiddel: SOYA-lecithin, naturlig vanille)
- geleringsmiddel: frugtpektin
- citronsaft
- violet aroma.
- Forbruges fortrinsvis før</t>
  </si>
  <si>
    <t>Energi kJ: 1021
Energikaliber: 241
Fedt: 1 g / 100 g
     Heraf mættede fedtsyrer: 0,52 g / 100 g
Kulhydrater: 56,5 g / 100 g
     Heraf sukkerarter: 50,9 g / 100 g
Protein: 0,5 g / 100 g
Fødevarefiber: 1,26 g / 100 g
Salt: 0,028 g / 100 g</t>
  </si>
  <si>
    <t>Forberedelse baseret på frugt og lavendel spiritus. Forberedt med 55g frugt til 100g Total sukkerindhold 60g til 100g. ingredienser:
- abrikos
- rørsukker
- glucose-fructose sirup
- geleringsmiddel: frugtpektin
- citronsaft
- Naturlig duft af lavendel.
- Forbruges fortrinsvis før</t>
  </si>
  <si>
    <t>Energi kJ: 1006
Energikaliber: 237
Fedt: 0,1 g / 100 g
     Heraf mættede fedtsyrer: 0,01 g / 100 g
Kulhydrater: 57,5g / 100g
     Heraf sukkerarter: 51,7 g / 100 g
Protein: 0,4 g / 100 g
Fødevarefiber: 0,99 g / 100 g
Salt: 0,016 g / 100 g</t>
  </si>
  <si>
    <t>Tilberedt med 55 g frugt til 100 g produkt. Samlet sukkerindhold 60 g pr. 100 g. ingredienser:
- fiskeri 50%
- rørsukker
- glucose-fructose sirup
- æblepuré 5%
- geleringsmiddel: frugtpektin
- citronsaft
- valmue smag.
- Forbruges fortrinsvis før</t>
  </si>
  <si>
    <t>Tilberedt med 55 g frugt til 100 g produkt. Samlet sukkerindhold 60 g pr. 100 g. ingredienser:
- hindbær
- Wild Blackberry
- vilde blåbær
- rørsukker
- glucose-fructose sirup
- geleringsmiddel: frugtpektin, citronsaft.
- Forbruges fortrinsvis før</t>
  </si>
  <si>
    <t>Tilberedt med 55 g frugt til 100 g produkt. Samlet sukkerindhold 60 g pr. 100 g. ingredienser:
- fiskeri 30%
- kirsebær 25%
- rørsukker
- glucose-fructose sirup
- geleringsmiddel: frugtpektin, citronsaft.
- Forbruges fortrinsvis før</t>
  </si>
  <si>
    <t>Energi kJ: 1021
Energikaliber: 240
Fedt: 0,2 g / 100 g
     Heraf mættede fedtsyrer: 0,03 g / 100 g
Kulhydrater: 58,5 g / 100 g
     Heraf sukkerarter: 52,9 g / 100 g
Protein: 0,4 g / 100 g
Fødevarefiber: 0,96 g / 100 g
Salt: 0,018 g / 100 g</t>
  </si>
  <si>
    <t>Tilberedt med 55 g frugt til 100 g produkt. Samlet sukkerindhold 60 g pr. 100 g. ingredienser:
- hindbær 40%
- lychee15%
- rørsukker
- glucose-fructose sirup
- geleringsmiddel: frugtpektin, citronsaft.
- Forbruges fortrinsvis før</t>
  </si>
  <si>
    <t>Energi kJ: 996
Energikaliber: 235
Fedt: 0,2 g / 100 g
     Heraf mættede fedtsyrer: 0,04 g / 100 g
Kulhydrater: 55,9 g / 100 g
     Heraf sukkerarter: 50,3 g / 100 g
Protein: 0,6 g / 100 g
Kostfiber: 2,14 g / 100 g
Salt: 0,02 g / 100 g</t>
  </si>
  <si>
    <t>Forberedelse baseret på frugt. Tilberedt med 55 g frugt til 100 g produkt. Samlet sukkerindhold 60 g pr. 100 g. ingredienser:
- jordbær
- rørsukker
- glucose-fructose sirup
- geleringsmiddel: frugtpektin
- citronsaft
  - Muntens aroma.
- Forbruges fortrinsvis før</t>
  </si>
  <si>
    <t>Forberedelse baseret på frugt. Tilberedt med 55 g frugt til 100 g produkt. Samlet sukkerindhold 60 g pr. 100 g. ingredienser:
- citron 50%
- rørsukker
- glucose-fructose sirup
- ALMOND pulver 5%
- geleringsmiddel: frugtpektin, citronsaft.
- Forbruges fortrinsvis før</t>
  </si>
  <si>
    <t>Energi kJ: 1088
Energikaliber: 258
Fedt: 4,6 g / 100 g
     Heraf mættede fedtsyrer: 0,37 g / 100 g
Kulhydrater: 49,1 g / 100 g
     Heraf sukkerarter: 44,3 g / 100 g
Protein: 2,4 g / 100 g
Fødevarefiber: 1,9 g / 100 g
Salt: 0,021 g / 100 g</t>
  </si>
  <si>
    <t>Forberedelse baseret på frugt. Tilberedt med 55 g frugt til 100 g produkt. Samlet sukkerindhold 60 g pr. 100 g. ingredienser:
- hindbærpuré
- rørsukker
- geleringsmiddel: frugtpektin, citronsaft.
- Forbruges fortrinsvis før</t>
  </si>
  <si>
    <t>Energi kJ: 1008
Energikaliber: 237
Fedt: 0,1 g / 100 g
     Heraf mættede fedtsyrer: 0,01 g / 100 g
Kulhydrater: 58,2g / 100g
     Heraf sukkerarter: 52,4 g / 100 g
Protein: 0,5 g / 100 g
Fødevarefiber: 0,99 g / 100 g
Salt: 0,038 g / 100 g</t>
  </si>
  <si>
    <t>Tilberedt med 55 g frugt til 100 g produkt. Samlet sukkerindhold 60 g pr. 100 g. ingredienser:
- fiskeri 35%
- rosen hofter 20%
- rørsukker
- glucose-fructose sirup
- geleringsmiddel: frugtpektin, citronsaft.
- Forbruges fortrinsvis før</t>
  </si>
  <si>
    <t>Energi kJ: 971
Energi kcal: 229
Fedt: 0,2 g / 100 g
     Heraf mættede fedtsyrer: 0,01 g / 100 g
Kulhydrater: 53,6 g / 100 g
     Heraf sukkerarter: 48,5 g / 100 g
Protein: 0,8 g / 100 g
Fødevarefiber: 4,97 g / 100 g
Salt: 0,026 g / 100 g</t>
  </si>
  <si>
    <t>Tilberedt med 55 g frugt til 100 g produkt. Samlet sukkerindhold 60 g pr. 100 g. ingredienser:
- fiskeri 30%
- mango puree 25%
- rørsukker
- glucose-fructose sirup
- geleringsmiddel: frugtpektin, citronsaft.
- Forbruges fortrinsvis før</t>
  </si>
  <si>
    <t>Energi kJ: 998
Energikaliber: 235
Fedt: 0,1 g / 100 g
     Heraf mættede fedtsyrer: 0,01 g / 100 g
Kulhydrater: 59,1g / 100g
     Heraf sukkerarter: 53,6 g / 100 g
Protein: 0,3 g / 100 g
Fødevarefiber: 1,13 g / 100G
Salt: 0,03 g / 100 g</t>
  </si>
  <si>
    <t>Tilberedt med 55 g frugt til 100 g produkt. Samlet sukkerindhold 60 g pr. 100 g. ingredienser:
- hindbær
- vinrød
- Blackberry
- solbær
- blåbær
- rørsukker
- glucose-fructose sirup
- geleringsmiddel: frugtpektin, citronsaft.
- Forbruges fortrinsvis før</t>
  </si>
  <si>
    <t>Energi kJ: 986
Energi kcal: 232
Fedt: 0,2 g / 100 g
     Heraf mættede fedtsyrer: 0,03 g / 100 g
Kulhydrater: 55g / 100g
     Heraf sukkerarter: 48,4 g / 100 g
Protein: 0,5 g / 100 g
Fødevarefiber: 2,86 g / 100 g
Salt: 0,024 g / 100 g</t>
  </si>
  <si>
    <t>Tilberedt med 55 g frugt til 100 g produkt. Samlet sukkerindhold 60 g pr. 100 g. ingredienser:
- hindbær
- abrikos
- sur kirsebær
- pære
- rørsukker
- glucose-fructose sirup
- geleringsmiddel: frugtpektin
- citronsaft
- kirsch.
- Forbruges fortrinsvis før</t>
  </si>
  <si>
    <t>Energi kJ: 1001
Energikaliber: 236
Fedt: 0,1 g / 100 g
     Heraf mættede fedtsyrer: 0,02 g / 100 g
Kulhydrater: 56,5 g / 100 g
     Heraf sukkerarter: 50,8 g / 100 g
Protein: 0,4 g / 100 g
Fødevarefiber: 1,74 g / 100 g
Salt: 0,033 g / 100 g</t>
  </si>
  <si>
    <t>Tilberedt med 55 g frugt til 100 g produkt. Samlet sukkerindhold 60 g pr. 100 g. ingredienser:
- abrikos 50%
- rørsukker
- glucose-fructose sirup
- 5% praline (sukker, mandel, glucose, arabisk gummi, farvning: carmin, beta-caroten)
- geleringsmiddel: frugtpektin, citronsaft.
- Forbruges fortrinsvis før</t>
  </si>
  <si>
    <t>Energi kJ: 1021
Energikaliber: 241
Fedt: 0,9 g / 100 g
     Heraf mættede fedtsyrer: 0,07 g / 100 g
Kulhydrater: 56,3 g / 100 g
     Heraf sukkerarter: 50,7 g / 100 g
Protein: 0,8 g / 100 g
Fødevarefiber: 1,13 g / 100 g
Salt: 0,019 g / 100 g</t>
  </si>
  <si>
    <t>Tilberedt med 55 g frugt til 100 g produkt. Samlet sukkerindhold 60 g pr. 100 g. ingredienser:
- blåbær
- rørsukker
- glucose-fructose sirup
- geleringsmiddel: frugtpektin
- citronsaft
- génépi.
- Forbruges fortrinsvis før</t>
  </si>
  <si>
    <t>Préparée avec LAIT CONCENTRE, Sucre,
sirop de glucose-fructose, Crème Fraiche (LAIT), BEURRE,
Inuline (fibres végétales), dextrose, sel, arôme de vanille.</t>
  </si>
  <si>
    <t xml:space="preserve">Energie kJ: 1621
Energie kcal: 386
Matières grasses : 14,0 g 
    Dont acides gras saturés: 8,50 g
Glucides: 62,0 g
    Dont sucres: 43,0 g
Protéines: 2,10 g
Fibres alimentaires: 0 g
Sel: 0,60 g
</t>
  </si>
  <si>
    <t>Fremstillet med koncentreret mælk, sukker,
Glucose-fructose sirup, frisk fløde (mælk), smør,
Inulin (vegetabilsk fiber), dextrose, salt, vaniljesmak.</t>
  </si>
  <si>
    <t>Energi kJ: 1621
Energikaliber: 386
Fedt: 14,0 g
     Heraf mættede fedtsyrer: 8,50 g
Kulhydrater: 62,0 g
     Heraf sukkerarter: 43,0 g
Protein: 2,10 g
Fødevarefiber: 0 g
Salt: 0,60 g</t>
  </si>
  <si>
    <t>Date limite d'utilisation optimale (DLUO): 48 mois dans un endroit sec et tempéré.</t>
  </si>
  <si>
    <t>Bedste før dato (Bedst før dato): 48 måneder på et tørt og tempereret sted.</t>
  </si>
  <si>
    <t>- Vand
- Sennepsfrø
- eddike
- Salt
- Antioxidant: Kaliumdisulfit
- Syrer: citronsyre
- Spice</t>
  </si>
  <si>
    <t>Energie: 164 kcal/681 kJ
Matières grasses: 12 g
    dont saturés: 0,8 g
Glucides: 3 g
    dont sucres: 2,5 g
Protéines: 7,4 g
Sel: 6,4 g
Source négligeable de vitamine A – vitamine C - calcium – fer</t>
  </si>
  <si>
    <t>Energie: 149 kcal/619 kJ
Matières grasses: 11 g
    dont saturés: 0,8 g
Glucides: 3,6 g
    dont sucres: 2,1 g
Protéines: 7,2 g
Sel: 5,9 g</t>
  </si>
  <si>
    <t>Energi: 164 kcal / 681 kJ
Fedt: 12 g
     hvoraf mættet: 0,8 g
Kulhydrater: 3 g
     heraf sukkerarter: 2,5 g
Protein: 7,4 g
Salt: 6,4 g
Ubetydelig kilde til vitamin A - vitamin C - calcium - jern</t>
  </si>
  <si>
    <t>Stockage: température ambiante.
Date limite d'utilisation optimale (DLUO): 18 mois.</t>
  </si>
  <si>
    <t>Opbevaring: stuetemperatur.
Bedste før brugsdato (EOI): 18 måneder.</t>
  </si>
  <si>
    <t>Kølet efter åbning: 6 måneder.</t>
  </si>
  <si>
    <t>- Vand
- Sennepsfrø
- 16,7% hvidvin (med sulfitter)
- eddike
- Salt
- Sennepsfrø
- sukker
- Krydderier</t>
  </si>
  <si>
    <t>Energi: 149 kcal / 619 kJ
Fedt: 11 g
     hvoraf mættet: 0,8 g
Kulhydrater: 3,6 g
     Heraf sukkerarter: 2,1 g
Protein: 7,2 g
Salt: 5,9 g</t>
  </si>
  <si>
    <t>- vineddike *
- druemost *
- Farve: karamel (E150d) *
- * Sulfitter</t>
  </si>
  <si>
    <t>Energiværdi: 478 kJ - 113 kcal
Fedt: 0 g
     Heraf mættede fedtsyrer: 0 g
Kulhydrater: 28 g
     Heraf sukkerarter: 28 g
Protein: 0,2 g
Salt: 0,05 g</t>
  </si>
  <si>
    <t>Eddike er inkluderet i listen over fødevarer, der er undtaget fra den bedste anvendelse efter dato.
Opbevaringstemperatur: stuetemperatur.</t>
  </si>
  <si>
    <t>Undgå termisk chok.</t>
  </si>
  <si>
    <t>- Burgund hvidvineddike (sulfitter)</t>
  </si>
  <si>
    <t>Energiværdi: 19 kJ - 4 kcal
Fedt: 0,1 g
     Heraf mættede fedtsyrer: 0,0 g
Kulhydrater: 0,3 g
     Heraf sukkerarter: 0,3 g
Protein: 0,5 g
Salt: 0,020 g</t>
  </si>
  <si>
    <t>- Hvidvineddike (sulfitter)
- Koncentreret druemost 25% (sulfitter)</t>
  </si>
  <si>
    <t>Energiværdi: 302 kJ - 71 kcal
Fedt: 0 g
     Heraf mættede fedtsyrer: 0g
Kulhydrater: 17,3 g
     Heraf sukkerarter: 15,7 g
Protein: 0,2 g
Salt: 0,019 g</t>
  </si>
  <si>
    <t>Næringsdeklaration: ingen til honning fordi ubearbejdet råprodukt uden tilsætning.</t>
  </si>
  <si>
    <t>- Sucre
- Blancs d'oeufs
- Farine de blé
- Noisettes 3%
- Noix du Périgord A.O.P 9%
- Extrait de cacao 3%
- Epaississant: gomme de xanthane.</t>
  </si>
  <si>
    <t>Valeurs énergétiques: 1793 kJ/424kcal
Matières grasses: 7,40 g
    Dont acides gras saturés: 0,70 g
Glucides: 81,9 g
    Dont sucres: 67,8 g
Protéines: 6,60 g
Sel: 0 g</t>
  </si>
  <si>
    <t>Date limite de consommation (DLC): voir date sur l'emballage.
A conserver dans un endroit frais et sec.</t>
  </si>
  <si>
    <t>Date de durabilité minimale (DDM): 4 ans à compter de la date de fabrication.
A conserver à l'abri de la chaleur.</t>
  </si>
  <si>
    <t>- Chair et graisse de canard 73 % (canard origine France)
- Poivrons rouges 24 %
- Huile d’olive
- Sel
- Poivre
- Piment espelette 1 %</t>
  </si>
  <si>
    <t>- Kød og andægsfedt 73% (duck oprindelse Frankrig)
- Rød paprika 24%
- Olivenolie
- Salt
- Peber
- Espelette peber 1%</t>
  </si>
  <si>
    <t>- Sukker
- æggehvider
- Hvede mel
- Hasselnødder 3%
- Valnødder fra Périgord A.O.P 9%
- Kakaoekstrakt 3%
- Thickener: xanthangummi.</t>
  </si>
  <si>
    <t>Energiværdier: 1793 kJ / 424kcal
Fedt: 7,40 g
     Heraf mættede fedtsyrer: 0,70 g
Carbs: 81,9 g
     Heraf sukkerarter: 67,8 g
Protein: 6,60 g
Salt: 0 g</t>
  </si>
  <si>
    <t xml:space="preserve">- Viande de porc française
- Sel
- Poivre vert (2%)
- Lactose
- Sucre
- Dextrose
- Vin
- Poivre
- Ail
- Antioxydant (acide ascorbique, conservateur (E252)
- Ferments lactiques
- Boyan naturel de porc
160 g. de viande pour 100 g. de produit fini.
</t>
  </si>
  <si>
    <t>Energie: 1605 kJ/386 kcal
Matières grasses: 30 g
    Dont acides gras saturés: 13 g
Glucides: 0,90 g
    Dont sucres: 0,90 g
Protéines: 28,0 g
Sel: 5,0 g</t>
  </si>
  <si>
    <t xml:space="preserve">- Viande de porc française
- Sel
- Lactose
- Sucre
- Dextrose
- Vin
- Poivre
- Ail
- Antioxydant: acide ascorbique
- Conservateur: E252
- Ferments lactiques
- Boyan naturel de porc
160 g. de viande pour 100 g. de produit fini.
</t>
  </si>
  <si>
    <t>Energie: 1282 kJ/307 kcal
Matières grasses: 17 g
    Dont acides gras saturés: 6,60 g
Glucides: 0,50 g
    Dont sucres: 0,50 g
Protéines: 39,0 g
Sel: 5,1 g</t>
  </si>
  <si>
    <t>- Viande de porc française
- Camembert (5%)
- Sel
- Lactose
- Sucre
- Dextrose
- Vin
- Poivre
- Ail
- Arôme naturel
- Antioxydant: acide ascorbique
- Conservateur: E252
- Ferments lactiques
- Boyan naturel de porc
160 g. de viande pour 100 g. de produit fini.</t>
  </si>
  <si>
    <t>Energie: 1527 kJ/367 kcal
Matières grasses: 28,0 g
    Dont acides gras saturés: 12,0 g
Glucides: 3,0 g
    Dont sucres: 0,50 g
Protéines: 27,0 g
Sel: 4,30 g</t>
  </si>
  <si>
    <t>- Viande de porc française
- Sel
- Lactose
- Sucre
- Dextrose
- Vin
- Poivre
- Ail
- Antioxygène: acide ascorbique
- Conservateur: E252
- Arôme naturel
- Ferments
- Boyan naturel de porc
158 g. de viande pour 100 g. de produit fini.</t>
  </si>
  <si>
    <t>Energie: 1618 kJ/389 kcal
Matières grasses: 29,0 g
    Dont acides gras saturés: 12,0 g
Glucides&lt;1,0 g
    Dont sucres&lt; 0,50 g
Protéines: 31,0 g
Sel: 5,0 g</t>
  </si>
  <si>
    <t>- Viande de porc française
- Noisette: 8%
- Sel
- Lactose
- Sucre
- Dextrose
- Vin
- Poivre
- Ail
- Antioxydant: acide ascorbique
- Conservateur: E252
- Ferments lactiques
- Boyan naturel de porc
164 g. de viande pour 100 g. de produit fini.</t>
  </si>
  <si>
    <t>Energie: 1879 kJ/453 kcal
Matières grasses: 37,0 g
    Dont acides gras saturés: 13,0 g
Glucides: 3,80 g
    Dont sucres: 0 g
Protéines: 26,0 g
Sel: 3,80 g</t>
  </si>
  <si>
    <t>- Viande de porc française
- Piment d'Espelette: 0,50%
- Sel
- Lactose
- Sucre
- Dextrose
- Vin
- Poivre
- Ail
- Arôme naturel
- Antioxydant: acide ascorbique
- Conservateur: E252
- Ferments lactiques
- Boyan naturel de porc
158 g. de viande pour 100 g. de produit fini.</t>
  </si>
  <si>
    <t>Energie: 1592 kJ/383 kcal
Matières grasses: 30,0 g
    Dont acides gras saturés: 13,0 g
Glucides&lt; 0,90 g
    Dont sucres&lt; 0,80 g
Protéines: 28,0 g
Sel: 4,0 g</t>
  </si>
  <si>
    <t xml:space="preserve">- Viande de porc française
- Sel
- Lactose
- Sucre
- Dextrose
- Tomates deshydratées
- Tomates séchées: 2%
- Vin
- Poivre
- Ail
- Epices
- Arôme (dont dérivé de lait)
- Plantes aromatiques
- Herbes de Provence
- Conservateur: E252
- Ferments lactiques
- Boyan naturel de porc
170 g. de viande pour 100 g. de produit fini.
</t>
  </si>
  <si>
    <t>Energie: 1605 kJ/385 kcal
Matières grasses: 27,5 g
    Dont acides gras saturés: 11,5 g
Glucides: 7,50 g
    Dont sucres: 5,40 g
Protéines: 27,0 g
Sel: 4,0 g</t>
  </si>
  <si>
    <t>A conserver entre 4°C et 20°C à l'abri de l'humidité.</t>
  </si>
  <si>
    <t>FR 69 095 004 CE</t>
  </si>
  <si>
    <t>- Fransk svinekød
- Salt
- Lactose
- sukker
- Dextrose
- Dehydrerede tomater
- Tørrede tomater: 2%
- vin
- Peber
- hvidløg
- Krydderier
- Aroma (hvoraf mælkderivat)
- Aromatiske planter
- Urter i Provence
- Konservativ: E252
- Melkesyre
- Boyan naturlig svinekød
170 g. af kød til 100 g. af færdigvarer.</t>
  </si>
  <si>
    <t>Energi: 1605 kJ / 385 kcal
Fedt: 27,5 g
     Heraf mættede fedtsyrer: 11,5 g
Kulhydrater: 7,50 g
     Heraf sukkerarter: 5,40 g
Protein: 27,0 g
Salt: 4,0 g</t>
  </si>
  <si>
    <t>DLUO: 3 mois départ usine.</t>
  </si>
  <si>
    <t>Bedste anvendelsesdato (Bedst før dato): 3 måneder ex works.</t>
  </si>
  <si>
    <t>Opbevares ved 4 ° C - 20 ° C væk fra fugt.</t>
  </si>
  <si>
    <t>- Fransk svinekød
- Salt
- Lactose
- sukker
- Dextrose
- vin
- Peber
- hvidløg
- Antioxidant: ascorbinsyre
- Konservativ: E252
- Melkesyre
- Boyan naturlig svinekød
160 g. af kød til 100 g. af færdigvarer.</t>
  </si>
  <si>
    <t>Energi: 1282 kJ / 307 kcal
Fedt: 17 g
     Heraf mættede fedtsyrer: 6,60 g
Kulhydrater: 0,50 g
     Heraf sukkerarter: 0,50 g
Protein: 39,0 g
Salt: 5,1 g</t>
  </si>
  <si>
    <t>- Fransk svinekød
- Camembert (5%)
- Salt
- Lactose
- sukker
- Dextrose
- vin
- Peber
- hvidløg
- Naturlig aroma
- Antioxidant: ascorbinsyre
- Konservativ: E252
- Melkesyre
- Boyan naturlig svinekød
160 g. af kød til 100 g. af færdigvarer.</t>
  </si>
  <si>
    <t>Energi: 1527 kJ / 367 kcal
Fedt: 28,0 g
     Heraf mættede fedtsyrer: 12,0 g
Kulhydrater: 3,0 g
     Heraf sukkerarter: 0,50 g
Protein: 27,0 g
Salt: 4,30 g</t>
  </si>
  <si>
    <t>- Fransk svinekød
- Salt
- Lactose
- sukker
- Dextrose
- vin
- Peber
- hvidløg
- Antioxid: ascorbinsyre
- Konservativ: E252
- Naturlig aroma
- Fermenter
- Boyan naturlig svinekød
158 g. af kød til 100 g. af færdigvarer.</t>
  </si>
  <si>
    <t>Energi: 1618 kJ / 389 kcal
Fedt: 29,0 g
     Heraf mættede fedtsyrer: 12,0 g
Kulhydrater &lt;1,0 g
     Heraf sukker &lt;0,50 g
Protein: 31,0 g
Salt: 5,0 g</t>
  </si>
  <si>
    <t>- Fransk svinekød
- Hasselnød: 8%
- Salt
- Lactose
- sukker
- Dextrose
- vin
- Peber
- hvidløg
- Antioxidant: ascorbinsyre
- Konservativ: E252
- Melkesyre
- Boyan naturlig svinekød
164 g. af kød til 100 g. af færdigvarer.</t>
  </si>
  <si>
    <t>Energi: 1879 kJ / 453 kcal
Fedt: 37,0 g
     Heraf mættede fedtsyrer: 13,0 g
Kulhydrater: 3,80 g
     Heraf sukkerarter: 0 g
Protein: 26,0 g
Salt: 3,80 g</t>
  </si>
  <si>
    <t>- Fransk svinekød
- Espelette peber: 0,50%
- Salt
- Lactose
- sukker
- Dextrose
- vin
- Peber
- hvidløg
- Naturlig aroma
- Antioxidant: ascorbinsyre
- Konservativ: E252
- Melkesyre
- Boyan naturlig svinekød
158 g. af kød til 100 g. af færdigvarer.</t>
  </si>
  <si>
    <t>Energi: 1592 kJ / 383 kcal
Fedt: 30,0 g
     Heraf mættede fedtsyrer: 13,0 g
Kulhydrater &lt;0,90 g
     Heraf sukkerarter &lt;0,80 g
Protein: 28,0 g
Salt: 4,0 g</t>
  </si>
  <si>
    <t>- Fransk svinekød
- Salt
- Grøn peber (2%)
- Lactose
- sukker
- Dextrose
- vin
- Peber
- hvidløg
- Antioxidant (ascorbinsyre, konserveringsmiddel (E252)
- Melkesyre
- Boyan naturlig svinekød
160 g. af kød til 100 g. af færdigvarer.</t>
  </si>
  <si>
    <t>Energi: 1605 kJ / 386 kcal
Fedt: 30 g
     Heraf mættede fedtsyrer: 13 g
Kulhydrater: 0,90 g
     Heraf sukkerarter: 0,90 g
Protein: 28,0 g
Salt: 5,0 g</t>
  </si>
  <si>
    <t>A conserver à l'abri de l'humidité. Bien refermer l'emballage après usage.</t>
  </si>
  <si>
    <t>DLUO: à consommer de préférence avant (voir bouteille).
A conserver à l'abri de la lumière et de la chaleur.</t>
  </si>
  <si>
    <t xml:space="preserve">A conserver à l’abri de la lumière et de la chaleur.
</t>
  </si>
  <si>
    <t>Bedste før dato (bedst før dato): bedst før (se flaske).
Holdes væk fra lys og varme.</t>
  </si>
  <si>
    <t>Udløbsdato for brug (DLUO): 4 måneder.</t>
  </si>
  <si>
    <t>Holdes væk fra fugt. Luk emballagen godt efter brug.</t>
  </si>
  <si>
    <t>IMG_SG</t>
  </si>
  <si>
    <t>Code EAN</t>
  </si>
  <si>
    <t>Désignation</t>
  </si>
  <si>
    <t>PU HT</t>
  </si>
  <si>
    <t>Qté</t>
  </si>
  <si>
    <t>Prix Tôt. HT</t>
  </si>
  <si>
    <t>TVA</t>
  </si>
  <si>
    <t>Prix Tôt. TTC</t>
  </si>
  <si>
    <t>nombre de personnes</t>
  </si>
  <si>
    <t>Nombre de bouchées pot de 90g</t>
  </si>
  <si>
    <t>Nombre de bouchées pot de 180g</t>
  </si>
  <si>
    <t>Nombre de verres bouteille de 75 cl</t>
  </si>
  <si>
    <t>nombre de bouchées/p. (le nombre de bouchées par personne pour un apéro-dînatoire)</t>
  </si>
  <si>
    <t>Id</t>
  </si>
  <si>
    <t>Grammage</t>
  </si>
  <si>
    <t>coeff prix</t>
  </si>
  <si>
    <t>TOTAL</t>
  </si>
  <si>
    <t>Cout Tôt. HT</t>
  </si>
  <si>
    <t>Marge Tôt. HT</t>
  </si>
  <si>
    <t>Marge en %</t>
  </si>
  <si>
    <t> OLIVE NOIRE AUX ZESTES D'ORANGE</t>
  </si>
  <si>
    <t>Prestation de transport</t>
  </si>
  <si>
    <t>Champagne Maison Ponson, Brut, Vignobles Premiers crus de la Petite Montagne de Reims</t>
  </si>
  <si>
    <t>Total devis</t>
  </si>
  <si>
    <t>Toasts baguette ficelle (35 unités/paquet environ)</t>
  </si>
  <si>
    <t>/Users/olivierdebeyssac/Library/Group Containers/3L68KQB4HG.group.com.readdle.smartemail/databases/messagesData/1/42/IMG_0234.jpg</t>
  </si>
  <si>
    <t>VIN</t>
  </si>
  <si>
    <t>VIN DE CHAMPAGNE</t>
  </si>
  <si>
    <t>BEY000384</t>
  </si>
  <si>
    <t>BEY000385</t>
  </si>
  <si>
    <t>BEY000386</t>
  </si>
  <si>
    <t>VIN DE CHAMPAGNE BRUT BLANC, PREMIER CRU, CÔTEAUX DE COULOMMES LA MONTAGNE (REIMS)</t>
  </si>
  <si>
    <t>Maison Ponson</t>
  </si>
  <si>
    <t>A conserver de préférence en cave, endroit aéré, à température de 12°C</t>
  </si>
  <si>
    <t>Reboucher après ouverture et consommer rapidement pour éviter le dégasage</t>
  </si>
  <si>
    <t>Cépage: 50% Chardonnay, 25% Pinot noir, 25% Pinot Meunier; Dosage: 7g/l</t>
  </si>
  <si>
    <t>Poids net (g)</t>
  </si>
  <si>
    <t>Volume (ml)</t>
  </si>
  <si>
    <t>Cépage: 68% Pinot Meunier, 15% Vin rouge, 8,5% Chardonnay, 8,5% Pinot noir; Dosage: 10g/l (Liqueur Maison)</t>
  </si>
  <si>
    <t>Cépage: 33% Chardonnay, 33% Pinot noir, 33% Pinot Meunier; Dosage: 10g/l (Liqueur Maison)</t>
  </si>
  <si>
    <t>VIN DE CHAMPAGNE EXTRA BRUT BLANC, CÔTEAUX DE COULOMMES LA MONTAGNE (REIMS)</t>
  </si>
  <si>
    <t>VIN DE CHAMPAGNE BRUT ROSE, CÔTEAUX DE COULOMMES LA MONTAGNE (REIMS)</t>
  </si>
  <si>
    <t>BEY000387</t>
  </si>
  <si>
    <t>BEY000388</t>
  </si>
  <si>
    <t>BEY000389</t>
  </si>
  <si>
    <t>BEY000390</t>
  </si>
  <si>
    <t>Farine de froment (farine de blé, gluten), mélange de céréales (seigle, maïs, sésame, orge, avoine, blé. Allergènes majeurs : Céréales à gluten, sésame, soja.
millet), huile de tournesol, extrait de malt d'orge, levure boulangère, sel, lin, soja, émulsifiant : lécithine
de soja, antioxydant : vitamine E.
Fabriqué dans un atelier qui utilise des produits laitiers et oeufs.</t>
  </si>
  <si>
    <t>Valeurs énergétiques: 1724 kcal/413 kJ
Matières grasses: 7,0 g
   - acides gras saturés: 0,90 g
Glucides: 73,0 g
   - sucres: 3,40 g
Fibres alimentaires: 5,0 g
Protéines: 12,0 g
Sel: 1,80 g</t>
  </si>
  <si>
    <t>GTIN DUN 14</t>
  </si>
  <si>
    <t>Colisage (nb. UVC)</t>
  </si>
  <si>
    <t>Maison Biscottes Roger</t>
  </si>
  <si>
    <t>Date de durabilité minimale (DDM): 13 mois à compter de la date de fabrication.
A conserver dans un
endroit sec et frais à
l’abri de la lumière.</t>
  </si>
  <si>
    <t>A consommer dans
les 6 jours après
ouverture.</t>
  </si>
  <si>
    <t>Farine de blé type 65*, mélange de céréales 20%* (farine de seigle de type 130, graines de lin, semoule
de blé, gluten de blé, farine d'orge maltée torréfiée), matières grasses végétales (coprah, tournesol) *,
levure boulangère, gluten de blé*, sel, antioxydant : tocophérol
*Issu de l’agriculture biologique
Fabriqué dans un atelier qui utilise des produits laitiers, sésame, oeufs et soja.
Allergènes majeurs: Céréales à gluten, soja.</t>
  </si>
  <si>
    <t>Valeurs énergétiques: 1810 kcal/429 kJ
Matières grasses: 10,0 g
   - acides gras saturés: 5,14 g
Glucides: 70,1 g
   - sucres: 2,50 g
Fibres alimentaires: 5,70 g
Protéines: 11,9 g
Sel: 1,70 g</t>
  </si>
  <si>
    <t>BAGUETTE TRANCHEE GRILLEE 100 G</t>
  </si>
  <si>
    <t>BAGUETTES FICELLES BIO CEREALES 100 G</t>
  </si>
  <si>
    <t>BAGUETTE FICELLE AUX CEREALES 100G</t>
  </si>
  <si>
    <t>Farine de froment (farine de blé, gluten), huile de tournesol, mélange de céréales (seigle, orge, mais,
avoine, blé, riz, millet), extrait de malt d'orge, levure boulangère, sel, soja, lin, émulsifiant : lécithine de
soja, antioxydant : vitamine E.
Fabriqué dans un atelier qui utilise des produits laitiers, sésame et oeufs.
Allergènes majeurs: Céréales à gluten, soja.</t>
  </si>
  <si>
    <t>Valeurs énergétiques: 1725 kcal/408 kJ
Matières grasses: 6,20 g
   - acides gras saturés: 0,90 g
Glucides: 72,0 g
   - sucres: 2,80 g
Fibres alimentaires: 5,10 g
Protéines: 13,0 g
Sel: 1,70 g</t>
  </si>
  <si>
    <t>MINI TOASTS AUX CEREALES BIO 150 G</t>
  </si>
  <si>
    <t>Farine de blé type 65*, mélange de céréales 20%* (farine de seigle de type 130, graines de lin, semoule
de blé, gluten de blé, farine d'orge maltée torréfiée), matières grasses végétales (coprah, tournesol) *,
levure boulangère, gluten de blé*, sel, antioxydant : tocophérol
*Issu de l’agriculture biologique
Fabriqué dans un atelier qui utilise des produits laitiers, sésame, oeufs et soja.
Allergènes majeurs: Céréales à gluten.</t>
  </si>
  <si>
    <t>Mini Toasts Grillés 150 G</t>
  </si>
  <si>
    <t>Farine de froment (farine de blé, gluten), mélange de céréales (seigle, orge, mais, avoine, blé, riz,
millet), huile de tournesol, extrait de malt d'orge, levure boulangère, sel, soja, lin, émulsifiant : lécithine
de soja, antioxydant : vitamine E.
Fabriqué dans un atelier qui utilise des oeufs, produits laitiers et sésame.
Allergènes majeurs: Céréales à gluten, soja.</t>
  </si>
  <si>
    <t>Grape Variety: 68% Pinot Meunier, 15% Rødvin, 8,5% Chardonnay, 8,5% Pinot Noir; Dosering: 10g / l (House Liquor)</t>
  </si>
  <si>
    <t>Grape Variety: 33% Chardonnay, 33% Pinot Noir, 33% Pinot Meunier; Dosering: 10g / l (House Liquor)</t>
  </si>
  <si>
    <t>Grape Variety: 50% Chardonnay, 25% Pinot Noir, 25% Pinot Meunier; Dosering: 7g / l</t>
  </si>
  <si>
    <t>Opbevares bedst i kælderen, ventileret sted, ved en temperatur på 12 ° C</t>
  </si>
  <si>
    <t>Reboucher et consommer rapidement pour éviter la perte de gaz</t>
  </si>
  <si>
    <t>Hent flasken op og konsum hurtigt for at undgå gaskap</t>
  </si>
  <si>
    <t>Hvedemel (hvedemel, gluten), blandet korn (rug, majs, sesam, byg, havre, hvede) Store allergener: Korn gluten, sesam, soja.
hirse), solsikkeolie, bygmaltekstrakt, bagergær, salt, hør, soja, emulgator: lecithin
soja, antioxidant: vitamin E.
Lavet i et værksted, der bruger mejeriprodukter og æg.</t>
  </si>
  <si>
    <t>Energiværdier: 1724 kcal / 413 kJ
Fedt: 7,0 g
    - mættede fedtsyrer: 0,90 g
Kulhydrater: 73,0 g
    - sukkerarter: 3,40 g
Kostfiber: 5,0 g
Protein: 12,0 g
Salt: 1,80 g</t>
  </si>
  <si>
    <t>Date de durabilité minimale (DDM): 13 mois à compter de la date de fabrication.
A conserver dans un endroit sec et frais à l’abri de la lumière.</t>
  </si>
  <si>
    <t>A consommer dans les 6 jours après ouverture.</t>
  </si>
  <si>
    <t>Mindste holdbarhedsdato (MSD): 13 måneder fra fremstillingsdato.
Opbevares på et køligt, tørt sted væk fra lys.</t>
  </si>
  <si>
    <t>Forbruges inden for 6 dage efter åbningen.</t>
  </si>
  <si>
    <t>Hvede mel type 65 *, blandet korn 20% * (rugmel type 130, linfrø, semolina
hvede, hvedegluten, ristet maltet bygemel), vegetabilske fedtstoffer (copra, solsikke) *,
bagergær, hvedegluten *, salt, antioxidant: tocopherol
* Fra økologisk landbrug
Lavet i et værksted, der bruger mejeriprodukter, sesam, æg og soja.
Major Allergens: Glutenkorn, Soja.</t>
  </si>
  <si>
    <t>Energiværdier: 1810 kcal / 429 kJ
Fedt: 10,0 g
    - mættede fedtsyrer: 5,14 g
Kulhydrater: 70,1 g
    - sukkerarter: 2,50 g
Fødevarefiber: 5,70 g
Protein: 11,9 g
Salt: 1,70 g</t>
  </si>
  <si>
    <t>Hvedemel (hvedemel, gluten), solsikkeolie, blandet korn (rug, byg, majs,
havre, hvede, ris, hirse), bygmaltekstrakt, bagergær, salt, soja, hør, emulgator: lecithin
soja, antioxidant: vitamin E.
Lavet i et værksted, der bruger mejeriprodukter, sesam og æg.
Major Allergens: Glutenkorn, Soja.</t>
  </si>
  <si>
    <t>Energiværdier: 1725 kcal / 408 kJ
Fedt: 6,20 g
    - mættede fedtsyrer: 0,90 g
Kulhydrater: 72,0 g
    - sukkerarter: 2,80 g
Fødevarefiber: 5,10 g
Protein: 13,0 g
Salt: 1,70 g</t>
  </si>
  <si>
    <t>Hvede mel type 65 *, blandet korn 20% * (rugmel type 130, linfrø, semolina
hvede, hvedegluten, ristet maltet bygemel), vegetabilske fedtstoffer (copra, solsikke) *,
bagergær, hvedegluten *, salt, antioxidant: tocopherol
* Fra økologisk landbrug
Lavet i et værksted, der bruger mejeriprodukter, sesam, æg og soja.
Store allergener: Gluten korn.</t>
  </si>
  <si>
    <t>Hvedemel (hvedemel, gluten), blandet korn (rug, byg, majs, havre, hvede, ris,
hirse), solsikkeolie, bygmaltekstrakt, bagergær, salt, soja, linfrø, emulgator: lecithin
soja, antioxidant: vitamin E.
Lavet i et værksted, der bruger æg, mejeriprodukter og sesam.
Major Allergens: Glutenkorn, Soja.</t>
  </si>
  <si>
    <t>MINI TOASTS GRILLES 150 G</t>
  </si>
  <si>
    <t>Préparation à base de carottes, de lentilles corail, aromatisé aux huiles essentielles.
Ingrédients : carotte 69%, lentille corail, raisins blonds, huile d’olive, persil, amidon transformé, ail, sel, cassonade, paprika, cumin, poivre, huile essentielle d’orange 0.009%, huile essentielle de coriandre 0.004%.</t>
  </si>
  <si>
    <r>
      <t xml:space="preserve">Préparation à base d’aubergines, de ricotta et de menthe
Ingrédients : aubergines 66,4%, </t>
    </r>
    <r>
      <rPr>
        <b/>
        <sz val="11"/>
        <color rgb="FF000000"/>
        <rFont val="Calibri"/>
        <family val="2"/>
      </rPr>
      <t>ricotta</t>
    </r>
    <r>
      <rPr>
        <sz val="11"/>
        <color rgb="FF000000"/>
        <rFont val="Calibri"/>
        <family val="2"/>
        <charset val="1"/>
      </rPr>
      <t xml:space="preserve"> 9%(sérum de lait de vache pasteurisé, </t>
    </r>
    <r>
      <rPr>
        <b/>
        <sz val="11"/>
        <color rgb="FF000000"/>
        <rFont val="Calibri"/>
        <family val="2"/>
      </rPr>
      <t>lait</t>
    </r>
    <r>
      <rPr>
        <sz val="11"/>
        <color rgb="FF000000"/>
        <rFont val="Calibri"/>
        <family val="2"/>
        <charset val="1"/>
      </rPr>
      <t xml:space="preserve">, correcteur d’acidité : acide citrique), huile d’olive, tomates confites (tomates, basilic, ail, jus de citron (eau, jus de citron concentré, acide ascorbique : E300, </t>
    </r>
    <r>
      <rPr>
        <b/>
        <sz val="11"/>
        <color rgb="FF000000"/>
        <rFont val="Calibri"/>
        <family val="2"/>
      </rPr>
      <t>sulfites</t>
    </r>
    <r>
      <rPr>
        <sz val="11"/>
        <color rgb="FF000000"/>
        <rFont val="Calibri"/>
        <family val="2"/>
        <charset val="1"/>
      </rPr>
      <t xml:space="preserve">), huile de colza, sel, sucre, herbes de Provence), ail, jus de citron (eau, jus de citron concentré, acide ascorbique : E300, </t>
    </r>
    <r>
      <rPr>
        <b/>
        <sz val="11"/>
        <color rgb="FF000000"/>
        <rFont val="Calibri"/>
        <family val="2"/>
      </rPr>
      <t>sulfites</t>
    </r>
    <r>
      <rPr>
        <sz val="11"/>
        <color rgb="FF000000"/>
        <rFont val="Calibri"/>
        <family val="2"/>
        <charset val="1"/>
      </rPr>
      <t>), amidon transformé, sel, menthe 0.76%.</t>
    </r>
  </si>
  <si>
    <r>
      <t xml:space="preserve">Préparation à base d’artichauts et de </t>
    </r>
    <r>
      <rPr>
        <b/>
        <sz val="11"/>
        <color rgb="FF000000"/>
        <rFont val="Calibri"/>
        <family val="2"/>
      </rPr>
      <t>fromage frais</t>
    </r>
    <r>
      <rPr>
        <sz val="11"/>
        <color rgb="FF000000"/>
        <rFont val="Calibri"/>
        <family val="2"/>
        <charset val="1"/>
      </rPr>
      <t xml:space="preserve">
Ingrédients : Fonds d’artichauts 64%, </t>
    </r>
    <r>
      <rPr>
        <b/>
        <sz val="11"/>
        <color rgb="FF000000"/>
        <rFont val="Calibri"/>
        <family val="2"/>
      </rPr>
      <t>fromage frais</t>
    </r>
    <r>
      <rPr>
        <sz val="11"/>
        <color rgb="FF000000"/>
        <rFont val="Calibri"/>
        <family val="2"/>
        <charset val="1"/>
      </rPr>
      <t xml:space="preserve"> 16%(</t>
    </r>
    <r>
      <rPr>
        <b/>
        <sz val="11"/>
        <color rgb="FF000000"/>
        <rFont val="Calibri"/>
        <family val="2"/>
      </rPr>
      <t>crème</t>
    </r>
    <r>
      <rPr>
        <sz val="11"/>
        <color rgb="FF000000"/>
        <rFont val="Calibri"/>
        <family val="2"/>
        <charset val="1"/>
      </rPr>
      <t xml:space="preserve">, </t>
    </r>
    <r>
      <rPr>
        <b/>
        <sz val="11"/>
        <color rgb="FF000000"/>
        <rFont val="Calibri"/>
        <family val="2"/>
      </rPr>
      <t>lait</t>
    </r>
    <r>
      <rPr>
        <sz val="11"/>
        <color rgb="FF000000"/>
        <rFont val="Calibri"/>
        <family val="2"/>
        <charset val="1"/>
      </rPr>
      <t xml:space="preserve"> écrémé, sel, ferments lactiques), huile de tournesol, jus de citron (eau, jus de citron concentré, acide ascorbique : E300 (</t>
    </r>
    <r>
      <rPr>
        <b/>
        <sz val="11"/>
        <color rgb="FF000000"/>
        <rFont val="Calibri"/>
        <family val="2"/>
      </rPr>
      <t>sulfites</t>
    </r>
    <r>
      <rPr>
        <sz val="11"/>
        <color rgb="FF000000"/>
        <rFont val="Calibri"/>
        <family val="2"/>
        <charset val="1"/>
      </rPr>
      <t>)), ciboulette, sel, amidon transformé, piment d’Espelette.</t>
    </r>
  </si>
  <si>
    <r>
      <t xml:space="preserve">Préparation à base de tomates confites, de thon et de </t>
    </r>
    <r>
      <rPr>
        <b/>
        <sz val="11"/>
        <color rgb="FF000000"/>
        <rFont val="Calibri"/>
        <family val="2"/>
      </rPr>
      <t>fromage frais</t>
    </r>
    <r>
      <rPr>
        <sz val="11"/>
        <color rgb="FF000000"/>
        <rFont val="Calibri"/>
        <family val="2"/>
        <charset val="1"/>
      </rPr>
      <t>.
Ingrédients : tomates confites 59%(tomates séchées, basilic, ail, jus de citron (eau, jus de citron concentré, acide ascorbique E 300(</t>
    </r>
    <r>
      <rPr>
        <b/>
        <sz val="11"/>
        <color rgb="FF000000"/>
        <rFont val="Calibri"/>
        <family val="2"/>
      </rPr>
      <t>sulfites</t>
    </r>
    <r>
      <rPr>
        <sz val="11"/>
        <color rgb="FF000000"/>
        <rFont val="Calibri"/>
        <family val="2"/>
        <charset val="1"/>
      </rPr>
      <t xml:space="preserve">)), huile de colza, sel, sucre, herbes de Provence), thon 17.7%, </t>
    </r>
    <r>
      <rPr>
        <b/>
        <sz val="11"/>
        <color rgb="FF000000"/>
        <rFont val="Calibri"/>
        <family val="2"/>
      </rPr>
      <t xml:space="preserve">fromage frais </t>
    </r>
    <r>
      <rPr>
        <sz val="11"/>
        <color rgb="FF000000"/>
        <rFont val="Calibri"/>
        <family val="2"/>
        <charset val="1"/>
      </rPr>
      <t>16% (</t>
    </r>
    <r>
      <rPr>
        <b/>
        <sz val="11"/>
        <color rgb="FF000000"/>
        <rFont val="Calibri"/>
        <family val="2"/>
      </rPr>
      <t>crème</t>
    </r>
    <r>
      <rPr>
        <sz val="11"/>
        <color rgb="FF000000"/>
        <rFont val="Calibri"/>
        <family val="2"/>
        <charset val="1"/>
      </rPr>
      <t xml:space="preserve">, </t>
    </r>
    <r>
      <rPr>
        <b/>
        <sz val="11"/>
        <color rgb="FF000000"/>
        <rFont val="Calibri"/>
        <family val="2"/>
      </rPr>
      <t>lait</t>
    </r>
    <r>
      <rPr>
        <sz val="11"/>
        <color rgb="FF000000"/>
        <rFont val="Calibri"/>
        <family val="2"/>
        <charset val="1"/>
      </rPr>
      <t xml:space="preserve"> écrémé, sel, ferments lactiques), huile d’olive, ciboulette, Worcestershire sauce (vinaigre d’alcool, mélasse, vinaigre de </t>
    </r>
    <r>
      <rPr>
        <b/>
        <sz val="11"/>
        <color rgb="FF000000"/>
        <rFont val="Calibri"/>
        <family val="2"/>
      </rPr>
      <t>malt (orge)</t>
    </r>
    <r>
      <rPr>
        <sz val="11"/>
        <color rgb="FF000000"/>
        <rFont val="Calibri"/>
        <family val="2"/>
        <charset val="1"/>
      </rPr>
      <t xml:space="preserve">, eau, sucre, tamarin, sel, </t>
    </r>
    <r>
      <rPr>
        <b/>
        <sz val="11"/>
        <color rgb="FF000000"/>
        <rFont val="Calibri"/>
        <family val="2"/>
      </rPr>
      <t>anchois</t>
    </r>
    <r>
      <rPr>
        <sz val="11"/>
        <color rgb="FF000000"/>
        <rFont val="Calibri"/>
        <family val="2"/>
        <charset val="1"/>
      </rPr>
      <t>, oignons, ail, épices, aromes).</t>
    </r>
  </si>
  <si>
    <r>
      <t xml:space="preserve">Préparation à base de pois chiche . Ingrédients:Pois chiches 53% (pois chiches, eau, sel, antioxydant E385), </t>
    </r>
    <r>
      <rPr>
        <b/>
        <sz val="11"/>
        <color rgb="FF000000"/>
        <rFont val="Calibri"/>
        <family val="2"/>
      </rPr>
      <t>crème</t>
    </r>
    <r>
      <rPr>
        <sz val="11"/>
        <color rgb="FF000000"/>
        <rFont val="Calibri"/>
        <family val="2"/>
        <charset val="1"/>
      </rPr>
      <t xml:space="preserve"> 21% (</t>
    </r>
    <r>
      <rPr>
        <b/>
        <sz val="11"/>
        <color rgb="FF000000"/>
        <rFont val="Calibri"/>
        <family val="2"/>
      </rPr>
      <t>crème de lait</t>
    </r>
    <r>
      <rPr>
        <sz val="11"/>
        <color rgb="FF000000"/>
        <rFont val="Calibri"/>
        <family val="2"/>
        <charset val="1"/>
      </rPr>
      <t xml:space="preserve">, stabilisant : carraghénanes), huile d’olive, purée de citron, </t>
    </r>
    <r>
      <rPr>
        <b/>
        <sz val="11"/>
        <color rgb="FF000000"/>
        <rFont val="Calibri"/>
        <family val="2"/>
      </rPr>
      <t>tahin</t>
    </r>
    <r>
      <rPr>
        <sz val="11"/>
        <color rgb="FF000000"/>
        <rFont val="Calibri"/>
        <family val="2"/>
        <charset val="1"/>
      </rPr>
      <t xml:space="preserve"> (</t>
    </r>
    <r>
      <rPr>
        <b/>
        <sz val="11"/>
        <color rgb="FF000000"/>
        <rFont val="Calibri"/>
        <family val="2"/>
      </rPr>
      <t>purée de sésame blanc</t>
    </r>
    <r>
      <rPr>
        <sz val="11"/>
        <color rgb="FF000000"/>
        <rFont val="Calibri"/>
        <family val="2"/>
        <charset val="1"/>
      </rPr>
      <t>), ail, persil, sel, épices.</t>
    </r>
  </si>
  <si>
    <r>
      <t xml:space="preserve">Préparation à base de lentille corail et de chorizo.Ingrédients:Purée de carotte, lentille corail 31%, chorizo 8%
 (viande de porc 94%, gras de porc, couenne de porc, sel, dextrose, piment, épices et plantes aromatiques, arômes naturels, stabilisant : E450-E451, antioxydant : E300-E316, conservateurs : E252, colorant : E120, ferments), </t>
    </r>
    <r>
      <rPr>
        <b/>
        <sz val="11"/>
        <color rgb="FF000000"/>
        <rFont val="Calibri"/>
        <family val="2"/>
      </rPr>
      <t>crème</t>
    </r>
    <r>
      <rPr>
        <sz val="11"/>
        <color rgb="FF000000"/>
        <rFont val="Calibri"/>
        <family val="2"/>
        <charset val="1"/>
      </rPr>
      <t xml:space="preserve"> (</t>
    </r>
    <r>
      <rPr>
        <b/>
        <sz val="11"/>
        <color rgb="FF000000"/>
        <rFont val="Calibri"/>
        <family val="2"/>
      </rPr>
      <t>crème de lait</t>
    </r>
    <r>
      <rPr>
        <sz val="11"/>
        <color rgb="FF000000"/>
        <rFont val="Calibri"/>
        <family val="2"/>
        <charset val="1"/>
      </rPr>
      <t>, stabilisant : carraghénanes), ail, huile d’olive, amidon transformé, jus de citron (eau, jus de citron concentré, acide ascorbique : E300, (</t>
    </r>
    <r>
      <rPr>
        <b/>
        <sz val="11"/>
        <color rgb="FF000000"/>
        <rFont val="Calibri"/>
        <family val="2"/>
      </rPr>
      <t>sulfites</t>
    </r>
    <r>
      <rPr>
        <sz val="11"/>
        <color rgb="FF000000"/>
        <rFont val="Calibri"/>
        <family val="2"/>
        <charset val="1"/>
      </rPr>
      <t>)), persil, sel, épices.</t>
    </r>
  </si>
  <si>
    <r>
      <t xml:space="preserve">Préparation à base de poivron rouge et de </t>
    </r>
    <r>
      <rPr>
        <b/>
        <sz val="11"/>
        <color rgb="FF000000"/>
        <rFont val="Calibri"/>
        <family val="2"/>
      </rPr>
      <t>mascarpone</t>
    </r>
    <r>
      <rPr>
        <sz val="11"/>
        <color rgb="FF000000"/>
        <rFont val="Calibri"/>
        <family val="2"/>
        <charset val="1"/>
      </rPr>
      <t xml:space="preserve">. Ingrédients:Poivron rouge 56%, </t>
    </r>
    <r>
      <rPr>
        <b/>
        <sz val="11"/>
        <color rgb="FF000000"/>
        <rFont val="Calibri"/>
        <family val="2"/>
      </rPr>
      <t>mascarpone</t>
    </r>
    <r>
      <rPr>
        <sz val="11"/>
        <color rgb="FF000000"/>
        <rFont val="Calibri"/>
        <family val="2"/>
        <charset val="1"/>
      </rPr>
      <t xml:space="preserve"> 15% (</t>
    </r>
    <r>
      <rPr>
        <b/>
        <sz val="11"/>
        <color rgb="FF000000"/>
        <rFont val="Calibri"/>
        <family val="2"/>
      </rPr>
      <t>crème</t>
    </r>
    <r>
      <rPr>
        <sz val="11"/>
        <color rgb="FF000000"/>
        <rFont val="Calibri"/>
        <family val="2"/>
        <charset val="1"/>
      </rPr>
      <t>, jus de citron), concentré de tomate, oignon, huile d’olive, cassonade, vinaigre Balsamique (vinaigre de vin, moût de raisin concentré, moût de raisin cuit, caramel : E150d, conservateur : E224 (</t>
    </r>
    <r>
      <rPr>
        <b/>
        <sz val="11"/>
        <color rgb="FF000000"/>
        <rFont val="Calibri"/>
        <family val="2"/>
      </rPr>
      <t>sulfites</t>
    </r>
    <r>
      <rPr>
        <sz val="11"/>
        <color rgb="FF000000"/>
        <rFont val="Calibri"/>
        <family val="2"/>
        <charset val="1"/>
      </rPr>
      <t>)), jus de citron (eau, jus de citron concentré, acide ascorbique : E300 (</t>
    </r>
    <r>
      <rPr>
        <b/>
        <sz val="11"/>
        <color rgb="FF000000"/>
        <rFont val="Calibri"/>
        <family val="2"/>
      </rPr>
      <t>sulfites</t>
    </r>
    <r>
      <rPr>
        <sz val="11"/>
        <color rgb="FF000000"/>
        <rFont val="Calibri"/>
        <family val="2"/>
        <charset val="1"/>
      </rPr>
      <t>)), amidon transformé, sel, plantes aromatiques, agar-agar, épices.</t>
    </r>
  </si>
  <si>
    <r>
      <t xml:space="preserve">Préparation à base de courge butternut aromatisée au miel, citron et </t>
    </r>
    <r>
      <rPr>
        <b/>
        <sz val="11"/>
        <color rgb="FF000000"/>
        <rFont val="Calibri"/>
        <family val="2"/>
      </rPr>
      <t>amandes</t>
    </r>
    <r>
      <rPr>
        <sz val="11"/>
        <color rgb="FF000000"/>
        <rFont val="Calibri"/>
        <family val="2"/>
        <charset val="1"/>
      </rPr>
      <t xml:space="preserve">. Ingrédients:Purée de butternut 39%,lentille corail, huile de tournesol, </t>
    </r>
    <r>
      <rPr>
        <b/>
        <sz val="11"/>
        <color rgb="FF000000"/>
        <rFont val="Calibri"/>
        <family val="2"/>
      </rPr>
      <t>amandes</t>
    </r>
    <r>
      <rPr>
        <sz val="11"/>
        <color rgb="FF000000"/>
        <rFont val="Calibri"/>
        <family val="2"/>
        <charset val="1"/>
      </rPr>
      <t xml:space="preserve"> 6%, oignon, jus de citron (eau, jus de citron concentré, acide ascorbique E300 (</t>
    </r>
    <r>
      <rPr>
        <b/>
        <sz val="11"/>
        <color rgb="FF000000"/>
        <rFont val="Calibri"/>
        <family val="2"/>
      </rPr>
      <t>sulfites</t>
    </r>
    <r>
      <rPr>
        <sz val="11"/>
        <color rgb="FF000000"/>
        <rFont val="Calibri"/>
        <family val="2"/>
        <charset val="1"/>
      </rPr>
      <t xml:space="preserve">)), vinaigre de cidre (vinaigre de cidre, caramel, conservateurs:E224), amidon transformé, sel, miel, ail, persil, épices.     </t>
    </r>
  </si>
  <si>
    <r>
      <t>Préparation à base de légumes et de curry vert. Ingrédients:Légumes 66% (purée de brocolis, haricots verts, petits pois, brocolis), lait de coco (extrait de noix de coco 60% (</t>
    </r>
    <r>
      <rPr>
        <b/>
        <sz val="11"/>
        <color rgb="FF000000"/>
        <rFont val="Calibri"/>
        <family val="2"/>
      </rPr>
      <t>sulfites</t>
    </r>
    <r>
      <rPr>
        <sz val="11"/>
        <color rgb="FF000000"/>
        <rFont val="Calibri"/>
        <family val="2"/>
        <charset val="1"/>
      </rPr>
      <t xml:space="preserve">), eau), oignons, huile de tournesol , gingembre, ail, pate de curry vert 1% (piment vert, citronnelle, ail, sel, galanga, </t>
    </r>
    <r>
      <rPr>
        <b/>
        <sz val="11"/>
        <color rgb="FF000000"/>
        <rFont val="Calibri"/>
        <family val="2"/>
      </rPr>
      <t>pate de crevette</t>
    </r>
    <r>
      <rPr>
        <sz val="11"/>
        <color rgb="FF000000"/>
        <rFont val="Calibri"/>
        <family val="2"/>
        <charset val="1"/>
      </rPr>
      <t>, jus de citron (eau, jus de citron concentré, acide ascorbique E300 (</t>
    </r>
    <r>
      <rPr>
        <b/>
        <sz val="11"/>
        <color rgb="FF000000"/>
        <rFont val="Calibri"/>
        <family val="2"/>
      </rPr>
      <t>sulfites</t>
    </r>
    <r>
      <rPr>
        <sz val="11"/>
        <color rgb="FF000000"/>
        <rFont val="Calibri"/>
        <family val="2"/>
        <charset val="1"/>
      </rPr>
      <t>)), zeste de kaffirlime, graine de coriandre, poivre, cumin, curcuma), sel, amidon transformé, bouillon de légume (sel de mer, maltodextrine, graisse de palme, extrait de levure, amidon de pomme de terre, sucre de canne, oignon, carotte, sel, livèche, persil, caramel, curcuma), citronnelle, agar-agar, piment.</t>
    </r>
  </si>
  <si>
    <r>
      <t xml:space="preserve">Préparation à base d'artichauts aux anchois, </t>
    </r>
    <r>
      <rPr>
        <b/>
        <sz val="11"/>
        <color rgb="FF000000"/>
        <rFont val="Calibri"/>
        <family val="2"/>
      </rPr>
      <t>parmesan</t>
    </r>
    <r>
      <rPr>
        <sz val="11"/>
        <color rgb="FF000000"/>
        <rFont val="Calibri"/>
        <family val="2"/>
        <charset val="1"/>
      </rPr>
      <t xml:space="preserve"> et </t>
    </r>
    <r>
      <rPr>
        <b/>
        <sz val="11"/>
        <color rgb="FF000000"/>
        <rFont val="Calibri"/>
        <family val="2"/>
      </rPr>
      <t>mascarpone</t>
    </r>
    <r>
      <rPr>
        <sz val="11"/>
        <color rgb="FF000000"/>
        <rFont val="Calibri"/>
        <family val="2"/>
        <charset val="1"/>
      </rPr>
      <t xml:space="preserve">. Ingrédients:Fonds d’artichauts 55%, </t>
    </r>
    <r>
      <rPr>
        <b/>
        <sz val="11"/>
        <color rgb="FF000000"/>
        <rFont val="Calibri"/>
        <family val="2"/>
      </rPr>
      <t>mascarpone</t>
    </r>
    <r>
      <rPr>
        <sz val="11"/>
        <color rgb="FF000000"/>
        <rFont val="Calibri"/>
        <family val="2"/>
        <charset val="1"/>
      </rPr>
      <t xml:space="preserve"> (</t>
    </r>
    <r>
      <rPr>
        <b/>
        <sz val="11"/>
        <color rgb="FF000000"/>
        <rFont val="Calibri"/>
        <family val="2"/>
      </rPr>
      <t>crème</t>
    </r>
    <r>
      <rPr>
        <sz val="11"/>
        <color rgb="FF000000"/>
        <rFont val="Calibri"/>
        <family val="2"/>
        <charset val="1"/>
      </rPr>
      <t xml:space="preserve">, jus de citron), </t>
    </r>
    <r>
      <rPr>
        <b/>
        <sz val="11"/>
        <color rgb="FF000000"/>
        <rFont val="Calibri"/>
        <family val="2"/>
      </rPr>
      <t>anchois</t>
    </r>
    <r>
      <rPr>
        <sz val="11"/>
        <color rgb="FF000000"/>
        <rFont val="Calibri"/>
        <family val="2"/>
        <charset val="1"/>
      </rPr>
      <t xml:space="preserve"> (</t>
    </r>
    <r>
      <rPr>
        <b/>
        <sz val="11"/>
        <color rgb="FF000000"/>
        <rFont val="Calibri"/>
        <family val="2"/>
      </rPr>
      <t>anchois</t>
    </r>
    <r>
      <rPr>
        <sz val="11"/>
        <color rgb="FF000000"/>
        <rFont val="Calibri"/>
        <family val="2"/>
        <charset val="1"/>
      </rPr>
      <t xml:space="preserve">, vinaigre d’alcool, sel, acidifiant : E330, huile de tournesol), </t>
    </r>
    <r>
      <rPr>
        <b/>
        <sz val="11"/>
        <color rgb="FF000000"/>
        <rFont val="Calibri"/>
        <family val="2"/>
      </rPr>
      <t>parmesan</t>
    </r>
    <r>
      <rPr>
        <sz val="11"/>
        <color rgb="FF000000"/>
        <rFont val="Calibri"/>
        <family val="2"/>
        <charset val="1"/>
      </rPr>
      <t xml:space="preserve"> (</t>
    </r>
    <r>
      <rPr>
        <b/>
        <sz val="11"/>
        <color rgb="FF000000"/>
        <rFont val="Calibri"/>
        <family val="2"/>
      </rPr>
      <t>lait cru</t>
    </r>
    <r>
      <rPr>
        <sz val="11"/>
        <color rgb="FF000000"/>
        <rFont val="Calibri"/>
        <family val="2"/>
        <charset val="1"/>
      </rPr>
      <t>, sel, présure), jus de citron (eau, jus de citron concentré, acide ascorbique E300 (</t>
    </r>
    <r>
      <rPr>
        <b/>
        <sz val="11"/>
        <color rgb="FF000000"/>
        <rFont val="Calibri"/>
        <family val="2"/>
      </rPr>
      <t>sulfites</t>
    </r>
    <r>
      <rPr>
        <sz val="11"/>
        <color rgb="FF000000"/>
        <rFont val="Calibri"/>
        <family val="2"/>
        <charset val="1"/>
      </rPr>
      <t xml:space="preserve">)), huile d’olive, </t>
    </r>
    <r>
      <rPr>
        <b/>
        <sz val="11"/>
        <color rgb="FF000000"/>
        <rFont val="Calibri"/>
        <family val="2"/>
      </rPr>
      <t>amande</t>
    </r>
    <r>
      <rPr>
        <sz val="11"/>
        <color rgb="FF000000"/>
        <rFont val="Calibri"/>
        <family val="2"/>
        <charset val="1"/>
      </rPr>
      <t>, basilic, ail, vinaigre balsamique blanc (vinaigre de vin, moût de raisin concentré, moût de raisin cuit, caramel, conservateur E220), amidon transformé, sel, piment d’Espelette.</t>
    </r>
  </si>
  <si>
    <r>
      <t>Préparation à base d'olive verte, de citron confit et d'</t>
    </r>
    <r>
      <rPr>
        <b/>
        <sz val="11"/>
        <color rgb="FF000000"/>
        <rFont val="Calibri"/>
        <family val="2"/>
      </rPr>
      <t>amandes</t>
    </r>
    <r>
      <rPr>
        <sz val="11"/>
        <color rgb="FF000000"/>
        <rFont val="Calibri"/>
        <family val="2"/>
        <charset val="1"/>
      </rPr>
      <t xml:space="preserve">. Ingrédients:Purée d’olive verte 63% (olive verte, huile d’olive, huile de colza, câpres, sel, arôme naturel, herbes de Provence), </t>
    </r>
    <r>
      <rPr>
        <b/>
        <sz val="11"/>
        <color rgb="FF000000"/>
        <rFont val="Calibri"/>
        <family val="2"/>
      </rPr>
      <t>fromage frais</t>
    </r>
    <r>
      <rPr>
        <sz val="11"/>
        <color rgb="FF000000"/>
        <rFont val="Calibri"/>
        <family val="2"/>
        <charset val="1"/>
      </rPr>
      <t xml:space="preserve"> (</t>
    </r>
    <r>
      <rPr>
        <b/>
        <sz val="11"/>
        <color rgb="FF000000"/>
        <rFont val="Calibri"/>
        <family val="2"/>
      </rPr>
      <t>crème, lait</t>
    </r>
    <r>
      <rPr>
        <sz val="11"/>
        <color rgb="FF000000"/>
        <rFont val="Calibri"/>
        <family val="2"/>
        <charset val="1"/>
      </rPr>
      <t xml:space="preserve"> écrémé, sel, ferments lactiques), </t>
    </r>
    <r>
      <rPr>
        <b/>
        <sz val="11"/>
        <color rgb="FF000000"/>
        <rFont val="Calibri"/>
        <family val="2"/>
      </rPr>
      <t>amandes</t>
    </r>
    <r>
      <rPr>
        <sz val="11"/>
        <color rgb="FF000000"/>
        <rFont val="Calibri"/>
        <family val="2"/>
        <charset val="1"/>
      </rPr>
      <t xml:space="preserve"> 12%, jus de citron 3% (eau, jus de citron concentré, acide ascorbique E300 (</t>
    </r>
    <r>
      <rPr>
        <b/>
        <sz val="11"/>
        <color rgb="FF000000"/>
        <rFont val="Calibri"/>
        <family val="2"/>
      </rPr>
      <t>sulfites</t>
    </r>
    <r>
      <rPr>
        <sz val="11"/>
        <color rgb="FF000000"/>
        <rFont val="Calibri"/>
        <family val="2"/>
        <charset val="1"/>
      </rPr>
      <t>)), amidon transformé, citron confit 0.6% (citron, sel), plantes aromatiques.</t>
    </r>
  </si>
  <si>
    <r>
      <t xml:space="preserve">Préparation à base d'olive noire, de tomate séchée, de </t>
    </r>
    <r>
      <rPr>
        <b/>
        <sz val="11"/>
        <color rgb="FF000000"/>
        <rFont val="Calibri"/>
        <family val="2"/>
      </rPr>
      <t>pignon de pin</t>
    </r>
    <r>
      <rPr>
        <sz val="11"/>
        <color rgb="FF000000"/>
        <rFont val="Calibri"/>
        <family val="2"/>
        <charset val="1"/>
      </rPr>
      <t xml:space="preserve"> et de basilic. Ingrédients:Purée d’olive noire 62% (olives noires, huile végétale (colza, olive), câpres, sel, arôme naturel), tomate séchée 15%, </t>
    </r>
    <r>
      <rPr>
        <b/>
        <sz val="11"/>
        <color rgb="FF000000"/>
        <rFont val="Calibri"/>
        <family val="2"/>
      </rPr>
      <t xml:space="preserve">pignon de pin </t>
    </r>
    <r>
      <rPr>
        <sz val="11"/>
        <color rgb="FF000000"/>
        <rFont val="Calibri"/>
        <family val="2"/>
        <charset val="1"/>
      </rPr>
      <t>6.7%, concentré de tomate, jus de citron  (eau, jus de citron concentré, acide ascorbique E300(</t>
    </r>
    <r>
      <rPr>
        <b/>
        <sz val="11"/>
        <color rgb="FF000000"/>
        <rFont val="Calibri"/>
        <family val="2"/>
      </rPr>
      <t>sulfites</t>
    </r>
    <r>
      <rPr>
        <sz val="11"/>
        <color rgb="FF000000"/>
        <rFont val="Calibri"/>
        <family val="2"/>
        <charset val="1"/>
      </rPr>
      <t>)), huile de colza, basilic 2%, ail, amidon transformé, épices.</t>
    </r>
  </si>
  <si>
    <r>
      <t xml:space="preserve">Préparation à base de champignons de marrons et de vin jaune.Ingrédients:Shitaké 60%, purée de marron 7.9% (châtaigne, eau), marrons 7.6%, vin jaune 7% (Jura), oignons, huile d’olive, </t>
    </r>
    <r>
      <rPr>
        <b/>
        <sz val="11"/>
        <color rgb="FF000000"/>
        <rFont val="Calibri"/>
        <family val="2"/>
      </rPr>
      <t>huile de noix</t>
    </r>
    <r>
      <rPr>
        <sz val="11"/>
        <color rgb="FF000000"/>
        <rFont val="Calibri"/>
        <family val="2"/>
        <charset val="1"/>
      </rPr>
      <t>, sel, jus de citron (eau, jus de citron concentré, acide ascorbique E300 (</t>
    </r>
    <r>
      <rPr>
        <b/>
        <sz val="11"/>
        <color rgb="FF000000"/>
        <rFont val="Calibri"/>
        <family val="2"/>
      </rPr>
      <t>sulfites</t>
    </r>
    <r>
      <rPr>
        <sz val="11"/>
        <color rgb="FF000000"/>
        <rFont val="Calibri"/>
        <family val="2"/>
        <charset val="1"/>
      </rPr>
      <t>)), persil, ail, épices, plantes aromatiques.</t>
    </r>
  </si>
  <si>
    <r>
      <t xml:space="preserve">Préparation à base d'algues et de cornichons. Ingrédients:Mélange d’algues 57% (laitue de mer, dulse, nori), huile de tournesol,  cornichons (cornichon, eau, vinaigre d’alcool, sel, oignons, </t>
    </r>
    <r>
      <rPr>
        <b/>
        <sz val="11"/>
        <color rgb="FF000000"/>
        <rFont val="Calibri"/>
        <family val="2"/>
      </rPr>
      <t>graines de moutarde</t>
    </r>
    <r>
      <rPr>
        <sz val="11"/>
        <color rgb="FF000000"/>
        <rFont val="Calibri"/>
        <family val="2"/>
        <charset val="1"/>
      </rPr>
      <t>, poivre, coriandre, arôme estragon), échalote, jus de citron (eau, jus de citron concentré, acide ascorbique E300, (</t>
    </r>
    <r>
      <rPr>
        <b/>
        <sz val="11"/>
        <color rgb="FF000000"/>
        <rFont val="Calibri"/>
        <family val="2"/>
      </rPr>
      <t>sulfites</t>
    </r>
    <r>
      <rPr>
        <sz val="11"/>
        <color rgb="FF000000"/>
        <rFont val="Calibri"/>
        <family val="2"/>
        <charset val="1"/>
      </rPr>
      <t>)),amidon transformé,sucre,baie rose,   agar-agar.</t>
    </r>
  </si>
  <si>
    <t>Forberedelse baseret på gulerødder, koral linser, aromatiseret med æteriske olier.
Ingredienser: gulerod 69%, koral linse, blond druer, olivenolie, persille, forarbejdet stivelse, hvidløg, salt, brunt sukker, paprika, spidskommen, peber, æterisk æterisk olie 0,009%, koriander æterisk olie 0,004%.</t>
  </si>
  <si>
    <t>Forberedelse med artiskokker og frisk ost
Ingredienser: Artiskokker 64%, frisk ost 16% (fløde, skummetmælk, salt, mælkesyre), solsikkeolie, citronsaft (vand, koncentreret citronsaft, askorbinsyre: E300 (sulfitter)) , salt, forarbejdet stivelse, Espelette peber.</t>
  </si>
  <si>
    <t>Tilberedt med kandiserede tomater, tun og frisk ost.
Ingredienser: confit tomater 59% (tørrede tomater, basilikum, hvidløg, citronsaft (vand, koncentreret citronsaft, askorbinsyre E 300 (rapsfrø), rapsolie, salt, sukker, herbes de Provence), tun 17,7% , frisk ost 16% (fløde, skummetmælk, salt, mælkefedt), olivenolie, biprodukter, Worcestershire sauce (alkohol eddike, melasse, malteddik (byg), vand, sukker, tamarind, salt, ansjos løg, hvidløg, krydderier, aromaer).</t>
  </si>
  <si>
    <t>Kikærpræparat. Ingredienser: Kikærter 53% (kikærter, vand, salt, antioxidant E385), creme 21% (fløde af mælk, stabilisator: carrageenaner), olivenolie, citronpuré, tahini (hvid sesampuré), hvidløg, persille, salt, krydderier.</t>
  </si>
  <si>
    <t>Forberedelse med koral lentil og chorizosauce.Ingredients: gulerodpuré, koral lentil 31%, chorizo 8%
  (svinekød 94%, svinekød, svinekød, salt, dextrose, chili, krydderier og urter, naturlige smagsstoffer, stabilisator: E450-E451, antioxidant: E300-E316, konserveringsmidler: E252, farve: E120, fermenter ), creme (mælkekrem, stabilisator: carrageenaner), hvidløg, olivenolie, forarbejdet stivelse, citronsaft (vand, koncentreret citronsaft, askorbinsyre: E300, (sulfitter)) persille, salt, krydderier.</t>
  </si>
  <si>
    <t>Forberedelse med rød peber og mascarpone. Ingredienser: Rød peber 56%, Mascarpone 15% (fløde, citronsaft), tomatpuré, løg, olivenolie, brunt sukker, Balsamicoeddike (vineddike, koncentreret druemost, kogt druemost, karamel: E150d, konserveringsmiddel: E224 (sulfitter)), citronsaft (vand, koncentreret citronsaft, askorbinsyre: E300 (sulfitter)), forarbejdet stivelse, salt, aromatiske planter, agar-agar, krydderier.</t>
  </si>
  <si>
    <t>Forberedelse med butternut squash smagret med honning, citron og mandler. Ingredienser: Butternutpuré 39%, koral linse, solsikkeolie, mandler 6%, løg, citronsaft (vand, koncentreret citronsaft, askorbinsyre E300 (sulfitter)), eddikeeddike (cider eddike, karamel, konserveringsmidler: E224), forarbejdet stivelse, salt, honning, hvidløg, persille, krydderier.</t>
  </si>
  <si>
    <t>Forberedelse med grøntsager og grøn curry. Ingredienser: Grøntsager 66% (broccolipuré, grønne bønner, ærter, broccoli), kokosmælk (60% kokosnøddextrakt (sulfitter), vand), løg, solsikkeolie, ingefær, hvidløg, karrypasta grøn 1% (grøn peber, citrongræs, hvidløg, salt, galangal, rejerpasta, citronsaft (vand, koncentreret citronsaft, askorbinsyre E300 (sulfitter)), kaffirlimezest, korianderfrø, peber, spidskommen, gurkemeje), salt, forarbejdet stivelse, vegetabilsk bouillon (havsalt, maltodextrin, palmefedt, gærekstrakt, kartoffelstivelse, rørsukker, løg, gulerod, salt, kærlighed, persille, karamel, gurkemeje) citrongræs, agar-agar, chili.</t>
  </si>
  <si>
    <t>Forberedelse med ansjos, parmesan og mascarpone artiskokker. Ingredienser: Artiskokker 55%, mascarpone (fløde, citronsaft), ansjoser (ansjos, alkoholeddike, salt, forsuringsmiddel: E330, solsikkeolie), parmesan (rå mælk, salt, rennet), juice citron (vand, koncentreret citronsaft, askorbinsyre E300 (sulfitter)), olivenolie, mandel, basilikum, hvidløg, hvid balsamicoeddike (vineddike, koncentreret druemost, kogt druemost, karamel, konserveringsmiddel E220 ), forarbejdet stivelse, salt, Espelette peber.</t>
  </si>
  <si>
    <t>Forberedelse med grøn oliven, kandiseret citron og mandler. Ingredienser: Grøn olivenpuré 63% (grøn olivenolie, olivenolie, rapsolie, kapers, salt, naturlig smag, herbes de Provence), frisk ost (fløde, skummetmælk, salt, mælkesyre), mandler 12 % citronsaft 3% (vand, koncentreret citronsaft, askorbinsyre E300 (sulfitter)), forarbejdet stivelse, citron konfit 0,6% (citron, salt), aromatiske planter.</t>
  </si>
  <si>
    <t>Forberedelse baseret på sorte oliven, tørrede tomater, pinjekerner og basilikum. Ingredienser: Sort olivenpuré 62% (sort oliven, vegetabilsk olie (rapsfrø, oliven), kapers, salt, naturlig smag), tørret tomat 15%, pinjekern 6.7%, tomatpuré, citronsaft (vand, koncentreret citronsaft, askorbinsyre E300 (sulfitter)), rapsolie, basilikum 2%, hvidløg, forarbejdet stivelse, krydderier.</t>
  </si>
  <si>
    <t>Forberedelse med kastanjer og gulvin. Ingredienser: Shitake 60%, Kastanjepuré 7,9% (Kastanje, Vand), 7,6% Kastanjer, 7% Gulvin (Jura), Løg, Olivenolie, Olivenolie nødder, salt, citronsaft (vand, koncentreret citronsaft, askorbinsyre E300 (sulfitter)), persille, hvidløg, krydderier, urter.</t>
  </si>
  <si>
    <t>Forberedelse baseret på tang og pickles. Ingredienser: Tangblanding 57% (Sea Salat, Dulse, Nori), Solsikkeolie, Agurker (agurk, Vand, Alkoholeddike, Salt, Løg, Sennepsfrø, Peber, Koriander, Dragonsmak), Sjal , citronsaft (vand, koncentreret citronsaft, askorbinsyre E300, (sulfitter)), forarbejdet stivelse, sukker, pinkbær, agar-agar.</t>
  </si>
  <si>
    <t>lait</t>
  </si>
  <si>
    <t>ricotta</t>
  </si>
  <si>
    <t>sulfites</t>
  </si>
  <si>
    <t>mælk</t>
  </si>
  <si>
    <t>sulfitter</t>
  </si>
  <si>
    <t>mandler</t>
  </si>
  <si>
    <t>amandes</t>
  </si>
  <si>
    <t>fløde</t>
  </si>
  <si>
    <t>frisk ost</t>
  </si>
  <si>
    <t>malt</t>
  </si>
  <si>
    <t>byg</t>
  </si>
  <si>
    <t>ansjos</t>
  </si>
  <si>
    <t>tahin (hvid sesampuré)</t>
  </si>
  <si>
    <t>mascarpone</t>
  </si>
  <si>
    <t>rejerpasta</t>
  </si>
  <si>
    <t>parmesan</t>
  </si>
  <si>
    <t>fyrmøtrik</t>
  </si>
  <si>
    <t>valnødolie</t>
  </si>
  <si>
    <t>sennepsfrø</t>
  </si>
  <si>
    <t>crème</t>
  </si>
  <si>
    <t>fromage frais</t>
  </si>
  <si>
    <t>orge</t>
  </si>
  <si>
    <t>anchois</t>
  </si>
  <si>
    <t>tahin (purée de sésame blanc)</t>
  </si>
  <si>
    <t>pâte de crevette</t>
  </si>
  <si>
    <t>pignon de pin</t>
  </si>
  <si>
    <t>huile de noix</t>
  </si>
  <si>
    <t>graine de moutarde</t>
  </si>
  <si>
    <t>allergènes/français</t>
  </si>
  <si>
    <t>allergènes/danois</t>
  </si>
  <si>
    <t>Préparation à base d’aubergines, de ricotta et de menthe
Ingrédients : aubergines 66,4%, ricotta 9%(sérum de lait de vache pasteurisé, lait, correcteur d’acidité : acide citrique), huile d’olive, tomates confites (tomates, basilic, ail, jus de citron (eau, jus de citron concentré, acide ascorbique : E300, sulfites), huile de colza, sel, sucre, herbes de Provence), ail, jus de citron (eau, jus de citron concentré, acide ascorbique : E300, sulfites), amidon transformé, sel, menthe 0.76%.</t>
  </si>
  <si>
    <t>Préparation à base d’artichauts et de fromage frais
Ingrédients : Fonds d’artichauts 64%, fromage frais 16%(crème, lait écrémé, sel, ferments lactiques), huile de tournesol, jus de citron (eau, jus de citron concentré, acide ascorbique : E300 (sulfites)), ciboulette, sel, amidon transformé, piment d’Espelette.</t>
  </si>
  <si>
    <t>Préparation à base de tomates confites, de thon et de fromage frais.
Ingrédients : tomates confites 59%(tomates séchées, basilic, ail, jus de citron (eau, jus de citron concentré, acide ascorbique E 300(sulfites)), huile de colza, sel, sucre, herbes de Provence), thon 17.7%, fromage frais 16% (crème, lait écrémé, sel, ferments lactiques), huile d’olive, ciboulette, Worcestershire sauce (vinaigre d’alcool, mélasse, vinaigre de malt (orge), eau, sucre, tamarin, sel, anchois, oignons, ail, épices, aromes).</t>
  </si>
  <si>
    <t>Préparation à base de pois chiche . Ingrédients:Pois chiches 53% (pois chiches, eau, sel, antioxydant E385), crème 21% (crème de lait, stabilisant : carraghénanes), huile d’olive, purée de citron, tahin (purée de sésame blanc), ail, persil, sel, épices.</t>
  </si>
  <si>
    <t>Préparation à base de lentille corail et de chorizo.Ingrédients:Purée de carotte, lentille corail 31%, chorizo 8%
 (viande de porc 94%, gras de porc, couenne de porc, sel, dextrose, piment, épices et plantes aromatiques, arômes naturels, stabilisant : E450-E451, antioxydant : E300-E316, conservateurs : E252, colorant : E120, ferments), crème (crème de lait, stabilisant : carraghénanes), ail, huile d’olive, amidon transformé, jus de citron (eau, jus de citron concentré, acide ascorbique : E300, (sulfites)), persil, sel, épices.</t>
  </si>
  <si>
    <t>Préparation à base de poivron rouge et de mascarpone. Ingrédients:Poivron rouge 56%, mascarpone 15% (crème, jus de citron), concentré de tomate, oignon, huile d’olive, cassonade, vinaigre Balsamique (vinaigre de vin, moût de raisin concentré, moût de raisin cuit, caramel : E150d, conservateur : E224 (sulfites)), jus de citron (eau, jus de citron concentré, acide ascorbique : E300 (sulfites)), amidon transformé, sel, plantes aromatiques, agar-agar, épices.</t>
  </si>
  <si>
    <t xml:space="preserve">Préparation à base de courge butternut aromatisée au miel, citron et amandes. Ingrédients:Purée de butternut 39%,lentille corail, huile de tournesol, amandes 6%, oignon, jus de citron (eau, jus de citron concentré, acide ascorbique E300 (sulfites)), vinaigre de cidre (vinaigre de cidre, caramel, conservateurs:E224), amidon transformé, sel, miel, ail, persil, épices.     </t>
  </si>
  <si>
    <t>Préparation à base de légumes et de curry vert. Ingrédients:Légumes 66% (purée de brocolis, haricots verts, petits pois, brocolis), lait de coco (extrait de noix de coco 60% (sulfites), eau), oignons, huile de tournesol , gingembre, ail, pate de curry vert 1% (piment vert, citronnelle, ail, sel, galanga, pate de crevette, jus de citron (eau, jus de citron concentré, acide ascorbique E300 (sulfites)), zeste de kaffirlime, graine de coriandre, poivre, cumin, curcuma), sel, amidon transformé, bouillon de légume (sel de mer, maltodextrine, graisse de palme, extrait de levure, amidon de pomme de terre, sucre de canne, oignon, carotte, sel, livèche, persil, caramel, curcuma), citronnelle, agar-agar, piment.</t>
  </si>
  <si>
    <t>Préparation à base d'artichauts aux anchois, parmesan et mascarpone. Ingrédients:Fonds d’artichauts 55%, mascarpone (crème, jus de citron), anchois (anchois, vinaigre d’alcool, sel, acidifiant : E330, huile de tournesol), parmesan (lait cru, sel, présure), jus de citron (eau, jus de citron concentré, acide ascorbique E300 (sulfites)), huile d’olive, amande, basilic, ail, vinaigre balsamique blanc (vinaigre de vin, moût de raisin concentré, moût de raisin cuit, caramel, conservateur E220), amidon transformé, sel, piment d’Espelette.</t>
  </si>
  <si>
    <t>Préparation à base d'olive verte, de citron confit et d'amandes. Ingrédients:Purée d’olive verte 63% (olive verte, huile d’olive, huile de colza, câpres, sel, arôme naturel, herbes de Provence), fromage frais (crème, lait écrémé, sel, ferments lactiques), amandes 12%, jus de citron 3% (eau, jus de citron concentré, acide ascorbique E300 (sulfites)), amidon transformé, citron confit 0.6% (citron, sel), plantes aromatiques.</t>
  </si>
  <si>
    <t>Préparation à base d'olive noire, de tomate séchée, de pignon de pin et de basilic. Ingrédients:Purée d’olive noire 62% (olives noires, huile végétale (colza, olive), câpres, sel, arôme naturel), tomate séchée 15%, pignon de pin 6.7%, concentré de tomate, jus de citron  (eau, jus de citron concentré, acide ascorbique E300(sulfites)), huile de colza, basilic 2%, ail, amidon transformé, épices.</t>
  </si>
  <si>
    <t>Préparation à base de champignons de marrons et de vin jaune.Ingrédients:Shitaké 60%, purée de marron 7.9% (châtaigne, eau), marrons 7.6%, vin jaune 7% (Jura), oignons, huile d’olive, huile de noix, sel, jus de citron (eau, jus de citron concentré, acide ascorbique E300 (sulfites)), persil, ail, épices, plantes aromatiques.</t>
  </si>
  <si>
    <t>Préparation à base d'algues et de cornichons. Ingrédients:Mélange d’algues 57% (laitue de mer, dulse, nori), huile de tournesol,  cornichons (cornichon, eau, vinaigre d’alcool, sel, oignons, graines de moutarde, poivre, coriandre, arôme estragon), échalote, jus de citron (eau, jus de citron concentré, acide ascorbique E300, (sulfites)),amidon transformé,sucre,baie rose,   agar-agar.</t>
  </si>
  <si>
    <t>Forberedelse med aubergine, ricotta og mynte
Ingredienser: Aubergine 66,4%, Ricotta 9% (pasteuriseret kumelkserum, mælk, surhedsreaktor: Citronsyre), Olivenolie, Tomater Confit (tomater, basilikum, hvidløg, citronsaft (vand, koncentreret citronsaft, askorbinsyre: E300, sulfitter), rapsolie, salt, sukker, herbes de Provence), hvidløg, citronsaft (vand, koncentreret citronsaft, askorbinsyre: E300, sulfitter), forarbejdet stivelse, salt, mint 0,76%.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</si>
</sst>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numFmt numFmtId="165" formatCode="&quot;€&quot;#,##0.00"/>
    <numFmt numFmtId="166" formatCode="0.000"/>
  </numFmts>
  <fonts count="24">
    <font>
      <sz val="11"/>
      <color rgb="FF000000"/>
      <name val="Calibri"/>
      <family val="2"/>
      <charset val="1"/>
    </font>
    <font>
      <b/>
      <sz val="11"/>
      <color rgb="FF000000"/>
      <name val="Calibri"/>
      <family val="2"/>
      <charset val="1"/>
    </font>
    <font>
      <sz val="11"/>
      <color rgb="FF000000"/>
      <name val="Calibri"/>
      <family val="2"/>
      <charset val="1"/>
    </font>
    <font>
      <b/>
      <sz val="10"/>
      <color rgb="FFFF0000"/>
      <name val="Comfortaa Regular"/>
    </font>
    <font>
      <sz val="10"/>
      <color rgb="FF000000"/>
      <name val="Comfortaa Regular"/>
    </font>
    <font>
      <b/>
      <sz val="9"/>
      <color rgb="FFFF0000"/>
      <name val="Comfortaa Regular"/>
    </font>
    <font>
      <sz val="10"/>
      <color rgb="FF000000"/>
      <name val="Arial"/>
      <family val="2"/>
    </font>
    <font>
      <b/>
      <sz val="11"/>
      <color rgb="FF000000"/>
      <name val="Calibri"/>
      <family val="2"/>
    </font>
    <font>
      <b/>
      <sz val="9"/>
      <color theme="1"/>
      <name val="Comfortaa Regular"/>
    </font>
    <font>
      <b/>
      <sz val="11"/>
      <color rgb="FFFF0000"/>
      <name val="Calibri"/>
      <family val="2"/>
    </font>
    <font>
      <sz val="11"/>
      <color rgb="FFFF0000"/>
      <name val="Calibri"/>
      <family val="2"/>
      <charset val="1"/>
    </font>
    <font>
      <sz val="9"/>
      <color rgb="FF000000"/>
      <name val="Calibri Light"/>
      <family val="2"/>
      <scheme val="major"/>
    </font>
    <font>
      <sz val="12"/>
      <color rgb="FF000000"/>
      <name val="Calibri"/>
      <family val="2"/>
      <charset val="1"/>
    </font>
    <font>
      <sz val="12"/>
      <color rgb="FF000000"/>
      <name val="Calibri Light"/>
      <family val="2"/>
      <scheme val="major"/>
    </font>
    <font>
      <b/>
      <sz val="12"/>
      <color rgb="FF000000"/>
      <name val="Calibri Light"/>
      <family val="2"/>
      <scheme val="major"/>
    </font>
    <font>
      <sz val="8"/>
      <name val="Calibri"/>
      <family val="2"/>
      <charset val="1"/>
    </font>
    <font>
      <sz val="11"/>
      <color rgb="FF000000"/>
      <name val="Calibri"/>
      <family val="2"/>
    </font>
    <font>
      <b/>
      <sz val="11"/>
      <color rgb="FFC00000"/>
      <name val="Calibri"/>
      <family val="2"/>
    </font>
    <font>
      <sz val="11"/>
      <color rgb="FFFF0000"/>
      <name val="Calibri"/>
      <family val="2"/>
    </font>
    <font>
      <b/>
      <sz val="11"/>
      <color rgb="FF00B050"/>
      <name val="Calibri"/>
      <family val="2"/>
    </font>
    <font>
      <b/>
      <sz val="11"/>
      <color rgb="FF0070C0"/>
      <name val="Calibri"/>
      <family val="2"/>
    </font>
    <font>
      <sz val="11"/>
      <name val="Calibri"/>
      <family val="2"/>
    </font>
    <font>
      <b/>
      <sz val="11"/>
      <color rgb="FFFF2F97"/>
      <name val="Calibri"/>
      <family val="2"/>
    </font>
    <font>
      <b/>
      <sz val="11"/>
      <color rgb="FF0000DA"/>
      <name val="Calibri"/>
      <family val="2"/>
    </font>
  </fonts>
  <fills count="7">
    <fill>
      <patternFill patternType="none"/>
    </fill>
    <fill>
      <patternFill patternType="gray125"/>
    </fill>
    <fill>
      <patternFill patternType="solid">
        <fgColor rgb="FF000000"/>
        <bgColor rgb="FF003300"/>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rgb="FFFFFFCC"/>
      </patternFill>
    </fill>
    <fill>
      <patternFill patternType="solid">
        <fgColor theme="2"/>
        <bgColor indexed="64"/>
      </patternFill>
    </fill>
  </fills>
  <borders count="2">
    <border>
      <left/>
      <right/>
      <top/>
      <bottom/>
      <diagonal/>
    </border>
    <border>
      <left style="hair">
        <color theme="0" tint="-0.14996795556505021"/>
      </left>
      <right style="hair">
        <color theme="0" tint="-0.14996795556505021"/>
      </right>
      <top style="hair">
        <color theme="0" tint="-0.14996795556505021"/>
      </top>
      <bottom style="hair">
        <color theme="0" tint="-0.14996795556505021"/>
      </bottom>
      <diagonal/>
    </border>
  </borders>
  <cellStyleXfs count="3">
    <xf numFmtId="0" fontId="0" fillId="0" borderId="0"/>
    <xf numFmtId="9" fontId="2" fillId="0" borderId="0" applyBorder="0" applyProtection="0"/>
    <xf numFmtId="0" fontId="1" fillId="0" borderId="0" applyBorder="0" applyProtection="0"/>
  </cellStyleXfs>
  <cellXfs count="94">
    <xf numFmtId="0" fontId="0" fillId="0" borderId="0" xfId="0"/>
    <xf numFmtId="49" fontId="0" fillId="0" borderId="0" xfId="0" applyNumberFormat="1" applyFont="1" applyAlignment="1">
      <alignment horizontal="left"/>
    </xf>
    <xf numFmtId="0" fontId="3" fillId="2" borderId="0" xfId="0" applyFont="1" applyFill="1" applyBorder="1" applyAlignment="1">
      <alignment vertical="top"/>
    </xf>
    <xf numFmtId="0" fontId="0" fillId="4" borderId="0" xfId="0" applyFill="1" applyAlignment="1">
      <alignment horizontal="left"/>
    </xf>
    <xf numFmtId="0" fontId="4" fillId="5" borderId="0" xfId="0" applyFont="1" applyFill="1" applyBorder="1" applyAlignment="1">
      <alignment horizontal="left" vertical="top" wrapText="1"/>
    </xf>
    <xf numFmtId="0" fontId="4" fillId="5" borderId="0" xfId="0" applyFont="1" applyFill="1" applyBorder="1" applyAlignment="1">
      <alignment horizontal="left" vertical="top"/>
    </xf>
    <xf numFmtId="9" fontId="0" fillId="4" borderId="0" xfId="0" applyNumberFormat="1" applyFill="1" applyAlignment="1">
      <alignment horizontal="left"/>
    </xf>
    <xf numFmtId="9" fontId="2" fillId="4" borderId="0" xfId="1" applyFill="1" applyAlignment="1">
      <alignment horizontal="left"/>
    </xf>
    <xf numFmtId="0" fontId="4" fillId="4" borderId="0" xfId="0" applyFont="1" applyFill="1" applyBorder="1" applyAlignment="1">
      <alignment horizontal="left"/>
    </xf>
    <xf numFmtId="0" fontId="4" fillId="4" borderId="0" xfId="0" applyFont="1" applyFill="1" applyBorder="1" applyAlignment="1">
      <alignment horizontal="left" vertical="top"/>
    </xf>
    <xf numFmtId="2" fontId="0" fillId="4" borderId="0" xfId="0" applyNumberFormat="1" applyFill="1" applyAlignment="1">
      <alignment horizontal="left"/>
    </xf>
    <xf numFmtId="0" fontId="7" fillId="0" borderId="0" xfId="0" applyFont="1"/>
    <xf numFmtId="0" fontId="0" fillId="0" borderId="0" xfId="0" quotePrefix="1" applyAlignment="1"/>
    <xf numFmtId="0" fontId="0" fillId="0" borderId="0" xfId="0" applyAlignment="1"/>
    <xf numFmtId="49" fontId="0" fillId="0" borderId="0" xfId="0" quotePrefix="1" applyNumberFormat="1" applyAlignment="1"/>
    <xf numFmtId="49" fontId="0" fillId="0" borderId="0" xfId="0" applyNumberFormat="1" applyAlignment="1"/>
    <xf numFmtId="49" fontId="0" fillId="0" borderId="0" xfId="0" applyNumberFormat="1" applyFont="1" applyFill="1" applyAlignment="1">
      <alignment horizontal="left"/>
    </xf>
    <xf numFmtId="0" fontId="0" fillId="0" borderId="0" xfId="0" applyFill="1" applyAlignment="1"/>
    <xf numFmtId="0" fontId="0" fillId="0" borderId="0" xfId="0" applyAlignment="1">
      <alignment vertical="top"/>
    </xf>
    <xf numFmtId="49" fontId="0" fillId="0" borderId="0" xfId="0" applyNumberFormat="1" applyFill="1" applyAlignment="1">
      <alignment vertical="top"/>
    </xf>
    <xf numFmtId="49" fontId="0" fillId="0" borderId="0" xfId="0" applyNumberFormat="1" applyAlignment="1">
      <alignment vertical="top"/>
    </xf>
    <xf numFmtId="49" fontId="10" fillId="0" borderId="0" xfId="0" applyNumberFormat="1" applyFont="1" applyAlignment="1">
      <alignment vertical="top"/>
    </xf>
    <xf numFmtId="49" fontId="0" fillId="0" borderId="0" xfId="0" applyNumberFormat="1" applyFill="1" applyAlignment="1"/>
    <xf numFmtId="0" fontId="0" fillId="0" borderId="1" xfId="0" applyBorder="1"/>
    <xf numFmtId="9" fontId="0" fillId="0" borderId="1" xfId="0" applyNumberFormat="1" applyBorder="1"/>
    <xf numFmtId="10" fontId="0" fillId="0" borderId="1" xfId="0" applyNumberFormat="1" applyBorder="1"/>
    <xf numFmtId="0" fontId="0" fillId="3" borderId="1" xfId="0" applyFill="1" applyBorder="1"/>
    <xf numFmtId="9" fontId="2" fillId="3" borderId="1" xfId="1" applyFill="1" applyBorder="1"/>
    <xf numFmtId="0" fontId="11" fillId="0" borderId="1" xfId="0" applyFont="1" applyBorder="1"/>
    <xf numFmtId="165" fontId="0" fillId="3" borderId="1" xfId="0" applyNumberFormat="1" applyFill="1" applyBorder="1"/>
    <xf numFmtId="0" fontId="11" fillId="0" borderId="1" xfId="0" applyFont="1" applyBorder="1" applyAlignment="1">
      <alignment horizontal="center" vertical="top"/>
    </xf>
    <xf numFmtId="0" fontId="12" fillId="6" borderId="1" xfId="0" applyFont="1" applyFill="1" applyBorder="1" applyAlignment="1">
      <alignment vertical="top" wrapText="1"/>
    </xf>
    <xf numFmtId="0" fontId="12" fillId="6" borderId="1" xfId="0" applyFont="1" applyFill="1" applyBorder="1" applyAlignment="1">
      <alignment horizontal="center" vertical="top" wrapText="1"/>
    </xf>
    <xf numFmtId="0" fontId="12" fillId="0" borderId="1" xfId="0" applyFont="1" applyBorder="1" applyAlignment="1">
      <alignment vertical="top" wrapText="1"/>
    </xf>
    <xf numFmtId="0" fontId="13" fillId="0" borderId="1" xfId="0" applyFont="1" applyBorder="1"/>
    <xf numFmtId="49" fontId="13" fillId="0" borderId="1" xfId="0" applyNumberFormat="1" applyFont="1" applyFill="1" applyBorder="1" applyAlignment="1">
      <alignment horizontal="left"/>
    </xf>
    <xf numFmtId="165" fontId="13" fillId="0" borderId="1" xfId="0" applyNumberFormat="1" applyFont="1" applyBorder="1" applyAlignment="1">
      <alignment horizontal="center" vertical="top"/>
    </xf>
    <xf numFmtId="0" fontId="13" fillId="0" borderId="1" xfId="0" applyFont="1" applyBorder="1" applyAlignment="1">
      <alignment horizontal="center" vertical="top"/>
    </xf>
    <xf numFmtId="10" fontId="13" fillId="0" borderId="1" xfId="0" applyNumberFormat="1" applyFont="1" applyBorder="1" applyAlignment="1">
      <alignment horizontal="center" vertical="top"/>
    </xf>
    <xf numFmtId="165" fontId="13" fillId="0" borderId="1" xfId="0" applyNumberFormat="1" applyFont="1" applyBorder="1"/>
    <xf numFmtId="9" fontId="13" fillId="0" borderId="1" xfId="1" applyFont="1" applyBorder="1"/>
    <xf numFmtId="165" fontId="14" fillId="6" borderId="1" xfId="0" applyNumberFormat="1" applyFont="1" applyFill="1" applyBorder="1" applyAlignment="1">
      <alignment horizontal="center" vertical="top"/>
    </xf>
    <xf numFmtId="0" fontId="14" fillId="0" borderId="1" xfId="0" applyFont="1" applyBorder="1" applyAlignment="1">
      <alignment horizontal="center" vertical="top"/>
    </xf>
    <xf numFmtId="165" fontId="14" fillId="0" borderId="1" xfId="0" applyNumberFormat="1" applyFont="1" applyBorder="1" applyAlignment="1">
      <alignment horizontal="center" vertical="top"/>
    </xf>
    <xf numFmtId="0" fontId="13" fillId="6" borderId="1" xfId="0" applyFont="1" applyFill="1" applyBorder="1"/>
    <xf numFmtId="0" fontId="14" fillId="0" borderId="1" xfId="0" applyFont="1" applyBorder="1"/>
    <xf numFmtId="165" fontId="14" fillId="0" borderId="1" xfId="0" applyNumberFormat="1" applyFont="1" applyFill="1" applyBorder="1" applyAlignment="1">
      <alignment horizontal="center" vertical="top"/>
    </xf>
    <xf numFmtId="0" fontId="14" fillId="0" borderId="1" xfId="0" applyFont="1" applyFill="1" applyBorder="1" applyAlignment="1">
      <alignment horizontal="center" vertical="top"/>
    </xf>
    <xf numFmtId="1" fontId="0" fillId="0" borderId="0" xfId="0" applyNumberFormat="1" applyAlignment="1">
      <alignment vertical="top"/>
    </xf>
    <xf numFmtId="165" fontId="0" fillId="0" borderId="0" xfId="0" applyNumberFormat="1" applyAlignment="1">
      <alignment vertical="top"/>
    </xf>
    <xf numFmtId="2" fontId="0" fillId="0" borderId="0" xfId="0" applyNumberFormat="1" applyAlignment="1">
      <alignment vertical="top"/>
    </xf>
    <xf numFmtId="2" fontId="0" fillId="0" borderId="0" xfId="0" applyNumberFormat="1" applyAlignment="1"/>
    <xf numFmtId="1" fontId="0" fillId="0" borderId="0" xfId="0" applyNumberFormat="1" applyAlignment="1"/>
    <xf numFmtId="165" fontId="0" fillId="0" borderId="0" xfId="0" applyNumberFormat="1" applyAlignment="1"/>
    <xf numFmtId="10" fontId="0" fillId="0" borderId="0" xfId="0" applyNumberFormat="1" applyAlignment="1"/>
    <xf numFmtId="10" fontId="0" fillId="0" borderId="0" xfId="0" applyNumberFormat="1" applyAlignment="1">
      <alignment vertical="top"/>
    </xf>
    <xf numFmtId="0" fontId="0" fillId="0" borderId="0" xfId="0" applyFill="1" applyAlignment="1">
      <alignment vertical="top"/>
    </xf>
    <xf numFmtId="1" fontId="0" fillId="0" borderId="0" xfId="0" applyNumberFormat="1" applyFill="1" applyAlignment="1"/>
    <xf numFmtId="49" fontId="0" fillId="0" borderId="0" xfId="0" applyNumberFormat="1" applyFont="1" applyFill="1" applyAlignment="1">
      <alignment horizontal="left" vertical="top"/>
    </xf>
    <xf numFmtId="0" fontId="0" fillId="0" borderId="0" xfId="0" applyNumberFormat="1" applyAlignment="1"/>
    <xf numFmtId="165" fontId="0" fillId="0" borderId="0" xfId="0" applyNumberFormat="1" applyFill="1" applyAlignment="1"/>
    <xf numFmtId="10" fontId="0" fillId="0" borderId="0" xfId="0" applyNumberFormat="1" applyFill="1" applyAlignment="1"/>
    <xf numFmtId="164" fontId="0" fillId="0" borderId="0" xfId="0" applyNumberFormat="1" applyAlignment="1"/>
    <xf numFmtId="2" fontId="0" fillId="0" borderId="0" xfId="0" applyNumberFormat="1" applyFill="1" applyAlignment="1"/>
    <xf numFmtId="0" fontId="8" fillId="0" borderId="0" xfId="0" applyFont="1" applyFill="1" applyBorder="1" applyAlignment="1">
      <alignment vertical="top"/>
    </xf>
    <xf numFmtId="49" fontId="7" fillId="0" borderId="0" xfId="0" applyNumberFormat="1" applyFont="1" applyFill="1" applyAlignment="1">
      <alignment vertical="top"/>
    </xf>
    <xf numFmtId="49" fontId="7" fillId="0" borderId="0" xfId="0" applyNumberFormat="1" applyFont="1" applyAlignment="1">
      <alignment vertical="top"/>
    </xf>
    <xf numFmtId="49" fontId="9" fillId="0" borderId="0" xfId="0" applyNumberFormat="1" applyFont="1" applyAlignment="1">
      <alignment vertical="top"/>
    </xf>
    <xf numFmtId="0" fontId="7" fillId="0" borderId="0" xfId="0" applyFont="1" applyAlignment="1">
      <alignment vertical="top"/>
    </xf>
    <xf numFmtId="0" fontId="10" fillId="0" borderId="0" xfId="0" applyFont="1" applyAlignment="1">
      <alignment vertical="top"/>
    </xf>
    <xf numFmtId="49" fontId="0" fillId="0" borderId="0" xfId="0" applyNumberFormat="1" applyFont="1" applyAlignment="1">
      <alignment horizontal="left" vertical="top"/>
    </xf>
    <xf numFmtId="166" fontId="0" fillId="4" borderId="0" xfId="0" applyNumberFormat="1" applyFill="1" applyAlignment="1">
      <alignment horizontal="left"/>
    </xf>
    <xf numFmtId="0" fontId="5" fillId="0" borderId="0" xfId="0" applyFont="1" applyFill="1" applyBorder="1" applyAlignment="1">
      <alignment vertical="top"/>
    </xf>
    <xf numFmtId="0" fontId="7" fillId="0" borderId="0" xfId="0" applyFont="1" applyFill="1" applyAlignment="1">
      <alignment vertical="top"/>
    </xf>
    <xf numFmtId="1" fontId="7" fillId="0" borderId="0" xfId="0" applyNumberFormat="1" applyFont="1" applyAlignment="1">
      <alignment vertical="top"/>
    </xf>
    <xf numFmtId="165" fontId="7" fillId="0" borderId="0" xfId="0" applyNumberFormat="1" applyFont="1" applyAlignment="1">
      <alignment vertical="top"/>
    </xf>
    <xf numFmtId="0" fontId="17" fillId="0" borderId="0" xfId="0" applyFont="1"/>
    <xf numFmtId="49" fontId="18" fillId="0" borderId="0" xfId="0" applyNumberFormat="1" applyFont="1" applyAlignment="1">
      <alignment vertical="top" wrapText="1"/>
    </xf>
    <xf numFmtId="49" fontId="18" fillId="0" borderId="0" xfId="0" applyNumberFormat="1" applyFont="1" applyAlignment="1">
      <alignment vertical="top"/>
    </xf>
    <xf numFmtId="49" fontId="18" fillId="0" borderId="0" xfId="0" quotePrefix="1" applyNumberFormat="1" applyFont="1" applyAlignment="1">
      <alignment vertical="top"/>
    </xf>
    <xf numFmtId="0" fontId="18" fillId="0" borderId="0" xfId="0" applyFont="1" applyAlignment="1">
      <alignment vertical="top"/>
    </xf>
    <xf numFmtId="49" fontId="16" fillId="0" borderId="0" xfId="0" applyNumberFormat="1" applyFont="1" applyAlignment="1">
      <alignment vertical="top" wrapText="1"/>
    </xf>
    <xf numFmtId="0" fontId="0" fillId="0" borderId="0" xfId="0" applyFont="1" applyAlignment="1">
      <alignment vertical="top"/>
    </xf>
    <xf numFmtId="0" fontId="0" fillId="0" borderId="0" xfId="0" applyFont="1" applyFill="1" applyAlignment="1">
      <alignment vertical="top"/>
    </xf>
    <xf numFmtId="49" fontId="0" fillId="0" borderId="0" xfId="0" applyNumberFormat="1" applyFont="1" applyAlignment="1">
      <alignment vertical="top"/>
    </xf>
    <xf numFmtId="0" fontId="19" fillId="0" borderId="0" xfId="0" applyFont="1"/>
    <xf numFmtId="0" fontId="20" fillId="0" borderId="0" xfId="0" applyFont="1"/>
    <xf numFmtId="49" fontId="21" fillId="0" borderId="0" xfId="0" applyNumberFormat="1" applyFont="1" applyAlignment="1">
      <alignment vertical="top" wrapText="1"/>
    </xf>
    <xf numFmtId="49" fontId="21" fillId="0" borderId="0" xfId="0" quotePrefix="1" applyNumberFormat="1" applyFont="1" applyAlignment="1">
      <alignment vertical="top" wrapText="1"/>
    </xf>
    <xf numFmtId="0" fontId="21" fillId="0" borderId="0" xfId="0" applyFont="1" applyAlignment="1">
      <alignment vertical="top" wrapText="1"/>
    </xf>
    <xf numFmtId="49" fontId="21" fillId="0" borderId="0" xfId="0" applyNumberFormat="1" applyFont="1" applyFill="1" applyAlignment="1">
      <alignment vertical="top" wrapText="1"/>
    </xf>
    <xf numFmtId="0" fontId="22" fillId="0" borderId="0" xfId="0" applyFont="1"/>
    <xf numFmtId="0" fontId="23" fillId="0" borderId="0" xfId="0" applyFont="1"/>
    <xf numFmtId="0" fontId="21" fillId="0" borderId="0" xfId="0" applyFont="1"/>
  </cellXfs>
  <cellStyles count="3">
    <cellStyle name="Normal" xfId="0" builtinId="0"/>
    <cellStyle name="Pourcentage" xfId="1" builtinId="5"/>
    <cellStyle name="Texte explicatif" xfId="2" builtinId="53" customBuiltin="1"/>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7E4BD"/>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0000DA"/>
      <color rgb="FF250BE7"/>
      <color rgb="FFFF2F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3</xdr:col>
      <xdr:colOff>561975</xdr:colOff>
      <xdr:row>52</xdr:row>
      <xdr:rowOff>1702858</xdr:rowOff>
    </xdr:from>
    <xdr:to>
      <xdr:col>3</xdr:col>
      <xdr:colOff>1676400</xdr:colOff>
      <xdr:row>53</xdr:row>
      <xdr:rowOff>455083</xdr:rowOff>
    </xdr:to>
    <xdr:sp macro="[0]!test" textlink="">
      <xdr:nvSpPr>
        <xdr:cNvPr id="2" name="Rectangle à coins arrondis 1"/>
        <xdr:cNvSpPr/>
      </xdr:nvSpPr>
      <xdr:spPr>
        <a:xfrm>
          <a:off x="2733675" y="69351525"/>
          <a:ext cx="1114425" cy="4667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Hop!</a:t>
          </a:r>
        </a:p>
      </xdr:txBody>
    </xdr:sp>
    <xdr:clientData fPrintsWithSheet="0"/>
  </xdr:twoCellAnchor>
  <xdr:twoCellAnchor editAs="absolute">
    <xdr:from>
      <xdr:col>4</xdr:col>
      <xdr:colOff>2349500</xdr:colOff>
      <xdr:row>0</xdr:row>
      <xdr:rowOff>116417</xdr:rowOff>
    </xdr:from>
    <xdr:to>
      <xdr:col>4</xdr:col>
      <xdr:colOff>3238500</xdr:colOff>
      <xdr:row>0</xdr:row>
      <xdr:rowOff>508000</xdr:rowOff>
    </xdr:to>
    <xdr:sp macro="[0]!test" textlink="">
      <xdr:nvSpPr>
        <xdr:cNvPr id="3" name="Rectangle à coins arrondis 2"/>
        <xdr:cNvSpPr/>
      </xdr:nvSpPr>
      <xdr:spPr>
        <a:xfrm>
          <a:off x="6339417" y="116417"/>
          <a:ext cx="889000" cy="39158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Hop!</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tabColor rgb="FF00B050"/>
  </sheetPr>
  <dimension ref="A1:AB393"/>
  <sheetViews>
    <sheetView workbookViewId="0">
      <pane xSplit="3" ySplit="1" topLeftCell="D2" activePane="bottomRight" state="frozen"/>
      <selection pane="topRight" activeCell="D1" sqref="D1"/>
      <selection pane="bottomLeft" activeCell="A2" sqref="A2"/>
      <selection pane="bottomRight" activeCell="D394" sqref="D394"/>
    </sheetView>
  </sheetViews>
  <sheetFormatPr baseColWidth="10" defaultColWidth="10.85546875" defaultRowHeight="15"/>
  <cols>
    <col min="1" max="3" width="10.85546875" style="18"/>
    <col min="4" max="4" width="43.42578125" style="56" customWidth="1"/>
    <col min="5" max="5" width="255.7109375" style="20" bestFit="1" customWidth="1"/>
    <col min="6" max="6" width="10.85546875" style="20"/>
    <col min="7" max="12" width="10.85546875" style="18"/>
    <col min="13" max="13" width="19.140625" style="48" customWidth="1"/>
    <col min="14" max="14" width="10.85546875" style="48"/>
    <col min="15" max="16" width="10.85546875" style="18"/>
    <col min="17" max="22" width="10.85546875" style="49"/>
    <col min="23" max="16384" width="10.85546875" style="18"/>
  </cols>
  <sheetData>
    <row r="1" spans="1:28" s="68" customFormat="1">
      <c r="A1" s="72" t="s">
        <v>433</v>
      </c>
      <c r="B1" s="72" t="s">
        <v>434</v>
      </c>
      <c r="C1" s="72" t="s">
        <v>0</v>
      </c>
      <c r="D1" s="73" t="s">
        <v>1</v>
      </c>
      <c r="E1" s="66" t="s">
        <v>454</v>
      </c>
      <c r="F1" s="66" t="s">
        <v>455</v>
      </c>
      <c r="G1" s="68" t="s">
        <v>937</v>
      </c>
      <c r="H1" s="68" t="s">
        <v>456</v>
      </c>
      <c r="I1" s="68" t="s">
        <v>2294</v>
      </c>
      <c r="J1" s="68" t="s">
        <v>2293</v>
      </c>
      <c r="K1" s="68" t="s">
        <v>457</v>
      </c>
      <c r="L1" s="68" t="s">
        <v>458</v>
      </c>
      <c r="M1" s="74" t="s">
        <v>2</v>
      </c>
      <c r="N1" s="74" t="s">
        <v>979</v>
      </c>
      <c r="O1" s="68" t="s">
        <v>2258</v>
      </c>
      <c r="P1" s="68" t="s">
        <v>2306</v>
      </c>
      <c r="Q1" s="75" t="s">
        <v>459</v>
      </c>
      <c r="R1" s="75" t="s">
        <v>3</v>
      </c>
      <c r="S1" s="75" t="s">
        <v>460</v>
      </c>
      <c r="T1" s="75" t="s">
        <v>4</v>
      </c>
      <c r="U1" s="75" t="s">
        <v>5</v>
      </c>
      <c r="V1" s="75" t="s">
        <v>978</v>
      </c>
      <c r="W1" s="68" t="s">
        <v>6</v>
      </c>
      <c r="X1" s="68" t="s">
        <v>2257</v>
      </c>
      <c r="Y1" s="68" t="s">
        <v>461</v>
      </c>
      <c r="Z1" s="68" t="s">
        <v>462</v>
      </c>
      <c r="AA1" s="68" t="s">
        <v>463</v>
      </c>
      <c r="AB1" s="68" t="s">
        <v>464</v>
      </c>
    </row>
    <row r="2" spans="1:28" s="13" customFormat="1" hidden="1">
      <c r="A2" s="13" t="s">
        <v>1469</v>
      </c>
      <c r="B2" s="13" t="s">
        <v>1470</v>
      </c>
      <c r="C2" s="13" t="s">
        <v>7</v>
      </c>
      <c r="D2" s="13" t="s">
        <v>1109</v>
      </c>
      <c r="E2" s="13" t="s">
        <v>465</v>
      </c>
      <c r="F2" s="13" t="s">
        <v>466</v>
      </c>
      <c r="G2" s="13" t="s">
        <v>1110</v>
      </c>
      <c r="H2" s="13" t="s">
        <v>467</v>
      </c>
      <c r="I2" s="13">
        <v>0</v>
      </c>
      <c r="J2" s="13">
        <v>250</v>
      </c>
      <c r="M2" s="52">
        <v>3380250000089</v>
      </c>
      <c r="N2" s="13">
        <v>12</v>
      </c>
      <c r="O2" s="13">
        <v>0</v>
      </c>
      <c r="P2" s="13">
        <v>12</v>
      </c>
      <c r="Q2" s="53">
        <v>4.4000000000000004</v>
      </c>
      <c r="R2" s="53">
        <f>Q2*Coeff!$D$3*(1-VLOOKUP(Coeff!$B$15,Coeff!$B$1:$I$10,5,FALSE))</f>
        <v>7.2556000000000003</v>
      </c>
      <c r="S2" s="53">
        <f t="shared" ref="S2:S64" si="0">+R2*P2</f>
        <v>87.0672</v>
      </c>
      <c r="T2" s="54">
        <v>5.5E-2</v>
      </c>
      <c r="U2" s="53">
        <f t="shared" ref="U2:U64" si="1">+R2*(1+T2)</f>
        <v>7.6546579999999995</v>
      </c>
      <c r="V2" s="53">
        <f t="shared" ref="V2:V64" si="2">+U2*P2</f>
        <v>91.855896000000001</v>
      </c>
      <c r="W2" s="13" t="s">
        <v>8</v>
      </c>
      <c r="AB2" s="13" t="s">
        <v>468</v>
      </c>
    </row>
    <row r="3" spans="1:28" s="13" customFormat="1" hidden="1">
      <c r="A3" s="13" t="s">
        <v>1469</v>
      </c>
      <c r="B3" s="13" t="s">
        <v>1470</v>
      </c>
      <c r="C3" s="13" t="s">
        <v>9</v>
      </c>
      <c r="D3" s="13" t="s">
        <v>1111</v>
      </c>
      <c r="E3" s="13" t="s">
        <v>465</v>
      </c>
      <c r="F3" s="13" t="s">
        <v>466</v>
      </c>
      <c r="G3" s="13" t="s">
        <v>1110</v>
      </c>
      <c r="H3" s="13" t="s">
        <v>467</v>
      </c>
      <c r="I3" s="13">
        <v>0</v>
      </c>
      <c r="J3" s="13">
        <v>250</v>
      </c>
      <c r="M3" s="52">
        <v>3380250125010</v>
      </c>
      <c r="N3" s="13">
        <v>12</v>
      </c>
      <c r="O3" s="13">
        <v>0</v>
      </c>
      <c r="P3" s="13">
        <v>12</v>
      </c>
      <c r="Q3" s="53">
        <v>3.29</v>
      </c>
      <c r="R3" s="53">
        <f>Q3*Coeff!$D$3*(1-VLOOKUP(Coeff!$B$15,Coeff!$B$1:$I$10,5,FALSE))</f>
        <v>5.4252099999999999</v>
      </c>
      <c r="S3" s="53">
        <f t="shared" si="0"/>
        <v>65.102519999999998</v>
      </c>
      <c r="T3" s="54">
        <v>5.5E-2</v>
      </c>
      <c r="U3" s="53">
        <f t="shared" si="1"/>
        <v>5.7235965499999999</v>
      </c>
      <c r="V3" s="53">
        <f t="shared" si="2"/>
        <v>68.683158599999999</v>
      </c>
      <c r="W3" s="13" t="s">
        <v>8</v>
      </c>
      <c r="AB3" s="13" t="s">
        <v>468</v>
      </c>
    </row>
    <row r="4" spans="1:28" s="13" customFormat="1" hidden="1">
      <c r="A4" s="13" t="s">
        <v>1469</v>
      </c>
      <c r="B4" s="13" t="s">
        <v>1470</v>
      </c>
      <c r="C4" s="13" t="s">
        <v>1057</v>
      </c>
      <c r="D4" s="13" t="s">
        <v>1112</v>
      </c>
      <c r="E4" s="13" t="s">
        <v>465</v>
      </c>
      <c r="F4" s="13" t="s">
        <v>466</v>
      </c>
      <c r="G4" s="13" t="s">
        <v>1110</v>
      </c>
      <c r="H4" s="13" t="s">
        <v>467</v>
      </c>
      <c r="I4" s="13">
        <v>0</v>
      </c>
      <c r="J4" s="13">
        <v>250</v>
      </c>
      <c r="M4" s="52">
        <v>3380250125027</v>
      </c>
      <c r="N4" s="13">
        <v>12</v>
      </c>
      <c r="O4" s="13">
        <v>0</v>
      </c>
      <c r="P4" s="13">
        <v>12</v>
      </c>
      <c r="Q4" s="53">
        <v>3.29</v>
      </c>
      <c r="R4" s="53">
        <f>Q4*Coeff!$D$3*(1-VLOOKUP(Coeff!$B$15,Coeff!$B$1:$I$10,5,FALSE))</f>
        <v>5.4252099999999999</v>
      </c>
      <c r="S4" s="53">
        <f t="shared" si="0"/>
        <v>65.102519999999998</v>
      </c>
      <c r="T4" s="54">
        <v>5.5E-2</v>
      </c>
      <c r="U4" s="53">
        <f t="shared" si="1"/>
        <v>5.7235965499999999</v>
      </c>
      <c r="V4" s="53">
        <f t="shared" si="2"/>
        <v>68.683158599999999</v>
      </c>
      <c r="W4" s="13" t="s">
        <v>8</v>
      </c>
      <c r="AB4" s="13" t="s">
        <v>468</v>
      </c>
    </row>
    <row r="5" spans="1:28" s="13" customFormat="1" hidden="1">
      <c r="A5" s="13" t="s">
        <v>1469</v>
      </c>
      <c r="B5" s="13" t="s">
        <v>1470</v>
      </c>
      <c r="C5" s="13" t="s">
        <v>1058</v>
      </c>
      <c r="D5" s="13" t="s">
        <v>1113</v>
      </c>
      <c r="E5" s="13" t="s">
        <v>465</v>
      </c>
      <c r="F5" s="13" t="s">
        <v>466</v>
      </c>
      <c r="G5" s="13" t="s">
        <v>1110</v>
      </c>
      <c r="H5" s="13" t="s">
        <v>467</v>
      </c>
      <c r="I5" s="13">
        <v>0</v>
      </c>
      <c r="J5" s="13">
        <v>250</v>
      </c>
      <c r="M5" s="52">
        <v>3380250125034</v>
      </c>
      <c r="N5" s="13">
        <v>12</v>
      </c>
      <c r="O5" s="13">
        <v>0</v>
      </c>
      <c r="P5" s="13">
        <v>12</v>
      </c>
      <c r="Q5" s="53">
        <v>3.82</v>
      </c>
      <c r="R5" s="53">
        <f>Q5*Coeff!$D$3*(1-VLOOKUP(Coeff!$B$15,Coeff!$B$1:$I$10,5,FALSE))</f>
        <v>6.2991799999999998</v>
      </c>
      <c r="S5" s="53">
        <f t="shared" si="0"/>
        <v>75.590159999999997</v>
      </c>
      <c r="T5" s="54">
        <v>5.5E-2</v>
      </c>
      <c r="U5" s="53">
        <f t="shared" si="1"/>
        <v>6.6456348999999992</v>
      </c>
      <c r="V5" s="53">
        <f t="shared" si="2"/>
        <v>79.747618799999998</v>
      </c>
      <c r="W5" s="13" t="s">
        <v>8</v>
      </c>
      <c r="AB5" s="13" t="s">
        <v>468</v>
      </c>
    </row>
    <row r="6" spans="1:28" s="13" customFormat="1" hidden="1">
      <c r="A6" s="13" t="s">
        <v>1469</v>
      </c>
      <c r="B6" s="13" t="s">
        <v>1470</v>
      </c>
      <c r="C6" s="13" t="s">
        <v>1059</v>
      </c>
      <c r="D6" s="13" t="s">
        <v>1114</v>
      </c>
      <c r="E6" s="13" t="s">
        <v>465</v>
      </c>
      <c r="F6" s="13" t="s">
        <v>466</v>
      </c>
      <c r="G6" s="13" t="s">
        <v>1110</v>
      </c>
      <c r="H6" s="13" t="s">
        <v>467</v>
      </c>
      <c r="I6" s="13">
        <v>0</v>
      </c>
      <c r="J6" s="13">
        <v>250</v>
      </c>
      <c r="M6" s="52">
        <v>3380250125041</v>
      </c>
      <c r="N6" s="13">
        <v>12</v>
      </c>
      <c r="O6" s="13">
        <v>0</v>
      </c>
      <c r="P6" s="13">
        <v>12</v>
      </c>
      <c r="Q6" s="53">
        <v>4</v>
      </c>
      <c r="R6" s="53">
        <f>Q6*Coeff!$D$3*(1-VLOOKUP(Coeff!$B$15,Coeff!$B$1:$I$10,5,FALSE))</f>
        <v>6.5960000000000001</v>
      </c>
      <c r="S6" s="53">
        <f t="shared" si="0"/>
        <v>79.152000000000001</v>
      </c>
      <c r="T6" s="54">
        <v>5.5E-2</v>
      </c>
      <c r="U6" s="53">
        <f t="shared" si="1"/>
        <v>6.95878</v>
      </c>
      <c r="V6" s="53">
        <f t="shared" si="2"/>
        <v>83.505359999999996</v>
      </c>
      <c r="W6" s="13" t="s">
        <v>8</v>
      </c>
      <c r="AB6" s="13" t="s">
        <v>468</v>
      </c>
    </row>
    <row r="7" spans="1:28" s="13" customFormat="1" hidden="1">
      <c r="A7" s="13" t="s">
        <v>1469</v>
      </c>
      <c r="B7" s="13" t="s">
        <v>1470</v>
      </c>
      <c r="C7" s="13" t="s">
        <v>1060</v>
      </c>
      <c r="D7" s="13" t="s">
        <v>1115</v>
      </c>
      <c r="E7" s="13" t="s">
        <v>465</v>
      </c>
      <c r="F7" s="13" t="s">
        <v>466</v>
      </c>
      <c r="G7" s="13" t="s">
        <v>1110</v>
      </c>
      <c r="H7" s="13" t="s">
        <v>467</v>
      </c>
      <c r="I7" s="13">
        <v>0</v>
      </c>
      <c r="J7" s="13">
        <v>250</v>
      </c>
      <c r="M7" s="52">
        <v>3380250125089</v>
      </c>
      <c r="N7" s="13">
        <v>12</v>
      </c>
      <c r="O7" s="13">
        <v>0</v>
      </c>
      <c r="P7" s="13">
        <v>12</v>
      </c>
      <c r="Q7" s="53">
        <v>4</v>
      </c>
      <c r="R7" s="53">
        <f>Q7*Coeff!$D$3*(1-VLOOKUP(Coeff!$B$15,Coeff!$B$1:$I$10,5,FALSE))</f>
        <v>6.5960000000000001</v>
      </c>
      <c r="S7" s="53">
        <f t="shared" si="0"/>
        <v>79.152000000000001</v>
      </c>
      <c r="T7" s="54">
        <v>5.5E-2</v>
      </c>
      <c r="U7" s="53">
        <f t="shared" si="1"/>
        <v>6.95878</v>
      </c>
      <c r="V7" s="53">
        <f t="shared" si="2"/>
        <v>83.505359999999996</v>
      </c>
      <c r="W7" s="13" t="s">
        <v>8</v>
      </c>
      <c r="AB7" s="13" t="s">
        <v>468</v>
      </c>
    </row>
    <row r="8" spans="1:28" s="13" customFormat="1" hidden="1">
      <c r="A8" s="13" t="s">
        <v>1469</v>
      </c>
      <c r="B8" s="13" t="s">
        <v>1470</v>
      </c>
      <c r="C8" s="13" t="s">
        <v>1061</v>
      </c>
      <c r="D8" s="13" t="s">
        <v>1116</v>
      </c>
      <c r="E8" s="13" t="s">
        <v>465</v>
      </c>
      <c r="F8" s="13" t="s">
        <v>466</v>
      </c>
      <c r="G8" s="13" t="s">
        <v>1110</v>
      </c>
      <c r="H8" s="13" t="s">
        <v>467</v>
      </c>
      <c r="I8" s="13">
        <v>0</v>
      </c>
      <c r="J8" s="13">
        <v>250</v>
      </c>
      <c r="M8" s="52">
        <v>3380250125133</v>
      </c>
      <c r="N8" s="13">
        <v>12</v>
      </c>
      <c r="O8" s="13">
        <v>0</v>
      </c>
      <c r="P8" s="13">
        <v>12</v>
      </c>
      <c r="Q8" s="53">
        <v>5.78</v>
      </c>
      <c r="R8" s="53">
        <f>Q8*Coeff!$D$3*(1-VLOOKUP(Coeff!$B$15,Coeff!$B$1:$I$10,5,FALSE))</f>
        <v>9.5312199999999994</v>
      </c>
      <c r="S8" s="53">
        <f t="shared" si="0"/>
        <v>114.37464</v>
      </c>
      <c r="T8" s="54">
        <v>5.5E-2</v>
      </c>
      <c r="U8" s="53">
        <f t="shared" si="1"/>
        <v>10.055437099999999</v>
      </c>
      <c r="V8" s="53">
        <f t="shared" si="2"/>
        <v>120.66524519999999</v>
      </c>
      <c r="W8" s="13" t="s">
        <v>8</v>
      </c>
      <c r="AB8" s="13" t="s">
        <v>468</v>
      </c>
    </row>
    <row r="9" spans="1:28" s="13" customFormat="1" hidden="1">
      <c r="A9" s="13" t="s">
        <v>1469</v>
      </c>
      <c r="B9" s="13" t="s">
        <v>1470</v>
      </c>
      <c r="C9" s="13" t="s">
        <v>1062</v>
      </c>
      <c r="D9" s="13" t="s">
        <v>1117</v>
      </c>
      <c r="E9" s="13" t="s">
        <v>465</v>
      </c>
      <c r="F9" s="13" t="s">
        <v>466</v>
      </c>
      <c r="G9" s="13" t="s">
        <v>1110</v>
      </c>
      <c r="H9" s="13" t="s">
        <v>467</v>
      </c>
      <c r="I9" s="13">
        <v>0</v>
      </c>
      <c r="J9" s="13">
        <v>250</v>
      </c>
      <c r="M9" s="52">
        <v>3380250125515</v>
      </c>
      <c r="N9" s="13">
        <v>12</v>
      </c>
      <c r="O9" s="13">
        <v>0</v>
      </c>
      <c r="P9" s="13">
        <v>12</v>
      </c>
      <c r="Q9" s="53">
        <v>4</v>
      </c>
      <c r="R9" s="53">
        <f>Q9*Coeff!$D$3*(1-VLOOKUP(Coeff!$B$15,Coeff!$B$1:$I$10,5,FALSE))</f>
        <v>6.5960000000000001</v>
      </c>
      <c r="S9" s="53">
        <f t="shared" si="0"/>
        <v>79.152000000000001</v>
      </c>
      <c r="T9" s="54">
        <v>5.5E-2</v>
      </c>
      <c r="U9" s="53">
        <f t="shared" si="1"/>
        <v>6.95878</v>
      </c>
      <c r="V9" s="53">
        <f t="shared" si="2"/>
        <v>83.505359999999996</v>
      </c>
      <c r="W9" s="13" t="s">
        <v>8</v>
      </c>
      <c r="AB9" s="13" t="s">
        <v>468</v>
      </c>
    </row>
    <row r="10" spans="1:28" s="13" customFormat="1" hidden="1">
      <c r="A10" s="13" t="s">
        <v>1469</v>
      </c>
      <c r="B10" s="13" t="s">
        <v>1470</v>
      </c>
      <c r="C10" s="13" t="s">
        <v>1063</v>
      </c>
      <c r="D10" s="13" t="s">
        <v>1118</v>
      </c>
      <c r="E10" s="13" t="s">
        <v>465</v>
      </c>
      <c r="F10" s="13" t="s">
        <v>466</v>
      </c>
      <c r="G10" s="13" t="s">
        <v>1110</v>
      </c>
      <c r="H10" s="13" t="s">
        <v>467</v>
      </c>
      <c r="I10" s="13">
        <v>0</v>
      </c>
      <c r="J10" s="13">
        <v>250</v>
      </c>
      <c r="M10" s="52">
        <v>3380255000015</v>
      </c>
      <c r="N10" s="13">
        <v>12</v>
      </c>
      <c r="O10" s="13">
        <v>0</v>
      </c>
      <c r="P10" s="13">
        <v>12</v>
      </c>
      <c r="Q10" s="53">
        <v>4</v>
      </c>
      <c r="R10" s="53">
        <f>Q10*Coeff!$D$3*(1-VLOOKUP(Coeff!$B$15,Coeff!$B$1:$I$10,5,FALSE))</f>
        <v>6.5960000000000001</v>
      </c>
      <c r="S10" s="53">
        <f t="shared" si="0"/>
        <v>79.152000000000001</v>
      </c>
      <c r="T10" s="54">
        <v>5.5E-2</v>
      </c>
      <c r="U10" s="53">
        <f t="shared" si="1"/>
        <v>6.95878</v>
      </c>
      <c r="V10" s="53">
        <f t="shared" si="2"/>
        <v>83.505359999999996</v>
      </c>
      <c r="W10" s="13" t="s">
        <v>8</v>
      </c>
      <c r="AB10" s="13" t="s">
        <v>468</v>
      </c>
    </row>
    <row r="11" spans="1:28" s="13" customFormat="1" hidden="1">
      <c r="A11" s="13" t="s">
        <v>1471</v>
      </c>
      <c r="B11" s="13" t="s">
        <v>1472</v>
      </c>
      <c r="C11" s="13" t="s">
        <v>10</v>
      </c>
      <c r="D11" s="13" t="s">
        <v>1119</v>
      </c>
      <c r="E11" s="13" t="s">
        <v>920</v>
      </c>
      <c r="F11" s="13" t="s">
        <v>921</v>
      </c>
      <c r="G11" s="13" t="s">
        <v>2213</v>
      </c>
      <c r="H11" s="13" t="s">
        <v>479</v>
      </c>
      <c r="I11" s="13">
        <v>0</v>
      </c>
      <c r="J11" s="13">
        <v>180</v>
      </c>
      <c r="K11" s="13" t="s">
        <v>928</v>
      </c>
      <c r="M11" s="52">
        <v>3428390000924</v>
      </c>
      <c r="N11" s="13">
        <v>12</v>
      </c>
      <c r="O11" s="13">
        <v>0</v>
      </c>
      <c r="P11" s="13">
        <v>12</v>
      </c>
      <c r="Q11" s="53">
        <v>2.2999999999999998</v>
      </c>
      <c r="R11" s="53">
        <f>Q11*Coeff!$D$3*(1-VLOOKUP(Coeff!$B$15,Coeff!$B$1:$I$10,5,FALSE))</f>
        <v>3.7926999999999995</v>
      </c>
      <c r="S11" s="53">
        <f t="shared" si="0"/>
        <v>45.512399999999992</v>
      </c>
      <c r="T11" s="54">
        <v>5.5E-2</v>
      </c>
      <c r="U11" s="53">
        <f t="shared" si="1"/>
        <v>4.001298499999999</v>
      </c>
      <c r="V11" s="53">
        <f t="shared" si="2"/>
        <v>48.015581999999988</v>
      </c>
      <c r="W11" s="13" t="s">
        <v>158</v>
      </c>
      <c r="AA11" s="13" t="s">
        <v>480</v>
      </c>
    </row>
    <row r="12" spans="1:28" s="13" customFormat="1" hidden="1">
      <c r="A12" s="13" t="s">
        <v>1471</v>
      </c>
      <c r="B12" s="13" t="s">
        <v>1472</v>
      </c>
      <c r="C12" s="13" t="s">
        <v>11</v>
      </c>
      <c r="D12" s="13" t="s">
        <v>1120</v>
      </c>
      <c r="E12" s="13" t="s">
        <v>484</v>
      </c>
      <c r="F12" s="13" t="s">
        <v>487</v>
      </c>
      <c r="G12" s="13" t="s">
        <v>2213</v>
      </c>
      <c r="H12" s="13" t="s">
        <v>479</v>
      </c>
      <c r="I12" s="13">
        <v>0</v>
      </c>
      <c r="J12" s="13">
        <v>180</v>
      </c>
      <c r="K12" s="13" t="s">
        <v>928</v>
      </c>
      <c r="M12" s="52">
        <v>3428390000955</v>
      </c>
      <c r="N12" s="13">
        <v>12</v>
      </c>
      <c r="O12" s="13">
        <v>0</v>
      </c>
      <c r="P12" s="13">
        <v>12</v>
      </c>
      <c r="Q12" s="53">
        <v>2</v>
      </c>
      <c r="R12" s="53">
        <f>Q12*Coeff!$D$3*(1-VLOOKUP(Coeff!$B$15,Coeff!$B$1:$I$10,5,FALSE))</f>
        <v>3.298</v>
      </c>
      <c r="S12" s="53">
        <f t="shared" si="0"/>
        <v>39.576000000000001</v>
      </c>
      <c r="T12" s="54">
        <v>5.5E-2</v>
      </c>
      <c r="U12" s="53">
        <f t="shared" si="1"/>
        <v>3.47939</v>
      </c>
      <c r="V12" s="53">
        <f t="shared" si="2"/>
        <v>41.752679999999998</v>
      </c>
      <c r="W12" s="13" t="s">
        <v>158</v>
      </c>
      <c r="AA12" s="13" t="s">
        <v>480</v>
      </c>
    </row>
    <row r="13" spans="1:28" s="13" customFormat="1" hidden="1">
      <c r="A13" s="13" t="s">
        <v>1471</v>
      </c>
      <c r="B13" s="13" t="s">
        <v>1472</v>
      </c>
      <c r="C13" s="13" t="s">
        <v>12</v>
      </c>
      <c r="D13" s="13" t="s">
        <v>1121</v>
      </c>
      <c r="E13" s="13" t="s">
        <v>490</v>
      </c>
      <c r="F13" s="13" t="s">
        <v>491</v>
      </c>
      <c r="G13" s="13" t="s">
        <v>2213</v>
      </c>
      <c r="H13" s="13" t="s">
        <v>479</v>
      </c>
      <c r="I13" s="13">
        <v>0</v>
      </c>
      <c r="J13" s="13">
        <v>180</v>
      </c>
      <c r="K13" s="13" t="s">
        <v>928</v>
      </c>
      <c r="M13" s="52">
        <v>3428390001105</v>
      </c>
      <c r="N13" s="13">
        <v>12</v>
      </c>
      <c r="O13" s="13">
        <v>0</v>
      </c>
      <c r="P13" s="13">
        <v>12</v>
      </c>
      <c r="Q13" s="53">
        <v>2.1</v>
      </c>
      <c r="R13" s="53">
        <f>Q13*Coeff!$D$3*(1-VLOOKUP(Coeff!$B$15,Coeff!$B$1:$I$10,5,FALSE))</f>
        <v>3.4628999999999999</v>
      </c>
      <c r="S13" s="53">
        <f t="shared" si="0"/>
        <v>41.5548</v>
      </c>
      <c r="T13" s="54">
        <v>5.5E-2</v>
      </c>
      <c r="U13" s="53">
        <f t="shared" si="1"/>
        <v>3.6533594999999996</v>
      </c>
      <c r="V13" s="53">
        <f t="shared" si="2"/>
        <v>43.840313999999992</v>
      </c>
      <c r="W13" s="13" t="s">
        <v>158</v>
      </c>
      <c r="AA13" s="13" t="s">
        <v>480</v>
      </c>
    </row>
    <row r="14" spans="1:28" s="13" customFormat="1" hidden="1">
      <c r="A14" s="13" t="s">
        <v>1471</v>
      </c>
      <c r="B14" s="13" t="s">
        <v>1472</v>
      </c>
      <c r="C14" s="13" t="s">
        <v>13</v>
      </c>
      <c r="D14" s="13" t="s">
        <v>1122</v>
      </c>
      <c r="E14" s="13" t="s">
        <v>492</v>
      </c>
      <c r="F14" s="13" t="s">
        <v>493</v>
      </c>
      <c r="G14" s="13" t="s">
        <v>2213</v>
      </c>
      <c r="H14" s="13" t="s">
        <v>479</v>
      </c>
      <c r="I14" s="13">
        <v>0</v>
      </c>
      <c r="J14" s="13">
        <v>180</v>
      </c>
      <c r="K14" s="13" t="s">
        <v>928</v>
      </c>
      <c r="M14" s="52">
        <v>3428390001303</v>
      </c>
      <c r="N14" s="13">
        <v>12</v>
      </c>
      <c r="O14" s="13">
        <v>0</v>
      </c>
      <c r="P14" s="13">
        <v>12</v>
      </c>
      <c r="Q14" s="53">
        <v>2.4</v>
      </c>
      <c r="R14" s="53">
        <f>Q14*Coeff!$D$3*(1-VLOOKUP(Coeff!$B$15,Coeff!$B$1:$I$10,5,FALSE))</f>
        <v>3.9575999999999998</v>
      </c>
      <c r="S14" s="53">
        <f t="shared" si="0"/>
        <v>47.491199999999999</v>
      </c>
      <c r="T14" s="54">
        <v>5.5E-2</v>
      </c>
      <c r="U14" s="53">
        <f t="shared" si="1"/>
        <v>4.1752679999999991</v>
      </c>
      <c r="V14" s="53">
        <f t="shared" si="2"/>
        <v>50.103215999999989</v>
      </c>
      <c r="W14" s="13" t="s">
        <v>158</v>
      </c>
      <c r="AA14" s="13" t="s">
        <v>480</v>
      </c>
    </row>
    <row r="15" spans="1:28" s="13" customFormat="1" hidden="1">
      <c r="A15" s="13" t="s">
        <v>1471</v>
      </c>
      <c r="B15" s="13" t="s">
        <v>1472</v>
      </c>
      <c r="C15" s="13" t="s">
        <v>14</v>
      </c>
      <c r="D15" s="13" t="s">
        <v>1123</v>
      </c>
      <c r="E15" s="13" t="s">
        <v>494</v>
      </c>
      <c r="F15" s="13" t="s">
        <v>495</v>
      </c>
      <c r="G15" s="13" t="s">
        <v>2213</v>
      </c>
      <c r="H15" s="13" t="s">
        <v>479</v>
      </c>
      <c r="I15" s="13">
        <v>0</v>
      </c>
      <c r="J15" s="13">
        <v>180</v>
      </c>
      <c r="K15" s="13" t="s">
        <v>928</v>
      </c>
      <c r="M15" s="52">
        <v>3428390001327</v>
      </c>
      <c r="N15" s="13">
        <v>12</v>
      </c>
      <c r="O15" s="13">
        <v>0</v>
      </c>
      <c r="P15" s="13">
        <v>12</v>
      </c>
      <c r="Q15" s="53">
        <v>2.95</v>
      </c>
      <c r="R15" s="53">
        <f>Q15*Coeff!$D$3*(1-VLOOKUP(Coeff!$B$15,Coeff!$B$1:$I$10,5,FALSE))</f>
        <v>4.8645500000000004</v>
      </c>
      <c r="S15" s="53">
        <f t="shared" si="0"/>
        <v>58.374600000000001</v>
      </c>
      <c r="T15" s="54">
        <v>5.5E-2</v>
      </c>
      <c r="U15" s="53">
        <f t="shared" si="1"/>
        <v>5.1321002499999997</v>
      </c>
      <c r="V15" s="53">
        <f t="shared" si="2"/>
        <v>61.585202999999993</v>
      </c>
      <c r="W15" s="13" t="s">
        <v>158</v>
      </c>
      <c r="AA15" s="13" t="s">
        <v>480</v>
      </c>
    </row>
    <row r="16" spans="1:28" s="13" customFormat="1" hidden="1">
      <c r="A16" s="13" t="s">
        <v>1471</v>
      </c>
      <c r="B16" s="13" t="s">
        <v>1472</v>
      </c>
      <c r="C16" s="13" t="s">
        <v>15</v>
      </c>
      <c r="D16" s="13" t="s">
        <v>1124</v>
      </c>
      <c r="E16" s="13" t="s">
        <v>496</v>
      </c>
      <c r="F16" s="13" t="s">
        <v>497</v>
      </c>
      <c r="G16" s="13" t="s">
        <v>2213</v>
      </c>
      <c r="H16" s="13" t="s">
        <v>479</v>
      </c>
      <c r="I16" s="13">
        <v>0</v>
      </c>
      <c r="J16" s="13">
        <v>180</v>
      </c>
      <c r="K16" s="13" t="s">
        <v>928</v>
      </c>
      <c r="M16" s="52">
        <v>3428390006162</v>
      </c>
      <c r="N16" s="13">
        <v>12</v>
      </c>
      <c r="O16" s="13">
        <v>0</v>
      </c>
      <c r="P16" s="13">
        <v>12</v>
      </c>
      <c r="Q16" s="53">
        <v>2.1</v>
      </c>
      <c r="R16" s="53">
        <f>Q16*Coeff!$D$3*(1-VLOOKUP(Coeff!$B$15,Coeff!$B$1:$I$10,5,FALSE))</f>
        <v>3.4628999999999999</v>
      </c>
      <c r="S16" s="53">
        <f t="shared" si="0"/>
        <v>41.5548</v>
      </c>
      <c r="T16" s="54">
        <v>5.5E-2</v>
      </c>
      <c r="U16" s="53">
        <f t="shared" si="1"/>
        <v>3.6533594999999996</v>
      </c>
      <c r="V16" s="53">
        <f t="shared" si="2"/>
        <v>43.840313999999992</v>
      </c>
      <c r="W16" s="13" t="s">
        <v>158</v>
      </c>
      <c r="AA16" s="13" t="s">
        <v>480</v>
      </c>
    </row>
    <row r="17" spans="1:27" s="13" customFormat="1" hidden="1">
      <c r="A17" s="13" t="s">
        <v>1471</v>
      </c>
      <c r="B17" s="13" t="s">
        <v>1472</v>
      </c>
      <c r="C17" s="13" t="s">
        <v>16</v>
      </c>
      <c r="D17" s="13" t="s">
        <v>1125</v>
      </c>
      <c r="E17" s="13" t="s">
        <v>498</v>
      </c>
      <c r="F17" s="13" t="s">
        <v>499</v>
      </c>
      <c r="G17" s="13" t="s">
        <v>2213</v>
      </c>
      <c r="H17" s="13" t="s">
        <v>479</v>
      </c>
      <c r="I17" s="13">
        <v>0</v>
      </c>
      <c r="J17" s="13">
        <v>180</v>
      </c>
      <c r="K17" s="13" t="s">
        <v>928</v>
      </c>
      <c r="M17" s="52">
        <v>3428390006735</v>
      </c>
      <c r="N17" s="13">
        <v>12</v>
      </c>
      <c r="O17" s="13">
        <v>0</v>
      </c>
      <c r="P17" s="13">
        <v>12</v>
      </c>
      <c r="Q17" s="53">
        <v>2.4</v>
      </c>
      <c r="R17" s="53">
        <f>Q17*Coeff!$D$3*(1-VLOOKUP(Coeff!$B$15,Coeff!$B$1:$I$10,5,FALSE))</f>
        <v>3.9575999999999998</v>
      </c>
      <c r="S17" s="53">
        <f t="shared" si="0"/>
        <v>47.491199999999999</v>
      </c>
      <c r="T17" s="54">
        <v>5.5E-2</v>
      </c>
      <c r="U17" s="53">
        <f t="shared" si="1"/>
        <v>4.1752679999999991</v>
      </c>
      <c r="V17" s="53">
        <f t="shared" si="2"/>
        <v>50.103215999999989</v>
      </c>
      <c r="W17" s="13" t="s">
        <v>158</v>
      </c>
      <c r="AA17" s="13" t="s">
        <v>480</v>
      </c>
    </row>
    <row r="18" spans="1:27" s="13" customFormat="1" hidden="1">
      <c r="A18" s="13" t="s">
        <v>1471</v>
      </c>
      <c r="B18" s="13" t="s">
        <v>1472</v>
      </c>
      <c r="C18" s="13" t="s">
        <v>1064</v>
      </c>
      <c r="D18" s="13" t="s">
        <v>1126</v>
      </c>
      <c r="E18" s="13" t="s">
        <v>490</v>
      </c>
      <c r="F18" s="13" t="s">
        <v>491</v>
      </c>
      <c r="G18" s="13" t="s">
        <v>2213</v>
      </c>
      <c r="H18" s="13" t="s">
        <v>479</v>
      </c>
      <c r="I18" s="13">
        <v>0</v>
      </c>
      <c r="J18" s="13">
        <v>90</v>
      </c>
      <c r="K18" s="13" t="s">
        <v>928</v>
      </c>
      <c r="M18" s="52">
        <v>3428390006742</v>
      </c>
      <c r="N18" s="13">
        <v>12</v>
      </c>
      <c r="O18" s="13">
        <v>0</v>
      </c>
      <c r="P18" s="13">
        <v>12</v>
      </c>
      <c r="Q18" s="53">
        <v>1.4</v>
      </c>
      <c r="R18" s="53">
        <f>Q18*Coeff!$D$3*(1-VLOOKUP(Coeff!$B$15,Coeff!$B$1:$I$10,5,FALSE))</f>
        <v>2.3085999999999998</v>
      </c>
      <c r="S18" s="53">
        <f t="shared" si="0"/>
        <v>27.703199999999995</v>
      </c>
      <c r="T18" s="54">
        <v>5.5E-2</v>
      </c>
      <c r="U18" s="53">
        <f t="shared" si="1"/>
        <v>2.4355729999999998</v>
      </c>
      <c r="V18" s="53">
        <f t="shared" si="2"/>
        <v>29.226875999999997</v>
      </c>
      <c r="W18" s="13" t="s">
        <v>158</v>
      </c>
      <c r="AA18" s="13" t="s">
        <v>480</v>
      </c>
    </row>
    <row r="19" spans="1:27" s="13" customFormat="1" hidden="1">
      <c r="A19" s="13" t="s">
        <v>1471</v>
      </c>
      <c r="B19" s="13" t="s">
        <v>1472</v>
      </c>
      <c r="C19" s="13" t="s">
        <v>1065</v>
      </c>
      <c r="D19" s="13" t="s">
        <v>1127</v>
      </c>
      <c r="E19" s="13" t="s">
        <v>496</v>
      </c>
      <c r="F19" s="13" t="s">
        <v>497</v>
      </c>
      <c r="G19" s="13" t="s">
        <v>2213</v>
      </c>
      <c r="H19" s="13" t="s">
        <v>479</v>
      </c>
      <c r="I19" s="13">
        <v>0</v>
      </c>
      <c r="J19" s="13">
        <v>90</v>
      </c>
      <c r="K19" s="13" t="s">
        <v>928</v>
      </c>
      <c r="M19" s="52">
        <v>3428390006766</v>
      </c>
      <c r="N19" s="13">
        <v>12</v>
      </c>
      <c r="O19" s="13">
        <v>0</v>
      </c>
      <c r="P19" s="13">
        <v>12</v>
      </c>
      <c r="Q19" s="53">
        <v>1.4</v>
      </c>
      <c r="R19" s="53">
        <f>Q19*Coeff!$D$3*(1-VLOOKUP(Coeff!$B$15,Coeff!$B$1:$I$10,5,FALSE))</f>
        <v>2.3085999999999998</v>
      </c>
      <c r="S19" s="53">
        <f t="shared" si="0"/>
        <v>27.703199999999995</v>
      </c>
      <c r="T19" s="54">
        <v>5.5E-2</v>
      </c>
      <c r="U19" s="53">
        <f t="shared" si="1"/>
        <v>2.4355729999999998</v>
      </c>
      <c r="V19" s="53">
        <f t="shared" si="2"/>
        <v>29.226875999999997</v>
      </c>
      <c r="W19" s="13" t="s">
        <v>158</v>
      </c>
      <c r="AA19" s="13" t="s">
        <v>480</v>
      </c>
    </row>
    <row r="20" spans="1:27" s="13" customFormat="1" hidden="1">
      <c r="A20" s="13" t="s">
        <v>1471</v>
      </c>
      <c r="B20" s="13" t="s">
        <v>1472</v>
      </c>
      <c r="C20" s="13" t="s">
        <v>1066</v>
      </c>
      <c r="D20" s="13" t="s">
        <v>1128</v>
      </c>
      <c r="E20" s="13" t="s">
        <v>500</v>
      </c>
      <c r="F20" s="13" t="s">
        <v>501</v>
      </c>
      <c r="G20" s="13" t="s">
        <v>2213</v>
      </c>
      <c r="H20" s="13" t="s">
        <v>479</v>
      </c>
      <c r="I20" s="13">
        <v>0</v>
      </c>
      <c r="J20" s="13">
        <v>90</v>
      </c>
      <c r="K20" s="13" t="s">
        <v>928</v>
      </c>
      <c r="M20" s="52">
        <v>3428390006780</v>
      </c>
      <c r="N20" s="13">
        <v>12</v>
      </c>
      <c r="O20" s="13">
        <v>0</v>
      </c>
      <c r="P20" s="13">
        <v>12</v>
      </c>
      <c r="Q20" s="53">
        <v>1.6</v>
      </c>
      <c r="R20" s="53">
        <f>Q20*Coeff!$D$3*(1-VLOOKUP(Coeff!$B$15,Coeff!$B$1:$I$10,5,FALSE))</f>
        <v>2.6384000000000003</v>
      </c>
      <c r="S20" s="53">
        <f t="shared" si="0"/>
        <v>31.660800000000002</v>
      </c>
      <c r="T20" s="54">
        <v>5.5E-2</v>
      </c>
      <c r="U20" s="53">
        <f t="shared" si="1"/>
        <v>2.783512</v>
      </c>
      <c r="V20" s="53">
        <f t="shared" si="2"/>
        <v>33.402144</v>
      </c>
      <c r="W20" s="13" t="s">
        <v>158</v>
      </c>
      <c r="AA20" s="13" t="s">
        <v>480</v>
      </c>
    </row>
    <row r="21" spans="1:27" s="13" customFormat="1" hidden="1">
      <c r="A21" s="13" t="s">
        <v>1471</v>
      </c>
      <c r="B21" s="13" t="s">
        <v>1472</v>
      </c>
      <c r="C21" s="13" t="s">
        <v>1067</v>
      </c>
      <c r="D21" s="13" t="s">
        <v>1129</v>
      </c>
      <c r="E21" s="13" t="s">
        <v>484</v>
      </c>
      <c r="F21" s="13" t="s">
        <v>487</v>
      </c>
      <c r="G21" s="13" t="s">
        <v>2213</v>
      </c>
      <c r="H21" s="13" t="s">
        <v>479</v>
      </c>
      <c r="I21" s="13">
        <v>0</v>
      </c>
      <c r="J21" s="13">
        <v>90</v>
      </c>
      <c r="K21" s="13" t="s">
        <v>928</v>
      </c>
      <c r="M21" s="52">
        <v>3428390006797</v>
      </c>
      <c r="N21" s="13">
        <v>12</v>
      </c>
      <c r="O21" s="13">
        <v>0</v>
      </c>
      <c r="P21" s="13">
        <v>12</v>
      </c>
      <c r="Q21" s="53">
        <v>1.35</v>
      </c>
      <c r="R21" s="53">
        <f>Q21*Coeff!$D$3*(1-VLOOKUP(Coeff!$B$15,Coeff!$B$1:$I$10,5,FALSE))</f>
        <v>2.2261500000000001</v>
      </c>
      <c r="S21" s="53">
        <f t="shared" si="0"/>
        <v>26.713799999999999</v>
      </c>
      <c r="T21" s="54">
        <v>5.5E-2</v>
      </c>
      <c r="U21" s="53">
        <f t="shared" si="1"/>
        <v>2.3485882500000002</v>
      </c>
      <c r="V21" s="53">
        <f t="shared" si="2"/>
        <v>28.183059</v>
      </c>
      <c r="W21" s="13" t="s">
        <v>158</v>
      </c>
      <c r="AA21" s="13" t="s">
        <v>480</v>
      </c>
    </row>
    <row r="22" spans="1:27" s="13" customFormat="1" hidden="1">
      <c r="A22" s="13" t="s">
        <v>1471</v>
      </c>
      <c r="B22" s="13" t="s">
        <v>1472</v>
      </c>
      <c r="C22" s="13" t="s">
        <v>1068</v>
      </c>
      <c r="D22" s="13" t="s">
        <v>1130</v>
      </c>
      <c r="E22" s="12" t="s">
        <v>2214</v>
      </c>
      <c r="F22" s="13" t="s">
        <v>502</v>
      </c>
      <c r="G22" s="13" t="s">
        <v>2213</v>
      </c>
      <c r="H22" s="13" t="s">
        <v>479</v>
      </c>
      <c r="I22" s="13">
        <v>0</v>
      </c>
      <c r="J22" s="13">
        <v>180</v>
      </c>
      <c r="K22" s="13" t="s">
        <v>928</v>
      </c>
      <c r="M22" s="52">
        <v>3428390007008</v>
      </c>
      <c r="N22" s="13">
        <v>12</v>
      </c>
      <c r="O22" s="13">
        <v>0</v>
      </c>
      <c r="P22" s="13">
        <v>12</v>
      </c>
      <c r="Q22" s="53">
        <v>2.9</v>
      </c>
      <c r="R22" s="53">
        <f>Q22*Coeff!$D$3*(1-VLOOKUP(Coeff!$B$15,Coeff!$B$1:$I$10,5,FALSE))</f>
        <v>4.7820999999999998</v>
      </c>
      <c r="S22" s="53">
        <f t="shared" si="0"/>
        <v>57.385199999999998</v>
      </c>
      <c r="T22" s="54">
        <v>5.5E-2</v>
      </c>
      <c r="U22" s="53">
        <f t="shared" si="1"/>
        <v>5.0451154999999996</v>
      </c>
      <c r="V22" s="53">
        <f t="shared" si="2"/>
        <v>60.541385999999996</v>
      </c>
      <c r="W22" s="13" t="s">
        <v>158</v>
      </c>
      <c r="AA22" s="13" t="s">
        <v>480</v>
      </c>
    </row>
    <row r="23" spans="1:27" s="13" customFormat="1" hidden="1">
      <c r="A23" s="13" t="s">
        <v>1471</v>
      </c>
      <c r="B23" s="13" t="s">
        <v>1472</v>
      </c>
      <c r="C23" s="13" t="s">
        <v>1069</v>
      </c>
      <c r="D23" s="13" t="s">
        <v>1131</v>
      </c>
      <c r="E23" s="13" t="s">
        <v>503</v>
      </c>
      <c r="F23" s="13" t="s">
        <v>504</v>
      </c>
      <c r="G23" s="13" t="s">
        <v>2213</v>
      </c>
      <c r="H23" s="13" t="s">
        <v>479</v>
      </c>
      <c r="I23" s="13">
        <v>0</v>
      </c>
      <c r="J23" s="13">
        <v>180</v>
      </c>
      <c r="K23" s="13" t="s">
        <v>928</v>
      </c>
      <c r="M23" s="52">
        <v>3428390007305</v>
      </c>
      <c r="N23" s="13">
        <v>12</v>
      </c>
      <c r="O23" s="13">
        <v>0</v>
      </c>
      <c r="P23" s="13">
        <v>12</v>
      </c>
      <c r="Q23" s="53">
        <v>3.1</v>
      </c>
      <c r="R23" s="53">
        <f>Q23*Coeff!$D$3*(1-VLOOKUP(Coeff!$B$15,Coeff!$B$1:$I$10,5,FALSE))</f>
        <v>5.1118999999999994</v>
      </c>
      <c r="S23" s="53">
        <f t="shared" si="0"/>
        <v>61.342799999999997</v>
      </c>
      <c r="T23" s="54">
        <v>5.5E-2</v>
      </c>
      <c r="U23" s="53">
        <f t="shared" si="1"/>
        <v>5.393054499999999</v>
      </c>
      <c r="V23" s="53">
        <f t="shared" si="2"/>
        <v>64.716653999999991</v>
      </c>
      <c r="W23" s="13" t="s">
        <v>158</v>
      </c>
      <c r="AA23" s="13" t="s">
        <v>480</v>
      </c>
    </row>
    <row r="24" spans="1:27" s="13" customFormat="1" hidden="1">
      <c r="A24" s="13" t="s">
        <v>1471</v>
      </c>
      <c r="B24" s="13" t="s">
        <v>1472</v>
      </c>
      <c r="C24" s="13" t="s">
        <v>1070</v>
      </c>
      <c r="D24" s="13" t="s">
        <v>1132</v>
      </c>
      <c r="E24" s="13" t="s">
        <v>924</v>
      </c>
      <c r="F24" s="13" t="s">
        <v>925</v>
      </c>
      <c r="G24" s="13" t="s">
        <v>2213</v>
      </c>
      <c r="H24" s="13" t="s">
        <v>479</v>
      </c>
      <c r="I24" s="13">
        <v>0</v>
      </c>
      <c r="J24" s="13">
        <v>180</v>
      </c>
      <c r="K24" s="13" t="s">
        <v>928</v>
      </c>
      <c r="M24" s="52">
        <v>3428390007459</v>
      </c>
      <c r="N24" s="13">
        <v>12</v>
      </c>
      <c r="O24" s="13">
        <v>0</v>
      </c>
      <c r="P24" s="13">
        <v>12</v>
      </c>
      <c r="Q24" s="53">
        <v>3.8</v>
      </c>
      <c r="R24" s="53">
        <f>Q24*Coeff!$D$3*(1-VLOOKUP(Coeff!$B$15,Coeff!$B$1:$I$10,5,FALSE))</f>
        <v>6.2661999999999995</v>
      </c>
      <c r="S24" s="53">
        <f t="shared" si="0"/>
        <v>75.194400000000002</v>
      </c>
      <c r="T24" s="54">
        <v>5.5E-2</v>
      </c>
      <c r="U24" s="53">
        <f t="shared" si="1"/>
        <v>6.6108409999999989</v>
      </c>
      <c r="V24" s="53">
        <f t="shared" si="2"/>
        <v>79.330091999999979</v>
      </c>
      <c r="W24" s="13" t="s">
        <v>158</v>
      </c>
      <c r="AA24" s="13" t="s">
        <v>480</v>
      </c>
    </row>
    <row r="25" spans="1:27" s="13" customFormat="1" hidden="1">
      <c r="A25" s="13" t="s">
        <v>1471</v>
      </c>
      <c r="B25" s="13" t="s">
        <v>1472</v>
      </c>
      <c r="C25" s="13" t="s">
        <v>1071</v>
      </c>
      <c r="D25" s="13" t="s">
        <v>1133</v>
      </c>
      <c r="E25" s="13" t="s">
        <v>485</v>
      </c>
      <c r="F25" s="13" t="s">
        <v>486</v>
      </c>
      <c r="G25" s="13" t="s">
        <v>2213</v>
      </c>
      <c r="H25" s="13" t="s">
        <v>479</v>
      </c>
      <c r="I25" s="13">
        <v>0</v>
      </c>
      <c r="J25" s="13">
        <v>180</v>
      </c>
      <c r="K25" s="13" t="s">
        <v>928</v>
      </c>
      <c r="M25" s="52">
        <v>3428390007787</v>
      </c>
      <c r="N25" s="13">
        <v>12</v>
      </c>
      <c r="O25" s="13">
        <v>0</v>
      </c>
      <c r="P25" s="13">
        <v>12</v>
      </c>
      <c r="Q25" s="53">
        <v>2.1</v>
      </c>
      <c r="R25" s="53">
        <f>Q25*Coeff!$D$3*(1-VLOOKUP(Coeff!$B$15,Coeff!$B$1:$I$10,5,FALSE))</f>
        <v>3.4628999999999999</v>
      </c>
      <c r="S25" s="53">
        <f t="shared" si="0"/>
        <v>41.5548</v>
      </c>
      <c r="T25" s="54">
        <v>5.5E-2</v>
      </c>
      <c r="U25" s="53">
        <f t="shared" si="1"/>
        <v>3.6533594999999996</v>
      </c>
      <c r="V25" s="53">
        <f t="shared" si="2"/>
        <v>43.840313999999992</v>
      </c>
      <c r="W25" s="13" t="s">
        <v>158</v>
      </c>
      <c r="AA25" s="13" t="s">
        <v>480</v>
      </c>
    </row>
    <row r="26" spans="1:27" s="13" customFormat="1" hidden="1">
      <c r="A26" s="13" t="s">
        <v>1471</v>
      </c>
      <c r="B26" s="13" t="s">
        <v>1472</v>
      </c>
      <c r="C26" s="13" t="s">
        <v>1072</v>
      </c>
      <c r="D26" s="13" t="s">
        <v>1134</v>
      </c>
      <c r="E26" s="13" t="s">
        <v>500</v>
      </c>
      <c r="F26" s="13" t="s">
        <v>501</v>
      </c>
      <c r="G26" s="13" t="s">
        <v>2213</v>
      </c>
      <c r="H26" s="13" t="s">
        <v>479</v>
      </c>
      <c r="I26" s="13">
        <v>0</v>
      </c>
      <c r="J26" s="13">
        <v>180</v>
      </c>
      <c r="K26" s="13" t="s">
        <v>928</v>
      </c>
      <c r="M26" s="52">
        <v>3428390008005</v>
      </c>
      <c r="N26" s="13">
        <v>12</v>
      </c>
      <c r="O26" s="13">
        <v>0</v>
      </c>
      <c r="P26" s="13">
        <v>12</v>
      </c>
      <c r="Q26" s="53">
        <v>2.2999999999999998</v>
      </c>
      <c r="R26" s="53">
        <f>Q26*Coeff!$D$3*(1-VLOOKUP(Coeff!$B$15,Coeff!$B$1:$I$10,5,FALSE))</f>
        <v>3.7926999999999995</v>
      </c>
      <c r="S26" s="53">
        <f t="shared" si="0"/>
        <v>45.512399999999992</v>
      </c>
      <c r="T26" s="54">
        <v>5.5E-2</v>
      </c>
      <c r="U26" s="53">
        <f t="shared" si="1"/>
        <v>4.001298499999999</v>
      </c>
      <c r="V26" s="53">
        <f t="shared" si="2"/>
        <v>48.015581999999988</v>
      </c>
      <c r="W26" s="13" t="s">
        <v>158</v>
      </c>
      <c r="AA26" s="13" t="s">
        <v>480</v>
      </c>
    </row>
    <row r="27" spans="1:27" s="13" customFormat="1" hidden="1">
      <c r="A27" s="13" t="s">
        <v>1471</v>
      </c>
      <c r="B27" s="13" t="s">
        <v>1472</v>
      </c>
      <c r="C27" s="13" t="s">
        <v>1073</v>
      </c>
      <c r="D27" s="13" t="s">
        <v>1135</v>
      </c>
      <c r="E27" s="13" t="s">
        <v>505</v>
      </c>
      <c r="F27" s="13" t="s">
        <v>506</v>
      </c>
      <c r="G27" s="13" t="s">
        <v>2213</v>
      </c>
      <c r="H27" s="13" t="s">
        <v>479</v>
      </c>
      <c r="I27" s="13">
        <v>0</v>
      </c>
      <c r="J27" s="13">
        <v>180</v>
      </c>
      <c r="K27" s="13" t="s">
        <v>928</v>
      </c>
      <c r="M27" s="52">
        <v>3428390008357</v>
      </c>
      <c r="N27" s="13">
        <v>12</v>
      </c>
      <c r="O27" s="13">
        <v>0</v>
      </c>
      <c r="P27" s="13">
        <v>12</v>
      </c>
      <c r="Q27" s="53">
        <v>2.85</v>
      </c>
      <c r="R27" s="53">
        <f>Q27*Coeff!$D$3*(1-VLOOKUP(Coeff!$B$15,Coeff!$B$1:$I$10,5,FALSE))</f>
        <v>4.6996499999999992</v>
      </c>
      <c r="S27" s="53">
        <f t="shared" si="0"/>
        <v>56.395799999999994</v>
      </c>
      <c r="T27" s="54">
        <v>5.5E-2</v>
      </c>
      <c r="U27" s="53">
        <f t="shared" si="1"/>
        <v>4.9581307499999987</v>
      </c>
      <c r="V27" s="53">
        <f t="shared" si="2"/>
        <v>59.497568999999984</v>
      </c>
      <c r="W27" s="13" t="s">
        <v>158</v>
      </c>
      <c r="AA27" s="13" t="s">
        <v>480</v>
      </c>
    </row>
    <row r="28" spans="1:27" s="13" customFormat="1" hidden="1">
      <c r="A28" s="13" t="s">
        <v>1471</v>
      </c>
      <c r="B28" s="13" t="s">
        <v>1472</v>
      </c>
      <c r="C28" s="13" t="s">
        <v>1074</v>
      </c>
      <c r="D28" s="13" t="s">
        <v>1136</v>
      </c>
      <c r="E28" s="13" t="s">
        <v>477</v>
      </c>
      <c r="F28" s="13" t="s">
        <v>478</v>
      </c>
      <c r="G28" s="13" t="s">
        <v>2213</v>
      </c>
      <c r="H28" s="13" t="s">
        <v>479</v>
      </c>
      <c r="I28" s="13">
        <v>0</v>
      </c>
      <c r="J28" s="13">
        <v>180</v>
      </c>
      <c r="K28" s="13" t="s">
        <v>928</v>
      </c>
      <c r="M28" s="52">
        <v>3428390008562</v>
      </c>
      <c r="N28" s="13">
        <v>12</v>
      </c>
      <c r="O28" s="13">
        <v>0</v>
      </c>
      <c r="P28" s="13">
        <v>12</v>
      </c>
      <c r="Q28" s="53">
        <v>2.1</v>
      </c>
      <c r="R28" s="53">
        <f>Q28*Coeff!$D$3*(1-VLOOKUP(Coeff!$B$15,Coeff!$B$1:$I$10,5,FALSE))</f>
        <v>3.4628999999999999</v>
      </c>
      <c r="S28" s="53">
        <f t="shared" si="0"/>
        <v>41.5548</v>
      </c>
      <c r="T28" s="54">
        <v>5.5E-2</v>
      </c>
      <c r="U28" s="53">
        <f t="shared" si="1"/>
        <v>3.6533594999999996</v>
      </c>
      <c r="V28" s="53">
        <f t="shared" si="2"/>
        <v>43.840313999999992</v>
      </c>
      <c r="W28" s="13" t="s">
        <v>158</v>
      </c>
      <c r="AA28" s="13" t="s">
        <v>480</v>
      </c>
    </row>
    <row r="29" spans="1:27" s="13" customFormat="1" hidden="1">
      <c r="A29" s="13" t="s">
        <v>1471</v>
      </c>
      <c r="B29" s="13" t="s">
        <v>1472</v>
      </c>
      <c r="C29" s="13" t="s">
        <v>1075</v>
      </c>
      <c r="D29" s="13" t="s">
        <v>1137</v>
      </c>
      <c r="E29" s="13" t="s">
        <v>922</v>
      </c>
      <c r="F29" s="13" t="s">
        <v>923</v>
      </c>
      <c r="G29" s="13" t="s">
        <v>2213</v>
      </c>
      <c r="H29" s="13" t="s">
        <v>479</v>
      </c>
      <c r="I29" s="13">
        <v>0</v>
      </c>
      <c r="J29" s="13">
        <v>180</v>
      </c>
      <c r="K29" s="13" t="s">
        <v>928</v>
      </c>
      <c r="M29" s="52">
        <v>3428390008579</v>
      </c>
      <c r="N29" s="13">
        <v>12</v>
      </c>
      <c r="O29" s="13">
        <v>0</v>
      </c>
      <c r="P29" s="13">
        <v>12</v>
      </c>
      <c r="Q29" s="53">
        <v>2</v>
      </c>
      <c r="R29" s="53">
        <f>Q29*Coeff!$D$3*(1-VLOOKUP(Coeff!$B$15,Coeff!$B$1:$I$10,5,FALSE))</f>
        <v>3.298</v>
      </c>
      <c r="S29" s="53">
        <f t="shared" si="0"/>
        <v>39.576000000000001</v>
      </c>
      <c r="T29" s="54">
        <v>5.5E-2</v>
      </c>
      <c r="U29" s="53">
        <f t="shared" si="1"/>
        <v>3.47939</v>
      </c>
      <c r="V29" s="53">
        <f t="shared" si="2"/>
        <v>41.752679999999998</v>
      </c>
      <c r="W29" s="13" t="s">
        <v>158</v>
      </c>
      <c r="AA29" s="13" t="s">
        <v>480</v>
      </c>
    </row>
    <row r="30" spans="1:27" s="13" customFormat="1" hidden="1">
      <c r="A30" s="13" t="s">
        <v>1471</v>
      </c>
      <c r="B30" s="13" t="s">
        <v>1472</v>
      </c>
      <c r="C30" s="13" t="s">
        <v>1076</v>
      </c>
      <c r="D30" s="13" t="s">
        <v>1138</v>
      </c>
      <c r="E30" s="13" t="s">
        <v>485</v>
      </c>
      <c r="F30" s="13" t="s">
        <v>486</v>
      </c>
      <c r="G30" s="13" t="s">
        <v>2213</v>
      </c>
      <c r="H30" s="13" t="s">
        <v>479</v>
      </c>
      <c r="I30" s="13">
        <v>0</v>
      </c>
      <c r="J30" s="13">
        <v>90</v>
      </c>
      <c r="K30" s="13" t="s">
        <v>928</v>
      </c>
      <c r="M30" s="52">
        <v>3428390009576</v>
      </c>
      <c r="N30" s="13">
        <v>12</v>
      </c>
      <c r="O30" s="13">
        <v>0</v>
      </c>
      <c r="P30" s="13">
        <v>12</v>
      </c>
      <c r="Q30" s="53">
        <v>1.4</v>
      </c>
      <c r="R30" s="53">
        <f>Q30*Coeff!$D$3*(1-VLOOKUP(Coeff!$B$15,Coeff!$B$1:$I$10,5,FALSE))</f>
        <v>2.3085999999999998</v>
      </c>
      <c r="S30" s="53">
        <f t="shared" si="0"/>
        <v>27.703199999999995</v>
      </c>
      <c r="T30" s="54">
        <v>5.5E-2</v>
      </c>
      <c r="U30" s="53">
        <f t="shared" si="1"/>
        <v>2.4355729999999998</v>
      </c>
      <c r="V30" s="53">
        <f t="shared" si="2"/>
        <v>29.226875999999997</v>
      </c>
      <c r="W30" s="13" t="s">
        <v>158</v>
      </c>
      <c r="AA30" s="13" t="s">
        <v>480</v>
      </c>
    </row>
    <row r="31" spans="1:27" s="13" customFormat="1" hidden="1">
      <c r="A31" s="13" t="s">
        <v>1471</v>
      </c>
      <c r="B31" s="13" t="s">
        <v>1472</v>
      </c>
      <c r="C31" s="13" t="s">
        <v>1077</v>
      </c>
      <c r="D31" s="13" t="s">
        <v>1139</v>
      </c>
      <c r="E31" s="13" t="s">
        <v>481</v>
      </c>
      <c r="F31" s="13" t="s">
        <v>482</v>
      </c>
      <c r="G31" s="13" t="s">
        <v>2213</v>
      </c>
      <c r="H31" s="13" t="s">
        <v>479</v>
      </c>
      <c r="I31" s="13">
        <v>0</v>
      </c>
      <c r="J31" s="13">
        <v>90</v>
      </c>
      <c r="K31" s="13" t="s">
        <v>928</v>
      </c>
      <c r="M31" s="52">
        <v>3428390009583</v>
      </c>
      <c r="N31" s="13">
        <v>12</v>
      </c>
      <c r="O31" s="13">
        <v>0</v>
      </c>
      <c r="P31" s="13">
        <v>12</v>
      </c>
      <c r="Q31" s="53">
        <v>1.4</v>
      </c>
      <c r="R31" s="53">
        <f>Q31*Coeff!$D$3*(1-VLOOKUP(Coeff!$B$15,Coeff!$B$1:$I$10,5,FALSE))</f>
        <v>2.3085999999999998</v>
      </c>
      <c r="S31" s="53">
        <f t="shared" si="0"/>
        <v>27.703199999999995</v>
      </c>
      <c r="T31" s="54">
        <v>5.5E-2</v>
      </c>
      <c r="U31" s="53">
        <f t="shared" si="1"/>
        <v>2.4355729999999998</v>
      </c>
      <c r="V31" s="53">
        <f t="shared" si="2"/>
        <v>29.226875999999997</v>
      </c>
      <c r="W31" s="13" t="s">
        <v>158</v>
      </c>
      <c r="AA31" s="13" t="s">
        <v>480</v>
      </c>
    </row>
    <row r="32" spans="1:27" s="13" customFormat="1" hidden="1">
      <c r="A32" s="13" t="s">
        <v>1471</v>
      </c>
      <c r="B32" s="13" t="s">
        <v>1472</v>
      </c>
      <c r="C32" s="13" t="s">
        <v>1078</v>
      </c>
      <c r="D32" s="13" t="s">
        <v>1140</v>
      </c>
      <c r="E32" s="13" t="s">
        <v>507</v>
      </c>
      <c r="F32" s="13" t="s">
        <v>508</v>
      </c>
      <c r="G32" s="13" t="s">
        <v>2213</v>
      </c>
      <c r="H32" s="13" t="s">
        <v>479</v>
      </c>
      <c r="I32" s="13">
        <v>0</v>
      </c>
      <c r="J32" s="13">
        <v>90</v>
      </c>
      <c r="K32" s="13" t="s">
        <v>928</v>
      </c>
      <c r="M32" s="52">
        <v>3428390009590</v>
      </c>
      <c r="N32" s="13">
        <v>12</v>
      </c>
      <c r="O32" s="13">
        <v>0</v>
      </c>
      <c r="P32" s="13">
        <v>12</v>
      </c>
      <c r="Q32" s="53">
        <v>1.35</v>
      </c>
      <c r="R32" s="53">
        <f>Q32*Coeff!$D$3*(1-VLOOKUP(Coeff!$B$15,Coeff!$B$1:$I$10,5,FALSE))</f>
        <v>2.2261500000000001</v>
      </c>
      <c r="S32" s="53">
        <f t="shared" si="0"/>
        <v>26.713799999999999</v>
      </c>
      <c r="T32" s="54">
        <v>5.5E-2</v>
      </c>
      <c r="U32" s="53">
        <f t="shared" si="1"/>
        <v>2.3485882500000002</v>
      </c>
      <c r="V32" s="53">
        <f t="shared" si="2"/>
        <v>28.183059</v>
      </c>
      <c r="W32" s="13" t="s">
        <v>158</v>
      </c>
      <c r="AA32" s="13" t="s">
        <v>480</v>
      </c>
    </row>
    <row r="33" spans="1:27" s="13" customFormat="1" hidden="1">
      <c r="A33" s="13" t="s">
        <v>1471</v>
      </c>
      <c r="B33" s="13" t="s">
        <v>1472</v>
      </c>
      <c r="C33" s="13" t="s">
        <v>1079</v>
      </c>
      <c r="D33" s="13" t="s">
        <v>1141</v>
      </c>
      <c r="E33" s="13" t="s">
        <v>507</v>
      </c>
      <c r="F33" s="13" t="s">
        <v>508</v>
      </c>
      <c r="G33" s="13" t="s">
        <v>2213</v>
      </c>
      <c r="H33" s="13" t="s">
        <v>479</v>
      </c>
      <c r="I33" s="13">
        <v>0</v>
      </c>
      <c r="J33" s="13">
        <v>180</v>
      </c>
      <c r="K33" s="13" t="s">
        <v>928</v>
      </c>
      <c r="M33" s="52">
        <v>3428390009613</v>
      </c>
      <c r="N33" s="13">
        <v>12</v>
      </c>
      <c r="O33" s="13">
        <v>0</v>
      </c>
      <c r="P33" s="13">
        <v>12</v>
      </c>
      <c r="Q33" s="53">
        <v>2</v>
      </c>
      <c r="R33" s="53">
        <f>Q33*Coeff!$D$3*(1-VLOOKUP(Coeff!$B$15,Coeff!$B$1:$I$10,5,FALSE))</f>
        <v>3.298</v>
      </c>
      <c r="S33" s="53">
        <f t="shared" si="0"/>
        <v>39.576000000000001</v>
      </c>
      <c r="T33" s="54">
        <v>5.5E-2</v>
      </c>
      <c r="U33" s="53">
        <f t="shared" si="1"/>
        <v>3.47939</v>
      </c>
      <c r="V33" s="53">
        <f t="shared" si="2"/>
        <v>41.752679999999998</v>
      </c>
      <c r="W33" s="13" t="s">
        <v>158</v>
      </c>
      <c r="AA33" s="13" t="s">
        <v>480</v>
      </c>
    </row>
    <row r="34" spans="1:27" s="13" customFormat="1" hidden="1">
      <c r="A34" s="13" t="s">
        <v>1471</v>
      </c>
      <c r="B34" s="13" t="s">
        <v>1472</v>
      </c>
      <c r="C34" s="13" t="s">
        <v>1080</v>
      </c>
      <c r="D34" s="13" t="s">
        <v>1142</v>
      </c>
      <c r="E34" s="13" t="s">
        <v>488</v>
      </c>
      <c r="F34" s="13" t="s">
        <v>489</v>
      </c>
      <c r="G34" s="13" t="s">
        <v>2213</v>
      </c>
      <c r="H34" s="13" t="s">
        <v>479</v>
      </c>
      <c r="I34" s="13">
        <v>0</v>
      </c>
      <c r="J34" s="13">
        <v>90</v>
      </c>
      <c r="K34" s="13" t="s">
        <v>928</v>
      </c>
      <c r="M34" s="52">
        <v>3428390009750</v>
      </c>
      <c r="N34" s="13">
        <v>12</v>
      </c>
      <c r="O34" s="13">
        <v>0</v>
      </c>
      <c r="P34" s="13">
        <v>12</v>
      </c>
      <c r="Q34" s="53">
        <v>1.35</v>
      </c>
      <c r="R34" s="53">
        <f>Q34*Coeff!$D$3*(1-VLOOKUP(Coeff!$B$15,Coeff!$B$1:$I$10,5,FALSE))</f>
        <v>2.2261500000000001</v>
      </c>
      <c r="S34" s="53">
        <f t="shared" si="0"/>
        <v>26.713799999999999</v>
      </c>
      <c r="T34" s="54">
        <v>5.5E-2</v>
      </c>
      <c r="U34" s="53">
        <f t="shared" si="1"/>
        <v>2.3485882500000002</v>
      </c>
      <c r="V34" s="53">
        <f t="shared" si="2"/>
        <v>28.183059</v>
      </c>
      <c r="W34" s="13" t="s">
        <v>158</v>
      </c>
      <c r="AA34" s="13" t="s">
        <v>480</v>
      </c>
    </row>
    <row r="35" spans="1:27" s="13" customFormat="1" hidden="1">
      <c r="A35" s="13" t="s">
        <v>1471</v>
      </c>
      <c r="B35" s="13" t="s">
        <v>1472</v>
      </c>
      <c r="C35" s="13" t="s">
        <v>1081</v>
      </c>
      <c r="D35" s="13" t="s">
        <v>1143</v>
      </c>
      <c r="E35" s="13" t="s">
        <v>509</v>
      </c>
      <c r="F35" s="13" t="s">
        <v>510</v>
      </c>
      <c r="G35" s="13" t="s">
        <v>2213</v>
      </c>
      <c r="H35" s="13" t="s">
        <v>479</v>
      </c>
      <c r="I35" s="13">
        <v>0</v>
      </c>
      <c r="J35" s="13">
        <v>90</v>
      </c>
      <c r="K35" s="13" t="s">
        <v>928</v>
      </c>
      <c r="M35" s="52">
        <v>3428390009767</v>
      </c>
      <c r="N35" s="13">
        <v>12</v>
      </c>
      <c r="O35" s="13">
        <v>0</v>
      </c>
      <c r="P35" s="13">
        <v>12</v>
      </c>
      <c r="Q35" s="53">
        <v>1.8</v>
      </c>
      <c r="R35" s="53">
        <f>Q35*Coeff!$D$3*(1-VLOOKUP(Coeff!$B$15,Coeff!$B$1:$I$10,5,FALSE))</f>
        <v>2.9681999999999999</v>
      </c>
      <c r="S35" s="53">
        <f t="shared" si="0"/>
        <v>35.618400000000001</v>
      </c>
      <c r="T35" s="54">
        <v>5.5E-2</v>
      </c>
      <c r="U35" s="53">
        <f t="shared" si="1"/>
        <v>3.1314509999999998</v>
      </c>
      <c r="V35" s="53">
        <f t="shared" si="2"/>
        <v>37.577411999999995</v>
      </c>
      <c r="W35" s="13" t="s">
        <v>158</v>
      </c>
      <c r="AA35" s="13" t="s">
        <v>480</v>
      </c>
    </row>
    <row r="36" spans="1:27" s="13" customFormat="1" hidden="1">
      <c r="A36" s="13" t="s">
        <v>1471</v>
      </c>
      <c r="B36" s="13" t="s">
        <v>1472</v>
      </c>
      <c r="C36" s="13" t="s">
        <v>1082</v>
      </c>
      <c r="D36" s="13" t="s">
        <v>1144</v>
      </c>
      <c r="E36" s="13" t="s">
        <v>488</v>
      </c>
      <c r="F36" s="13" t="s">
        <v>511</v>
      </c>
      <c r="G36" s="13" t="s">
        <v>2213</v>
      </c>
      <c r="H36" s="13" t="s">
        <v>479</v>
      </c>
      <c r="I36" s="13">
        <v>0</v>
      </c>
      <c r="J36" s="13">
        <v>180</v>
      </c>
      <c r="K36" s="13" t="s">
        <v>928</v>
      </c>
      <c r="M36" s="52">
        <v>3428390009965</v>
      </c>
      <c r="N36" s="13">
        <v>12</v>
      </c>
      <c r="O36" s="13">
        <v>0</v>
      </c>
      <c r="P36" s="13">
        <v>12</v>
      </c>
      <c r="Q36" s="53">
        <v>2</v>
      </c>
      <c r="R36" s="53">
        <f>Q36*Coeff!$D$3*(1-VLOOKUP(Coeff!$B$15,Coeff!$B$1:$I$10,5,FALSE))</f>
        <v>3.298</v>
      </c>
      <c r="S36" s="53">
        <f t="shared" si="0"/>
        <v>39.576000000000001</v>
      </c>
      <c r="T36" s="54">
        <v>5.5E-2</v>
      </c>
      <c r="U36" s="53">
        <f t="shared" si="1"/>
        <v>3.47939</v>
      </c>
      <c r="V36" s="53">
        <f t="shared" si="2"/>
        <v>41.752679999999998</v>
      </c>
      <c r="W36" s="13" t="s">
        <v>158</v>
      </c>
      <c r="AA36" s="13" t="s">
        <v>480</v>
      </c>
    </row>
    <row r="37" spans="1:27" s="13" customFormat="1" hidden="1">
      <c r="A37" s="13" t="s">
        <v>1471</v>
      </c>
      <c r="B37" s="13" t="s">
        <v>1472</v>
      </c>
      <c r="C37" s="13" t="s">
        <v>1083</v>
      </c>
      <c r="D37" s="13" t="s">
        <v>1145</v>
      </c>
      <c r="E37" s="13" t="s">
        <v>512</v>
      </c>
      <c r="F37" s="13" t="s">
        <v>513</v>
      </c>
      <c r="G37" s="13" t="s">
        <v>2213</v>
      </c>
      <c r="H37" s="13" t="s">
        <v>479</v>
      </c>
      <c r="I37" s="13">
        <v>0</v>
      </c>
      <c r="J37" s="13">
        <v>180</v>
      </c>
      <c r="K37" s="13" t="s">
        <v>928</v>
      </c>
      <c r="M37" s="52">
        <v>3428390010428</v>
      </c>
      <c r="N37" s="13">
        <v>12</v>
      </c>
      <c r="O37" s="13">
        <v>0</v>
      </c>
      <c r="P37" s="13">
        <v>12</v>
      </c>
      <c r="Q37" s="53">
        <v>2.1</v>
      </c>
      <c r="R37" s="53">
        <f>Q37*Coeff!$D$3*(1-VLOOKUP(Coeff!$B$15,Coeff!$B$1:$I$10,5,FALSE))</f>
        <v>3.4628999999999999</v>
      </c>
      <c r="S37" s="53">
        <f t="shared" si="0"/>
        <v>41.5548</v>
      </c>
      <c r="T37" s="54">
        <v>5.5E-2</v>
      </c>
      <c r="U37" s="53">
        <f t="shared" si="1"/>
        <v>3.6533594999999996</v>
      </c>
      <c r="V37" s="53">
        <f t="shared" si="2"/>
        <v>43.840313999999992</v>
      </c>
      <c r="W37" s="13" t="s">
        <v>158</v>
      </c>
      <c r="AA37" s="13" t="s">
        <v>480</v>
      </c>
    </row>
    <row r="38" spans="1:27" s="13" customFormat="1" hidden="1">
      <c r="A38" s="13" t="s">
        <v>1471</v>
      </c>
      <c r="B38" s="13" t="s">
        <v>1472</v>
      </c>
      <c r="C38" s="13" t="s">
        <v>1084</v>
      </c>
      <c r="D38" s="13" t="s">
        <v>1146</v>
      </c>
      <c r="E38" s="13" t="s">
        <v>926</v>
      </c>
      <c r="F38" s="13" t="s">
        <v>927</v>
      </c>
      <c r="G38" s="13" t="s">
        <v>2213</v>
      </c>
      <c r="H38" s="13" t="s">
        <v>479</v>
      </c>
      <c r="I38" s="13">
        <v>0</v>
      </c>
      <c r="J38" s="13">
        <v>180</v>
      </c>
      <c r="K38" s="13" t="s">
        <v>928</v>
      </c>
      <c r="M38" s="52">
        <v>3428390011036</v>
      </c>
      <c r="N38" s="13">
        <v>12</v>
      </c>
      <c r="O38" s="13">
        <v>0</v>
      </c>
      <c r="P38" s="13">
        <v>12</v>
      </c>
      <c r="Q38" s="53">
        <v>3.5</v>
      </c>
      <c r="R38" s="53">
        <f>Q38*Coeff!$D$3*(1-VLOOKUP(Coeff!$B$15,Coeff!$B$1:$I$10,5,FALSE))</f>
        <v>5.7714999999999996</v>
      </c>
      <c r="S38" s="53">
        <f t="shared" si="0"/>
        <v>69.257999999999996</v>
      </c>
      <c r="T38" s="54">
        <v>5.5E-2</v>
      </c>
      <c r="U38" s="53">
        <f t="shared" si="1"/>
        <v>6.0889324999999994</v>
      </c>
      <c r="V38" s="53">
        <f t="shared" si="2"/>
        <v>73.067189999999997</v>
      </c>
      <c r="W38" s="13" t="s">
        <v>158</v>
      </c>
      <c r="AA38" s="13" t="s">
        <v>480</v>
      </c>
    </row>
    <row r="39" spans="1:27" s="13" customFormat="1" hidden="1">
      <c r="A39" s="13" t="s">
        <v>1471</v>
      </c>
      <c r="B39" s="13" t="s">
        <v>1472</v>
      </c>
      <c r="C39" s="13" t="s">
        <v>1085</v>
      </c>
      <c r="D39" s="13" t="s">
        <v>1147</v>
      </c>
      <c r="E39" s="13" t="s">
        <v>514</v>
      </c>
      <c r="F39" s="13" t="s">
        <v>499</v>
      </c>
      <c r="G39" s="13" t="s">
        <v>2213</v>
      </c>
      <c r="H39" s="13" t="s">
        <v>479</v>
      </c>
      <c r="I39" s="13">
        <v>0</v>
      </c>
      <c r="J39" s="13">
        <v>90</v>
      </c>
      <c r="K39" s="13" t="s">
        <v>928</v>
      </c>
      <c r="M39" s="52">
        <v>3428390011074</v>
      </c>
      <c r="N39" s="13">
        <v>12</v>
      </c>
      <c r="O39" s="13">
        <v>0</v>
      </c>
      <c r="P39" s="13">
        <v>12</v>
      </c>
      <c r="Q39" s="53">
        <v>1.8</v>
      </c>
      <c r="R39" s="53">
        <f>Q39*Coeff!$D$3*(1-VLOOKUP(Coeff!$B$15,Coeff!$B$1:$I$10,5,FALSE))</f>
        <v>2.9681999999999999</v>
      </c>
      <c r="S39" s="53">
        <f t="shared" si="0"/>
        <v>35.618400000000001</v>
      </c>
      <c r="T39" s="54">
        <v>5.5E-2</v>
      </c>
      <c r="U39" s="53">
        <f t="shared" si="1"/>
        <v>3.1314509999999998</v>
      </c>
      <c r="V39" s="53">
        <f t="shared" si="2"/>
        <v>37.577411999999995</v>
      </c>
      <c r="W39" s="13" t="s">
        <v>158</v>
      </c>
      <c r="AA39" s="13" t="s">
        <v>480</v>
      </c>
    </row>
    <row r="40" spans="1:27" s="13" customFormat="1" hidden="1">
      <c r="A40" s="13" t="s">
        <v>1469</v>
      </c>
      <c r="B40" s="13" t="s">
        <v>1470</v>
      </c>
      <c r="C40" s="13" t="s">
        <v>1086</v>
      </c>
      <c r="D40" s="13" t="s">
        <v>1148</v>
      </c>
      <c r="E40" s="13" t="s">
        <v>515</v>
      </c>
      <c r="F40" s="13" t="s">
        <v>516</v>
      </c>
      <c r="G40" s="13" t="s">
        <v>2190</v>
      </c>
      <c r="H40" s="13" t="s">
        <v>1993</v>
      </c>
      <c r="I40" s="13">
        <v>0</v>
      </c>
      <c r="J40" s="13">
        <v>250</v>
      </c>
      <c r="M40" s="52">
        <v>3546940001020</v>
      </c>
      <c r="N40" s="13" t="s">
        <v>1041</v>
      </c>
      <c r="O40" s="13">
        <v>0</v>
      </c>
      <c r="P40" s="13">
        <v>6</v>
      </c>
      <c r="Q40" s="53">
        <v>1.9</v>
      </c>
      <c r="R40" s="53">
        <f>Q40*Coeff!$D$3*(1-VLOOKUP(Coeff!$B$15,Coeff!$B$1:$I$10,5,FALSE))</f>
        <v>3.1330999999999998</v>
      </c>
      <c r="S40" s="53">
        <f t="shared" si="0"/>
        <v>18.7986</v>
      </c>
      <c r="T40" s="54">
        <v>5.5E-2</v>
      </c>
      <c r="U40" s="53">
        <f t="shared" si="1"/>
        <v>3.3054204999999994</v>
      </c>
      <c r="V40" s="53">
        <f t="shared" si="2"/>
        <v>19.832522999999995</v>
      </c>
      <c r="W40" s="13" t="s">
        <v>397</v>
      </c>
      <c r="Y40" s="13" t="s">
        <v>1526</v>
      </c>
    </row>
    <row r="41" spans="1:27" s="13" customFormat="1" hidden="1">
      <c r="A41" s="13" t="s">
        <v>1469</v>
      </c>
      <c r="B41" s="13" t="s">
        <v>1470</v>
      </c>
      <c r="C41" s="13" t="s">
        <v>1087</v>
      </c>
      <c r="D41" s="13" t="s">
        <v>1149</v>
      </c>
      <c r="E41" s="13" t="s">
        <v>714</v>
      </c>
      <c r="F41" s="13" t="s">
        <v>813</v>
      </c>
      <c r="G41" s="13" t="s">
        <v>2190</v>
      </c>
      <c r="H41" s="13" t="s">
        <v>1993</v>
      </c>
      <c r="I41" s="13">
        <v>0</v>
      </c>
      <c r="J41" s="13">
        <v>250</v>
      </c>
      <c r="M41" s="52">
        <v>3546940001129</v>
      </c>
      <c r="N41" s="13" t="s">
        <v>1041</v>
      </c>
      <c r="O41" s="13">
        <v>0</v>
      </c>
      <c r="P41" s="13">
        <v>6</v>
      </c>
      <c r="Q41" s="53">
        <v>1.98</v>
      </c>
      <c r="R41" s="53">
        <f>Q41*Coeff!$D$3*(1-VLOOKUP(Coeff!$B$15,Coeff!$B$1:$I$10,5,FALSE))</f>
        <v>3.2650199999999998</v>
      </c>
      <c r="S41" s="53">
        <f t="shared" si="0"/>
        <v>19.590119999999999</v>
      </c>
      <c r="T41" s="54">
        <v>5.5E-2</v>
      </c>
      <c r="U41" s="53">
        <f t="shared" si="1"/>
        <v>3.4445960999999996</v>
      </c>
      <c r="V41" s="53">
        <f t="shared" si="2"/>
        <v>20.667576599999997</v>
      </c>
      <c r="W41" s="13" t="s">
        <v>397</v>
      </c>
    </row>
    <row r="42" spans="1:27" s="13" customFormat="1" hidden="1">
      <c r="A42" s="13" t="s">
        <v>1469</v>
      </c>
      <c r="B42" s="13" t="s">
        <v>1470</v>
      </c>
      <c r="C42" s="13" t="s">
        <v>1088</v>
      </c>
      <c r="D42" s="13" t="s">
        <v>1150</v>
      </c>
      <c r="E42" s="13" t="s">
        <v>716</v>
      </c>
      <c r="F42" s="13" t="s">
        <v>814</v>
      </c>
      <c r="G42" s="13" t="s">
        <v>2190</v>
      </c>
      <c r="H42" s="13" t="s">
        <v>1993</v>
      </c>
      <c r="I42" s="13">
        <v>0</v>
      </c>
      <c r="J42" s="13">
        <v>250</v>
      </c>
      <c r="M42" s="52">
        <v>3546940001310</v>
      </c>
      <c r="N42" s="13" t="s">
        <v>1041</v>
      </c>
      <c r="O42" s="13">
        <v>0</v>
      </c>
      <c r="P42" s="13">
        <v>6</v>
      </c>
      <c r="Q42" s="53">
        <v>2.2599999999999998</v>
      </c>
      <c r="R42" s="53">
        <f>Q42*Coeff!$D$3*(1-VLOOKUP(Coeff!$B$15,Coeff!$B$1:$I$10,5,FALSE))</f>
        <v>3.7267399999999995</v>
      </c>
      <c r="S42" s="53">
        <f t="shared" si="0"/>
        <v>22.360439999999997</v>
      </c>
      <c r="T42" s="54">
        <v>5.5E-2</v>
      </c>
      <c r="U42" s="53">
        <f t="shared" si="1"/>
        <v>3.9317106999999991</v>
      </c>
      <c r="V42" s="53">
        <f t="shared" si="2"/>
        <v>23.590264199999993</v>
      </c>
      <c r="W42" s="13" t="s">
        <v>397</v>
      </c>
    </row>
    <row r="43" spans="1:27" s="13" customFormat="1" hidden="1">
      <c r="A43" s="13" t="s">
        <v>1469</v>
      </c>
      <c r="B43" s="13" t="s">
        <v>1470</v>
      </c>
      <c r="C43" s="13" t="s">
        <v>1089</v>
      </c>
      <c r="D43" s="13" t="s">
        <v>1151</v>
      </c>
      <c r="E43" s="13" t="s">
        <v>717</v>
      </c>
      <c r="F43" s="13" t="s">
        <v>815</v>
      </c>
      <c r="G43" s="13" t="s">
        <v>2190</v>
      </c>
      <c r="H43" s="13" t="s">
        <v>1993</v>
      </c>
      <c r="I43" s="13">
        <v>0</v>
      </c>
      <c r="J43" s="13">
        <v>250</v>
      </c>
      <c r="M43" s="52">
        <v>3546940001426</v>
      </c>
      <c r="N43" s="13" t="s">
        <v>1041</v>
      </c>
      <c r="O43" s="13">
        <v>0</v>
      </c>
      <c r="P43" s="13">
        <v>6</v>
      </c>
      <c r="Q43" s="53">
        <v>2</v>
      </c>
      <c r="R43" s="53">
        <f>Q43*Coeff!$D$3*(1-VLOOKUP(Coeff!$B$15,Coeff!$B$1:$I$10,5,FALSE))</f>
        <v>3.298</v>
      </c>
      <c r="S43" s="53">
        <f t="shared" si="0"/>
        <v>19.788</v>
      </c>
      <c r="T43" s="54">
        <v>5.5E-2</v>
      </c>
      <c r="U43" s="53">
        <f t="shared" si="1"/>
        <v>3.47939</v>
      </c>
      <c r="V43" s="53">
        <f t="shared" si="2"/>
        <v>20.876339999999999</v>
      </c>
      <c r="W43" s="13" t="s">
        <v>397</v>
      </c>
    </row>
    <row r="44" spans="1:27" s="13" customFormat="1" hidden="1">
      <c r="A44" s="13" t="s">
        <v>1469</v>
      </c>
      <c r="B44" s="13" t="s">
        <v>1470</v>
      </c>
      <c r="C44" s="13" t="s">
        <v>1090</v>
      </c>
      <c r="D44" s="13" t="s">
        <v>1152</v>
      </c>
      <c r="E44" s="13" t="s">
        <v>718</v>
      </c>
      <c r="F44" s="13" t="s">
        <v>816</v>
      </c>
      <c r="G44" s="13" t="s">
        <v>2190</v>
      </c>
      <c r="H44" s="13" t="s">
        <v>1993</v>
      </c>
      <c r="I44" s="13">
        <v>0</v>
      </c>
      <c r="J44" s="13">
        <v>250</v>
      </c>
      <c r="M44" s="52">
        <v>3546940001525</v>
      </c>
      <c r="N44" s="13" t="s">
        <v>1041</v>
      </c>
      <c r="O44" s="13">
        <v>0</v>
      </c>
      <c r="P44" s="13">
        <v>6</v>
      </c>
      <c r="Q44" s="53">
        <v>1.96</v>
      </c>
      <c r="R44" s="53">
        <f>Q44*Coeff!$D$3*(1-VLOOKUP(Coeff!$B$15,Coeff!$B$1:$I$10,5,FALSE))</f>
        <v>3.2320399999999996</v>
      </c>
      <c r="S44" s="53">
        <f t="shared" si="0"/>
        <v>19.392239999999997</v>
      </c>
      <c r="T44" s="54">
        <v>5.5E-2</v>
      </c>
      <c r="U44" s="53">
        <f t="shared" si="1"/>
        <v>3.4098021999999992</v>
      </c>
      <c r="V44" s="53">
        <f t="shared" si="2"/>
        <v>20.458813199999994</v>
      </c>
      <c r="W44" s="13" t="s">
        <v>397</v>
      </c>
    </row>
    <row r="45" spans="1:27" s="13" customFormat="1" hidden="1">
      <c r="A45" s="13" t="s">
        <v>1469</v>
      </c>
      <c r="B45" s="13" t="s">
        <v>1470</v>
      </c>
      <c r="C45" s="13" t="s">
        <v>1091</v>
      </c>
      <c r="D45" s="13" t="s">
        <v>1153</v>
      </c>
      <c r="E45" s="13" t="s">
        <v>719</v>
      </c>
      <c r="F45" s="13" t="s">
        <v>817</v>
      </c>
      <c r="G45" s="13" t="s">
        <v>2190</v>
      </c>
      <c r="H45" s="13" t="s">
        <v>1993</v>
      </c>
      <c r="I45" s="13">
        <v>0</v>
      </c>
      <c r="J45" s="13">
        <v>250</v>
      </c>
      <c r="M45" s="52">
        <v>3546940001723</v>
      </c>
      <c r="N45" s="13" t="s">
        <v>1041</v>
      </c>
      <c r="O45" s="13">
        <v>0</v>
      </c>
      <c r="P45" s="13">
        <v>6</v>
      </c>
      <c r="Q45" s="53">
        <v>2.86</v>
      </c>
      <c r="R45" s="53">
        <f>Q45*Coeff!$D$3*(1-VLOOKUP(Coeff!$B$15,Coeff!$B$1:$I$10,5,FALSE))</f>
        <v>4.7161400000000002</v>
      </c>
      <c r="S45" s="53">
        <f t="shared" si="0"/>
        <v>28.296840000000003</v>
      </c>
      <c r="T45" s="54">
        <v>5.5E-2</v>
      </c>
      <c r="U45" s="53">
        <f t="shared" si="1"/>
        <v>4.9755276999999998</v>
      </c>
      <c r="V45" s="53">
        <f t="shared" si="2"/>
        <v>29.853166199999997</v>
      </c>
      <c r="W45" s="13" t="s">
        <v>397</v>
      </c>
    </row>
    <row r="46" spans="1:27" s="13" customFormat="1" hidden="1">
      <c r="A46" s="13" t="s">
        <v>1469</v>
      </c>
      <c r="B46" s="13" t="s">
        <v>1470</v>
      </c>
      <c r="C46" s="13" t="s">
        <v>1092</v>
      </c>
      <c r="D46" s="13" t="s">
        <v>1154</v>
      </c>
      <c r="E46" s="13" t="s">
        <v>720</v>
      </c>
      <c r="F46" s="13" t="s">
        <v>818</v>
      </c>
      <c r="G46" s="13" t="s">
        <v>2190</v>
      </c>
      <c r="H46" s="13" t="s">
        <v>1993</v>
      </c>
      <c r="I46" s="13">
        <v>0</v>
      </c>
      <c r="J46" s="13">
        <v>250</v>
      </c>
      <c r="M46" s="52">
        <v>3546940002126</v>
      </c>
      <c r="N46" s="13" t="s">
        <v>1041</v>
      </c>
      <c r="O46" s="13">
        <v>0</v>
      </c>
      <c r="P46" s="13">
        <v>6</v>
      </c>
      <c r="Q46" s="53">
        <v>2.08</v>
      </c>
      <c r="R46" s="53">
        <f>Q46*Coeff!$D$3*(1-VLOOKUP(Coeff!$B$15,Coeff!$B$1:$I$10,5,FALSE))</f>
        <v>3.4299200000000001</v>
      </c>
      <c r="S46" s="53">
        <f t="shared" si="0"/>
        <v>20.579520000000002</v>
      </c>
      <c r="T46" s="54">
        <v>5.5E-2</v>
      </c>
      <c r="U46" s="53">
        <f t="shared" si="1"/>
        <v>3.6185655999999997</v>
      </c>
      <c r="V46" s="53">
        <f t="shared" si="2"/>
        <v>21.711393599999997</v>
      </c>
      <c r="W46" s="13" t="s">
        <v>397</v>
      </c>
    </row>
    <row r="47" spans="1:27" s="13" customFormat="1" hidden="1">
      <c r="A47" s="13" t="s">
        <v>1469</v>
      </c>
      <c r="B47" s="13" t="s">
        <v>1470</v>
      </c>
      <c r="C47" s="13" t="s">
        <v>1093</v>
      </c>
      <c r="D47" s="13" t="s">
        <v>1155</v>
      </c>
      <c r="E47" s="13" t="s">
        <v>721</v>
      </c>
      <c r="F47" s="13" t="s">
        <v>819</v>
      </c>
      <c r="G47" s="13" t="s">
        <v>2190</v>
      </c>
      <c r="H47" s="13" t="s">
        <v>1993</v>
      </c>
      <c r="I47" s="13">
        <v>0</v>
      </c>
      <c r="J47" s="13">
        <v>250</v>
      </c>
      <c r="M47" s="52">
        <v>3546940002225</v>
      </c>
      <c r="N47" s="13" t="s">
        <v>1041</v>
      </c>
      <c r="O47" s="13">
        <v>0</v>
      </c>
      <c r="P47" s="13">
        <v>6</v>
      </c>
      <c r="Q47" s="53">
        <v>2.08</v>
      </c>
      <c r="R47" s="53">
        <f>Q47*Coeff!$D$3*(1-VLOOKUP(Coeff!$B$15,Coeff!$B$1:$I$10,5,FALSE))</f>
        <v>3.4299200000000001</v>
      </c>
      <c r="S47" s="53">
        <f t="shared" si="0"/>
        <v>20.579520000000002</v>
      </c>
      <c r="T47" s="54">
        <v>5.5E-2</v>
      </c>
      <c r="U47" s="53">
        <f t="shared" si="1"/>
        <v>3.6185655999999997</v>
      </c>
      <c r="V47" s="53">
        <f t="shared" si="2"/>
        <v>21.711393599999997</v>
      </c>
      <c r="W47" s="13" t="s">
        <v>397</v>
      </c>
    </row>
    <row r="48" spans="1:27" s="13" customFormat="1" hidden="1">
      <c r="A48" s="13" t="s">
        <v>1469</v>
      </c>
      <c r="B48" s="13" t="s">
        <v>1470</v>
      </c>
      <c r="C48" s="13" t="s">
        <v>1094</v>
      </c>
      <c r="D48" s="13" t="s">
        <v>1156</v>
      </c>
      <c r="E48" s="13" t="s">
        <v>722</v>
      </c>
      <c r="F48" s="13" t="s">
        <v>820</v>
      </c>
      <c r="G48" s="13" t="s">
        <v>2190</v>
      </c>
      <c r="H48" s="13" t="s">
        <v>1993</v>
      </c>
      <c r="I48" s="13">
        <v>0</v>
      </c>
      <c r="J48" s="13">
        <v>250</v>
      </c>
      <c r="M48" s="52">
        <v>3546940002324</v>
      </c>
      <c r="N48" s="13" t="s">
        <v>1041</v>
      </c>
      <c r="O48" s="13">
        <v>0</v>
      </c>
      <c r="P48" s="13">
        <v>6</v>
      </c>
      <c r="Q48" s="53">
        <v>3.08</v>
      </c>
      <c r="R48" s="53">
        <f>Q48*Coeff!$D$3*(1-VLOOKUP(Coeff!$B$15,Coeff!$B$1:$I$10,5,FALSE))</f>
        <v>5.0789199999999992</v>
      </c>
      <c r="S48" s="53">
        <f t="shared" si="0"/>
        <v>30.473519999999994</v>
      </c>
      <c r="T48" s="54">
        <v>5.5E-2</v>
      </c>
      <c r="U48" s="53">
        <f t="shared" si="1"/>
        <v>5.3582605999999986</v>
      </c>
      <c r="V48" s="53">
        <f t="shared" si="2"/>
        <v>32.149563599999993</v>
      </c>
      <c r="W48" s="13" t="s">
        <v>397</v>
      </c>
    </row>
    <row r="49" spans="1:23" s="13" customFormat="1" hidden="1">
      <c r="A49" s="13" t="s">
        <v>1469</v>
      </c>
      <c r="B49" s="13" t="s">
        <v>1470</v>
      </c>
      <c r="C49" s="13" t="s">
        <v>1095</v>
      </c>
      <c r="D49" s="13" t="s">
        <v>1157</v>
      </c>
      <c r="E49" s="13" t="s">
        <v>723</v>
      </c>
      <c r="F49" s="13" t="s">
        <v>821</v>
      </c>
      <c r="G49" s="13" t="s">
        <v>2190</v>
      </c>
      <c r="H49" s="13" t="s">
        <v>1993</v>
      </c>
      <c r="I49" s="13">
        <v>0</v>
      </c>
      <c r="J49" s="13">
        <v>250</v>
      </c>
      <c r="M49" s="52">
        <v>3546940002423</v>
      </c>
      <c r="N49" s="13" t="s">
        <v>1041</v>
      </c>
      <c r="O49" s="13">
        <v>0</v>
      </c>
      <c r="P49" s="13">
        <v>6</v>
      </c>
      <c r="Q49" s="53">
        <v>3.08</v>
      </c>
      <c r="R49" s="53">
        <f>Q49*Coeff!$D$3*(1-VLOOKUP(Coeff!$B$15,Coeff!$B$1:$I$10,5,FALSE))</f>
        <v>5.0789199999999992</v>
      </c>
      <c r="S49" s="53">
        <f t="shared" si="0"/>
        <v>30.473519999999994</v>
      </c>
      <c r="T49" s="54">
        <v>5.5E-2</v>
      </c>
      <c r="U49" s="53">
        <f t="shared" si="1"/>
        <v>5.3582605999999986</v>
      </c>
      <c r="V49" s="53">
        <f t="shared" si="2"/>
        <v>32.149563599999993</v>
      </c>
      <c r="W49" s="13" t="s">
        <v>397</v>
      </c>
    </row>
    <row r="50" spans="1:23" s="13" customFormat="1" hidden="1">
      <c r="A50" s="13" t="s">
        <v>1469</v>
      </c>
      <c r="B50" s="13" t="s">
        <v>1470</v>
      </c>
      <c r="C50" s="13" t="s">
        <v>1096</v>
      </c>
      <c r="D50" s="13" t="s">
        <v>1158</v>
      </c>
      <c r="E50" s="13" t="s">
        <v>724</v>
      </c>
      <c r="F50" s="13" t="s">
        <v>822</v>
      </c>
      <c r="G50" s="13" t="s">
        <v>2190</v>
      </c>
      <c r="H50" s="13" t="s">
        <v>1993</v>
      </c>
      <c r="I50" s="13">
        <v>0</v>
      </c>
      <c r="J50" s="13">
        <v>250</v>
      </c>
      <c r="M50" s="52">
        <v>3546940002720</v>
      </c>
      <c r="N50" s="13" t="s">
        <v>1041</v>
      </c>
      <c r="O50" s="13">
        <v>0</v>
      </c>
      <c r="P50" s="13">
        <v>6</v>
      </c>
      <c r="Q50" s="53">
        <v>1.93</v>
      </c>
      <c r="R50" s="53">
        <f>Q50*Coeff!$D$3*(1-VLOOKUP(Coeff!$B$15,Coeff!$B$1:$I$10,5,FALSE))</f>
        <v>3.1825699999999997</v>
      </c>
      <c r="S50" s="53">
        <f t="shared" si="0"/>
        <v>19.095419999999997</v>
      </c>
      <c r="T50" s="54">
        <v>5.5E-2</v>
      </c>
      <c r="U50" s="53">
        <f t="shared" si="1"/>
        <v>3.3576113499999996</v>
      </c>
      <c r="V50" s="53">
        <f t="shared" si="2"/>
        <v>20.145668099999998</v>
      </c>
      <c r="W50" s="13" t="s">
        <v>397</v>
      </c>
    </row>
    <row r="51" spans="1:23" s="13" customFormat="1" hidden="1">
      <c r="A51" s="13" t="s">
        <v>1469</v>
      </c>
      <c r="B51" s="13" t="s">
        <v>1470</v>
      </c>
      <c r="C51" s="13" t="s">
        <v>1097</v>
      </c>
      <c r="D51" s="13" t="s">
        <v>1159</v>
      </c>
      <c r="E51" s="13" t="s">
        <v>725</v>
      </c>
      <c r="F51" s="13" t="s">
        <v>823</v>
      </c>
      <c r="G51" s="13" t="s">
        <v>2190</v>
      </c>
      <c r="H51" s="13" t="s">
        <v>1993</v>
      </c>
      <c r="I51" s="13">
        <v>0</v>
      </c>
      <c r="J51" s="13">
        <v>250</v>
      </c>
      <c r="M51" s="52">
        <v>3546940002829</v>
      </c>
      <c r="N51" s="13" t="s">
        <v>1041</v>
      </c>
      <c r="O51" s="13">
        <v>0</v>
      </c>
      <c r="P51" s="13">
        <v>6</v>
      </c>
      <c r="Q51" s="53">
        <v>3.08</v>
      </c>
      <c r="R51" s="53">
        <f>Q51*Coeff!$D$3*(1-VLOOKUP(Coeff!$B$15,Coeff!$B$1:$I$10,5,FALSE))</f>
        <v>5.0789199999999992</v>
      </c>
      <c r="S51" s="53">
        <f t="shared" si="0"/>
        <v>30.473519999999994</v>
      </c>
      <c r="T51" s="54">
        <v>5.5E-2</v>
      </c>
      <c r="U51" s="53">
        <f t="shared" si="1"/>
        <v>5.3582605999999986</v>
      </c>
      <c r="V51" s="53">
        <f t="shared" si="2"/>
        <v>32.149563599999993</v>
      </c>
      <c r="W51" s="13" t="s">
        <v>397</v>
      </c>
    </row>
    <row r="52" spans="1:23" s="13" customFormat="1" hidden="1">
      <c r="A52" s="13" t="s">
        <v>1469</v>
      </c>
      <c r="B52" s="13" t="s">
        <v>1470</v>
      </c>
      <c r="C52" s="13" t="s">
        <v>1098</v>
      </c>
      <c r="D52" s="13" t="s">
        <v>1160</v>
      </c>
      <c r="E52" s="13" t="s">
        <v>726</v>
      </c>
      <c r="F52" s="13" t="s">
        <v>824</v>
      </c>
      <c r="G52" s="13" t="s">
        <v>2190</v>
      </c>
      <c r="H52" s="13" t="s">
        <v>1993</v>
      </c>
      <c r="I52" s="13">
        <v>0</v>
      </c>
      <c r="J52" s="13">
        <v>250</v>
      </c>
      <c r="M52" s="52">
        <v>3546940002928</v>
      </c>
      <c r="N52" s="13" t="s">
        <v>1041</v>
      </c>
      <c r="O52" s="13">
        <v>0</v>
      </c>
      <c r="P52" s="13">
        <v>6</v>
      </c>
      <c r="Q52" s="53">
        <v>2.08</v>
      </c>
      <c r="R52" s="53">
        <f>Q52*Coeff!$D$3*(1-VLOOKUP(Coeff!$B$15,Coeff!$B$1:$I$10,5,FALSE))</f>
        <v>3.4299200000000001</v>
      </c>
      <c r="S52" s="53">
        <f t="shared" si="0"/>
        <v>20.579520000000002</v>
      </c>
      <c r="T52" s="54">
        <v>5.5E-2</v>
      </c>
      <c r="U52" s="53">
        <f t="shared" si="1"/>
        <v>3.6185655999999997</v>
      </c>
      <c r="V52" s="53">
        <f t="shared" si="2"/>
        <v>21.711393599999997</v>
      </c>
      <c r="W52" s="13" t="s">
        <v>397</v>
      </c>
    </row>
    <row r="53" spans="1:23" s="13" customFormat="1" hidden="1">
      <c r="A53" s="13" t="s">
        <v>1469</v>
      </c>
      <c r="B53" s="13" t="s">
        <v>1470</v>
      </c>
      <c r="C53" s="13" t="s">
        <v>17</v>
      </c>
      <c r="D53" s="13" t="s">
        <v>1161</v>
      </c>
      <c r="E53" s="13" t="s">
        <v>727</v>
      </c>
      <c r="F53" s="13" t="s">
        <v>825</v>
      </c>
      <c r="G53" s="13" t="s">
        <v>2190</v>
      </c>
      <c r="H53" s="13" t="s">
        <v>1993</v>
      </c>
      <c r="I53" s="13">
        <v>0</v>
      </c>
      <c r="J53" s="13">
        <v>250</v>
      </c>
      <c r="M53" s="52">
        <v>3546940003222</v>
      </c>
      <c r="N53" s="13" t="s">
        <v>1041</v>
      </c>
      <c r="O53" s="13">
        <v>0</v>
      </c>
      <c r="P53" s="13">
        <v>6</v>
      </c>
      <c r="Q53" s="53">
        <v>2.35</v>
      </c>
      <c r="R53" s="53">
        <f>Q53*Coeff!$D$3*(1-VLOOKUP(Coeff!$B$15,Coeff!$B$1:$I$10,5,FALSE))</f>
        <v>3.8751500000000001</v>
      </c>
      <c r="S53" s="53">
        <f t="shared" si="0"/>
        <v>23.250900000000001</v>
      </c>
      <c r="T53" s="54">
        <v>5.5E-2</v>
      </c>
      <c r="U53" s="53">
        <f t="shared" si="1"/>
        <v>4.0882832499999999</v>
      </c>
      <c r="V53" s="53">
        <f t="shared" si="2"/>
        <v>24.5296995</v>
      </c>
      <c r="W53" s="13" t="s">
        <v>397</v>
      </c>
    </row>
    <row r="54" spans="1:23" s="13" customFormat="1" hidden="1">
      <c r="A54" s="13" t="s">
        <v>1469</v>
      </c>
      <c r="B54" s="13" t="s">
        <v>1470</v>
      </c>
      <c r="C54" s="13" t="s">
        <v>1099</v>
      </c>
      <c r="D54" s="13" t="s">
        <v>1162</v>
      </c>
      <c r="E54" s="13" t="s">
        <v>728</v>
      </c>
      <c r="F54" s="13" t="s">
        <v>826</v>
      </c>
      <c r="G54" s="13" t="s">
        <v>2190</v>
      </c>
      <c r="H54" s="13" t="s">
        <v>1993</v>
      </c>
      <c r="I54" s="13">
        <v>0</v>
      </c>
      <c r="J54" s="13">
        <v>250</v>
      </c>
      <c r="M54" s="52">
        <v>3546940003321</v>
      </c>
      <c r="N54" s="13" t="s">
        <v>1041</v>
      </c>
      <c r="O54" s="13">
        <v>0</v>
      </c>
      <c r="P54" s="13">
        <v>6</v>
      </c>
      <c r="Q54" s="53">
        <v>1.98</v>
      </c>
      <c r="R54" s="53">
        <f>Q54*Coeff!$D$3*(1-VLOOKUP(Coeff!$B$15,Coeff!$B$1:$I$10,5,FALSE))</f>
        <v>3.2650199999999998</v>
      </c>
      <c r="S54" s="53">
        <f t="shared" si="0"/>
        <v>19.590119999999999</v>
      </c>
      <c r="T54" s="54">
        <v>5.5E-2</v>
      </c>
      <c r="U54" s="53">
        <f t="shared" si="1"/>
        <v>3.4445960999999996</v>
      </c>
      <c r="V54" s="53">
        <f t="shared" si="2"/>
        <v>20.667576599999997</v>
      </c>
      <c r="W54" s="13" t="s">
        <v>397</v>
      </c>
    </row>
    <row r="55" spans="1:23" s="13" customFormat="1" hidden="1">
      <c r="A55" s="13" t="s">
        <v>1469</v>
      </c>
      <c r="B55" s="13" t="s">
        <v>1470</v>
      </c>
      <c r="C55" s="13" t="s">
        <v>1100</v>
      </c>
      <c r="D55" s="13" t="s">
        <v>1163</v>
      </c>
      <c r="E55" s="13" t="s">
        <v>729</v>
      </c>
      <c r="F55" s="13" t="s">
        <v>827</v>
      </c>
      <c r="G55" s="13" t="s">
        <v>2190</v>
      </c>
      <c r="H55" s="13" t="s">
        <v>1993</v>
      </c>
      <c r="I55" s="13">
        <v>0</v>
      </c>
      <c r="J55" s="13">
        <v>250</v>
      </c>
      <c r="M55" s="52">
        <v>3546940003420</v>
      </c>
      <c r="N55" s="13" t="s">
        <v>1041</v>
      </c>
      <c r="O55" s="13">
        <v>0</v>
      </c>
      <c r="P55" s="13">
        <v>6</v>
      </c>
      <c r="Q55" s="53">
        <v>1.98</v>
      </c>
      <c r="R55" s="53">
        <f>Q55*Coeff!$D$3*(1-VLOOKUP(Coeff!$B$15,Coeff!$B$1:$I$10,5,FALSE))</f>
        <v>3.2650199999999998</v>
      </c>
      <c r="S55" s="53">
        <f t="shared" si="0"/>
        <v>19.590119999999999</v>
      </c>
      <c r="T55" s="54">
        <v>5.5E-2</v>
      </c>
      <c r="U55" s="53">
        <f t="shared" si="1"/>
        <v>3.4445960999999996</v>
      </c>
      <c r="V55" s="53">
        <f t="shared" si="2"/>
        <v>20.667576599999997</v>
      </c>
      <c r="W55" s="13" t="s">
        <v>397</v>
      </c>
    </row>
    <row r="56" spans="1:23" s="13" customFormat="1" hidden="1">
      <c r="A56" s="13" t="s">
        <v>1469</v>
      </c>
      <c r="B56" s="13" t="s">
        <v>1470</v>
      </c>
      <c r="C56" s="13" t="s">
        <v>1101</v>
      </c>
      <c r="D56" s="13" t="s">
        <v>1164</v>
      </c>
      <c r="E56" s="13" t="s">
        <v>730</v>
      </c>
      <c r="F56" s="13" t="s">
        <v>828</v>
      </c>
      <c r="G56" s="13" t="s">
        <v>2190</v>
      </c>
      <c r="H56" s="13" t="s">
        <v>1993</v>
      </c>
      <c r="I56" s="13">
        <v>0</v>
      </c>
      <c r="J56" s="13">
        <v>250</v>
      </c>
      <c r="M56" s="52">
        <v>3546940003628</v>
      </c>
      <c r="N56" s="13" t="s">
        <v>1041</v>
      </c>
      <c r="O56" s="13">
        <v>0</v>
      </c>
      <c r="P56" s="13">
        <v>6</v>
      </c>
      <c r="Q56" s="53">
        <v>2.2999999999999998</v>
      </c>
      <c r="R56" s="53">
        <f>Q56*Coeff!$D$3*(1-VLOOKUP(Coeff!$B$15,Coeff!$B$1:$I$10,5,FALSE))</f>
        <v>3.7926999999999995</v>
      </c>
      <c r="S56" s="53">
        <f t="shared" si="0"/>
        <v>22.756199999999996</v>
      </c>
      <c r="T56" s="54">
        <v>5.5E-2</v>
      </c>
      <c r="U56" s="53">
        <f t="shared" si="1"/>
        <v>4.001298499999999</v>
      </c>
      <c r="V56" s="53">
        <f t="shared" si="2"/>
        <v>24.007790999999994</v>
      </c>
      <c r="W56" s="13" t="s">
        <v>397</v>
      </c>
    </row>
    <row r="57" spans="1:23" s="13" customFormat="1" hidden="1">
      <c r="A57" s="13" t="s">
        <v>1469</v>
      </c>
      <c r="B57" s="13" t="s">
        <v>1470</v>
      </c>
      <c r="C57" s="13" t="s">
        <v>1102</v>
      </c>
      <c r="D57" s="13" t="s">
        <v>1165</v>
      </c>
      <c r="E57" s="13" t="s">
        <v>731</v>
      </c>
      <c r="F57" s="13" t="s">
        <v>829</v>
      </c>
      <c r="G57" s="13" t="s">
        <v>2190</v>
      </c>
      <c r="H57" s="13" t="s">
        <v>1993</v>
      </c>
      <c r="I57" s="13">
        <v>0</v>
      </c>
      <c r="J57" s="13">
        <v>250</v>
      </c>
      <c r="M57" s="52">
        <v>3546940003727</v>
      </c>
      <c r="N57" s="13" t="s">
        <v>1041</v>
      </c>
      <c r="O57" s="13">
        <v>0</v>
      </c>
      <c r="P57" s="13">
        <v>6</v>
      </c>
      <c r="Q57" s="53">
        <v>2.1</v>
      </c>
      <c r="R57" s="53">
        <f>Q57*Coeff!$D$3*(1-VLOOKUP(Coeff!$B$15,Coeff!$B$1:$I$10,5,FALSE))</f>
        <v>3.4628999999999999</v>
      </c>
      <c r="S57" s="53">
        <f t="shared" si="0"/>
        <v>20.7774</v>
      </c>
      <c r="T57" s="54">
        <v>5.5E-2</v>
      </c>
      <c r="U57" s="53">
        <f t="shared" si="1"/>
        <v>3.6533594999999996</v>
      </c>
      <c r="V57" s="53">
        <f t="shared" si="2"/>
        <v>21.920156999999996</v>
      </c>
      <c r="W57" s="13" t="s">
        <v>397</v>
      </c>
    </row>
    <row r="58" spans="1:23" s="13" customFormat="1" hidden="1">
      <c r="A58" s="13" t="s">
        <v>1469</v>
      </c>
      <c r="B58" s="13" t="s">
        <v>1470</v>
      </c>
      <c r="C58" s="13" t="s">
        <v>1103</v>
      </c>
      <c r="D58" s="13" t="s">
        <v>1166</v>
      </c>
      <c r="E58" s="13" t="s">
        <v>732</v>
      </c>
      <c r="F58" s="13" t="s">
        <v>830</v>
      </c>
      <c r="G58" s="13" t="s">
        <v>2190</v>
      </c>
      <c r="H58" s="13" t="s">
        <v>1993</v>
      </c>
      <c r="I58" s="13">
        <v>0</v>
      </c>
      <c r="J58" s="13">
        <v>250</v>
      </c>
      <c r="M58" s="52">
        <v>3546940003826</v>
      </c>
      <c r="N58" s="13" t="s">
        <v>1041</v>
      </c>
      <c r="O58" s="13">
        <v>0</v>
      </c>
      <c r="P58" s="13">
        <v>6</v>
      </c>
      <c r="Q58" s="53">
        <v>1.9</v>
      </c>
      <c r="R58" s="53">
        <f>Q58*Coeff!$D$3*(1-VLOOKUP(Coeff!$B$15,Coeff!$B$1:$I$10,5,FALSE))</f>
        <v>3.1330999999999998</v>
      </c>
      <c r="S58" s="53">
        <f t="shared" si="0"/>
        <v>18.7986</v>
      </c>
      <c r="T58" s="54">
        <v>5.5E-2</v>
      </c>
      <c r="U58" s="53">
        <f t="shared" si="1"/>
        <v>3.3054204999999994</v>
      </c>
      <c r="V58" s="53">
        <f t="shared" si="2"/>
        <v>19.832522999999995</v>
      </c>
      <c r="W58" s="13" t="s">
        <v>397</v>
      </c>
    </row>
    <row r="59" spans="1:23" s="13" customFormat="1" hidden="1">
      <c r="A59" s="13" t="s">
        <v>1469</v>
      </c>
      <c r="B59" s="13" t="s">
        <v>1470</v>
      </c>
      <c r="C59" s="13" t="s">
        <v>1104</v>
      </c>
      <c r="D59" s="13" t="s">
        <v>1167</v>
      </c>
      <c r="E59" s="13" t="s">
        <v>733</v>
      </c>
      <c r="F59" s="13" t="s">
        <v>831</v>
      </c>
      <c r="G59" s="13" t="s">
        <v>2190</v>
      </c>
      <c r="H59" s="13" t="s">
        <v>1993</v>
      </c>
      <c r="I59" s="13">
        <v>0</v>
      </c>
      <c r="J59" s="13">
        <v>250</v>
      </c>
      <c r="M59" s="52">
        <v>3546940004021</v>
      </c>
      <c r="N59" s="13" t="s">
        <v>1041</v>
      </c>
      <c r="O59" s="13">
        <v>0</v>
      </c>
      <c r="P59" s="13">
        <v>6</v>
      </c>
      <c r="Q59" s="53">
        <v>2.71</v>
      </c>
      <c r="R59" s="53">
        <f>Q59*Coeff!$D$3*(1-VLOOKUP(Coeff!$B$15,Coeff!$B$1:$I$10,5,FALSE))</f>
        <v>4.4687900000000003</v>
      </c>
      <c r="S59" s="53">
        <f t="shared" si="0"/>
        <v>26.812740000000002</v>
      </c>
      <c r="T59" s="54">
        <v>5.5E-2</v>
      </c>
      <c r="U59" s="53">
        <f t="shared" si="1"/>
        <v>4.7145734499999996</v>
      </c>
      <c r="V59" s="53">
        <f t="shared" si="2"/>
        <v>28.287440699999998</v>
      </c>
      <c r="W59" s="13" t="s">
        <v>397</v>
      </c>
    </row>
    <row r="60" spans="1:23" s="13" customFormat="1" hidden="1">
      <c r="A60" s="13" t="s">
        <v>1469</v>
      </c>
      <c r="B60" s="13" t="s">
        <v>1470</v>
      </c>
      <c r="C60" s="13" t="s">
        <v>1105</v>
      </c>
      <c r="D60" s="13" t="s">
        <v>1168</v>
      </c>
      <c r="E60" s="13" t="s">
        <v>734</v>
      </c>
      <c r="F60" s="13" t="s">
        <v>832</v>
      </c>
      <c r="G60" s="13" t="s">
        <v>2190</v>
      </c>
      <c r="H60" s="13" t="s">
        <v>1993</v>
      </c>
      <c r="I60" s="13">
        <v>0</v>
      </c>
      <c r="J60" s="13">
        <v>250</v>
      </c>
      <c r="M60" s="52">
        <v>3546940004427</v>
      </c>
      <c r="N60" s="13" t="s">
        <v>1041</v>
      </c>
      <c r="O60" s="13">
        <v>0</v>
      </c>
      <c r="P60" s="13">
        <v>6</v>
      </c>
      <c r="Q60" s="53">
        <v>2.14</v>
      </c>
      <c r="R60" s="53">
        <f>Q60*Coeff!$D$3*(1-VLOOKUP(Coeff!$B$15,Coeff!$B$1:$I$10,5,FALSE))</f>
        <v>3.5288599999999999</v>
      </c>
      <c r="S60" s="53">
        <f t="shared" si="0"/>
        <v>21.173159999999999</v>
      </c>
      <c r="T60" s="54">
        <v>5.5E-2</v>
      </c>
      <c r="U60" s="53">
        <f t="shared" si="1"/>
        <v>3.7229472999999995</v>
      </c>
      <c r="V60" s="53">
        <f t="shared" si="2"/>
        <v>22.337683799999997</v>
      </c>
      <c r="W60" s="13" t="s">
        <v>397</v>
      </c>
    </row>
    <row r="61" spans="1:23" s="13" customFormat="1" hidden="1">
      <c r="A61" s="13" t="s">
        <v>1469</v>
      </c>
      <c r="B61" s="13" t="s">
        <v>1470</v>
      </c>
      <c r="C61" s="13" t="s">
        <v>1106</v>
      </c>
      <c r="D61" s="13" t="s">
        <v>1169</v>
      </c>
      <c r="E61" s="13" t="s">
        <v>735</v>
      </c>
      <c r="F61" s="13" t="s">
        <v>833</v>
      </c>
      <c r="G61" s="13" t="s">
        <v>2190</v>
      </c>
      <c r="H61" s="13" t="s">
        <v>1993</v>
      </c>
      <c r="I61" s="13">
        <v>0</v>
      </c>
      <c r="J61" s="13">
        <v>250</v>
      </c>
      <c r="M61" s="52">
        <v>3546940004526</v>
      </c>
      <c r="N61" s="13" t="s">
        <v>1041</v>
      </c>
      <c r="O61" s="13">
        <v>0</v>
      </c>
      <c r="P61" s="13">
        <v>6</v>
      </c>
      <c r="Q61" s="53">
        <v>2.21</v>
      </c>
      <c r="R61" s="53">
        <f>Q61*Coeff!$D$3*(1-VLOOKUP(Coeff!$B$15,Coeff!$B$1:$I$10,5,FALSE))</f>
        <v>3.6442899999999994</v>
      </c>
      <c r="S61" s="53">
        <f t="shared" si="0"/>
        <v>21.865739999999995</v>
      </c>
      <c r="T61" s="54">
        <v>5.5E-2</v>
      </c>
      <c r="U61" s="53">
        <f t="shared" si="1"/>
        <v>3.8447259499999991</v>
      </c>
      <c r="V61" s="53">
        <f t="shared" si="2"/>
        <v>23.068355699999994</v>
      </c>
      <c r="W61" s="13" t="s">
        <v>397</v>
      </c>
    </row>
    <row r="62" spans="1:23" s="13" customFormat="1" hidden="1">
      <c r="A62" s="13" t="s">
        <v>1469</v>
      </c>
      <c r="B62" s="13" t="s">
        <v>1470</v>
      </c>
      <c r="C62" s="13" t="s">
        <v>1107</v>
      </c>
      <c r="D62" s="13" t="s">
        <v>1170</v>
      </c>
      <c r="E62" s="13" t="s">
        <v>736</v>
      </c>
      <c r="F62" s="13" t="s">
        <v>834</v>
      </c>
      <c r="G62" s="13" t="s">
        <v>2190</v>
      </c>
      <c r="H62" s="13" t="s">
        <v>1993</v>
      </c>
      <c r="I62" s="13">
        <v>0</v>
      </c>
      <c r="J62" s="13">
        <v>250</v>
      </c>
      <c r="M62" s="52">
        <v>3546940004724</v>
      </c>
      <c r="N62" s="13" t="s">
        <v>1041</v>
      </c>
      <c r="O62" s="13">
        <v>0</v>
      </c>
      <c r="P62" s="13">
        <v>6</v>
      </c>
      <c r="Q62" s="53">
        <v>2.3199999999999998</v>
      </c>
      <c r="R62" s="53">
        <f>Q62*Coeff!$D$3*(1-VLOOKUP(Coeff!$B$15,Coeff!$B$1:$I$10,5,FALSE))</f>
        <v>3.8256799999999993</v>
      </c>
      <c r="S62" s="53">
        <f t="shared" si="0"/>
        <v>22.954079999999998</v>
      </c>
      <c r="T62" s="54">
        <v>5.5E-2</v>
      </c>
      <c r="U62" s="53">
        <f t="shared" si="1"/>
        <v>4.0360923999999994</v>
      </c>
      <c r="V62" s="53">
        <f t="shared" si="2"/>
        <v>24.216554399999996</v>
      </c>
      <c r="W62" s="13" t="s">
        <v>397</v>
      </c>
    </row>
    <row r="63" spans="1:23" s="13" customFormat="1" hidden="1">
      <c r="A63" s="13" t="s">
        <v>1469</v>
      </c>
      <c r="B63" s="13" t="s">
        <v>1470</v>
      </c>
      <c r="C63" s="13" t="s">
        <v>1108</v>
      </c>
      <c r="D63" s="13" t="s">
        <v>1171</v>
      </c>
      <c r="E63" s="13" t="s">
        <v>737</v>
      </c>
      <c r="F63" s="13" t="s">
        <v>835</v>
      </c>
      <c r="G63" s="13" t="s">
        <v>2190</v>
      </c>
      <c r="H63" s="13" t="s">
        <v>1993</v>
      </c>
      <c r="I63" s="13">
        <v>0</v>
      </c>
      <c r="J63" s="13">
        <v>250</v>
      </c>
      <c r="M63" s="52">
        <v>3546940005127</v>
      </c>
      <c r="N63" s="13" t="s">
        <v>1041</v>
      </c>
      <c r="O63" s="13">
        <v>0</v>
      </c>
      <c r="P63" s="13">
        <v>6</v>
      </c>
      <c r="Q63" s="53">
        <v>2.16</v>
      </c>
      <c r="R63" s="53">
        <f>Q63*Coeff!$D$3*(1-VLOOKUP(Coeff!$B$15,Coeff!$B$1:$I$10,5,FALSE))</f>
        <v>3.5618400000000001</v>
      </c>
      <c r="S63" s="53">
        <f t="shared" si="0"/>
        <v>21.371040000000001</v>
      </c>
      <c r="T63" s="54">
        <v>5.5E-2</v>
      </c>
      <c r="U63" s="53">
        <f t="shared" si="1"/>
        <v>3.7577411999999999</v>
      </c>
      <c r="V63" s="53">
        <f t="shared" si="2"/>
        <v>22.546447199999999</v>
      </c>
      <c r="W63" s="13" t="s">
        <v>397</v>
      </c>
    </row>
    <row r="64" spans="1:23" s="13" customFormat="1" hidden="1">
      <c r="A64" s="13" t="s">
        <v>1469</v>
      </c>
      <c r="B64" s="13" t="s">
        <v>1470</v>
      </c>
      <c r="C64" s="13" t="s">
        <v>19</v>
      </c>
      <c r="D64" s="13" t="s">
        <v>1172</v>
      </c>
      <c r="E64" s="13" t="s">
        <v>738</v>
      </c>
      <c r="F64" s="13" t="s">
        <v>836</v>
      </c>
      <c r="G64" s="13" t="s">
        <v>2190</v>
      </c>
      <c r="H64" s="13" t="s">
        <v>1993</v>
      </c>
      <c r="I64" s="13">
        <v>0</v>
      </c>
      <c r="J64" s="13">
        <v>250</v>
      </c>
      <c r="M64" s="52">
        <v>3546940005226</v>
      </c>
      <c r="N64" s="13" t="s">
        <v>1041</v>
      </c>
      <c r="O64" s="13">
        <v>0</v>
      </c>
      <c r="P64" s="13">
        <v>6</v>
      </c>
      <c r="Q64" s="53">
        <v>1.9</v>
      </c>
      <c r="R64" s="53">
        <f>Q64*Coeff!$D$3*(1-VLOOKUP(Coeff!$B$15,Coeff!$B$1:$I$10,5,FALSE))</f>
        <v>3.1330999999999998</v>
      </c>
      <c r="S64" s="53">
        <f t="shared" si="0"/>
        <v>18.7986</v>
      </c>
      <c r="T64" s="54">
        <v>5.5E-2</v>
      </c>
      <c r="U64" s="53">
        <f t="shared" si="1"/>
        <v>3.3054204999999994</v>
      </c>
      <c r="V64" s="53">
        <f t="shared" si="2"/>
        <v>19.832522999999995</v>
      </c>
      <c r="W64" s="13" t="s">
        <v>397</v>
      </c>
    </row>
    <row r="65" spans="1:23" s="13" customFormat="1" hidden="1">
      <c r="A65" s="13" t="s">
        <v>1469</v>
      </c>
      <c r="B65" s="13" t="s">
        <v>1470</v>
      </c>
      <c r="C65" s="13" t="s">
        <v>21</v>
      </c>
      <c r="D65" s="13" t="s">
        <v>1173</v>
      </c>
      <c r="E65" s="13" t="s">
        <v>739</v>
      </c>
      <c r="F65" s="13" t="s">
        <v>837</v>
      </c>
      <c r="G65" s="13" t="s">
        <v>2190</v>
      </c>
      <c r="H65" s="13" t="s">
        <v>1993</v>
      </c>
      <c r="I65" s="13">
        <v>0</v>
      </c>
      <c r="J65" s="13">
        <v>250</v>
      </c>
      <c r="M65" s="52">
        <v>3546940005523</v>
      </c>
      <c r="N65" s="13" t="s">
        <v>1041</v>
      </c>
      <c r="O65" s="13">
        <v>0</v>
      </c>
      <c r="P65" s="13">
        <v>6</v>
      </c>
      <c r="Q65" s="53">
        <v>2.86</v>
      </c>
      <c r="R65" s="53">
        <f>Q65*Coeff!$D$3*(1-VLOOKUP(Coeff!$B$15,Coeff!$B$1:$I$10,5,FALSE))</f>
        <v>4.7161400000000002</v>
      </c>
      <c r="S65" s="53">
        <f t="shared" ref="S65:S128" si="3">+R65*P65</f>
        <v>28.296840000000003</v>
      </c>
      <c r="T65" s="54">
        <v>5.5E-2</v>
      </c>
      <c r="U65" s="53">
        <f t="shared" ref="U65:U128" si="4">+R65*(1+T65)</f>
        <v>4.9755276999999998</v>
      </c>
      <c r="V65" s="53">
        <f t="shared" ref="V65:V128" si="5">+U65*P65</f>
        <v>29.853166199999997</v>
      </c>
      <c r="W65" s="13" t="s">
        <v>397</v>
      </c>
    </row>
    <row r="66" spans="1:23" s="13" customFormat="1" hidden="1">
      <c r="A66" s="13" t="s">
        <v>1469</v>
      </c>
      <c r="B66" s="13" t="s">
        <v>1470</v>
      </c>
      <c r="C66" s="13" t="s">
        <v>22</v>
      </c>
      <c r="D66" s="13" t="s">
        <v>1174</v>
      </c>
      <c r="E66" s="13" t="s">
        <v>740</v>
      </c>
      <c r="F66" s="13" t="s">
        <v>838</v>
      </c>
      <c r="G66" s="13" t="s">
        <v>2190</v>
      </c>
      <c r="H66" s="13" t="s">
        <v>1993</v>
      </c>
      <c r="I66" s="13">
        <v>0</v>
      </c>
      <c r="J66" s="13">
        <v>250</v>
      </c>
      <c r="M66" s="52">
        <v>3546940005929</v>
      </c>
      <c r="N66" s="13" t="s">
        <v>1041</v>
      </c>
      <c r="O66" s="13">
        <v>0</v>
      </c>
      <c r="P66" s="13">
        <v>6</v>
      </c>
      <c r="Q66" s="53">
        <v>1.9</v>
      </c>
      <c r="R66" s="53">
        <f>Q66*Coeff!$D$3*(1-VLOOKUP(Coeff!$B$15,Coeff!$B$1:$I$10,5,FALSE))</f>
        <v>3.1330999999999998</v>
      </c>
      <c r="S66" s="53">
        <f t="shared" si="3"/>
        <v>18.7986</v>
      </c>
      <c r="T66" s="54">
        <v>5.5E-2</v>
      </c>
      <c r="U66" s="53">
        <f t="shared" si="4"/>
        <v>3.3054204999999994</v>
      </c>
      <c r="V66" s="53">
        <f t="shared" si="5"/>
        <v>19.832522999999995</v>
      </c>
      <c r="W66" s="13" t="s">
        <v>397</v>
      </c>
    </row>
    <row r="67" spans="1:23" s="13" customFormat="1" hidden="1">
      <c r="A67" s="13" t="s">
        <v>1469</v>
      </c>
      <c r="B67" s="13" t="s">
        <v>1470</v>
      </c>
      <c r="C67" s="13" t="s">
        <v>23</v>
      </c>
      <c r="D67" s="13" t="s">
        <v>1175</v>
      </c>
      <c r="E67" s="13" t="s">
        <v>741</v>
      </c>
      <c r="F67" s="13" t="s">
        <v>839</v>
      </c>
      <c r="G67" s="13" t="s">
        <v>2190</v>
      </c>
      <c r="H67" s="13" t="s">
        <v>1993</v>
      </c>
      <c r="I67" s="13">
        <v>0</v>
      </c>
      <c r="J67" s="13">
        <v>250</v>
      </c>
      <c r="M67" s="52">
        <v>3546940006025</v>
      </c>
      <c r="N67" s="13" t="s">
        <v>1041</v>
      </c>
      <c r="O67" s="13">
        <v>0</v>
      </c>
      <c r="P67" s="13">
        <v>6</v>
      </c>
      <c r="Q67" s="53">
        <v>2.08</v>
      </c>
      <c r="R67" s="53">
        <f>Q67*Coeff!$D$3*(1-VLOOKUP(Coeff!$B$15,Coeff!$B$1:$I$10,5,FALSE))</f>
        <v>3.4299200000000001</v>
      </c>
      <c r="S67" s="53">
        <f t="shared" si="3"/>
        <v>20.579520000000002</v>
      </c>
      <c r="T67" s="54">
        <v>5.5E-2</v>
      </c>
      <c r="U67" s="53">
        <f t="shared" si="4"/>
        <v>3.6185655999999997</v>
      </c>
      <c r="V67" s="53">
        <f t="shared" si="5"/>
        <v>21.711393599999997</v>
      </c>
      <c r="W67" s="13" t="s">
        <v>397</v>
      </c>
    </row>
    <row r="68" spans="1:23" s="13" customFormat="1" hidden="1">
      <c r="A68" s="13" t="s">
        <v>1469</v>
      </c>
      <c r="B68" s="13" t="s">
        <v>1470</v>
      </c>
      <c r="C68" s="13" t="s">
        <v>24</v>
      </c>
      <c r="D68" s="13" t="s">
        <v>1176</v>
      </c>
      <c r="E68" s="13" t="s">
        <v>742</v>
      </c>
      <c r="F68" s="13" t="s">
        <v>715</v>
      </c>
      <c r="G68" s="13" t="s">
        <v>2190</v>
      </c>
      <c r="H68" s="13" t="s">
        <v>1993</v>
      </c>
      <c r="I68" s="13">
        <v>0</v>
      </c>
      <c r="J68" s="13">
        <v>250</v>
      </c>
      <c r="M68" s="52">
        <v>3546940006223</v>
      </c>
      <c r="N68" s="13" t="s">
        <v>1041</v>
      </c>
      <c r="O68" s="13">
        <v>0</v>
      </c>
      <c r="P68" s="13">
        <v>6</v>
      </c>
      <c r="Q68" s="53">
        <v>1.9</v>
      </c>
      <c r="R68" s="53">
        <f>Q68*Coeff!$D$3*(1-VLOOKUP(Coeff!$B$15,Coeff!$B$1:$I$10,5,FALSE))</f>
        <v>3.1330999999999998</v>
      </c>
      <c r="S68" s="53">
        <f t="shared" si="3"/>
        <v>18.7986</v>
      </c>
      <c r="T68" s="54">
        <v>5.5E-2</v>
      </c>
      <c r="U68" s="53">
        <f t="shared" si="4"/>
        <v>3.3054204999999994</v>
      </c>
      <c r="V68" s="53">
        <f t="shared" si="5"/>
        <v>19.832522999999995</v>
      </c>
      <c r="W68" s="13" t="s">
        <v>397</v>
      </c>
    </row>
    <row r="69" spans="1:23" s="13" customFormat="1" hidden="1">
      <c r="A69" s="13" t="s">
        <v>1469</v>
      </c>
      <c r="B69" s="13" t="s">
        <v>1470</v>
      </c>
      <c r="C69" s="13" t="s">
        <v>25</v>
      </c>
      <c r="D69" s="13" t="s">
        <v>1177</v>
      </c>
      <c r="E69" s="13" t="s">
        <v>743</v>
      </c>
      <c r="F69" s="13" t="s">
        <v>840</v>
      </c>
      <c r="G69" s="13" t="s">
        <v>2190</v>
      </c>
      <c r="H69" s="13" t="s">
        <v>1993</v>
      </c>
      <c r="I69" s="13">
        <v>0</v>
      </c>
      <c r="J69" s="13">
        <v>250</v>
      </c>
      <c r="M69" s="52">
        <v>3546940006322</v>
      </c>
      <c r="N69" s="13" t="s">
        <v>1041</v>
      </c>
      <c r="O69" s="13">
        <v>0</v>
      </c>
      <c r="P69" s="13">
        <v>6</v>
      </c>
      <c r="Q69" s="53">
        <v>2.0699999999999998</v>
      </c>
      <c r="R69" s="53">
        <f>Q69*Coeff!$D$3*(1-VLOOKUP(Coeff!$B$15,Coeff!$B$1:$I$10,5,FALSE))</f>
        <v>3.4134299999999995</v>
      </c>
      <c r="S69" s="53">
        <f t="shared" si="3"/>
        <v>20.480579999999996</v>
      </c>
      <c r="T69" s="54">
        <v>5.5E-2</v>
      </c>
      <c r="U69" s="53">
        <f t="shared" si="4"/>
        <v>3.6011686499999991</v>
      </c>
      <c r="V69" s="53">
        <f t="shared" si="5"/>
        <v>21.607011899999996</v>
      </c>
      <c r="W69" s="13" t="s">
        <v>397</v>
      </c>
    </row>
    <row r="70" spans="1:23" s="13" customFormat="1" hidden="1">
      <c r="A70" s="13" t="s">
        <v>1469</v>
      </c>
      <c r="B70" s="13" t="s">
        <v>1470</v>
      </c>
      <c r="C70" s="13" t="s">
        <v>27</v>
      </c>
      <c r="D70" s="13" t="s">
        <v>1178</v>
      </c>
      <c r="E70" s="13" t="s">
        <v>744</v>
      </c>
      <c r="F70" s="13" t="s">
        <v>841</v>
      </c>
      <c r="G70" s="13" t="s">
        <v>2190</v>
      </c>
      <c r="H70" s="13" t="s">
        <v>1993</v>
      </c>
      <c r="I70" s="13">
        <v>0</v>
      </c>
      <c r="J70" s="13">
        <v>250</v>
      </c>
      <c r="M70" s="52">
        <v>3546940006421</v>
      </c>
      <c r="N70" s="13" t="s">
        <v>1041</v>
      </c>
      <c r="O70" s="13">
        <v>0</v>
      </c>
      <c r="P70" s="13">
        <v>6</v>
      </c>
      <c r="Q70" s="53">
        <v>1.9</v>
      </c>
      <c r="R70" s="53">
        <f>Q70*Coeff!$D$3*(1-VLOOKUP(Coeff!$B$15,Coeff!$B$1:$I$10,5,FALSE))</f>
        <v>3.1330999999999998</v>
      </c>
      <c r="S70" s="53">
        <f t="shared" si="3"/>
        <v>18.7986</v>
      </c>
      <c r="T70" s="54">
        <v>5.5E-2</v>
      </c>
      <c r="U70" s="53">
        <f t="shared" si="4"/>
        <v>3.3054204999999994</v>
      </c>
      <c r="V70" s="53">
        <f t="shared" si="5"/>
        <v>19.832522999999995</v>
      </c>
      <c r="W70" s="13" t="s">
        <v>397</v>
      </c>
    </row>
    <row r="71" spans="1:23" s="13" customFormat="1" hidden="1">
      <c r="A71" s="13" t="s">
        <v>1469</v>
      </c>
      <c r="B71" s="13" t="s">
        <v>1470</v>
      </c>
      <c r="C71" s="13" t="s">
        <v>28</v>
      </c>
      <c r="D71" s="13" t="s">
        <v>1179</v>
      </c>
      <c r="E71" s="13" t="s">
        <v>745</v>
      </c>
      <c r="F71" s="13" t="s">
        <v>842</v>
      </c>
      <c r="G71" s="13" t="s">
        <v>2190</v>
      </c>
      <c r="H71" s="13" t="s">
        <v>1993</v>
      </c>
      <c r="I71" s="13">
        <v>0</v>
      </c>
      <c r="J71" s="13">
        <v>250</v>
      </c>
      <c r="M71" s="52">
        <v>3546940006728</v>
      </c>
      <c r="N71" s="13" t="s">
        <v>1041</v>
      </c>
      <c r="O71" s="13">
        <v>0</v>
      </c>
      <c r="P71" s="13">
        <v>6</v>
      </c>
      <c r="Q71" s="53">
        <v>2.02</v>
      </c>
      <c r="R71" s="53">
        <f>Q71*Coeff!$D$3*(1-VLOOKUP(Coeff!$B$15,Coeff!$B$1:$I$10,5,FALSE))</f>
        <v>3.3309799999999998</v>
      </c>
      <c r="S71" s="53">
        <f t="shared" si="3"/>
        <v>19.985879999999998</v>
      </c>
      <c r="T71" s="54">
        <v>5.5E-2</v>
      </c>
      <c r="U71" s="53">
        <f t="shared" si="4"/>
        <v>3.5141838999999995</v>
      </c>
      <c r="V71" s="53">
        <f t="shared" si="5"/>
        <v>21.085103399999998</v>
      </c>
      <c r="W71" s="13" t="s">
        <v>397</v>
      </c>
    </row>
    <row r="72" spans="1:23" s="13" customFormat="1" hidden="1">
      <c r="A72" s="13" t="s">
        <v>1469</v>
      </c>
      <c r="B72" s="13" t="s">
        <v>1470</v>
      </c>
      <c r="C72" s="13" t="s">
        <v>29</v>
      </c>
      <c r="D72" s="13" t="s">
        <v>1180</v>
      </c>
      <c r="E72" s="13" t="s">
        <v>746</v>
      </c>
      <c r="F72" s="13" t="s">
        <v>843</v>
      </c>
      <c r="G72" s="13" t="s">
        <v>2190</v>
      </c>
      <c r="H72" s="13" t="s">
        <v>1993</v>
      </c>
      <c r="I72" s="13">
        <v>0</v>
      </c>
      <c r="J72" s="13">
        <v>250</v>
      </c>
      <c r="M72" s="52">
        <v>3546940006827</v>
      </c>
      <c r="N72" s="13" t="s">
        <v>1041</v>
      </c>
      <c r="O72" s="13">
        <v>0</v>
      </c>
      <c r="P72" s="13">
        <v>6</v>
      </c>
      <c r="Q72" s="53">
        <v>1.9</v>
      </c>
      <c r="R72" s="53">
        <f>Q72*Coeff!$D$3*(1-VLOOKUP(Coeff!$B$15,Coeff!$B$1:$I$10,5,FALSE))</f>
        <v>3.1330999999999998</v>
      </c>
      <c r="S72" s="53">
        <f t="shared" si="3"/>
        <v>18.7986</v>
      </c>
      <c r="T72" s="54">
        <v>5.5E-2</v>
      </c>
      <c r="U72" s="53">
        <f t="shared" si="4"/>
        <v>3.3054204999999994</v>
      </c>
      <c r="V72" s="53">
        <f t="shared" si="5"/>
        <v>19.832522999999995</v>
      </c>
      <c r="W72" s="13" t="s">
        <v>397</v>
      </c>
    </row>
    <row r="73" spans="1:23" s="13" customFormat="1" hidden="1">
      <c r="A73" s="13" t="s">
        <v>1469</v>
      </c>
      <c r="B73" s="13" t="s">
        <v>1470</v>
      </c>
      <c r="C73" s="13" t="s">
        <v>30</v>
      </c>
      <c r="D73" s="13" t="s">
        <v>1181</v>
      </c>
      <c r="E73" s="13" t="s">
        <v>747</v>
      </c>
      <c r="F73" s="13" t="s">
        <v>844</v>
      </c>
      <c r="G73" s="13" t="s">
        <v>2190</v>
      </c>
      <c r="H73" s="13" t="s">
        <v>1993</v>
      </c>
      <c r="I73" s="13">
        <v>0</v>
      </c>
      <c r="J73" s="13">
        <v>250</v>
      </c>
      <c r="M73" s="52">
        <v>3546940006926</v>
      </c>
      <c r="N73" s="13" t="s">
        <v>1041</v>
      </c>
      <c r="O73" s="13">
        <v>0</v>
      </c>
      <c r="P73" s="13">
        <v>6</v>
      </c>
      <c r="Q73" s="53">
        <v>1.9</v>
      </c>
      <c r="R73" s="53">
        <f>Q73*Coeff!$D$3*(1-VLOOKUP(Coeff!$B$15,Coeff!$B$1:$I$10,5,FALSE))</f>
        <v>3.1330999999999998</v>
      </c>
      <c r="S73" s="53">
        <f t="shared" si="3"/>
        <v>18.7986</v>
      </c>
      <c r="T73" s="54">
        <v>5.5E-2</v>
      </c>
      <c r="U73" s="53">
        <f t="shared" si="4"/>
        <v>3.3054204999999994</v>
      </c>
      <c r="V73" s="53">
        <f t="shared" si="5"/>
        <v>19.832522999999995</v>
      </c>
      <c r="W73" s="13" t="s">
        <v>397</v>
      </c>
    </row>
    <row r="74" spans="1:23" s="13" customFormat="1" hidden="1">
      <c r="A74" s="13" t="s">
        <v>1469</v>
      </c>
      <c r="B74" s="13" t="s">
        <v>1470</v>
      </c>
      <c r="C74" s="13" t="s">
        <v>31</v>
      </c>
      <c r="D74" s="13" t="s">
        <v>1182</v>
      </c>
      <c r="E74" s="13" t="s">
        <v>748</v>
      </c>
      <c r="F74" s="13" t="s">
        <v>845</v>
      </c>
      <c r="G74" s="13" t="s">
        <v>2190</v>
      </c>
      <c r="H74" s="13" t="s">
        <v>1993</v>
      </c>
      <c r="I74" s="13">
        <v>0</v>
      </c>
      <c r="J74" s="13">
        <v>250</v>
      </c>
      <c r="M74" s="52">
        <v>3546940007626</v>
      </c>
      <c r="N74" s="13" t="s">
        <v>1041</v>
      </c>
      <c r="O74" s="13">
        <v>0</v>
      </c>
      <c r="P74" s="13">
        <v>6</v>
      </c>
      <c r="Q74" s="53">
        <v>2.14</v>
      </c>
      <c r="R74" s="53">
        <f>Q74*Coeff!$D$3*(1-VLOOKUP(Coeff!$B$15,Coeff!$B$1:$I$10,5,FALSE))</f>
        <v>3.5288599999999999</v>
      </c>
      <c r="S74" s="53">
        <f t="shared" si="3"/>
        <v>21.173159999999999</v>
      </c>
      <c r="T74" s="54">
        <v>5.5E-2</v>
      </c>
      <c r="U74" s="53">
        <f t="shared" si="4"/>
        <v>3.7229472999999995</v>
      </c>
      <c r="V74" s="53">
        <f t="shared" si="5"/>
        <v>22.337683799999997</v>
      </c>
      <c r="W74" s="13" t="s">
        <v>397</v>
      </c>
    </row>
    <row r="75" spans="1:23" s="13" customFormat="1" hidden="1">
      <c r="A75" s="13" t="s">
        <v>1469</v>
      </c>
      <c r="B75" s="13" t="s">
        <v>1470</v>
      </c>
      <c r="C75" s="13" t="s">
        <v>32</v>
      </c>
      <c r="D75" s="13" t="s">
        <v>1183</v>
      </c>
      <c r="E75" s="13" t="s">
        <v>749</v>
      </c>
      <c r="F75" s="13" t="s">
        <v>846</v>
      </c>
      <c r="G75" s="13" t="s">
        <v>2190</v>
      </c>
      <c r="H75" s="13" t="s">
        <v>1993</v>
      </c>
      <c r="I75" s="13">
        <v>0</v>
      </c>
      <c r="J75" s="13">
        <v>250</v>
      </c>
      <c r="M75" s="52">
        <v>3546940007725</v>
      </c>
      <c r="N75" s="13" t="s">
        <v>1041</v>
      </c>
      <c r="O75" s="13">
        <v>0</v>
      </c>
      <c r="P75" s="13">
        <v>6</v>
      </c>
      <c r="Q75" s="53">
        <v>2.81</v>
      </c>
      <c r="R75" s="53">
        <f>Q75*Coeff!$D$3*(1-VLOOKUP(Coeff!$B$15,Coeff!$B$1:$I$10,5,FALSE))</f>
        <v>4.6336899999999996</v>
      </c>
      <c r="S75" s="53">
        <f t="shared" si="3"/>
        <v>27.802139999999998</v>
      </c>
      <c r="T75" s="54">
        <v>5.5E-2</v>
      </c>
      <c r="U75" s="53">
        <f t="shared" si="4"/>
        <v>4.8885429499999997</v>
      </c>
      <c r="V75" s="53">
        <f t="shared" si="5"/>
        <v>29.331257699999998</v>
      </c>
      <c r="W75" s="13" t="s">
        <v>397</v>
      </c>
    </row>
    <row r="76" spans="1:23" s="13" customFormat="1" hidden="1">
      <c r="A76" s="13" t="s">
        <v>1469</v>
      </c>
      <c r="B76" s="13" t="s">
        <v>1470</v>
      </c>
      <c r="C76" s="13" t="s">
        <v>33</v>
      </c>
      <c r="D76" s="13" t="s">
        <v>1184</v>
      </c>
      <c r="E76" s="13" t="s">
        <v>750</v>
      </c>
      <c r="F76" s="13" t="s">
        <v>847</v>
      </c>
      <c r="G76" s="13" t="s">
        <v>2190</v>
      </c>
      <c r="H76" s="13" t="s">
        <v>1993</v>
      </c>
      <c r="I76" s="13">
        <v>0</v>
      </c>
      <c r="J76" s="13">
        <v>250</v>
      </c>
      <c r="M76" s="52">
        <v>3546940008128</v>
      </c>
      <c r="N76" s="13" t="s">
        <v>1041</v>
      </c>
      <c r="O76" s="13">
        <v>0</v>
      </c>
      <c r="P76" s="13">
        <v>6</v>
      </c>
      <c r="Q76" s="53">
        <v>2.2599999999999998</v>
      </c>
      <c r="R76" s="53">
        <f>Q76*Coeff!$D$3*(1-VLOOKUP(Coeff!$B$15,Coeff!$B$1:$I$10,5,FALSE))</f>
        <v>3.7267399999999995</v>
      </c>
      <c r="S76" s="53">
        <f t="shared" si="3"/>
        <v>22.360439999999997</v>
      </c>
      <c r="T76" s="54">
        <v>5.5E-2</v>
      </c>
      <c r="U76" s="53">
        <f t="shared" si="4"/>
        <v>3.9317106999999991</v>
      </c>
      <c r="V76" s="53">
        <f t="shared" si="5"/>
        <v>23.590264199999993</v>
      </c>
      <c r="W76" s="13" t="s">
        <v>397</v>
      </c>
    </row>
    <row r="77" spans="1:23" s="13" customFormat="1" hidden="1">
      <c r="A77" s="13" t="s">
        <v>1469</v>
      </c>
      <c r="B77" s="13" t="s">
        <v>1470</v>
      </c>
      <c r="C77" s="13" t="s">
        <v>34</v>
      </c>
      <c r="D77" s="13" t="s">
        <v>1185</v>
      </c>
      <c r="E77" s="13" t="s">
        <v>751</v>
      </c>
      <c r="F77" s="13" t="s">
        <v>848</v>
      </c>
      <c r="G77" s="13" t="s">
        <v>2190</v>
      </c>
      <c r="H77" s="13" t="s">
        <v>1993</v>
      </c>
      <c r="I77" s="13">
        <v>0</v>
      </c>
      <c r="J77" s="13">
        <v>250</v>
      </c>
      <c r="M77" s="52">
        <v>3546940008227</v>
      </c>
      <c r="N77" s="13" t="s">
        <v>1041</v>
      </c>
      <c r="O77" s="13">
        <v>0</v>
      </c>
      <c r="P77" s="13">
        <v>6</v>
      </c>
      <c r="Q77" s="53">
        <v>1.96</v>
      </c>
      <c r="R77" s="53">
        <f>Q77*Coeff!$D$3*(1-VLOOKUP(Coeff!$B$15,Coeff!$B$1:$I$10,5,FALSE))</f>
        <v>3.2320399999999996</v>
      </c>
      <c r="S77" s="53">
        <f t="shared" si="3"/>
        <v>19.392239999999997</v>
      </c>
      <c r="T77" s="54">
        <v>5.5E-2</v>
      </c>
      <c r="U77" s="53">
        <f t="shared" si="4"/>
        <v>3.4098021999999992</v>
      </c>
      <c r="V77" s="53">
        <f t="shared" si="5"/>
        <v>20.458813199999994</v>
      </c>
      <c r="W77" s="13" t="s">
        <v>397</v>
      </c>
    </row>
    <row r="78" spans="1:23" s="13" customFormat="1" hidden="1">
      <c r="A78" s="13" t="s">
        <v>1469</v>
      </c>
      <c r="B78" s="13" t="s">
        <v>1470</v>
      </c>
      <c r="C78" s="13" t="s">
        <v>35</v>
      </c>
      <c r="D78" s="13" t="s">
        <v>1186</v>
      </c>
      <c r="E78" s="15" t="s">
        <v>2186</v>
      </c>
      <c r="F78" s="17" t="s">
        <v>2187</v>
      </c>
      <c r="G78" s="13" t="s">
        <v>2190</v>
      </c>
      <c r="H78" s="13" t="s">
        <v>1993</v>
      </c>
      <c r="I78" s="13">
        <v>0</v>
      </c>
      <c r="J78" s="13">
        <v>250</v>
      </c>
      <c r="M78" s="52">
        <v>3546940008326</v>
      </c>
      <c r="N78" s="13" t="s">
        <v>1041</v>
      </c>
      <c r="O78" s="13">
        <v>0</v>
      </c>
      <c r="P78" s="13">
        <v>6</v>
      </c>
      <c r="Q78" s="53">
        <v>2.99</v>
      </c>
      <c r="R78" s="53">
        <f>Q78*Coeff!$D$3*(1-VLOOKUP(Coeff!$B$15,Coeff!$B$1:$I$10,5,FALSE))</f>
        <v>4.9305099999999999</v>
      </c>
      <c r="S78" s="53">
        <f t="shared" si="3"/>
        <v>29.58306</v>
      </c>
      <c r="T78" s="54">
        <v>5.5E-2</v>
      </c>
      <c r="U78" s="53">
        <f t="shared" si="4"/>
        <v>5.2016880499999996</v>
      </c>
      <c r="V78" s="53">
        <f t="shared" si="5"/>
        <v>31.210128299999997</v>
      </c>
      <c r="W78" s="13" t="s">
        <v>397</v>
      </c>
    </row>
    <row r="79" spans="1:23" s="13" customFormat="1" hidden="1">
      <c r="A79" s="13" t="s">
        <v>1469</v>
      </c>
      <c r="B79" s="13" t="s">
        <v>1470</v>
      </c>
      <c r="C79" s="13" t="s">
        <v>36</v>
      </c>
      <c r="D79" s="13" t="s">
        <v>1187</v>
      </c>
      <c r="E79" s="13" t="s">
        <v>752</v>
      </c>
      <c r="F79" s="13" t="s">
        <v>849</v>
      </c>
      <c r="G79" s="13" t="s">
        <v>2190</v>
      </c>
      <c r="H79" s="13" t="s">
        <v>1993</v>
      </c>
      <c r="I79" s="13">
        <v>0</v>
      </c>
      <c r="J79" s="13">
        <v>250</v>
      </c>
      <c r="M79" s="52">
        <v>3546940009026</v>
      </c>
      <c r="N79" s="13" t="s">
        <v>1041</v>
      </c>
      <c r="O79" s="13">
        <v>0</v>
      </c>
      <c r="P79" s="13">
        <v>6</v>
      </c>
      <c r="Q79" s="53">
        <v>2.02</v>
      </c>
      <c r="R79" s="53">
        <f>Q79*Coeff!$D$3*(1-VLOOKUP(Coeff!$B$15,Coeff!$B$1:$I$10,5,FALSE))</f>
        <v>3.3309799999999998</v>
      </c>
      <c r="S79" s="53">
        <f t="shared" si="3"/>
        <v>19.985879999999998</v>
      </c>
      <c r="T79" s="54">
        <v>5.5E-2</v>
      </c>
      <c r="U79" s="53">
        <f t="shared" si="4"/>
        <v>3.5141838999999995</v>
      </c>
      <c r="V79" s="53">
        <f t="shared" si="5"/>
        <v>21.085103399999998</v>
      </c>
      <c r="W79" s="13" t="s">
        <v>397</v>
      </c>
    </row>
    <row r="80" spans="1:23" s="13" customFormat="1" hidden="1">
      <c r="A80" s="13" t="s">
        <v>1469</v>
      </c>
      <c r="B80" s="13" t="s">
        <v>1470</v>
      </c>
      <c r="C80" s="13" t="s">
        <v>37</v>
      </c>
      <c r="D80" s="13" t="s">
        <v>1188</v>
      </c>
      <c r="E80" s="13" t="s">
        <v>753</v>
      </c>
      <c r="F80" s="13" t="s">
        <v>850</v>
      </c>
      <c r="G80" s="13" t="s">
        <v>2190</v>
      </c>
      <c r="H80" s="13" t="s">
        <v>1993</v>
      </c>
      <c r="I80" s="13">
        <v>0</v>
      </c>
      <c r="J80" s="13">
        <v>250</v>
      </c>
      <c r="M80" s="52">
        <v>3546940009521</v>
      </c>
      <c r="N80" s="13" t="s">
        <v>1041</v>
      </c>
      <c r="O80" s="13">
        <v>0</v>
      </c>
      <c r="P80" s="13">
        <v>6</v>
      </c>
      <c r="Q80" s="53">
        <v>2.0099999999999998</v>
      </c>
      <c r="R80" s="53">
        <f>Q80*Coeff!$D$3*(1-VLOOKUP(Coeff!$B$15,Coeff!$B$1:$I$10,5,FALSE))</f>
        <v>3.3144899999999993</v>
      </c>
      <c r="S80" s="53">
        <f t="shared" si="3"/>
        <v>19.886939999999996</v>
      </c>
      <c r="T80" s="54">
        <v>5.5E-2</v>
      </c>
      <c r="U80" s="53">
        <f t="shared" si="4"/>
        <v>3.4967869499999988</v>
      </c>
      <c r="V80" s="53">
        <f t="shared" si="5"/>
        <v>20.980721699999993</v>
      </c>
      <c r="W80" s="13" t="s">
        <v>397</v>
      </c>
    </row>
    <row r="81" spans="1:25" s="13" customFormat="1" hidden="1">
      <c r="A81" s="13" t="s">
        <v>1469</v>
      </c>
      <c r="B81" s="13" t="s">
        <v>1470</v>
      </c>
      <c r="C81" s="13" t="s">
        <v>38</v>
      </c>
      <c r="D81" s="13" t="s">
        <v>1189</v>
      </c>
      <c r="E81" s="13" t="s">
        <v>754</v>
      </c>
      <c r="F81" s="13" t="s">
        <v>851</v>
      </c>
      <c r="G81" s="13" t="s">
        <v>2190</v>
      </c>
      <c r="H81" s="13" t="s">
        <v>1993</v>
      </c>
      <c r="I81" s="13">
        <v>0</v>
      </c>
      <c r="J81" s="13">
        <v>250</v>
      </c>
      <c r="M81" s="52">
        <v>3546940009828</v>
      </c>
      <c r="N81" s="13" t="s">
        <v>1041</v>
      </c>
      <c r="O81" s="13">
        <v>0</v>
      </c>
      <c r="P81" s="13">
        <v>6</v>
      </c>
      <c r="Q81" s="53">
        <v>2.11</v>
      </c>
      <c r="R81" s="53">
        <f>Q81*Coeff!$D$3*(1-VLOOKUP(Coeff!$B$15,Coeff!$B$1:$I$10,5,FALSE))</f>
        <v>3.4793899999999995</v>
      </c>
      <c r="S81" s="53">
        <f t="shared" si="3"/>
        <v>20.876339999999999</v>
      </c>
      <c r="T81" s="54">
        <v>5.5E-2</v>
      </c>
      <c r="U81" s="53">
        <f t="shared" si="4"/>
        <v>3.6707564499999994</v>
      </c>
      <c r="V81" s="53">
        <f t="shared" si="5"/>
        <v>22.024538699999997</v>
      </c>
      <c r="W81" s="13" t="s">
        <v>397</v>
      </c>
    </row>
    <row r="82" spans="1:25" s="13" customFormat="1" hidden="1">
      <c r="A82" s="13" t="s">
        <v>1469</v>
      </c>
      <c r="B82" s="13" t="s">
        <v>1470</v>
      </c>
      <c r="C82" s="13" t="s">
        <v>39</v>
      </c>
      <c r="D82" s="13" t="s">
        <v>1190</v>
      </c>
      <c r="E82" s="13" t="s">
        <v>755</v>
      </c>
      <c r="F82" s="13" t="s">
        <v>852</v>
      </c>
      <c r="G82" s="13" t="s">
        <v>2190</v>
      </c>
      <c r="H82" s="13" t="s">
        <v>1993</v>
      </c>
      <c r="I82" s="13">
        <v>0</v>
      </c>
      <c r="J82" s="13">
        <v>250</v>
      </c>
      <c r="M82" s="52">
        <v>3546940009927</v>
      </c>
      <c r="N82" s="13" t="s">
        <v>1041</v>
      </c>
      <c r="O82" s="13">
        <v>0</v>
      </c>
      <c r="P82" s="13">
        <v>6</v>
      </c>
      <c r="Q82" s="53">
        <v>2.06</v>
      </c>
      <c r="R82" s="53">
        <f>Q82*Coeff!$D$3*(1-VLOOKUP(Coeff!$B$15,Coeff!$B$1:$I$10,5,FALSE))</f>
        <v>3.3969399999999998</v>
      </c>
      <c r="S82" s="53">
        <f t="shared" si="3"/>
        <v>20.381639999999997</v>
      </c>
      <c r="T82" s="54">
        <v>5.5E-2</v>
      </c>
      <c r="U82" s="53">
        <f t="shared" si="4"/>
        <v>3.5837716999999998</v>
      </c>
      <c r="V82" s="53">
        <f t="shared" si="5"/>
        <v>21.502630199999999</v>
      </c>
      <c r="W82" s="13" t="s">
        <v>397</v>
      </c>
    </row>
    <row r="83" spans="1:25" s="13" customFormat="1" hidden="1">
      <c r="A83" s="13" t="s">
        <v>1469</v>
      </c>
      <c r="B83" s="13" t="s">
        <v>1470</v>
      </c>
      <c r="C83" s="13" t="s">
        <v>40</v>
      </c>
      <c r="D83" s="13" t="s">
        <v>1191</v>
      </c>
      <c r="E83" s="13" t="s">
        <v>756</v>
      </c>
      <c r="F83" s="13" t="s">
        <v>853</v>
      </c>
      <c r="G83" s="13" t="s">
        <v>2190</v>
      </c>
      <c r="H83" s="13" t="s">
        <v>1993</v>
      </c>
      <c r="I83" s="13">
        <v>0</v>
      </c>
      <c r="J83" s="13">
        <v>250</v>
      </c>
      <c r="M83" s="52">
        <v>3546940010022</v>
      </c>
      <c r="N83" s="13" t="s">
        <v>1041</v>
      </c>
      <c r="O83" s="13">
        <v>0</v>
      </c>
      <c r="P83" s="13">
        <v>6</v>
      </c>
      <c r="Q83" s="53">
        <v>2.02</v>
      </c>
      <c r="R83" s="53">
        <f>Q83*Coeff!$D$3*(1-VLOOKUP(Coeff!$B$15,Coeff!$B$1:$I$10,5,FALSE))</f>
        <v>3.3309799999999998</v>
      </c>
      <c r="S83" s="53">
        <f t="shared" si="3"/>
        <v>19.985879999999998</v>
      </c>
      <c r="T83" s="54">
        <v>5.5E-2</v>
      </c>
      <c r="U83" s="53">
        <f t="shared" si="4"/>
        <v>3.5141838999999995</v>
      </c>
      <c r="V83" s="53">
        <f t="shared" si="5"/>
        <v>21.085103399999998</v>
      </c>
      <c r="W83" s="13" t="s">
        <v>397</v>
      </c>
    </row>
    <row r="84" spans="1:25" s="13" customFormat="1" hidden="1">
      <c r="A84" s="13" t="s">
        <v>1469</v>
      </c>
      <c r="B84" s="13" t="s">
        <v>1470</v>
      </c>
      <c r="C84" s="13" t="s">
        <v>41</v>
      </c>
      <c r="D84" s="13" t="s">
        <v>1192</v>
      </c>
      <c r="E84" s="13" t="s">
        <v>757</v>
      </c>
      <c r="F84" s="13" t="s">
        <v>854</v>
      </c>
      <c r="G84" s="13" t="s">
        <v>2190</v>
      </c>
      <c r="H84" s="13" t="s">
        <v>1993</v>
      </c>
      <c r="I84" s="13">
        <v>0</v>
      </c>
      <c r="J84" s="13">
        <v>250</v>
      </c>
      <c r="M84" s="52">
        <v>3546940010220</v>
      </c>
      <c r="N84" s="13" t="s">
        <v>1041</v>
      </c>
      <c r="O84" s="13">
        <v>0</v>
      </c>
      <c r="P84" s="13">
        <v>6</v>
      </c>
      <c r="Q84" s="53">
        <v>2.86</v>
      </c>
      <c r="R84" s="53">
        <f>Q84*Coeff!$D$3*(1-VLOOKUP(Coeff!$B$15,Coeff!$B$1:$I$10,5,FALSE))</f>
        <v>4.7161400000000002</v>
      </c>
      <c r="S84" s="53">
        <f t="shared" si="3"/>
        <v>28.296840000000003</v>
      </c>
      <c r="T84" s="54">
        <v>5.5E-2</v>
      </c>
      <c r="U84" s="53">
        <f t="shared" si="4"/>
        <v>4.9755276999999998</v>
      </c>
      <c r="V84" s="53">
        <f t="shared" si="5"/>
        <v>29.853166199999997</v>
      </c>
      <c r="W84" s="13" t="s">
        <v>397</v>
      </c>
      <c r="Y84" s="13" t="s">
        <v>1526</v>
      </c>
    </row>
    <row r="85" spans="1:25" s="13" customFormat="1" hidden="1">
      <c r="A85" s="13" t="s">
        <v>1469</v>
      </c>
      <c r="B85" s="13" t="s">
        <v>1470</v>
      </c>
      <c r="C85" s="13" t="s">
        <v>42</v>
      </c>
      <c r="D85" s="13" t="s">
        <v>1193</v>
      </c>
      <c r="E85" s="13" t="s">
        <v>758</v>
      </c>
      <c r="F85" s="13" t="s">
        <v>855</v>
      </c>
      <c r="G85" s="13" t="s">
        <v>2190</v>
      </c>
      <c r="H85" s="13" t="s">
        <v>1993</v>
      </c>
      <c r="I85" s="13">
        <v>0</v>
      </c>
      <c r="J85" s="13">
        <v>250</v>
      </c>
      <c r="M85" s="52">
        <v>3546940010428</v>
      </c>
      <c r="N85" s="13" t="s">
        <v>1041</v>
      </c>
      <c r="O85" s="13">
        <v>0</v>
      </c>
      <c r="P85" s="13">
        <v>6</v>
      </c>
      <c r="Q85" s="53">
        <v>1.96</v>
      </c>
      <c r="R85" s="53">
        <f>Q85*Coeff!$D$3*(1-VLOOKUP(Coeff!$B$15,Coeff!$B$1:$I$10,5,FALSE))</f>
        <v>3.2320399999999996</v>
      </c>
      <c r="S85" s="53">
        <f t="shared" si="3"/>
        <v>19.392239999999997</v>
      </c>
      <c r="T85" s="54">
        <v>5.5E-2</v>
      </c>
      <c r="U85" s="53">
        <f t="shared" si="4"/>
        <v>3.4098021999999992</v>
      </c>
      <c r="V85" s="53">
        <f t="shared" si="5"/>
        <v>20.458813199999994</v>
      </c>
      <c r="W85" s="13" t="s">
        <v>397</v>
      </c>
      <c r="Y85" s="13" t="s">
        <v>1526</v>
      </c>
    </row>
    <row r="86" spans="1:25" s="13" customFormat="1" hidden="1">
      <c r="A86" s="13" t="s">
        <v>1469</v>
      </c>
      <c r="B86" s="13" t="s">
        <v>1470</v>
      </c>
      <c r="C86" s="13" t="s">
        <v>43</v>
      </c>
      <c r="D86" s="13" t="s">
        <v>1194</v>
      </c>
      <c r="E86" s="13" t="s">
        <v>759</v>
      </c>
      <c r="F86" s="13" t="s">
        <v>856</v>
      </c>
      <c r="G86" s="13" t="s">
        <v>2190</v>
      </c>
      <c r="H86" s="13" t="s">
        <v>1993</v>
      </c>
      <c r="I86" s="13">
        <v>0</v>
      </c>
      <c r="J86" s="13">
        <v>250</v>
      </c>
      <c r="M86" s="52">
        <v>3546940010527</v>
      </c>
      <c r="N86" s="13" t="s">
        <v>1041</v>
      </c>
      <c r="O86" s="13">
        <v>0</v>
      </c>
      <c r="P86" s="13">
        <v>6</v>
      </c>
      <c r="Q86" s="53">
        <v>1.96</v>
      </c>
      <c r="R86" s="53">
        <f>Q86*Coeff!$D$3*(1-VLOOKUP(Coeff!$B$15,Coeff!$B$1:$I$10,5,FALSE))</f>
        <v>3.2320399999999996</v>
      </c>
      <c r="S86" s="53">
        <f t="shared" si="3"/>
        <v>19.392239999999997</v>
      </c>
      <c r="T86" s="54">
        <v>5.5E-2</v>
      </c>
      <c r="U86" s="53">
        <f t="shared" si="4"/>
        <v>3.4098021999999992</v>
      </c>
      <c r="V86" s="53">
        <f t="shared" si="5"/>
        <v>20.458813199999994</v>
      </c>
      <c r="W86" s="13" t="s">
        <v>397</v>
      </c>
      <c r="Y86" s="13" t="s">
        <v>1526</v>
      </c>
    </row>
    <row r="87" spans="1:25" s="13" customFormat="1" hidden="1">
      <c r="A87" s="13" t="s">
        <v>1469</v>
      </c>
      <c r="B87" s="13" t="s">
        <v>1470</v>
      </c>
      <c r="C87" s="13" t="s">
        <v>44</v>
      </c>
      <c r="D87" s="13" t="s">
        <v>1195</v>
      </c>
      <c r="E87" s="13" t="s">
        <v>760</v>
      </c>
      <c r="F87" s="13" t="s">
        <v>857</v>
      </c>
      <c r="G87" s="13" t="s">
        <v>2190</v>
      </c>
      <c r="H87" s="13" t="s">
        <v>1993</v>
      </c>
      <c r="I87" s="13">
        <v>0</v>
      </c>
      <c r="J87" s="13">
        <v>250</v>
      </c>
      <c r="M87" s="52">
        <v>3546940010626</v>
      </c>
      <c r="N87" s="13" t="s">
        <v>1041</v>
      </c>
      <c r="O87" s="13">
        <v>0</v>
      </c>
      <c r="P87" s="13">
        <v>6</v>
      </c>
      <c r="Q87" s="53">
        <v>2.0499999999999998</v>
      </c>
      <c r="R87" s="53">
        <f>Q87*Coeff!$D$3*(1-VLOOKUP(Coeff!$B$15,Coeff!$B$1:$I$10,5,FALSE))</f>
        <v>3.3804499999999993</v>
      </c>
      <c r="S87" s="53">
        <f t="shared" si="3"/>
        <v>20.282699999999995</v>
      </c>
      <c r="T87" s="54">
        <v>5.5E-2</v>
      </c>
      <c r="U87" s="53">
        <f t="shared" si="4"/>
        <v>3.5663747499999991</v>
      </c>
      <c r="V87" s="53">
        <f t="shared" si="5"/>
        <v>21.398248499999994</v>
      </c>
      <c r="W87" s="13" t="s">
        <v>397</v>
      </c>
    </row>
    <row r="88" spans="1:25" s="13" customFormat="1" hidden="1">
      <c r="A88" s="13" t="s">
        <v>1469</v>
      </c>
      <c r="B88" s="13" t="s">
        <v>1470</v>
      </c>
      <c r="C88" s="13" t="s">
        <v>45</v>
      </c>
      <c r="D88" s="13" t="s">
        <v>1196</v>
      </c>
      <c r="E88" s="13" t="s">
        <v>761</v>
      </c>
      <c r="F88" s="13" t="s">
        <v>858</v>
      </c>
      <c r="G88" s="13" t="s">
        <v>2190</v>
      </c>
      <c r="H88" s="13" t="s">
        <v>1993</v>
      </c>
      <c r="I88" s="13">
        <v>0</v>
      </c>
      <c r="J88" s="13">
        <v>250</v>
      </c>
      <c r="M88" s="52">
        <v>3546940010725</v>
      </c>
      <c r="N88" s="13" t="s">
        <v>1041</v>
      </c>
      <c r="O88" s="13">
        <v>0</v>
      </c>
      <c r="P88" s="13">
        <v>6</v>
      </c>
      <c r="Q88" s="53">
        <v>5.19</v>
      </c>
      <c r="R88" s="53">
        <f>Q88*Coeff!$D$3*(1-VLOOKUP(Coeff!$B$15,Coeff!$B$1:$I$10,5,FALSE))</f>
        <v>8.5583100000000005</v>
      </c>
      <c r="S88" s="53">
        <f t="shared" si="3"/>
        <v>51.349860000000007</v>
      </c>
      <c r="T88" s="54">
        <v>5.5E-2</v>
      </c>
      <c r="U88" s="53">
        <f t="shared" si="4"/>
        <v>9.0290170500000002</v>
      </c>
      <c r="V88" s="53">
        <f t="shared" si="5"/>
        <v>54.174102300000001</v>
      </c>
      <c r="W88" s="13" t="s">
        <v>397</v>
      </c>
    </row>
    <row r="89" spans="1:25" s="13" customFormat="1" hidden="1">
      <c r="A89" s="13" t="s">
        <v>1469</v>
      </c>
      <c r="B89" s="13" t="s">
        <v>1470</v>
      </c>
      <c r="C89" s="13" t="s">
        <v>46</v>
      </c>
      <c r="D89" s="13" t="s">
        <v>1197</v>
      </c>
      <c r="E89" s="13" t="s">
        <v>762</v>
      </c>
      <c r="F89" s="13" t="s">
        <v>859</v>
      </c>
      <c r="G89" s="13" t="s">
        <v>2190</v>
      </c>
      <c r="H89" s="13" t="s">
        <v>1993</v>
      </c>
      <c r="I89" s="13">
        <v>0</v>
      </c>
      <c r="J89" s="13">
        <v>250</v>
      </c>
      <c r="M89" s="52">
        <v>3546940010824</v>
      </c>
      <c r="N89" s="13" t="s">
        <v>1041</v>
      </c>
      <c r="O89" s="13">
        <v>0</v>
      </c>
      <c r="P89" s="13">
        <v>6</v>
      </c>
      <c r="Q89" s="53">
        <v>2.1</v>
      </c>
      <c r="R89" s="53">
        <f>Q89*Coeff!$D$3*(1-VLOOKUP(Coeff!$B$15,Coeff!$B$1:$I$10,5,FALSE))</f>
        <v>3.4628999999999999</v>
      </c>
      <c r="S89" s="53">
        <f t="shared" si="3"/>
        <v>20.7774</v>
      </c>
      <c r="T89" s="54">
        <v>5.5E-2</v>
      </c>
      <c r="U89" s="53">
        <f t="shared" si="4"/>
        <v>3.6533594999999996</v>
      </c>
      <c r="V89" s="53">
        <f t="shared" si="5"/>
        <v>21.920156999999996</v>
      </c>
      <c r="W89" s="13" t="s">
        <v>397</v>
      </c>
      <c r="Y89" s="13" t="s">
        <v>1526</v>
      </c>
    </row>
    <row r="90" spans="1:25" s="13" customFormat="1" hidden="1">
      <c r="A90" s="13" t="s">
        <v>1469</v>
      </c>
      <c r="B90" s="13" t="s">
        <v>1470</v>
      </c>
      <c r="C90" s="13" t="s">
        <v>47</v>
      </c>
      <c r="D90" s="13" t="s">
        <v>1198</v>
      </c>
      <c r="E90" s="13" t="s">
        <v>763</v>
      </c>
      <c r="F90" s="13" t="s">
        <v>860</v>
      </c>
      <c r="G90" s="13" t="s">
        <v>2190</v>
      </c>
      <c r="H90" s="13" t="s">
        <v>1993</v>
      </c>
      <c r="I90" s="13">
        <v>0</v>
      </c>
      <c r="J90" s="13">
        <v>250</v>
      </c>
      <c r="M90" s="52">
        <v>3546940010923</v>
      </c>
      <c r="N90" s="13" t="s">
        <v>1041</v>
      </c>
      <c r="O90" s="13">
        <v>0</v>
      </c>
      <c r="P90" s="13">
        <v>6</v>
      </c>
      <c r="Q90" s="53">
        <v>2</v>
      </c>
      <c r="R90" s="53">
        <f>Q90*Coeff!$D$3*(1-VLOOKUP(Coeff!$B$15,Coeff!$B$1:$I$10,5,FALSE))</f>
        <v>3.298</v>
      </c>
      <c r="S90" s="53">
        <f t="shared" si="3"/>
        <v>19.788</v>
      </c>
      <c r="T90" s="54">
        <v>5.5E-2</v>
      </c>
      <c r="U90" s="53">
        <f t="shared" si="4"/>
        <v>3.47939</v>
      </c>
      <c r="V90" s="53">
        <f t="shared" si="5"/>
        <v>20.876339999999999</v>
      </c>
      <c r="W90" s="13" t="s">
        <v>397</v>
      </c>
      <c r="Y90" s="13" t="s">
        <v>1526</v>
      </c>
    </row>
    <row r="91" spans="1:25" s="13" customFormat="1" hidden="1">
      <c r="A91" s="13" t="s">
        <v>1469</v>
      </c>
      <c r="B91" s="13" t="s">
        <v>1470</v>
      </c>
      <c r="C91" s="13" t="s">
        <v>450</v>
      </c>
      <c r="D91" s="13" t="s">
        <v>1199</v>
      </c>
      <c r="E91" s="13" t="s">
        <v>764</v>
      </c>
      <c r="F91" s="13" t="s">
        <v>861</v>
      </c>
      <c r="G91" s="13" t="s">
        <v>2190</v>
      </c>
      <c r="H91" s="13" t="s">
        <v>1993</v>
      </c>
      <c r="I91" s="13">
        <v>0</v>
      </c>
      <c r="J91" s="13">
        <v>250</v>
      </c>
      <c r="M91" s="52">
        <v>3546940011128</v>
      </c>
      <c r="N91" s="13" t="s">
        <v>1041</v>
      </c>
      <c r="O91" s="13">
        <v>0</v>
      </c>
      <c r="P91" s="13">
        <v>6</v>
      </c>
      <c r="Q91" s="53">
        <v>2.0099999999999998</v>
      </c>
      <c r="R91" s="53">
        <f>Q91*Coeff!$D$3*(1-VLOOKUP(Coeff!$B$15,Coeff!$B$1:$I$10,5,FALSE))</f>
        <v>3.3144899999999993</v>
      </c>
      <c r="S91" s="53">
        <f t="shared" si="3"/>
        <v>19.886939999999996</v>
      </c>
      <c r="T91" s="54">
        <v>5.5E-2</v>
      </c>
      <c r="U91" s="53">
        <f t="shared" si="4"/>
        <v>3.4967869499999988</v>
      </c>
      <c r="V91" s="53">
        <f t="shared" si="5"/>
        <v>20.980721699999993</v>
      </c>
      <c r="W91" s="13" t="s">
        <v>397</v>
      </c>
    </row>
    <row r="92" spans="1:25" s="13" customFormat="1" hidden="1">
      <c r="A92" s="13" t="s">
        <v>1469</v>
      </c>
      <c r="B92" s="13" t="s">
        <v>1470</v>
      </c>
      <c r="C92" s="13" t="s">
        <v>451</v>
      </c>
      <c r="D92" s="13" t="s">
        <v>1200</v>
      </c>
      <c r="E92" s="13" t="s">
        <v>765</v>
      </c>
      <c r="F92" s="13" t="s">
        <v>862</v>
      </c>
      <c r="G92" s="13" t="s">
        <v>2190</v>
      </c>
      <c r="H92" s="13" t="s">
        <v>1993</v>
      </c>
      <c r="I92" s="13">
        <v>0</v>
      </c>
      <c r="J92" s="13">
        <v>250</v>
      </c>
      <c r="M92" s="52">
        <v>3546940011227</v>
      </c>
      <c r="N92" s="13" t="s">
        <v>1041</v>
      </c>
      <c r="O92" s="13">
        <v>0</v>
      </c>
      <c r="P92" s="13">
        <v>6</v>
      </c>
      <c r="Q92" s="53">
        <v>1.9</v>
      </c>
      <c r="R92" s="53">
        <f>Q92*Coeff!$D$3*(1-VLOOKUP(Coeff!$B$15,Coeff!$B$1:$I$10,5,FALSE))</f>
        <v>3.1330999999999998</v>
      </c>
      <c r="S92" s="53">
        <f t="shared" si="3"/>
        <v>18.7986</v>
      </c>
      <c r="T92" s="54">
        <v>5.5E-2</v>
      </c>
      <c r="U92" s="53">
        <f t="shared" si="4"/>
        <v>3.3054204999999994</v>
      </c>
      <c r="V92" s="53">
        <f t="shared" si="5"/>
        <v>19.832522999999995</v>
      </c>
      <c r="W92" s="13" t="s">
        <v>397</v>
      </c>
    </row>
    <row r="93" spans="1:25" s="13" customFormat="1" hidden="1">
      <c r="A93" s="13" t="s">
        <v>1469</v>
      </c>
      <c r="B93" s="13" t="s">
        <v>1470</v>
      </c>
      <c r="C93" s="13" t="s">
        <v>48</v>
      </c>
      <c r="D93" s="13" t="s">
        <v>1201</v>
      </c>
      <c r="E93" s="13" t="s">
        <v>766</v>
      </c>
      <c r="F93" s="13" t="s">
        <v>863</v>
      </c>
      <c r="G93" s="13" t="s">
        <v>2190</v>
      </c>
      <c r="H93" s="13" t="s">
        <v>1993</v>
      </c>
      <c r="I93" s="13">
        <v>0</v>
      </c>
      <c r="J93" s="13">
        <v>250</v>
      </c>
      <c r="M93" s="52">
        <v>3546940011326</v>
      </c>
      <c r="N93" s="13" t="s">
        <v>1041</v>
      </c>
      <c r="O93" s="13">
        <v>0</v>
      </c>
      <c r="P93" s="13">
        <v>6</v>
      </c>
      <c r="Q93" s="53">
        <v>1.96</v>
      </c>
      <c r="R93" s="53">
        <f>Q93*Coeff!$D$3*(1-VLOOKUP(Coeff!$B$15,Coeff!$B$1:$I$10,5,FALSE))</f>
        <v>3.2320399999999996</v>
      </c>
      <c r="S93" s="53">
        <f t="shared" si="3"/>
        <v>19.392239999999997</v>
      </c>
      <c r="T93" s="54">
        <v>5.5E-2</v>
      </c>
      <c r="U93" s="53">
        <f t="shared" si="4"/>
        <v>3.4098021999999992</v>
      </c>
      <c r="V93" s="53">
        <f t="shared" si="5"/>
        <v>20.458813199999994</v>
      </c>
      <c r="W93" s="13" t="s">
        <v>397</v>
      </c>
    </row>
    <row r="94" spans="1:25" s="13" customFormat="1" hidden="1">
      <c r="A94" s="13" t="s">
        <v>1469</v>
      </c>
      <c r="B94" s="13" t="s">
        <v>1470</v>
      </c>
      <c r="C94" s="13" t="s">
        <v>50</v>
      </c>
      <c r="D94" s="13" t="s">
        <v>1202</v>
      </c>
      <c r="E94" s="13" t="s">
        <v>767</v>
      </c>
      <c r="F94" s="13" t="s">
        <v>829</v>
      </c>
      <c r="G94" s="13" t="s">
        <v>2190</v>
      </c>
      <c r="H94" s="13" t="s">
        <v>1993</v>
      </c>
      <c r="I94" s="13">
        <v>0</v>
      </c>
      <c r="J94" s="13">
        <v>250</v>
      </c>
      <c r="M94" s="52">
        <v>3546940011425</v>
      </c>
      <c r="N94" s="13" t="s">
        <v>1041</v>
      </c>
      <c r="O94" s="13">
        <v>0</v>
      </c>
      <c r="P94" s="13">
        <v>6</v>
      </c>
      <c r="Q94" s="53">
        <v>1.96</v>
      </c>
      <c r="R94" s="53">
        <f>Q94*Coeff!$D$3*(1-VLOOKUP(Coeff!$B$15,Coeff!$B$1:$I$10,5,FALSE))</f>
        <v>3.2320399999999996</v>
      </c>
      <c r="S94" s="53">
        <f t="shared" si="3"/>
        <v>19.392239999999997</v>
      </c>
      <c r="T94" s="54">
        <v>5.5E-2</v>
      </c>
      <c r="U94" s="53">
        <f t="shared" si="4"/>
        <v>3.4098021999999992</v>
      </c>
      <c r="V94" s="53">
        <f t="shared" si="5"/>
        <v>20.458813199999994</v>
      </c>
      <c r="W94" s="13" t="s">
        <v>397</v>
      </c>
      <c r="Y94" s="13" t="s">
        <v>1526</v>
      </c>
    </row>
    <row r="95" spans="1:25" s="13" customFormat="1" hidden="1">
      <c r="A95" s="13" t="s">
        <v>1469</v>
      </c>
      <c r="B95" s="13" t="s">
        <v>1470</v>
      </c>
      <c r="C95" s="13" t="s">
        <v>51</v>
      </c>
      <c r="D95" s="13" t="s">
        <v>1203</v>
      </c>
      <c r="E95" s="13" t="s">
        <v>768</v>
      </c>
      <c r="F95" s="13" t="s">
        <v>864</v>
      </c>
      <c r="G95" s="13" t="s">
        <v>2190</v>
      </c>
      <c r="H95" s="13" t="s">
        <v>1993</v>
      </c>
      <c r="I95" s="13">
        <v>0</v>
      </c>
      <c r="J95" s="13">
        <v>250</v>
      </c>
      <c r="M95" s="52">
        <v>3546940011524</v>
      </c>
      <c r="N95" s="13" t="s">
        <v>1041</v>
      </c>
      <c r="O95" s="13">
        <v>0</v>
      </c>
      <c r="P95" s="13">
        <v>6</v>
      </c>
      <c r="Q95" s="53">
        <v>1.98</v>
      </c>
      <c r="R95" s="53">
        <f>Q95*Coeff!$D$3*(1-VLOOKUP(Coeff!$B$15,Coeff!$B$1:$I$10,5,FALSE))</f>
        <v>3.2650199999999998</v>
      </c>
      <c r="S95" s="53">
        <f t="shared" si="3"/>
        <v>19.590119999999999</v>
      </c>
      <c r="T95" s="54">
        <v>5.5E-2</v>
      </c>
      <c r="U95" s="53">
        <f t="shared" si="4"/>
        <v>3.4445960999999996</v>
      </c>
      <c r="V95" s="53">
        <f t="shared" si="5"/>
        <v>20.667576599999997</v>
      </c>
      <c r="W95" s="13" t="s">
        <v>397</v>
      </c>
      <c r="Y95" s="13" t="s">
        <v>1526</v>
      </c>
    </row>
    <row r="96" spans="1:25" s="13" customFormat="1" hidden="1">
      <c r="A96" s="13" t="s">
        <v>1469</v>
      </c>
      <c r="B96" s="13" t="s">
        <v>1470</v>
      </c>
      <c r="C96" s="13" t="s">
        <v>452</v>
      </c>
      <c r="D96" s="13" t="s">
        <v>1204</v>
      </c>
      <c r="E96" s="13" t="s">
        <v>769</v>
      </c>
      <c r="F96" s="13" t="s">
        <v>865</v>
      </c>
      <c r="G96" s="13" t="s">
        <v>2190</v>
      </c>
      <c r="H96" s="13" t="s">
        <v>1993</v>
      </c>
      <c r="I96" s="13">
        <v>0</v>
      </c>
      <c r="J96" s="13">
        <v>250</v>
      </c>
      <c r="M96" s="52">
        <v>3546940011623</v>
      </c>
      <c r="N96" s="13" t="s">
        <v>1041</v>
      </c>
      <c r="O96" s="13">
        <v>0</v>
      </c>
      <c r="P96" s="13">
        <v>6</v>
      </c>
      <c r="Q96" s="53">
        <v>2.7</v>
      </c>
      <c r="R96" s="53">
        <f>Q96*Coeff!$D$3*(1-VLOOKUP(Coeff!$B$15,Coeff!$B$1:$I$10,5,FALSE))</f>
        <v>4.4523000000000001</v>
      </c>
      <c r="S96" s="53">
        <f t="shared" si="3"/>
        <v>26.713799999999999</v>
      </c>
      <c r="T96" s="54">
        <v>5.5E-2</v>
      </c>
      <c r="U96" s="53">
        <f t="shared" si="4"/>
        <v>4.6971765000000003</v>
      </c>
      <c r="V96" s="53">
        <f t="shared" si="5"/>
        <v>28.183059</v>
      </c>
      <c r="W96" s="13" t="s">
        <v>397</v>
      </c>
      <c r="Y96" s="13" t="s">
        <v>1526</v>
      </c>
    </row>
    <row r="97" spans="1:25" s="13" customFormat="1" hidden="1">
      <c r="A97" s="13" t="s">
        <v>1469</v>
      </c>
      <c r="B97" s="13" t="s">
        <v>1470</v>
      </c>
      <c r="C97" s="13" t="s">
        <v>52</v>
      </c>
      <c r="D97" s="13" t="s">
        <v>1205</v>
      </c>
      <c r="E97" s="13" t="s">
        <v>770</v>
      </c>
      <c r="F97" s="13" t="s">
        <v>866</v>
      </c>
      <c r="G97" s="13" t="s">
        <v>2190</v>
      </c>
      <c r="H97" s="13" t="s">
        <v>1993</v>
      </c>
      <c r="I97" s="13">
        <v>0</v>
      </c>
      <c r="J97" s="13">
        <v>250</v>
      </c>
      <c r="M97" s="52">
        <v>3546940011821</v>
      </c>
      <c r="N97" s="13" t="s">
        <v>1041</v>
      </c>
      <c r="O97" s="13">
        <v>0</v>
      </c>
      <c r="P97" s="13">
        <v>6</v>
      </c>
      <c r="Q97" s="53">
        <v>2.0499999999999998</v>
      </c>
      <c r="R97" s="53">
        <f>Q97*Coeff!$D$3*(1-VLOOKUP(Coeff!$B$15,Coeff!$B$1:$I$10,5,FALSE))</f>
        <v>3.3804499999999993</v>
      </c>
      <c r="S97" s="53">
        <f t="shared" si="3"/>
        <v>20.282699999999995</v>
      </c>
      <c r="T97" s="54">
        <v>5.5E-2</v>
      </c>
      <c r="U97" s="53">
        <f t="shared" si="4"/>
        <v>3.5663747499999991</v>
      </c>
      <c r="V97" s="53">
        <f t="shared" si="5"/>
        <v>21.398248499999994</v>
      </c>
      <c r="W97" s="13" t="s">
        <v>397</v>
      </c>
    </row>
    <row r="98" spans="1:25" s="13" customFormat="1" hidden="1">
      <c r="A98" s="13" t="s">
        <v>1469</v>
      </c>
      <c r="B98" s="13" t="s">
        <v>1470</v>
      </c>
      <c r="C98" s="13" t="s">
        <v>53</v>
      </c>
      <c r="D98" s="13" t="s">
        <v>1206</v>
      </c>
      <c r="E98" s="13" t="s">
        <v>771</v>
      </c>
      <c r="F98" s="13" t="s">
        <v>867</v>
      </c>
      <c r="G98" s="13" t="s">
        <v>2190</v>
      </c>
      <c r="H98" s="13" t="s">
        <v>1993</v>
      </c>
      <c r="I98" s="13">
        <v>0</v>
      </c>
      <c r="J98" s="13">
        <v>250</v>
      </c>
      <c r="M98" s="52">
        <v>3546940011920</v>
      </c>
      <c r="N98" s="13" t="s">
        <v>1041</v>
      </c>
      <c r="O98" s="13">
        <v>0</v>
      </c>
      <c r="P98" s="13">
        <v>6</v>
      </c>
      <c r="Q98" s="53">
        <v>1.9</v>
      </c>
      <c r="R98" s="53">
        <f>Q98*Coeff!$D$3*(1-VLOOKUP(Coeff!$B$15,Coeff!$B$1:$I$10,5,FALSE))</f>
        <v>3.1330999999999998</v>
      </c>
      <c r="S98" s="53">
        <f t="shared" si="3"/>
        <v>18.7986</v>
      </c>
      <c r="T98" s="54">
        <v>5.5E-2</v>
      </c>
      <c r="U98" s="53">
        <f t="shared" si="4"/>
        <v>3.3054204999999994</v>
      </c>
      <c r="V98" s="53">
        <f t="shared" si="5"/>
        <v>19.832522999999995</v>
      </c>
      <c r="W98" s="13" t="s">
        <v>397</v>
      </c>
      <c r="Y98" s="13" t="s">
        <v>1526</v>
      </c>
    </row>
    <row r="99" spans="1:25" s="13" customFormat="1" hidden="1">
      <c r="A99" s="13" t="s">
        <v>1469</v>
      </c>
      <c r="B99" s="13" t="s">
        <v>1470</v>
      </c>
      <c r="C99" s="13" t="s">
        <v>54</v>
      </c>
      <c r="D99" s="13" t="s">
        <v>1207</v>
      </c>
      <c r="E99" s="13" t="s">
        <v>772</v>
      </c>
      <c r="F99" s="13" t="s">
        <v>868</v>
      </c>
      <c r="G99" s="13" t="s">
        <v>2190</v>
      </c>
      <c r="H99" s="13" t="s">
        <v>1993</v>
      </c>
      <c r="I99" s="13">
        <v>0</v>
      </c>
      <c r="J99" s="13">
        <v>250</v>
      </c>
      <c r="M99" s="52">
        <v>3546940012026</v>
      </c>
      <c r="N99" s="13" t="s">
        <v>1041</v>
      </c>
      <c r="O99" s="13">
        <v>0</v>
      </c>
      <c r="P99" s="13">
        <v>6</v>
      </c>
      <c r="Q99" s="53">
        <v>1.9</v>
      </c>
      <c r="R99" s="53">
        <f>Q99*Coeff!$D$3*(1-VLOOKUP(Coeff!$B$15,Coeff!$B$1:$I$10,5,FALSE))</f>
        <v>3.1330999999999998</v>
      </c>
      <c r="S99" s="53">
        <f t="shared" si="3"/>
        <v>18.7986</v>
      </c>
      <c r="T99" s="54">
        <v>5.5E-2</v>
      </c>
      <c r="U99" s="53">
        <f t="shared" si="4"/>
        <v>3.3054204999999994</v>
      </c>
      <c r="V99" s="53">
        <f t="shared" si="5"/>
        <v>19.832522999999995</v>
      </c>
      <c r="W99" s="13" t="s">
        <v>397</v>
      </c>
    </row>
    <row r="100" spans="1:25" s="13" customFormat="1" hidden="1">
      <c r="A100" s="13" t="s">
        <v>1469</v>
      </c>
      <c r="B100" s="13" t="s">
        <v>1470</v>
      </c>
      <c r="C100" s="13" t="s">
        <v>55</v>
      </c>
      <c r="D100" s="13" t="s">
        <v>1208</v>
      </c>
      <c r="E100" s="13" t="s">
        <v>773</v>
      </c>
      <c r="F100" s="13" t="s">
        <v>869</v>
      </c>
      <c r="G100" s="13" t="s">
        <v>2190</v>
      </c>
      <c r="H100" s="13" t="s">
        <v>1993</v>
      </c>
      <c r="I100" s="13">
        <v>0</v>
      </c>
      <c r="J100" s="13">
        <v>250</v>
      </c>
      <c r="M100" s="52">
        <v>3546940012323</v>
      </c>
      <c r="N100" s="13" t="s">
        <v>1041</v>
      </c>
      <c r="O100" s="13">
        <v>0</v>
      </c>
      <c r="P100" s="13">
        <v>6</v>
      </c>
      <c r="Q100" s="53">
        <v>2.0699999999999998</v>
      </c>
      <c r="R100" s="53">
        <f>Q100*Coeff!$D$3*(1-VLOOKUP(Coeff!$B$15,Coeff!$B$1:$I$10,5,FALSE))</f>
        <v>3.4134299999999995</v>
      </c>
      <c r="S100" s="53">
        <f t="shared" si="3"/>
        <v>20.480579999999996</v>
      </c>
      <c r="T100" s="54">
        <v>5.5E-2</v>
      </c>
      <c r="U100" s="53">
        <f t="shared" si="4"/>
        <v>3.6011686499999991</v>
      </c>
      <c r="V100" s="53">
        <f t="shared" si="5"/>
        <v>21.607011899999996</v>
      </c>
      <c r="W100" s="13" t="s">
        <v>397</v>
      </c>
    </row>
    <row r="101" spans="1:25" s="13" customFormat="1" hidden="1">
      <c r="A101" s="13" t="s">
        <v>1469</v>
      </c>
      <c r="B101" s="13" t="s">
        <v>1470</v>
      </c>
      <c r="C101" s="13" t="s">
        <v>56</v>
      </c>
      <c r="D101" s="13" t="s">
        <v>1209</v>
      </c>
      <c r="E101" s="13" t="s">
        <v>774</v>
      </c>
      <c r="F101" s="13" t="s">
        <v>870</v>
      </c>
      <c r="G101" s="13" t="s">
        <v>2190</v>
      </c>
      <c r="H101" s="13" t="s">
        <v>1993</v>
      </c>
      <c r="I101" s="13">
        <v>0</v>
      </c>
      <c r="J101" s="13">
        <v>250</v>
      </c>
      <c r="M101" s="52">
        <v>3546940012620</v>
      </c>
      <c r="N101" s="13" t="s">
        <v>1041</v>
      </c>
      <c r="O101" s="13">
        <v>0</v>
      </c>
      <c r="P101" s="13">
        <v>6</v>
      </c>
      <c r="Q101" s="53">
        <v>1.99</v>
      </c>
      <c r="R101" s="53">
        <f>Q101*Coeff!$D$3*(1-VLOOKUP(Coeff!$B$15,Coeff!$B$1:$I$10,5,FALSE))</f>
        <v>3.2815099999999999</v>
      </c>
      <c r="S101" s="53">
        <f t="shared" si="3"/>
        <v>19.689059999999998</v>
      </c>
      <c r="T101" s="54">
        <v>5.5E-2</v>
      </c>
      <c r="U101" s="53">
        <f t="shared" si="4"/>
        <v>3.4619930499999998</v>
      </c>
      <c r="V101" s="53">
        <f t="shared" si="5"/>
        <v>20.771958299999998</v>
      </c>
      <c r="W101" s="13" t="s">
        <v>397</v>
      </c>
    </row>
    <row r="102" spans="1:25" s="13" customFormat="1" hidden="1">
      <c r="A102" s="13" t="s">
        <v>1469</v>
      </c>
      <c r="B102" s="13" t="s">
        <v>1470</v>
      </c>
      <c r="C102" s="13" t="s">
        <v>453</v>
      </c>
      <c r="D102" s="13" t="s">
        <v>1210</v>
      </c>
      <c r="E102" s="13" t="s">
        <v>775</v>
      </c>
      <c r="F102" s="13" t="s">
        <v>871</v>
      </c>
      <c r="G102" s="13" t="s">
        <v>2190</v>
      </c>
      <c r="H102" s="13" t="s">
        <v>1993</v>
      </c>
      <c r="I102" s="13">
        <v>0</v>
      </c>
      <c r="J102" s="13">
        <v>250</v>
      </c>
      <c r="M102" s="52">
        <v>3546940012729</v>
      </c>
      <c r="N102" s="13" t="s">
        <v>1041</v>
      </c>
      <c r="O102" s="13">
        <v>0</v>
      </c>
      <c r="P102" s="13">
        <v>6</v>
      </c>
      <c r="Q102" s="53">
        <v>2.08</v>
      </c>
      <c r="R102" s="53">
        <f>Q102*Coeff!$D$3*(1-VLOOKUP(Coeff!$B$15,Coeff!$B$1:$I$10,5,FALSE))</f>
        <v>3.4299200000000001</v>
      </c>
      <c r="S102" s="53">
        <f t="shared" si="3"/>
        <v>20.579520000000002</v>
      </c>
      <c r="T102" s="54">
        <v>5.5E-2</v>
      </c>
      <c r="U102" s="53">
        <f t="shared" si="4"/>
        <v>3.6185655999999997</v>
      </c>
      <c r="V102" s="53">
        <f t="shared" si="5"/>
        <v>21.711393599999997</v>
      </c>
      <c r="W102" s="13" t="s">
        <v>397</v>
      </c>
    </row>
    <row r="103" spans="1:25" s="13" customFormat="1" hidden="1">
      <c r="A103" s="13" t="s">
        <v>1469</v>
      </c>
      <c r="B103" s="13" t="s">
        <v>1470</v>
      </c>
      <c r="C103" s="13" t="s">
        <v>57</v>
      </c>
      <c r="D103" s="13" t="s">
        <v>1211</v>
      </c>
      <c r="E103" s="13" t="s">
        <v>776</v>
      </c>
      <c r="F103" s="13" t="s">
        <v>715</v>
      </c>
      <c r="G103" s="13" t="s">
        <v>2190</v>
      </c>
      <c r="H103" s="13" t="s">
        <v>1993</v>
      </c>
      <c r="I103" s="13">
        <v>0</v>
      </c>
      <c r="J103" s="13">
        <v>250</v>
      </c>
      <c r="M103" s="52">
        <v>3546940012828</v>
      </c>
      <c r="N103" s="13" t="s">
        <v>1041</v>
      </c>
      <c r="O103" s="13">
        <v>0</v>
      </c>
      <c r="P103" s="13">
        <v>6</v>
      </c>
      <c r="Q103" s="53">
        <v>2.21</v>
      </c>
      <c r="R103" s="53">
        <f>Q103*Coeff!$D$3*(1-VLOOKUP(Coeff!$B$15,Coeff!$B$1:$I$10,5,FALSE))</f>
        <v>3.6442899999999994</v>
      </c>
      <c r="S103" s="53">
        <f t="shared" si="3"/>
        <v>21.865739999999995</v>
      </c>
      <c r="T103" s="54">
        <v>5.5E-2</v>
      </c>
      <c r="U103" s="53">
        <f t="shared" si="4"/>
        <v>3.8447259499999991</v>
      </c>
      <c r="V103" s="53">
        <f t="shared" si="5"/>
        <v>23.068355699999994</v>
      </c>
      <c r="W103" s="13" t="s">
        <v>397</v>
      </c>
    </row>
    <row r="104" spans="1:25" s="13" customFormat="1" hidden="1">
      <c r="A104" s="13" t="s">
        <v>1469</v>
      </c>
      <c r="B104" s="13" t="s">
        <v>1470</v>
      </c>
      <c r="C104" s="13" t="s">
        <v>58</v>
      </c>
      <c r="D104" s="13" t="s">
        <v>1212</v>
      </c>
      <c r="E104" s="13" t="s">
        <v>777</v>
      </c>
      <c r="F104" s="13" t="s">
        <v>872</v>
      </c>
      <c r="G104" s="13" t="s">
        <v>2190</v>
      </c>
      <c r="H104" s="13" t="s">
        <v>1993</v>
      </c>
      <c r="I104" s="13">
        <v>0</v>
      </c>
      <c r="J104" s="13">
        <v>250</v>
      </c>
      <c r="M104" s="52">
        <v>3546940013122</v>
      </c>
      <c r="N104" s="13" t="s">
        <v>1041</v>
      </c>
      <c r="O104" s="13">
        <v>0</v>
      </c>
      <c r="P104" s="13">
        <v>6</v>
      </c>
      <c r="Q104" s="53">
        <v>1.97</v>
      </c>
      <c r="R104" s="53">
        <f>Q104*Coeff!$D$3*(1-VLOOKUP(Coeff!$B$15,Coeff!$B$1:$I$10,5,FALSE))</f>
        <v>3.2485299999999997</v>
      </c>
      <c r="S104" s="53">
        <f t="shared" si="3"/>
        <v>19.49118</v>
      </c>
      <c r="T104" s="54">
        <v>5.5E-2</v>
      </c>
      <c r="U104" s="53">
        <f t="shared" si="4"/>
        <v>3.4271991499999994</v>
      </c>
      <c r="V104" s="53">
        <f t="shared" si="5"/>
        <v>20.563194899999996</v>
      </c>
      <c r="W104" s="13" t="s">
        <v>397</v>
      </c>
    </row>
    <row r="105" spans="1:25" s="13" customFormat="1" hidden="1">
      <c r="A105" s="13" t="s">
        <v>1469</v>
      </c>
      <c r="B105" s="13" t="s">
        <v>1470</v>
      </c>
      <c r="C105" s="13" t="s">
        <v>59</v>
      </c>
      <c r="D105" s="13" t="s">
        <v>1213</v>
      </c>
      <c r="E105" s="13" t="s">
        <v>778</v>
      </c>
      <c r="F105" s="13" t="s">
        <v>853</v>
      </c>
      <c r="G105" s="13" t="s">
        <v>2190</v>
      </c>
      <c r="H105" s="13" t="s">
        <v>1993</v>
      </c>
      <c r="I105" s="13">
        <v>0</v>
      </c>
      <c r="J105" s="13">
        <v>250</v>
      </c>
      <c r="M105" s="52">
        <v>3546940013221</v>
      </c>
      <c r="N105" s="13" t="s">
        <v>1041</v>
      </c>
      <c r="O105" s="13">
        <v>0</v>
      </c>
      <c r="P105" s="13">
        <v>6</v>
      </c>
      <c r="Q105" s="53">
        <v>2.13</v>
      </c>
      <c r="R105" s="53">
        <f>Q105*Coeff!$D$3*(1-VLOOKUP(Coeff!$B$15,Coeff!$B$1:$I$10,5,FALSE))</f>
        <v>3.5123699999999993</v>
      </c>
      <c r="S105" s="53">
        <f t="shared" si="3"/>
        <v>21.074219999999997</v>
      </c>
      <c r="T105" s="54">
        <v>5.5E-2</v>
      </c>
      <c r="U105" s="53">
        <f t="shared" si="4"/>
        <v>3.7055503499999989</v>
      </c>
      <c r="V105" s="53">
        <f t="shared" si="5"/>
        <v>22.233302099999992</v>
      </c>
      <c r="W105" s="13" t="s">
        <v>397</v>
      </c>
    </row>
    <row r="106" spans="1:25" s="13" customFormat="1" hidden="1">
      <c r="A106" s="13" t="s">
        <v>1469</v>
      </c>
      <c r="B106" s="13" t="s">
        <v>1470</v>
      </c>
      <c r="C106" s="13" t="s">
        <v>60</v>
      </c>
      <c r="D106" s="13" t="s">
        <v>1214</v>
      </c>
      <c r="E106" s="13" t="s">
        <v>779</v>
      </c>
      <c r="F106" s="13" t="s">
        <v>873</v>
      </c>
      <c r="G106" s="13" t="s">
        <v>2190</v>
      </c>
      <c r="H106" s="13" t="s">
        <v>1993</v>
      </c>
      <c r="I106" s="13">
        <v>0</v>
      </c>
      <c r="J106" s="13">
        <v>250</v>
      </c>
      <c r="M106" s="52">
        <v>3546940013627</v>
      </c>
      <c r="N106" s="13" t="s">
        <v>1041</v>
      </c>
      <c r="O106" s="13">
        <v>0</v>
      </c>
      <c r="P106" s="13">
        <v>6</v>
      </c>
      <c r="Q106" s="53">
        <v>1.9</v>
      </c>
      <c r="R106" s="53">
        <f>Q106*Coeff!$D$3*(1-VLOOKUP(Coeff!$B$15,Coeff!$B$1:$I$10,5,FALSE))</f>
        <v>3.1330999999999998</v>
      </c>
      <c r="S106" s="53">
        <f t="shared" si="3"/>
        <v>18.7986</v>
      </c>
      <c r="T106" s="54">
        <v>5.5E-2</v>
      </c>
      <c r="U106" s="53">
        <f t="shared" si="4"/>
        <v>3.3054204999999994</v>
      </c>
      <c r="V106" s="53">
        <f t="shared" si="5"/>
        <v>19.832522999999995</v>
      </c>
      <c r="W106" s="13" t="s">
        <v>397</v>
      </c>
    </row>
    <row r="107" spans="1:25" s="13" customFormat="1" hidden="1">
      <c r="A107" s="13" t="s">
        <v>1469</v>
      </c>
      <c r="B107" s="13" t="s">
        <v>1470</v>
      </c>
      <c r="C107" s="13" t="s">
        <v>61</v>
      </c>
      <c r="D107" s="13" t="s">
        <v>1215</v>
      </c>
      <c r="E107" s="13" t="s">
        <v>780</v>
      </c>
      <c r="F107" s="13" t="s">
        <v>874</v>
      </c>
      <c r="G107" s="13" t="s">
        <v>2190</v>
      </c>
      <c r="H107" s="13" t="s">
        <v>1993</v>
      </c>
      <c r="I107" s="13">
        <v>0</v>
      </c>
      <c r="J107" s="13">
        <v>250</v>
      </c>
      <c r="M107" s="52">
        <v>3546940013726</v>
      </c>
      <c r="N107" s="13" t="s">
        <v>1041</v>
      </c>
      <c r="O107" s="13">
        <v>0</v>
      </c>
      <c r="P107" s="13">
        <v>6</v>
      </c>
      <c r="Q107" s="53">
        <v>1.9</v>
      </c>
      <c r="R107" s="53">
        <f>Q107*Coeff!$D$3*(1-VLOOKUP(Coeff!$B$15,Coeff!$B$1:$I$10,5,FALSE))</f>
        <v>3.1330999999999998</v>
      </c>
      <c r="S107" s="53">
        <f t="shared" si="3"/>
        <v>18.7986</v>
      </c>
      <c r="T107" s="54">
        <v>5.5E-2</v>
      </c>
      <c r="U107" s="53">
        <f t="shared" si="4"/>
        <v>3.3054204999999994</v>
      </c>
      <c r="V107" s="53">
        <f t="shared" si="5"/>
        <v>19.832522999999995</v>
      </c>
      <c r="W107" s="13" t="s">
        <v>397</v>
      </c>
    </row>
    <row r="108" spans="1:25" s="13" customFormat="1" hidden="1">
      <c r="A108" s="13" t="s">
        <v>1469</v>
      </c>
      <c r="B108" s="13" t="s">
        <v>1470</v>
      </c>
      <c r="C108" s="13" t="s">
        <v>62</v>
      </c>
      <c r="D108" s="13" t="s">
        <v>1216</v>
      </c>
      <c r="E108" s="13" t="s">
        <v>781</v>
      </c>
      <c r="F108" s="13" t="s">
        <v>875</v>
      </c>
      <c r="G108" s="13" t="s">
        <v>2190</v>
      </c>
      <c r="H108" s="13" t="s">
        <v>1993</v>
      </c>
      <c r="I108" s="13">
        <v>0</v>
      </c>
      <c r="J108" s="13">
        <v>250</v>
      </c>
      <c r="M108" s="52">
        <v>3546940013924</v>
      </c>
      <c r="N108" s="13" t="s">
        <v>1041</v>
      </c>
      <c r="O108" s="13">
        <v>0</v>
      </c>
      <c r="P108" s="13">
        <v>6</v>
      </c>
      <c r="Q108" s="53">
        <v>1.9</v>
      </c>
      <c r="R108" s="53">
        <f>Q108*Coeff!$D$3*(1-VLOOKUP(Coeff!$B$15,Coeff!$B$1:$I$10,5,FALSE))</f>
        <v>3.1330999999999998</v>
      </c>
      <c r="S108" s="53">
        <f t="shared" si="3"/>
        <v>18.7986</v>
      </c>
      <c r="T108" s="54">
        <v>5.5E-2</v>
      </c>
      <c r="U108" s="53">
        <f t="shared" si="4"/>
        <v>3.3054204999999994</v>
      </c>
      <c r="V108" s="53">
        <f t="shared" si="5"/>
        <v>19.832522999999995</v>
      </c>
      <c r="W108" s="13" t="s">
        <v>397</v>
      </c>
    </row>
    <row r="109" spans="1:25" s="13" customFormat="1" hidden="1">
      <c r="A109" s="13" t="s">
        <v>1469</v>
      </c>
      <c r="B109" s="13" t="s">
        <v>1470</v>
      </c>
      <c r="C109" s="13" t="s">
        <v>64</v>
      </c>
      <c r="D109" s="13" t="s">
        <v>1217</v>
      </c>
      <c r="E109" s="13" t="s">
        <v>782</v>
      </c>
      <c r="F109" s="13" t="s">
        <v>876</v>
      </c>
      <c r="G109" s="13" t="s">
        <v>2190</v>
      </c>
      <c r="H109" s="13" t="s">
        <v>1993</v>
      </c>
      <c r="I109" s="13">
        <v>0</v>
      </c>
      <c r="J109" s="13">
        <v>250</v>
      </c>
      <c r="M109" s="52">
        <v>3546940014020</v>
      </c>
      <c r="N109" s="13" t="s">
        <v>1041</v>
      </c>
      <c r="O109" s="13">
        <v>0</v>
      </c>
      <c r="P109" s="13">
        <v>6</v>
      </c>
      <c r="Q109" s="53">
        <v>2.4</v>
      </c>
      <c r="R109" s="53">
        <f>Q109*Coeff!$D$3*(1-VLOOKUP(Coeff!$B$15,Coeff!$B$1:$I$10,5,FALSE))</f>
        <v>3.9575999999999998</v>
      </c>
      <c r="S109" s="53">
        <f t="shared" si="3"/>
        <v>23.7456</v>
      </c>
      <c r="T109" s="54">
        <v>5.5E-2</v>
      </c>
      <c r="U109" s="53">
        <f t="shared" si="4"/>
        <v>4.1752679999999991</v>
      </c>
      <c r="V109" s="53">
        <f t="shared" si="5"/>
        <v>25.051607999999995</v>
      </c>
      <c r="W109" s="13" t="s">
        <v>397</v>
      </c>
    </row>
    <row r="110" spans="1:25" s="13" customFormat="1" hidden="1">
      <c r="A110" s="13" t="s">
        <v>1469</v>
      </c>
      <c r="B110" s="13" t="s">
        <v>1470</v>
      </c>
      <c r="C110" s="13" t="s">
        <v>65</v>
      </c>
      <c r="D110" s="13" t="s">
        <v>1527</v>
      </c>
      <c r="E110" s="13" t="s">
        <v>783</v>
      </c>
      <c r="F110" s="13" t="s">
        <v>877</v>
      </c>
      <c r="G110" s="13" t="s">
        <v>2190</v>
      </c>
      <c r="H110" s="13" t="s">
        <v>1993</v>
      </c>
      <c r="I110" s="13">
        <v>0</v>
      </c>
      <c r="J110" s="13">
        <v>250</v>
      </c>
      <c r="M110" s="52">
        <v>3546940014129</v>
      </c>
      <c r="N110" s="13" t="s">
        <v>1041</v>
      </c>
      <c r="O110" s="13">
        <v>0</v>
      </c>
      <c r="P110" s="13">
        <v>6</v>
      </c>
      <c r="Q110" s="53">
        <v>1.98</v>
      </c>
      <c r="R110" s="53">
        <f>Q110*Coeff!$D$3*(1-VLOOKUP(Coeff!$B$15,Coeff!$B$1:$I$10,5,FALSE))</f>
        <v>3.2650199999999998</v>
      </c>
      <c r="S110" s="53">
        <f t="shared" si="3"/>
        <v>19.590119999999999</v>
      </c>
      <c r="T110" s="54">
        <v>5.5E-2</v>
      </c>
      <c r="U110" s="53">
        <f t="shared" si="4"/>
        <v>3.4445960999999996</v>
      </c>
      <c r="V110" s="53">
        <f t="shared" si="5"/>
        <v>20.667576599999997</v>
      </c>
      <c r="W110" s="13" t="s">
        <v>397</v>
      </c>
    </row>
    <row r="111" spans="1:25" s="13" customFormat="1" hidden="1">
      <c r="A111" s="13" t="s">
        <v>1469</v>
      </c>
      <c r="B111" s="13" t="s">
        <v>1470</v>
      </c>
      <c r="C111" s="13" t="s">
        <v>66</v>
      </c>
      <c r="D111" s="13" t="s">
        <v>1218</v>
      </c>
      <c r="E111" s="13" t="s">
        <v>784</v>
      </c>
      <c r="F111" s="13" t="s">
        <v>878</v>
      </c>
      <c r="G111" s="13" t="s">
        <v>2190</v>
      </c>
      <c r="H111" s="13" t="s">
        <v>1993</v>
      </c>
      <c r="I111" s="13">
        <v>0</v>
      </c>
      <c r="J111" s="13">
        <v>250</v>
      </c>
      <c r="M111" s="52">
        <v>3546940014228</v>
      </c>
      <c r="N111" s="13" t="s">
        <v>1041</v>
      </c>
      <c r="O111" s="13">
        <v>0</v>
      </c>
      <c r="P111" s="13">
        <v>6</v>
      </c>
      <c r="Q111" s="53">
        <v>1.9</v>
      </c>
      <c r="R111" s="53">
        <f>Q111*Coeff!$D$3*(1-VLOOKUP(Coeff!$B$15,Coeff!$B$1:$I$10,5,FALSE))</f>
        <v>3.1330999999999998</v>
      </c>
      <c r="S111" s="53">
        <f t="shared" si="3"/>
        <v>18.7986</v>
      </c>
      <c r="T111" s="54">
        <v>5.5E-2</v>
      </c>
      <c r="U111" s="53">
        <f t="shared" si="4"/>
        <v>3.3054204999999994</v>
      </c>
      <c r="V111" s="53">
        <f t="shared" si="5"/>
        <v>19.832522999999995</v>
      </c>
      <c r="W111" s="13" t="s">
        <v>397</v>
      </c>
    </row>
    <row r="112" spans="1:25" s="13" customFormat="1" hidden="1">
      <c r="A112" s="13" t="s">
        <v>1469</v>
      </c>
      <c r="B112" s="13" t="s">
        <v>1470</v>
      </c>
      <c r="C112" s="13" t="s">
        <v>67</v>
      </c>
      <c r="D112" s="13" t="s">
        <v>1219</v>
      </c>
      <c r="E112" s="13" t="s">
        <v>785</v>
      </c>
      <c r="F112" s="13" t="s">
        <v>879</v>
      </c>
      <c r="G112" s="13" t="s">
        <v>2190</v>
      </c>
      <c r="H112" s="13" t="s">
        <v>1993</v>
      </c>
      <c r="I112" s="13">
        <v>0</v>
      </c>
      <c r="J112" s="13">
        <v>250</v>
      </c>
      <c r="M112" s="52">
        <v>3546940014426</v>
      </c>
      <c r="N112" s="13" t="s">
        <v>1041</v>
      </c>
      <c r="O112" s="13">
        <v>0</v>
      </c>
      <c r="P112" s="13">
        <v>6</v>
      </c>
      <c r="Q112" s="53">
        <v>1.9</v>
      </c>
      <c r="R112" s="53">
        <f>Q112*Coeff!$D$3*(1-VLOOKUP(Coeff!$B$15,Coeff!$B$1:$I$10,5,FALSE))</f>
        <v>3.1330999999999998</v>
      </c>
      <c r="S112" s="53">
        <f t="shared" si="3"/>
        <v>18.7986</v>
      </c>
      <c r="T112" s="54">
        <v>5.5E-2</v>
      </c>
      <c r="U112" s="53">
        <f t="shared" si="4"/>
        <v>3.3054204999999994</v>
      </c>
      <c r="V112" s="53">
        <f t="shared" si="5"/>
        <v>19.832522999999995</v>
      </c>
      <c r="W112" s="13" t="s">
        <v>397</v>
      </c>
    </row>
    <row r="113" spans="1:25" s="13" customFormat="1" hidden="1">
      <c r="A113" s="13" t="s">
        <v>1469</v>
      </c>
      <c r="B113" s="13" t="s">
        <v>1470</v>
      </c>
      <c r="C113" s="13" t="s">
        <v>68</v>
      </c>
      <c r="D113" s="13" t="s">
        <v>1220</v>
      </c>
      <c r="E113" s="13" t="s">
        <v>786</v>
      </c>
      <c r="F113" s="13" t="s">
        <v>880</v>
      </c>
      <c r="G113" s="13" t="s">
        <v>2190</v>
      </c>
      <c r="H113" s="13" t="s">
        <v>1993</v>
      </c>
      <c r="I113" s="13">
        <v>0</v>
      </c>
      <c r="J113" s="13">
        <v>250</v>
      </c>
      <c r="M113" s="52">
        <v>3546940014525</v>
      </c>
      <c r="N113" s="13" t="s">
        <v>1041</v>
      </c>
      <c r="O113" s="13">
        <v>0</v>
      </c>
      <c r="P113" s="13">
        <v>6</v>
      </c>
      <c r="Q113" s="53">
        <v>1.9</v>
      </c>
      <c r="R113" s="53">
        <f>Q113*Coeff!$D$3*(1-VLOOKUP(Coeff!$B$15,Coeff!$B$1:$I$10,5,FALSE))</f>
        <v>3.1330999999999998</v>
      </c>
      <c r="S113" s="53">
        <f t="shared" si="3"/>
        <v>18.7986</v>
      </c>
      <c r="T113" s="54">
        <v>5.5E-2</v>
      </c>
      <c r="U113" s="53">
        <f t="shared" si="4"/>
        <v>3.3054204999999994</v>
      </c>
      <c r="V113" s="53">
        <f t="shared" si="5"/>
        <v>19.832522999999995</v>
      </c>
      <c r="W113" s="13" t="s">
        <v>397</v>
      </c>
    </row>
    <row r="114" spans="1:25" s="13" customFormat="1" hidden="1">
      <c r="A114" s="13" t="s">
        <v>1469</v>
      </c>
      <c r="B114" s="13" t="s">
        <v>1470</v>
      </c>
      <c r="C114" s="13" t="s">
        <v>69</v>
      </c>
      <c r="D114" s="13" t="s">
        <v>1221</v>
      </c>
      <c r="E114" s="13" t="s">
        <v>787</v>
      </c>
      <c r="F114" s="13" t="s">
        <v>881</v>
      </c>
      <c r="G114" s="13" t="s">
        <v>2190</v>
      </c>
      <c r="H114" s="13" t="s">
        <v>1993</v>
      </c>
      <c r="I114" s="13">
        <v>0</v>
      </c>
      <c r="J114" s="13">
        <v>250</v>
      </c>
      <c r="M114" s="52">
        <v>3546940014723</v>
      </c>
      <c r="N114" s="13" t="s">
        <v>1041</v>
      </c>
      <c r="O114" s="13">
        <v>0</v>
      </c>
      <c r="P114" s="13">
        <v>6</v>
      </c>
      <c r="Q114" s="53">
        <v>1.9</v>
      </c>
      <c r="R114" s="53">
        <f>Q114*Coeff!$D$3*(1-VLOOKUP(Coeff!$B$15,Coeff!$B$1:$I$10,5,FALSE))</f>
        <v>3.1330999999999998</v>
      </c>
      <c r="S114" s="53">
        <f t="shared" si="3"/>
        <v>18.7986</v>
      </c>
      <c r="T114" s="54">
        <v>5.5E-2</v>
      </c>
      <c r="U114" s="53">
        <f t="shared" si="4"/>
        <v>3.3054204999999994</v>
      </c>
      <c r="V114" s="53">
        <f t="shared" si="5"/>
        <v>19.832522999999995</v>
      </c>
      <c r="W114" s="13" t="s">
        <v>397</v>
      </c>
    </row>
    <row r="115" spans="1:25" s="13" customFormat="1" hidden="1">
      <c r="A115" s="13" t="s">
        <v>1469</v>
      </c>
      <c r="B115" s="13" t="s">
        <v>1470</v>
      </c>
      <c r="C115" s="13" t="s">
        <v>70</v>
      </c>
      <c r="D115" s="13" t="s">
        <v>1222</v>
      </c>
      <c r="E115" s="13" t="s">
        <v>788</v>
      </c>
      <c r="F115" s="13" t="s">
        <v>882</v>
      </c>
      <c r="G115" s="13" t="s">
        <v>2190</v>
      </c>
      <c r="H115" s="13" t="s">
        <v>1993</v>
      </c>
      <c r="I115" s="13">
        <v>0</v>
      </c>
      <c r="J115" s="13">
        <v>250</v>
      </c>
      <c r="M115" s="52">
        <v>3546940014921</v>
      </c>
      <c r="N115" s="13" t="s">
        <v>1041</v>
      </c>
      <c r="O115" s="13">
        <v>0</v>
      </c>
      <c r="P115" s="13">
        <v>6</v>
      </c>
      <c r="Q115" s="53">
        <v>1.98</v>
      </c>
      <c r="R115" s="53">
        <f>Q115*Coeff!$D$3*(1-VLOOKUP(Coeff!$B$15,Coeff!$B$1:$I$10,5,FALSE))</f>
        <v>3.2650199999999998</v>
      </c>
      <c r="S115" s="53">
        <f t="shared" si="3"/>
        <v>19.590119999999999</v>
      </c>
      <c r="T115" s="54">
        <v>5.5E-2</v>
      </c>
      <c r="U115" s="53">
        <f t="shared" si="4"/>
        <v>3.4445960999999996</v>
      </c>
      <c r="V115" s="53">
        <f t="shared" si="5"/>
        <v>20.667576599999997</v>
      </c>
      <c r="W115" s="13" t="s">
        <v>397</v>
      </c>
    </row>
    <row r="116" spans="1:25" s="13" customFormat="1" hidden="1">
      <c r="A116" s="13" t="s">
        <v>1469</v>
      </c>
      <c r="B116" s="13" t="s">
        <v>1470</v>
      </c>
      <c r="C116" s="13" t="s">
        <v>71</v>
      </c>
      <c r="D116" s="13" t="s">
        <v>1223</v>
      </c>
      <c r="E116" s="13" t="s">
        <v>789</v>
      </c>
      <c r="F116" s="13" t="s">
        <v>883</v>
      </c>
      <c r="G116" s="13" t="s">
        <v>2190</v>
      </c>
      <c r="H116" s="13" t="s">
        <v>1993</v>
      </c>
      <c r="I116" s="13">
        <v>0</v>
      </c>
      <c r="J116" s="13">
        <v>250</v>
      </c>
      <c r="M116" s="52">
        <v>3546940016024</v>
      </c>
      <c r="N116" s="13" t="s">
        <v>1041</v>
      </c>
      <c r="O116" s="13">
        <v>0</v>
      </c>
      <c r="P116" s="13">
        <v>6</v>
      </c>
      <c r="Q116" s="53">
        <v>2.76</v>
      </c>
      <c r="R116" s="53">
        <f>Q116*Coeff!$D$3*(1-VLOOKUP(Coeff!$B$15,Coeff!$B$1:$I$10,5,FALSE))</f>
        <v>4.5512399999999991</v>
      </c>
      <c r="S116" s="53">
        <f t="shared" si="3"/>
        <v>27.307439999999993</v>
      </c>
      <c r="T116" s="54">
        <v>5.5E-2</v>
      </c>
      <c r="U116" s="53">
        <f t="shared" si="4"/>
        <v>4.8015581999999988</v>
      </c>
      <c r="V116" s="53">
        <f t="shared" si="5"/>
        <v>28.809349199999993</v>
      </c>
      <c r="W116" s="13" t="s">
        <v>397</v>
      </c>
    </row>
    <row r="117" spans="1:25" s="13" customFormat="1" hidden="1">
      <c r="A117" s="13" t="s">
        <v>1469</v>
      </c>
      <c r="B117" s="13" t="s">
        <v>1470</v>
      </c>
      <c r="C117" s="13" t="s">
        <v>72</v>
      </c>
      <c r="D117" s="13" t="s">
        <v>1224</v>
      </c>
      <c r="E117" s="13" t="s">
        <v>790</v>
      </c>
      <c r="F117" s="13" t="s">
        <v>884</v>
      </c>
      <c r="G117" s="13" t="s">
        <v>2190</v>
      </c>
      <c r="H117" s="13" t="s">
        <v>1993</v>
      </c>
      <c r="I117" s="13">
        <v>0</v>
      </c>
      <c r="J117" s="13">
        <v>250</v>
      </c>
      <c r="M117" s="52">
        <v>3546940016420</v>
      </c>
      <c r="N117" s="13" t="s">
        <v>1041</v>
      </c>
      <c r="O117" s="13">
        <v>0</v>
      </c>
      <c r="P117" s="13">
        <v>6</v>
      </c>
      <c r="Q117" s="53">
        <v>2.08</v>
      </c>
      <c r="R117" s="53">
        <f>Q117*Coeff!$D$3*(1-VLOOKUP(Coeff!$B$15,Coeff!$B$1:$I$10,5,FALSE))</f>
        <v>3.4299200000000001</v>
      </c>
      <c r="S117" s="53">
        <f t="shared" si="3"/>
        <v>20.579520000000002</v>
      </c>
      <c r="T117" s="54">
        <v>5.5E-2</v>
      </c>
      <c r="U117" s="53">
        <f t="shared" si="4"/>
        <v>3.6185655999999997</v>
      </c>
      <c r="V117" s="53">
        <f t="shared" si="5"/>
        <v>21.711393599999997</v>
      </c>
      <c r="W117" s="13" t="s">
        <v>397</v>
      </c>
    </row>
    <row r="118" spans="1:25" s="13" customFormat="1" hidden="1">
      <c r="A118" s="13" t="s">
        <v>1469</v>
      </c>
      <c r="B118" s="13" t="s">
        <v>1470</v>
      </c>
      <c r="C118" s="13" t="s">
        <v>73</v>
      </c>
      <c r="D118" s="13" t="s">
        <v>1225</v>
      </c>
      <c r="E118" s="13" t="s">
        <v>791</v>
      </c>
      <c r="F118" s="13" t="s">
        <v>715</v>
      </c>
      <c r="G118" s="13" t="s">
        <v>2190</v>
      </c>
      <c r="H118" s="13" t="s">
        <v>1993</v>
      </c>
      <c r="I118" s="13">
        <v>0</v>
      </c>
      <c r="J118" s="13">
        <v>250</v>
      </c>
      <c r="M118" s="52">
        <v>3546940016529</v>
      </c>
      <c r="N118" s="13" t="s">
        <v>1041</v>
      </c>
      <c r="O118" s="13">
        <v>0</v>
      </c>
      <c r="P118" s="13">
        <v>6</v>
      </c>
      <c r="Q118" s="53">
        <v>1.98</v>
      </c>
      <c r="R118" s="53">
        <f>Q118*Coeff!$D$3*(1-VLOOKUP(Coeff!$B$15,Coeff!$B$1:$I$10,5,FALSE))</f>
        <v>3.2650199999999998</v>
      </c>
      <c r="S118" s="53">
        <f t="shared" si="3"/>
        <v>19.590119999999999</v>
      </c>
      <c r="T118" s="54">
        <v>5.5E-2</v>
      </c>
      <c r="U118" s="53">
        <f t="shared" si="4"/>
        <v>3.4445960999999996</v>
      </c>
      <c r="V118" s="53">
        <f t="shared" si="5"/>
        <v>20.667576599999997</v>
      </c>
      <c r="W118" s="13" t="s">
        <v>397</v>
      </c>
    </row>
    <row r="119" spans="1:25" s="13" customFormat="1" hidden="1">
      <c r="A119" s="13" t="s">
        <v>1469</v>
      </c>
      <c r="B119" s="13" t="s">
        <v>1470</v>
      </c>
      <c r="C119" s="13" t="s">
        <v>74</v>
      </c>
      <c r="D119" s="13" t="s">
        <v>1226</v>
      </c>
      <c r="E119" s="13" t="s">
        <v>792</v>
      </c>
      <c r="F119" s="13" t="s">
        <v>885</v>
      </c>
      <c r="G119" s="13" t="s">
        <v>2190</v>
      </c>
      <c r="H119" s="13" t="s">
        <v>1993</v>
      </c>
      <c r="I119" s="13">
        <v>0</v>
      </c>
      <c r="J119" s="13">
        <v>250</v>
      </c>
      <c r="M119" s="52">
        <v>3546940016727</v>
      </c>
      <c r="N119" s="13" t="s">
        <v>1041</v>
      </c>
      <c r="O119" s="13">
        <v>0</v>
      </c>
      <c r="P119" s="13">
        <v>6</v>
      </c>
      <c r="Q119" s="53">
        <v>2.1</v>
      </c>
      <c r="R119" s="53">
        <f>Q119*Coeff!$D$3*(1-VLOOKUP(Coeff!$B$15,Coeff!$B$1:$I$10,5,FALSE))</f>
        <v>3.4628999999999999</v>
      </c>
      <c r="S119" s="53">
        <f t="shared" si="3"/>
        <v>20.7774</v>
      </c>
      <c r="T119" s="54">
        <v>5.5E-2</v>
      </c>
      <c r="U119" s="53">
        <f t="shared" si="4"/>
        <v>3.6533594999999996</v>
      </c>
      <c r="V119" s="53">
        <f t="shared" si="5"/>
        <v>21.920156999999996</v>
      </c>
      <c r="W119" s="13" t="s">
        <v>397</v>
      </c>
    </row>
    <row r="120" spans="1:25" s="13" customFormat="1" hidden="1">
      <c r="A120" s="13" t="s">
        <v>1469</v>
      </c>
      <c r="B120" s="13" t="s">
        <v>1470</v>
      </c>
      <c r="C120" s="13" t="s">
        <v>75</v>
      </c>
      <c r="D120" s="13" t="s">
        <v>1227</v>
      </c>
      <c r="E120" s="13" t="s">
        <v>793</v>
      </c>
      <c r="F120" s="13" t="s">
        <v>886</v>
      </c>
      <c r="G120" s="13" t="s">
        <v>2190</v>
      </c>
      <c r="H120" s="13" t="s">
        <v>1993</v>
      </c>
      <c r="I120" s="13">
        <v>0</v>
      </c>
      <c r="J120" s="13">
        <v>250</v>
      </c>
      <c r="M120" s="52">
        <v>3546940017229</v>
      </c>
      <c r="N120" s="13" t="s">
        <v>1041</v>
      </c>
      <c r="O120" s="13">
        <v>0</v>
      </c>
      <c r="P120" s="13">
        <v>6</v>
      </c>
      <c r="Q120" s="53">
        <v>1.9</v>
      </c>
      <c r="R120" s="53">
        <f>Q120*Coeff!$D$3*(1-VLOOKUP(Coeff!$B$15,Coeff!$B$1:$I$10,5,FALSE))</f>
        <v>3.1330999999999998</v>
      </c>
      <c r="S120" s="53">
        <f t="shared" si="3"/>
        <v>18.7986</v>
      </c>
      <c r="T120" s="54">
        <v>5.5E-2</v>
      </c>
      <c r="U120" s="53">
        <f t="shared" si="4"/>
        <v>3.3054204999999994</v>
      </c>
      <c r="V120" s="53">
        <f t="shared" si="5"/>
        <v>19.832522999999995</v>
      </c>
      <c r="W120" s="13" t="s">
        <v>397</v>
      </c>
    </row>
    <row r="121" spans="1:25" s="13" customFormat="1" hidden="1">
      <c r="A121" s="13" t="s">
        <v>1469</v>
      </c>
      <c r="B121" s="13" t="s">
        <v>1470</v>
      </c>
      <c r="C121" s="13" t="s">
        <v>76</v>
      </c>
      <c r="D121" s="13" t="s">
        <v>1228</v>
      </c>
      <c r="E121" s="13" t="s">
        <v>794</v>
      </c>
      <c r="F121" s="13" t="s">
        <v>887</v>
      </c>
      <c r="G121" s="13" t="s">
        <v>2190</v>
      </c>
      <c r="H121" s="13" t="s">
        <v>1993</v>
      </c>
      <c r="I121" s="13">
        <v>0</v>
      </c>
      <c r="J121" s="13">
        <v>250</v>
      </c>
      <c r="M121" s="52">
        <v>3546940018226</v>
      </c>
      <c r="N121" s="13" t="s">
        <v>1041</v>
      </c>
      <c r="O121" s="13">
        <v>0</v>
      </c>
      <c r="P121" s="13">
        <v>6</v>
      </c>
      <c r="Q121" s="53">
        <v>1.97</v>
      </c>
      <c r="R121" s="53">
        <f>Q121*Coeff!$D$3*(1-VLOOKUP(Coeff!$B$15,Coeff!$B$1:$I$10,5,FALSE))</f>
        <v>3.2485299999999997</v>
      </c>
      <c r="S121" s="53">
        <f t="shared" si="3"/>
        <v>19.49118</v>
      </c>
      <c r="T121" s="54">
        <v>5.5E-2</v>
      </c>
      <c r="U121" s="53">
        <f t="shared" si="4"/>
        <v>3.4271991499999994</v>
      </c>
      <c r="V121" s="53">
        <f t="shared" si="5"/>
        <v>20.563194899999996</v>
      </c>
      <c r="W121" s="13" t="s">
        <v>397</v>
      </c>
    </row>
    <row r="122" spans="1:25" s="13" customFormat="1" hidden="1">
      <c r="A122" s="13" t="s">
        <v>1469</v>
      </c>
      <c r="B122" s="13" t="s">
        <v>1470</v>
      </c>
      <c r="C122" s="13" t="s">
        <v>77</v>
      </c>
      <c r="D122" s="13" t="s">
        <v>1229</v>
      </c>
      <c r="E122" s="13" t="s">
        <v>795</v>
      </c>
      <c r="F122" s="13" t="s">
        <v>888</v>
      </c>
      <c r="G122" s="13" t="s">
        <v>2190</v>
      </c>
      <c r="H122" s="13" t="s">
        <v>1993</v>
      </c>
      <c r="I122" s="13">
        <v>0</v>
      </c>
      <c r="J122" s="13">
        <v>250</v>
      </c>
      <c r="M122" s="52">
        <v>3546940018820</v>
      </c>
      <c r="N122" s="13" t="s">
        <v>1041</v>
      </c>
      <c r="O122" s="13">
        <v>0</v>
      </c>
      <c r="P122" s="13">
        <v>6</v>
      </c>
      <c r="Q122" s="53">
        <v>2.2999999999999998</v>
      </c>
      <c r="R122" s="53">
        <f>Q122*Coeff!$D$3*(1-VLOOKUP(Coeff!$B$15,Coeff!$B$1:$I$10,5,FALSE))</f>
        <v>3.7926999999999995</v>
      </c>
      <c r="S122" s="53">
        <f t="shared" si="3"/>
        <v>22.756199999999996</v>
      </c>
      <c r="T122" s="54">
        <v>5.5E-2</v>
      </c>
      <c r="U122" s="53">
        <f t="shared" si="4"/>
        <v>4.001298499999999</v>
      </c>
      <c r="V122" s="53">
        <f t="shared" si="5"/>
        <v>24.007790999999994</v>
      </c>
      <c r="W122" s="13" t="s">
        <v>397</v>
      </c>
    </row>
    <row r="123" spans="1:25" s="13" customFormat="1" hidden="1">
      <c r="A123" s="13" t="s">
        <v>1469</v>
      </c>
      <c r="B123" s="13" t="s">
        <v>1470</v>
      </c>
      <c r="C123" s="13" t="s">
        <v>78</v>
      </c>
      <c r="D123" s="13" t="s">
        <v>1230</v>
      </c>
      <c r="E123" s="13" t="s">
        <v>796</v>
      </c>
      <c r="F123" s="13" t="s">
        <v>889</v>
      </c>
      <c r="G123" s="13" t="s">
        <v>2190</v>
      </c>
      <c r="H123" s="13" t="s">
        <v>1993</v>
      </c>
      <c r="I123" s="13">
        <v>0</v>
      </c>
      <c r="J123" s="13">
        <v>250</v>
      </c>
      <c r="M123" s="52">
        <v>3546940018929</v>
      </c>
      <c r="N123" s="13" t="s">
        <v>1041</v>
      </c>
      <c r="O123" s="13">
        <v>0</v>
      </c>
      <c r="P123" s="13">
        <v>6</v>
      </c>
      <c r="Q123" s="53">
        <v>2.02</v>
      </c>
      <c r="R123" s="53">
        <f>Q123*Coeff!$D$3*(1-VLOOKUP(Coeff!$B$15,Coeff!$B$1:$I$10,5,FALSE))</f>
        <v>3.3309799999999998</v>
      </c>
      <c r="S123" s="53">
        <f t="shared" si="3"/>
        <v>19.985879999999998</v>
      </c>
      <c r="T123" s="54">
        <v>5.5E-2</v>
      </c>
      <c r="U123" s="53">
        <f t="shared" si="4"/>
        <v>3.5141838999999995</v>
      </c>
      <c r="V123" s="53">
        <f t="shared" si="5"/>
        <v>21.085103399999998</v>
      </c>
      <c r="W123" s="13" t="s">
        <v>397</v>
      </c>
      <c r="Y123" s="13" t="s">
        <v>1526</v>
      </c>
    </row>
    <row r="124" spans="1:25" s="13" customFormat="1" hidden="1">
      <c r="A124" s="13" t="s">
        <v>1469</v>
      </c>
      <c r="B124" s="13" t="s">
        <v>1470</v>
      </c>
      <c r="C124" s="13" t="s">
        <v>79</v>
      </c>
      <c r="D124" s="13" t="s">
        <v>1231</v>
      </c>
      <c r="E124" s="13" t="s">
        <v>797</v>
      </c>
      <c r="F124" s="13" t="s">
        <v>890</v>
      </c>
      <c r="G124" s="13" t="s">
        <v>2190</v>
      </c>
      <c r="H124" s="13" t="s">
        <v>1993</v>
      </c>
      <c r="I124" s="13">
        <v>0</v>
      </c>
      <c r="J124" s="13">
        <v>250</v>
      </c>
      <c r="M124" s="52">
        <v>3546940019025</v>
      </c>
      <c r="N124" s="13" t="s">
        <v>1041</v>
      </c>
      <c r="O124" s="13">
        <v>0</v>
      </c>
      <c r="P124" s="13">
        <v>6</v>
      </c>
      <c r="Q124" s="53">
        <v>2.0099999999999998</v>
      </c>
      <c r="R124" s="53">
        <f>Q124*Coeff!$D$3*(1-VLOOKUP(Coeff!$B$15,Coeff!$B$1:$I$10,5,FALSE))</f>
        <v>3.3144899999999993</v>
      </c>
      <c r="S124" s="53">
        <f t="shared" si="3"/>
        <v>19.886939999999996</v>
      </c>
      <c r="T124" s="54">
        <v>5.5E-2</v>
      </c>
      <c r="U124" s="53">
        <f t="shared" si="4"/>
        <v>3.4967869499999988</v>
      </c>
      <c r="V124" s="53">
        <f t="shared" si="5"/>
        <v>20.980721699999993</v>
      </c>
      <c r="W124" s="13" t="s">
        <v>397</v>
      </c>
    </row>
    <row r="125" spans="1:25" s="13" customFormat="1" hidden="1">
      <c r="A125" s="13" t="s">
        <v>1469</v>
      </c>
      <c r="B125" s="13" t="s">
        <v>1470</v>
      </c>
      <c r="C125" s="13" t="s">
        <v>80</v>
      </c>
      <c r="D125" s="13" t="s">
        <v>1232</v>
      </c>
      <c r="E125" s="13" t="s">
        <v>798</v>
      </c>
      <c r="F125" s="13" t="s">
        <v>891</v>
      </c>
      <c r="G125" s="13" t="s">
        <v>2190</v>
      </c>
      <c r="H125" s="13" t="s">
        <v>1993</v>
      </c>
      <c r="I125" s="13">
        <v>0</v>
      </c>
      <c r="J125" s="13">
        <v>250</v>
      </c>
      <c r="M125" s="52">
        <v>3546940019223</v>
      </c>
      <c r="N125" s="13" t="s">
        <v>1041</v>
      </c>
      <c r="O125" s="13">
        <v>0</v>
      </c>
      <c r="P125" s="13">
        <v>6</v>
      </c>
      <c r="Q125" s="53">
        <v>2.12</v>
      </c>
      <c r="R125" s="53">
        <f>Q125*Coeff!$D$3*(1-VLOOKUP(Coeff!$B$15,Coeff!$B$1:$I$10,5,FALSE))</f>
        <v>3.4958800000000001</v>
      </c>
      <c r="S125" s="53">
        <f t="shared" si="3"/>
        <v>20.975280000000001</v>
      </c>
      <c r="T125" s="54">
        <v>5.5E-2</v>
      </c>
      <c r="U125" s="53">
        <f t="shared" si="4"/>
        <v>3.6881534</v>
      </c>
      <c r="V125" s="53">
        <f t="shared" si="5"/>
        <v>22.128920399999998</v>
      </c>
      <c r="W125" s="13" t="s">
        <v>397</v>
      </c>
    </row>
    <row r="126" spans="1:25" s="13" customFormat="1" hidden="1">
      <c r="A126" s="13" t="s">
        <v>1469</v>
      </c>
      <c r="B126" s="13" t="s">
        <v>1470</v>
      </c>
      <c r="C126" s="13" t="s">
        <v>81</v>
      </c>
      <c r="D126" s="13" t="s">
        <v>1233</v>
      </c>
      <c r="E126" s="13" t="s">
        <v>799</v>
      </c>
      <c r="F126" s="13" t="s">
        <v>892</v>
      </c>
      <c r="G126" s="13" t="s">
        <v>2190</v>
      </c>
      <c r="H126" s="13" t="s">
        <v>1993</v>
      </c>
      <c r="I126" s="13">
        <v>0</v>
      </c>
      <c r="J126" s="13">
        <v>250</v>
      </c>
      <c r="M126" s="52">
        <v>3546940019322</v>
      </c>
      <c r="N126" s="13" t="s">
        <v>1041</v>
      </c>
      <c r="O126" s="13">
        <v>0</v>
      </c>
      <c r="P126" s="13">
        <v>6</v>
      </c>
      <c r="Q126" s="53">
        <v>2.16</v>
      </c>
      <c r="R126" s="53">
        <f>Q126*Coeff!$D$3*(1-VLOOKUP(Coeff!$B$15,Coeff!$B$1:$I$10,5,FALSE))</f>
        <v>3.5618400000000001</v>
      </c>
      <c r="S126" s="53">
        <f t="shared" si="3"/>
        <v>21.371040000000001</v>
      </c>
      <c r="T126" s="54">
        <v>5.5E-2</v>
      </c>
      <c r="U126" s="53">
        <f t="shared" si="4"/>
        <v>3.7577411999999999</v>
      </c>
      <c r="V126" s="53">
        <f t="shared" si="5"/>
        <v>22.546447199999999</v>
      </c>
      <c r="W126" s="13" t="s">
        <v>397</v>
      </c>
    </row>
    <row r="127" spans="1:25" s="13" customFormat="1" hidden="1">
      <c r="A127" s="13" t="s">
        <v>1469</v>
      </c>
      <c r="B127" s="13" t="s">
        <v>1470</v>
      </c>
      <c r="C127" s="13" t="s">
        <v>82</v>
      </c>
      <c r="D127" s="13" t="s">
        <v>1234</v>
      </c>
      <c r="E127" s="13" t="s">
        <v>800</v>
      </c>
      <c r="F127" s="13" t="s">
        <v>873</v>
      </c>
      <c r="G127" s="13" t="s">
        <v>2190</v>
      </c>
      <c r="H127" s="13" t="s">
        <v>1993</v>
      </c>
      <c r="I127" s="13">
        <v>0</v>
      </c>
      <c r="J127" s="13">
        <v>250</v>
      </c>
      <c r="M127" s="52">
        <v>3546940019629</v>
      </c>
      <c r="N127" s="13" t="s">
        <v>1041</v>
      </c>
      <c r="O127" s="13">
        <v>0</v>
      </c>
      <c r="P127" s="13">
        <v>6</v>
      </c>
      <c r="Q127" s="53">
        <v>1.9</v>
      </c>
      <c r="R127" s="53">
        <f>Q127*Coeff!$D$3*(1-VLOOKUP(Coeff!$B$15,Coeff!$B$1:$I$10,5,FALSE))</f>
        <v>3.1330999999999998</v>
      </c>
      <c r="S127" s="53">
        <f t="shared" si="3"/>
        <v>18.7986</v>
      </c>
      <c r="T127" s="54">
        <v>5.5E-2</v>
      </c>
      <c r="U127" s="53">
        <f t="shared" si="4"/>
        <v>3.3054204999999994</v>
      </c>
      <c r="V127" s="53">
        <f t="shared" si="5"/>
        <v>19.832522999999995</v>
      </c>
      <c r="W127" s="13" t="s">
        <v>397</v>
      </c>
    </row>
    <row r="128" spans="1:25" s="13" customFormat="1" hidden="1">
      <c r="A128" s="13" t="s">
        <v>1469</v>
      </c>
      <c r="B128" s="13" t="s">
        <v>1470</v>
      </c>
      <c r="C128" s="13" t="s">
        <v>83</v>
      </c>
      <c r="D128" s="13" t="s">
        <v>1235</v>
      </c>
      <c r="E128" s="13" t="s">
        <v>801</v>
      </c>
      <c r="F128" s="13" t="s">
        <v>893</v>
      </c>
      <c r="G128" s="13" t="s">
        <v>2190</v>
      </c>
      <c r="H128" s="13" t="s">
        <v>1993</v>
      </c>
      <c r="I128" s="13">
        <v>0</v>
      </c>
      <c r="J128" s="13">
        <v>250</v>
      </c>
      <c r="M128" s="52">
        <v>3546940019926</v>
      </c>
      <c r="N128" s="13" t="s">
        <v>1041</v>
      </c>
      <c r="O128" s="13">
        <v>0</v>
      </c>
      <c r="P128" s="13">
        <v>6</v>
      </c>
      <c r="Q128" s="53">
        <v>2.2200000000000002</v>
      </c>
      <c r="R128" s="53">
        <f>Q128*Coeff!$D$3*(1-VLOOKUP(Coeff!$B$15,Coeff!$B$1:$I$10,5,FALSE))</f>
        <v>3.6607799999999999</v>
      </c>
      <c r="S128" s="53">
        <f t="shared" si="3"/>
        <v>21.964680000000001</v>
      </c>
      <c r="T128" s="54">
        <v>5.5E-2</v>
      </c>
      <c r="U128" s="53">
        <f t="shared" si="4"/>
        <v>3.8621228999999997</v>
      </c>
      <c r="V128" s="53">
        <f t="shared" si="5"/>
        <v>23.172737399999999</v>
      </c>
      <c r="W128" s="13" t="s">
        <v>397</v>
      </c>
    </row>
    <row r="129" spans="1:28" s="13" customFormat="1" hidden="1">
      <c r="A129" s="13" t="s">
        <v>1469</v>
      </c>
      <c r="B129" s="13" t="s">
        <v>1470</v>
      </c>
      <c r="C129" s="13" t="s">
        <v>85</v>
      </c>
      <c r="D129" s="13" t="s">
        <v>1236</v>
      </c>
      <c r="E129" s="13" t="s">
        <v>802</v>
      </c>
      <c r="F129" s="13" t="s">
        <v>894</v>
      </c>
      <c r="G129" s="13" t="s">
        <v>2190</v>
      </c>
      <c r="H129" s="13" t="s">
        <v>1993</v>
      </c>
      <c r="I129" s="13">
        <v>0</v>
      </c>
      <c r="J129" s="13">
        <v>250</v>
      </c>
      <c r="M129" s="52">
        <v>3546940020021</v>
      </c>
      <c r="N129" s="13" t="s">
        <v>1041</v>
      </c>
      <c r="O129" s="13">
        <v>0</v>
      </c>
      <c r="P129" s="13">
        <v>6</v>
      </c>
      <c r="Q129" s="53">
        <v>2.0099999999999998</v>
      </c>
      <c r="R129" s="53">
        <f>Q129*Coeff!$D$3*(1-VLOOKUP(Coeff!$B$15,Coeff!$B$1:$I$10,5,FALSE))</f>
        <v>3.3144899999999993</v>
      </c>
      <c r="S129" s="53">
        <f t="shared" ref="S129:S192" si="6">+R129*P129</f>
        <v>19.886939999999996</v>
      </c>
      <c r="T129" s="54">
        <v>5.5E-2</v>
      </c>
      <c r="U129" s="53">
        <f t="shared" ref="U129:U192" si="7">+R129*(1+T129)</f>
        <v>3.4967869499999988</v>
      </c>
      <c r="V129" s="53">
        <f t="shared" ref="V129:V192" si="8">+U129*P129</f>
        <v>20.980721699999993</v>
      </c>
      <c r="W129" s="13" t="s">
        <v>397</v>
      </c>
    </row>
    <row r="130" spans="1:28" s="13" customFormat="1" hidden="1">
      <c r="A130" s="13" t="s">
        <v>1469</v>
      </c>
      <c r="B130" s="13" t="s">
        <v>1470</v>
      </c>
      <c r="C130" s="13" t="s">
        <v>86</v>
      </c>
      <c r="D130" s="13" t="s">
        <v>1237</v>
      </c>
      <c r="E130" s="13" t="s">
        <v>803</v>
      </c>
      <c r="F130" s="13" t="s">
        <v>895</v>
      </c>
      <c r="G130" s="13" t="s">
        <v>2190</v>
      </c>
      <c r="H130" s="13" t="s">
        <v>1993</v>
      </c>
      <c r="I130" s="13">
        <v>0</v>
      </c>
      <c r="J130" s="13">
        <v>250</v>
      </c>
      <c r="M130" s="52">
        <v>3546940020823</v>
      </c>
      <c r="N130" s="13" t="s">
        <v>1041</v>
      </c>
      <c r="O130" s="13">
        <v>0</v>
      </c>
      <c r="P130" s="13">
        <v>6</v>
      </c>
      <c r="Q130" s="53">
        <v>2.27</v>
      </c>
      <c r="R130" s="53">
        <f>Q130*Coeff!$D$3*(1-VLOOKUP(Coeff!$B$15,Coeff!$B$1:$I$10,5,FALSE))</f>
        <v>3.7432300000000001</v>
      </c>
      <c r="S130" s="53">
        <f t="shared" si="6"/>
        <v>22.459379999999999</v>
      </c>
      <c r="T130" s="54">
        <v>5.5E-2</v>
      </c>
      <c r="U130" s="53">
        <f t="shared" si="7"/>
        <v>3.9491076499999997</v>
      </c>
      <c r="V130" s="53">
        <f t="shared" si="8"/>
        <v>23.694645899999998</v>
      </c>
      <c r="W130" s="13" t="s">
        <v>397</v>
      </c>
    </row>
    <row r="131" spans="1:28" s="13" customFormat="1" hidden="1">
      <c r="A131" s="13" t="s">
        <v>1469</v>
      </c>
      <c r="B131" s="13" t="s">
        <v>1470</v>
      </c>
      <c r="C131" s="13" t="s">
        <v>87</v>
      </c>
      <c r="D131" s="13" t="s">
        <v>1238</v>
      </c>
      <c r="E131" s="13" t="s">
        <v>804</v>
      </c>
      <c r="F131" s="13" t="s">
        <v>856</v>
      </c>
      <c r="G131" s="13" t="s">
        <v>2190</v>
      </c>
      <c r="H131" s="13" t="s">
        <v>1993</v>
      </c>
      <c r="I131" s="13">
        <v>0</v>
      </c>
      <c r="J131" s="13">
        <v>250</v>
      </c>
      <c r="M131" s="52">
        <v>3546940022223</v>
      </c>
      <c r="N131" s="13" t="s">
        <v>1041</v>
      </c>
      <c r="O131" s="13">
        <v>0</v>
      </c>
      <c r="P131" s="13">
        <v>6</v>
      </c>
      <c r="Q131" s="53">
        <v>2.16</v>
      </c>
      <c r="R131" s="53">
        <f>Q131*Coeff!$D$3*(1-VLOOKUP(Coeff!$B$15,Coeff!$B$1:$I$10,5,FALSE))</f>
        <v>3.5618400000000001</v>
      </c>
      <c r="S131" s="53">
        <f t="shared" si="6"/>
        <v>21.371040000000001</v>
      </c>
      <c r="T131" s="54">
        <v>5.5E-2</v>
      </c>
      <c r="U131" s="53">
        <f t="shared" si="7"/>
        <v>3.7577411999999999</v>
      </c>
      <c r="V131" s="53">
        <f t="shared" si="8"/>
        <v>22.546447199999999</v>
      </c>
      <c r="W131" s="13" t="s">
        <v>397</v>
      </c>
    </row>
    <row r="132" spans="1:28" s="13" customFormat="1" hidden="1">
      <c r="A132" s="13" t="s">
        <v>1469</v>
      </c>
      <c r="B132" s="13" t="s">
        <v>1470</v>
      </c>
      <c r="C132" s="13" t="s">
        <v>88</v>
      </c>
      <c r="D132" s="13" t="s">
        <v>1239</v>
      </c>
      <c r="E132" s="13" t="s">
        <v>805</v>
      </c>
      <c r="F132" s="13" t="s">
        <v>896</v>
      </c>
      <c r="G132" s="13" t="s">
        <v>2190</v>
      </c>
      <c r="H132" s="13" t="s">
        <v>1993</v>
      </c>
      <c r="I132" s="13">
        <v>0</v>
      </c>
      <c r="J132" s="13">
        <v>250</v>
      </c>
      <c r="M132" s="52">
        <v>3546940022322</v>
      </c>
      <c r="N132" s="13" t="s">
        <v>1041</v>
      </c>
      <c r="O132" s="13">
        <v>0</v>
      </c>
      <c r="P132" s="13">
        <v>6</v>
      </c>
      <c r="Q132" s="53">
        <v>2.16</v>
      </c>
      <c r="R132" s="53">
        <f>Q132*Coeff!$D$3*(1-VLOOKUP(Coeff!$B$15,Coeff!$B$1:$I$10,5,FALSE))</f>
        <v>3.5618400000000001</v>
      </c>
      <c r="S132" s="53">
        <f t="shared" si="6"/>
        <v>21.371040000000001</v>
      </c>
      <c r="T132" s="54">
        <v>5.5E-2</v>
      </c>
      <c r="U132" s="53">
        <f t="shared" si="7"/>
        <v>3.7577411999999999</v>
      </c>
      <c r="V132" s="53">
        <f t="shared" si="8"/>
        <v>22.546447199999999</v>
      </c>
      <c r="W132" s="13" t="s">
        <v>397</v>
      </c>
    </row>
    <row r="133" spans="1:28" s="13" customFormat="1" hidden="1">
      <c r="A133" s="13" t="s">
        <v>1469</v>
      </c>
      <c r="B133" s="13" t="s">
        <v>1470</v>
      </c>
      <c r="C133" s="13" t="s">
        <v>435</v>
      </c>
      <c r="D133" s="13" t="s">
        <v>1240</v>
      </c>
      <c r="E133" s="13" t="s">
        <v>806</v>
      </c>
      <c r="F133" s="13" t="s">
        <v>897</v>
      </c>
      <c r="G133" s="13" t="s">
        <v>2190</v>
      </c>
      <c r="H133" s="13" t="s">
        <v>1993</v>
      </c>
      <c r="I133" s="13">
        <v>0</v>
      </c>
      <c r="J133" s="13">
        <v>250</v>
      </c>
      <c r="M133" s="52">
        <v>3546940022421</v>
      </c>
      <c r="N133" s="13" t="s">
        <v>1041</v>
      </c>
      <c r="O133" s="13">
        <v>0</v>
      </c>
      <c r="P133" s="13">
        <v>6</v>
      </c>
      <c r="Q133" s="53">
        <v>2.2999999999999998</v>
      </c>
      <c r="R133" s="53">
        <f>Q133*Coeff!$D$3*(1-VLOOKUP(Coeff!$B$15,Coeff!$B$1:$I$10,5,FALSE))</f>
        <v>3.7926999999999995</v>
      </c>
      <c r="S133" s="53">
        <f t="shared" si="6"/>
        <v>22.756199999999996</v>
      </c>
      <c r="T133" s="54">
        <v>5.5E-2</v>
      </c>
      <c r="U133" s="53">
        <f t="shared" si="7"/>
        <v>4.001298499999999</v>
      </c>
      <c r="V133" s="53">
        <f t="shared" si="8"/>
        <v>24.007790999999994</v>
      </c>
      <c r="W133" s="13" t="s">
        <v>397</v>
      </c>
    </row>
    <row r="134" spans="1:28" s="13" customFormat="1" hidden="1">
      <c r="A134" s="13" t="s">
        <v>1469</v>
      </c>
      <c r="B134" s="13" t="s">
        <v>1470</v>
      </c>
      <c r="C134" s="13" t="s">
        <v>89</v>
      </c>
      <c r="D134" s="13" t="s">
        <v>1241</v>
      </c>
      <c r="E134" s="13" t="s">
        <v>807</v>
      </c>
      <c r="F134" s="13" t="s">
        <v>898</v>
      </c>
      <c r="G134" s="13" t="s">
        <v>2190</v>
      </c>
      <c r="H134" s="13" t="s">
        <v>1993</v>
      </c>
      <c r="I134" s="13">
        <v>0</v>
      </c>
      <c r="J134" s="13">
        <v>250</v>
      </c>
      <c r="M134" s="52">
        <v>3546940022520</v>
      </c>
      <c r="N134" s="13" t="s">
        <v>1041</v>
      </c>
      <c r="O134" s="13">
        <v>0</v>
      </c>
      <c r="P134" s="13">
        <v>6</v>
      </c>
      <c r="Q134" s="53">
        <v>2.0099999999999998</v>
      </c>
      <c r="R134" s="53">
        <f>Q134*Coeff!$D$3*(1-VLOOKUP(Coeff!$B$15,Coeff!$B$1:$I$10,5,FALSE))</f>
        <v>3.3144899999999993</v>
      </c>
      <c r="S134" s="53">
        <f t="shared" si="6"/>
        <v>19.886939999999996</v>
      </c>
      <c r="T134" s="54">
        <v>5.5E-2</v>
      </c>
      <c r="U134" s="53">
        <f t="shared" si="7"/>
        <v>3.4967869499999988</v>
      </c>
      <c r="V134" s="53">
        <f t="shared" si="8"/>
        <v>20.980721699999993</v>
      </c>
      <c r="W134" s="13" t="s">
        <v>397</v>
      </c>
    </row>
    <row r="135" spans="1:28" s="13" customFormat="1" hidden="1">
      <c r="A135" s="13" t="s">
        <v>1469</v>
      </c>
      <c r="B135" s="13" t="s">
        <v>1470</v>
      </c>
      <c r="C135" s="13" t="s">
        <v>90</v>
      </c>
      <c r="D135" s="13" t="s">
        <v>1242</v>
      </c>
      <c r="E135" s="13" t="s">
        <v>808</v>
      </c>
      <c r="F135" s="13" t="s">
        <v>899</v>
      </c>
      <c r="G135" s="13" t="s">
        <v>2190</v>
      </c>
      <c r="H135" s="13" t="s">
        <v>1993</v>
      </c>
      <c r="I135" s="13">
        <v>0</v>
      </c>
      <c r="J135" s="13">
        <v>250</v>
      </c>
      <c r="M135" s="52">
        <v>3546940022629</v>
      </c>
      <c r="N135" s="13" t="s">
        <v>1041</v>
      </c>
      <c r="O135" s="13">
        <v>0</v>
      </c>
      <c r="P135" s="13">
        <v>6</v>
      </c>
      <c r="Q135" s="53">
        <v>1.99</v>
      </c>
      <c r="R135" s="53">
        <f>Q135*Coeff!$D$3*(1-VLOOKUP(Coeff!$B$15,Coeff!$B$1:$I$10,5,FALSE))</f>
        <v>3.2815099999999999</v>
      </c>
      <c r="S135" s="53">
        <f t="shared" si="6"/>
        <v>19.689059999999998</v>
      </c>
      <c r="T135" s="54">
        <v>5.5E-2</v>
      </c>
      <c r="U135" s="53">
        <f t="shared" si="7"/>
        <v>3.4619930499999998</v>
      </c>
      <c r="V135" s="53">
        <f t="shared" si="8"/>
        <v>20.771958299999998</v>
      </c>
      <c r="W135" s="13" t="s">
        <v>397</v>
      </c>
    </row>
    <row r="136" spans="1:28" s="13" customFormat="1" hidden="1">
      <c r="A136" s="13" t="s">
        <v>1469</v>
      </c>
      <c r="B136" s="13" t="s">
        <v>1470</v>
      </c>
      <c r="C136" s="13" t="s">
        <v>91</v>
      </c>
      <c r="D136" s="13" t="s">
        <v>1243</v>
      </c>
      <c r="E136" s="13" t="s">
        <v>809</v>
      </c>
      <c r="F136" s="13" t="s">
        <v>900</v>
      </c>
      <c r="G136" s="13" t="s">
        <v>2190</v>
      </c>
      <c r="H136" s="13" t="s">
        <v>1993</v>
      </c>
      <c r="I136" s="13">
        <v>0</v>
      </c>
      <c r="J136" s="13">
        <v>250</v>
      </c>
      <c r="M136" s="52">
        <v>3546940022728</v>
      </c>
      <c r="N136" s="13" t="s">
        <v>1041</v>
      </c>
      <c r="O136" s="13">
        <v>0</v>
      </c>
      <c r="P136" s="13">
        <v>6</v>
      </c>
      <c r="Q136" s="53">
        <v>2.35</v>
      </c>
      <c r="R136" s="53">
        <f>Q136*Coeff!$D$3*(1-VLOOKUP(Coeff!$B$15,Coeff!$B$1:$I$10,5,FALSE))</f>
        <v>3.8751500000000001</v>
      </c>
      <c r="S136" s="53">
        <f t="shared" si="6"/>
        <v>23.250900000000001</v>
      </c>
      <c r="T136" s="54">
        <v>5.5E-2</v>
      </c>
      <c r="U136" s="53">
        <f t="shared" si="7"/>
        <v>4.0882832499999999</v>
      </c>
      <c r="V136" s="53">
        <f t="shared" si="8"/>
        <v>24.5296995</v>
      </c>
      <c r="W136" s="13" t="s">
        <v>397</v>
      </c>
    </row>
    <row r="137" spans="1:28" s="13" customFormat="1" hidden="1">
      <c r="A137" s="13" t="s">
        <v>1469</v>
      </c>
      <c r="B137" s="13" t="s">
        <v>1470</v>
      </c>
      <c r="C137" s="13" t="s">
        <v>92</v>
      </c>
      <c r="D137" s="13" t="s">
        <v>1244</v>
      </c>
      <c r="E137" s="13" t="s">
        <v>810</v>
      </c>
      <c r="F137" s="13" t="s">
        <v>901</v>
      </c>
      <c r="G137" s="13" t="s">
        <v>2190</v>
      </c>
      <c r="H137" s="13" t="s">
        <v>1993</v>
      </c>
      <c r="I137" s="13">
        <v>0</v>
      </c>
      <c r="J137" s="13">
        <v>250</v>
      </c>
      <c r="M137" s="52">
        <v>3546940022827</v>
      </c>
      <c r="N137" s="13" t="s">
        <v>1041</v>
      </c>
      <c r="O137" s="13">
        <v>0</v>
      </c>
      <c r="P137" s="13">
        <v>6</v>
      </c>
      <c r="Q137" s="53">
        <v>2.35</v>
      </c>
      <c r="R137" s="53">
        <f>Q137*Coeff!$D$3*(1-VLOOKUP(Coeff!$B$15,Coeff!$B$1:$I$10,5,FALSE))</f>
        <v>3.8751500000000001</v>
      </c>
      <c r="S137" s="53">
        <f t="shared" si="6"/>
        <v>23.250900000000001</v>
      </c>
      <c r="T137" s="54">
        <v>5.5E-2</v>
      </c>
      <c r="U137" s="53">
        <f t="shared" si="7"/>
        <v>4.0882832499999999</v>
      </c>
      <c r="V137" s="53">
        <f t="shared" si="8"/>
        <v>24.5296995</v>
      </c>
      <c r="W137" s="13" t="s">
        <v>397</v>
      </c>
    </row>
    <row r="138" spans="1:28" s="13" customFormat="1" hidden="1">
      <c r="A138" s="13" t="s">
        <v>1469</v>
      </c>
      <c r="B138" s="13" t="s">
        <v>1470</v>
      </c>
      <c r="C138" s="13" t="s">
        <v>93</v>
      </c>
      <c r="D138" s="13" t="s">
        <v>1245</v>
      </c>
      <c r="E138" s="13" t="s">
        <v>811</v>
      </c>
      <c r="F138" s="13" t="s">
        <v>902</v>
      </c>
      <c r="G138" s="13" t="s">
        <v>2190</v>
      </c>
      <c r="H138" s="13" t="s">
        <v>1993</v>
      </c>
      <c r="I138" s="13">
        <v>0</v>
      </c>
      <c r="J138" s="13">
        <v>250</v>
      </c>
      <c r="M138" s="52">
        <v>3546940022926</v>
      </c>
      <c r="N138" s="13" t="s">
        <v>1041</v>
      </c>
      <c r="O138" s="13">
        <v>0</v>
      </c>
      <c r="P138" s="13">
        <v>6</v>
      </c>
      <c r="Q138" s="53">
        <v>2.0099999999999998</v>
      </c>
      <c r="R138" s="53">
        <f>Q138*Coeff!$D$3*(1-VLOOKUP(Coeff!$B$15,Coeff!$B$1:$I$10,5,FALSE))</f>
        <v>3.3144899999999993</v>
      </c>
      <c r="S138" s="53">
        <f t="shared" si="6"/>
        <v>19.886939999999996</v>
      </c>
      <c r="T138" s="54">
        <v>5.5E-2</v>
      </c>
      <c r="U138" s="53">
        <f t="shared" si="7"/>
        <v>3.4967869499999988</v>
      </c>
      <c r="V138" s="53">
        <f t="shared" si="8"/>
        <v>20.980721699999993</v>
      </c>
      <c r="W138" s="13" t="s">
        <v>397</v>
      </c>
    </row>
    <row r="139" spans="1:28" s="13" customFormat="1" hidden="1">
      <c r="A139" s="13" t="s">
        <v>1469</v>
      </c>
      <c r="B139" s="13" t="s">
        <v>1470</v>
      </c>
      <c r="C139" s="13" t="s">
        <v>94</v>
      </c>
      <c r="D139" s="13" t="s">
        <v>1246</v>
      </c>
      <c r="E139" s="13" t="s">
        <v>812</v>
      </c>
      <c r="F139" s="13" t="s">
        <v>846</v>
      </c>
      <c r="G139" s="13" t="s">
        <v>2190</v>
      </c>
      <c r="H139" s="13" t="s">
        <v>1993</v>
      </c>
      <c r="I139" s="13">
        <v>0</v>
      </c>
      <c r="J139" s="13">
        <v>250</v>
      </c>
      <c r="M139" s="52">
        <v>3546940023329</v>
      </c>
      <c r="N139" s="13" t="s">
        <v>1041</v>
      </c>
      <c r="O139" s="13">
        <v>0</v>
      </c>
      <c r="P139" s="13">
        <v>6</v>
      </c>
      <c r="Q139" s="53">
        <v>2.81</v>
      </c>
      <c r="R139" s="53">
        <f>Q139*Coeff!$D$3*(1-VLOOKUP(Coeff!$B$15,Coeff!$B$1:$I$10,5,FALSE))</f>
        <v>4.6336899999999996</v>
      </c>
      <c r="S139" s="53">
        <f t="shared" si="6"/>
        <v>27.802139999999998</v>
      </c>
      <c r="T139" s="54">
        <v>5.5E-2</v>
      </c>
      <c r="U139" s="53">
        <f t="shared" si="7"/>
        <v>4.8885429499999997</v>
      </c>
      <c r="V139" s="53">
        <f t="shared" si="8"/>
        <v>29.331257699999998</v>
      </c>
      <c r="W139" s="13" t="s">
        <v>397</v>
      </c>
    </row>
    <row r="140" spans="1:28" s="13" customFormat="1" hidden="1">
      <c r="A140" s="13" t="s">
        <v>1469</v>
      </c>
      <c r="B140" s="13" t="s">
        <v>1473</v>
      </c>
      <c r="C140" s="13" t="s">
        <v>95</v>
      </c>
      <c r="D140" s="13" t="s">
        <v>1247</v>
      </c>
      <c r="E140" s="13" t="s">
        <v>1248</v>
      </c>
      <c r="F140" s="13" t="s">
        <v>517</v>
      </c>
      <c r="G140" s="13" t="s">
        <v>1712</v>
      </c>
      <c r="H140" s="13" t="s">
        <v>467</v>
      </c>
      <c r="I140" s="13">
        <v>0</v>
      </c>
      <c r="J140" s="13">
        <v>150</v>
      </c>
      <c r="M140" s="52">
        <v>3549170000030</v>
      </c>
      <c r="N140" s="13">
        <v>12</v>
      </c>
      <c r="O140" s="13">
        <v>0</v>
      </c>
      <c r="P140" s="13">
        <v>12</v>
      </c>
      <c r="Q140" s="53">
        <v>2.62</v>
      </c>
      <c r="R140" s="53">
        <f>Q140*Coeff!$D$3*(1-VLOOKUP(Coeff!$B$15,Coeff!$B$1:$I$10,5,FALSE))</f>
        <v>4.3203799999999992</v>
      </c>
      <c r="S140" s="53">
        <f t="shared" si="6"/>
        <v>51.844559999999987</v>
      </c>
      <c r="T140" s="54">
        <v>5.5E-2</v>
      </c>
      <c r="U140" s="53">
        <f t="shared" si="7"/>
        <v>4.5580008999999988</v>
      </c>
      <c r="V140" s="53">
        <f t="shared" si="8"/>
        <v>54.696010799999982</v>
      </c>
      <c r="W140" s="13" t="s">
        <v>135</v>
      </c>
      <c r="AA140" s="13" t="s">
        <v>519</v>
      </c>
      <c r="AB140" s="13" t="s">
        <v>518</v>
      </c>
    </row>
    <row r="141" spans="1:28" s="13" customFormat="1" hidden="1">
      <c r="A141" s="13" t="s">
        <v>1469</v>
      </c>
      <c r="B141" s="13" t="s">
        <v>1473</v>
      </c>
      <c r="C141" s="13" t="s">
        <v>96</v>
      </c>
      <c r="D141" s="13" t="s">
        <v>1249</v>
      </c>
      <c r="E141" s="13" t="s">
        <v>1250</v>
      </c>
      <c r="F141" s="13" t="s">
        <v>520</v>
      </c>
      <c r="G141" s="13" t="s">
        <v>1708</v>
      </c>
      <c r="H141" s="13" t="s">
        <v>467</v>
      </c>
      <c r="I141" s="13">
        <v>0</v>
      </c>
      <c r="J141" s="13">
        <v>120</v>
      </c>
      <c r="M141" s="52">
        <v>3549170000047</v>
      </c>
      <c r="N141" s="13">
        <v>12</v>
      </c>
      <c r="O141" s="13">
        <v>0</v>
      </c>
      <c r="P141" s="13">
        <v>12</v>
      </c>
      <c r="Q141" s="53">
        <v>2.23</v>
      </c>
      <c r="R141" s="53">
        <f>Q141*Coeff!$D$3*(1-VLOOKUP(Coeff!$B$15,Coeff!$B$1:$I$10,5,FALSE))</f>
        <v>3.67727</v>
      </c>
      <c r="S141" s="53">
        <f t="shared" si="6"/>
        <v>44.12724</v>
      </c>
      <c r="T141" s="54">
        <v>5.5E-2</v>
      </c>
      <c r="U141" s="53">
        <f t="shared" si="7"/>
        <v>3.8795198499999999</v>
      </c>
      <c r="V141" s="53">
        <f t="shared" si="8"/>
        <v>46.5542382</v>
      </c>
      <c r="W141" s="13" t="s">
        <v>135</v>
      </c>
      <c r="AA141" s="13" t="s">
        <v>519</v>
      </c>
      <c r="AB141" s="13" t="s">
        <v>518</v>
      </c>
    </row>
    <row r="142" spans="1:28" s="13" customFormat="1" hidden="1">
      <c r="A142" s="13" t="s">
        <v>1469</v>
      </c>
      <c r="B142" s="13" t="s">
        <v>1473</v>
      </c>
      <c r="C142" s="13" t="s">
        <v>436</v>
      </c>
      <c r="D142" s="13" t="s">
        <v>1251</v>
      </c>
      <c r="E142" s="13" t="s">
        <v>1252</v>
      </c>
      <c r="F142" s="13" t="s">
        <v>521</v>
      </c>
      <c r="G142" s="13" t="s">
        <v>1708</v>
      </c>
      <c r="H142" s="13" t="s">
        <v>467</v>
      </c>
      <c r="I142" s="13">
        <v>0</v>
      </c>
      <c r="J142" s="13">
        <v>150</v>
      </c>
      <c r="M142" s="52">
        <v>3549170000061</v>
      </c>
      <c r="N142" s="13">
        <v>12</v>
      </c>
      <c r="O142" s="13">
        <v>0</v>
      </c>
      <c r="P142" s="13">
        <v>12</v>
      </c>
      <c r="Q142" s="53">
        <v>2.5099999999999998</v>
      </c>
      <c r="R142" s="53">
        <f>Q142*Coeff!$D$3*(1-VLOOKUP(Coeff!$B$15,Coeff!$B$1:$I$10,5,FALSE))</f>
        <v>4.1389899999999997</v>
      </c>
      <c r="S142" s="53">
        <f t="shared" si="6"/>
        <v>49.667879999999997</v>
      </c>
      <c r="T142" s="54">
        <v>5.5E-2</v>
      </c>
      <c r="U142" s="53">
        <f t="shared" si="7"/>
        <v>4.3666344499999994</v>
      </c>
      <c r="V142" s="53">
        <f t="shared" si="8"/>
        <v>52.399613399999993</v>
      </c>
      <c r="W142" s="13" t="s">
        <v>135</v>
      </c>
      <c r="AA142" s="13" t="s">
        <v>519</v>
      </c>
      <c r="AB142" s="13" t="s">
        <v>518</v>
      </c>
    </row>
    <row r="143" spans="1:28" s="13" customFormat="1" hidden="1">
      <c r="A143" s="13" t="s">
        <v>1469</v>
      </c>
      <c r="B143" s="13" t="s">
        <v>1473</v>
      </c>
      <c r="C143" s="13" t="s">
        <v>97</v>
      </c>
      <c r="D143" s="13" t="s">
        <v>1253</v>
      </c>
      <c r="E143" s="13" t="s">
        <v>1254</v>
      </c>
      <c r="F143" s="13" t="s">
        <v>522</v>
      </c>
      <c r="G143" s="13" t="s">
        <v>1708</v>
      </c>
      <c r="H143" s="13" t="s">
        <v>467</v>
      </c>
      <c r="I143" s="13">
        <v>0</v>
      </c>
      <c r="J143" s="13">
        <v>150</v>
      </c>
      <c r="M143" s="52">
        <v>3549170000092</v>
      </c>
      <c r="N143" s="13">
        <v>12</v>
      </c>
      <c r="O143" s="13">
        <v>0</v>
      </c>
      <c r="P143" s="13">
        <v>12</v>
      </c>
      <c r="Q143" s="53">
        <v>2.87</v>
      </c>
      <c r="R143" s="53">
        <f>Q143*Coeff!$D$3*(1-VLOOKUP(Coeff!$B$15,Coeff!$B$1:$I$10,5,FALSE))</f>
        <v>4.7326300000000003</v>
      </c>
      <c r="S143" s="53">
        <f t="shared" si="6"/>
        <v>56.791560000000004</v>
      </c>
      <c r="T143" s="54">
        <v>5.5E-2</v>
      </c>
      <c r="U143" s="53">
        <f t="shared" si="7"/>
        <v>4.99292465</v>
      </c>
      <c r="V143" s="53">
        <f t="shared" si="8"/>
        <v>59.915095800000003</v>
      </c>
      <c r="W143" s="13" t="s">
        <v>135</v>
      </c>
      <c r="AA143" s="13" t="s">
        <v>519</v>
      </c>
      <c r="AB143" s="13" t="s">
        <v>518</v>
      </c>
    </row>
    <row r="144" spans="1:28" s="13" customFormat="1" hidden="1">
      <c r="A144" s="13" t="s">
        <v>1469</v>
      </c>
      <c r="B144" s="13" t="s">
        <v>1473</v>
      </c>
      <c r="C144" s="13" t="s">
        <v>445</v>
      </c>
      <c r="D144" s="13" t="s">
        <v>1255</v>
      </c>
      <c r="E144" s="13" t="s">
        <v>1256</v>
      </c>
      <c r="F144" s="13" t="s">
        <v>523</v>
      </c>
      <c r="G144" s="13" t="s">
        <v>1708</v>
      </c>
      <c r="H144" s="13" t="s">
        <v>467</v>
      </c>
      <c r="I144" s="13">
        <v>0</v>
      </c>
      <c r="J144" s="13">
        <v>120</v>
      </c>
      <c r="M144" s="52">
        <v>3549170000115</v>
      </c>
      <c r="N144" s="13">
        <v>12</v>
      </c>
      <c r="O144" s="13">
        <v>0</v>
      </c>
      <c r="P144" s="13">
        <v>12</v>
      </c>
      <c r="Q144" s="53">
        <v>2.23</v>
      </c>
      <c r="R144" s="53">
        <f>Q144*Coeff!$D$3*(1-VLOOKUP(Coeff!$B$15,Coeff!$B$1:$I$10,5,FALSE))</f>
        <v>3.67727</v>
      </c>
      <c r="S144" s="53">
        <f t="shared" si="6"/>
        <v>44.12724</v>
      </c>
      <c r="T144" s="54">
        <v>5.5E-2</v>
      </c>
      <c r="U144" s="53">
        <f t="shared" si="7"/>
        <v>3.8795198499999999</v>
      </c>
      <c r="V144" s="53">
        <f t="shared" si="8"/>
        <v>46.5542382</v>
      </c>
      <c r="W144" s="13" t="s">
        <v>135</v>
      </c>
      <c r="AA144" s="13" t="s">
        <v>519</v>
      </c>
      <c r="AB144" s="13" t="s">
        <v>518</v>
      </c>
    </row>
    <row r="145" spans="1:28" s="13" customFormat="1" hidden="1">
      <c r="A145" s="13" t="s">
        <v>1469</v>
      </c>
      <c r="B145" s="13" t="s">
        <v>1473</v>
      </c>
      <c r="C145" s="13" t="s">
        <v>446</v>
      </c>
      <c r="D145" s="13" t="s">
        <v>1257</v>
      </c>
      <c r="E145" s="13" t="s">
        <v>1258</v>
      </c>
      <c r="F145" s="13" t="s">
        <v>524</v>
      </c>
      <c r="G145" s="13" t="s">
        <v>1709</v>
      </c>
      <c r="H145" s="13" t="s">
        <v>467</v>
      </c>
      <c r="I145" s="13">
        <v>0</v>
      </c>
      <c r="J145" s="13">
        <v>150</v>
      </c>
      <c r="M145" s="52">
        <v>3549170000122</v>
      </c>
      <c r="N145" s="13">
        <v>12</v>
      </c>
      <c r="O145" s="13">
        <v>0</v>
      </c>
      <c r="P145" s="13">
        <v>12</v>
      </c>
      <c r="Q145" s="53">
        <v>2.33</v>
      </c>
      <c r="R145" s="53">
        <f>Q145*Coeff!$D$3*(1-VLOOKUP(Coeff!$B$15,Coeff!$B$1:$I$10,5,FALSE))</f>
        <v>3.8421699999999999</v>
      </c>
      <c r="S145" s="53">
        <f t="shared" si="6"/>
        <v>46.10604</v>
      </c>
      <c r="T145" s="54">
        <v>5.5E-2</v>
      </c>
      <c r="U145" s="53">
        <f t="shared" si="7"/>
        <v>4.0534893499999995</v>
      </c>
      <c r="V145" s="53">
        <f t="shared" si="8"/>
        <v>48.641872199999995</v>
      </c>
      <c r="W145" s="13" t="s">
        <v>135</v>
      </c>
      <c r="AA145" s="13" t="s">
        <v>519</v>
      </c>
      <c r="AB145" s="13" t="s">
        <v>518</v>
      </c>
    </row>
    <row r="146" spans="1:28" s="13" customFormat="1" hidden="1">
      <c r="A146" s="13" t="s">
        <v>1469</v>
      </c>
      <c r="B146" s="13" t="s">
        <v>1473</v>
      </c>
      <c r="C146" s="13" t="s">
        <v>447</v>
      </c>
      <c r="D146" s="13" t="s">
        <v>1259</v>
      </c>
      <c r="E146" s="13" t="s">
        <v>1260</v>
      </c>
      <c r="F146" s="13" t="s">
        <v>525</v>
      </c>
      <c r="G146" s="13" t="s">
        <v>1711</v>
      </c>
      <c r="H146" s="13" t="s">
        <v>467</v>
      </c>
      <c r="I146" s="13">
        <v>0</v>
      </c>
      <c r="J146" s="13">
        <v>150</v>
      </c>
      <c r="M146" s="52">
        <v>3549170000139</v>
      </c>
      <c r="N146" s="13">
        <v>12</v>
      </c>
      <c r="O146" s="13">
        <v>0</v>
      </c>
      <c r="P146" s="13">
        <v>12</v>
      </c>
      <c r="Q146" s="53">
        <v>2.31</v>
      </c>
      <c r="R146" s="53">
        <f>Q146*Coeff!$D$3*(1-VLOOKUP(Coeff!$B$15,Coeff!$B$1:$I$10,5,FALSE))</f>
        <v>3.8091900000000001</v>
      </c>
      <c r="S146" s="53">
        <f t="shared" si="6"/>
        <v>45.710279999999997</v>
      </c>
      <c r="T146" s="54">
        <v>5.5E-2</v>
      </c>
      <c r="U146" s="53">
        <f t="shared" si="7"/>
        <v>4.0186954500000001</v>
      </c>
      <c r="V146" s="53">
        <f t="shared" si="8"/>
        <v>48.224345400000004</v>
      </c>
      <c r="W146" s="13" t="s">
        <v>135</v>
      </c>
      <c r="AA146" s="13" t="s">
        <v>519</v>
      </c>
      <c r="AB146" s="13" t="s">
        <v>518</v>
      </c>
    </row>
    <row r="147" spans="1:28" s="13" customFormat="1" hidden="1">
      <c r="A147" s="13" t="s">
        <v>1469</v>
      </c>
      <c r="B147" s="13" t="s">
        <v>1473</v>
      </c>
      <c r="C147" s="13" t="s">
        <v>448</v>
      </c>
      <c r="D147" s="13" t="s">
        <v>1261</v>
      </c>
      <c r="E147" s="13" t="s">
        <v>1262</v>
      </c>
      <c r="F147" s="13" t="s">
        <v>526</v>
      </c>
      <c r="G147" s="13" t="s">
        <v>1708</v>
      </c>
      <c r="H147" s="13" t="s">
        <v>467</v>
      </c>
      <c r="I147" s="13">
        <v>0</v>
      </c>
      <c r="J147" s="13">
        <v>150</v>
      </c>
      <c r="M147" s="52">
        <v>3549170000146</v>
      </c>
      <c r="N147" s="13">
        <v>12</v>
      </c>
      <c r="O147" s="13">
        <v>0</v>
      </c>
      <c r="P147" s="13">
        <v>12</v>
      </c>
      <c r="Q147" s="53">
        <v>2.5099999999999998</v>
      </c>
      <c r="R147" s="53">
        <f>Q147*Coeff!$D$3*(1-VLOOKUP(Coeff!$B$15,Coeff!$B$1:$I$10,5,FALSE))</f>
        <v>4.1389899999999997</v>
      </c>
      <c r="S147" s="53">
        <f t="shared" si="6"/>
        <v>49.667879999999997</v>
      </c>
      <c r="T147" s="54">
        <v>5.5E-2</v>
      </c>
      <c r="U147" s="53">
        <f t="shared" si="7"/>
        <v>4.3666344499999994</v>
      </c>
      <c r="V147" s="53">
        <f t="shared" si="8"/>
        <v>52.399613399999993</v>
      </c>
      <c r="W147" s="13" t="s">
        <v>135</v>
      </c>
      <c r="AA147" s="13" t="s">
        <v>519</v>
      </c>
      <c r="AB147" s="13" t="s">
        <v>518</v>
      </c>
    </row>
    <row r="148" spans="1:28" s="13" customFormat="1" hidden="1">
      <c r="A148" s="13" t="s">
        <v>1469</v>
      </c>
      <c r="B148" s="13" t="s">
        <v>1473</v>
      </c>
      <c r="C148" s="13" t="s">
        <v>449</v>
      </c>
      <c r="D148" s="13" t="s">
        <v>1263</v>
      </c>
      <c r="E148" s="13" t="s">
        <v>1264</v>
      </c>
      <c r="F148" s="13" t="s">
        <v>527</v>
      </c>
      <c r="G148" s="13" t="s">
        <v>1710</v>
      </c>
      <c r="H148" s="13" t="s">
        <v>467</v>
      </c>
      <c r="I148" s="13">
        <v>0</v>
      </c>
      <c r="J148" s="13">
        <v>150</v>
      </c>
      <c r="M148" s="52">
        <v>3549170000153</v>
      </c>
      <c r="N148" s="13">
        <v>12</v>
      </c>
      <c r="O148" s="13">
        <v>0</v>
      </c>
      <c r="P148" s="13">
        <v>12</v>
      </c>
      <c r="Q148" s="53">
        <v>2.59</v>
      </c>
      <c r="R148" s="53">
        <f>Q148*Coeff!$D$3*(1-VLOOKUP(Coeff!$B$15,Coeff!$B$1:$I$10,5,FALSE))</f>
        <v>4.2709099999999998</v>
      </c>
      <c r="S148" s="53">
        <f t="shared" si="6"/>
        <v>51.250919999999994</v>
      </c>
      <c r="T148" s="54">
        <v>5.5E-2</v>
      </c>
      <c r="U148" s="53">
        <f t="shared" si="7"/>
        <v>4.5058100499999991</v>
      </c>
      <c r="V148" s="53">
        <f t="shared" si="8"/>
        <v>54.069720599999989</v>
      </c>
      <c r="W148" s="13" t="s">
        <v>135</v>
      </c>
      <c r="AA148" s="13" t="s">
        <v>519</v>
      </c>
      <c r="AB148" s="13" t="s">
        <v>518</v>
      </c>
    </row>
    <row r="149" spans="1:28" s="13" customFormat="1" hidden="1">
      <c r="A149" s="13" t="s">
        <v>1469</v>
      </c>
      <c r="B149" s="13" t="s">
        <v>1473</v>
      </c>
      <c r="C149" s="13" t="s">
        <v>98</v>
      </c>
      <c r="D149" s="13" t="s">
        <v>1265</v>
      </c>
      <c r="E149" s="13" t="s">
        <v>1266</v>
      </c>
      <c r="F149" s="13" t="s">
        <v>528</v>
      </c>
      <c r="G149" s="13" t="s">
        <v>1711</v>
      </c>
      <c r="H149" s="13" t="s">
        <v>467</v>
      </c>
      <c r="I149" s="13">
        <v>0</v>
      </c>
      <c r="J149" s="13">
        <v>150</v>
      </c>
      <c r="M149" s="52">
        <v>3549170000399</v>
      </c>
      <c r="N149" s="13">
        <v>12</v>
      </c>
      <c r="O149" s="13">
        <v>0</v>
      </c>
      <c r="P149" s="13">
        <v>12</v>
      </c>
      <c r="Q149" s="53">
        <v>2.46</v>
      </c>
      <c r="R149" s="53">
        <f>Q149*Coeff!$D$3*(1-VLOOKUP(Coeff!$B$15,Coeff!$B$1:$I$10,5,FALSE))</f>
        <v>4.0565399999999991</v>
      </c>
      <c r="S149" s="53">
        <f t="shared" si="6"/>
        <v>48.678479999999993</v>
      </c>
      <c r="T149" s="54">
        <v>5.5E-2</v>
      </c>
      <c r="U149" s="53">
        <f t="shared" si="7"/>
        <v>4.2796496999999984</v>
      </c>
      <c r="V149" s="53">
        <f t="shared" si="8"/>
        <v>51.355796399999981</v>
      </c>
      <c r="W149" s="13" t="s">
        <v>135</v>
      </c>
      <c r="AA149" s="13" t="s">
        <v>519</v>
      </c>
      <c r="AB149" s="13" t="s">
        <v>518</v>
      </c>
    </row>
    <row r="150" spans="1:28" s="13" customFormat="1" hidden="1">
      <c r="A150" s="13" t="s">
        <v>1469</v>
      </c>
      <c r="B150" s="13" t="s">
        <v>1473</v>
      </c>
      <c r="C150" s="13" t="s">
        <v>101</v>
      </c>
      <c r="D150" s="13" t="s">
        <v>1267</v>
      </c>
      <c r="E150" s="13" t="s">
        <v>1268</v>
      </c>
      <c r="F150" s="13" t="s">
        <v>529</v>
      </c>
      <c r="G150" s="13" t="s">
        <v>1708</v>
      </c>
      <c r="H150" s="13" t="s">
        <v>467</v>
      </c>
      <c r="I150" s="13">
        <v>0</v>
      </c>
      <c r="J150" s="13">
        <v>150</v>
      </c>
      <c r="M150" s="52">
        <v>3549170000436</v>
      </c>
      <c r="N150" s="13">
        <v>12</v>
      </c>
      <c r="O150" s="13">
        <v>0</v>
      </c>
      <c r="P150" s="13">
        <v>12</v>
      </c>
      <c r="Q150" s="53">
        <v>2.2799999999999998</v>
      </c>
      <c r="R150" s="53">
        <f>Q150*Coeff!$D$3*(1-VLOOKUP(Coeff!$B$15,Coeff!$B$1:$I$10,5,FALSE))</f>
        <v>3.7597199999999993</v>
      </c>
      <c r="S150" s="53">
        <f t="shared" si="6"/>
        <v>45.11663999999999</v>
      </c>
      <c r="T150" s="54">
        <v>5.5E-2</v>
      </c>
      <c r="U150" s="53">
        <f t="shared" si="7"/>
        <v>3.966504599999999</v>
      </c>
      <c r="V150" s="53">
        <f t="shared" si="8"/>
        <v>47.59805519999999</v>
      </c>
      <c r="W150" s="13" t="s">
        <v>135</v>
      </c>
      <c r="AA150" s="13" t="s">
        <v>519</v>
      </c>
      <c r="AB150" s="13" t="s">
        <v>518</v>
      </c>
    </row>
    <row r="151" spans="1:28" s="13" customFormat="1" hidden="1">
      <c r="A151" s="13" t="s">
        <v>1469</v>
      </c>
      <c r="B151" s="13" t="s">
        <v>1473</v>
      </c>
      <c r="C151" s="13" t="s">
        <v>103</v>
      </c>
      <c r="D151" s="13" t="s">
        <v>1269</v>
      </c>
      <c r="E151" s="13" t="s">
        <v>1270</v>
      </c>
      <c r="F151" s="13" t="s">
        <v>530</v>
      </c>
      <c r="G151" s="13" t="s">
        <v>1708</v>
      </c>
      <c r="H151" s="13" t="s">
        <v>467</v>
      </c>
      <c r="I151" s="13">
        <v>0</v>
      </c>
      <c r="J151" s="13">
        <v>200</v>
      </c>
      <c r="M151" s="52">
        <v>3549170000665</v>
      </c>
      <c r="N151" s="13">
        <v>12</v>
      </c>
      <c r="O151" s="13">
        <v>0</v>
      </c>
      <c r="P151" s="13">
        <v>12</v>
      </c>
      <c r="Q151" s="53">
        <v>2.59</v>
      </c>
      <c r="R151" s="53">
        <f>Q151*Coeff!$D$3*(1-VLOOKUP(Coeff!$B$15,Coeff!$B$1:$I$10,5,FALSE))</f>
        <v>4.2709099999999998</v>
      </c>
      <c r="S151" s="53">
        <f t="shared" si="6"/>
        <v>51.250919999999994</v>
      </c>
      <c r="T151" s="54">
        <v>5.5E-2</v>
      </c>
      <c r="U151" s="53">
        <f t="shared" si="7"/>
        <v>4.5058100499999991</v>
      </c>
      <c r="V151" s="53">
        <f t="shared" si="8"/>
        <v>54.069720599999989</v>
      </c>
      <c r="W151" s="13" t="s">
        <v>135</v>
      </c>
      <c r="AA151" s="13" t="s">
        <v>519</v>
      </c>
      <c r="AB151" s="13" t="s">
        <v>518</v>
      </c>
    </row>
    <row r="152" spans="1:28" s="13" customFormat="1" hidden="1">
      <c r="A152" s="13" t="s">
        <v>1469</v>
      </c>
      <c r="B152" s="13" t="s">
        <v>1473</v>
      </c>
      <c r="C152" s="13" t="s">
        <v>105</v>
      </c>
      <c r="D152" s="13" t="s">
        <v>1271</v>
      </c>
      <c r="E152" s="13" t="s">
        <v>1272</v>
      </c>
      <c r="F152" s="13" t="s">
        <v>531</v>
      </c>
      <c r="G152" s="13" t="s">
        <v>1711</v>
      </c>
      <c r="H152" s="13" t="s">
        <v>467</v>
      </c>
      <c r="I152" s="13">
        <v>0</v>
      </c>
      <c r="J152" s="13">
        <v>150</v>
      </c>
      <c r="M152" s="52">
        <v>3549170001013</v>
      </c>
      <c r="N152" s="13">
        <v>12</v>
      </c>
      <c r="O152" s="13">
        <v>0</v>
      </c>
      <c r="P152" s="13">
        <v>12</v>
      </c>
      <c r="Q152" s="53">
        <v>2.46</v>
      </c>
      <c r="R152" s="53">
        <f>Q152*Coeff!$D$3*(1-VLOOKUP(Coeff!$B$15,Coeff!$B$1:$I$10,5,FALSE))</f>
        <v>4.0565399999999991</v>
      </c>
      <c r="S152" s="53">
        <f t="shared" si="6"/>
        <v>48.678479999999993</v>
      </c>
      <c r="T152" s="54">
        <v>5.5E-2</v>
      </c>
      <c r="U152" s="53">
        <f t="shared" si="7"/>
        <v>4.2796496999999984</v>
      </c>
      <c r="V152" s="53">
        <f t="shared" si="8"/>
        <v>51.355796399999981</v>
      </c>
      <c r="W152" s="13" t="s">
        <v>135</v>
      </c>
      <c r="AA152" s="13" t="s">
        <v>519</v>
      </c>
      <c r="AB152" s="13" t="s">
        <v>518</v>
      </c>
    </row>
    <row r="153" spans="1:28" s="13" customFormat="1" hidden="1">
      <c r="A153" s="13" t="s">
        <v>1469</v>
      </c>
      <c r="B153" s="13" t="s">
        <v>1473</v>
      </c>
      <c r="C153" s="13" t="s">
        <v>107</v>
      </c>
      <c r="D153" s="13" t="s">
        <v>1273</v>
      </c>
      <c r="E153" s="13" t="s">
        <v>1274</v>
      </c>
      <c r="F153" s="13" t="s">
        <v>532</v>
      </c>
      <c r="G153" s="13" t="s">
        <v>1708</v>
      </c>
      <c r="H153" s="13" t="s">
        <v>467</v>
      </c>
      <c r="I153" s="13">
        <v>0</v>
      </c>
      <c r="J153" s="13">
        <v>140</v>
      </c>
      <c r="M153" s="52">
        <v>3549170001136</v>
      </c>
      <c r="N153" s="13">
        <v>12</v>
      </c>
      <c r="O153" s="13">
        <v>0</v>
      </c>
      <c r="P153" s="13">
        <v>12</v>
      </c>
      <c r="Q153" s="53">
        <v>2.23</v>
      </c>
      <c r="R153" s="53">
        <f>Q153*Coeff!$D$3*(1-VLOOKUP(Coeff!$B$15,Coeff!$B$1:$I$10,5,FALSE))</f>
        <v>3.67727</v>
      </c>
      <c r="S153" s="53">
        <f t="shared" si="6"/>
        <v>44.12724</v>
      </c>
      <c r="T153" s="54">
        <v>5.5E-2</v>
      </c>
      <c r="U153" s="53">
        <f t="shared" si="7"/>
        <v>3.8795198499999999</v>
      </c>
      <c r="V153" s="53">
        <f t="shared" si="8"/>
        <v>46.5542382</v>
      </c>
      <c r="W153" s="13" t="s">
        <v>135</v>
      </c>
      <c r="AA153" s="13" t="s">
        <v>519</v>
      </c>
      <c r="AB153" s="13" t="s">
        <v>518</v>
      </c>
    </row>
    <row r="154" spans="1:28" s="13" customFormat="1" hidden="1">
      <c r="A154" s="13" t="s">
        <v>1469</v>
      </c>
      <c r="B154" s="13" t="s">
        <v>1473</v>
      </c>
      <c r="C154" s="13" t="s">
        <v>109</v>
      </c>
      <c r="D154" s="13" t="s">
        <v>1275</v>
      </c>
      <c r="E154" s="13" t="s">
        <v>1276</v>
      </c>
      <c r="F154" s="13" t="s">
        <v>533</v>
      </c>
      <c r="G154" s="13" t="s">
        <v>1708</v>
      </c>
      <c r="H154" s="13" t="s">
        <v>467</v>
      </c>
      <c r="I154" s="13">
        <v>0</v>
      </c>
      <c r="J154" s="13">
        <v>150</v>
      </c>
      <c r="M154" s="52">
        <v>3549170001181</v>
      </c>
      <c r="N154" s="13">
        <v>12</v>
      </c>
      <c r="O154" s="13">
        <v>0</v>
      </c>
      <c r="P154" s="13">
        <v>12</v>
      </c>
      <c r="Q154" s="53">
        <v>2.5099999999999998</v>
      </c>
      <c r="R154" s="53">
        <f>Q154*Coeff!$D$3*(1-VLOOKUP(Coeff!$B$15,Coeff!$B$1:$I$10,5,FALSE))</f>
        <v>4.1389899999999997</v>
      </c>
      <c r="S154" s="53">
        <f t="shared" si="6"/>
        <v>49.667879999999997</v>
      </c>
      <c r="T154" s="54">
        <v>5.5E-2</v>
      </c>
      <c r="U154" s="53">
        <f t="shared" si="7"/>
        <v>4.3666344499999994</v>
      </c>
      <c r="V154" s="53">
        <f t="shared" si="8"/>
        <v>52.399613399999993</v>
      </c>
      <c r="W154" s="13" t="s">
        <v>135</v>
      </c>
      <c r="AA154" s="13" t="s">
        <v>519</v>
      </c>
      <c r="AB154" s="13" t="s">
        <v>518</v>
      </c>
    </row>
    <row r="155" spans="1:28" s="13" customFormat="1" hidden="1">
      <c r="A155" s="13" t="s">
        <v>1469</v>
      </c>
      <c r="B155" s="13" t="s">
        <v>1473</v>
      </c>
      <c r="C155" s="13" t="s">
        <v>111</v>
      </c>
      <c r="D155" s="13" t="s">
        <v>1277</v>
      </c>
      <c r="E155" s="13" t="s">
        <v>1278</v>
      </c>
      <c r="F155" s="13" t="s">
        <v>534</v>
      </c>
      <c r="G155" s="13" t="s">
        <v>1708</v>
      </c>
      <c r="H155" s="13" t="s">
        <v>467</v>
      </c>
      <c r="I155" s="13">
        <v>0</v>
      </c>
      <c r="J155" s="13">
        <v>140</v>
      </c>
      <c r="M155" s="52">
        <v>3549170001211</v>
      </c>
      <c r="N155" s="13">
        <v>12</v>
      </c>
      <c r="O155" s="13">
        <v>0</v>
      </c>
      <c r="P155" s="13">
        <v>12</v>
      </c>
      <c r="Q155" s="53">
        <v>2.25</v>
      </c>
      <c r="R155" s="53">
        <f>Q155*Coeff!$D$3*(1-VLOOKUP(Coeff!$B$15,Coeff!$B$1:$I$10,5,FALSE))</f>
        <v>3.7102499999999998</v>
      </c>
      <c r="S155" s="53">
        <f t="shared" si="6"/>
        <v>44.522999999999996</v>
      </c>
      <c r="T155" s="54">
        <v>5.5E-2</v>
      </c>
      <c r="U155" s="53">
        <f t="shared" si="7"/>
        <v>3.9143137499999994</v>
      </c>
      <c r="V155" s="53">
        <f t="shared" si="8"/>
        <v>46.971764999999991</v>
      </c>
      <c r="W155" s="13" t="s">
        <v>135</v>
      </c>
      <c r="AA155" s="13" t="s">
        <v>519</v>
      </c>
      <c r="AB155" s="13" t="s">
        <v>518</v>
      </c>
    </row>
    <row r="156" spans="1:28" s="13" customFormat="1" hidden="1">
      <c r="A156" s="13" t="s">
        <v>1469</v>
      </c>
      <c r="B156" s="13" t="s">
        <v>1473</v>
      </c>
      <c r="C156" s="13" t="s">
        <v>113</v>
      </c>
      <c r="D156" s="13" t="s">
        <v>1279</v>
      </c>
      <c r="E156" s="13" t="s">
        <v>1280</v>
      </c>
      <c r="F156" s="13" t="s">
        <v>535</v>
      </c>
      <c r="G156" s="13" t="s">
        <v>1708</v>
      </c>
      <c r="H156" s="13" t="s">
        <v>467</v>
      </c>
      <c r="I156" s="13">
        <v>0</v>
      </c>
      <c r="J156" s="13">
        <v>140</v>
      </c>
      <c r="M156" s="52">
        <v>3549170001228</v>
      </c>
      <c r="N156" s="13">
        <v>12</v>
      </c>
      <c r="O156" s="13">
        <v>0</v>
      </c>
      <c r="P156" s="13">
        <v>12</v>
      </c>
      <c r="Q156" s="53">
        <v>2.25</v>
      </c>
      <c r="R156" s="53">
        <f>Q156*Coeff!$D$3*(1-VLOOKUP(Coeff!$B$15,Coeff!$B$1:$I$10,5,FALSE))</f>
        <v>3.7102499999999998</v>
      </c>
      <c r="S156" s="53">
        <f t="shared" si="6"/>
        <v>44.522999999999996</v>
      </c>
      <c r="T156" s="54">
        <v>5.5E-2</v>
      </c>
      <c r="U156" s="53">
        <f t="shared" si="7"/>
        <v>3.9143137499999994</v>
      </c>
      <c r="V156" s="53">
        <f t="shared" si="8"/>
        <v>46.971764999999991</v>
      </c>
      <c r="W156" s="13" t="s">
        <v>135</v>
      </c>
      <c r="AA156" s="13" t="s">
        <v>519</v>
      </c>
      <c r="AB156" s="13" t="s">
        <v>518</v>
      </c>
    </row>
    <row r="157" spans="1:28" s="13" customFormat="1" hidden="1">
      <c r="A157" s="13" t="s">
        <v>1469</v>
      </c>
      <c r="B157" s="13" t="s">
        <v>1473</v>
      </c>
      <c r="C157" s="13" t="s">
        <v>115</v>
      </c>
      <c r="D157" s="13" t="s">
        <v>1281</v>
      </c>
      <c r="E157" s="14" t="s">
        <v>2210</v>
      </c>
      <c r="F157" s="13" t="s">
        <v>2211</v>
      </c>
      <c r="G157" s="13" t="s">
        <v>1708</v>
      </c>
      <c r="H157" s="13" t="s">
        <v>467</v>
      </c>
      <c r="I157" s="13">
        <v>0</v>
      </c>
      <c r="J157" s="13">
        <v>140</v>
      </c>
      <c r="M157" s="52">
        <v>3549170001235</v>
      </c>
      <c r="N157" s="13">
        <v>12</v>
      </c>
      <c r="O157" s="13">
        <v>0</v>
      </c>
      <c r="P157" s="13">
        <v>12</v>
      </c>
      <c r="Q157" s="53">
        <v>2.23</v>
      </c>
      <c r="R157" s="53">
        <f>Q157*Coeff!$D$3*(1-VLOOKUP(Coeff!$B$15,Coeff!$B$1:$I$10,5,FALSE))</f>
        <v>3.67727</v>
      </c>
      <c r="S157" s="53">
        <f t="shared" si="6"/>
        <v>44.12724</v>
      </c>
      <c r="T157" s="54">
        <v>5.5E-2</v>
      </c>
      <c r="U157" s="53">
        <f t="shared" si="7"/>
        <v>3.8795198499999999</v>
      </c>
      <c r="V157" s="53">
        <f t="shared" si="8"/>
        <v>46.5542382</v>
      </c>
      <c r="W157" s="13" t="s">
        <v>135</v>
      </c>
      <c r="AA157" s="13" t="s">
        <v>519</v>
      </c>
      <c r="AB157" s="13" t="s">
        <v>518</v>
      </c>
    </row>
    <row r="158" spans="1:28" s="13" customFormat="1" hidden="1">
      <c r="A158" s="13" t="s">
        <v>1469</v>
      </c>
      <c r="B158" s="13" t="s">
        <v>1473</v>
      </c>
      <c r="C158" s="13" t="s">
        <v>116</v>
      </c>
      <c r="D158" s="13" t="s">
        <v>1282</v>
      </c>
      <c r="E158" s="13" t="s">
        <v>1283</v>
      </c>
      <c r="F158" s="13" t="s">
        <v>536</v>
      </c>
      <c r="G158" s="13" t="s">
        <v>1708</v>
      </c>
      <c r="H158" s="13" t="s">
        <v>467</v>
      </c>
      <c r="I158" s="13">
        <v>0</v>
      </c>
      <c r="J158" s="13">
        <v>150</v>
      </c>
      <c r="M158" s="52">
        <v>3549170001242</v>
      </c>
      <c r="N158" s="13">
        <v>12</v>
      </c>
      <c r="O158" s="13">
        <v>0</v>
      </c>
      <c r="P158" s="13">
        <v>12</v>
      </c>
      <c r="Q158" s="53">
        <v>2.62</v>
      </c>
      <c r="R158" s="53">
        <f>Q158*Coeff!$D$3*(1-VLOOKUP(Coeff!$B$15,Coeff!$B$1:$I$10,5,FALSE))</f>
        <v>4.3203799999999992</v>
      </c>
      <c r="S158" s="53">
        <f t="shared" si="6"/>
        <v>51.844559999999987</v>
      </c>
      <c r="T158" s="54">
        <v>5.5E-2</v>
      </c>
      <c r="U158" s="53">
        <f t="shared" si="7"/>
        <v>4.5580008999999988</v>
      </c>
      <c r="V158" s="53">
        <f t="shared" si="8"/>
        <v>54.696010799999982</v>
      </c>
      <c r="W158" s="13" t="s">
        <v>135</v>
      </c>
      <c r="AA158" s="13" t="s">
        <v>519</v>
      </c>
      <c r="AB158" s="13" t="s">
        <v>518</v>
      </c>
    </row>
    <row r="159" spans="1:28" s="13" customFormat="1" hidden="1">
      <c r="A159" s="13" t="s">
        <v>1469</v>
      </c>
      <c r="B159" s="13" t="s">
        <v>1473</v>
      </c>
      <c r="C159" s="13" t="s">
        <v>117</v>
      </c>
      <c r="D159" s="13" t="s">
        <v>1284</v>
      </c>
      <c r="E159" s="13" t="s">
        <v>1285</v>
      </c>
      <c r="F159" s="13" t="s">
        <v>537</v>
      </c>
      <c r="G159" s="13" t="s">
        <v>1708</v>
      </c>
      <c r="H159" s="13" t="s">
        <v>467</v>
      </c>
      <c r="I159" s="13">
        <v>0</v>
      </c>
      <c r="J159" s="13">
        <v>200</v>
      </c>
      <c r="M159" s="52">
        <v>3549170001280</v>
      </c>
      <c r="N159" s="13">
        <v>12</v>
      </c>
      <c r="O159" s="13">
        <v>0</v>
      </c>
      <c r="P159" s="13">
        <v>12</v>
      </c>
      <c r="Q159" s="53">
        <v>2.59</v>
      </c>
      <c r="R159" s="53">
        <f>Q159*Coeff!$D$3*(1-VLOOKUP(Coeff!$B$15,Coeff!$B$1:$I$10,5,FALSE))</f>
        <v>4.2709099999999998</v>
      </c>
      <c r="S159" s="53">
        <f t="shared" si="6"/>
        <v>51.250919999999994</v>
      </c>
      <c r="T159" s="54">
        <v>5.5E-2</v>
      </c>
      <c r="U159" s="53">
        <f t="shared" si="7"/>
        <v>4.5058100499999991</v>
      </c>
      <c r="V159" s="53">
        <f t="shared" si="8"/>
        <v>54.069720599999989</v>
      </c>
      <c r="W159" s="13" t="s">
        <v>135</v>
      </c>
      <c r="AA159" s="13" t="s">
        <v>519</v>
      </c>
      <c r="AB159" s="13" t="s">
        <v>518</v>
      </c>
    </row>
    <row r="160" spans="1:28" s="13" customFormat="1" hidden="1">
      <c r="A160" s="13" t="s">
        <v>1469</v>
      </c>
      <c r="B160" s="13" t="s">
        <v>1473</v>
      </c>
      <c r="C160" s="13" t="s">
        <v>118</v>
      </c>
      <c r="D160" s="13" t="s">
        <v>1286</v>
      </c>
      <c r="E160" s="13" t="s">
        <v>1287</v>
      </c>
      <c r="F160" s="13" t="s">
        <v>538</v>
      </c>
      <c r="G160" s="13" t="s">
        <v>1708</v>
      </c>
      <c r="H160" s="13" t="s">
        <v>467</v>
      </c>
      <c r="I160" s="13">
        <v>0</v>
      </c>
      <c r="J160" s="13">
        <v>150</v>
      </c>
      <c r="M160" s="52">
        <v>3549170001891</v>
      </c>
      <c r="N160" s="13">
        <v>12</v>
      </c>
      <c r="O160" s="13">
        <v>0</v>
      </c>
      <c r="P160" s="13">
        <v>12</v>
      </c>
      <c r="Q160" s="53">
        <v>2.2799999999999998</v>
      </c>
      <c r="R160" s="53">
        <f>Q160*Coeff!$D$3*(1-VLOOKUP(Coeff!$B$15,Coeff!$B$1:$I$10,5,FALSE))</f>
        <v>3.7597199999999993</v>
      </c>
      <c r="S160" s="53">
        <f t="shared" si="6"/>
        <v>45.11663999999999</v>
      </c>
      <c r="T160" s="54">
        <v>5.5E-2</v>
      </c>
      <c r="U160" s="53">
        <f t="shared" si="7"/>
        <v>3.966504599999999</v>
      </c>
      <c r="V160" s="53">
        <f t="shared" si="8"/>
        <v>47.59805519999999</v>
      </c>
      <c r="W160" s="13" t="s">
        <v>135</v>
      </c>
      <c r="AA160" s="13" t="s">
        <v>519</v>
      </c>
      <c r="AB160" s="13" t="s">
        <v>518</v>
      </c>
    </row>
    <row r="161" spans="1:27" s="13" customFormat="1" hidden="1">
      <c r="A161" s="13" t="s">
        <v>1471</v>
      </c>
      <c r="B161" s="13" t="s">
        <v>1474</v>
      </c>
      <c r="C161" s="13" t="s">
        <v>119</v>
      </c>
      <c r="D161" s="13" t="s">
        <v>1288</v>
      </c>
      <c r="E161" s="13" t="s">
        <v>539</v>
      </c>
      <c r="F161" s="13" t="s">
        <v>540</v>
      </c>
      <c r="G161" s="13" t="s">
        <v>2212</v>
      </c>
      <c r="H161" s="13" t="s">
        <v>541</v>
      </c>
      <c r="I161" s="13">
        <v>0</v>
      </c>
      <c r="J161" s="13">
        <v>125</v>
      </c>
      <c r="K161" s="13" t="s">
        <v>929</v>
      </c>
      <c r="L161" s="13" t="s">
        <v>930</v>
      </c>
      <c r="M161" s="52">
        <v>3700233300010</v>
      </c>
      <c r="N161" s="13">
        <v>12</v>
      </c>
      <c r="O161" s="13">
        <v>0</v>
      </c>
      <c r="P161" s="13">
        <v>12</v>
      </c>
      <c r="Q161" s="53">
        <v>13.78</v>
      </c>
      <c r="R161" s="53">
        <f>Q161*Coeff!$D$3*(1-VLOOKUP(Coeff!$B$15,Coeff!$B$1:$I$10,5,FALSE))</f>
        <v>22.723219999999998</v>
      </c>
      <c r="S161" s="53">
        <f t="shared" si="6"/>
        <v>272.67863999999997</v>
      </c>
      <c r="T161" s="54">
        <v>5.5E-2</v>
      </c>
      <c r="U161" s="53">
        <f t="shared" si="7"/>
        <v>23.972997099999997</v>
      </c>
      <c r="V161" s="53">
        <f t="shared" si="8"/>
        <v>287.67596519999995</v>
      </c>
      <c r="W161" s="13" t="s">
        <v>26</v>
      </c>
      <c r="AA161" s="13" t="s">
        <v>542</v>
      </c>
    </row>
    <row r="162" spans="1:27" s="13" customFormat="1" hidden="1">
      <c r="A162" s="13" t="s">
        <v>1471</v>
      </c>
      <c r="B162" s="13" t="s">
        <v>1474</v>
      </c>
      <c r="C162" s="13" t="s">
        <v>120</v>
      </c>
      <c r="D162" s="13" t="s">
        <v>1289</v>
      </c>
      <c r="E162" s="13" t="s">
        <v>539</v>
      </c>
      <c r="F162" s="13" t="s">
        <v>540</v>
      </c>
      <c r="G162" s="13" t="s">
        <v>2212</v>
      </c>
      <c r="H162" s="13" t="s">
        <v>541</v>
      </c>
      <c r="I162" s="13">
        <v>0</v>
      </c>
      <c r="J162" s="13">
        <v>50</v>
      </c>
      <c r="K162" s="13" t="s">
        <v>929</v>
      </c>
      <c r="L162" s="13" t="s">
        <v>930</v>
      </c>
      <c r="M162" s="52">
        <v>3700233300119</v>
      </c>
      <c r="N162" s="13">
        <v>24</v>
      </c>
      <c r="O162" s="13">
        <v>0</v>
      </c>
      <c r="P162" s="13">
        <v>24</v>
      </c>
      <c r="Q162" s="53">
        <v>6.83</v>
      </c>
      <c r="R162" s="53">
        <f>Q162*Coeff!$D$3*(1-VLOOKUP(Coeff!$B$15,Coeff!$B$1:$I$10,5,FALSE))</f>
        <v>11.26267</v>
      </c>
      <c r="S162" s="53">
        <f t="shared" si="6"/>
        <v>270.30408</v>
      </c>
      <c r="T162" s="54">
        <v>5.5E-2</v>
      </c>
      <c r="U162" s="53">
        <f t="shared" si="7"/>
        <v>11.882116849999999</v>
      </c>
      <c r="V162" s="53">
        <f t="shared" si="8"/>
        <v>285.17080439999995</v>
      </c>
      <c r="W162" s="13" t="s">
        <v>26</v>
      </c>
      <c r="AA162" s="13" t="s">
        <v>542</v>
      </c>
    </row>
    <row r="163" spans="1:27" s="13" customFormat="1" hidden="1">
      <c r="A163" s="13" t="s">
        <v>1471</v>
      </c>
      <c r="B163" s="13" t="s">
        <v>1474</v>
      </c>
      <c r="C163" s="13" t="s">
        <v>121</v>
      </c>
      <c r="D163" s="13" t="s">
        <v>1290</v>
      </c>
      <c r="E163" s="13" t="s">
        <v>543</v>
      </c>
      <c r="F163" s="13" t="s">
        <v>544</v>
      </c>
      <c r="G163" s="13" t="s">
        <v>2212</v>
      </c>
      <c r="H163" s="13" t="s">
        <v>541</v>
      </c>
      <c r="I163" s="13">
        <v>0</v>
      </c>
      <c r="J163" s="13">
        <v>125</v>
      </c>
      <c r="K163" s="13" t="s">
        <v>929</v>
      </c>
      <c r="L163" s="13" t="s">
        <v>930</v>
      </c>
      <c r="M163" s="52">
        <v>3700233300607</v>
      </c>
      <c r="N163" s="13">
        <v>12</v>
      </c>
      <c r="O163" s="13">
        <v>0</v>
      </c>
      <c r="P163" s="13">
        <v>12</v>
      </c>
      <c r="Q163" s="53">
        <v>24.13</v>
      </c>
      <c r="R163" s="53">
        <f>Q163*Coeff!$D$3*(1-VLOOKUP(Coeff!$B$15,Coeff!$B$1:$I$10,5,FALSE))</f>
        <v>39.790369999999996</v>
      </c>
      <c r="S163" s="53">
        <f t="shared" si="6"/>
        <v>477.48443999999995</v>
      </c>
      <c r="T163" s="54">
        <v>5.5E-2</v>
      </c>
      <c r="U163" s="53">
        <f t="shared" si="7"/>
        <v>41.978840349999992</v>
      </c>
      <c r="V163" s="53">
        <f t="shared" si="8"/>
        <v>503.74608419999993</v>
      </c>
      <c r="W163" s="13" t="s">
        <v>26</v>
      </c>
      <c r="AA163" s="13" t="s">
        <v>542</v>
      </c>
    </row>
    <row r="164" spans="1:27" s="13" customFormat="1" hidden="1">
      <c r="A164" s="13" t="s">
        <v>1471</v>
      </c>
      <c r="B164" s="13" t="s">
        <v>1474</v>
      </c>
      <c r="C164" s="13" t="s">
        <v>122</v>
      </c>
      <c r="D164" s="13" t="s">
        <v>1291</v>
      </c>
      <c r="E164" s="13" t="s">
        <v>543</v>
      </c>
      <c r="F164" s="13" t="s">
        <v>544</v>
      </c>
      <c r="G164" s="13" t="s">
        <v>2212</v>
      </c>
      <c r="H164" s="13" t="s">
        <v>541</v>
      </c>
      <c r="I164" s="13">
        <v>0</v>
      </c>
      <c r="J164" s="13">
        <v>190</v>
      </c>
      <c r="K164" s="13" t="s">
        <v>929</v>
      </c>
      <c r="L164" s="13" t="s">
        <v>930</v>
      </c>
      <c r="M164" s="52">
        <v>3700233300614</v>
      </c>
      <c r="N164" s="13">
        <v>12</v>
      </c>
      <c r="O164" s="13">
        <v>0</v>
      </c>
      <c r="P164" s="13">
        <v>12</v>
      </c>
      <c r="Q164" s="53">
        <v>35.67</v>
      </c>
      <c r="R164" s="53">
        <f>Q164*Coeff!$D$3*(1-VLOOKUP(Coeff!$B$15,Coeff!$B$1:$I$10,5,FALSE))</f>
        <v>58.819830000000003</v>
      </c>
      <c r="S164" s="53">
        <f t="shared" si="6"/>
        <v>705.83796000000007</v>
      </c>
      <c r="T164" s="54">
        <v>5.5E-2</v>
      </c>
      <c r="U164" s="53">
        <f t="shared" si="7"/>
        <v>62.05492065</v>
      </c>
      <c r="V164" s="53">
        <f t="shared" si="8"/>
        <v>744.65904780000005</v>
      </c>
      <c r="W164" s="13" t="s">
        <v>26</v>
      </c>
      <c r="AA164" s="13" t="s">
        <v>542</v>
      </c>
    </row>
    <row r="165" spans="1:27" s="13" customFormat="1" hidden="1">
      <c r="A165" s="13" t="s">
        <v>1471</v>
      </c>
      <c r="B165" s="13" t="s">
        <v>1474</v>
      </c>
      <c r="C165" s="13" t="s">
        <v>123</v>
      </c>
      <c r="D165" s="13" t="s">
        <v>1292</v>
      </c>
      <c r="E165" s="13" t="s">
        <v>545</v>
      </c>
      <c r="F165" s="13" t="s">
        <v>540</v>
      </c>
      <c r="G165" s="13" t="s">
        <v>2212</v>
      </c>
      <c r="H165" s="13" t="s">
        <v>541</v>
      </c>
      <c r="I165" s="13">
        <v>0</v>
      </c>
      <c r="J165" s="13">
        <v>100</v>
      </c>
      <c r="K165" s="13" t="s">
        <v>929</v>
      </c>
      <c r="L165" s="13" t="s">
        <v>930</v>
      </c>
      <c r="M165" s="52">
        <v>3700233300621</v>
      </c>
      <c r="N165" s="13">
        <v>12</v>
      </c>
      <c r="O165" s="13">
        <v>0</v>
      </c>
      <c r="P165" s="13">
        <v>12</v>
      </c>
      <c r="Q165" s="53">
        <v>16.48</v>
      </c>
      <c r="R165" s="53">
        <f>Q165*Coeff!$D$3*(1-VLOOKUP(Coeff!$B$15,Coeff!$B$1:$I$10,5,FALSE))</f>
        <v>27.175519999999999</v>
      </c>
      <c r="S165" s="53">
        <f t="shared" si="6"/>
        <v>326.10623999999996</v>
      </c>
      <c r="T165" s="54">
        <v>5.5E-2</v>
      </c>
      <c r="U165" s="53">
        <f t="shared" si="7"/>
        <v>28.670173599999998</v>
      </c>
      <c r="V165" s="53">
        <f t="shared" si="8"/>
        <v>344.04208319999998</v>
      </c>
      <c r="W165" s="13" t="s">
        <v>26</v>
      </c>
      <c r="AA165" s="13" t="s">
        <v>542</v>
      </c>
    </row>
    <row r="166" spans="1:27" s="13" customFormat="1" hidden="1">
      <c r="A166" s="13" t="s">
        <v>1471</v>
      </c>
      <c r="B166" s="13" t="s">
        <v>1474</v>
      </c>
      <c r="C166" s="13" t="s">
        <v>124</v>
      </c>
      <c r="D166" s="13" t="s">
        <v>1293</v>
      </c>
      <c r="E166" s="13" t="s">
        <v>539</v>
      </c>
      <c r="F166" s="13" t="s">
        <v>540</v>
      </c>
      <c r="G166" s="13" t="s">
        <v>2212</v>
      </c>
      <c r="H166" s="13" t="s">
        <v>541</v>
      </c>
      <c r="I166" s="13">
        <v>0</v>
      </c>
      <c r="J166" s="13">
        <v>190</v>
      </c>
      <c r="K166" s="13" t="s">
        <v>929</v>
      </c>
      <c r="L166" s="13" t="s">
        <v>930</v>
      </c>
      <c r="M166" s="52">
        <v>3700233300627</v>
      </c>
      <c r="N166" s="13">
        <v>12</v>
      </c>
      <c r="O166" s="13">
        <v>0</v>
      </c>
      <c r="P166" s="13">
        <v>12</v>
      </c>
      <c r="Q166" s="53">
        <v>19.98</v>
      </c>
      <c r="R166" s="53">
        <f>Q166*Coeff!$D$3*(1-VLOOKUP(Coeff!$B$15,Coeff!$B$1:$I$10,5,FALSE))</f>
        <v>32.947020000000002</v>
      </c>
      <c r="S166" s="53">
        <f t="shared" si="6"/>
        <v>395.36424</v>
      </c>
      <c r="T166" s="54">
        <v>5.5E-2</v>
      </c>
      <c r="U166" s="53">
        <f t="shared" si="7"/>
        <v>34.759106099999997</v>
      </c>
      <c r="V166" s="53">
        <f t="shared" si="8"/>
        <v>417.10927319999996</v>
      </c>
      <c r="W166" s="13" t="s">
        <v>26</v>
      </c>
      <c r="AA166" s="13" t="s">
        <v>542</v>
      </c>
    </row>
    <row r="167" spans="1:27" s="13" customFormat="1" hidden="1">
      <c r="A167" s="13" t="s">
        <v>1471</v>
      </c>
      <c r="B167" s="13" t="s">
        <v>1474</v>
      </c>
      <c r="C167" s="13" t="s">
        <v>125</v>
      </c>
      <c r="D167" s="13" t="s">
        <v>1294</v>
      </c>
      <c r="E167" s="13" t="s">
        <v>539</v>
      </c>
      <c r="F167" s="13" t="s">
        <v>540</v>
      </c>
      <c r="G167" s="13" t="s">
        <v>2212</v>
      </c>
      <c r="H167" s="13" t="s">
        <v>541</v>
      </c>
      <c r="I167" s="13">
        <v>0</v>
      </c>
      <c r="J167" s="13">
        <v>320</v>
      </c>
      <c r="K167" s="13" t="s">
        <v>929</v>
      </c>
      <c r="L167" s="13" t="s">
        <v>930</v>
      </c>
      <c r="M167" s="52">
        <v>3700233300634</v>
      </c>
      <c r="N167" s="13">
        <v>12</v>
      </c>
      <c r="O167" s="13">
        <v>0</v>
      </c>
      <c r="P167" s="13">
        <v>12</v>
      </c>
      <c r="Q167" s="53">
        <v>42.96</v>
      </c>
      <c r="R167" s="53">
        <f>Q167*Coeff!$D$3*(1-VLOOKUP(Coeff!$B$15,Coeff!$B$1:$I$10,5,FALSE))</f>
        <v>70.841039999999992</v>
      </c>
      <c r="S167" s="53">
        <f t="shared" si="6"/>
        <v>850.09247999999991</v>
      </c>
      <c r="T167" s="54">
        <v>5.5E-2</v>
      </c>
      <c r="U167" s="53">
        <f t="shared" si="7"/>
        <v>74.737297199999986</v>
      </c>
      <c r="V167" s="53">
        <f t="shared" si="8"/>
        <v>896.84756639999978</v>
      </c>
      <c r="W167" s="13" t="s">
        <v>26</v>
      </c>
      <c r="AA167" s="13" t="s">
        <v>542</v>
      </c>
    </row>
    <row r="168" spans="1:27" s="13" customFormat="1" hidden="1">
      <c r="A168" s="13" t="s">
        <v>1471</v>
      </c>
      <c r="B168" s="13" t="s">
        <v>1474</v>
      </c>
      <c r="C168" s="13" t="s">
        <v>126</v>
      </c>
      <c r="D168" s="13" t="s">
        <v>1295</v>
      </c>
      <c r="E168" s="13" t="s">
        <v>545</v>
      </c>
      <c r="F168" s="13" t="s">
        <v>540</v>
      </c>
      <c r="G168" s="13" t="s">
        <v>2212</v>
      </c>
      <c r="H168" s="13" t="s">
        <v>541</v>
      </c>
      <c r="I168" s="13">
        <v>0</v>
      </c>
      <c r="J168" s="13">
        <v>190</v>
      </c>
      <c r="K168" s="13" t="s">
        <v>929</v>
      </c>
      <c r="L168" s="13" t="s">
        <v>930</v>
      </c>
      <c r="M168" s="52">
        <v>3700233300638</v>
      </c>
      <c r="N168" s="13">
        <v>12</v>
      </c>
      <c r="O168" s="13">
        <v>0</v>
      </c>
      <c r="P168" s="13">
        <v>12</v>
      </c>
      <c r="Q168" s="53">
        <v>31.34</v>
      </c>
      <c r="R168" s="53">
        <f>Q168*Coeff!$D$3*(1-VLOOKUP(Coeff!$B$15,Coeff!$B$1:$I$10,5,FALSE))</f>
        <v>51.679659999999998</v>
      </c>
      <c r="S168" s="53">
        <f t="shared" si="6"/>
        <v>620.15591999999992</v>
      </c>
      <c r="T168" s="54">
        <v>5.5E-2</v>
      </c>
      <c r="U168" s="53">
        <f t="shared" si="7"/>
        <v>54.522041299999998</v>
      </c>
      <c r="V168" s="53">
        <f t="shared" si="8"/>
        <v>654.26449559999992</v>
      </c>
      <c r="W168" s="13" t="s">
        <v>26</v>
      </c>
      <c r="AA168" s="13" t="s">
        <v>542</v>
      </c>
    </row>
    <row r="169" spans="1:27" s="13" customFormat="1" hidden="1">
      <c r="A169" s="13" t="s">
        <v>1471</v>
      </c>
      <c r="B169" s="13" t="s">
        <v>1474</v>
      </c>
      <c r="C169" s="13" t="s">
        <v>127</v>
      </c>
      <c r="D169" s="13" t="s">
        <v>1296</v>
      </c>
      <c r="E169" s="13" t="s">
        <v>545</v>
      </c>
      <c r="F169" s="13" t="s">
        <v>540</v>
      </c>
      <c r="G169" s="13" t="s">
        <v>2212</v>
      </c>
      <c r="H169" s="13" t="s">
        <v>541</v>
      </c>
      <c r="I169" s="13">
        <v>0</v>
      </c>
      <c r="J169" s="13">
        <v>250</v>
      </c>
      <c r="K169" s="13" t="s">
        <v>929</v>
      </c>
      <c r="L169" s="13" t="s">
        <v>930</v>
      </c>
      <c r="M169" s="52">
        <v>3700233300645</v>
      </c>
      <c r="N169" s="13">
        <v>12</v>
      </c>
      <c r="O169" s="13">
        <v>0</v>
      </c>
      <c r="P169" s="13">
        <v>12</v>
      </c>
      <c r="Q169" s="53">
        <v>40.020000000000003</v>
      </c>
      <c r="R169" s="53">
        <f>Q169*Coeff!$D$3*(1-VLOOKUP(Coeff!$B$15,Coeff!$B$1:$I$10,5,FALSE))</f>
        <v>65.992980000000003</v>
      </c>
      <c r="S169" s="53">
        <f t="shared" si="6"/>
        <v>791.91576000000009</v>
      </c>
      <c r="T169" s="54">
        <v>5.5E-2</v>
      </c>
      <c r="U169" s="53">
        <f t="shared" si="7"/>
        <v>69.622593899999998</v>
      </c>
      <c r="V169" s="53">
        <f t="shared" si="8"/>
        <v>835.47112679999998</v>
      </c>
      <c r="W169" s="13" t="s">
        <v>26</v>
      </c>
      <c r="AA169" s="13" t="s">
        <v>542</v>
      </c>
    </row>
    <row r="170" spans="1:27" s="13" customFormat="1" hidden="1">
      <c r="A170" s="13" t="s">
        <v>1471</v>
      </c>
      <c r="B170" s="13" t="s">
        <v>1474</v>
      </c>
      <c r="C170" s="13" t="s">
        <v>128</v>
      </c>
      <c r="D170" s="13" t="s">
        <v>1297</v>
      </c>
      <c r="E170" s="13" t="s">
        <v>539</v>
      </c>
      <c r="F170" s="13" t="s">
        <v>540</v>
      </c>
      <c r="G170" s="13" t="s">
        <v>2212</v>
      </c>
      <c r="H170" s="13" t="s">
        <v>541</v>
      </c>
      <c r="I170" s="13">
        <v>0</v>
      </c>
      <c r="J170" s="13">
        <v>250</v>
      </c>
      <c r="K170" s="13" t="s">
        <v>929</v>
      </c>
      <c r="L170" s="13" t="s">
        <v>930</v>
      </c>
      <c r="M170" s="52">
        <v>3700233300658</v>
      </c>
      <c r="N170" s="13">
        <v>12</v>
      </c>
      <c r="O170" s="13">
        <v>0</v>
      </c>
      <c r="P170" s="13">
        <v>12</v>
      </c>
      <c r="Q170" s="53">
        <v>32.86</v>
      </c>
      <c r="R170" s="53">
        <f>Q170*Coeff!$D$3*(1-VLOOKUP(Coeff!$B$15,Coeff!$B$1:$I$10,5,FALSE))</f>
        <v>54.186139999999995</v>
      </c>
      <c r="S170" s="53">
        <f t="shared" si="6"/>
        <v>650.23367999999994</v>
      </c>
      <c r="T170" s="54">
        <v>5.5E-2</v>
      </c>
      <c r="U170" s="53">
        <f t="shared" si="7"/>
        <v>57.166377699999991</v>
      </c>
      <c r="V170" s="53">
        <f t="shared" si="8"/>
        <v>685.99653239999986</v>
      </c>
      <c r="W170" s="13" t="s">
        <v>26</v>
      </c>
      <c r="AA170" s="13" t="s">
        <v>542</v>
      </c>
    </row>
    <row r="171" spans="1:27" s="13" customFormat="1" hidden="1">
      <c r="A171" s="13" t="s">
        <v>1471</v>
      </c>
      <c r="B171" s="13" t="s">
        <v>1474</v>
      </c>
      <c r="C171" s="13" t="s">
        <v>129</v>
      </c>
      <c r="D171" s="13" t="s">
        <v>1298</v>
      </c>
      <c r="E171" s="13" t="s">
        <v>546</v>
      </c>
      <c r="F171" s="13" t="s">
        <v>547</v>
      </c>
      <c r="G171" s="13" t="s">
        <v>2212</v>
      </c>
      <c r="H171" s="13" t="s">
        <v>541</v>
      </c>
      <c r="I171" s="13">
        <v>0</v>
      </c>
      <c r="J171" s="13">
        <v>125</v>
      </c>
      <c r="K171" s="13" t="s">
        <v>929</v>
      </c>
      <c r="L171" s="13" t="s">
        <v>930</v>
      </c>
      <c r="M171" s="52">
        <v>3700233300676</v>
      </c>
      <c r="N171" s="13">
        <v>12</v>
      </c>
      <c r="O171" s="13">
        <v>0</v>
      </c>
      <c r="P171" s="13">
        <v>12</v>
      </c>
      <c r="Q171" s="53">
        <v>30.88</v>
      </c>
      <c r="R171" s="53">
        <f>Q171*Coeff!$D$3*(1-VLOOKUP(Coeff!$B$15,Coeff!$B$1:$I$10,5,FALSE))</f>
        <v>50.921119999999995</v>
      </c>
      <c r="S171" s="53">
        <f t="shared" si="6"/>
        <v>611.05343999999991</v>
      </c>
      <c r="T171" s="54">
        <v>5.5E-2</v>
      </c>
      <c r="U171" s="53">
        <f t="shared" si="7"/>
        <v>53.721781599999993</v>
      </c>
      <c r="V171" s="53">
        <f t="shared" si="8"/>
        <v>644.66137919999994</v>
      </c>
      <c r="W171" s="13" t="s">
        <v>26</v>
      </c>
      <c r="AA171" s="13" t="s">
        <v>542</v>
      </c>
    </row>
    <row r="172" spans="1:27" s="13" customFormat="1" hidden="1">
      <c r="A172" s="13" t="s">
        <v>1471</v>
      </c>
      <c r="B172" s="13" t="s">
        <v>1474</v>
      </c>
      <c r="C172" s="13" t="s">
        <v>130</v>
      </c>
      <c r="D172" s="13" t="s">
        <v>1299</v>
      </c>
      <c r="E172" s="13" t="s">
        <v>546</v>
      </c>
      <c r="F172" s="13" t="s">
        <v>547</v>
      </c>
      <c r="G172" s="13" t="s">
        <v>2212</v>
      </c>
      <c r="H172" s="13" t="s">
        <v>541</v>
      </c>
      <c r="I172" s="13">
        <v>0</v>
      </c>
      <c r="J172" s="13">
        <v>190</v>
      </c>
      <c r="K172" s="13" t="s">
        <v>929</v>
      </c>
      <c r="L172" s="13" t="s">
        <v>930</v>
      </c>
      <c r="M172" s="52">
        <v>3700233300683</v>
      </c>
      <c r="N172" s="13">
        <v>12</v>
      </c>
      <c r="O172" s="13">
        <v>0</v>
      </c>
      <c r="P172" s="13">
        <v>12</v>
      </c>
      <c r="Q172" s="53">
        <v>45.65</v>
      </c>
      <c r="R172" s="53">
        <f>Q172*Coeff!$D$3*(1-VLOOKUP(Coeff!$B$15,Coeff!$B$1:$I$10,5,FALSE))</f>
        <v>75.276849999999982</v>
      </c>
      <c r="S172" s="53">
        <f t="shared" si="6"/>
        <v>903.32219999999984</v>
      </c>
      <c r="T172" s="54">
        <v>5.5E-2</v>
      </c>
      <c r="U172" s="53">
        <f t="shared" si="7"/>
        <v>79.417076749999978</v>
      </c>
      <c r="V172" s="53">
        <f t="shared" si="8"/>
        <v>953.00492099999974</v>
      </c>
      <c r="W172" s="13" t="s">
        <v>26</v>
      </c>
      <c r="AA172" s="13" t="s">
        <v>542</v>
      </c>
    </row>
    <row r="173" spans="1:27" s="13" customFormat="1" hidden="1">
      <c r="A173" s="13" t="s">
        <v>1471</v>
      </c>
      <c r="B173" s="13" t="s">
        <v>1474</v>
      </c>
      <c r="C173" s="13" t="s">
        <v>131</v>
      </c>
      <c r="D173" s="13" t="s">
        <v>1300</v>
      </c>
      <c r="E173" s="13" t="s">
        <v>545</v>
      </c>
      <c r="F173" s="13" t="s">
        <v>540</v>
      </c>
      <c r="G173" s="13" t="s">
        <v>2212</v>
      </c>
      <c r="H173" s="13" t="s">
        <v>541</v>
      </c>
      <c r="I173" s="13">
        <v>0</v>
      </c>
      <c r="J173" s="13">
        <v>40</v>
      </c>
      <c r="K173" s="13" t="s">
        <v>929</v>
      </c>
      <c r="L173" s="13" t="s">
        <v>930</v>
      </c>
      <c r="M173" s="52">
        <v>3700233304117</v>
      </c>
      <c r="N173" s="13">
        <v>24</v>
      </c>
      <c r="O173" s="13">
        <v>0</v>
      </c>
      <c r="P173" s="13">
        <v>24</v>
      </c>
      <c r="Q173" s="53">
        <v>7.74</v>
      </c>
      <c r="R173" s="53">
        <f>Q173*Coeff!$D$3*(1-VLOOKUP(Coeff!$B$15,Coeff!$B$1:$I$10,5,FALSE))</f>
        <v>12.763259999999999</v>
      </c>
      <c r="S173" s="53">
        <f t="shared" si="6"/>
        <v>306.31823999999995</v>
      </c>
      <c r="T173" s="54">
        <v>5.5E-2</v>
      </c>
      <c r="U173" s="53">
        <f t="shared" si="7"/>
        <v>13.465239299999999</v>
      </c>
      <c r="V173" s="53">
        <f t="shared" si="8"/>
        <v>323.16574319999995</v>
      </c>
      <c r="W173" s="13" t="s">
        <v>26</v>
      </c>
      <c r="AA173" s="13" t="s">
        <v>542</v>
      </c>
    </row>
    <row r="174" spans="1:27" s="13" customFormat="1" hidden="1">
      <c r="A174" s="13" t="s">
        <v>1471</v>
      </c>
      <c r="B174" s="13" t="s">
        <v>1474</v>
      </c>
      <c r="C174" s="13" t="s">
        <v>132</v>
      </c>
      <c r="D174" s="13" t="s">
        <v>1301</v>
      </c>
      <c r="E174" s="13" t="s">
        <v>545</v>
      </c>
      <c r="F174" s="13" t="s">
        <v>540</v>
      </c>
      <c r="G174" s="13" t="s">
        <v>2212</v>
      </c>
      <c r="H174" s="13" t="s">
        <v>541</v>
      </c>
      <c r="I174" s="13">
        <v>0</v>
      </c>
      <c r="J174" s="13">
        <v>100</v>
      </c>
      <c r="K174" s="13" t="s">
        <v>929</v>
      </c>
      <c r="L174" s="13" t="s">
        <v>930</v>
      </c>
      <c r="M174" s="52">
        <v>3700233304124</v>
      </c>
      <c r="N174" s="13">
        <v>12</v>
      </c>
      <c r="O174" s="13">
        <v>0</v>
      </c>
      <c r="P174" s="13">
        <v>12</v>
      </c>
      <c r="Q174" s="53">
        <v>16.48</v>
      </c>
      <c r="R174" s="53">
        <f>Q174*Coeff!$D$3*(1-VLOOKUP(Coeff!$B$15,Coeff!$B$1:$I$10,5,FALSE))</f>
        <v>27.175519999999999</v>
      </c>
      <c r="S174" s="53">
        <f t="shared" si="6"/>
        <v>326.10623999999996</v>
      </c>
      <c r="T174" s="54">
        <v>5.5E-2</v>
      </c>
      <c r="U174" s="53">
        <f t="shared" si="7"/>
        <v>28.670173599999998</v>
      </c>
      <c r="V174" s="53">
        <f t="shared" si="8"/>
        <v>344.04208319999998</v>
      </c>
      <c r="W174" s="13" t="s">
        <v>26</v>
      </c>
      <c r="AA174" s="13" t="s">
        <v>542</v>
      </c>
    </row>
    <row r="175" spans="1:27" s="13" customFormat="1" hidden="1">
      <c r="A175" s="13" t="s">
        <v>1471</v>
      </c>
      <c r="B175" s="13" t="s">
        <v>1474</v>
      </c>
      <c r="C175" s="13" t="s">
        <v>133</v>
      </c>
      <c r="D175" s="13" t="s">
        <v>1302</v>
      </c>
      <c r="E175" s="13" t="s">
        <v>545</v>
      </c>
      <c r="F175" s="13" t="s">
        <v>540</v>
      </c>
      <c r="G175" s="13" t="s">
        <v>2212</v>
      </c>
      <c r="H175" s="13" t="s">
        <v>541</v>
      </c>
      <c r="I175" s="13">
        <v>0</v>
      </c>
      <c r="J175" s="13">
        <v>190</v>
      </c>
      <c r="K175" s="13" t="s">
        <v>929</v>
      </c>
      <c r="L175" s="13" t="s">
        <v>930</v>
      </c>
      <c r="M175" s="52">
        <v>3700233304131</v>
      </c>
      <c r="N175" s="13">
        <v>12</v>
      </c>
      <c r="O175" s="13">
        <v>0</v>
      </c>
      <c r="P175" s="13">
        <v>12</v>
      </c>
      <c r="Q175" s="53">
        <v>31.34</v>
      </c>
      <c r="R175" s="53">
        <f>Q175*Coeff!$D$3*(1-VLOOKUP(Coeff!$B$15,Coeff!$B$1:$I$10,5,FALSE))</f>
        <v>51.679659999999998</v>
      </c>
      <c r="S175" s="53">
        <f t="shared" si="6"/>
        <v>620.15591999999992</v>
      </c>
      <c r="T175" s="54">
        <v>5.5E-2</v>
      </c>
      <c r="U175" s="53">
        <f t="shared" si="7"/>
        <v>54.522041299999998</v>
      </c>
      <c r="V175" s="53">
        <f t="shared" si="8"/>
        <v>654.26449559999992</v>
      </c>
      <c r="W175" s="13" t="s">
        <v>26</v>
      </c>
      <c r="AA175" s="13" t="s">
        <v>542</v>
      </c>
    </row>
    <row r="176" spans="1:27" s="13" customFormat="1" hidden="1">
      <c r="A176" s="13" t="s">
        <v>1471</v>
      </c>
      <c r="B176" s="13" t="s">
        <v>1474</v>
      </c>
      <c r="C176" s="13" t="s">
        <v>134</v>
      </c>
      <c r="D176" s="13" t="s">
        <v>1303</v>
      </c>
      <c r="E176" s="13" t="s">
        <v>545</v>
      </c>
      <c r="F176" s="13" t="s">
        <v>540</v>
      </c>
      <c r="G176" s="13" t="s">
        <v>2212</v>
      </c>
      <c r="H176" s="13" t="s">
        <v>541</v>
      </c>
      <c r="I176" s="13">
        <v>0</v>
      </c>
      <c r="J176" s="13">
        <v>250</v>
      </c>
      <c r="K176" s="13" t="s">
        <v>929</v>
      </c>
      <c r="L176" s="13" t="s">
        <v>930</v>
      </c>
      <c r="M176" s="52">
        <v>3700233304148</v>
      </c>
      <c r="N176" s="13">
        <v>12</v>
      </c>
      <c r="O176" s="13">
        <v>0</v>
      </c>
      <c r="P176" s="13">
        <v>12</v>
      </c>
      <c r="Q176" s="53">
        <v>40.020000000000003</v>
      </c>
      <c r="R176" s="53">
        <f>Q176*Coeff!$D$3*(1-VLOOKUP(Coeff!$B$15,Coeff!$B$1:$I$10,5,FALSE))</f>
        <v>65.992980000000003</v>
      </c>
      <c r="S176" s="53">
        <f t="shared" si="6"/>
        <v>791.91576000000009</v>
      </c>
      <c r="T176" s="54">
        <v>5.5E-2</v>
      </c>
      <c r="U176" s="53">
        <f t="shared" si="7"/>
        <v>69.622593899999998</v>
      </c>
      <c r="V176" s="53">
        <f t="shared" si="8"/>
        <v>835.47112679999998</v>
      </c>
      <c r="W176" s="13" t="s">
        <v>26</v>
      </c>
      <c r="AA176" s="13" t="s">
        <v>542</v>
      </c>
    </row>
    <row r="177" spans="1:27" s="13" customFormat="1" hidden="1">
      <c r="A177" s="13" t="s">
        <v>1471</v>
      </c>
      <c r="B177" s="13" t="s">
        <v>1474</v>
      </c>
      <c r="C177" s="13" t="s">
        <v>136</v>
      </c>
      <c r="D177" s="13" t="s">
        <v>1304</v>
      </c>
      <c r="E177" s="13" t="s">
        <v>539</v>
      </c>
      <c r="F177" s="13" t="s">
        <v>540</v>
      </c>
      <c r="G177" s="13" t="s">
        <v>2212</v>
      </c>
      <c r="H177" s="13" t="s">
        <v>541</v>
      </c>
      <c r="I177" s="13">
        <v>0</v>
      </c>
      <c r="J177" s="13">
        <v>125</v>
      </c>
      <c r="K177" s="13" t="s">
        <v>929</v>
      </c>
      <c r="L177" s="13" t="s">
        <v>930</v>
      </c>
      <c r="M177" s="52">
        <v>3700233317018</v>
      </c>
      <c r="N177" s="13">
        <v>12</v>
      </c>
      <c r="O177" s="13">
        <v>0</v>
      </c>
      <c r="P177" s="13">
        <v>12</v>
      </c>
      <c r="Q177" s="53">
        <v>13.38</v>
      </c>
      <c r="R177" s="53">
        <f>Q177*Coeff!$D$3*(1-VLOOKUP(Coeff!$B$15,Coeff!$B$1:$I$10,5,FALSE))</f>
        <v>22.06362</v>
      </c>
      <c r="S177" s="53">
        <f t="shared" si="6"/>
        <v>264.76344</v>
      </c>
      <c r="T177" s="54">
        <v>5.5E-2</v>
      </c>
      <c r="U177" s="53">
        <f t="shared" si="7"/>
        <v>23.2771191</v>
      </c>
      <c r="V177" s="53">
        <f t="shared" si="8"/>
        <v>279.32542920000003</v>
      </c>
      <c r="W177" s="13" t="s">
        <v>26</v>
      </c>
      <c r="AA177" s="13" t="s">
        <v>542</v>
      </c>
    </row>
    <row r="178" spans="1:27" s="13" customFormat="1" hidden="1">
      <c r="A178" s="13" t="s">
        <v>1471</v>
      </c>
      <c r="B178" s="13" t="s">
        <v>1474</v>
      </c>
      <c r="C178" s="13" t="s">
        <v>137</v>
      </c>
      <c r="D178" s="13" t="s">
        <v>1305</v>
      </c>
      <c r="E178" s="13" t="s">
        <v>539</v>
      </c>
      <c r="F178" s="13" t="s">
        <v>540</v>
      </c>
      <c r="G178" s="13" t="s">
        <v>2212</v>
      </c>
      <c r="H178" s="13" t="s">
        <v>541</v>
      </c>
      <c r="I178" s="13">
        <v>0</v>
      </c>
      <c r="J178" s="13">
        <v>190</v>
      </c>
      <c r="K178" s="13" t="s">
        <v>929</v>
      </c>
      <c r="L178" s="13" t="s">
        <v>930</v>
      </c>
      <c r="M178" s="52">
        <v>3700233317025</v>
      </c>
      <c r="N178" s="13">
        <v>12</v>
      </c>
      <c r="O178" s="13">
        <v>0</v>
      </c>
      <c r="P178" s="13">
        <v>12</v>
      </c>
      <c r="Q178" s="53">
        <v>19.399999999999999</v>
      </c>
      <c r="R178" s="53">
        <f>Q178*Coeff!$D$3*(1-VLOOKUP(Coeff!$B$15,Coeff!$B$1:$I$10,5,FALSE))</f>
        <v>31.990599999999997</v>
      </c>
      <c r="S178" s="53">
        <f t="shared" si="6"/>
        <v>383.88719999999995</v>
      </c>
      <c r="T178" s="54">
        <v>5.5E-2</v>
      </c>
      <c r="U178" s="53">
        <f t="shared" si="7"/>
        <v>33.750082999999997</v>
      </c>
      <c r="V178" s="53">
        <f t="shared" si="8"/>
        <v>405.00099599999999</v>
      </c>
      <c r="W178" s="13" t="s">
        <v>26</v>
      </c>
      <c r="AA178" s="13" t="s">
        <v>542</v>
      </c>
    </row>
    <row r="179" spans="1:27" s="13" customFormat="1" hidden="1">
      <c r="A179" s="13" t="s">
        <v>1471</v>
      </c>
      <c r="B179" s="13" t="s">
        <v>1474</v>
      </c>
      <c r="C179" s="13" t="s">
        <v>138</v>
      </c>
      <c r="D179" s="13" t="s">
        <v>1306</v>
      </c>
      <c r="E179" s="13" t="s">
        <v>539</v>
      </c>
      <c r="F179" s="13" t="s">
        <v>540</v>
      </c>
      <c r="G179" s="13" t="s">
        <v>2212</v>
      </c>
      <c r="H179" s="13" t="s">
        <v>541</v>
      </c>
      <c r="I179" s="13">
        <v>0</v>
      </c>
      <c r="J179" s="13">
        <v>320</v>
      </c>
      <c r="K179" s="13" t="s">
        <v>929</v>
      </c>
      <c r="L179" s="13" t="s">
        <v>930</v>
      </c>
      <c r="M179" s="52">
        <v>3700233317032</v>
      </c>
      <c r="N179" s="13">
        <v>12</v>
      </c>
      <c r="O179" s="13">
        <v>0</v>
      </c>
      <c r="P179" s="13">
        <v>12</v>
      </c>
      <c r="Q179" s="53">
        <v>31.91</v>
      </c>
      <c r="R179" s="53">
        <f>Q179*Coeff!$D$3*(1-VLOOKUP(Coeff!$B$15,Coeff!$B$1:$I$10,5,FALSE))</f>
        <v>52.619589999999995</v>
      </c>
      <c r="S179" s="53">
        <f t="shared" si="6"/>
        <v>631.43507999999997</v>
      </c>
      <c r="T179" s="54">
        <v>5.5E-2</v>
      </c>
      <c r="U179" s="53">
        <f t="shared" si="7"/>
        <v>55.513667449999993</v>
      </c>
      <c r="V179" s="53">
        <f t="shared" si="8"/>
        <v>666.16400939999994</v>
      </c>
      <c r="W179" s="13" t="s">
        <v>26</v>
      </c>
      <c r="AA179" s="13" t="s">
        <v>542</v>
      </c>
    </row>
    <row r="180" spans="1:27" s="13" customFormat="1" hidden="1">
      <c r="A180" s="13" t="s">
        <v>1471</v>
      </c>
      <c r="B180" s="13" t="s">
        <v>1474</v>
      </c>
      <c r="C180" s="13" t="s">
        <v>139</v>
      </c>
      <c r="D180" s="13" t="s">
        <v>1307</v>
      </c>
      <c r="E180" s="13" t="s">
        <v>539</v>
      </c>
      <c r="F180" s="13" t="s">
        <v>540</v>
      </c>
      <c r="G180" s="13" t="s">
        <v>2212</v>
      </c>
      <c r="H180" s="13" t="s">
        <v>541</v>
      </c>
      <c r="I180" s="13">
        <v>0</v>
      </c>
      <c r="J180" s="13">
        <v>420</v>
      </c>
      <c r="K180" s="13" t="s">
        <v>929</v>
      </c>
      <c r="L180" s="13" t="s">
        <v>930</v>
      </c>
      <c r="M180" s="52">
        <v>3700233317049</v>
      </c>
      <c r="N180" s="13">
        <v>12</v>
      </c>
      <c r="O180" s="13">
        <v>0</v>
      </c>
      <c r="P180" s="13">
        <v>12</v>
      </c>
      <c r="Q180" s="53">
        <v>41.71</v>
      </c>
      <c r="R180" s="53">
        <f>Q180*Coeff!$D$3*(1-VLOOKUP(Coeff!$B$15,Coeff!$B$1:$I$10,5,FALSE))</f>
        <v>68.779789999999991</v>
      </c>
      <c r="S180" s="53">
        <f t="shared" si="6"/>
        <v>825.3574799999999</v>
      </c>
      <c r="T180" s="54">
        <v>5.5E-2</v>
      </c>
      <c r="U180" s="53">
        <f t="shared" si="7"/>
        <v>72.562678449999993</v>
      </c>
      <c r="V180" s="53">
        <f t="shared" si="8"/>
        <v>870.75214139999991</v>
      </c>
      <c r="W180" s="13" t="s">
        <v>26</v>
      </c>
      <c r="AA180" s="13" t="s">
        <v>542</v>
      </c>
    </row>
    <row r="181" spans="1:27" s="13" customFormat="1" hidden="1">
      <c r="A181" s="13" t="s">
        <v>1471</v>
      </c>
      <c r="B181" s="13" t="s">
        <v>1474</v>
      </c>
      <c r="C181" s="13" t="s">
        <v>140</v>
      </c>
      <c r="D181" s="13" t="s">
        <v>1308</v>
      </c>
      <c r="E181" s="13" t="s">
        <v>539</v>
      </c>
      <c r="F181" s="13" t="s">
        <v>540</v>
      </c>
      <c r="G181" s="13" t="s">
        <v>2212</v>
      </c>
      <c r="H181" s="13" t="s">
        <v>541</v>
      </c>
      <c r="I181" s="13">
        <v>0</v>
      </c>
      <c r="J181" s="13">
        <v>50</v>
      </c>
      <c r="K181" s="13" t="s">
        <v>929</v>
      </c>
      <c r="L181" s="13" t="s">
        <v>930</v>
      </c>
      <c r="M181" s="52">
        <v>3700233317117</v>
      </c>
      <c r="N181" s="13">
        <v>24</v>
      </c>
      <c r="O181" s="13">
        <v>0</v>
      </c>
      <c r="P181" s="13">
        <v>24</v>
      </c>
      <c r="Q181" s="53">
        <v>6.63</v>
      </c>
      <c r="R181" s="53">
        <f>Q181*Coeff!$D$3*(1-VLOOKUP(Coeff!$B$15,Coeff!$B$1:$I$10,5,FALSE))</f>
        <v>10.932869999999999</v>
      </c>
      <c r="S181" s="53">
        <f t="shared" si="6"/>
        <v>262.38887999999997</v>
      </c>
      <c r="T181" s="54">
        <v>5.5E-2</v>
      </c>
      <c r="U181" s="53">
        <f t="shared" si="7"/>
        <v>11.534177849999999</v>
      </c>
      <c r="V181" s="53">
        <f t="shared" si="8"/>
        <v>276.82026839999997</v>
      </c>
      <c r="W181" s="13" t="s">
        <v>26</v>
      </c>
      <c r="AA181" s="13" t="s">
        <v>542</v>
      </c>
    </row>
    <row r="182" spans="1:27" s="13" customFormat="1" hidden="1">
      <c r="A182" s="13" t="s">
        <v>1471</v>
      </c>
      <c r="B182" s="13" t="s">
        <v>1474</v>
      </c>
      <c r="C182" s="13" t="s">
        <v>141</v>
      </c>
      <c r="D182" s="13" t="s">
        <v>1309</v>
      </c>
      <c r="E182" s="13" t="s">
        <v>545</v>
      </c>
      <c r="F182" s="13" t="s">
        <v>540</v>
      </c>
      <c r="G182" s="13" t="s">
        <v>2212</v>
      </c>
      <c r="H182" s="13" t="s">
        <v>541</v>
      </c>
      <c r="I182" s="13">
        <v>0</v>
      </c>
      <c r="J182" s="13">
        <v>40</v>
      </c>
      <c r="K182" s="13" t="s">
        <v>929</v>
      </c>
      <c r="L182" s="13" t="s">
        <v>930</v>
      </c>
      <c r="M182" s="52">
        <v>3700233318114</v>
      </c>
      <c r="N182" s="13">
        <v>24</v>
      </c>
      <c r="O182" s="13">
        <v>0</v>
      </c>
      <c r="P182" s="13">
        <v>24</v>
      </c>
      <c r="Q182" s="53">
        <v>7.74</v>
      </c>
      <c r="R182" s="53">
        <f>Q182*Coeff!$D$3*(1-VLOOKUP(Coeff!$B$15,Coeff!$B$1:$I$10,5,FALSE))</f>
        <v>12.763259999999999</v>
      </c>
      <c r="S182" s="53">
        <f t="shared" si="6"/>
        <v>306.31823999999995</v>
      </c>
      <c r="T182" s="54">
        <v>5.5E-2</v>
      </c>
      <c r="U182" s="53">
        <f t="shared" si="7"/>
        <v>13.465239299999999</v>
      </c>
      <c r="V182" s="53">
        <f t="shared" si="8"/>
        <v>323.16574319999995</v>
      </c>
      <c r="W182" s="13" t="s">
        <v>26</v>
      </c>
      <c r="AA182" s="13" t="s">
        <v>542</v>
      </c>
    </row>
    <row r="183" spans="1:27" s="13" customFormat="1" hidden="1">
      <c r="A183" s="13" t="s">
        <v>1471</v>
      </c>
      <c r="B183" s="13" t="s">
        <v>1475</v>
      </c>
      <c r="C183" s="13" t="s">
        <v>142</v>
      </c>
      <c r="D183" s="13" t="s">
        <v>1310</v>
      </c>
      <c r="E183" s="13" t="s">
        <v>1311</v>
      </c>
      <c r="F183" s="13" t="s">
        <v>987</v>
      </c>
      <c r="G183" s="13" t="s">
        <v>1005</v>
      </c>
      <c r="H183" s="13" t="s">
        <v>1574</v>
      </c>
      <c r="I183" s="13">
        <v>0</v>
      </c>
      <c r="J183" s="13">
        <v>90</v>
      </c>
      <c r="K183" s="13" t="s">
        <v>1007</v>
      </c>
      <c r="M183" s="52">
        <v>3700932600008</v>
      </c>
      <c r="N183" s="13">
        <v>12</v>
      </c>
      <c r="O183" s="13">
        <v>0</v>
      </c>
      <c r="P183" s="13">
        <v>12</v>
      </c>
      <c r="Q183" s="53">
        <v>2.35</v>
      </c>
      <c r="R183" s="53">
        <f>Q183*Coeff!$D$3*(1-VLOOKUP(Coeff!$B$15,Coeff!$B$1:$I$10,5,FALSE))</f>
        <v>3.8751500000000001</v>
      </c>
      <c r="S183" s="53">
        <f t="shared" si="6"/>
        <v>46.501800000000003</v>
      </c>
      <c r="T183" s="54">
        <v>5.5E-2</v>
      </c>
      <c r="U183" s="53">
        <f t="shared" si="7"/>
        <v>4.0882832499999999</v>
      </c>
      <c r="V183" s="53">
        <f t="shared" si="8"/>
        <v>49.059398999999999</v>
      </c>
      <c r="W183" s="13" t="s">
        <v>114</v>
      </c>
    </row>
    <row r="184" spans="1:27" s="13" customFormat="1" hidden="1">
      <c r="A184" s="13" t="s">
        <v>1471</v>
      </c>
      <c r="B184" s="13" t="s">
        <v>1475</v>
      </c>
      <c r="C184" s="13" t="s">
        <v>143</v>
      </c>
      <c r="D184" s="13" t="s">
        <v>1312</v>
      </c>
      <c r="E184" s="13" t="s">
        <v>1313</v>
      </c>
      <c r="F184" s="13" t="s">
        <v>988</v>
      </c>
      <c r="G184" s="13" t="s">
        <v>1005</v>
      </c>
      <c r="H184" s="13" t="s">
        <v>1006</v>
      </c>
      <c r="I184" s="13">
        <v>0</v>
      </c>
      <c r="J184" s="13">
        <v>90</v>
      </c>
      <c r="K184" s="13" t="s">
        <v>1007</v>
      </c>
      <c r="M184" s="52">
        <v>3700932600015</v>
      </c>
      <c r="N184" s="13">
        <v>12</v>
      </c>
      <c r="O184" s="13">
        <v>0</v>
      </c>
      <c r="P184" s="13">
        <v>12</v>
      </c>
      <c r="Q184" s="53">
        <v>2.4500000000000002</v>
      </c>
      <c r="R184" s="53">
        <f>Q184*Coeff!$D$3*(1-VLOOKUP(Coeff!$B$15,Coeff!$B$1:$I$10,5,FALSE))</f>
        <v>4.0400499999999999</v>
      </c>
      <c r="S184" s="53">
        <f t="shared" si="6"/>
        <v>48.480599999999995</v>
      </c>
      <c r="T184" s="54">
        <v>5.5E-2</v>
      </c>
      <c r="U184" s="53">
        <f t="shared" si="7"/>
        <v>4.26225275</v>
      </c>
      <c r="V184" s="53">
        <f t="shared" si="8"/>
        <v>51.147033</v>
      </c>
      <c r="W184" s="13" t="s">
        <v>114</v>
      </c>
    </row>
    <row r="185" spans="1:27" s="13" customFormat="1" hidden="1">
      <c r="A185" s="13" t="s">
        <v>1471</v>
      </c>
      <c r="B185" s="13" t="s">
        <v>1475</v>
      </c>
      <c r="C185" s="13" t="s">
        <v>144</v>
      </c>
      <c r="D185" s="13" t="s">
        <v>1314</v>
      </c>
      <c r="E185" s="13" t="s">
        <v>1315</v>
      </c>
      <c r="F185" s="13" t="s">
        <v>989</v>
      </c>
      <c r="G185" s="13" t="s">
        <v>1005</v>
      </c>
      <c r="H185" s="13" t="s">
        <v>1006</v>
      </c>
      <c r="I185" s="13">
        <v>0</v>
      </c>
      <c r="J185" s="13">
        <v>90</v>
      </c>
      <c r="K185" s="13" t="s">
        <v>1007</v>
      </c>
      <c r="M185" s="52">
        <v>3700932600022</v>
      </c>
      <c r="N185" s="13">
        <v>12</v>
      </c>
      <c r="O185" s="13">
        <v>0</v>
      </c>
      <c r="P185" s="13">
        <v>12</v>
      </c>
      <c r="Q185" s="53">
        <v>2.4500000000000002</v>
      </c>
      <c r="R185" s="53">
        <f>Q185*Coeff!$D$3*(1-VLOOKUP(Coeff!$B$15,Coeff!$B$1:$I$10,5,FALSE))</f>
        <v>4.0400499999999999</v>
      </c>
      <c r="S185" s="53">
        <f t="shared" si="6"/>
        <v>48.480599999999995</v>
      </c>
      <c r="T185" s="54">
        <v>5.5E-2</v>
      </c>
      <c r="U185" s="53">
        <f t="shared" si="7"/>
        <v>4.26225275</v>
      </c>
      <c r="V185" s="53">
        <f t="shared" si="8"/>
        <v>51.147033</v>
      </c>
      <c r="W185" s="13" t="s">
        <v>114</v>
      </c>
    </row>
    <row r="186" spans="1:27" s="13" customFormat="1" hidden="1">
      <c r="A186" s="13" t="s">
        <v>1471</v>
      </c>
      <c r="B186" s="13" t="s">
        <v>1475</v>
      </c>
      <c r="C186" s="13" t="s">
        <v>145</v>
      </c>
      <c r="D186" s="13" t="s">
        <v>1316</v>
      </c>
      <c r="E186" s="13" t="s">
        <v>1317</v>
      </c>
      <c r="F186" s="13" t="s">
        <v>990</v>
      </c>
      <c r="G186" s="13" t="s">
        <v>1005</v>
      </c>
      <c r="H186" s="13" t="s">
        <v>1006</v>
      </c>
      <c r="I186" s="13">
        <v>0</v>
      </c>
      <c r="J186" s="13">
        <v>90</v>
      </c>
      <c r="K186" s="13" t="s">
        <v>1007</v>
      </c>
      <c r="M186" s="52">
        <v>3700932600039</v>
      </c>
      <c r="N186" s="13">
        <v>12</v>
      </c>
      <c r="O186" s="13">
        <v>0</v>
      </c>
      <c r="P186" s="13">
        <v>12</v>
      </c>
      <c r="Q186" s="53">
        <v>2.85</v>
      </c>
      <c r="R186" s="53">
        <f>Q186*Coeff!$D$3*(1-VLOOKUP(Coeff!$B$15,Coeff!$B$1:$I$10,5,FALSE))</f>
        <v>4.6996499999999992</v>
      </c>
      <c r="S186" s="53">
        <f t="shared" si="6"/>
        <v>56.395799999999994</v>
      </c>
      <c r="T186" s="54">
        <v>5.5E-2</v>
      </c>
      <c r="U186" s="53">
        <f t="shared" si="7"/>
        <v>4.9581307499999987</v>
      </c>
      <c r="V186" s="53">
        <f t="shared" si="8"/>
        <v>59.497568999999984</v>
      </c>
      <c r="W186" s="13" t="s">
        <v>114</v>
      </c>
    </row>
    <row r="187" spans="1:27" s="13" customFormat="1" hidden="1">
      <c r="A187" s="13" t="s">
        <v>1471</v>
      </c>
      <c r="B187" s="13" t="s">
        <v>1475</v>
      </c>
      <c r="C187" s="13" t="s">
        <v>146</v>
      </c>
      <c r="D187" s="13" t="s">
        <v>1318</v>
      </c>
      <c r="E187" s="13" t="s">
        <v>1319</v>
      </c>
      <c r="F187" s="13" t="s">
        <v>991</v>
      </c>
      <c r="G187" s="13" t="s">
        <v>1005</v>
      </c>
      <c r="H187" s="13" t="s">
        <v>1006</v>
      </c>
      <c r="I187" s="13">
        <v>0</v>
      </c>
      <c r="J187" s="13">
        <v>90</v>
      </c>
      <c r="K187" s="13" t="s">
        <v>1007</v>
      </c>
      <c r="M187" s="52">
        <v>3700932600046</v>
      </c>
      <c r="N187" s="13">
        <v>12</v>
      </c>
      <c r="O187" s="13">
        <v>0</v>
      </c>
      <c r="P187" s="13">
        <v>12</v>
      </c>
      <c r="Q187" s="53">
        <v>3.79</v>
      </c>
      <c r="R187" s="53">
        <f>Q187*Coeff!$D$3*(1-VLOOKUP(Coeff!$B$15,Coeff!$B$1:$I$10,5,FALSE))</f>
        <v>6.2497099999999994</v>
      </c>
      <c r="S187" s="53">
        <f t="shared" si="6"/>
        <v>74.99651999999999</v>
      </c>
      <c r="T187" s="54">
        <v>5.5E-2</v>
      </c>
      <c r="U187" s="53">
        <f t="shared" si="7"/>
        <v>6.5934440499999987</v>
      </c>
      <c r="V187" s="53">
        <f t="shared" si="8"/>
        <v>79.121328599999984</v>
      </c>
      <c r="W187" s="13" t="s">
        <v>114</v>
      </c>
    </row>
    <row r="188" spans="1:27" s="13" customFormat="1" hidden="1">
      <c r="A188" s="13" t="s">
        <v>1471</v>
      </c>
      <c r="B188" s="13" t="s">
        <v>1475</v>
      </c>
      <c r="C188" s="13" t="s">
        <v>147</v>
      </c>
      <c r="D188" s="13" t="s">
        <v>1320</v>
      </c>
      <c r="E188" s="13" t="s">
        <v>1321</v>
      </c>
      <c r="F188" s="13" t="s">
        <v>992</v>
      </c>
      <c r="G188" s="13" t="s">
        <v>1005</v>
      </c>
      <c r="H188" s="13" t="s">
        <v>1006</v>
      </c>
      <c r="I188" s="13">
        <v>0</v>
      </c>
      <c r="J188" s="13">
        <v>90</v>
      </c>
      <c r="K188" s="13" t="s">
        <v>1007</v>
      </c>
      <c r="M188" s="52">
        <v>3700932600053</v>
      </c>
      <c r="N188" s="13">
        <v>12</v>
      </c>
      <c r="O188" s="13">
        <v>0</v>
      </c>
      <c r="P188" s="13">
        <v>12</v>
      </c>
      <c r="Q188" s="53">
        <v>2.95</v>
      </c>
      <c r="R188" s="53">
        <f>Q188*Coeff!$D$3*(1-VLOOKUP(Coeff!$B$15,Coeff!$B$1:$I$10,5,FALSE))</f>
        <v>4.8645500000000004</v>
      </c>
      <c r="S188" s="53">
        <f t="shared" si="6"/>
        <v>58.374600000000001</v>
      </c>
      <c r="T188" s="54">
        <v>5.5E-2</v>
      </c>
      <c r="U188" s="53">
        <f t="shared" si="7"/>
        <v>5.1321002499999997</v>
      </c>
      <c r="V188" s="53">
        <f t="shared" si="8"/>
        <v>61.585202999999993</v>
      </c>
      <c r="W188" s="13" t="s">
        <v>114</v>
      </c>
    </row>
    <row r="189" spans="1:27" s="13" customFormat="1" hidden="1">
      <c r="A189" s="13" t="s">
        <v>1471</v>
      </c>
      <c r="B189" s="13" t="s">
        <v>1475</v>
      </c>
      <c r="C189" s="13" t="s">
        <v>148</v>
      </c>
      <c r="D189" s="13" t="s">
        <v>1322</v>
      </c>
      <c r="E189" s="13" t="s">
        <v>1323</v>
      </c>
      <c r="F189" s="13" t="s">
        <v>993</v>
      </c>
      <c r="G189" s="13" t="s">
        <v>1005</v>
      </c>
      <c r="H189" s="13" t="s">
        <v>1006</v>
      </c>
      <c r="I189" s="13">
        <v>0</v>
      </c>
      <c r="J189" s="13">
        <v>90</v>
      </c>
      <c r="K189" s="13" t="s">
        <v>1007</v>
      </c>
      <c r="M189" s="52">
        <v>3700932600060</v>
      </c>
      <c r="N189" s="13">
        <v>12</v>
      </c>
      <c r="O189" s="13">
        <v>0</v>
      </c>
      <c r="P189" s="13">
        <v>12</v>
      </c>
      <c r="Q189" s="53">
        <v>3.85</v>
      </c>
      <c r="R189" s="53">
        <f>Q189*Coeff!$D$3*(1-VLOOKUP(Coeff!$B$15,Coeff!$B$1:$I$10,5,FALSE))</f>
        <v>6.3486500000000001</v>
      </c>
      <c r="S189" s="53">
        <f t="shared" si="6"/>
        <v>76.183800000000005</v>
      </c>
      <c r="T189" s="54">
        <v>5.5E-2</v>
      </c>
      <c r="U189" s="53">
        <f t="shared" si="7"/>
        <v>6.6978257499999998</v>
      </c>
      <c r="V189" s="53">
        <f t="shared" si="8"/>
        <v>80.373908999999998</v>
      </c>
      <c r="W189" s="13" t="s">
        <v>114</v>
      </c>
    </row>
    <row r="190" spans="1:27" s="13" customFormat="1" hidden="1">
      <c r="A190" s="13" t="s">
        <v>1471</v>
      </c>
      <c r="B190" s="13" t="s">
        <v>1475</v>
      </c>
      <c r="C190" s="13" t="s">
        <v>149</v>
      </c>
      <c r="D190" s="13" t="s">
        <v>1324</v>
      </c>
      <c r="E190" s="13" t="s">
        <v>1325</v>
      </c>
      <c r="F190" s="13" t="s">
        <v>994</v>
      </c>
      <c r="G190" s="13" t="s">
        <v>1005</v>
      </c>
      <c r="H190" s="13" t="s">
        <v>1006</v>
      </c>
      <c r="I190" s="13">
        <v>0</v>
      </c>
      <c r="J190" s="13">
        <v>85</v>
      </c>
      <c r="K190" s="13" t="s">
        <v>1007</v>
      </c>
      <c r="M190" s="52">
        <v>3700932600077</v>
      </c>
      <c r="N190" s="13">
        <v>12</v>
      </c>
      <c r="O190" s="13">
        <v>0</v>
      </c>
      <c r="P190" s="13">
        <v>12</v>
      </c>
      <c r="Q190" s="53">
        <v>3.98</v>
      </c>
      <c r="R190" s="53">
        <f>Q190*Coeff!$D$3*(1-VLOOKUP(Coeff!$B$15,Coeff!$B$1:$I$10,5,FALSE))</f>
        <v>6.5630199999999999</v>
      </c>
      <c r="S190" s="53">
        <f t="shared" si="6"/>
        <v>78.756239999999991</v>
      </c>
      <c r="T190" s="54">
        <v>5.5E-2</v>
      </c>
      <c r="U190" s="53">
        <f t="shared" si="7"/>
        <v>6.9239860999999996</v>
      </c>
      <c r="V190" s="53">
        <f t="shared" si="8"/>
        <v>83.087833199999992</v>
      </c>
      <c r="W190" s="13" t="s">
        <v>114</v>
      </c>
    </row>
    <row r="191" spans="1:27" s="13" customFormat="1" hidden="1">
      <c r="A191" s="13" t="s">
        <v>1471</v>
      </c>
      <c r="B191" s="13" t="s">
        <v>1475</v>
      </c>
      <c r="C191" s="13" t="s">
        <v>150</v>
      </c>
      <c r="D191" s="13" t="s">
        <v>1326</v>
      </c>
      <c r="E191" s="13" t="s">
        <v>1327</v>
      </c>
      <c r="F191" s="13" t="s">
        <v>995</v>
      </c>
      <c r="G191" s="13" t="s">
        <v>1005</v>
      </c>
      <c r="H191" s="13" t="s">
        <v>1006</v>
      </c>
      <c r="I191" s="13">
        <v>0</v>
      </c>
      <c r="J191" s="13">
        <v>90</v>
      </c>
      <c r="K191" s="13" t="s">
        <v>1007</v>
      </c>
      <c r="M191" s="52">
        <v>3700932600084</v>
      </c>
      <c r="N191" s="13">
        <v>12</v>
      </c>
      <c r="O191" s="13">
        <v>0</v>
      </c>
      <c r="P191" s="13">
        <v>12</v>
      </c>
      <c r="Q191" s="53">
        <v>2.99</v>
      </c>
      <c r="R191" s="53">
        <f>Q191*Coeff!$D$3*(1-VLOOKUP(Coeff!$B$15,Coeff!$B$1:$I$10,5,FALSE))</f>
        <v>4.9305099999999999</v>
      </c>
      <c r="S191" s="53">
        <f t="shared" si="6"/>
        <v>59.166119999999999</v>
      </c>
      <c r="T191" s="54">
        <v>5.5E-2</v>
      </c>
      <c r="U191" s="53">
        <f t="shared" si="7"/>
        <v>5.2016880499999996</v>
      </c>
      <c r="V191" s="53">
        <f t="shared" si="8"/>
        <v>62.420256599999995</v>
      </c>
      <c r="W191" s="13" t="s">
        <v>114</v>
      </c>
    </row>
    <row r="192" spans="1:27" s="13" customFormat="1" hidden="1">
      <c r="A192" s="13" t="s">
        <v>1471</v>
      </c>
      <c r="B192" s="13" t="s">
        <v>1475</v>
      </c>
      <c r="C192" s="13" t="s">
        <v>151</v>
      </c>
      <c r="D192" s="13" t="s">
        <v>1328</v>
      </c>
      <c r="E192" s="13" t="s">
        <v>1329</v>
      </c>
      <c r="F192" s="13" t="s">
        <v>996</v>
      </c>
      <c r="G192" s="13" t="s">
        <v>1005</v>
      </c>
      <c r="H192" s="13" t="s">
        <v>1006</v>
      </c>
      <c r="I192" s="13">
        <v>0</v>
      </c>
      <c r="J192" s="13">
        <v>90</v>
      </c>
      <c r="K192" s="13" t="s">
        <v>1007</v>
      </c>
      <c r="M192" s="52">
        <v>3700932600091</v>
      </c>
      <c r="N192" s="13">
        <v>12</v>
      </c>
      <c r="O192" s="13">
        <v>0</v>
      </c>
      <c r="P192" s="13">
        <v>12</v>
      </c>
      <c r="Q192" s="53">
        <v>2.89</v>
      </c>
      <c r="R192" s="53">
        <f>Q192*Coeff!$D$3*(1-VLOOKUP(Coeff!$B$15,Coeff!$B$1:$I$10,5,FALSE))</f>
        <v>4.7656099999999997</v>
      </c>
      <c r="S192" s="53">
        <f t="shared" si="6"/>
        <v>57.18732</v>
      </c>
      <c r="T192" s="54">
        <v>5.5E-2</v>
      </c>
      <c r="U192" s="53">
        <f t="shared" si="7"/>
        <v>5.0277185499999995</v>
      </c>
      <c r="V192" s="53">
        <f t="shared" si="8"/>
        <v>60.332622599999993</v>
      </c>
      <c r="W192" s="13" t="s">
        <v>114</v>
      </c>
    </row>
    <row r="193" spans="1:23" s="13" customFormat="1" hidden="1">
      <c r="A193" s="13" t="s">
        <v>1471</v>
      </c>
      <c r="B193" s="13" t="s">
        <v>1475</v>
      </c>
      <c r="C193" s="13" t="s">
        <v>152</v>
      </c>
      <c r="D193" s="13" t="s">
        <v>1330</v>
      </c>
      <c r="E193" s="13" t="s">
        <v>1331</v>
      </c>
      <c r="F193" s="13" t="s">
        <v>997</v>
      </c>
      <c r="G193" s="13" t="s">
        <v>1005</v>
      </c>
      <c r="H193" s="13" t="s">
        <v>1006</v>
      </c>
      <c r="I193" s="13">
        <v>0</v>
      </c>
      <c r="J193" s="13">
        <v>90</v>
      </c>
      <c r="K193" s="13" t="s">
        <v>1007</v>
      </c>
      <c r="M193" s="52">
        <v>3700932600107</v>
      </c>
      <c r="N193" s="13">
        <v>12</v>
      </c>
      <c r="O193" s="13">
        <v>0</v>
      </c>
      <c r="P193" s="13">
        <v>12</v>
      </c>
      <c r="Q193" s="53">
        <v>2.65</v>
      </c>
      <c r="R193" s="53">
        <f>Q193*Coeff!$D$3*(1-VLOOKUP(Coeff!$B$15,Coeff!$B$1:$I$10,5,FALSE))</f>
        <v>4.3698499999999996</v>
      </c>
      <c r="S193" s="53">
        <f t="shared" ref="S193:S256" si="9">+R193*P193</f>
        <v>52.438199999999995</v>
      </c>
      <c r="T193" s="54">
        <v>5.5E-2</v>
      </c>
      <c r="U193" s="53">
        <f t="shared" ref="U193:U256" si="10">+R193*(1+T193)</f>
        <v>4.6101917499999994</v>
      </c>
      <c r="V193" s="53">
        <f t="shared" ref="V193:V256" si="11">+U193*P193</f>
        <v>55.322300999999996</v>
      </c>
      <c r="W193" s="13" t="s">
        <v>114</v>
      </c>
    </row>
    <row r="194" spans="1:23" s="13" customFormat="1" hidden="1">
      <c r="A194" s="13" t="s">
        <v>1471</v>
      </c>
      <c r="B194" s="13" t="s">
        <v>1475</v>
      </c>
      <c r="C194" s="13" t="s">
        <v>153</v>
      </c>
      <c r="D194" s="13" t="s">
        <v>1332</v>
      </c>
      <c r="E194" s="13" t="s">
        <v>1333</v>
      </c>
      <c r="F194" s="13" t="s">
        <v>998</v>
      </c>
      <c r="G194" s="13" t="s">
        <v>1005</v>
      </c>
      <c r="H194" s="13" t="s">
        <v>1006</v>
      </c>
      <c r="I194" s="13">
        <v>0</v>
      </c>
      <c r="J194" s="13">
        <v>200</v>
      </c>
      <c r="K194" s="13" t="s">
        <v>1007</v>
      </c>
      <c r="M194" s="52">
        <v>3700932600114</v>
      </c>
      <c r="N194" s="13">
        <v>12</v>
      </c>
      <c r="O194" s="13">
        <v>0</v>
      </c>
      <c r="P194" s="13">
        <v>12</v>
      </c>
      <c r="Q194" s="53">
        <v>2.99</v>
      </c>
      <c r="R194" s="53">
        <f>Q194*Coeff!$D$3*(1-VLOOKUP(Coeff!$B$15,Coeff!$B$1:$I$10,5,FALSE))</f>
        <v>4.9305099999999999</v>
      </c>
      <c r="S194" s="53">
        <f t="shared" si="9"/>
        <v>59.166119999999999</v>
      </c>
      <c r="T194" s="54">
        <v>5.5E-2</v>
      </c>
      <c r="U194" s="53">
        <f t="shared" si="10"/>
        <v>5.2016880499999996</v>
      </c>
      <c r="V194" s="53">
        <f t="shared" si="11"/>
        <v>62.420256599999995</v>
      </c>
      <c r="W194" s="13" t="s">
        <v>114</v>
      </c>
    </row>
    <row r="195" spans="1:23" s="13" customFormat="1" hidden="1">
      <c r="A195" s="13" t="s">
        <v>1471</v>
      </c>
      <c r="B195" s="13" t="s">
        <v>1475</v>
      </c>
      <c r="C195" s="13" t="s">
        <v>154</v>
      </c>
      <c r="D195" s="13" t="s">
        <v>1334</v>
      </c>
      <c r="E195" s="13" t="s">
        <v>1335</v>
      </c>
      <c r="F195" s="13" t="s">
        <v>999</v>
      </c>
      <c r="G195" s="13" t="s">
        <v>1005</v>
      </c>
      <c r="H195" s="13" t="s">
        <v>1006</v>
      </c>
      <c r="I195" s="13">
        <v>0</v>
      </c>
      <c r="J195" s="13">
        <v>200</v>
      </c>
      <c r="K195" s="13" t="s">
        <v>1007</v>
      </c>
      <c r="M195" s="52">
        <v>3700932600121</v>
      </c>
      <c r="N195" s="13">
        <v>12</v>
      </c>
      <c r="O195" s="13">
        <v>0</v>
      </c>
      <c r="P195" s="13">
        <v>12</v>
      </c>
      <c r="Q195" s="53">
        <v>3.99</v>
      </c>
      <c r="R195" s="53">
        <f>Q195*Coeff!$D$3*(1-VLOOKUP(Coeff!$B$15,Coeff!$B$1:$I$10,5,FALSE))</f>
        <v>6.57951</v>
      </c>
      <c r="S195" s="53">
        <f t="shared" si="9"/>
        <v>78.954120000000003</v>
      </c>
      <c r="T195" s="54">
        <v>5.5E-2</v>
      </c>
      <c r="U195" s="53">
        <f t="shared" si="10"/>
        <v>6.9413830499999998</v>
      </c>
      <c r="V195" s="53">
        <f t="shared" si="11"/>
        <v>83.296596600000001</v>
      </c>
      <c r="W195" s="13" t="s">
        <v>114</v>
      </c>
    </row>
    <row r="196" spans="1:23" s="13" customFormat="1" hidden="1">
      <c r="A196" s="13" t="s">
        <v>1471</v>
      </c>
      <c r="B196" s="13" t="s">
        <v>1475</v>
      </c>
      <c r="C196" s="13" t="s">
        <v>155</v>
      </c>
      <c r="D196" s="13" t="s">
        <v>1336</v>
      </c>
      <c r="E196" s="13" t="s">
        <v>1337</v>
      </c>
      <c r="F196" s="13" t="s">
        <v>999</v>
      </c>
      <c r="G196" s="13" t="s">
        <v>1005</v>
      </c>
      <c r="H196" s="13" t="s">
        <v>1006</v>
      </c>
      <c r="I196" s="13">
        <v>0</v>
      </c>
      <c r="J196" s="13">
        <v>200</v>
      </c>
      <c r="K196" s="13" t="s">
        <v>1007</v>
      </c>
      <c r="M196" s="52">
        <v>3700932600138</v>
      </c>
      <c r="N196" s="13">
        <v>12</v>
      </c>
      <c r="O196" s="13">
        <v>0</v>
      </c>
      <c r="P196" s="13">
        <v>12</v>
      </c>
      <c r="Q196" s="53">
        <v>3.99</v>
      </c>
      <c r="R196" s="53">
        <f>Q196*Coeff!$D$3*(1-VLOOKUP(Coeff!$B$15,Coeff!$B$1:$I$10,5,FALSE))</f>
        <v>6.57951</v>
      </c>
      <c r="S196" s="53">
        <f t="shared" si="9"/>
        <v>78.954120000000003</v>
      </c>
      <c r="T196" s="54">
        <v>5.5E-2</v>
      </c>
      <c r="U196" s="53">
        <f t="shared" si="10"/>
        <v>6.9413830499999998</v>
      </c>
      <c r="V196" s="53">
        <f t="shared" si="11"/>
        <v>83.296596600000001</v>
      </c>
      <c r="W196" s="13" t="s">
        <v>114</v>
      </c>
    </row>
    <row r="197" spans="1:23" s="13" customFormat="1" hidden="1">
      <c r="A197" s="13" t="s">
        <v>1471</v>
      </c>
      <c r="B197" s="13" t="s">
        <v>1475</v>
      </c>
      <c r="C197" s="13" t="s">
        <v>156</v>
      </c>
      <c r="D197" s="13" t="s">
        <v>1338</v>
      </c>
      <c r="E197" s="13" t="s">
        <v>1339</v>
      </c>
      <c r="F197" s="13" t="s">
        <v>1000</v>
      </c>
      <c r="G197" s="13" t="s">
        <v>1005</v>
      </c>
      <c r="H197" s="13" t="s">
        <v>1006</v>
      </c>
      <c r="I197" s="13">
        <v>0</v>
      </c>
      <c r="J197" s="13">
        <v>200</v>
      </c>
      <c r="K197" s="13" t="s">
        <v>1007</v>
      </c>
      <c r="M197" s="52">
        <v>3700932600145</v>
      </c>
      <c r="N197" s="13">
        <v>12</v>
      </c>
      <c r="O197" s="13">
        <v>0</v>
      </c>
      <c r="P197" s="13">
        <v>12</v>
      </c>
      <c r="Q197" s="53">
        <v>3.99</v>
      </c>
      <c r="R197" s="53">
        <f>Q197*Coeff!$D$3*(1-VLOOKUP(Coeff!$B$15,Coeff!$B$1:$I$10,5,FALSE))</f>
        <v>6.57951</v>
      </c>
      <c r="S197" s="53">
        <f t="shared" si="9"/>
        <v>78.954120000000003</v>
      </c>
      <c r="T197" s="54">
        <v>5.5E-2</v>
      </c>
      <c r="U197" s="53">
        <f t="shared" si="10"/>
        <v>6.9413830499999998</v>
      </c>
      <c r="V197" s="53">
        <f t="shared" si="11"/>
        <v>83.296596600000001</v>
      </c>
      <c r="W197" s="13" t="s">
        <v>114</v>
      </c>
    </row>
    <row r="198" spans="1:23" s="13" customFormat="1" hidden="1">
      <c r="A198" s="13" t="s">
        <v>1471</v>
      </c>
      <c r="B198" s="13" t="s">
        <v>1475</v>
      </c>
      <c r="C198" s="13" t="s">
        <v>157</v>
      </c>
      <c r="D198" s="13" t="s">
        <v>1340</v>
      </c>
      <c r="E198" s="13" t="s">
        <v>1341</v>
      </c>
      <c r="F198" s="13" t="s">
        <v>1001</v>
      </c>
      <c r="G198" s="13" t="s">
        <v>1005</v>
      </c>
      <c r="H198" s="13" t="s">
        <v>1006</v>
      </c>
      <c r="I198" s="13">
        <v>0</v>
      </c>
      <c r="J198" s="13">
        <v>85</v>
      </c>
      <c r="K198" s="13" t="s">
        <v>1007</v>
      </c>
      <c r="M198" s="52">
        <v>3700932600183</v>
      </c>
      <c r="N198" s="13">
        <v>12</v>
      </c>
      <c r="O198" s="13">
        <v>0</v>
      </c>
      <c r="P198" s="13">
        <v>12</v>
      </c>
      <c r="Q198" s="53">
        <v>5.4</v>
      </c>
      <c r="R198" s="53">
        <f>Q198*Coeff!$D$3*(1-VLOOKUP(Coeff!$B$15,Coeff!$B$1:$I$10,5,FALSE))</f>
        <v>8.9046000000000003</v>
      </c>
      <c r="S198" s="53">
        <f t="shared" si="9"/>
        <v>106.8552</v>
      </c>
      <c r="T198" s="54">
        <v>5.5E-2</v>
      </c>
      <c r="U198" s="53">
        <f t="shared" si="10"/>
        <v>9.3943530000000006</v>
      </c>
      <c r="V198" s="53">
        <f t="shared" si="11"/>
        <v>112.732236</v>
      </c>
      <c r="W198" s="13" t="s">
        <v>114</v>
      </c>
    </row>
    <row r="199" spans="1:23" s="13" customFormat="1" hidden="1">
      <c r="A199" s="13" t="s">
        <v>1471</v>
      </c>
      <c r="B199" s="13" t="s">
        <v>1475</v>
      </c>
      <c r="C199" s="13" t="s">
        <v>159</v>
      </c>
      <c r="D199" s="13" t="s">
        <v>1342</v>
      </c>
      <c r="E199" s="13" t="s">
        <v>1343</v>
      </c>
      <c r="F199" s="13" t="s">
        <v>1002</v>
      </c>
      <c r="G199" s="13" t="s">
        <v>1005</v>
      </c>
      <c r="H199" s="13" t="s">
        <v>1006</v>
      </c>
      <c r="I199" s="13">
        <v>0</v>
      </c>
      <c r="J199" s="13">
        <v>90</v>
      </c>
      <c r="K199" s="13" t="s">
        <v>1007</v>
      </c>
      <c r="M199" s="52">
        <v>3700932600190</v>
      </c>
      <c r="N199" s="13">
        <v>12</v>
      </c>
      <c r="O199" s="13">
        <v>0</v>
      </c>
      <c r="P199" s="13">
        <v>12</v>
      </c>
      <c r="Q199" s="53">
        <v>3.25</v>
      </c>
      <c r="R199" s="53">
        <f>Q199*Coeff!$D$3*(1-VLOOKUP(Coeff!$B$15,Coeff!$B$1:$I$10,5,FALSE))</f>
        <v>5.3592499999999994</v>
      </c>
      <c r="S199" s="53">
        <f t="shared" si="9"/>
        <v>64.310999999999993</v>
      </c>
      <c r="T199" s="54">
        <v>5.5E-2</v>
      </c>
      <c r="U199" s="53">
        <f t="shared" si="10"/>
        <v>5.6540087499999991</v>
      </c>
      <c r="V199" s="53">
        <f t="shared" si="11"/>
        <v>67.84810499999999</v>
      </c>
      <c r="W199" s="13" t="s">
        <v>114</v>
      </c>
    </row>
    <row r="200" spans="1:23" s="13" customFormat="1" hidden="1">
      <c r="A200" s="13" t="s">
        <v>1471</v>
      </c>
      <c r="B200" s="13" t="s">
        <v>1475</v>
      </c>
      <c r="C200" s="13" t="s">
        <v>160</v>
      </c>
      <c r="D200" s="13" t="s">
        <v>1344</v>
      </c>
      <c r="E200" s="13" t="s">
        <v>1345</v>
      </c>
      <c r="F200" s="13" t="s">
        <v>994</v>
      </c>
      <c r="G200" s="13" t="s">
        <v>1005</v>
      </c>
      <c r="H200" s="13" t="s">
        <v>1006</v>
      </c>
      <c r="I200" s="13">
        <v>0</v>
      </c>
      <c r="J200" s="13">
        <v>85</v>
      </c>
      <c r="K200" s="13" t="s">
        <v>1007</v>
      </c>
      <c r="M200" s="52">
        <v>3700932600206</v>
      </c>
      <c r="N200" s="13">
        <v>12</v>
      </c>
      <c r="O200" s="13">
        <v>0</v>
      </c>
      <c r="P200" s="13">
        <v>12</v>
      </c>
      <c r="Q200" s="53">
        <v>3.98</v>
      </c>
      <c r="R200" s="53">
        <f>Q200*Coeff!$D$3*(1-VLOOKUP(Coeff!$B$15,Coeff!$B$1:$I$10,5,FALSE))</f>
        <v>6.5630199999999999</v>
      </c>
      <c r="S200" s="53">
        <f t="shared" si="9"/>
        <v>78.756239999999991</v>
      </c>
      <c r="T200" s="54">
        <v>5.5E-2</v>
      </c>
      <c r="U200" s="53">
        <f t="shared" si="10"/>
        <v>6.9239860999999996</v>
      </c>
      <c r="V200" s="53">
        <f t="shared" si="11"/>
        <v>83.087833199999992</v>
      </c>
      <c r="W200" s="13" t="s">
        <v>114</v>
      </c>
    </row>
    <row r="201" spans="1:23" s="13" customFormat="1" hidden="1">
      <c r="A201" s="13" t="s">
        <v>1471</v>
      </c>
      <c r="B201" s="13" t="s">
        <v>1475</v>
      </c>
      <c r="C201" s="13" t="s">
        <v>161</v>
      </c>
      <c r="D201" s="13" t="s">
        <v>1346</v>
      </c>
      <c r="E201" s="13" t="s">
        <v>1347</v>
      </c>
      <c r="F201" s="13" t="s">
        <v>1003</v>
      </c>
      <c r="G201" s="13" t="s">
        <v>1005</v>
      </c>
      <c r="H201" s="13" t="s">
        <v>1006</v>
      </c>
      <c r="I201" s="13">
        <v>0</v>
      </c>
      <c r="J201" s="13">
        <v>200</v>
      </c>
      <c r="K201" s="13" t="s">
        <v>1007</v>
      </c>
      <c r="M201" s="52">
        <v>3700932600213</v>
      </c>
      <c r="N201" s="13">
        <v>12</v>
      </c>
      <c r="O201" s="13">
        <v>0</v>
      </c>
      <c r="P201" s="13">
        <v>12</v>
      </c>
      <c r="Q201" s="53">
        <v>4.95</v>
      </c>
      <c r="R201" s="53">
        <f>Q201*Coeff!$D$3*(1-VLOOKUP(Coeff!$B$15,Coeff!$B$1:$I$10,5,FALSE))</f>
        <v>8.1625500000000013</v>
      </c>
      <c r="S201" s="53">
        <f t="shared" si="9"/>
        <v>97.950600000000009</v>
      </c>
      <c r="T201" s="54">
        <v>5.5E-2</v>
      </c>
      <c r="U201" s="53">
        <f t="shared" si="10"/>
        <v>8.611490250000001</v>
      </c>
      <c r="V201" s="53">
        <f t="shared" si="11"/>
        <v>103.33788300000001</v>
      </c>
      <c r="W201" s="13" t="s">
        <v>114</v>
      </c>
    </row>
    <row r="202" spans="1:23" s="13" customFormat="1" hidden="1">
      <c r="A202" s="13" t="s">
        <v>1471</v>
      </c>
      <c r="B202" s="13" t="s">
        <v>1475</v>
      </c>
      <c r="C202" s="13" t="s">
        <v>162</v>
      </c>
      <c r="D202" s="13" t="s">
        <v>1348</v>
      </c>
      <c r="E202" s="13" t="s">
        <v>986</v>
      </c>
      <c r="F202" s="13" t="s">
        <v>1004</v>
      </c>
      <c r="G202" s="13" t="s">
        <v>1005</v>
      </c>
      <c r="H202" s="13" t="s">
        <v>1006</v>
      </c>
      <c r="I202" s="13">
        <v>0</v>
      </c>
      <c r="J202" s="13">
        <v>90</v>
      </c>
      <c r="K202" s="13" t="s">
        <v>1007</v>
      </c>
      <c r="M202" s="52">
        <v>3700932600220</v>
      </c>
      <c r="N202" s="13">
        <v>12</v>
      </c>
      <c r="O202" s="13">
        <v>0</v>
      </c>
      <c r="P202" s="13">
        <v>12</v>
      </c>
      <c r="Q202" s="53">
        <v>3.4</v>
      </c>
      <c r="R202" s="53">
        <f>Q202*Coeff!$D$3*(1-VLOOKUP(Coeff!$B$15,Coeff!$B$1:$I$10,5,FALSE))</f>
        <v>5.6065999999999994</v>
      </c>
      <c r="S202" s="53">
        <f t="shared" si="9"/>
        <v>67.279199999999989</v>
      </c>
      <c r="T202" s="54">
        <v>5.5E-2</v>
      </c>
      <c r="U202" s="53">
        <f t="shared" si="10"/>
        <v>5.9149629999999993</v>
      </c>
      <c r="V202" s="53">
        <f t="shared" si="11"/>
        <v>70.979555999999988</v>
      </c>
      <c r="W202" s="13" t="s">
        <v>114</v>
      </c>
    </row>
    <row r="203" spans="1:23" s="13" customFormat="1" hidden="1">
      <c r="A203" s="13" t="s">
        <v>1476</v>
      </c>
      <c r="B203" s="13" t="s">
        <v>1477</v>
      </c>
      <c r="C203" s="13" t="s">
        <v>163</v>
      </c>
      <c r="D203" s="13" t="s">
        <v>386</v>
      </c>
      <c r="E203" s="13" t="s">
        <v>1008</v>
      </c>
      <c r="F203" s="13" t="s">
        <v>1009</v>
      </c>
      <c r="G203" s="13" t="s">
        <v>581</v>
      </c>
      <c r="H203" s="13" t="s">
        <v>694</v>
      </c>
      <c r="I203" s="13">
        <v>250</v>
      </c>
      <c r="J203" s="13">
        <v>0</v>
      </c>
      <c r="L203" s="13" t="s">
        <v>1528</v>
      </c>
      <c r="M203" s="52">
        <v>3760037520373</v>
      </c>
      <c r="N203" s="13" t="s">
        <v>1043</v>
      </c>
      <c r="O203" s="13">
        <v>0</v>
      </c>
      <c r="P203" s="13">
        <v>6</v>
      </c>
      <c r="Q203" s="53">
        <v>2.98</v>
      </c>
      <c r="R203" s="53">
        <f>Q203*Coeff!$D$3*(1-VLOOKUP(Coeff!$B$15,Coeff!$B$1:$I$10,5,FALSE))</f>
        <v>4.9140199999999998</v>
      </c>
      <c r="S203" s="53">
        <f t="shared" si="9"/>
        <v>29.484119999999997</v>
      </c>
      <c r="T203" s="54">
        <v>5.5E-2</v>
      </c>
      <c r="U203" s="53">
        <f t="shared" si="10"/>
        <v>5.1842910999999994</v>
      </c>
      <c r="V203" s="53">
        <f t="shared" si="11"/>
        <v>31.105746599999996</v>
      </c>
      <c r="W203" s="13" t="s">
        <v>229</v>
      </c>
    </row>
    <row r="204" spans="1:23" s="13" customFormat="1" hidden="1">
      <c r="A204" s="13" t="s">
        <v>1471</v>
      </c>
      <c r="B204" s="13" t="s">
        <v>1475</v>
      </c>
      <c r="C204" s="13" t="s">
        <v>164</v>
      </c>
      <c r="D204" s="13" t="s">
        <v>336</v>
      </c>
      <c r="E204" s="13" t="s">
        <v>548</v>
      </c>
      <c r="F204" s="13" t="s">
        <v>549</v>
      </c>
      <c r="G204" s="13" t="s">
        <v>1869</v>
      </c>
      <c r="H204" s="13" t="s">
        <v>552</v>
      </c>
      <c r="I204" s="13">
        <v>0</v>
      </c>
      <c r="J204" s="13">
        <v>100</v>
      </c>
      <c r="L204" s="13" t="s">
        <v>1528</v>
      </c>
      <c r="M204" s="52">
        <v>3760037520854</v>
      </c>
      <c r="N204" s="13" t="s">
        <v>1043</v>
      </c>
      <c r="O204" s="13">
        <v>0</v>
      </c>
      <c r="P204" s="13">
        <v>12</v>
      </c>
      <c r="Q204" s="53">
        <v>2.0499999999999998</v>
      </c>
      <c r="R204" s="53">
        <f>Q204*Coeff!$D$3*(1-VLOOKUP(Coeff!$B$15,Coeff!$B$1:$I$10,5,FALSE))</f>
        <v>3.3804499999999993</v>
      </c>
      <c r="S204" s="53">
        <f t="shared" si="9"/>
        <v>40.56539999999999</v>
      </c>
      <c r="T204" s="54">
        <v>5.5E-2</v>
      </c>
      <c r="U204" s="53">
        <f t="shared" si="10"/>
        <v>3.5663747499999991</v>
      </c>
      <c r="V204" s="53">
        <f t="shared" si="11"/>
        <v>42.796496999999988</v>
      </c>
      <c r="W204" s="13" t="s">
        <v>229</v>
      </c>
    </row>
    <row r="205" spans="1:23" s="13" customFormat="1" hidden="1">
      <c r="A205" s="13" t="s">
        <v>1471</v>
      </c>
      <c r="B205" s="13" t="s">
        <v>1475</v>
      </c>
      <c r="C205" s="13" t="s">
        <v>165</v>
      </c>
      <c r="D205" s="13" t="s">
        <v>338</v>
      </c>
      <c r="E205" s="13" t="s">
        <v>550</v>
      </c>
      <c r="F205" s="13" t="s">
        <v>551</v>
      </c>
      <c r="G205" s="13" t="s">
        <v>1870</v>
      </c>
      <c r="H205" s="13" t="s">
        <v>552</v>
      </c>
      <c r="I205" s="13">
        <v>0</v>
      </c>
      <c r="J205" s="13">
        <v>100</v>
      </c>
      <c r="L205" s="13" t="s">
        <v>1528</v>
      </c>
      <c r="M205" s="52">
        <v>3760037520878</v>
      </c>
      <c r="N205" s="13" t="s">
        <v>1043</v>
      </c>
      <c r="O205" s="13">
        <v>0</v>
      </c>
      <c r="P205" s="13">
        <v>12</v>
      </c>
      <c r="Q205" s="53">
        <v>2.0499999999999998</v>
      </c>
      <c r="R205" s="53">
        <f>Q205*Coeff!$D$3*(1-VLOOKUP(Coeff!$B$15,Coeff!$B$1:$I$10,5,FALSE))</f>
        <v>3.3804499999999993</v>
      </c>
      <c r="S205" s="53">
        <f t="shared" si="9"/>
        <v>40.56539999999999</v>
      </c>
      <c r="T205" s="54">
        <v>5.5E-2</v>
      </c>
      <c r="U205" s="53">
        <f t="shared" si="10"/>
        <v>3.5663747499999991</v>
      </c>
      <c r="V205" s="53">
        <f t="shared" si="11"/>
        <v>42.796496999999988</v>
      </c>
      <c r="W205" s="13" t="s">
        <v>229</v>
      </c>
    </row>
    <row r="206" spans="1:23" s="13" customFormat="1" hidden="1">
      <c r="A206" s="13" t="s">
        <v>1471</v>
      </c>
      <c r="B206" s="13" t="s">
        <v>1475</v>
      </c>
      <c r="C206" s="13" t="s">
        <v>166</v>
      </c>
      <c r="D206" s="13" t="s">
        <v>340</v>
      </c>
      <c r="E206" s="13" t="s">
        <v>1349</v>
      </c>
      <c r="F206" s="13" t="s">
        <v>553</v>
      </c>
      <c r="G206" s="13" t="s">
        <v>1870</v>
      </c>
      <c r="H206" s="13" t="s">
        <v>552</v>
      </c>
      <c r="I206" s="13">
        <v>0</v>
      </c>
      <c r="J206" s="13">
        <v>100</v>
      </c>
      <c r="L206" s="13" t="s">
        <v>1528</v>
      </c>
      <c r="M206" s="52">
        <v>3760037520892</v>
      </c>
      <c r="N206" s="13" t="s">
        <v>1043</v>
      </c>
      <c r="O206" s="13">
        <v>0</v>
      </c>
      <c r="P206" s="13">
        <v>12</v>
      </c>
      <c r="Q206" s="53">
        <v>2.25</v>
      </c>
      <c r="R206" s="53">
        <f>Q206*Coeff!$D$3*(1-VLOOKUP(Coeff!$B$15,Coeff!$B$1:$I$10,5,FALSE))</f>
        <v>3.7102499999999998</v>
      </c>
      <c r="S206" s="53">
        <f t="shared" si="9"/>
        <v>44.522999999999996</v>
      </c>
      <c r="T206" s="54">
        <v>5.5E-2</v>
      </c>
      <c r="U206" s="53">
        <f t="shared" si="10"/>
        <v>3.9143137499999994</v>
      </c>
      <c r="V206" s="53">
        <f t="shared" si="11"/>
        <v>46.971764999999991</v>
      </c>
      <c r="W206" s="13" t="s">
        <v>229</v>
      </c>
    </row>
    <row r="207" spans="1:23" s="13" customFormat="1" hidden="1">
      <c r="A207" s="13" t="s">
        <v>1471</v>
      </c>
      <c r="B207" s="13" t="s">
        <v>1475</v>
      </c>
      <c r="C207" s="13" t="s">
        <v>167</v>
      </c>
      <c r="D207" s="13" t="s">
        <v>347</v>
      </c>
      <c r="E207" s="13" t="s">
        <v>554</v>
      </c>
      <c r="F207" s="13" t="s">
        <v>1350</v>
      </c>
      <c r="G207" s="13" t="s">
        <v>1871</v>
      </c>
      <c r="H207" s="13" t="s">
        <v>555</v>
      </c>
      <c r="I207" s="13">
        <v>0</v>
      </c>
      <c r="J207" s="13">
        <v>100</v>
      </c>
      <c r="L207" s="13" t="s">
        <v>1528</v>
      </c>
      <c r="M207" s="52">
        <v>3760037520946</v>
      </c>
      <c r="N207" s="13" t="s">
        <v>1043</v>
      </c>
      <c r="O207" s="13">
        <v>0</v>
      </c>
      <c r="P207" s="13">
        <v>12</v>
      </c>
      <c r="Q207" s="53">
        <v>2.0499999999999998</v>
      </c>
      <c r="R207" s="53">
        <f>Q207*Coeff!$D$3*(1-VLOOKUP(Coeff!$B$15,Coeff!$B$1:$I$10,5,FALSE))</f>
        <v>3.3804499999999993</v>
      </c>
      <c r="S207" s="53">
        <f t="shared" si="9"/>
        <v>40.56539999999999</v>
      </c>
      <c r="T207" s="54">
        <v>5.5E-2</v>
      </c>
      <c r="U207" s="53">
        <f t="shared" si="10"/>
        <v>3.5663747499999991</v>
      </c>
      <c r="V207" s="53">
        <f t="shared" si="11"/>
        <v>42.796496999999988</v>
      </c>
      <c r="W207" s="13" t="s">
        <v>229</v>
      </c>
    </row>
    <row r="208" spans="1:23" s="13" customFormat="1" hidden="1">
      <c r="A208" s="13" t="s">
        <v>1471</v>
      </c>
      <c r="B208" s="13" t="s">
        <v>1475</v>
      </c>
      <c r="C208" s="13" t="s">
        <v>168</v>
      </c>
      <c r="D208" s="13" t="s">
        <v>344</v>
      </c>
      <c r="E208" s="13" t="s">
        <v>556</v>
      </c>
      <c r="F208" s="13" t="s">
        <v>1351</v>
      </c>
      <c r="G208" s="13" t="s">
        <v>1871</v>
      </c>
      <c r="H208" s="13" t="s">
        <v>555</v>
      </c>
      <c r="I208" s="13">
        <v>0</v>
      </c>
      <c r="J208" s="13">
        <v>100</v>
      </c>
      <c r="K208" s="13" t="s">
        <v>1529</v>
      </c>
      <c r="L208" s="13" t="s">
        <v>1528</v>
      </c>
      <c r="M208" s="52">
        <v>3760037520977</v>
      </c>
      <c r="N208" s="13" t="s">
        <v>1043</v>
      </c>
      <c r="O208" s="13">
        <v>0</v>
      </c>
      <c r="P208" s="13">
        <v>12</v>
      </c>
      <c r="Q208" s="53">
        <v>2.15</v>
      </c>
      <c r="R208" s="53">
        <f>Q208*Coeff!$D$3*(1-VLOOKUP(Coeff!$B$15,Coeff!$B$1:$I$10,5,FALSE))</f>
        <v>3.5453499999999996</v>
      </c>
      <c r="S208" s="53">
        <f t="shared" si="9"/>
        <v>42.544199999999996</v>
      </c>
      <c r="T208" s="54">
        <v>5.5E-2</v>
      </c>
      <c r="U208" s="53">
        <f t="shared" si="10"/>
        <v>3.7403442499999993</v>
      </c>
      <c r="V208" s="53">
        <f t="shared" si="11"/>
        <v>44.884130999999989</v>
      </c>
      <c r="W208" s="13" t="s">
        <v>229</v>
      </c>
    </row>
    <row r="209" spans="1:23" s="13" customFormat="1" hidden="1">
      <c r="A209" s="13" t="s">
        <v>1471</v>
      </c>
      <c r="B209" s="13" t="s">
        <v>1475</v>
      </c>
      <c r="C209" s="13" t="s">
        <v>169</v>
      </c>
      <c r="D209" s="13" t="s">
        <v>1352</v>
      </c>
      <c r="E209" s="13" t="s">
        <v>557</v>
      </c>
      <c r="F209" s="13" t="s">
        <v>558</v>
      </c>
      <c r="G209" s="13" t="s">
        <v>1871</v>
      </c>
      <c r="H209" s="13" t="s">
        <v>552</v>
      </c>
      <c r="I209" s="13">
        <v>0</v>
      </c>
      <c r="J209" s="13">
        <v>100</v>
      </c>
      <c r="L209" s="13" t="s">
        <v>1528</v>
      </c>
      <c r="M209" s="52">
        <v>3760037521066</v>
      </c>
      <c r="N209" s="13" t="s">
        <v>1043</v>
      </c>
      <c r="O209" s="13">
        <v>0</v>
      </c>
      <c r="P209" s="13">
        <v>12</v>
      </c>
      <c r="Q209" s="53">
        <v>2.0499999999999998</v>
      </c>
      <c r="R209" s="53">
        <f>Q209*Coeff!$D$3*(1-VLOOKUP(Coeff!$B$15,Coeff!$B$1:$I$10,5,FALSE))</f>
        <v>3.3804499999999993</v>
      </c>
      <c r="S209" s="53">
        <f t="shared" si="9"/>
        <v>40.56539999999999</v>
      </c>
      <c r="T209" s="54">
        <v>5.5E-2</v>
      </c>
      <c r="U209" s="53">
        <f t="shared" si="10"/>
        <v>3.5663747499999991</v>
      </c>
      <c r="V209" s="53">
        <f t="shared" si="11"/>
        <v>42.796496999999988</v>
      </c>
      <c r="W209" s="13" t="s">
        <v>229</v>
      </c>
    </row>
    <row r="210" spans="1:23" s="13" customFormat="1" hidden="1">
      <c r="A210" s="13" t="s">
        <v>1478</v>
      </c>
      <c r="B210" s="13" t="s">
        <v>1479</v>
      </c>
      <c r="C210" s="13" t="s">
        <v>170</v>
      </c>
      <c r="D210" s="13" t="s">
        <v>228</v>
      </c>
      <c r="E210" s="13" t="s">
        <v>559</v>
      </c>
      <c r="F210" s="13" t="s">
        <v>560</v>
      </c>
      <c r="G210" s="13" t="s">
        <v>1872</v>
      </c>
      <c r="H210" s="13" t="s">
        <v>561</v>
      </c>
      <c r="I210" s="13">
        <v>500</v>
      </c>
      <c r="J210" s="13">
        <v>0</v>
      </c>
      <c r="L210" s="13" t="s">
        <v>1528</v>
      </c>
      <c r="M210" s="52">
        <v>3760037521882</v>
      </c>
      <c r="N210" s="13" t="s">
        <v>1043</v>
      </c>
      <c r="O210" s="13">
        <v>0</v>
      </c>
      <c r="P210" s="13">
        <v>6</v>
      </c>
      <c r="Q210" s="53">
        <v>2.85</v>
      </c>
      <c r="R210" s="53">
        <f>Q210*Coeff!$D$3*(1-VLOOKUP(Coeff!$B$15,Coeff!$B$1:$I$10,5,FALSE))</f>
        <v>4.6996499999999992</v>
      </c>
      <c r="S210" s="53">
        <f t="shared" si="9"/>
        <v>28.197899999999997</v>
      </c>
      <c r="T210" s="54">
        <v>5.5E-2</v>
      </c>
      <c r="U210" s="53">
        <f t="shared" si="10"/>
        <v>4.9581307499999987</v>
      </c>
      <c r="V210" s="53">
        <f t="shared" si="11"/>
        <v>29.748784499999992</v>
      </c>
      <c r="W210" s="13" t="s">
        <v>229</v>
      </c>
    </row>
    <row r="211" spans="1:23" s="13" customFormat="1" hidden="1">
      <c r="A211" s="13" t="s">
        <v>1478</v>
      </c>
      <c r="B211" s="13" t="s">
        <v>1479</v>
      </c>
      <c r="C211" s="13" t="s">
        <v>171</v>
      </c>
      <c r="D211" s="13" t="s">
        <v>231</v>
      </c>
      <c r="E211" s="13" t="s">
        <v>562</v>
      </c>
      <c r="F211" s="13" t="s">
        <v>563</v>
      </c>
      <c r="G211" s="13" t="s">
        <v>1872</v>
      </c>
      <c r="H211" s="13" t="s">
        <v>561</v>
      </c>
      <c r="I211" s="13">
        <v>500</v>
      </c>
      <c r="J211" s="13">
        <v>0</v>
      </c>
      <c r="L211" s="13" t="s">
        <v>1528</v>
      </c>
      <c r="M211" s="52">
        <v>3760037521899</v>
      </c>
      <c r="N211" s="13" t="s">
        <v>1043</v>
      </c>
      <c r="O211" s="13">
        <v>0</v>
      </c>
      <c r="P211" s="13">
        <v>6</v>
      </c>
      <c r="Q211" s="53">
        <v>2.85</v>
      </c>
      <c r="R211" s="53">
        <f>Q211*Coeff!$D$3*(1-VLOOKUP(Coeff!$B$15,Coeff!$B$1:$I$10,5,FALSE))</f>
        <v>4.6996499999999992</v>
      </c>
      <c r="S211" s="53">
        <f t="shared" si="9"/>
        <v>28.197899999999997</v>
      </c>
      <c r="T211" s="54">
        <v>5.5E-2</v>
      </c>
      <c r="U211" s="53">
        <f t="shared" si="10"/>
        <v>4.9581307499999987</v>
      </c>
      <c r="V211" s="53">
        <f t="shared" si="11"/>
        <v>29.748784499999992</v>
      </c>
      <c r="W211" s="13" t="s">
        <v>229</v>
      </c>
    </row>
    <row r="212" spans="1:23" s="13" customFormat="1" hidden="1">
      <c r="A212" s="13" t="s">
        <v>1478</v>
      </c>
      <c r="B212" s="13" t="s">
        <v>1479</v>
      </c>
      <c r="C212" s="13" t="s">
        <v>172</v>
      </c>
      <c r="D212" s="13" t="s">
        <v>233</v>
      </c>
      <c r="E212" s="13" t="s">
        <v>564</v>
      </c>
      <c r="F212" s="13" t="s">
        <v>565</v>
      </c>
      <c r="G212" s="13" t="s">
        <v>1872</v>
      </c>
      <c r="H212" s="13" t="s">
        <v>561</v>
      </c>
      <c r="I212" s="13">
        <v>500</v>
      </c>
      <c r="J212" s="13">
        <v>0</v>
      </c>
      <c r="L212" s="13" t="s">
        <v>1528</v>
      </c>
      <c r="M212" s="52">
        <v>3760037521936</v>
      </c>
      <c r="N212" s="13" t="s">
        <v>1043</v>
      </c>
      <c r="O212" s="13">
        <v>0</v>
      </c>
      <c r="P212" s="13">
        <v>6</v>
      </c>
      <c r="Q212" s="53">
        <v>2.85</v>
      </c>
      <c r="R212" s="53">
        <f>Q212*Coeff!$D$3*(1-VLOOKUP(Coeff!$B$15,Coeff!$B$1:$I$10,5,FALSE))</f>
        <v>4.6996499999999992</v>
      </c>
      <c r="S212" s="53">
        <f t="shared" si="9"/>
        <v>28.197899999999997</v>
      </c>
      <c r="T212" s="54">
        <v>5.5E-2</v>
      </c>
      <c r="U212" s="53">
        <f t="shared" si="10"/>
        <v>4.9581307499999987</v>
      </c>
      <c r="V212" s="53">
        <f t="shared" si="11"/>
        <v>29.748784499999992</v>
      </c>
      <c r="W212" s="13" t="s">
        <v>229</v>
      </c>
    </row>
    <row r="213" spans="1:23" s="13" customFormat="1" hidden="1">
      <c r="A213" s="13" t="s">
        <v>1478</v>
      </c>
      <c r="B213" s="13" t="s">
        <v>1479</v>
      </c>
      <c r="C213" s="13" t="s">
        <v>173</v>
      </c>
      <c r="D213" s="13" t="s">
        <v>241</v>
      </c>
      <c r="E213" s="13" t="s">
        <v>1353</v>
      </c>
      <c r="F213" s="13" t="s">
        <v>566</v>
      </c>
      <c r="G213" s="13" t="s">
        <v>1872</v>
      </c>
      <c r="H213" s="13" t="s">
        <v>561</v>
      </c>
      <c r="I213" s="13">
        <v>250</v>
      </c>
      <c r="J213" s="13">
        <v>0</v>
      </c>
      <c r="L213" s="13" t="s">
        <v>1528</v>
      </c>
      <c r="M213" s="52">
        <v>3760037521998</v>
      </c>
      <c r="N213" s="13" t="s">
        <v>1043</v>
      </c>
      <c r="O213" s="13">
        <v>0</v>
      </c>
      <c r="P213" s="13">
        <v>6</v>
      </c>
      <c r="Q213" s="53">
        <v>2.25</v>
      </c>
      <c r="R213" s="53">
        <f>Q213*Coeff!$D$3*(1-VLOOKUP(Coeff!$B$15,Coeff!$B$1:$I$10,5,FALSE))</f>
        <v>3.7102499999999998</v>
      </c>
      <c r="S213" s="53">
        <f t="shared" si="9"/>
        <v>22.261499999999998</v>
      </c>
      <c r="T213" s="54">
        <v>5.5E-2</v>
      </c>
      <c r="U213" s="53">
        <f t="shared" si="10"/>
        <v>3.9143137499999994</v>
      </c>
      <c r="V213" s="53">
        <f t="shared" si="11"/>
        <v>23.485882499999995</v>
      </c>
      <c r="W213" s="13" t="s">
        <v>229</v>
      </c>
    </row>
    <row r="214" spans="1:23" s="13" customFormat="1" hidden="1">
      <c r="A214" s="13" t="s">
        <v>1478</v>
      </c>
      <c r="B214" s="13" t="s">
        <v>1479</v>
      </c>
      <c r="C214" s="13" t="s">
        <v>174</v>
      </c>
      <c r="D214" s="13" t="s">
        <v>235</v>
      </c>
      <c r="E214" s="13" t="s">
        <v>559</v>
      </c>
      <c r="F214" s="13" t="s">
        <v>560</v>
      </c>
      <c r="G214" s="13" t="s">
        <v>1872</v>
      </c>
      <c r="H214" s="13" t="s">
        <v>561</v>
      </c>
      <c r="I214" s="13">
        <v>250</v>
      </c>
      <c r="J214" s="13">
        <v>0</v>
      </c>
      <c r="L214" s="13" t="s">
        <v>1528</v>
      </c>
      <c r="M214" s="52">
        <v>3760037522018</v>
      </c>
      <c r="N214" s="13" t="s">
        <v>1043</v>
      </c>
      <c r="O214" s="13">
        <v>0</v>
      </c>
      <c r="P214" s="13">
        <v>6</v>
      </c>
      <c r="Q214" s="53">
        <v>2.25</v>
      </c>
      <c r="R214" s="53">
        <f>Q214*Coeff!$D$3*(1-VLOOKUP(Coeff!$B$15,Coeff!$B$1:$I$10,5,FALSE))</f>
        <v>3.7102499999999998</v>
      </c>
      <c r="S214" s="53">
        <f t="shared" si="9"/>
        <v>22.261499999999998</v>
      </c>
      <c r="T214" s="54">
        <v>5.5E-2</v>
      </c>
      <c r="U214" s="53">
        <f t="shared" si="10"/>
        <v>3.9143137499999994</v>
      </c>
      <c r="V214" s="53">
        <f t="shared" si="11"/>
        <v>23.485882499999995</v>
      </c>
      <c r="W214" s="13" t="s">
        <v>229</v>
      </c>
    </row>
    <row r="215" spans="1:23" s="13" customFormat="1" hidden="1">
      <c r="A215" s="13" t="s">
        <v>1478</v>
      </c>
      <c r="B215" s="13" t="s">
        <v>1479</v>
      </c>
      <c r="C215" s="13" t="s">
        <v>175</v>
      </c>
      <c r="D215" s="13" t="s">
        <v>237</v>
      </c>
      <c r="E215" s="13" t="s">
        <v>562</v>
      </c>
      <c r="F215" s="13" t="s">
        <v>567</v>
      </c>
      <c r="G215" s="13" t="s">
        <v>1872</v>
      </c>
      <c r="H215" s="13" t="s">
        <v>561</v>
      </c>
      <c r="I215" s="13">
        <v>250</v>
      </c>
      <c r="J215" s="13">
        <v>0</v>
      </c>
      <c r="L215" s="13" t="s">
        <v>1528</v>
      </c>
      <c r="M215" s="52">
        <v>3760037522025</v>
      </c>
      <c r="N215" s="13" t="s">
        <v>1043</v>
      </c>
      <c r="O215" s="13">
        <v>0</v>
      </c>
      <c r="P215" s="13">
        <v>6</v>
      </c>
      <c r="Q215" s="53">
        <v>2.25</v>
      </c>
      <c r="R215" s="53">
        <f>Q215*Coeff!$D$3*(1-VLOOKUP(Coeff!$B$15,Coeff!$B$1:$I$10,5,FALSE))</f>
        <v>3.7102499999999998</v>
      </c>
      <c r="S215" s="53">
        <f t="shared" si="9"/>
        <v>22.261499999999998</v>
      </c>
      <c r="T215" s="54">
        <v>5.5E-2</v>
      </c>
      <c r="U215" s="53">
        <f t="shared" si="10"/>
        <v>3.9143137499999994</v>
      </c>
      <c r="V215" s="53">
        <f t="shared" si="11"/>
        <v>23.485882499999995</v>
      </c>
      <c r="W215" s="13" t="s">
        <v>229</v>
      </c>
    </row>
    <row r="216" spans="1:23" s="13" customFormat="1" hidden="1">
      <c r="A216" s="13" t="s">
        <v>1478</v>
      </c>
      <c r="B216" s="13" t="s">
        <v>1479</v>
      </c>
      <c r="C216" s="13" t="s">
        <v>176</v>
      </c>
      <c r="D216" s="13" t="s">
        <v>247</v>
      </c>
      <c r="E216" s="13" t="s">
        <v>568</v>
      </c>
      <c r="F216" s="13" t="s">
        <v>569</v>
      </c>
      <c r="G216" s="13" t="s">
        <v>1872</v>
      </c>
      <c r="H216" s="13" t="s">
        <v>561</v>
      </c>
      <c r="I216" s="13">
        <v>250</v>
      </c>
      <c r="J216" s="13">
        <v>0</v>
      </c>
      <c r="L216" s="13" t="s">
        <v>1528</v>
      </c>
      <c r="M216" s="52">
        <v>3760037522056</v>
      </c>
      <c r="N216" s="13" t="s">
        <v>1043</v>
      </c>
      <c r="O216" s="13">
        <v>0</v>
      </c>
      <c r="P216" s="13">
        <v>6</v>
      </c>
      <c r="Q216" s="53">
        <v>2.25</v>
      </c>
      <c r="R216" s="53">
        <f>Q216*Coeff!$D$3*(1-VLOOKUP(Coeff!$B$15,Coeff!$B$1:$I$10,5,FALSE))</f>
        <v>3.7102499999999998</v>
      </c>
      <c r="S216" s="53">
        <f t="shared" si="9"/>
        <v>22.261499999999998</v>
      </c>
      <c r="T216" s="54">
        <v>5.5E-2</v>
      </c>
      <c r="U216" s="53">
        <f t="shared" si="10"/>
        <v>3.9143137499999994</v>
      </c>
      <c r="V216" s="53">
        <f t="shared" si="11"/>
        <v>23.485882499999995</v>
      </c>
      <c r="W216" s="13" t="s">
        <v>229</v>
      </c>
    </row>
    <row r="217" spans="1:23" s="13" customFormat="1" hidden="1">
      <c r="A217" s="13" t="s">
        <v>1478</v>
      </c>
      <c r="B217" s="13" t="s">
        <v>1479</v>
      </c>
      <c r="C217" s="13" t="s">
        <v>177</v>
      </c>
      <c r="D217" s="13" t="s">
        <v>239</v>
      </c>
      <c r="E217" s="13" t="s">
        <v>564</v>
      </c>
      <c r="F217" s="13" t="s">
        <v>570</v>
      </c>
      <c r="G217" s="13" t="s">
        <v>1872</v>
      </c>
      <c r="H217" s="13" t="s">
        <v>561</v>
      </c>
      <c r="I217" s="13">
        <v>250</v>
      </c>
      <c r="J217" s="13">
        <v>0</v>
      </c>
      <c r="L217" s="13" t="s">
        <v>1528</v>
      </c>
      <c r="M217" s="52">
        <v>3760037522063</v>
      </c>
      <c r="N217" s="13" t="s">
        <v>1043</v>
      </c>
      <c r="O217" s="13">
        <v>0</v>
      </c>
      <c r="P217" s="13">
        <v>6</v>
      </c>
      <c r="Q217" s="53">
        <v>2.25</v>
      </c>
      <c r="R217" s="53">
        <f>Q217*Coeff!$D$3*(1-VLOOKUP(Coeff!$B$15,Coeff!$B$1:$I$10,5,FALSE))</f>
        <v>3.7102499999999998</v>
      </c>
      <c r="S217" s="53">
        <f t="shared" si="9"/>
        <v>22.261499999999998</v>
      </c>
      <c r="T217" s="54">
        <v>5.5E-2</v>
      </c>
      <c r="U217" s="53">
        <f t="shared" si="10"/>
        <v>3.9143137499999994</v>
      </c>
      <c r="V217" s="53">
        <f t="shared" si="11"/>
        <v>23.485882499999995</v>
      </c>
      <c r="W217" s="13" t="s">
        <v>229</v>
      </c>
    </row>
    <row r="218" spans="1:23" s="13" customFormat="1" hidden="1">
      <c r="A218" s="13" t="s">
        <v>1478</v>
      </c>
      <c r="B218" s="13" t="s">
        <v>1479</v>
      </c>
      <c r="C218" s="13" t="s">
        <v>178</v>
      </c>
      <c r="D218" s="13" t="s">
        <v>253</v>
      </c>
      <c r="E218" s="13" t="s">
        <v>571</v>
      </c>
      <c r="F218" s="13" t="s">
        <v>572</v>
      </c>
      <c r="G218" s="13" t="s">
        <v>1872</v>
      </c>
      <c r="H218" s="13" t="s">
        <v>561</v>
      </c>
      <c r="I218" s="13">
        <v>250</v>
      </c>
      <c r="J218" s="13">
        <v>0</v>
      </c>
      <c r="L218" s="13" t="s">
        <v>1528</v>
      </c>
      <c r="M218" s="52">
        <v>3760037522384</v>
      </c>
      <c r="N218" s="13" t="s">
        <v>1043</v>
      </c>
      <c r="O218" s="13">
        <v>0</v>
      </c>
      <c r="P218" s="13">
        <v>6</v>
      </c>
      <c r="Q218" s="53">
        <v>2.25</v>
      </c>
      <c r="R218" s="53">
        <f>Q218*Coeff!$D$3*(1-VLOOKUP(Coeff!$B$15,Coeff!$B$1:$I$10,5,FALSE))</f>
        <v>3.7102499999999998</v>
      </c>
      <c r="S218" s="53">
        <f t="shared" si="9"/>
        <v>22.261499999999998</v>
      </c>
      <c r="T218" s="54">
        <v>5.5E-2</v>
      </c>
      <c r="U218" s="53">
        <f t="shared" si="10"/>
        <v>3.9143137499999994</v>
      </c>
      <c r="V218" s="53">
        <f t="shared" si="11"/>
        <v>23.485882499999995</v>
      </c>
      <c r="W218" s="13" t="s">
        <v>229</v>
      </c>
    </row>
    <row r="219" spans="1:23" s="13" customFormat="1" hidden="1">
      <c r="A219" s="13" t="s">
        <v>1478</v>
      </c>
      <c r="B219" s="13" t="s">
        <v>1479</v>
      </c>
      <c r="C219" s="13" t="s">
        <v>179</v>
      </c>
      <c r="D219" s="13" t="s">
        <v>255</v>
      </c>
      <c r="E219" s="13" t="s">
        <v>573</v>
      </c>
      <c r="F219" s="13" t="s">
        <v>574</v>
      </c>
      <c r="G219" s="13" t="s">
        <v>1872</v>
      </c>
      <c r="H219" s="13" t="s">
        <v>561</v>
      </c>
      <c r="I219" s="13">
        <v>250</v>
      </c>
      <c r="J219" s="13">
        <v>0</v>
      </c>
      <c r="L219" s="13" t="s">
        <v>1528</v>
      </c>
      <c r="M219" s="52">
        <v>3760037522391</v>
      </c>
      <c r="N219" s="13" t="s">
        <v>1043</v>
      </c>
      <c r="O219" s="13">
        <v>0</v>
      </c>
      <c r="P219" s="13">
        <v>6</v>
      </c>
      <c r="Q219" s="53">
        <v>2.25</v>
      </c>
      <c r="R219" s="53">
        <f>Q219*Coeff!$D$3*(1-VLOOKUP(Coeff!$B$15,Coeff!$B$1:$I$10,5,FALSE))</f>
        <v>3.7102499999999998</v>
      </c>
      <c r="S219" s="53">
        <f t="shared" si="9"/>
        <v>22.261499999999998</v>
      </c>
      <c r="T219" s="54">
        <v>5.5E-2</v>
      </c>
      <c r="U219" s="53">
        <f t="shared" si="10"/>
        <v>3.9143137499999994</v>
      </c>
      <c r="V219" s="53">
        <f t="shared" si="11"/>
        <v>23.485882499999995</v>
      </c>
      <c r="W219" s="13" t="s">
        <v>229</v>
      </c>
    </row>
    <row r="220" spans="1:23" s="13" customFormat="1" hidden="1">
      <c r="A220" s="13" t="s">
        <v>1478</v>
      </c>
      <c r="B220" s="13" t="s">
        <v>1479</v>
      </c>
      <c r="C220" s="13" t="s">
        <v>180</v>
      </c>
      <c r="D220" s="13" t="s">
        <v>257</v>
      </c>
      <c r="E220" s="13" t="s">
        <v>575</v>
      </c>
      <c r="F220" s="13" t="s">
        <v>576</v>
      </c>
      <c r="G220" s="13" t="s">
        <v>1872</v>
      </c>
      <c r="H220" s="13" t="s">
        <v>561</v>
      </c>
      <c r="I220" s="13">
        <v>250</v>
      </c>
      <c r="J220" s="13">
        <v>0</v>
      </c>
      <c r="L220" s="13" t="s">
        <v>1528</v>
      </c>
      <c r="M220" s="52">
        <v>3760037522940</v>
      </c>
      <c r="N220" s="13" t="s">
        <v>1043</v>
      </c>
      <c r="O220" s="13">
        <v>0</v>
      </c>
      <c r="P220" s="13">
        <v>6</v>
      </c>
      <c r="Q220" s="53">
        <v>2.25</v>
      </c>
      <c r="R220" s="53">
        <f>Q220*Coeff!$D$3*(1-VLOOKUP(Coeff!$B$15,Coeff!$B$1:$I$10,5,FALSE))</f>
        <v>3.7102499999999998</v>
      </c>
      <c r="S220" s="53">
        <f t="shared" si="9"/>
        <v>22.261499999999998</v>
      </c>
      <c r="T220" s="54">
        <v>5.5E-2</v>
      </c>
      <c r="U220" s="53">
        <f t="shared" si="10"/>
        <v>3.9143137499999994</v>
      </c>
      <c r="V220" s="53">
        <f t="shared" si="11"/>
        <v>23.485882499999995</v>
      </c>
      <c r="W220" s="13" t="s">
        <v>229</v>
      </c>
    </row>
    <row r="221" spans="1:23" s="13" customFormat="1" hidden="1">
      <c r="A221" s="13" t="s">
        <v>1478</v>
      </c>
      <c r="B221" s="13" t="s">
        <v>1479</v>
      </c>
      <c r="C221" s="13" t="s">
        <v>181</v>
      </c>
      <c r="D221" s="13" t="s">
        <v>259</v>
      </c>
      <c r="E221" s="13" t="s">
        <v>577</v>
      </c>
      <c r="F221" s="13" t="s">
        <v>578</v>
      </c>
      <c r="G221" s="13" t="s">
        <v>1872</v>
      </c>
      <c r="H221" s="13" t="s">
        <v>561</v>
      </c>
      <c r="I221" s="13">
        <v>250</v>
      </c>
      <c r="J221" s="13">
        <v>0</v>
      </c>
      <c r="L221" s="13" t="s">
        <v>1528</v>
      </c>
      <c r="M221" s="52">
        <v>3760037523718</v>
      </c>
      <c r="N221" s="13" t="s">
        <v>1043</v>
      </c>
      <c r="O221" s="13">
        <v>0</v>
      </c>
      <c r="P221" s="13">
        <v>6</v>
      </c>
      <c r="Q221" s="53">
        <v>2.25</v>
      </c>
      <c r="R221" s="53">
        <f>Q221*Coeff!$D$3*(1-VLOOKUP(Coeff!$B$15,Coeff!$B$1:$I$10,5,FALSE))</f>
        <v>3.7102499999999998</v>
      </c>
      <c r="S221" s="53">
        <f t="shared" si="9"/>
        <v>22.261499999999998</v>
      </c>
      <c r="T221" s="54">
        <v>5.5E-2</v>
      </c>
      <c r="U221" s="53">
        <f t="shared" si="10"/>
        <v>3.9143137499999994</v>
      </c>
      <c r="V221" s="53">
        <f t="shared" si="11"/>
        <v>23.485882499999995</v>
      </c>
      <c r="W221" s="13" t="s">
        <v>229</v>
      </c>
    </row>
    <row r="222" spans="1:23" s="13" customFormat="1" hidden="1">
      <c r="A222" s="13" t="s">
        <v>1476</v>
      </c>
      <c r="B222" s="13" t="s">
        <v>1477</v>
      </c>
      <c r="C222" s="13" t="s">
        <v>182</v>
      </c>
      <c r="D222" s="13" t="s">
        <v>390</v>
      </c>
      <c r="E222" s="13" t="s">
        <v>933</v>
      </c>
      <c r="F222" s="13" t="s">
        <v>934</v>
      </c>
      <c r="G222" s="13" t="s">
        <v>935</v>
      </c>
      <c r="H222" s="13" t="s">
        <v>694</v>
      </c>
      <c r="I222" s="13">
        <v>250</v>
      </c>
      <c r="J222" s="13">
        <v>0</v>
      </c>
      <c r="L222" s="13" t="s">
        <v>1528</v>
      </c>
      <c r="M222" s="52">
        <v>3760037524043</v>
      </c>
      <c r="N222" s="13" t="s">
        <v>1043</v>
      </c>
      <c r="O222" s="13">
        <v>0</v>
      </c>
      <c r="P222" s="13">
        <v>6</v>
      </c>
      <c r="Q222" s="53">
        <v>3.65</v>
      </c>
      <c r="R222" s="53">
        <f>Q222*Coeff!$D$3*(1-VLOOKUP(Coeff!$B$15,Coeff!$B$1:$I$10,5,FALSE))</f>
        <v>6.0188499999999996</v>
      </c>
      <c r="S222" s="53">
        <f t="shared" si="9"/>
        <v>36.113099999999996</v>
      </c>
      <c r="T222" s="54">
        <v>5.5E-2</v>
      </c>
      <c r="U222" s="53">
        <f t="shared" si="10"/>
        <v>6.3498867499999996</v>
      </c>
      <c r="V222" s="53">
        <f t="shared" si="11"/>
        <v>38.099320499999997</v>
      </c>
      <c r="W222" s="13" t="s">
        <v>229</v>
      </c>
    </row>
    <row r="223" spans="1:23" s="13" customFormat="1" hidden="1">
      <c r="A223" s="13" t="s">
        <v>1471</v>
      </c>
      <c r="B223" s="13" t="s">
        <v>1475</v>
      </c>
      <c r="C223" s="13" t="s">
        <v>183</v>
      </c>
      <c r="D223" s="13" t="s">
        <v>1354</v>
      </c>
      <c r="E223" s="13" t="s">
        <v>931</v>
      </c>
      <c r="F223" s="13" t="s">
        <v>932</v>
      </c>
      <c r="G223" s="13" t="s">
        <v>1871</v>
      </c>
      <c r="H223" s="13" t="s">
        <v>555</v>
      </c>
      <c r="I223" s="13">
        <v>0</v>
      </c>
      <c r="J223" s="13">
        <v>100</v>
      </c>
      <c r="L223" s="13" t="s">
        <v>1528</v>
      </c>
      <c r="M223" s="52">
        <v>3760037524623</v>
      </c>
      <c r="N223" s="13" t="s">
        <v>1043</v>
      </c>
      <c r="O223" s="13">
        <v>0</v>
      </c>
      <c r="P223" s="13">
        <v>12</v>
      </c>
      <c r="Q223" s="53">
        <v>2.0499999999999998</v>
      </c>
      <c r="R223" s="53">
        <f>Q223*Coeff!$D$3*(1-VLOOKUP(Coeff!$B$15,Coeff!$B$1:$I$10,5,FALSE))</f>
        <v>3.3804499999999993</v>
      </c>
      <c r="S223" s="53">
        <f t="shared" si="9"/>
        <v>40.56539999999999</v>
      </c>
      <c r="T223" s="54">
        <v>5.5E-2</v>
      </c>
      <c r="U223" s="53">
        <f t="shared" si="10"/>
        <v>3.5663747499999991</v>
      </c>
      <c r="V223" s="53">
        <f t="shared" si="11"/>
        <v>42.796496999999988</v>
      </c>
      <c r="W223" s="13" t="s">
        <v>229</v>
      </c>
    </row>
    <row r="224" spans="1:23" s="13" customFormat="1" hidden="1">
      <c r="A224" s="13" t="s">
        <v>1476</v>
      </c>
      <c r="B224" s="13" t="s">
        <v>1480</v>
      </c>
      <c r="C224" s="13" t="s">
        <v>184</v>
      </c>
      <c r="D224" s="13" t="s">
        <v>425</v>
      </c>
      <c r="E224" s="13" t="s">
        <v>1010</v>
      </c>
      <c r="F224" s="13" t="s">
        <v>1011</v>
      </c>
      <c r="G224" s="13" t="s">
        <v>1871</v>
      </c>
      <c r="H224" s="13" t="s">
        <v>1012</v>
      </c>
      <c r="I224" s="13">
        <v>0</v>
      </c>
      <c r="J224" s="13">
        <v>135</v>
      </c>
      <c r="L224" s="13" t="s">
        <v>1528</v>
      </c>
      <c r="M224" s="52">
        <v>3760037524661</v>
      </c>
      <c r="N224" s="13" t="s">
        <v>1043</v>
      </c>
      <c r="O224" s="13">
        <v>0</v>
      </c>
      <c r="P224" s="13">
        <v>12</v>
      </c>
      <c r="Q224" s="53">
        <v>2.25</v>
      </c>
      <c r="R224" s="53">
        <f>Q224*Coeff!$D$3*(1-VLOOKUP(Coeff!$B$15,Coeff!$B$1:$I$10,5,FALSE))</f>
        <v>3.7102499999999998</v>
      </c>
      <c r="S224" s="53">
        <f t="shared" si="9"/>
        <v>44.522999999999996</v>
      </c>
      <c r="T224" s="54">
        <v>5.5E-2</v>
      </c>
      <c r="U224" s="53">
        <f t="shared" si="10"/>
        <v>3.9143137499999994</v>
      </c>
      <c r="V224" s="53">
        <f t="shared" si="11"/>
        <v>46.971764999999991</v>
      </c>
      <c r="W224" s="13" t="s">
        <v>229</v>
      </c>
    </row>
    <row r="225" spans="1:25" s="13" customFormat="1" hidden="1">
      <c r="A225" s="13" t="s">
        <v>1471</v>
      </c>
      <c r="B225" s="13" t="s">
        <v>1475</v>
      </c>
      <c r="C225" s="13" t="s">
        <v>185</v>
      </c>
      <c r="D225" s="13" t="s">
        <v>1355</v>
      </c>
      <c r="E225" s="13" t="s">
        <v>1356</v>
      </c>
      <c r="F225" s="13" t="s">
        <v>1357</v>
      </c>
      <c r="G225" s="13" t="s">
        <v>1871</v>
      </c>
      <c r="H225" s="13" t="s">
        <v>555</v>
      </c>
      <c r="I225" s="13">
        <v>0</v>
      </c>
      <c r="J225" s="13">
        <v>100</v>
      </c>
      <c r="K225" s="13" t="s">
        <v>1529</v>
      </c>
      <c r="L225" s="13" t="s">
        <v>1528</v>
      </c>
      <c r="M225" s="52">
        <v>3760037528904</v>
      </c>
      <c r="N225" s="13" t="s">
        <v>1043</v>
      </c>
      <c r="O225" s="13">
        <v>0</v>
      </c>
      <c r="P225" s="13">
        <v>12</v>
      </c>
      <c r="Q225" s="53">
        <v>2.15</v>
      </c>
      <c r="R225" s="53">
        <f>Q225*Coeff!$D$3*(1-VLOOKUP(Coeff!$B$15,Coeff!$B$1:$I$10,5,FALSE))</f>
        <v>3.5453499999999996</v>
      </c>
      <c r="S225" s="53">
        <f t="shared" si="9"/>
        <v>42.544199999999996</v>
      </c>
      <c r="T225" s="54">
        <v>5.5E-2</v>
      </c>
      <c r="U225" s="53">
        <f t="shared" si="10"/>
        <v>3.7403442499999993</v>
      </c>
      <c r="V225" s="53">
        <f t="shared" si="11"/>
        <v>44.884130999999989</v>
      </c>
      <c r="W225" s="13" t="s">
        <v>229</v>
      </c>
    </row>
    <row r="226" spans="1:25" s="13" customFormat="1" hidden="1">
      <c r="A226" s="13" t="s">
        <v>1471</v>
      </c>
      <c r="B226" s="13" t="s">
        <v>1475</v>
      </c>
      <c r="C226" s="13" t="s">
        <v>186</v>
      </c>
      <c r="D226" s="13" t="s">
        <v>1358</v>
      </c>
      <c r="E226" s="13" t="s">
        <v>579</v>
      </c>
      <c r="F226" s="13" t="s">
        <v>1359</v>
      </c>
      <c r="G226" s="13" t="s">
        <v>1871</v>
      </c>
      <c r="H226" s="13" t="s">
        <v>555</v>
      </c>
      <c r="I226" s="13">
        <v>0</v>
      </c>
      <c r="J226" s="13">
        <v>100</v>
      </c>
      <c r="K226" s="13" t="s">
        <v>1529</v>
      </c>
      <c r="L226" s="13" t="s">
        <v>1528</v>
      </c>
      <c r="M226" s="52">
        <v>3760037528911</v>
      </c>
      <c r="N226" s="13" t="s">
        <v>1043</v>
      </c>
      <c r="O226" s="13">
        <v>0</v>
      </c>
      <c r="P226" s="13">
        <v>12</v>
      </c>
      <c r="Q226" s="53">
        <v>2.15</v>
      </c>
      <c r="R226" s="53">
        <f>Q226*Coeff!$D$3*(1-VLOOKUP(Coeff!$B$15,Coeff!$B$1:$I$10,5,FALSE))</f>
        <v>3.5453499999999996</v>
      </c>
      <c r="S226" s="53">
        <f t="shared" si="9"/>
        <v>42.544199999999996</v>
      </c>
      <c r="T226" s="54">
        <v>5.5E-2</v>
      </c>
      <c r="U226" s="53">
        <f t="shared" si="10"/>
        <v>3.7403442499999993</v>
      </c>
      <c r="V226" s="53">
        <f t="shared" si="11"/>
        <v>44.884130999999989</v>
      </c>
      <c r="W226" s="13" t="s">
        <v>229</v>
      </c>
    </row>
    <row r="227" spans="1:25" s="13" customFormat="1" hidden="1">
      <c r="A227" s="13" t="s">
        <v>1476</v>
      </c>
      <c r="B227" s="13" t="s">
        <v>1477</v>
      </c>
      <c r="C227" s="13" t="s">
        <v>187</v>
      </c>
      <c r="D227" s="13" t="s">
        <v>388</v>
      </c>
      <c r="E227" s="13" t="s">
        <v>1360</v>
      </c>
      <c r="F227" s="13" t="s">
        <v>580</v>
      </c>
      <c r="G227" s="13" t="s">
        <v>581</v>
      </c>
      <c r="H227" s="13" t="s">
        <v>582</v>
      </c>
      <c r="I227" s="13">
        <v>250</v>
      </c>
      <c r="J227" s="13">
        <v>0</v>
      </c>
      <c r="L227" s="13" t="s">
        <v>1528</v>
      </c>
      <c r="M227" s="52">
        <v>3760037529314</v>
      </c>
      <c r="N227" s="13" t="s">
        <v>1043</v>
      </c>
      <c r="O227" s="13">
        <v>0</v>
      </c>
      <c r="P227" s="13">
        <v>6</v>
      </c>
      <c r="Q227" s="53">
        <v>2.98</v>
      </c>
      <c r="R227" s="53">
        <f>Q227*Coeff!$D$3*(1-VLOOKUP(Coeff!$B$15,Coeff!$B$1:$I$10,5,FALSE))</f>
        <v>4.9140199999999998</v>
      </c>
      <c r="S227" s="53">
        <f t="shared" si="9"/>
        <v>29.484119999999997</v>
      </c>
      <c r="T227" s="54">
        <v>5.5E-2</v>
      </c>
      <c r="U227" s="53">
        <f t="shared" si="10"/>
        <v>5.1842910999999994</v>
      </c>
      <c r="V227" s="53">
        <f t="shared" si="11"/>
        <v>31.105746599999996</v>
      </c>
      <c r="W227" s="13" t="s">
        <v>229</v>
      </c>
    </row>
    <row r="228" spans="1:25" s="13" customFormat="1" hidden="1">
      <c r="A228" s="13" t="s">
        <v>1478</v>
      </c>
      <c r="B228" s="13" t="s">
        <v>1479</v>
      </c>
      <c r="C228" s="13" t="s">
        <v>188</v>
      </c>
      <c r="D228" s="13" t="s">
        <v>261</v>
      </c>
      <c r="E228" s="13" t="s">
        <v>583</v>
      </c>
      <c r="F228" s="13" t="s">
        <v>584</v>
      </c>
      <c r="G228" s="13" t="s">
        <v>1873</v>
      </c>
      <c r="H228" s="13" t="s">
        <v>561</v>
      </c>
      <c r="I228" s="13">
        <v>250</v>
      </c>
      <c r="J228" s="13">
        <v>0</v>
      </c>
      <c r="L228" s="13" t="s">
        <v>1528</v>
      </c>
      <c r="M228" s="52">
        <v>3760037570675</v>
      </c>
      <c r="N228" s="13" t="s">
        <v>1043</v>
      </c>
      <c r="O228" s="13">
        <v>0</v>
      </c>
      <c r="P228" s="13">
        <v>6</v>
      </c>
      <c r="Q228" s="53">
        <v>2.25</v>
      </c>
      <c r="R228" s="53">
        <f>Q228*Coeff!$D$3*(1-VLOOKUP(Coeff!$B$15,Coeff!$B$1:$I$10,5,FALSE))</f>
        <v>3.7102499999999998</v>
      </c>
      <c r="S228" s="53">
        <f t="shared" si="9"/>
        <v>22.261499999999998</v>
      </c>
      <c r="T228" s="54">
        <v>5.5E-2</v>
      </c>
      <c r="U228" s="53">
        <f t="shared" si="10"/>
        <v>3.9143137499999994</v>
      </c>
      <c r="V228" s="53">
        <f t="shared" si="11"/>
        <v>23.485882499999995</v>
      </c>
      <c r="W228" s="13" t="s">
        <v>229</v>
      </c>
    </row>
    <row r="229" spans="1:25" s="13" customFormat="1" hidden="1">
      <c r="A229" s="13" t="s">
        <v>1471</v>
      </c>
      <c r="B229" s="13" t="s">
        <v>1475</v>
      </c>
      <c r="C229" s="13" t="s">
        <v>189</v>
      </c>
      <c r="D229" s="13" t="s">
        <v>350</v>
      </c>
      <c r="E229" s="13" t="s">
        <v>585</v>
      </c>
      <c r="F229" s="13" t="s">
        <v>586</v>
      </c>
      <c r="G229" s="13" t="s">
        <v>1873</v>
      </c>
      <c r="H229" s="13" t="s">
        <v>1926</v>
      </c>
      <c r="I229" s="13">
        <v>0</v>
      </c>
      <c r="J229" s="13">
        <v>200</v>
      </c>
      <c r="L229" s="13" t="s">
        <v>1528</v>
      </c>
      <c r="M229" s="52">
        <v>3760037570767</v>
      </c>
      <c r="N229" s="13" t="s">
        <v>1043</v>
      </c>
      <c r="O229" s="13">
        <v>0</v>
      </c>
      <c r="P229" s="13">
        <v>6</v>
      </c>
      <c r="Q229" s="53">
        <v>2.5499999999999998</v>
      </c>
      <c r="R229" s="53">
        <f>Q229*Coeff!$D$3*(1-VLOOKUP(Coeff!$B$15,Coeff!$B$1:$I$10,5,FALSE))</f>
        <v>4.2049500000000002</v>
      </c>
      <c r="S229" s="53">
        <f t="shared" si="9"/>
        <v>25.229700000000001</v>
      </c>
      <c r="T229" s="54">
        <v>5.5E-2</v>
      </c>
      <c r="U229" s="53">
        <f t="shared" si="10"/>
        <v>4.4362222500000001</v>
      </c>
      <c r="V229" s="53">
        <f t="shared" si="11"/>
        <v>26.617333500000001</v>
      </c>
      <c r="W229" s="13" t="s">
        <v>229</v>
      </c>
    </row>
    <row r="230" spans="1:25" s="13" customFormat="1" hidden="1">
      <c r="A230" s="13" t="s">
        <v>1471</v>
      </c>
      <c r="B230" s="13" t="s">
        <v>1475</v>
      </c>
      <c r="C230" s="13" t="s">
        <v>190</v>
      </c>
      <c r="D230" s="13" t="s">
        <v>1361</v>
      </c>
      <c r="E230" s="13" t="s">
        <v>1013</v>
      </c>
      <c r="F230" s="13" t="s">
        <v>1014</v>
      </c>
      <c r="G230" s="13" t="s">
        <v>1873</v>
      </c>
      <c r="H230" s="13" t="s">
        <v>552</v>
      </c>
      <c r="I230" s="13">
        <v>0</v>
      </c>
      <c r="J230" s="13">
        <v>110</v>
      </c>
      <c r="L230" s="13" t="s">
        <v>1528</v>
      </c>
      <c r="M230" s="52">
        <v>3760037570927</v>
      </c>
      <c r="N230" s="13" t="s">
        <v>1043</v>
      </c>
      <c r="O230" s="13">
        <v>0</v>
      </c>
      <c r="P230" s="13">
        <v>12</v>
      </c>
      <c r="Q230" s="53">
        <v>2.15</v>
      </c>
      <c r="R230" s="53">
        <f>Q230*Coeff!$D$3*(1-VLOOKUP(Coeff!$B$15,Coeff!$B$1:$I$10,5,FALSE))</f>
        <v>3.5453499999999996</v>
      </c>
      <c r="S230" s="53">
        <f t="shared" si="9"/>
        <v>42.544199999999996</v>
      </c>
      <c r="T230" s="54">
        <v>5.5E-2</v>
      </c>
      <c r="U230" s="53">
        <f t="shared" si="10"/>
        <v>3.7403442499999993</v>
      </c>
      <c r="V230" s="53">
        <f t="shared" si="11"/>
        <v>44.884130999999989</v>
      </c>
      <c r="W230" s="13" t="s">
        <v>229</v>
      </c>
    </row>
    <row r="231" spans="1:25" s="13" customFormat="1" hidden="1">
      <c r="A231" s="13" t="s">
        <v>1471</v>
      </c>
      <c r="B231" s="13" t="s">
        <v>1475</v>
      </c>
      <c r="C231" s="13" t="s">
        <v>191</v>
      </c>
      <c r="D231" s="13" t="s">
        <v>1362</v>
      </c>
      <c r="E231" s="13" t="s">
        <v>587</v>
      </c>
      <c r="F231" s="13" t="s">
        <v>588</v>
      </c>
      <c r="G231" s="13" t="s">
        <v>1873</v>
      </c>
      <c r="H231" s="13" t="s">
        <v>552</v>
      </c>
      <c r="I231" s="13">
        <v>0</v>
      </c>
      <c r="J231" s="13">
        <v>110</v>
      </c>
      <c r="L231" s="13" t="s">
        <v>1528</v>
      </c>
      <c r="M231" s="52">
        <v>3760037570934</v>
      </c>
      <c r="N231" s="13" t="s">
        <v>1043</v>
      </c>
      <c r="O231" s="13">
        <v>0</v>
      </c>
      <c r="P231" s="13">
        <v>12</v>
      </c>
      <c r="Q231" s="53">
        <v>2.15</v>
      </c>
      <c r="R231" s="53">
        <f>Q231*Coeff!$D$3*(1-VLOOKUP(Coeff!$B$15,Coeff!$B$1:$I$10,5,FALSE))</f>
        <v>3.5453499999999996</v>
      </c>
      <c r="S231" s="53">
        <f t="shared" si="9"/>
        <v>42.544199999999996</v>
      </c>
      <c r="T231" s="54">
        <v>5.5E-2</v>
      </c>
      <c r="U231" s="53">
        <f t="shared" si="10"/>
        <v>3.7403442499999993</v>
      </c>
      <c r="V231" s="53">
        <f t="shared" si="11"/>
        <v>44.884130999999989</v>
      </c>
      <c r="W231" s="13" t="s">
        <v>229</v>
      </c>
    </row>
    <row r="232" spans="1:25" s="13" customFormat="1" hidden="1">
      <c r="A232" s="13" t="s">
        <v>1476</v>
      </c>
      <c r="B232" s="13" t="s">
        <v>1480</v>
      </c>
      <c r="C232" s="13" t="s">
        <v>192</v>
      </c>
      <c r="D232" s="13" t="s">
        <v>426</v>
      </c>
      <c r="E232" s="13" t="s">
        <v>1015</v>
      </c>
      <c r="F232" s="13" t="s">
        <v>1017</v>
      </c>
      <c r="G232" s="13" t="s">
        <v>1871</v>
      </c>
      <c r="H232" s="13" t="s">
        <v>1016</v>
      </c>
      <c r="I232" s="13">
        <v>0</v>
      </c>
      <c r="J232" s="13">
        <v>125</v>
      </c>
      <c r="L232" s="13" t="s">
        <v>1528</v>
      </c>
      <c r="M232" s="52">
        <v>3760037571054</v>
      </c>
      <c r="N232" s="13" t="s">
        <v>1043</v>
      </c>
      <c r="O232" s="13">
        <v>0</v>
      </c>
      <c r="P232" s="13">
        <v>12</v>
      </c>
      <c r="Q232" s="53">
        <v>2.38</v>
      </c>
      <c r="R232" s="53">
        <f>Q232*Coeff!$D$3*(1-VLOOKUP(Coeff!$B$15,Coeff!$B$1:$I$10,5,FALSE))</f>
        <v>3.9246199999999991</v>
      </c>
      <c r="S232" s="53">
        <f t="shared" si="9"/>
        <v>47.095439999999989</v>
      </c>
      <c r="T232" s="54">
        <v>5.5E-2</v>
      </c>
      <c r="U232" s="53">
        <f t="shared" si="10"/>
        <v>4.1404740999999987</v>
      </c>
      <c r="V232" s="53">
        <f t="shared" si="11"/>
        <v>49.685689199999985</v>
      </c>
      <c r="W232" s="13" t="s">
        <v>229</v>
      </c>
    </row>
    <row r="233" spans="1:25" s="13" customFormat="1" hidden="1">
      <c r="A233" s="13" t="s">
        <v>1471</v>
      </c>
      <c r="B233" s="13" t="s">
        <v>1475</v>
      </c>
      <c r="C233" s="13" t="s">
        <v>193</v>
      </c>
      <c r="D233" s="13" t="s">
        <v>1363</v>
      </c>
      <c r="E233" s="13" t="s">
        <v>589</v>
      </c>
      <c r="F233" s="13" t="s">
        <v>590</v>
      </c>
      <c r="G233" s="13" t="s">
        <v>1873</v>
      </c>
      <c r="H233" s="13" t="s">
        <v>552</v>
      </c>
      <c r="I233" s="13">
        <v>0</v>
      </c>
      <c r="J233" s="13">
        <v>110</v>
      </c>
      <c r="L233" s="13" t="s">
        <v>1528</v>
      </c>
      <c r="M233" s="52">
        <v>3760037579418</v>
      </c>
      <c r="N233" s="13" t="s">
        <v>1043</v>
      </c>
      <c r="O233" s="13">
        <v>0</v>
      </c>
      <c r="P233" s="13">
        <v>12</v>
      </c>
      <c r="Q233" s="53">
        <v>2.15</v>
      </c>
      <c r="R233" s="53">
        <f>Q233*Coeff!$D$3*(1-VLOOKUP(Coeff!$B$15,Coeff!$B$1:$I$10,5,FALSE))</f>
        <v>3.5453499999999996</v>
      </c>
      <c r="S233" s="53">
        <f t="shared" si="9"/>
        <v>42.544199999999996</v>
      </c>
      <c r="T233" s="54">
        <v>5.5E-2</v>
      </c>
      <c r="U233" s="53">
        <f t="shared" si="10"/>
        <v>3.7403442499999993</v>
      </c>
      <c r="V233" s="53">
        <f t="shared" si="11"/>
        <v>44.884130999999989</v>
      </c>
      <c r="W233" s="13" t="s">
        <v>229</v>
      </c>
    </row>
    <row r="234" spans="1:25" s="13" customFormat="1" hidden="1">
      <c r="A234" s="13" t="s">
        <v>1471</v>
      </c>
      <c r="B234" s="13" t="s">
        <v>1475</v>
      </c>
      <c r="C234" s="13" t="s">
        <v>194</v>
      </c>
      <c r="D234" s="13" t="s">
        <v>1364</v>
      </c>
      <c r="E234" s="13" t="s">
        <v>592</v>
      </c>
      <c r="F234" s="13" t="s">
        <v>593</v>
      </c>
      <c r="G234" s="13" t="s">
        <v>1873</v>
      </c>
      <c r="H234" s="13" t="s">
        <v>594</v>
      </c>
      <c r="I234" s="13">
        <v>0</v>
      </c>
      <c r="J234" s="13">
        <v>100</v>
      </c>
      <c r="L234" s="13" t="s">
        <v>1528</v>
      </c>
      <c r="M234" s="52">
        <v>3760037579425</v>
      </c>
      <c r="N234" s="13" t="s">
        <v>1043</v>
      </c>
      <c r="O234" s="13">
        <v>0</v>
      </c>
      <c r="P234" s="13">
        <v>12</v>
      </c>
      <c r="Q234" s="53">
        <v>2.35</v>
      </c>
      <c r="R234" s="53">
        <f>Q234*Coeff!$D$3*(1-VLOOKUP(Coeff!$B$15,Coeff!$B$1:$I$10,5,FALSE))</f>
        <v>3.8751500000000001</v>
      </c>
      <c r="S234" s="53">
        <f t="shared" si="9"/>
        <v>46.501800000000003</v>
      </c>
      <c r="T234" s="54">
        <v>5.5E-2</v>
      </c>
      <c r="U234" s="53">
        <f t="shared" si="10"/>
        <v>4.0882832499999999</v>
      </c>
      <c r="V234" s="53">
        <f t="shared" si="11"/>
        <v>49.059398999999999</v>
      </c>
      <c r="W234" s="13" t="s">
        <v>229</v>
      </c>
    </row>
    <row r="235" spans="1:25" s="13" customFormat="1" hidden="1">
      <c r="A235" s="13" t="s">
        <v>1478</v>
      </c>
      <c r="B235" s="13" t="s">
        <v>1479</v>
      </c>
      <c r="C235" s="13" t="s">
        <v>195</v>
      </c>
      <c r="D235" s="13" t="s">
        <v>243</v>
      </c>
      <c r="E235" s="13" t="s">
        <v>595</v>
      </c>
      <c r="F235" s="13" t="s">
        <v>596</v>
      </c>
      <c r="G235" s="13" t="s">
        <v>1873</v>
      </c>
      <c r="H235" s="13" t="s">
        <v>561</v>
      </c>
      <c r="I235" s="13">
        <v>250</v>
      </c>
      <c r="J235" s="13">
        <v>0</v>
      </c>
      <c r="L235" s="13" t="s">
        <v>1528</v>
      </c>
      <c r="M235" s="52">
        <v>3760037579463</v>
      </c>
      <c r="N235" s="13" t="s">
        <v>1043</v>
      </c>
      <c r="O235" s="13">
        <v>0</v>
      </c>
      <c r="P235" s="13">
        <v>6</v>
      </c>
      <c r="Q235" s="53">
        <v>2.25</v>
      </c>
      <c r="R235" s="53">
        <f>Q235*Coeff!$D$3*(1-VLOOKUP(Coeff!$B$15,Coeff!$B$1:$I$10,5,FALSE))</f>
        <v>3.7102499999999998</v>
      </c>
      <c r="S235" s="53">
        <f t="shared" si="9"/>
        <v>22.261499999999998</v>
      </c>
      <c r="T235" s="54">
        <v>5.5E-2</v>
      </c>
      <c r="U235" s="53">
        <f t="shared" si="10"/>
        <v>3.9143137499999994</v>
      </c>
      <c r="V235" s="53">
        <f t="shared" si="11"/>
        <v>23.485882499999995</v>
      </c>
      <c r="W235" s="13" t="s">
        <v>229</v>
      </c>
    </row>
    <row r="236" spans="1:25" s="13" customFormat="1" hidden="1">
      <c r="A236" s="13" t="s">
        <v>1471</v>
      </c>
      <c r="B236" s="13" t="s">
        <v>1475</v>
      </c>
      <c r="C236" s="13" t="s">
        <v>196</v>
      </c>
      <c r="D236" s="13" t="s">
        <v>1365</v>
      </c>
      <c r="E236" s="13" t="s">
        <v>597</v>
      </c>
      <c r="F236" s="13" t="s">
        <v>598</v>
      </c>
      <c r="G236" s="13" t="s">
        <v>1873</v>
      </c>
      <c r="H236" s="13" t="s">
        <v>552</v>
      </c>
      <c r="I236" s="13">
        <v>0</v>
      </c>
      <c r="J236" s="13">
        <v>110</v>
      </c>
      <c r="L236" s="13" t="s">
        <v>1528</v>
      </c>
      <c r="M236" s="52">
        <v>3760037580308</v>
      </c>
      <c r="N236" s="13" t="s">
        <v>1043</v>
      </c>
      <c r="O236" s="13">
        <v>0</v>
      </c>
      <c r="P236" s="13">
        <v>12</v>
      </c>
      <c r="Q236" s="53">
        <v>2.15</v>
      </c>
      <c r="R236" s="53">
        <f>Q236*Coeff!$D$3*(1-VLOOKUP(Coeff!$B$15,Coeff!$B$1:$I$10,5,FALSE))</f>
        <v>3.5453499999999996</v>
      </c>
      <c r="S236" s="53">
        <f t="shared" si="9"/>
        <v>42.544199999999996</v>
      </c>
      <c r="T236" s="54">
        <v>5.5E-2</v>
      </c>
      <c r="U236" s="53">
        <f t="shared" si="10"/>
        <v>3.7403442499999993</v>
      </c>
      <c r="V236" s="53">
        <f t="shared" si="11"/>
        <v>44.884130999999989</v>
      </c>
      <c r="W236" s="13" t="s">
        <v>229</v>
      </c>
    </row>
    <row r="237" spans="1:25" s="13" customFormat="1" hidden="1">
      <c r="A237" s="13" t="s">
        <v>1471</v>
      </c>
      <c r="B237" s="13" t="s">
        <v>1475</v>
      </c>
      <c r="C237" s="13" t="s">
        <v>199</v>
      </c>
      <c r="D237" s="17" t="s">
        <v>322</v>
      </c>
      <c r="E237" s="13" t="s">
        <v>548</v>
      </c>
      <c r="F237" s="13" t="s">
        <v>549</v>
      </c>
      <c r="G237" s="13" t="s">
        <v>1787</v>
      </c>
      <c r="H237" s="13" t="s">
        <v>552</v>
      </c>
      <c r="I237" s="13">
        <v>0</v>
      </c>
      <c r="J237" s="13">
        <v>135</v>
      </c>
      <c r="L237" s="13" t="s">
        <v>1528</v>
      </c>
      <c r="M237" s="52">
        <v>3760037589141</v>
      </c>
      <c r="N237" s="59">
        <v>120</v>
      </c>
      <c r="O237" s="13">
        <v>0</v>
      </c>
      <c r="P237" s="13">
        <v>12</v>
      </c>
      <c r="Q237" s="53">
        <v>2.48</v>
      </c>
      <c r="R237" s="53">
        <f>Q237*Coeff!$D$3*(1-VLOOKUP(Coeff!$B$15,Coeff!$B$1:$I$10,5,FALSE))</f>
        <v>4.0895200000000003</v>
      </c>
      <c r="S237" s="53">
        <f t="shared" si="9"/>
        <v>49.074240000000003</v>
      </c>
      <c r="T237" s="54">
        <v>5.5E-2</v>
      </c>
      <c r="U237" s="53">
        <f t="shared" si="10"/>
        <v>4.3144435999999997</v>
      </c>
      <c r="V237" s="53">
        <f t="shared" si="11"/>
        <v>51.773323199999993</v>
      </c>
      <c r="W237" s="13" t="s">
        <v>268</v>
      </c>
      <c r="Y237" s="13" t="s">
        <v>1526</v>
      </c>
    </row>
    <row r="238" spans="1:25" s="13" customFormat="1" hidden="1">
      <c r="A238" s="13" t="s">
        <v>1471</v>
      </c>
      <c r="B238" s="13" t="s">
        <v>1475</v>
      </c>
      <c r="C238" s="13" t="s">
        <v>201</v>
      </c>
      <c r="D238" s="17" t="s">
        <v>324</v>
      </c>
      <c r="E238" s="13" t="s">
        <v>554</v>
      </c>
      <c r="F238" s="13" t="s">
        <v>1350</v>
      </c>
      <c r="G238" s="13" t="s">
        <v>1785</v>
      </c>
      <c r="H238" s="13" t="s">
        <v>599</v>
      </c>
      <c r="I238" s="13">
        <v>0</v>
      </c>
      <c r="J238" s="13">
        <v>130</v>
      </c>
      <c r="L238" s="13" t="s">
        <v>1528</v>
      </c>
      <c r="M238" s="52">
        <v>3760037589172</v>
      </c>
      <c r="N238" s="59">
        <v>120</v>
      </c>
      <c r="O238" s="13">
        <v>0</v>
      </c>
      <c r="P238" s="13">
        <v>12</v>
      </c>
      <c r="Q238" s="53">
        <v>2.48</v>
      </c>
      <c r="R238" s="53">
        <f>Q238*Coeff!$D$3*(1-VLOOKUP(Coeff!$B$15,Coeff!$B$1:$I$10,5,FALSE))</f>
        <v>4.0895200000000003</v>
      </c>
      <c r="S238" s="53">
        <f t="shared" si="9"/>
        <v>49.074240000000003</v>
      </c>
      <c r="T238" s="54">
        <v>5.5E-2</v>
      </c>
      <c r="U238" s="53">
        <f t="shared" si="10"/>
        <v>4.3144435999999997</v>
      </c>
      <c r="V238" s="53">
        <f t="shared" si="11"/>
        <v>51.773323199999993</v>
      </c>
      <c r="W238" s="13" t="s">
        <v>268</v>
      </c>
      <c r="Y238" s="13" t="s">
        <v>1526</v>
      </c>
    </row>
    <row r="239" spans="1:25" s="13" customFormat="1" hidden="1">
      <c r="A239" s="13" t="s">
        <v>1471</v>
      </c>
      <c r="B239" s="13" t="s">
        <v>1475</v>
      </c>
      <c r="C239" s="13" t="s">
        <v>203</v>
      </c>
      <c r="D239" s="17" t="s">
        <v>1366</v>
      </c>
      <c r="E239" s="13" t="s">
        <v>600</v>
      </c>
      <c r="F239" s="13" t="s">
        <v>601</v>
      </c>
      <c r="G239" s="13" t="s">
        <v>1786</v>
      </c>
      <c r="H239" s="13" t="s">
        <v>552</v>
      </c>
      <c r="I239" s="13">
        <v>0</v>
      </c>
      <c r="J239" s="13">
        <v>140</v>
      </c>
      <c r="L239" s="13" t="s">
        <v>1528</v>
      </c>
      <c r="M239" s="52">
        <v>3760037589189</v>
      </c>
      <c r="N239" s="59">
        <v>120</v>
      </c>
      <c r="O239" s="13">
        <v>0</v>
      </c>
      <c r="P239" s="13">
        <v>12</v>
      </c>
      <c r="Q239" s="53">
        <v>2.48</v>
      </c>
      <c r="R239" s="53">
        <f>Q239*Coeff!$D$3*(1-VLOOKUP(Coeff!$B$15,Coeff!$B$1:$I$10,5,FALSE))</f>
        <v>4.0895200000000003</v>
      </c>
      <c r="S239" s="53">
        <f t="shared" si="9"/>
        <v>49.074240000000003</v>
      </c>
      <c r="T239" s="54">
        <v>5.5E-2</v>
      </c>
      <c r="U239" s="53">
        <f t="shared" si="10"/>
        <v>4.3144435999999997</v>
      </c>
      <c r="V239" s="53">
        <f t="shared" si="11"/>
        <v>51.773323199999993</v>
      </c>
      <c r="W239" s="13" t="s">
        <v>268</v>
      </c>
      <c r="Y239" s="13" t="s">
        <v>1526</v>
      </c>
    </row>
    <row r="240" spans="1:25" s="13" customFormat="1" hidden="1">
      <c r="A240" s="13" t="s">
        <v>1476</v>
      </c>
      <c r="B240" s="13" t="s">
        <v>1481</v>
      </c>
      <c r="C240" s="13" t="s">
        <v>205</v>
      </c>
      <c r="D240" s="17" t="s">
        <v>274</v>
      </c>
      <c r="E240" s="13" t="s">
        <v>938</v>
      </c>
      <c r="F240" s="13" t="s">
        <v>940</v>
      </c>
      <c r="G240" s="13" t="s">
        <v>1788</v>
      </c>
      <c r="H240" s="13" t="s">
        <v>939</v>
      </c>
      <c r="I240" s="13">
        <v>0</v>
      </c>
      <c r="J240" s="13">
        <v>190</v>
      </c>
      <c r="L240" s="13" t="s">
        <v>1528</v>
      </c>
      <c r="M240" s="52">
        <v>3760037589240</v>
      </c>
      <c r="N240" s="59">
        <v>120</v>
      </c>
      <c r="O240" s="13">
        <v>0</v>
      </c>
      <c r="P240" s="13">
        <v>6</v>
      </c>
      <c r="Q240" s="53">
        <v>2.2999999999999998</v>
      </c>
      <c r="R240" s="53">
        <f>Q240*Coeff!$D$3*(1-VLOOKUP(Coeff!$B$15,Coeff!$B$1:$I$10,5,FALSE))</f>
        <v>3.7926999999999995</v>
      </c>
      <c r="S240" s="53">
        <f t="shared" si="9"/>
        <v>22.756199999999996</v>
      </c>
      <c r="T240" s="54">
        <v>5.5E-2</v>
      </c>
      <c r="U240" s="53">
        <f t="shared" si="10"/>
        <v>4.001298499999999</v>
      </c>
      <c r="V240" s="53">
        <f t="shared" si="11"/>
        <v>24.007790999999994</v>
      </c>
      <c r="W240" s="13" t="s">
        <v>268</v>
      </c>
      <c r="Y240" s="13" t="s">
        <v>1526</v>
      </c>
    </row>
    <row r="241" spans="1:25" s="13" customFormat="1" hidden="1">
      <c r="A241" s="13" t="s">
        <v>1476</v>
      </c>
      <c r="B241" s="13" t="s">
        <v>1481</v>
      </c>
      <c r="C241" s="13" t="s">
        <v>207</v>
      </c>
      <c r="D241" s="17" t="s">
        <v>272</v>
      </c>
      <c r="E241" s="13" t="s">
        <v>941</v>
      </c>
      <c r="F241" s="13" t="s">
        <v>943</v>
      </c>
      <c r="G241" s="13" t="s">
        <v>1788</v>
      </c>
      <c r="H241" s="13" t="s">
        <v>939</v>
      </c>
      <c r="I241" s="13">
        <v>0</v>
      </c>
      <c r="J241" s="13">
        <v>190</v>
      </c>
      <c r="L241" s="13" t="s">
        <v>1528</v>
      </c>
      <c r="M241" s="52">
        <v>3760037589257</v>
      </c>
      <c r="N241" s="59">
        <v>120</v>
      </c>
      <c r="O241" s="13">
        <v>0</v>
      </c>
      <c r="P241" s="13">
        <v>6</v>
      </c>
      <c r="Q241" s="53">
        <v>2.2999999999999998</v>
      </c>
      <c r="R241" s="53">
        <f>Q241*Coeff!$D$3*(1-VLOOKUP(Coeff!$B$15,Coeff!$B$1:$I$10,5,FALSE))</f>
        <v>3.7926999999999995</v>
      </c>
      <c r="S241" s="53">
        <f t="shared" si="9"/>
        <v>22.756199999999996</v>
      </c>
      <c r="T241" s="54">
        <v>5.5E-2</v>
      </c>
      <c r="U241" s="53">
        <f t="shared" si="10"/>
        <v>4.001298499999999</v>
      </c>
      <c r="V241" s="53">
        <f t="shared" si="11"/>
        <v>24.007790999999994</v>
      </c>
      <c r="W241" s="13" t="s">
        <v>268</v>
      </c>
      <c r="Y241" s="13" t="s">
        <v>1526</v>
      </c>
    </row>
    <row r="242" spans="1:25" s="13" customFormat="1" hidden="1">
      <c r="A242" s="13" t="s">
        <v>1471</v>
      </c>
      <c r="B242" s="13" t="s">
        <v>1475</v>
      </c>
      <c r="C242" s="13" t="s">
        <v>209</v>
      </c>
      <c r="D242" s="13" t="s">
        <v>342</v>
      </c>
      <c r="E242" s="13" t="s">
        <v>602</v>
      </c>
      <c r="F242" s="13" t="s">
        <v>603</v>
      </c>
      <c r="G242" s="13" t="s">
        <v>1873</v>
      </c>
      <c r="H242" s="13" t="s">
        <v>552</v>
      </c>
      <c r="I242" s="13">
        <v>0</v>
      </c>
      <c r="J242" s="13">
        <v>110</v>
      </c>
      <c r="L242" s="13" t="s">
        <v>1528</v>
      </c>
      <c r="M242" s="52">
        <v>3760037589554</v>
      </c>
      <c r="N242" s="13" t="s">
        <v>1043</v>
      </c>
      <c r="O242" s="13">
        <v>0</v>
      </c>
      <c r="P242" s="13">
        <v>12</v>
      </c>
      <c r="Q242" s="53">
        <v>2.11</v>
      </c>
      <c r="R242" s="53">
        <f>Q242*Coeff!$D$3*(1-VLOOKUP(Coeff!$B$15,Coeff!$B$1:$I$10,5,FALSE))</f>
        <v>3.4793899999999995</v>
      </c>
      <c r="S242" s="53">
        <f t="shared" si="9"/>
        <v>41.752679999999998</v>
      </c>
      <c r="T242" s="54">
        <v>5.5E-2</v>
      </c>
      <c r="U242" s="53">
        <f t="shared" si="10"/>
        <v>3.6707564499999994</v>
      </c>
      <c r="V242" s="53">
        <f t="shared" si="11"/>
        <v>44.049077399999994</v>
      </c>
      <c r="W242" s="13" t="s">
        <v>229</v>
      </c>
    </row>
    <row r="243" spans="1:25" s="13" customFormat="1" hidden="1">
      <c r="A243" s="13" t="s">
        <v>1476</v>
      </c>
      <c r="B243" s="13" t="s">
        <v>1481</v>
      </c>
      <c r="C243" s="13" t="s">
        <v>211</v>
      </c>
      <c r="D243" s="17" t="s">
        <v>267</v>
      </c>
      <c r="E243" s="13" t="s">
        <v>942</v>
      </c>
      <c r="F243" s="13" t="s">
        <v>944</v>
      </c>
      <c r="G243" s="13" t="s">
        <v>1788</v>
      </c>
      <c r="H243" s="13" t="s">
        <v>939</v>
      </c>
      <c r="I243" s="13">
        <v>0</v>
      </c>
      <c r="J243" s="13">
        <v>190</v>
      </c>
      <c r="L243" s="13" t="s">
        <v>1528</v>
      </c>
      <c r="M243" s="52">
        <v>3760037589851</v>
      </c>
      <c r="N243" s="59">
        <v>120</v>
      </c>
      <c r="O243" s="13">
        <v>0</v>
      </c>
      <c r="P243" s="13">
        <v>6</v>
      </c>
      <c r="Q243" s="53">
        <v>2.2999999999999998</v>
      </c>
      <c r="R243" s="53">
        <f>Q243*Coeff!$D$3*(1-VLOOKUP(Coeff!$B$15,Coeff!$B$1:$I$10,5,FALSE))</f>
        <v>3.7926999999999995</v>
      </c>
      <c r="S243" s="53">
        <f t="shared" si="9"/>
        <v>22.756199999999996</v>
      </c>
      <c r="T243" s="54">
        <v>5.5E-2</v>
      </c>
      <c r="U243" s="53">
        <f t="shared" si="10"/>
        <v>4.001298499999999</v>
      </c>
      <c r="V243" s="53">
        <f t="shared" si="11"/>
        <v>24.007790999999994</v>
      </c>
      <c r="W243" s="13" t="s">
        <v>268</v>
      </c>
      <c r="Y243" s="13" t="s">
        <v>1526</v>
      </c>
    </row>
    <row r="244" spans="1:25" s="13" customFormat="1" hidden="1">
      <c r="A244" s="13" t="s">
        <v>1476</v>
      </c>
      <c r="B244" s="13" t="s">
        <v>1481</v>
      </c>
      <c r="C244" s="13" t="s">
        <v>213</v>
      </c>
      <c r="D244" s="17" t="s">
        <v>270</v>
      </c>
      <c r="E244" s="13" t="s">
        <v>945</v>
      </c>
      <c r="F244" s="13" t="s">
        <v>946</v>
      </c>
      <c r="G244" s="13" t="s">
        <v>1788</v>
      </c>
      <c r="H244" s="13" t="s">
        <v>939</v>
      </c>
      <c r="I244" s="13">
        <v>0</v>
      </c>
      <c r="J244" s="13">
        <v>190</v>
      </c>
      <c r="L244" s="13" t="s">
        <v>1528</v>
      </c>
      <c r="M244" s="52">
        <v>3760037589868</v>
      </c>
      <c r="N244" s="59">
        <v>120</v>
      </c>
      <c r="O244" s="13">
        <v>0</v>
      </c>
      <c r="P244" s="13">
        <v>6</v>
      </c>
      <c r="Q244" s="53">
        <v>2.2999999999999998</v>
      </c>
      <c r="R244" s="53">
        <f>Q244*Coeff!$D$3*(1-VLOOKUP(Coeff!$B$15,Coeff!$B$1:$I$10,5,FALSE))</f>
        <v>3.7926999999999995</v>
      </c>
      <c r="S244" s="53">
        <f t="shared" si="9"/>
        <v>22.756199999999996</v>
      </c>
      <c r="T244" s="54">
        <v>5.5E-2</v>
      </c>
      <c r="U244" s="53">
        <f t="shared" si="10"/>
        <v>4.001298499999999</v>
      </c>
      <c r="V244" s="53">
        <f t="shared" si="11"/>
        <v>24.007790999999994</v>
      </c>
      <c r="W244" s="13" t="s">
        <v>268</v>
      </c>
      <c r="Y244" s="13" t="s">
        <v>1526</v>
      </c>
    </row>
    <row r="245" spans="1:25" s="13" customFormat="1" hidden="1">
      <c r="A245" s="13" t="s">
        <v>1471</v>
      </c>
      <c r="B245" s="13" t="s">
        <v>1475</v>
      </c>
      <c r="C245" s="13" t="s">
        <v>215</v>
      </c>
      <c r="D245" s="13" t="s">
        <v>1367</v>
      </c>
      <c r="E245" s="13" t="s">
        <v>604</v>
      </c>
      <c r="F245" s="13" t="s">
        <v>605</v>
      </c>
      <c r="G245" s="13" t="s">
        <v>1873</v>
      </c>
      <c r="H245" s="13" t="s">
        <v>552</v>
      </c>
      <c r="I245" s="13">
        <v>0</v>
      </c>
      <c r="J245" s="13">
        <v>100</v>
      </c>
      <c r="L245" s="13" t="s">
        <v>1528</v>
      </c>
      <c r="M245" s="52">
        <v>3760037590680</v>
      </c>
      <c r="N245" s="13" t="s">
        <v>1043</v>
      </c>
      <c r="O245" s="13">
        <v>0</v>
      </c>
      <c r="P245" s="13">
        <v>12</v>
      </c>
      <c r="Q245" s="53">
        <v>2.35</v>
      </c>
      <c r="R245" s="53">
        <f>Q245*Coeff!$D$3*(1-VLOOKUP(Coeff!$B$15,Coeff!$B$1:$I$10,5,FALSE))</f>
        <v>3.8751500000000001</v>
      </c>
      <c r="S245" s="53">
        <f t="shared" si="9"/>
        <v>46.501800000000003</v>
      </c>
      <c r="T245" s="54">
        <v>5.5E-2</v>
      </c>
      <c r="U245" s="53">
        <f t="shared" si="10"/>
        <v>4.0882832499999999</v>
      </c>
      <c r="V245" s="53">
        <f t="shared" si="11"/>
        <v>49.059398999999999</v>
      </c>
      <c r="W245" s="13" t="s">
        <v>229</v>
      </c>
    </row>
    <row r="246" spans="1:25" s="13" customFormat="1" hidden="1">
      <c r="A246" s="13" t="s">
        <v>1478</v>
      </c>
      <c r="B246" s="13" t="s">
        <v>1479</v>
      </c>
      <c r="C246" s="13" t="s">
        <v>217</v>
      </c>
      <c r="D246" s="13" t="s">
        <v>263</v>
      </c>
      <c r="E246" s="13" t="s">
        <v>606</v>
      </c>
      <c r="F246" s="13" t="s">
        <v>607</v>
      </c>
      <c r="G246" s="13" t="s">
        <v>1873</v>
      </c>
      <c r="H246" s="13" t="s">
        <v>561</v>
      </c>
      <c r="I246" s="13">
        <v>250</v>
      </c>
      <c r="J246" s="13">
        <v>0</v>
      </c>
      <c r="L246" s="13" t="s">
        <v>1528</v>
      </c>
      <c r="M246" s="52">
        <v>3760037591953</v>
      </c>
      <c r="N246" s="13" t="s">
        <v>1043</v>
      </c>
      <c r="O246" s="13">
        <v>0</v>
      </c>
      <c r="P246" s="13">
        <v>6</v>
      </c>
      <c r="Q246" s="53">
        <v>2.25</v>
      </c>
      <c r="R246" s="53">
        <f>Q246*Coeff!$D$3*(1-VLOOKUP(Coeff!$B$15,Coeff!$B$1:$I$10,5,FALSE))</f>
        <v>3.7102499999999998</v>
      </c>
      <c r="S246" s="53">
        <f t="shared" si="9"/>
        <v>22.261499999999998</v>
      </c>
      <c r="T246" s="54">
        <v>5.5E-2</v>
      </c>
      <c r="U246" s="53">
        <f t="shared" si="10"/>
        <v>3.9143137499999994</v>
      </c>
      <c r="V246" s="53">
        <f t="shared" si="11"/>
        <v>23.485882499999995</v>
      </c>
      <c r="W246" s="13" t="s">
        <v>229</v>
      </c>
    </row>
    <row r="247" spans="1:25" s="13" customFormat="1" hidden="1">
      <c r="A247" s="13" t="s">
        <v>1471</v>
      </c>
      <c r="B247" s="13" t="s">
        <v>1475</v>
      </c>
      <c r="C247" s="13" t="s">
        <v>219</v>
      </c>
      <c r="D247" s="13" t="s">
        <v>360</v>
      </c>
      <c r="E247" s="13" t="s">
        <v>608</v>
      </c>
      <c r="F247" s="13" t="s">
        <v>609</v>
      </c>
      <c r="G247" s="13" t="s">
        <v>1871</v>
      </c>
      <c r="H247" s="13" t="s">
        <v>552</v>
      </c>
      <c r="I247" s="13">
        <v>0</v>
      </c>
      <c r="J247" s="13">
        <v>100</v>
      </c>
      <c r="L247" s="13" t="s">
        <v>1528</v>
      </c>
      <c r="M247" s="52">
        <v>3760037592615</v>
      </c>
      <c r="N247" s="13" t="s">
        <v>1043</v>
      </c>
      <c r="O247" s="13">
        <v>0</v>
      </c>
      <c r="P247" s="13">
        <v>12</v>
      </c>
      <c r="Q247" s="53">
        <v>2.0499999999999998</v>
      </c>
      <c r="R247" s="53">
        <f>Q247*Coeff!$D$3*(1-VLOOKUP(Coeff!$B$15,Coeff!$B$1:$I$10,5,FALSE))</f>
        <v>3.3804499999999993</v>
      </c>
      <c r="S247" s="53">
        <f t="shared" si="9"/>
        <v>40.56539999999999</v>
      </c>
      <c r="T247" s="54">
        <v>5.5E-2</v>
      </c>
      <c r="U247" s="53">
        <f t="shared" si="10"/>
        <v>3.5663747499999991</v>
      </c>
      <c r="V247" s="53">
        <f t="shared" si="11"/>
        <v>42.796496999999988</v>
      </c>
      <c r="W247" s="13" t="s">
        <v>229</v>
      </c>
    </row>
    <row r="248" spans="1:25" s="13" customFormat="1" hidden="1">
      <c r="A248" s="13" t="s">
        <v>1476</v>
      </c>
      <c r="B248" s="13" t="s">
        <v>1480</v>
      </c>
      <c r="C248" s="13" t="s">
        <v>221</v>
      </c>
      <c r="D248" s="17" t="s">
        <v>305</v>
      </c>
      <c r="E248" s="13" t="s">
        <v>947</v>
      </c>
      <c r="F248" s="13" t="s">
        <v>948</v>
      </c>
      <c r="G248" s="13" t="s">
        <v>1784</v>
      </c>
      <c r="H248" s="13" t="s">
        <v>689</v>
      </c>
      <c r="I248" s="13">
        <v>0</v>
      </c>
      <c r="J248" s="13">
        <v>110</v>
      </c>
      <c r="L248" s="13" t="s">
        <v>1528</v>
      </c>
      <c r="M248" s="52">
        <v>3760037592943</v>
      </c>
      <c r="N248" s="59">
        <v>120</v>
      </c>
      <c r="O248" s="13">
        <v>0</v>
      </c>
      <c r="P248" s="13">
        <v>6</v>
      </c>
      <c r="Q248" s="53">
        <v>2.29</v>
      </c>
      <c r="R248" s="53">
        <f>Q248*Coeff!$D$3*(1-VLOOKUP(Coeff!$B$15,Coeff!$B$1:$I$10,5,FALSE))</f>
        <v>3.7762099999999998</v>
      </c>
      <c r="S248" s="53">
        <f t="shared" si="9"/>
        <v>22.657260000000001</v>
      </c>
      <c r="T248" s="54">
        <v>5.5E-2</v>
      </c>
      <c r="U248" s="53">
        <f t="shared" si="10"/>
        <v>3.9839015499999997</v>
      </c>
      <c r="V248" s="53">
        <f t="shared" si="11"/>
        <v>23.9034093</v>
      </c>
      <c r="W248" s="13" t="s">
        <v>268</v>
      </c>
      <c r="Y248" s="13" t="s">
        <v>1526</v>
      </c>
    </row>
    <row r="249" spans="1:25" s="13" customFormat="1" hidden="1">
      <c r="A249" s="13" t="s">
        <v>1476</v>
      </c>
      <c r="B249" s="13" t="s">
        <v>1480</v>
      </c>
      <c r="C249" s="13" t="s">
        <v>223</v>
      </c>
      <c r="D249" s="17" t="s">
        <v>307</v>
      </c>
      <c r="E249" s="13" t="s">
        <v>949</v>
      </c>
      <c r="F249" s="13" t="s">
        <v>950</v>
      </c>
      <c r="G249" s="13" t="s">
        <v>1784</v>
      </c>
      <c r="H249" s="13" t="s">
        <v>689</v>
      </c>
      <c r="I249" s="13">
        <v>0</v>
      </c>
      <c r="J249" s="13">
        <v>110</v>
      </c>
      <c r="L249" s="13" t="s">
        <v>1528</v>
      </c>
      <c r="M249" s="52">
        <v>3760037592950</v>
      </c>
      <c r="N249" s="59">
        <v>120</v>
      </c>
      <c r="O249" s="13">
        <v>0</v>
      </c>
      <c r="P249" s="13">
        <v>6</v>
      </c>
      <c r="Q249" s="53">
        <v>2.29</v>
      </c>
      <c r="R249" s="53">
        <f>Q249*Coeff!$D$3*(1-VLOOKUP(Coeff!$B$15,Coeff!$B$1:$I$10,5,FALSE))</f>
        <v>3.7762099999999998</v>
      </c>
      <c r="S249" s="53">
        <f t="shared" si="9"/>
        <v>22.657260000000001</v>
      </c>
      <c r="T249" s="54">
        <v>5.5E-2</v>
      </c>
      <c r="U249" s="53">
        <f t="shared" si="10"/>
        <v>3.9839015499999997</v>
      </c>
      <c r="V249" s="53">
        <f t="shared" si="11"/>
        <v>23.9034093</v>
      </c>
      <c r="W249" s="13" t="s">
        <v>268</v>
      </c>
      <c r="Y249" s="13" t="s">
        <v>1526</v>
      </c>
    </row>
    <row r="250" spans="1:25" s="13" customFormat="1" hidden="1">
      <c r="A250" s="13" t="s">
        <v>1476</v>
      </c>
      <c r="B250" s="13" t="s">
        <v>1480</v>
      </c>
      <c r="C250" s="13" t="s">
        <v>225</v>
      </c>
      <c r="D250" s="17" t="s">
        <v>309</v>
      </c>
      <c r="E250" s="13" t="s">
        <v>951</v>
      </c>
      <c r="F250" s="13" t="s">
        <v>952</v>
      </c>
      <c r="G250" s="13" t="s">
        <v>1784</v>
      </c>
      <c r="H250" s="13" t="s">
        <v>689</v>
      </c>
      <c r="I250" s="13">
        <v>0</v>
      </c>
      <c r="J250" s="13">
        <v>110</v>
      </c>
      <c r="L250" s="13" t="s">
        <v>1528</v>
      </c>
      <c r="M250" s="52">
        <v>3760037592974</v>
      </c>
      <c r="N250" s="59">
        <v>120</v>
      </c>
      <c r="O250" s="13">
        <v>0</v>
      </c>
      <c r="P250" s="13">
        <v>6</v>
      </c>
      <c r="Q250" s="53">
        <v>2.29</v>
      </c>
      <c r="R250" s="53">
        <f>Q250*Coeff!$D$3*(1-VLOOKUP(Coeff!$B$15,Coeff!$B$1:$I$10,5,FALSE))</f>
        <v>3.7762099999999998</v>
      </c>
      <c r="S250" s="53">
        <f t="shared" si="9"/>
        <v>22.657260000000001</v>
      </c>
      <c r="T250" s="54">
        <v>5.5E-2</v>
      </c>
      <c r="U250" s="53">
        <f t="shared" si="10"/>
        <v>3.9839015499999997</v>
      </c>
      <c r="V250" s="53">
        <f t="shared" si="11"/>
        <v>23.9034093</v>
      </c>
      <c r="W250" s="13" t="s">
        <v>268</v>
      </c>
      <c r="Y250" s="13" t="s">
        <v>1526</v>
      </c>
    </row>
    <row r="251" spans="1:25" s="13" customFormat="1" hidden="1">
      <c r="A251" s="13" t="s">
        <v>1476</v>
      </c>
      <c r="B251" s="13" t="s">
        <v>1480</v>
      </c>
      <c r="C251" s="13" t="s">
        <v>227</v>
      </c>
      <c r="D251" s="17" t="s">
        <v>311</v>
      </c>
      <c r="E251" s="13" t="s">
        <v>953</v>
      </c>
      <c r="F251" s="13" t="s">
        <v>954</v>
      </c>
      <c r="G251" s="13" t="s">
        <v>1784</v>
      </c>
      <c r="H251" s="13" t="s">
        <v>689</v>
      </c>
      <c r="I251" s="13">
        <v>0</v>
      </c>
      <c r="J251" s="13">
        <v>110</v>
      </c>
      <c r="L251" s="13" t="s">
        <v>1528</v>
      </c>
      <c r="M251" s="52">
        <v>3760037592981</v>
      </c>
      <c r="N251" s="59">
        <v>120</v>
      </c>
      <c r="O251" s="13">
        <v>0</v>
      </c>
      <c r="P251" s="13">
        <v>6</v>
      </c>
      <c r="Q251" s="53">
        <v>2.29</v>
      </c>
      <c r="R251" s="53">
        <f>Q251*Coeff!$D$3*(1-VLOOKUP(Coeff!$B$15,Coeff!$B$1:$I$10,5,FALSE))</f>
        <v>3.7762099999999998</v>
      </c>
      <c r="S251" s="53">
        <f t="shared" si="9"/>
        <v>22.657260000000001</v>
      </c>
      <c r="T251" s="54">
        <v>5.5E-2</v>
      </c>
      <c r="U251" s="53">
        <f t="shared" si="10"/>
        <v>3.9839015499999997</v>
      </c>
      <c r="V251" s="53">
        <f t="shared" si="11"/>
        <v>23.9034093</v>
      </c>
      <c r="W251" s="13" t="s">
        <v>268</v>
      </c>
      <c r="Y251" s="13" t="s">
        <v>1526</v>
      </c>
    </row>
    <row r="252" spans="1:25" s="13" customFormat="1" hidden="1">
      <c r="A252" s="13" t="s">
        <v>1476</v>
      </c>
      <c r="B252" s="13" t="s">
        <v>1481</v>
      </c>
      <c r="C252" s="13" t="s">
        <v>230</v>
      </c>
      <c r="D252" s="17" t="s">
        <v>276</v>
      </c>
      <c r="E252" s="13" t="s">
        <v>955</v>
      </c>
      <c r="F252" s="13" t="s">
        <v>956</v>
      </c>
      <c r="G252" s="13" t="s">
        <v>1788</v>
      </c>
      <c r="H252" s="13" t="s">
        <v>939</v>
      </c>
      <c r="I252" s="13">
        <v>0</v>
      </c>
      <c r="J252" s="13">
        <v>190</v>
      </c>
      <c r="L252" s="13" t="s">
        <v>1528</v>
      </c>
      <c r="M252" s="52">
        <v>3760037592998</v>
      </c>
      <c r="N252" s="59">
        <v>120</v>
      </c>
      <c r="O252" s="13">
        <v>0</v>
      </c>
      <c r="P252" s="13">
        <v>6</v>
      </c>
      <c r="Q252" s="53">
        <v>2.2999999999999998</v>
      </c>
      <c r="R252" s="53">
        <f>Q252*Coeff!$D$3*(1-VLOOKUP(Coeff!$B$15,Coeff!$B$1:$I$10,5,FALSE))</f>
        <v>3.7926999999999995</v>
      </c>
      <c r="S252" s="53">
        <f t="shared" si="9"/>
        <v>22.756199999999996</v>
      </c>
      <c r="T252" s="54">
        <v>5.5E-2</v>
      </c>
      <c r="U252" s="53">
        <f t="shared" si="10"/>
        <v>4.001298499999999</v>
      </c>
      <c r="V252" s="53">
        <f t="shared" si="11"/>
        <v>24.007790999999994</v>
      </c>
      <c r="W252" s="13" t="s">
        <v>268</v>
      </c>
      <c r="Y252" s="13" t="s">
        <v>1526</v>
      </c>
    </row>
    <row r="253" spans="1:25" s="13" customFormat="1" hidden="1">
      <c r="A253" s="13" t="s">
        <v>1476</v>
      </c>
      <c r="B253" s="13" t="s">
        <v>1481</v>
      </c>
      <c r="C253" s="13" t="s">
        <v>232</v>
      </c>
      <c r="D253" s="17" t="s">
        <v>278</v>
      </c>
      <c r="E253" s="13" t="s">
        <v>957</v>
      </c>
      <c r="F253" s="13" t="s">
        <v>960</v>
      </c>
      <c r="G253" s="13" t="s">
        <v>1788</v>
      </c>
      <c r="H253" s="13" t="s">
        <v>939</v>
      </c>
      <c r="I253" s="13">
        <v>0</v>
      </c>
      <c r="J253" s="13">
        <v>190</v>
      </c>
      <c r="L253" s="13" t="s">
        <v>1528</v>
      </c>
      <c r="M253" s="52">
        <v>3760037593001</v>
      </c>
      <c r="N253" s="59">
        <v>120</v>
      </c>
      <c r="O253" s="13">
        <v>0</v>
      </c>
      <c r="P253" s="13">
        <v>6</v>
      </c>
      <c r="Q253" s="53">
        <v>2.2999999999999998</v>
      </c>
      <c r="R253" s="53">
        <f>Q253*Coeff!$D$3*(1-VLOOKUP(Coeff!$B$15,Coeff!$B$1:$I$10,5,FALSE))</f>
        <v>3.7926999999999995</v>
      </c>
      <c r="S253" s="53">
        <f t="shared" si="9"/>
        <v>22.756199999999996</v>
      </c>
      <c r="T253" s="54">
        <v>5.5E-2</v>
      </c>
      <c r="U253" s="53">
        <f t="shared" si="10"/>
        <v>4.001298499999999</v>
      </c>
      <c r="V253" s="53">
        <f t="shared" si="11"/>
        <v>24.007790999999994</v>
      </c>
      <c r="W253" s="13" t="s">
        <v>268</v>
      </c>
      <c r="Y253" s="13" t="s">
        <v>1526</v>
      </c>
    </row>
    <row r="254" spans="1:25" s="13" customFormat="1" hidden="1">
      <c r="A254" s="13" t="s">
        <v>1476</v>
      </c>
      <c r="B254" s="13" t="s">
        <v>1481</v>
      </c>
      <c r="C254" s="13" t="s">
        <v>234</v>
      </c>
      <c r="D254" s="17" t="s">
        <v>280</v>
      </c>
      <c r="E254" s="13" t="s">
        <v>958</v>
      </c>
      <c r="F254" s="13" t="s">
        <v>959</v>
      </c>
      <c r="G254" s="13" t="s">
        <v>1788</v>
      </c>
      <c r="H254" s="13" t="s">
        <v>939</v>
      </c>
      <c r="I254" s="13">
        <v>0</v>
      </c>
      <c r="J254" s="13">
        <v>190</v>
      </c>
      <c r="L254" s="13" t="s">
        <v>1528</v>
      </c>
      <c r="M254" s="52">
        <v>3760037593018</v>
      </c>
      <c r="N254" s="59">
        <v>120</v>
      </c>
      <c r="O254" s="13">
        <v>0</v>
      </c>
      <c r="P254" s="13">
        <v>6</v>
      </c>
      <c r="Q254" s="53">
        <v>2.2999999999999998</v>
      </c>
      <c r="R254" s="53">
        <f>Q254*Coeff!$D$3*(1-VLOOKUP(Coeff!$B$15,Coeff!$B$1:$I$10,5,FALSE))</f>
        <v>3.7926999999999995</v>
      </c>
      <c r="S254" s="53">
        <f t="shared" si="9"/>
        <v>22.756199999999996</v>
      </c>
      <c r="T254" s="54">
        <v>5.5E-2</v>
      </c>
      <c r="U254" s="53">
        <f t="shared" si="10"/>
        <v>4.001298499999999</v>
      </c>
      <c r="V254" s="53">
        <f t="shared" si="11"/>
        <v>24.007790999999994</v>
      </c>
      <c r="W254" s="13" t="s">
        <v>268</v>
      </c>
      <c r="Y254" s="13" t="s">
        <v>1526</v>
      </c>
    </row>
    <row r="255" spans="1:25" s="13" customFormat="1" hidden="1">
      <c r="A255" s="13" t="s">
        <v>1471</v>
      </c>
      <c r="B255" s="13" t="s">
        <v>1475</v>
      </c>
      <c r="C255" s="13" t="s">
        <v>236</v>
      </c>
      <c r="D255" s="13" t="s">
        <v>362</v>
      </c>
      <c r="E255" s="13" t="s">
        <v>610</v>
      </c>
      <c r="F255" s="13" t="s">
        <v>611</v>
      </c>
      <c r="G255" s="13" t="s">
        <v>1873</v>
      </c>
      <c r="H255" s="13" t="s">
        <v>552</v>
      </c>
      <c r="I255" s="13">
        <v>0</v>
      </c>
      <c r="J255" s="13">
        <v>100</v>
      </c>
      <c r="L255" s="13" t="s">
        <v>1528</v>
      </c>
      <c r="M255" s="52">
        <v>3760037594152</v>
      </c>
      <c r="N255" s="13" t="s">
        <v>1043</v>
      </c>
      <c r="O255" s="13">
        <v>0</v>
      </c>
      <c r="P255" s="13">
        <v>12</v>
      </c>
      <c r="Q255" s="53">
        <v>2.29</v>
      </c>
      <c r="R255" s="53">
        <f>Q255*Coeff!$D$3*(1-VLOOKUP(Coeff!$B$15,Coeff!$B$1:$I$10,5,FALSE))</f>
        <v>3.7762099999999998</v>
      </c>
      <c r="S255" s="53">
        <f t="shared" si="9"/>
        <v>45.314520000000002</v>
      </c>
      <c r="T255" s="54">
        <v>5.5E-2</v>
      </c>
      <c r="U255" s="53">
        <f t="shared" si="10"/>
        <v>3.9839015499999997</v>
      </c>
      <c r="V255" s="53">
        <f t="shared" si="11"/>
        <v>47.8068186</v>
      </c>
      <c r="W255" s="13" t="s">
        <v>229</v>
      </c>
    </row>
    <row r="256" spans="1:25" s="13" customFormat="1" hidden="1">
      <c r="A256" s="13" t="s">
        <v>1476</v>
      </c>
      <c r="B256" s="13" t="s">
        <v>1480</v>
      </c>
      <c r="C256" s="13" t="s">
        <v>238</v>
      </c>
      <c r="D256" s="17" t="s">
        <v>1368</v>
      </c>
      <c r="E256" s="13" t="s">
        <v>961</v>
      </c>
      <c r="F256" s="13" t="s">
        <v>962</v>
      </c>
      <c r="G256" s="13" t="s">
        <v>1784</v>
      </c>
      <c r="H256" s="13" t="s">
        <v>689</v>
      </c>
      <c r="I256" s="13">
        <v>0</v>
      </c>
      <c r="J256" s="13">
        <v>110</v>
      </c>
      <c r="L256" s="13" t="s">
        <v>1528</v>
      </c>
      <c r="M256" s="52">
        <v>3760037594473</v>
      </c>
      <c r="N256" s="59">
        <v>120</v>
      </c>
      <c r="O256" s="13">
        <v>0</v>
      </c>
      <c r="P256" s="13">
        <v>6</v>
      </c>
      <c r="Q256" s="53">
        <v>2.29</v>
      </c>
      <c r="R256" s="53">
        <f>Q256*Coeff!$D$3*(1-VLOOKUP(Coeff!$B$15,Coeff!$B$1:$I$10,5,FALSE))</f>
        <v>3.7762099999999998</v>
      </c>
      <c r="S256" s="53">
        <f t="shared" si="9"/>
        <v>22.657260000000001</v>
      </c>
      <c r="T256" s="54">
        <v>5.5E-2</v>
      </c>
      <c r="U256" s="53">
        <f t="shared" si="10"/>
        <v>3.9839015499999997</v>
      </c>
      <c r="V256" s="53">
        <f t="shared" si="11"/>
        <v>23.9034093</v>
      </c>
      <c r="W256" s="13" t="s">
        <v>268</v>
      </c>
      <c r="Y256" s="13" t="s">
        <v>1526</v>
      </c>
    </row>
    <row r="257" spans="1:25" s="13" customFormat="1" hidden="1">
      <c r="A257" s="13" t="s">
        <v>1471</v>
      </c>
      <c r="B257" s="13" t="s">
        <v>1475</v>
      </c>
      <c r="C257" s="13" t="s">
        <v>240</v>
      </c>
      <c r="D257" s="17" t="s">
        <v>328</v>
      </c>
      <c r="E257" s="13" t="s">
        <v>1036</v>
      </c>
      <c r="F257" s="13" t="s">
        <v>1037</v>
      </c>
      <c r="G257" s="13" t="s">
        <v>1789</v>
      </c>
      <c r="H257" s="13" t="s">
        <v>552</v>
      </c>
      <c r="I257" s="13">
        <v>0</v>
      </c>
      <c r="J257" s="13">
        <v>135</v>
      </c>
      <c r="L257" s="13" t="s">
        <v>1528</v>
      </c>
      <c r="M257" s="52">
        <v>3760037594541</v>
      </c>
      <c r="N257" s="59">
        <v>120</v>
      </c>
      <c r="O257" s="13">
        <v>0</v>
      </c>
      <c r="P257" s="13">
        <v>12</v>
      </c>
      <c r="Q257" s="53">
        <v>2.48</v>
      </c>
      <c r="R257" s="53">
        <f>Q257*Coeff!$D$3*(1-VLOOKUP(Coeff!$B$15,Coeff!$B$1:$I$10,5,FALSE))</f>
        <v>4.0895200000000003</v>
      </c>
      <c r="S257" s="53">
        <f t="shared" ref="S257:S320" si="12">+R257*P257</f>
        <v>49.074240000000003</v>
      </c>
      <c r="T257" s="54">
        <v>5.5E-2</v>
      </c>
      <c r="U257" s="53">
        <f t="shared" ref="U257:U320" si="13">+R257*(1+T257)</f>
        <v>4.3144435999999997</v>
      </c>
      <c r="V257" s="53">
        <f t="shared" ref="V257:V320" si="14">+U257*P257</f>
        <v>51.773323199999993</v>
      </c>
      <c r="W257" s="13" t="s">
        <v>268</v>
      </c>
      <c r="Y257" s="13" t="s">
        <v>1526</v>
      </c>
    </row>
    <row r="258" spans="1:25" s="13" customFormat="1" hidden="1">
      <c r="A258" s="13" t="s">
        <v>1471</v>
      </c>
      <c r="B258" s="13" t="s">
        <v>1475</v>
      </c>
      <c r="C258" s="13" t="s">
        <v>242</v>
      </c>
      <c r="D258" s="17" t="s">
        <v>330</v>
      </c>
      <c r="E258" s="13" t="s">
        <v>963</v>
      </c>
      <c r="F258" s="13" t="s">
        <v>964</v>
      </c>
      <c r="G258" s="13" t="s">
        <v>1789</v>
      </c>
      <c r="H258" s="13" t="s">
        <v>936</v>
      </c>
      <c r="I258" s="13">
        <v>0</v>
      </c>
      <c r="J258" s="13">
        <v>140</v>
      </c>
      <c r="L258" s="13" t="s">
        <v>1528</v>
      </c>
      <c r="M258" s="52">
        <v>3760037594558</v>
      </c>
      <c r="N258" s="59">
        <v>120</v>
      </c>
      <c r="O258" s="13">
        <v>0</v>
      </c>
      <c r="P258" s="13">
        <v>12</v>
      </c>
      <c r="Q258" s="53">
        <v>2.48</v>
      </c>
      <c r="R258" s="53">
        <f>Q258*Coeff!$D$3*(1-VLOOKUP(Coeff!$B$15,Coeff!$B$1:$I$10,5,FALSE))</f>
        <v>4.0895200000000003</v>
      </c>
      <c r="S258" s="53">
        <f t="shared" si="12"/>
        <v>49.074240000000003</v>
      </c>
      <c r="T258" s="54">
        <v>5.5E-2</v>
      </c>
      <c r="U258" s="53">
        <f t="shared" si="13"/>
        <v>4.3144435999999997</v>
      </c>
      <c r="V258" s="53">
        <f t="shared" si="14"/>
        <v>51.773323199999993</v>
      </c>
      <c r="W258" s="13" t="s">
        <v>268</v>
      </c>
      <c r="Y258" s="13" t="s">
        <v>1526</v>
      </c>
    </row>
    <row r="259" spans="1:25" s="13" customFormat="1" hidden="1">
      <c r="A259" s="13" t="s">
        <v>1476</v>
      </c>
      <c r="B259" s="13" t="s">
        <v>1480</v>
      </c>
      <c r="C259" s="13" t="s">
        <v>244</v>
      </c>
      <c r="D259" s="17" t="s">
        <v>314</v>
      </c>
      <c r="E259" s="13" t="s">
        <v>965</v>
      </c>
      <c r="F259" s="13" t="s">
        <v>966</v>
      </c>
      <c r="G259" s="13" t="s">
        <v>1784</v>
      </c>
      <c r="H259" s="13" t="s">
        <v>689</v>
      </c>
      <c r="I259" s="13">
        <v>0</v>
      </c>
      <c r="J259" s="13">
        <v>50</v>
      </c>
      <c r="L259" s="13" t="s">
        <v>1528</v>
      </c>
      <c r="M259" s="52">
        <v>3760037595487</v>
      </c>
      <c r="N259" s="59">
        <v>120</v>
      </c>
      <c r="O259" s="13">
        <v>0</v>
      </c>
      <c r="P259" s="13">
        <v>6</v>
      </c>
      <c r="Q259" s="53">
        <v>2.29</v>
      </c>
      <c r="R259" s="53">
        <f>Q259*Coeff!$D$3*(1-VLOOKUP(Coeff!$B$15,Coeff!$B$1:$I$10,5,FALSE))</f>
        <v>3.7762099999999998</v>
      </c>
      <c r="S259" s="53">
        <f t="shared" si="12"/>
        <v>22.657260000000001</v>
      </c>
      <c r="T259" s="54">
        <v>5.5E-2</v>
      </c>
      <c r="U259" s="53">
        <f t="shared" si="13"/>
        <v>3.9839015499999997</v>
      </c>
      <c r="V259" s="53">
        <f t="shared" si="14"/>
        <v>23.9034093</v>
      </c>
      <c r="W259" s="13" t="s">
        <v>268</v>
      </c>
      <c r="Y259" s="13" t="s">
        <v>1526</v>
      </c>
    </row>
    <row r="260" spans="1:25" s="13" customFormat="1" hidden="1">
      <c r="A260" s="13" t="s">
        <v>1478</v>
      </c>
      <c r="B260" s="13" t="s">
        <v>1479</v>
      </c>
      <c r="C260" s="13" t="s">
        <v>246</v>
      </c>
      <c r="D260" s="13" t="s">
        <v>245</v>
      </c>
      <c r="E260" s="13" t="s">
        <v>612</v>
      </c>
      <c r="F260" s="13" t="s">
        <v>572</v>
      </c>
      <c r="G260" s="13" t="s">
        <v>1873</v>
      </c>
      <c r="H260" s="13" t="s">
        <v>561</v>
      </c>
      <c r="I260" s="13">
        <v>250</v>
      </c>
      <c r="J260" s="13">
        <v>0</v>
      </c>
      <c r="L260" s="13" t="s">
        <v>1528</v>
      </c>
      <c r="M260" s="52">
        <v>3760037597023</v>
      </c>
      <c r="N260" s="13" t="s">
        <v>1043</v>
      </c>
      <c r="O260" s="13">
        <v>0</v>
      </c>
      <c r="P260" s="13">
        <v>6</v>
      </c>
      <c r="Q260" s="53">
        <v>2.25</v>
      </c>
      <c r="R260" s="53">
        <f>Q260*Coeff!$D$3*(1-VLOOKUP(Coeff!$B$15,Coeff!$B$1:$I$10,5,FALSE))</f>
        <v>3.7102499999999998</v>
      </c>
      <c r="S260" s="53">
        <f t="shared" si="12"/>
        <v>22.261499999999998</v>
      </c>
      <c r="T260" s="54">
        <v>5.5E-2</v>
      </c>
      <c r="U260" s="53">
        <f t="shared" si="13"/>
        <v>3.9143137499999994</v>
      </c>
      <c r="V260" s="53">
        <f t="shared" si="14"/>
        <v>23.485882499999995</v>
      </c>
      <c r="W260" s="13" t="s">
        <v>229</v>
      </c>
    </row>
    <row r="261" spans="1:25" s="13" customFormat="1" hidden="1">
      <c r="A261" s="13" t="s">
        <v>1478</v>
      </c>
      <c r="B261" s="13" t="s">
        <v>1479</v>
      </c>
      <c r="C261" s="13" t="s">
        <v>248</v>
      </c>
      <c r="D261" s="13" t="s">
        <v>265</v>
      </c>
      <c r="E261" s="13" t="s">
        <v>613</v>
      </c>
      <c r="F261" s="13" t="s">
        <v>596</v>
      </c>
      <c r="G261" s="13" t="s">
        <v>1873</v>
      </c>
      <c r="H261" s="13" t="s">
        <v>561</v>
      </c>
      <c r="I261" s="13">
        <v>250</v>
      </c>
      <c r="J261" s="13">
        <v>0</v>
      </c>
      <c r="L261" s="13" t="s">
        <v>1528</v>
      </c>
      <c r="M261" s="52">
        <v>3760037597283</v>
      </c>
      <c r="N261" s="13" t="s">
        <v>1043</v>
      </c>
      <c r="O261" s="13">
        <v>0</v>
      </c>
      <c r="P261" s="13">
        <v>6</v>
      </c>
      <c r="Q261" s="53">
        <v>2.25</v>
      </c>
      <c r="R261" s="53">
        <f>Q261*Coeff!$D$3*(1-VLOOKUP(Coeff!$B$15,Coeff!$B$1:$I$10,5,FALSE))</f>
        <v>3.7102499999999998</v>
      </c>
      <c r="S261" s="53">
        <f t="shared" si="12"/>
        <v>22.261499999999998</v>
      </c>
      <c r="T261" s="54">
        <v>5.5E-2</v>
      </c>
      <c r="U261" s="53">
        <f t="shared" si="13"/>
        <v>3.9143137499999994</v>
      </c>
      <c r="V261" s="53">
        <f t="shared" si="14"/>
        <v>23.485882499999995</v>
      </c>
      <c r="W261" s="13" t="s">
        <v>229</v>
      </c>
    </row>
    <row r="262" spans="1:25" s="13" customFormat="1" hidden="1">
      <c r="A262" s="13" t="s">
        <v>1471</v>
      </c>
      <c r="B262" s="13" t="s">
        <v>1475</v>
      </c>
      <c r="C262" s="13" t="s">
        <v>250</v>
      </c>
      <c r="D262" s="13" t="s">
        <v>365</v>
      </c>
      <c r="E262" s="13" t="s">
        <v>614</v>
      </c>
      <c r="F262" s="13" t="s">
        <v>615</v>
      </c>
      <c r="G262" s="13" t="s">
        <v>1874</v>
      </c>
      <c r="H262" s="13" t="s">
        <v>616</v>
      </c>
      <c r="I262" s="13">
        <v>0</v>
      </c>
      <c r="J262" s="13">
        <v>100</v>
      </c>
      <c r="L262" s="13" t="s">
        <v>1528</v>
      </c>
      <c r="M262" s="52">
        <v>3760037598433</v>
      </c>
      <c r="N262" s="13" t="s">
        <v>1043</v>
      </c>
      <c r="O262" s="13">
        <v>0</v>
      </c>
      <c r="P262" s="13">
        <v>12</v>
      </c>
      <c r="Q262" s="53">
        <v>2.15</v>
      </c>
      <c r="R262" s="53">
        <f>Q262*Coeff!$D$3*(1-VLOOKUP(Coeff!$B$15,Coeff!$B$1:$I$10,5,FALSE))</f>
        <v>3.5453499999999996</v>
      </c>
      <c r="S262" s="53">
        <f t="shared" si="12"/>
        <v>42.544199999999996</v>
      </c>
      <c r="T262" s="54">
        <v>5.5E-2</v>
      </c>
      <c r="U262" s="53">
        <f t="shared" si="13"/>
        <v>3.7403442499999993</v>
      </c>
      <c r="V262" s="53">
        <f t="shared" si="14"/>
        <v>44.884130999999989</v>
      </c>
      <c r="W262" s="13" t="s">
        <v>229</v>
      </c>
    </row>
    <row r="263" spans="1:25" s="13" customFormat="1" hidden="1">
      <c r="A263" s="13" t="s">
        <v>1471</v>
      </c>
      <c r="B263" s="13" t="s">
        <v>1475</v>
      </c>
      <c r="C263" s="13" t="s">
        <v>252</v>
      </c>
      <c r="D263" s="13" t="s">
        <v>1369</v>
      </c>
      <c r="E263" s="13" t="s">
        <v>617</v>
      </c>
      <c r="F263" s="13" t="s">
        <v>618</v>
      </c>
      <c r="G263" s="13" t="s">
        <v>1871</v>
      </c>
      <c r="H263" s="13" t="s">
        <v>1959</v>
      </c>
      <c r="I263" s="13">
        <v>0</v>
      </c>
      <c r="J263" s="13">
        <v>100</v>
      </c>
      <c r="L263" s="13" t="s">
        <v>1528</v>
      </c>
      <c r="M263" s="52">
        <v>3760037599713</v>
      </c>
      <c r="N263" s="13" t="s">
        <v>1043</v>
      </c>
      <c r="O263" s="13">
        <v>0</v>
      </c>
      <c r="P263" s="13">
        <v>12</v>
      </c>
      <c r="Q263" s="53">
        <v>3.75</v>
      </c>
      <c r="R263" s="53">
        <f>Q263*Coeff!$D$3*(1-VLOOKUP(Coeff!$B$15,Coeff!$B$1:$I$10,5,FALSE))</f>
        <v>6.1837499999999999</v>
      </c>
      <c r="S263" s="53">
        <f t="shared" si="12"/>
        <v>74.204999999999998</v>
      </c>
      <c r="T263" s="54">
        <v>5.5E-2</v>
      </c>
      <c r="U263" s="53">
        <f t="shared" si="13"/>
        <v>6.5238562499999997</v>
      </c>
      <c r="V263" s="53">
        <f t="shared" si="14"/>
        <v>78.286274999999989</v>
      </c>
      <c r="W263" s="13" t="s">
        <v>229</v>
      </c>
    </row>
    <row r="264" spans="1:25" s="13" customFormat="1" hidden="1">
      <c r="A264" s="13" t="s">
        <v>1471</v>
      </c>
      <c r="B264" s="13" t="s">
        <v>1482</v>
      </c>
      <c r="C264" s="13" t="s">
        <v>254</v>
      </c>
      <c r="D264" s="13" t="s">
        <v>427</v>
      </c>
      <c r="E264" s="13" t="s">
        <v>1018</v>
      </c>
      <c r="F264" s="13" t="s">
        <v>1021</v>
      </c>
      <c r="G264" s="13" t="s">
        <v>1871</v>
      </c>
      <c r="H264" s="13" t="s">
        <v>1019</v>
      </c>
      <c r="I264" s="13">
        <v>0</v>
      </c>
      <c r="J264" s="13">
        <v>750</v>
      </c>
      <c r="K264" s="13" t="s">
        <v>1529</v>
      </c>
      <c r="L264" s="13" t="s">
        <v>1528</v>
      </c>
      <c r="M264" s="52">
        <v>3760037599966</v>
      </c>
      <c r="N264" s="13" t="s">
        <v>1043</v>
      </c>
      <c r="O264" s="13">
        <v>0</v>
      </c>
      <c r="P264" s="13">
        <v>10</v>
      </c>
      <c r="Q264" s="53">
        <v>3.09</v>
      </c>
      <c r="R264" s="53">
        <f>Q264*Coeff!$D$3*(1-VLOOKUP(Coeff!$B$15,Coeff!$B$1:$I$10,5,FALSE))</f>
        <v>5.0954099999999993</v>
      </c>
      <c r="S264" s="53">
        <f t="shared" si="12"/>
        <v>50.954099999999997</v>
      </c>
      <c r="T264" s="54">
        <v>5.5E-2</v>
      </c>
      <c r="U264" s="53">
        <f t="shared" si="13"/>
        <v>5.3756575499999988</v>
      </c>
      <c r="V264" s="53">
        <f t="shared" si="14"/>
        <v>53.75657549999999</v>
      </c>
      <c r="W264" s="13" t="s">
        <v>229</v>
      </c>
    </row>
    <row r="265" spans="1:25" s="13" customFormat="1" hidden="1">
      <c r="A265" s="13" t="s">
        <v>1471</v>
      </c>
      <c r="B265" s="13" t="s">
        <v>1482</v>
      </c>
      <c r="C265" s="13" t="s">
        <v>256</v>
      </c>
      <c r="D265" s="13" t="s">
        <v>429</v>
      </c>
      <c r="E265" s="13" t="s">
        <v>1020</v>
      </c>
      <c r="F265" s="13" t="s">
        <v>1022</v>
      </c>
      <c r="G265" s="13" t="s">
        <v>1871</v>
      </c>
      <c r="H265" s="13" t="s">
        <v>1019</v>
      </c>
      <c r="I265" s="13">
        <v>0</v>
      </c>
      <c r="J265" s="13">
        <v>750</v>
      </c>
      <c r="K265" s="13" t="s">
        <v>1529</v>
      </c>
      <c r="L265" s="13" t="s">
        <v>1528</v>
      </c>
      <c r="M265" s="52">
        <v>3760037599973</v>
      </c>
      <c r="N265" s="13" t="s">
        <v>1043</v>
      </c>
      <c r="O265" s="13">
        <v>0</v>
      </c>
      <c r="P265" s="13">
        <v>10</v>
      </c>
      <c r="Q265" s="53">
        <v>3.09</v>
      </c>
      <c r="R265" s="53">
        <f>Q265*Coeff!$D$3*(1-VLOOKUP(Coeff!$B$15,Coeff!$B$1:$I$10,5,FALSE))</f>
        <v>5.0954099999999993</v>
      </c>
      <c r="S265" s="53">
        <f t="shared" si="12"/>
        <v>50.954099999999997</v>
      </c>
      <c r="T265" s="54">
        <v>5.5E-2</v>
      </c>
      <c r="U265" s="53">
        <f t="shared" si="13"/>
        <v>5.3756575499999988</v>
      </c>
      <c r="V265" s="53">
        <f t="shared" si="14"/>
        <v>53.75657549999999</v>
      </c>
      <c r="W265" s="13" t="s">
        <v>229</v>
      </c>
    </row>
    <row r="266" spans="1:25" s="13" customFormat="1" hidden="1">
      <c r="A266" s="13" t="s">
        <v>1471</v>
      </c>
      <c r="B266" s="13" t="s">
        <v>1482</v>
      </c>
      <c r="C266" s="13" t="s">
        <v>258</v>
      </c>
      <c r="D266" s="13" t="s">
        <v>430</v>
      </c>
      <c r="E266" s="13" t="s">
        <v>1023</v>
      </c>
      <c r="F266" s="13" t="s">
        <v>1024</v>
      </c>
      <c r="G266" s="13" t="s">
        <v>1871</v>
      </c>
      <c r="H266" s="13" t="s">
        <v>1019</v>
      </c>
      <c r="I266" s="13">
        <v>0</v>
      </c>
      <c r="J266" s="13">
        <v>750</v>
      </c>
      <c r="K266" s="13" t="s">
        <v>1529</v>
      </c>
      <c r="L266" s="13" t="s">
        <v>1528</v>
      </c>
      <c r="M266" s="52">
        <v>3760037599980</v>
      </c>
      <c r="N266" s="13" t="s">
        <v>1043</v>
      </c>
      <c r="O266" s="13">
        <v>0</v>
      </c>
      <c r="P266" s="13">
        <v>10</v>
      </c>
      <c r="Q266" s="53">
        <v>3.09</v>
      </c>
      <c r="R266" s="53">
        <f>Q266*Coeff!$D$3*(1-VLOOKUP(Coeff!$B$15,Coeff!$B$1:$I$10,5,FALSE))</f>
        <v>5.0954099999999993</v>
      </c>
      <c r="S266" s="53">
        <f t="shared" si="12"/>
        <v>50.954099999999997</v>
      </c>
      <c r="T266" s="54">
        <v>5.5E-2</v>
      </c>
      <c r="U266" s="53">
        <f t="shared" si="13"/>
        <v>5.3756575499999988</v>
      </c>
      <c r="V266" s="53">
        <f t="shared" si="14"/>
        <v>53.75657549999999</v>
      </c>
      <c r="W266" s="13" t="s">
        <v>229</v>
      </c>
    </row>
    <row r="267" spans="1:25" s="13" customFormat="1" hidden="1">
      <c r="A267" s="13" t="s">
        <v>1478</v>
      </c>
      <c r="B267" s="13" t="s">
        <v>1483</v>
      </c>
      <c r="C267" s="13" t="s">
        <v>260</v>
      </c>
      <c r="D267" s="13" t="s">
        <v>1370</v>
      </c>
      <c r="E267" s="13" t="s">
        <v>619</v>
      </c>
      <c r="F267" s="13" t="s">
        <v>620</v>
      </c>
      <c r="G267" s="13" t="s">
        <v>621</v>
      </c>
      <c r="H267" s="13" t="s">
        <v>622</v>
      </c>
      <c r="I267" s="13">
        <v>750</v>
      </c>
      <c r="J267" s="13">
        <v>0</v>
      </c>
      <c r="M267" s="52">
        <v>3760125980003</v>
      </c>
      <c r="N267" s="13">
        <v>6</v>
      </c>
      <c r="O267" s="13">
        <v>0</v>
      </c>
      <c r="P267" s="13">
        <v>6</v>
      </c>
      <c r="Q267" s="53">
        <v>2.4550000000000001</v>
      </c>
      <c r="R267" s="53">
        <f>Q267*Coeff!$D$3*(1-VLOOKUP(Coeff!$B$15,Coeff!$B$1:$I$10,5,FALSE))</f>
        <v>4.0482949999999995</v>
      </c>
      <c r="S267" s="53">
        <f t="shared" si="12"/>
        <v>24.289769999999997</v>
      </c>
      <c r="T267" s="54">
        <v>5.5E-2</v>
      </c>
      <c r="U267" s="53">
        <f t="shared" si="13"/>
        <v>4.2709512249999992</v>
      </c>
      <c r="V267" s="53">
        <f t="shared" si="14"/>
        <v>25.625707349999995</v>
      </c>
      <c r="W267" s="13" t="s">
        <v>63</v>
      </c>
      <c r="X267" s="13" t="s">
        <v>2282</v>
      </c>
    </row>
    <row r="268" spans="1:25" s="13" customFormat="1" hidden="1">
      <c r="A268" s="13" t="s">
        <v>1478</v>
      </c>
      <c r="B268" s="13" t="s">
        <v>1483</v>
      </c>
      <c r="C268" s="13" t="s">
        <v>262</v>
      </c>
      <c r="D268" s="13" t="s">
        <v>1371</v>
      </c>
      <c r="E268" s="13" t="s">
        <v>619</v>
      </c>
      <c r="F268" s="13" t="s">
        <v>620</v>
      </c>
      <c r="G268" s="13" t="s">
        <v>621</v>
      </c>
      <c r="H268" s="13" t="s">
        <v>622</v>
      </c>
      <c r="I268" s="13">
        <v>250</v>
      </c>
      <c r="J268" s="13">
        <v>0</v>
      </c>
      <c r="M268" s="52">
        <v>3760125980027</v>
      </c>
      <c r="N268" s="13">
        <v>18</v>
      </c>
      <c r="O268" s="13">
        <v>0</v>
      </c>
      <c r="P268" s="13">
        <v>18</v>
      </c>
      <c r="Q268" s="53">
        <v>1.6140000000000001</v>
      </c>
      <c r="R268" s="53">
        <f>Q268*Coeff!$D$3*(1-VLOOKUP(Coeff!$B$15,Coeff!$B$1:$I$10,5,FALSE))</f>
        <v>2.661486</v>
      </c>
      <c r="S268" s="53">
        <f t="shared" si="12"/>
        <v>47.906748</v>
      </c>
      <c r="T268" s="54">
        <v>5.5E-2</v>
      </c>
      <c r="U268" s="53">
        <f t="shared" si="13"/>
        <v>2.8078677299999999</v>
      </c>
      <c r="V268" s="53">
        <f t="shared" si="14"/>
        <v>50.541619139999995</v>
      </c>
      <c r="W268" s="13" t="s">
        <v>63</v>
      </c>
      <c r="X268" s="13" t="s">
        <v>2282</v>
      </c>
    </row>
    <row r="269" spans="1:25" s="13" customFormat="1" hidden="1">
      <c r="A269" s="13" t="s">
        <v>1478</v>
      </c>
      <c r="B269" s="13" t="s">
        <v>1484</v>
      </c>
      <c r="C269" s="13" t="s">
        <v>264</v>
      </c>
      <c r="D269" s="13" t="s">
        <v>1372</v>
      </c>
      <c r="E269" s="13" t="s">
        <v>623</v>
      </c>
      <c r="F269" s="13" t="s">
        <v>624</v>
      </c>
      <c r="G269" s="13" t="s">
        <v>621</v>
      </c>
      <c r="H269" s="13" t="s">
        <v>622</v>
      </c>
      <c r="I269" s="13">
        <v>750</v>
      </c>
      <c r="J269" s="13">
        <v>0</v>
      </c>
      <c r="M269" s="52">
        <v>3760125980317</v>
      </c>
      <c r="N269" s="13">
        <v>6</v>
      </c>
      <c r="O269" s="13">
        <v>0</v>
      </c>
      <c r="P269" s="13">
        <v>6</v>
      </c>
      <c r="Q269" s="53">
        <v>2.5089999999999999</v>
      </c>
      <c r="R269" s="53">
        <f>Q269*Coeff!$D$3*(1-VLOOKUP(Coeff!$B$15,Coeff!$B$1:$I$10,5,FALSE))</f>
        <v>4.1373410000000002</v>
      </c>
      <c r="S269" s="53">
        <f t="shared" si="12"/>
        <v>24.824046000000003</v>
      </c>
      <c r="T269" s="54">
        <v>5.5E-2</v>
      </c>
      <c r="U269" s="53">
        <f t="shared" si="13"/>
        <v>4.3648947549999999</v>
      </c>
      <c r="V269" s="53">
        <f t="shared" si="14"/>
        <v>26.189368529999999</v>
      </c>
      <c r="W269" s="13" t="s">
        <v>63</v>
      </c>
      <c r="X269" s="13" t="s">
        <v>2282</v>
      </c>
    </row>
    <row r="270" spans="1:25" s="13" customFormat="1" hidden="1">
      <c r="A270" s="13" t="s">
        <v>1478</v>
      </c>
      <c r="B270" s="13" t="s">
        <v>1484</v>
      </c>
      <c r="C270" s="13" t="s">
        <v>266</v>
      </c>
      <c r="D270" s="13" t="s">
        <v>1373</v>
      </c>
      <c r="E270" s="13" t="s">
        <v>623</v>
      </c>
      <c r="F270" s="13" t="s">
        <v>624</v>
      </c>
      <c r="G270" s="13" t="s">
        <v>621</v>
      </c>
      <c r="H270" s="13" t="s">
        <v>622</v>
      </c>
      <c r="I270" s="13">
        <v>250</v>
      </c>
      <c r="J270" s="13">
        <v>0</v>
      </c>
      <c r="M270" s="52">
        <v>3760125980324</v>
      </c>
      <c r="N270" s="13">
        <v>18</v>
      </c>
      <c r="O270" s="13">
        <v>0</v>
      </c>
      <c r="P270" s="13">
        <v>18</v>
      </c>
      <c r="Q270" s="53">
        <v>1.6319999999999999</v>
      </c>
      <c r="R270" s="53">
        <f>Q270*Coeff!$D$3*(1-VLOOKUP(Coeff!$B$15,Coeff!$B$1:$I$10,5,FALSE))</f>
        <v>2.6911679999999993</v>
      </c>
      <c r="S270" s="53">
        <f t="shared" si="12"/>
        <v>48.441023999999985</v>
      </c>
      <c r="T270" s="54">
        <v>5.5E-2</v>
      </c>
      <c r="U270" s="53">
        <f t="shared" si="13"/>
        <v>2.8391822399999991</v>
      </c>
      <c r="V270" s="53">
        <f t="shared" si="14"/>
        <v>51.105280319999984</v>
      </c>
      <c r="W270" s="13" t="s">
        <v>63</v>
      </c>
      <c r="X270" s="13" t="s">
        <v>2282</v>
      </c>
    </row>
    <row r="271" spans="1:25" s="13" customFormat="1" hidden="1">
      <c r="A271" s="13" t="s">
        <v>1478</v>
      </c>
      <c r="B271" s="13" t="s">
        <v>1483</v>
      </c>
      <c r="C271" s="13" t="s">
        <v>269</v>
      </c>
      <c r="D271" s="13" t="s">
        <v>1374</v>
      </c>
      <c r="E271" s="13" t="s">
        <v>625</v>
      </c>
      <c r="F271" s="13" t="s">
        <v>626</v>
      </c>
      <c r="G271" s="13" t="s">
        <v>621</v>
      </c>
      <c r="H271" s="13" t="s">
        <v>622</v>
      </c>
      <c r="I271" s="13">
        <v>750</v>
      </c>
      <c r="J271" s="13">
        <v>0</v>
      </c>
      <c r="M271" s="52">
        <v>3760125980416</v>
      </c>
      <c r="N271" s="13">
        <v>6</v>
      </c>
      <c r="O271" s="13">
        <v>0</v>
      </c>
      <c r="P271" s="13">
        <v>6</v>
      </c>
      <c r="Q271" s="53">
        <v>1.923</v>
      </c>
      <c r="R271" s="53">
        <f>Q271*Coeff!$D$3*(1-VLOOKUP(Coeff!$B$15,Coeff!$B$1:$I$10,5,FALSE))</f>
        <v>3.1710269999999996</v>
      </c>
      <c r="S271" s="53">
        <f t="shared" si="12"/>
        <v>19.026161999999999</v>
      </c>
      <c r="T271" s="54">
        <v>5.5E-2</v>
      </c>
      <c r="U271" s="53">
        <f t="shared" si="13"/>
        <v>3.3454334849999996</v>
      </c>
      <c r="V271" s="53">
        <f t="shared" si="14"/>
        <v>20.072600909999998</v>
      </c>
      <c r="W271" s="13" t="s">
        <v>63</v>
      </c>
      <c r="X271" s="13" t="s">
        <v>2282</v>
      </c>
    </row>
    <row r="272" spans="1:25" s="13" customFormat="1" hidden="1">
      <c r="A272" s="13" t="s">
        <v>1478</v>
      </c>
      <c r="B272" s="13" t="s">
        <v>1483</v>
      </c>
      <c r="C272" s="13" t="s">
        <v>271</v>
      </c>
      <c r="D272" s="13" t="s">
        <v>1375</v>
      </c>
      <c r="E272" s="13" t="s">
        <v>625</v>
      </c>
      <c r="F272" s="13" t="s">
        <v>626</v>
      </c>
      <c r="G272" s="13" t="s">
        <v>621</v>
      </c>
      <c r="H272" s="13" t="s">
        <v>622</v>
      </c>
      <c r="I272" s="13">
        <v>250</v>
      </c>
      <c r="J272" s="13">
        <v>0</v>
      </c>
      <c r="M272" s="52">
        <v>3760125980423</v>
      </c>
      <c r="N272" s="13">
        <v>18</v>
      </c>
      <c r="O272" s="13">
        <v>0</v>
      </c>
      <c r="P272" s="13">
        <v>18</v>
      </c>
      <c r="Q272" s="53">
        <v>1.4370000000000001</v>
      </c>
      <c r="R272" s="53">
        <f>Q272*Coeff!$D$3*(1-VLOOKUP(Coeff!$B$15,Coeff!$B$1:$I$10,5,FALSE))</f>
        <v>2.3696129999999997</v>
      </c>
      <c r="S272" s="53">
        <f t="shared" si="12"/>
        <v>42.653033999999998</v>
      </c>
      <c r="T272" s="54">
        <v>5.5E-2</v>
      </c>
      <c r="U272" s="53">
        <f t="shared" si="13"/>
        <v>2.4999417149999994</v>
      </c>
      <c r="V272" s="53">
        <f t="shared" si="14"/>
        <v>44.998950869999987</v>
      </c>
      <c r="W272" s="13" t="s">
        <v>63</v>
      </c>
      <c r="X272" s="13" t="s">
        <v>2282</v>
      </c>
    </row>
    <row r="273" spans="1:26" s="13" customFormat="1" hidden="1">
      <c r="A273" s="13" t="s">
        <v>1478</v>
      </c>
      <c r="B273" s="13" t="s">
        <v>1484</v>
      </c>
      <c r="C273" s="13" t="s">
        <v>273</v>
      </c>
      <c r="D273" s="13" t="s">
        <v>1376</v>
      </c>
      <c r="E273" s="13" t="s">
        <v>627</v>
      </c>
      <c r="F273" s="13" t="s">
        <v>628</v>
      </c>
      <c r="G273" s="13" t="s">
        <v>621</v>
      </c>
      <c r="H273" s="13" t="s">
        <v>622</v>
      </c>
      <c r="I273" s="13">
        <v>250</v>
      </c>
      <c r="J273" s="13">
        <v>0</v>
      </c>
      <c r="M273" s="52">
        <v>3760125980478</v>
      </c>
      <c r="N273" s="13">
        <v>18</v>
      </c>
      <c r="O273" s="13">
        <v>0</v>
      </c>
      <c r="P273" s="13">
        <v>18</v>
      </c>
      <c r="Q273" s="53">
        <v>1.389</v>
      </c>
      <c r="R273" s="53">
        <f>Q273*Coeff!$D$3*(1-VLOOKUP(Coeff!$B$15,Coeff!$B$1:$I$10,5,FALSE))</f>
        <v>2.2904610000000001</v>
      </c>
      <c r="S273" s="53">
        <f t="shared" si="12"/>
        <v>41.228298000000002</v>
      </c>
      <c r="T273" s="54">
        <v>5.5E-2</v>
      </c>
      <c r="U273" s="53">
        <f t="shared" si="13"/>
        <v>2.4164363550000001</v>
      </c>
      <c r="V273" s="53">
        <f t="shared" si="14"/>
        <v>43.495854390000005</v>
      </c>
      <c r="W273" s="13" t="s">
        <v>63</v>
      </c>
      <c r="X273" s="13" t="s">
        <v>2282</v>
      </c>
    </row>
    <row r="274" spans="1:26" s="13" customFormat="1" hidden="1">
      <c r="A274" s="13" t="s">
        <v>1478</v>
      </c>
      <c r="B274" s="13" t="s">
        <v>1483</v>
      </c>
      <c r="C274" s="13" t="s">
        <v>275</v>
      </c>
      <c r="D274" s="13" t="s">
        <v>1377</v>
      </c>
      <c r="E274" s="13" t="s">
        <v>629</v>
      </c>
      <c r="F274" s="13" t="s">
        <v>630</v>
      </c>
      <c r="G274" s="13" t="s">
        <v>621</v>
      </c>
      <c r="H274" s="13" t="s">
        <v>622</v>
      </c>
      <c r="I274" s="13">
        <v>750</v>
      </c>
      <c r="J274" s="13">
        <v>0</v>
      </c>
      <c r="M274" s="52">
        <v>3760125980706</v>
      </c>
      <c r="N274" s="13">
        <v>6</v>
      </c>
      <c r="O274" s="13">
        <v>0</v>
      </c>
      <c r="P274" s="13">
        <v>6</v>
      </c>
      <c r="Q274" s="53">
        <v>2.2349999999999999</v>
      </c>
      <c r="R274" s="53">
        <f>Q274*Coeff!$D$3*(1-VLOOKUP(Coeff!$B$15,Coeff!$B$1:$I$10,5,FALSE))</f>
        <v>3.6855149999999997</v>
      </c>
      <c r="S274" s="53">
        <f t="shared" si="12"/>
        <v>22.11309</v>
      </c>
      <c r="T274" s="54">
        <v>5.5E-2</v>
      </c>
      <c r="U274" s="53">
        <f t="shared" si="13"/>
        <v>3.8882183249999995</v>
      </c>
      <c r="V274" s="53">
        <f t="shared" si="14"/>
        <v>23.329309949999995</v>
      </c>
      <c r="W274" s="13" t="s">
        <v>63</v>
      </c>
      <c r="X274" s="13" t="s">
        <v>2282</v>
      </c>
    </row>
    <row r="275" spans="1:26" s="13" customFormat="1" hidden="1">
      <c r="A275" s="13" t="s">
        <v>1478</v>
      </c>
      <c r="B275" s="13" t="s">
        <v>1483</v>
      </c>
      <c r="C275" s="13" t="s">
        <v>277</v>
      </c>
      <c r="D275" s="13" t="s">
        <v>1378</v>
      </c>
      <c r="E275" s="13" t="s">
        <v>629</v>
      </c>
      <c r="F275" s="13" t="s">
        <v>630</v>
      </c>
      <c r="G275" s="13" t="s">
        <v>621</v>
      </c>
      <c r="H275" s="13" t="s">
        <v>622</v>
      </c>
      <c r="I275" s="13">
        <v>250</v>
      </c>
      <c r="J275" s="13">
        <v>0</v>
      </c>
      <c r="M275" s="52">
        <v>3760125980713</v>
      </c>
      <c r="N275" s="13">
        <v>18</v>
      </c>
      <c r="O275" s="13">
        <v>0</v>
      </c>
      <c r="P275" s="13">
        <v>18</v>
      </c>
      <c r="Q275" s="53">
        <v>1.4610000000000001</v>
      </c>
      <c r="R275" s="53">
        <f>Q275*Coeff!$D$3*(1-VLOOKUP(Coeff!$B$15,Coeff!$B$1:$I$10,5,FALSE))</f>
        <v>2.409189</v>
      </c>
      <c r="S275" s="53">
        <f t="shared" si="12"/>
        <v>43.365402000000003</v>
      </c>
      <c r="T275" s="54">
        <v>5.5E-2</v>
      </c>
      <c r="U275" s="53">
        <f t="shared" si="13"/>
        <v>2.5416943949999999</v>
      </c>
      <c r="V275" s="53">
        <f t="shared" si="14"/>
        <v>45.75049911</v>
      </c>
      <c r="W275" s="13" t="s">
        <v>63</v>
      </c>
      <c r="X275" s="13" t="s">
        <v>2282</v>
      </c>
    </row>
    <row r="276" spans="1:26" s="13" customFormat="1" hidden="1">
      <c r="A276" s="13" t="s">
        <v>1478</v>
      </c>
      <c r="B276" s="13" t="s">
        <v>1483</v>
      </c>
      <c r="C276" s="13" t="s">
        <v>279</v>
      </c>
      <c r="D276" s="13" t="s">
        <v>1379</v>
      </c>
      <c r="E276" s="13" t="s">
        <v>631</v>
      </c>
      <c r="F276" s="13" t="s">
        <v>632</v>
      </c>
      <c r="G276" s="13" t="s">
        <v>621</v>
      </c>
      <c r="H276" s="13" t="s">
        <v>622</v>
      </c>
      <c r="I276" s="13">
        <v>750</v>
      </c>
      <c r="J276" s="13">
        <v>0</v>
      </c>
      <c r="M276" s="52">
        <v>3760125980805</v>
      </c>
      <c r="N276" s="13">
        <v>6</v>
      </c>
      <c r="O276" s="13">
        <v>0</v>
      </c>
      <c r="P276" s="13">
        <v>6</v>
      </c>
      <c r="Q276" s="53">
        <v>1.873</v>
      </c>
      <c r="R276" s="53">
        <f>Q276*Coeff!$D$3*(1-VLOOKUP(Coeff!$B$15,Coeff!$B$1:$I$10,5,FALSE))</f>
        <v>3.0885769999999999</v>
      </c>
      <c r="S276" s="53">
        <f t="shared" si="12"/>
        <v>18.531461999999998</v>
      </c>
      <c r="T276" s="54">
        <v>5.5E-2</v>
      </c>
      <c r="U276" s="53">
        <f t="shared" si="13"/>
        <v>3.2584487349999995</v>
      </c>
      <c r="V276" s="53">
        <f t="shared" si="14"/>
        <v>19.550692409999996</v>
      </c>
      <c r="W276" s="13" t="s">
        <v>63</v>
      </c>
      <c r="X276" s="13" t="s">
        <v>2282</v>
      </c>
    </row>
    <row r="277" spans="1:26" s="13" customFormat="1" hidden="1">
      <c r="A277" s="13" t="s">
        <v>1478</v>
      </c>
      <c r="B277" s="13" t="s">
        <v>1483</v>
      </c>
      <c r="C277" s="13" t="s">
        <v>281</v>
      </c>
      <c r="D277" s="13" t="s">
        <v>1380</v>
      </c>
      <c r="E277" s="13" t="s">
        <v>631</v>
      </c>
      <c r="F277" s="13" t="s">
        <v>632</v>
      </c>
      <c r="G277" s="13" t="s">
        <v>621</v>
      </c>
      <c r="H277" s="13" t="s">
        <v>622</v>
      </c>
      <c r="I277" s="13">
        <v>250</v>
      </c>
      <c r="J277" s="13">
        <v>0</v>
      </c>
      <c r="M277" s="52">
        <v>3760125980812</v>
      </c>
      <c r="N277" s="13">
        <v>18</v>
      </c>
      <c r="O277" s="13">
        <v>0</v>
      </c>
      <c r="P277" s="13">
        <v>18</v>
      </c>
      <c r="Q277" s="53">
        <v>1.42</v>
      </c>
      <c r="R277" s="53">
        <f>Q277*Coeff!$D$3*(1-VLOOKUP(Coeff!$B$15,Coeff!$B$1:$I$10,5,FALSE))</f>
        <v>2.3415799999999996</v>
      </c>
      <c r="S277" s="53">
        <f t="shared" si="12"/>
        <v>42.148439999999994</v>
      </c>
      <c r="T277" s="54">
        <v>5.5E-2</v>
      </c>
      <c r="U277" s="53">
        <f t="shared" si="13"/>
        <v>2.4703668999999993</v>
      </c>
      <c r="V277" s="53">
        <f t="shared" si="14"/>
        <v>44.466604199999985</v>
      </c>
      <c r="W277" s="13" t="s">
        <v>63</v>
      </c>
      <c r="X277" s="13" t="s">
        <v>2282</v>
      </c>
    </row>
    <row r="278" spans="1:26" s="13" customFormat="1" hidden="1">
      <c r="A278" s="13" t="s">
        <v>1478</v>
      </c>
      <c r="B278" s="13" t="s">
        <v>1484</v>
      </c>
      <c r="C278" s="13" t="s">
        <v>283</v>
      </c>
      <c r="D278" s="13" t="s">
        <v>1381</v>
      </c>
      <c r="E278" s="13" t="s">
        <v>627</v>
      </c>
      <c r="F278" s="13" t="s">
        <v>628</v>
      </c>
      <c r="G278" s="13" t="s">
        <v>621</v>
      </c>
      <c r="H278" s="13" t="s">
        <v>622</v>
      </c>
      <c r="I278" s="13">
        <v>750</v>
      </c>
      <c r="J278" s="13">
        <v>0</v>
      </c>
      <c r="M278" s="52">
        <v>3760125980874</v>
      </c>
      <c r="N278" s="13">
        <v>6</v>
      </c>
      <c r="O278" s="13">
        <v>0</v>
      </c>
      <c r="P278" s="13">
        <v>6</v>
      </c>
      <c r="Q278" s="53">
        <v>1.78</v>
      </c>
      <c r="R278" s="53">
        <f>Q278*Coeff!$D$3*(1-VLOOKUP(Coeff!$B$15,Coeff!$B$1:$I$10,5,FALSE))</f>
        <v>2.9352199999999997</v>
      </c>
      <c r="S278" s="53">
        <f t="shared" si="12"/>
        <v>17.611319999999999</v>
      </c>
      <c r="T278" s="54">
        <v>5.5E-2</v>
      </c>
      <c r="U278" s="53">
        <f t="shared" si="13"/>
        <v>3.0966570999999994</v>
      </c>
      <c r="V278" s="53">
        <f t="shared" si="14"/>
        <v>18.579942599999995</v>
      </c>
      <c r="W278" s="13" t="s">
        <v>63</v>
      </c>
      <c r="X278" s="13" t="s">
        <v>2282</v>
      </c>
    </row>
    <row r="279" spans="1:26" s="13" customFormat="1" hidden="1">
      <c r="A279" s="13" t="s">
        <v>1476</v>
      </c>
      <c r="B279" s="13" t="s">
        <v>1477</v>
      </c>
      <c r="C279" s="13" t="s">
        <v>285</v>
      </c>
      <c r="D279" s="13" t="s">
        <v>1382</v>
      </c>
      <c r="E279" s="13" t="s">
        <v>1383</v>
      </c>
      <c r="F279" s="13" t="s">
        <v>633</v>
      </c>
      <c r="G279" s="13" t="s">
        <v>634</v>
      </c>
      <c r="H279" s="13" t="s">
        <v>634</v>
      </c>
      <c r="I279" s="13">
        <v>200</v>
      </c>
      <c r="J279" s="13">
        <v>0</v>
      </c>
      <c r="M279" s="52">
        <v>3760125982014</v>
      </c>
      <c r="N279" s="13">
        <v>6</v>
      </c>
      <c r="O279" s="13">
        <v>0</v>
      </c>
      <c r="P279" s="13">
        <v>6</v>
      </c>
      <c r="Q279" s="53">
        <v>3.5880000000000001</v>
      </c>
      <c r="R279" s="53">
        <f>Q279*Coeff!$D$3*(1-VLOOKUP(Coeff!$B$15,Coeff!$B$1:$I$10,5,FALSE))</f>
        <v>5.9166119999999998</v>
      </c>
      <c r="S279" s="53">
        <f t="shared" si="12"/>
        <v>35.499671999999997</v>
      </c>
      <c r="T279" s="54">
        <v>5.5E-2</v>
      </c>
      <c r="U279" s="53">
        <f t="shared" si="13"/>
        <v>6.2420256599999995</v>
      </c>
      <c r="V279" s="53">
        <f t="shared" si="14"/>
        <v>37.452153959999997</v>
      </c>
      <c r="W279" s="13" t="s">
        <v>63</v>
      </c>
    </row>
    <row r="280" spans="1:26" s="13" customFormat="1" hidden="1">
      <c r="A280" s="13" t="s">
        <v>1476</v>
      </c>
      <c r="B280" s="13" t="s">
        <v>1477</v>
      </c>
      <c r="C280" s="13" t="s">
        <v>287</v>
      </c>
      <c r="D280" s="13" t="s">
        <v>1384</v>
      </c>
      <c r="E280" s="13" t="s">
        <v>1385</v>
      </c>
      <c r="F280" s="13" t="s">
        <v>635</v>
      </c>
      <c r="G280" s="13" t="s">
        <v>634</v>
      </c>
      <c r="H280" s="13" t="s">
        <v>634</v>
      </c>
      <c r="I280" s="13">
        <v>200</v>
      </c>
      <c r="J280" s="13">
        <v>0</v>
      </c>
      <c r="M280" s="52">
        <v>3760125982045</v>
      </c>
      <c r="N280" s="13">
        <v>6</v>
      </c>
      <c r="O280" s="13">
        <v>0</v>
      </c>
      <c r="P280" s="13">
        <v>6</v>
      </c>
      <c r="Q280" s="53">
        <v>3.4</v>
      </c>
      <c r="R280" s="53">
        <f>Q280*Coeff!$D$3*(1-VLOOKUP(Coeff!$B$15,Coeff!$B$1:$I$10,5,FALSE))</f>
        <v>5.6065999999999994</v>
      </c>
      <c r="S280" s="53">
        <f t="shared" si="12"/>
        <v>33.639599999999994</v>
      </c>
      <c r="T280" s="54">
        <v>5.5E-2</v>
      </c>
      <c r="U280" s="53">
        <f t="shared" si="13"/>
        <v>5.9149629999999993</v>
      </c>
      <c r="V280" s="53">
        <f t="shared" si="14"/>
        <v>35.489777999999994</v>
      </c>
      <c r="W280" s="13" t="s">
        <v>63</v>
      </c>
    </row>
    <row r="281" spans="1:26" s="13" customFormat="1" hidden="1">
      <c r="A281" s="13" t="s">
        <v>1476</v>
      </c>
      <c r="B281" s="13" t="s">
        <v>1477</v>
      </c>
      <c r="C281" s="13" t="s">
        <v>289</v>
      </c>
      <c r="D281" s="13" t="s">
        <v>1386</v>
      </c>
      <c r="E281" s="13" t="s">
        <v>1387</v>
      </c>
      <c r="F281" s="13" t="s">
        <v>636</v>
      </c>
      <c r="G281" s="13" t="s">
        <v>634</v>
      </c>
      <c r="H281" s="13" t="s">
        <v>634</v>
      </c>
      <c r="I281" s="13">
        <v>200</v>
      </c>
      <c r="J281" s="13">
        <v>0</v>
      </c>
      <c r="M281" s="52">
        <v>3760125982052</v>
      </c>
      <c r="N281" s="13">
        <v>6</v>
      </c>
      <c r="O281" s="13">
        <v>0</v>
      </c>
      <c r="P281" s="13">
        <v>6</v>
      </c>
      <c r="Q281" s="53">
        <v>3.331</v>
      </c>
      <c r="R281" s="53">
        <f>Q281*Coeff!$D$3*(1-VLOOKUP(Coeff!$B$15,Coeff!$B$1:$I$10,5,FALSE))</f>
        <v>5.4928189999999999</v>
      </c>
      <c r="S281" s="53">
        <f t="shared" si="12"/>
        <v>32.956913999999998</v>
      </c>
      <c r="T281" s="54">
        <v>5.5E-2</v>
      </c>
      <c r="U281" s="53">
        <f t="shared" si="13"/>
        <v>5.7949240449999992</v>
      </c>
      <c r="V281" s="53">
        <f t="shared" si="14"/>
        <v>34.769544269999997</v>
      </c>
      <c r="W281" s="13" t="s">
        <v>63</v>
      </c>
    </row>
    <row r="282" spans="1:26" s="13" customFormat="1" hidden="1">
      <c r="A282" s="13" t="s">
        <v>1476</v>
      </c>
      <c r="B282" s="13" t="s">
        <v>1477</v>
      </c>
      <c r="C282" s="13" t="s">
        <v>291</v>
      </c>
      <c r="D282" s="13" t="s">
        <v>1388</v>
      </c>
      <c r="E282" s="13" t="s">
        <v>1389</v>
      </c>
      <c r="F282" s="13" t="s">
        <v>637</v>
      </c>
      <c r="G282" s="13" t="s">
        <v>634</v>
      </c>
      <c r="H282" s="13" t="s">
        <v>634</v>
      </c>
      <c r="I282" s="13">
        <v>200</v>
      </c>
      <c r="J282" s="13">
        <v>0</v>
      </c>
      <c r="M282" s="52">
        <v>3760125982069</v>
      </c>
      <c r="N282" s="13">
        <v>6</v>
      </c>
      <c r="O282" s="13">
        <v>0</v>
      </c>
      <c r="P282" s="13">
        <v>6</v>
      </c>
      <c r="Q282" s="53">
        <v>4.22</v>
      </c>
      <c r="R282" s="53">
        <f>Q282*Coeff!$D$3*(1-VLOOKUP(Coeff!$B$15,Coeff!$B$1:$I$10,5,FALSE))</f>
        <v>6.9587799999999991</v>
      </c>
      <c r="S282" s="53">
        <f t="shared" si="12"/>
        <v>41.752679999999998</v>
      </c>
      <c r="T282" s="54">
        <v>5.5E-2</v>
      </c>
      <c r="U282" s="53">
        <f t="shared" si="13"/>
        <v>7.3415128999999988</v>
      </c>
      <c r="V282" s="53">
        <f t="shared" si="14"/>
        <v>44.049077399999994</v>
      </c>
      <c r="W282" s="13" t="s">
        <v>63</v>
      </c>
    </row>
    <row r="283" spans="1:26" s="13" customFormat="1" hidden="1">
      <c r="A283" s="13" t="s">
        <v>1478</v>
      </c>
      <c r="B283" s="13" t="s">
        <v>1483</v>
      </c>
      <c r="C283" s="13" t="s">
        <v>292</v>
      </c>
      <c r="D283" s="13" t="s">
        <v>1390</v>
      </c>
      <c r="E283" s="13" t="s">
        <v>638</v>
      </c>
      <c r="F283" s="13" t="s">
        <v>626</v>
      </c>
      <c r="G283" s="13" t="s">
        <v>621</v>
      </c>
      <c r="H283" s="13" t="s">
        <v>622</v>
      </c>
      <c r="I283" s="13">
        <v>750</v>
      </c>
      <c r="J283" s="13">
        <v>0</v>
      </c>
      <c r="M283" s="52">
        <v>3760125984155</v>
      </c>
      <c r="N283" s="13">
        <v>6</v>
      </c>
      <c r="O283" s="13">
        <v>0</v>
      </c>
      <c r="P283" s="13">
        <v>6</v>
      </c>
      <c r="Q283" s="53">
        <v>1.9630000000000001</v>
      </c>
      <c r="R283" s="53">
        <f>Q283*Coeff!$D$3*(1-VLOOKUP(Coeff!$B$15,Coeff!$B$1:$I$10,5,FALSE))</f>
        <v>3.2369870000000001</v>
      </c>
      <c r="S283" s="53">
        <f t="shared" si="12"/>
        <v>19.421922000000002</v>
      </c>
      <c r="T283" s="54">
        <v>5.5E-2</v>
      </c>
      <c r="U283" s="53">
        <f t="shared" si="13"/>
        <v>3.4150212849999999</v>
      </c>
      <c r="V283" s="53">
        <f t="shared" si="14"/>
        <v>20.490127709999999</v>
      </c>
      <c r="W283" s="13" t="s">
        <v>63</v>
      </c>
      <c r="X283" s="13" t="s">
        <v>2282</v>
      </c>
      <c r="Y283" s="13" t="s">
        <v>1526</v>
      </c>
    </row>
    <row r="284" spans="1:26" s="13" customFormat="1" hidden="1">
      <c r="A284" s="13" t="s">
        <v>1478</v>
      </c>
      <c r="B284" s="13" t="s">
        <v>1483</v>
      </c>
      <c r="C284" s="13" t="s">
        <v>294</v>
      </c>
      <c r="D284" s="13" t="s">
        <v>1391</v>
      </c>
      <c r="E284" s="13" t="s">
        <v>639</v>
      </c>
      <c r="F284" s="13" t="s">
        <v>640</v>
      </c>
      <c r="G284" s="13" t="s">
        <v>621</v>
      </c>
      <c r="H284" s="13" t="s">
        <v>622</v>
      </c>
      <c r="I284" s="13">
        <v>750</v>
      </c>
      <c r="J284" s="13">
        <v>0</v>
      </c>
      <c r="M284" s="52">
        <v>3760125984254</v>
      </c>
      <c r="N284" s="13">
        <v>6</v>
      </c>
      <c r="O284" s="13">
        <v>0</v>
      </c>
      <c r="P284" s="13">
        <v>6</v>
      </c>
      <c r="Q284" s="53">
        <v>2.262</v>
      </c>
      <c r="R284" s="53">
        <f>Q284*Coeff!$D$3*(1-VLOOKUP(Coeff!$B$15,Coeff!$B$1:$I$10,5,FALSE))</f>
        <v>3.7300379999999995</v>
      </c>
      <c r="S284" s="53">
        <f t="shared" si="12"/>
        <v>22.380227999999995</v>
      </c>
      <c r="T284" s="54">
        <v>5.5E-2</v>
      </c>
      <c r="U284" s="53">
        <f t="shared" si="13"/>
        <v>3.9351900899999994</v>
      </c>
      <c r="V284" s="53">
        <f t="shared" si="14"/>
        <v>23.611140539999997</v>
      </c>
      <c r="W284" s="13" t="s">
        <v>63</v>
      </c>
      <c r="X284" s="13" t="s">
        <v>2282</v>
      </c>
      <c r="Y284" s="13" t="s">
        <v>1526</v>
      </c>
    </row>
    <row r="285" spans="1:26" s="13" customFormat="1" hidden="1">
      <c r="A285" s="13" t="s">
        <v>1478</v>
      </c>
      <c r="B285" s="13" t="s">
        <v>1483</v>
      </c>
      <c r="C285" s="13" t="s">
        <v>295</v>
      </c>
      <c r="D285" s="13" t="s">
        <v>1392</v>
      </c>
      <c r="E285" s="13" t="s">
        <v>638</v>
      </c>
      <c r="F285" s="13" t="s">
        <v>626</v>
      </c>
      <c r="G285" s="13" t="s">
        <v>621</v>
      </c>
      <c r="H285" s="13" t="s">
        <v>622</v>
      </c>
      <c r="I285" s="13">
        <v>250</v>
      </c>
      <c r="J285" s="13">
        <v>0</v>
      </c>
      <c r="M285" s="52">
        <v>3760125984384</v>
      </c>
      <c r="N285" s="13">
        <v>18</v>
      </c>
      <c r="O285" s="13">
        <v>0</v>
      </c>
      <c r="P285" s="13">
        <v>18</v>
      </c>
      <c r="Q285" s="53">
        <v>1.45</v>
      </c>
      <c r="R285" s="53">
        <f>Q285*Coeff!$D$3*(1-VLOOKUP(Coeff!$B$15,Coeff!$B$1:$I$10,5,FALSE))</f>
        <v>2.3910499999999999</v>
      </c>
      <c r="S285" s="53">
        <f t="shared" si="12"/>
        <v>43.038899999999998</v>
      </c>
      <c r="T285" s="54">
        <v>5.5E-2</v>
      </c>
      <c r="U285" s="53">
        <f t="shared" si="13"/>
        <v>2.5225577499999998</v>
      </c>
      <c r="V285" s="53">
        <f t="shared" si="14"/>
        <v>45.406039499999999</v>
      </c>
      <c r="W285" s="13" t="s">
        <v>63</v>
      </c>
      <c r="X285" s="13" t="s">
        <v>2282</v>
      </c>
      <c r="Y285" s="13" t="s">
        <v>1526</v>
      </c>
    </row>
    <row r="286" spans="1:26" s="13" customFormat="1" hidden="1">
      <c r="A286" s="13" t="s">
        <v>1478</v>
      </c>
      <c r="B286" s="13" t="s">
        <v>1483</v>
      </c>
      <c r="C286" s="13" t="s">
        <v>296</v>
      </c>
      <c r="D286" s="13" t="s">
        <v>1393</v>
      </c>
      <c r="E286" s="13" t="s">
        <v>639</v>
      </c>
      <c r="F286" s="13" t="s">
        <v>640</v>
      </c>
      <c r="G286" s="13" t="s">
        <v>621</v>
      </c>
      <c r="H286" s="13" t="s">
        <v>622</v>
      </c>
      <c r="I286" s="13">
        <v>250</v>
      </c>
      <c r="J286" s="13">
        <v>0</v>
      </c>
      <c r="M286" s="52">
        <v>3760125984445</v>
      </c>
      <c r="N286" s="13">
        <v>18</v>
      </c>
      <c r="O286" s="13">
        <v>0</v>
      </c>
      <c r="P286" s="13">
        <v>18</v>
      </c>
      <c r="Q286" s="53">
        <v>1.538</v>
      </c>
      <c r="R286" s="53">
        <f>Q286*Coeff!$D$3*(1-VLOOKUP(Coeff!$B$15,Coeff!$B$1:$I$10,5,FALSE))</f>
        <v>2.5361619999999996</v>
      </c>
      <c r="S286" s="53">
        <f t="shared" si="12"/>
        <v>45.650915999999995</v>
      </c>
      <c r="T286" s="54">
        <v>5.5E-2</v>
      </c>
      <c r="U286" s="53">
        <f t="shared" si="13"/>
        <v>2.6756509099999994</v>
      </c>
      <c r="V286" s="53">
        <f t="shared" si="14"/>
        <v>48.161716379999987</v>
      </c>
      <c r="W286" s="13" t="s">
        <v>63</v>
      </c>
      <c r="X286" s="13" t="s">
        <v>2282</v>
      </c>
      <c r="Y286" s="13" t="s">
        <v>1526</v>
      </c>
    </row>
    <row r="287" spans="1:26" s="13" customFormat="1" hidden="1">
      <c r="A287" s="13" t="s">
        <v>1469</v>
      </c>
      <c r="B287" s="13" t="s">
        <v>1485</v>
      </c>
      <c r="C287" s="13" t="s">
        <v>297</v>
      </c>
      <c r="D287" s="13" t="s">
        <v>1394</v>
      </c>
      <c r="E287" s="13" t="s">
        <v>641</v>
      </c>
      <c r="F287" s="13" t="s">
        <v>642</v>
      </c>
      <c r="G287" s="15" t="s">
        <v>1845</v>
      </c>
      <c r="H287" s="13" t="s">
        <v>643</v>
      </c>
      <c r="I287" s="13">
        <v>0</v>
      </c>
      <c r="J287" s="13">
        <v>200</v>
      </c>
      <c r="M287" s="52">
        <v>3760129920180</v>
      </c>
      <c r="N287" s="13">
        <v>12</v>
      </c>
      <c r="O287" s="13">
        <v>0</v>
      </c>
      <c r="P287" s="13">
        <v>12</v>
      </c>
      <c r="Q287" s="53">
        <v>2.48</v>
      </c>
      <c r="R287" s="53">
        <f>Q287*Coeff!$D$3*(1-VLOOKUP(Coeff!$B$15,Coeff!$B$1:$I$10,5,FALSE))</f>
        <v>4.0895200000000003</v>
      </c>
      <c r="S287" s="53">
        <f t="shared" si="12"/>
        <v>49.074240000000003</v>
      </c>
      <c r="T287" s="54">
        <v>5.5E-2</v>
      </c>
      <c r="U287" s="53">
        <f t="shared" si="13"/>
        <v>4.3144435999999997</v>
      </c>
      <c r="V287" s="53">
        <f t="shared" si="14"/>
        <v>51.773323199999993</v>
      </c>
      <c r="W287" s="13" t="s">
        <v>49</v>
      </c>
      <c r="Z287" s="13" t="s">
        <v>644</v>
      </c>
    </row>
    <row r="288" spans="1:26" s="13" customFormat="1" hidden="1">
      <c r="A288" s="13" t="s">
        <v>1469</v>
      </c>
      <c r="B288" s="13" t="s">
        <v>1485</v>
      </c>
      <c r="C288" s="13" t="s">
        <v>298</v>
      </c>
      <c r="D288" s="13" t="s">
        <v>1395</v>
      </c>
      <c r="E288" s="13" t="s">
        <v>645</v>
      </c>
      <c r="F288" s="13" t="s">
        <v>646</v>
      </c>
      <c r="G288" s="15" t="s">
        <v>1845</v>
      </c>
      <c r="H288" s="13" t="s">
        <v>643</v>
      </c>
      <c r="I288" s="13">
        <v>0</v>
      </c>
      <c r="J288" s="13">
        <v>200</v>
      </c>
      <c r="M288" s="52">
        <v>3760129921200</v>
      </c>
      <c r="N288" s="13">
        <v>12</v>
      </c>
      <c r="O288" s="13">
        <v>0</v>
      </c>
      <c r="P288" s="13">
        <v>12</v>
      </c>
      <c r="Q288" s="53">
        <v>2.48</v>
      </c>
      <c r="R288" s="53">
        <f>Q288*Coeff!$D$3*(1-VLOOKUP(Coeff!$B$15,Coeff!$B$1:$I$10,5,FALSE))</f>
        <v>4.0895200000000003</v>
      </c>
      <c r="S288" s="53">
        <f t="shared" si="12"/>
        <v>49.074240000000003</v>
      </c>
      <c r="T288" s="54">
        <v>5.5E-2</v>
      </c>
      <c r="U288" s="53">
        <f t="shared" si="13"/>
        <v>4.3144435999999997</v>
      </c>
      <c r="V288" s="53">
        <f t="shared" si="14"/>
        <v>51.773323199999993</v>
      </c>
      <c r="W288" s="13" t="s">
        <v>49</v>
      </c>
      <c r="Z288" s="13" t="s">
        <v>644</v>
      </c>
    </row>
    <row r="289" spans="1:28" s="13" customFormat="1" hidden="1">
      <c r="A289" s="13" t="s">
        <v>1469</v>
      </c>
      <c r="B289" s="13" t="s">
        <v>1485</v>
      </c>
      <c r="C289" s="13" t="s">
        <v>299</v>
      </c>
      <c r="D289" s="13" t="s">
        <v>1396</v>
      </c>
      <c r="E289" s="13" t="s">
        <v>647</v>
      </c>
      <c r="F289" s="13" t="s">
        <v>648</v>
      </c>
      <c r="G289" s="15" t="s">
        <v>1845</v>
      </c>
      <c r="H289" s="13" t="s">
        <v>649</v>
      </c>
      <c r="I289" s="13">
        <v>0</v>
      </c>
      <c r="J289" s="13">
        <v>180</v>
      </c>
      <c r="M289" s="52">
        <v>3760129922382</v>
      </c>
      <c r="N289" s="13">
        <v>6</v>
      </c>
      <c r="O289" s="13">
        <v>0</v>
      </c>
      <c r="P289" s="13">
        <v>6</v>
      </c>
      <c r="Q289" s="53">
        <v>2.65</v>
      </c>
      <c r="R289" s="53">
        <f>Q289*Coeff!$D$3*(1-VLOOKUP(Coeff!$B$15,Coeff!$B$1:$I$10,5,FALSE))</f>
        <v>4.3698499999999996</v>
      </c>
      <c r="S289" s="53">
        <f t="shared" si="12"/>
        <v>26.219099999999997</v>
      </c>
      <c r="T289" s="54">
        <v>5.5E-2</v>
      </c>
      <c r="U289" s="53">
        <f t="shared" si="13"/>
        <v>4.6101917499999994</v>
      </c>
      <c r="V289" s="53">
        <f t="shared" si="14"/>
        <v>27.661150499999998</v>
      </c>
      <c r="W289" s="13" t="s">
        <v>49</v>
      </c>
      <c r="Y289" s="13" t="s">
        <v>1526</v>
      </c>
      <c r="Z289" s="13" t="s">
        <v>644</v>
      </c>
    </row>
    <row r="290" spans="1:28" s="13" customFormat="1" hidden="1">
      <c r="A290" s="13" t="s">
        <v>1469</v>
      </c>
      <c r="B290" s="13" t="s">
        <v>1485</v>
      </c>
      <c r="C290" s="13" t="s">
        <v>300</v>
      </c>
      <c r="D290" s="13" t="s">
        <v>1397</v>
      </c>
      <c r="E290" s="13" t="s">
        <v>650</v>
      </c>
      <c r="F290" s="13" t="s">
        <v>651</v>
      </c>
      <c r="G290" s="15" t="s">
        <v>1845</v>
      </c>
      <c r="H290" s="13" t="s">
        <v>643</v>
      </c>
      <c r="I290" s="13">
        <v>0</v>
      </c>
      <c r="J290" s="13">
        <v>200</v>
      </c>
      <c r="M290" s="52">
        <v>3760129922641</v>
      </c>
      <c r="N290" s="13">
        <v>12</v>
      </c>
      <c r="O290" s="13">
        <v>0</v>
      </c>
      <c r="P290" s="13">
        <v>12</v>
      </c>
      <c r="Q290" s="53">
        <v>2.48</v>
      </c>
      <c r="R290" s="53">
        <f>Q290*Coeff!$D$3*(1-VLOOKUP(Coeff!$B$15,Coeff!$B$1:$I$10,5,FALSE))</f>
        <v>4.0895200000000003</v>
      </c>
      <c r="S290" s="53">
        <f t="shared" si="12"/>
        <v>49.074240000000003</v>
      </c>
      <c r="T290" s="54">
        <v>5.5E-2</v>
      </c>
      <c r="U290" s="53">
        <f t="shared" si="13"/>
        <v>4.3144435999999997</v>
      </c>
      <c r="V290" s="53">
        <f t="shared" si="14"/>
        <v>51.773323199999993</v>
      </c>
      <c r="W290" s="13" t="s">
        <v>49</v>
      </c>
      <c r="Z290" s="13" t="s">
        <v>644</v>
      </c>
    </row>
    <row r="291" spans="1:28" s="13" customFormat="1" hidden="1">
      <c r="A291" s="13" t="s">
        <v>1469</v>
      </c>
      <c r="B291" s="13" t="s">
        <v>1485</v>
      </c>
      <c r="C291" s="13" t="s">
        <v>301</v>
      </c>
      <c r="D291" s="13" t="s">
        <v>1398</v>
      </c>
      <c r="E291" s="13" t="s">
        <v>652</v>
      </c>
      <c r="F291" s="13" t="s">
        <v>653</v>
      </c>
      <c r="G291" s="15" t="s">
        <v>1845</v>
      </c>
      <c r="H291" s="13" t="s">
        <v>654</v>
      </c>
      <c r="I291" s="13">
        <v>0</v>
      </c>
      <c r="J291" s="13">
        <v>200</v>
      </c>
      <c r="M291" s="52">
        <v>3760129923341</v>
      </c>
      <c r="N291" s="13">
        <v>12</v>
      </c>
      <c r="O291" s="13">
        <v>0</v>
      </c>
      <c r="P291" s="13">
        <v>12</v>
      </c>
      <c r="Q291" s="53">
        <v>2.48</v>
      </c>
      <c r="R291" s="53">
        <f>Q291*Coeff!$D$3*(1-VLOOKUP(Coeff!$B$15,Coeff!$B$1:$I$10,5,FALSE))</f>
        <v>4.0895200000000003</v>
      </c>
      <c r="S291" s="53">
        <f t="shared" si="12"/>
        <v>49.074240000000003</v>
      </c>
      <c r="T291" s="54">
        <v>5.5E-2</v>
      </c>
      <c r="U291" s="53">
        <f t="shared" si="13"/>
        <v>4.3144435999999997</v>
      </c>
      <c r="V291" s="53">
        <f t="shared" si="14"/>
        <v>51.773323199999993</v>
      </c>
      <c r="W291" s="13" t="s">
        <v>49</v>
      </c>
      <c r="Z291" s="13" t="s">
        <v>644</v>
      </c>
    </row>
    <row r="292" spans="1:28" s="13" customFormat="1" hidden="1">
      <c r="A292" s="13" t="s">
        <v>1469</v>
      </c>
      <c r="B292" s="13" t="s">
        <v>1485</v>
      </c>
      <c r="C292" s="13" t="s">
        <v>302</v>
      </c>
      <c r="D292" s="13" t="s">
        <v>1399</v>
      </c>
      <c r="E292" s="13" t="s">
        <v>655</v>
      </c>
      <c r="F292" s="13" t="s">
        <v>656</v>
      </c>
      <c r="G292" s="15" t="s">
        <v>1845</v>
      </c>
      <c r="H292" s="13" t="s">
        <v>657</v>
      </c>
      <c r="I292" s="13">
        <v>0</v>
      </c>
      <c r="J292" s="13">
        <v>200</v>
      </c>
      <c r="M292" s="52">
        <v>3760129923358</v>
      </c>
      <c r="N292" s="13">
        <v>12</v>
      </c>
      <c r="O292" s="13">
        <v>0</v>
      </c>
      <c r="P292" s="13">
        <v>12</v>
      </c>
      <c r="Q292" s="53">
        <v>2.48</v>
      </c>
      <c r="R292" s="53">
        <f>Q292*Coeff!$D$3*(1-VLOOKUP(Coeff!$B$15,Coeff!$B$1:$I$10,5,FALSE))</f>
        <v>4.0895200000000003</v>
      </c>
      <c r="S292" s="53">
        <f t="shared" si="12"/>
        <v>49.074240000000003</v>
      </c>
      <c r="T292" s="54">
        <v>5.5E-2</v>
      </c>
      <c r="U292" s="53">
        <f t="shared" si="13"/>
        <v>4.3144435999999997</v>
      </c>
      <c r="V292" s="53">
        <f t="shared" si="14"/>
        <v>51.773323199999993</v>
      </c>
      <c r="W292" s="13" t="s">
        <v>49</v>
      </c>
      <c r="Z292" s="13" t="s">
        <v>644</v>
      </c>
    </row>
    <row r="293" spans="1:28" s="13" customFormat="1" hidden="1">
      <c r="A293" s="13" t="s">
        <v>1469</v>
      </c>
      <c r="B293" s="13" t="s">
        <v>1485</v>
      </c>
      <c r="C293" s="13" t="s">
        <v>303</v>
      </c>
      <c r="D293" s="13" t="s">
        <v>1400</v>
      </c>
      <c r="E293" s="14" t="s">
        <v>1842</v>
      </c>
      <c r="F293" s="13" t="s">
        <v>656</v>
      </c>
      <c r="G293" s="15" t="s">
        <v>1845</v>
      </c>
      <c r="H293" s="13" t="s">
        <v>657</v>
      </c>
      <c r="I293" s="13">
        <v>0</v>
      </c>
      <c r="J293" s="13">
        <v>200</v>
      </c>
      <c r="M293" s="52">
        <v>3760129923372</v>
      </c>
      <c r="N293" s="13">
        <v>12</v>
      </c>
      <c r="O293" s="13">
        <v>0</v>
      </c>
      <c r="P293" s="13">
        <v>12</v>
      </c>
      <c r="Q293" s="53">
        <v>2.48</v>
      </c>
      <c r="R293" s="53">
        <f>Q293*Coeff!$D$3*(1-VLOOKUP(Coeff!$B$15,Coeff!$B$1:$I$10,5,FALSE))</f>
        <v>4.0895200000000003</v>
      </c>
      <c r="S293" s="53">
        <f t="shared" si="12"/>
        <v>49.074240000000003</v>
      </c>
      <c r="T293" s="54">
        <v>5.5E-2</v>
      </c>
      <c r="U293" s="53">
        <f t="shared" si="13"/>
        <v>4.3144435999999997</v>
      </c>
      <c r="V293" s="53">
        <f t="shared" si="14"/>
        <v>51.773323199999993</v>
      </c>
      <c r="W293" s="13" t="s">
        <v>49</v>
      </c>
      <c r="Z293" s="13" t="s">
        <v>644</v>
      </c>
    </row>
    <row r="294" spans="1:28" s="13" customFormat="1" hidden="1">
      <c r="A294" s="13" t="s">
        <v>1469</v>
      </c>
      <c r="B294" s="13" t="s">
        <v>1485</v>
      </c>
      <c r="C294" s="13" t="s">
        <v>304</v>
      </c>
      <c r="D294" s="13" t="s">
        <v>1401</v>
      </c>
      <c r="E294" s="13" t="s">
        <v>658</v>
      </c>
      <c r="F294" s="13" t="s">
        <v>659</v>
      </c>
      <c r="G294" s="15" t="s">
        <v>1845</v>
      </c>
      <c r="H294" s="13" t="s">
        <v>643</v>
      </c>
      <c r="I294" s="13">
        <v>0</v>
      </c>
      <c r="J294" s="13">
        <v>200</v>
      </c>
      <c r="M294" s="52">
        <v>3760129923389</v>
      </c>
      <c r="N294" s="13">
        <v>12</v>
      </c>
      <c r="O294" s="13">
        <v>0</v>
      </c>
      <c r="P294" s="13">
        <v>12</v>
      </c>
      <c r="Q294" s="53">
        <v>2.48</v>
      </c>
      <c r="R294" s="53">
        <f>Q294*Coeff!$D$3*(1-VLOOKUP(Coeff!$B$15,Coeff!$B$1:$I$10,5,FALSE))</f>
        <v>4.0895200000000003</v>
      </c>
      <c r="S294" s="53">
        <f t="shared" si="12"/>
        <v>49.074240000000003</v>
      </c>
      <c r="T294" s="54">
        <v>5.5E-2</v>
      </c>
      <c r="U294" s="53">
        <f t="shared" si="13"/>
        <v>4.3144435999999997</v>
      </c>
      <c r="V294" s="53">
        <f t="shared" si="14"/>
        <v>51.773323199999993</v>
      </c>
      <c r="W294" s="13" t="s">
        <v>49</v>
      </c>
      <c r="Z294" s="13" t="s">
        <v>644</v>
      </c>
    </row>
    <row r="295" spans="1:28" s="13" customFormat="1" hidden="1">
      <c r="A295" s="13" t="s">
        <v>1469</v>
      </c>
      <c r="B295" s="13" t="s">
        <v>1485</v>
      </c>
      <c r="C295" s="13" t="s">
        <v>306</v>
      </c>
      <c r="D295" s="13" t="s">
        <v>1402</v>
      </c>
      <c r="E295" s="13" t="s">
        <v>660</v>
      </c>
      <c r="F295" s="13" t="s">
        <v>661</v>
      </c>
      <c r="G295" s="15" t="s">
        <v>1845</v>
      </c>
      <c r="H295" s="13" t="s">
        <v>643</v>
      </c>
      <c r="I295" s="13">
        <v>0</v>
      </c>
      <c r="J295" s="13">
        <v>200</v>
      </c>
      <c r="M295" s="52">
        <v>3760129923426</v>
      </c>
      <c r="N295" s="13">
        <v>12</v>
      </c>
      <c r="O295" s="13">
        <v>0</v>
      </c>
      <c r="P295" s="13">
        <v>12</v>
      </c>
      <c r="Q295" s="53">
        <v>2.48</v>
      </c>
      <c r="R295" s="53">
        <f>Q295*Coeff!$D$3*(1-VLOOKUP(Coeff!$B$15,Coeff!$B$1:$I$10,5,FALSE))</f>
        <v>4.0895200000000003</v>
      </c>
      <c r="S295" s="53">
        <f t="shared" si="12"/>
        <v>49.074240000000003</v>
      </c>
      <c r="T295" s="54">
        <v>5.5E-2</v>
      </c>
      <c r="U295" s="53">
        <f t="shared" si="13"/>
        <v>4.3144435999999997</v>
      </c>
      <c r="V295" s="53">
        <f t="shared" si="14"/>
        <v>51.773323199999993</v>
      </c>
      <c r="W295" s="13" t="s">
        <v>49</v>
      </c>
      <c r="Z295" s="13" t="s">
        <v>644</v>
      </c>
    </row>
    <row r="296" spans="1:28" s="13" customFormat="1" hidden="1">
      <c r="A296" s="13" t="s">
        <v>1469</v>
      </c>
      <c r="B296" s="13" t="s">
        <v>1485</v>
      </c>
      <c r="C296" s="13" t="s">
        <v>308</v>
      </c>
      <c r="D296" s="13" t="s">
        <v>1403</v>
      </c>
      <c r="E296" s="13" t="s">
        <v>662</v>
      </c>
      <c r="F296" s="13" t="s">
        <v>663</v>
      </c>
      <c r="G296" s="15" t="s">
        <v>1845</v>
      </c>
      <c r="H296" s="13" t="s">
        <v>643</v>
      </c>
      <c r="I296" s="13">
        <v>0</v>
      </c>
      <c r="J296" s="13">
        <v>200</v>
      </c>
      <c r="M296" s="52">
        <v>3760129923808</v>
      </c>
      <c r="N296" s="13">
        <v>12</v>
      </c>
      <c r="O296" s="13">
        <v>0</v>
      </c>
      <c r="P296" s="13">
        <v>12</v>
      </c>
      <c r="Q296" s="53">
        <v>2.72</v>
      </c>
      <c r="R296" s="53">
        <f>Q296*Coeff!$D$3*(1-VLOOKUP(Coeff!$B$15,Coeff!$B$1:$I$10,5,FALSE))</f>
        <v>4.4852800000000004</v>
      </c>
      <c r="S296" s="53">
        <f t="shared" si="12"/>
        <v>53.823360000000008</v>
      </c>
      <c r="T296" s="54">
        <v>5.5E-2</v>
      </c>
      <c r="U296" s="53">
        <f t="shared" si="13"/>
        <v>4.7319703999999998</v>
      </c>
      <c r="V296" s="53">
        <f t="shared" si="14"/>
        <v>56.783644799999998</v>
      </c>
      <c r="W296" s="13" t="s">
        <v>49</v>
      </c>
      <c r="Y296" s="13" t="s">
        <v>1526</v>
      </c>
      <c r="Z296" s="13" t="s">
        <v>644</v>
      </c>
    </row>
    <row r="297" spans="1:28" s="13" customFormat="1" hidden="1">
      <c r="A297" s="13" t="s">
        <v>1469</v>
      </c>
      <c r="B297" s="13" t="s">
        <v>1485</v>
      </c>
      <c r="C297" s="13" t="s">
        <v>310</v>
      </c>
      <c r="D297" s="13" t="s">
        <v>1404</v>
      </c>
      <c r="E297" s="14" t="s">
        <v>1844</v>
      </c>
      <c r="F297" s="13" t="s">
        <v>646</v>
      </c>
      <c r="G297" s="15" t="s">
        <v>1845</v>
      </c>
      <c r="H297" s="13" t="s">
        <v>643</v>
      </c>
      <c r="I297" s="13">
        <v>0</v>
      </c>
      <c r="J297" s="13">
        <v>200</v>
      </c>
      <c r="M297" s="52">
        <v>3760129923815</v>
      </c>
      <c r="N297" s="13">
        <v>12</v>
      </c>
      <c r="O297" s="13">
        <v>0</v>
      </c>
      <c r="P297" s="13">
        <v>12</v>
      </c>
      <c r="Q297" s="53">
        <v>2.72</v>
      </c>
      <c r="R297" s="53">
        <f>Q297*Coeff!$D$3*(1-VLOOKUP(Coeff!$B$15,Coeff!$B$1:$I$10,5,FALSE))</f>
        <v>4.4852800000000004</v>
      </c>
      <c r="S297" s="53">
        <f t="shared" si="12"/>
        <v>53.823360000000008</v>
      </c>
      <c r="T297" s="54">
        <v>5.5E-2</v>
      </c>
      <c r="U297" s="53">
        <f t="shared" si="13"/>
        <v>4.7319703999999998</v>
      </c>
      <c r="V297" s="53">
        <f t="shared" si="14"/>
        <v>56.783644799999998</v>
      </c>
      <c r="W297" s="13" t="s">
        <v>49</v>
      </c>
      <c r="Z297" s="13" t="s">
        <v>644</v>
      </c>
    </row>
    <row r="298" spans="1:28" s="13" customFormat="1" hidden="1">
      <c r="A298" s="13" t="s">
        <v>1469</v>
      </c>
      <c r="B298" s="13" t="s">
        <v>1485</v>
      </c>
      <c r="C298" s="13" t="s">
        <v>312</v>
      </c>
      <c r="D298" s="13" t="s">
        <v>1405</v>
      </c>
      <c r="E298" s="14" t="s">
        <v>1843</v>
      </c>
      <c r="F298" s="13" t="s">
        <v>656</v>
      </c>
      <c r="G298" s="15" t="s">
        <v>1845</v>
      </c>
      <c r="H298" s="13" t="s">
        <v>643</v>
      </c>
      <c r="I298" s="13">
        <v>0</v>
      </c>
      <c r="J298" s="13">
        <v>200</v>
      </c>
      <c r="M298" s="52">
        <v>3760129923822</v>
      </c>
      <c r="N298" s="13">
        <v>12</v>
      </c>
      <c r="O298" s="13">
        <v>0</v>
      </c>
      <c r="P298" s="13">
        <v>12</v>
      </c>
      <c r="Q298" s="53">
        <v>2.72</v>
      </c>
      <c r="R298" s="53">
        <f>Q298*Coeff!$D$3*(1-VLOOKUP(Coeff!$B$15,Coeff!$B$1:$I$10,5,FALSE))</f>
        <v>4.4852800000000004</v>
      </c>
      <c r="S298" s="53">
        <f t="shared" si="12"/>
        <v>53.823360000000008</v>
      </c>
      <c r="T298" s="54">
        <v>5.5E-2</v>
      </c>
      <c r="U298" s="53">
        <f t="shared" si="13"/>
        <v>4.7319703999999998</v>
      </c>
      <c r="V298" s="53">
        <f t="shared" si="14"/>
        <v>56.783644799999998</v>
      </c>
      <c r="W298" s="13" t="s">
        <v>49</v>
      </c>
      <c r="Y298" s="13" t="s">
        <v>1526</v>
      </c>
      <c r="Z298" s="13" t="s">
        <v>644</v>
      </c>
    </row>
    <row r="299" spans="1:28" s="13" customFormat="1" hidden="1">
      <c r="A299" s="13" t="s">
        <v>1469</v>
      </c>
      <c r="B299" s="13" t="s">
        <v>1485</v>
      </c>
      <c r="C299" s="13" t="s">
        <v>313</v>
      </c>
      <c r="D299" s="13" t="s">
        <v>1406</v>
      </c>
      <c r="E299" s="13" t="s">
        <v>664</v>
      </c>
      <c r="F299" s="13" t="s">
        <v>665</v>
      </c>
      <c r="G299" s="15" t="s">
        <v>1845</v>
      </c>
      <c r="H299" s="13" t="s">
        <v>649</v>
      </c>
      <c r="I299" s="13">
        <v>0</v>
      </c>
      <c r="J299" s="13">
        <v>190</v>
      </c>
      <c r="M299" s="52">
        <v>3760129923907</v>
      </c>
      <c r="N299" s="13">
        <v>10</v>
      </c>
      <c r="O299" s="13">
        <v>0</v>
      </c>
      <c r="P299" s="13">
        <v>10</v>
      </c>
      <c r="Q299" s="53">
        <v>3.4</v>
      </c>
      <c r="R299" s="53">
        <f>Q299*Coeff!$D$3*(1-VLOOKUP(Coeff!$B$15,Coeff!$B$1:$I$10,5,FALSE))</f>
        <v>5.6065999999999994</v>
      </c>
      <c r="S299" s="53">
        <f t="shared" si="12"/>
        <v>56.065999999999995</v>
      </c>
      <c r="T299" s="54">
        <v>5.5E-2</v>
      </c>
      <c r="U299" s="53">
        <f t="shared" si="13"/>
        <v>5.9149629999999993</v>
      </c>
      <c r="V299" s="53">
        <f t="shared" si="14"/>
        <v>59.149629999999995</v>
      </c>
      <c r="W299" s="13" t="s">
        <v>49</v>
      </c>
      <c r="Z299" s="13" t="s">
        <v>644</v>
      </c>
    </row>
    <row r="300" spans="1:28">
      <c r="A300" s="18" t="s">
        <v>1471</v>
      </c>
      <c r="B300" s="18" t="s">
        <v>1475</v>
      </c>
      <c r="C300" s="18" t="s">
        <v>315</v>
      </c>
      <c r="D300" s="18" t="s">
        <v>1407</v>
      </c>
      <c r="E300" s="18" t="s">
        <v>2340</v>
      </c>
      <c r="F300" s="18" t="s">
        <v>1490</v>
      </c>
      <c r="G300" s="18" t="s">
        <v>666</v>
      </c>
      <c r="H300" s="18" t="s">
        <v>667</v>
      </c>
      <c r="I300" s="18">
        <v>0</v>
      </c>
      <c r="J300" s="18">
        <v>90</v>
      </c>
      <c r="K300" s="18" t="s">
        <v>1031</v>
      </c>
      <c r="M300" s="48">
        <v>3760141320494</v>
      </c>
      <c r="N300" s="18">
        <v>12</v>
      </c>
      <c r="O300" s="18">
        <v>0</v>
      </c>
      <c r="P300" s="18">
        <v>12</v>
      </c>
      <c r="Q300" s="49">
        <v>1.9</v>
      </c>
      <c r="R300" s="49">
        <f>Q300*Coeff!$D$3*(1-VLOOKUP(Coeff!$B$15,Coeff!$B$1:$I$10,5,FALSE))</f>
        <v>3.1330999999999998</v>
      </c>
      <c r="S300" s="49">
        <f t="shared" si="12"/>
        <v>37.597200000000001</v>
      </c>
      <c r="T300" s="55">
        <v>5.5E-2</v>
      </c>
      <c r="U300" s="49">
        <f t="shared" si="13"/>
        <v>3.3054204999999994</v>
      </c>
      <c r="V300" s="49">
        <f t="shared" si="14"/>
        <v>39.66504599999999</v>
      </c>
      <c r="W300" s="18" t="s">
        <v>84</v>
      </c>
      <c r="AB300" s="18" t="s">
        <v>518</v>
      </c>
    </row>
    <row r="301" spans="1:28">
      <c r="A301" s="18" t="s">
        <v>1471</v>
      </c>
      <c r="B301" s="18" t="s">
        <v>1475</v>
      </c>
      <c r="C301" s="18" t="s">
        <v>317</v>
      </c>
      <c r="D301" s="18" t="s">
        <v>1408</v>
      </c>
      <c r="E301" s="18" t="s">
        <v>2341</v>
      </c>
      <c r="F301" s="18" t="s">
        <v>668</v>
      </c>
      <c r="G301" s="18" t="s">
        <v>666</v>
      </c>
      <c r="H301" s="18" t="s">
        <v>667</v>
      </c>
      <c r="I301" s="18">
        <v>0</v>
      </c>
      <c r="J301" s="18">
        <v>90</v>
      </c>
      <c r="K301" s="18" t="s">
        <v>1031</v>
      </c>
      <c r="M301" s="48">
        <v>3760141320500</v>
      </c>
      <c r="N301" s="18">
        <v>12</v>
      </c>
      <c r="O301" s="18">
        <v>0</v>
      </c>
      <c r="P301" s="18">
        <v>12</v>
      </c>
      <c r="Q301" s="49">
        <v>2</v>
      </c>
      <c r="R301" s="49">
        <f>Q301*Coeff!$D$3*(1-VLOOKUP(Coeff!$B$15,Coeff!$B$1:$I$10,5,FALSE))</f>
        <v>3.298</v>
      </c>
      <c r="S301" s="49">
        <f t="shared" si="12"/>
        <v>39.576000000000001</v>
      </c>
      <c r="T301" s="55">
        <v>5.5E-2</v>
      </c>
      <c r="U301" s="49">
        <f t="shared" si="13"/>
        <v>3.47939</v>
      </c>
      <c r="V301" s="49">
        <f t="shared" si="14"/>
        <v>41.752679999999998</v>
      </c>
      <c r="W301" s="18" t="s">
        <v>84</v>
      </c>
      <c r="AB301" s="18" t="s">
        <v>518</v>
      </c>
    </row>
    <row r="302" spans="1:28">
      <c r="A302" s="18" t="s">
        <v>1471</v>
      </c>
      <c r="B302" s="18" t="s">
        <v>1475</v>
      </c>
      <c r="C302" s="18" t="s">
        <v>319</v>
      </c>
      <c r="D302" s="18" t="s">
        <v>1409</v>
      </c>
      <c r="E302" s="18" t="s">
        <v>2342</v>
      </c>
      <c r="F302" s="18" t="s">
        <v>669</v>
      </c>
      <c r="G302" s="18" t="s">
        <v>666</v>
      </c>
      <c r="H302" s="18" t="s">
        <v>667</v>
      </c>
      <c r="I302" s="18">
        <v>0</v>
      </c>
      <c r="J302" s="18">
        <v>90</v>
      </c>
      <c r="K302" s="18" t="s">
        <v>1031</v>
      </c>
      <c r="M302" s="48">
        <v>3760141320517</v>
      </c>
      <c r="N302" s="18">
        <v>12</v>
      </c>
      <c r="O302" s="18">
        <v>0</v>
      </c>
      <c r="P302" s="18">
        <v>12</v>
      </c>
      <c r="Q302" s="49">
        <v>2</v>
      </c>
      <c r="R302" s="49">
        <f>Q302*Coeff!$D$3*(1-VLOOKUP(Coeff!$B$15,Coeff!$B$1:$I$10,5,FALSE))</f>
        <v>3.298</v>
      </c>
      <c r="S302" s="49">
        <f t="shared" si="12"/>
        <v>39.576000000000001</v>
      </c>
      <c r="T302" s="55">
        <v>5.5E-2</v>
      </c>
      <c r="U302" s="49">
        <f t="shared" si="13"/>
        <v>3.47939</v>
      </c>
      <c r="V302" s="49">
        <f t="shared" si="14"/>
        <v>41.752679999999998</v>
      </c>
      <c r="W302" s="18" t="s">
        <v>84</v>
      </c>
      <c r="AB302" s="18" t="s">
        <v>518</v>
      </c>
    </row>
    <row r="303" spans="1:28">
      <c r="A303" s="18" t="s">
        <v>1471</v>
      </c>
      <c r="B303" s="18" t="s">
        <v>1475</v>
      </c>
      <c r="C303" s="18" t="s">
        <v>321</v>
      </c>
      <c r="D303" s="18" t="s">
        <v>1410</v>
      </c>
      <c r="E303" s="18" t="s">
        <v>2343</v>
      </c>
      <c r="F303" s="18" t="s">
        <v>670</v>
      </c>
      <c r="G303" s="18" t="s">
        <v>666</v>
      </c>
      <c r="H303" s="18" t="s">
        <v>667</v>
      </c>
      <c r="I303" s="18">
        <v>0</v>
      </c>
      <c r="J303" s="18">
        <v>90</v>
      </c>
      <c r="K303" s="18" t="s">
        <v>1031</v>
      </c>
      <c r="M303" s="48">
        <v>3760141320524</v>
      </c>
      <c r="N303" s="18">
        <v>12</v>
      </c>
      <c r="O303" s="18">
        <v>0</v>
      </c>
      <c r="P303" s="18">
        <v>12</v>
      </c>
      <c r="Q303" s="49">
        <v>2.6</v>
      </c>
      <c r="R303" s="49">
        <f>Q303*Coeff!$D$3*(1-VLOOKUP(Coeff!$B$15,Coeff!$B$1:$I$10,5,FALSE))</f>
        <v>4.2873999999999999</v>
      </c>
      <c r="S303" s="49">
        <f t="shared" si="12"/>
        <v>51.448799999999999</v>
      </c>
      <c r="T303" s="55">
        <v>5.5E-2</v>
      </c>
      <c r="U303" s="49">
        <f t="shared" si="13"/>
        <v>4.5232069999999993</v>
      </c>
      <c r="V303" s="49">
        <f t="shared" si="14"/>
        <v>54.278483999999992</v>
      </c>
      <c r="W303" s="18" t="s">
        <v>84</v>
      </c>
      <c r="AB303" s="18" t="s">
        <v>518</v>
      </c>
    </row>
    <row r="304" spans="1:28">
      <c r="A304" s="18" t="s">
        <v>1471</v>
      </c>
      <c r="B304" s="18" t="s">
        <v>1475</v>
      </c>
      <c r="C304" s="18" t="s">
        <v>323</v>
      </c>
      <c r="D304" s="18" t="s">
        <v>1411</v>
      </c>
      <c r="E304" s="18" t="s">
        <v>2344</v>
      </c>
      <c r="F304" s="18" t="s">
        <v>671</v>
      </c>
      <c r="G304" s="18" t="s">
        <v>666</v>
      </c>
      <c r="H304" s="18" t="s">
        <v>667</v>
      </c>
      <c r="I304" s="18">
        <v>0</v>
      </c>
      <c r="J304" s="18">
        <v>90</v>
      </c>
      <c r="K304" s="18" t="s">
        <v>1031</v>
      </c>
      <c r="M304" s="48">
        <v>3760141320715</v>
      </c>
      <c r="N304" s="18">
        <v>12</v>
      </c>
      <c r="O304" s="18">
        <v>0</v>
      </c>
      <c r="P304" s="18">
        <v>12</v>
      </c>
      <c r="Q304" s="49">
        <v>2.15</v>
      </c>
      <c r="R304" s="49">
        <f>Q304*Coeff!$D$3*(1-VLOOKUP(Coeff!$B$15,Coeff!$B$1:$I$10,5,FALSE))</f>
        <v>3.5453499999999996</v>
      </c>
      <c r="S304" s="49">
        <f t="shared" si="12"/>
        <v>42.544199999999996</v>
      </c>
      <c r="T304" s="55">
        <v>5.5E-2</v>
      </c>
      <c r="U304" s="49">
        <f t="shared" si="13"/>
        <v>3.7403442499999993</v>
      </c>
      <c r="V304" s="49">
        <f t="shared" si="14"/>
        <v>44.884130999999989</v>
      </c>
      <c r="W304" s="18" t="s">
        <v>84</v>
      </c>
      <c r="AB304" s="18" t="s">
        <v>518</v>
      </c>
    </row>
    <row r="305" spans="1:28">
      <c r="A305" s="18" t="s">
        <v>1471</v>
      </c>
      <c r="B305" s="18" t="s">
        <v>1475</v>
      </c>
      <c r="C305" s="18" t="s">
        <v>325</v>
      </c>
      <c r="D305" s="18" t="s">
        <v>1412</v>
      </c>
      <c r="E305" s="18" t="s">
        <v>2345</v>
      </c>
      <c r="F305" s="18" t="s">
        <v>672</v>
      </c>
      <c r="G305" s="18" t="s">
        <v>666</v>
      </c>
      <c r="H305" s="18" t="s">
        <v>667</v>
      </c>
      <c r="I305" s="18">
        <v>0</v>
      </c>
      <c r="J305" s="18">
        <v>90</v>
      </c>
      <c r="K305" s="18" t="s">
        <v>1031</v>
      </c>
      <c r="M305" s="48">
        <v>3760141320722</v>
      </c>
      <c r="N305" s="18">
        <v>12</v>
      </c>
      <c r="O305" s="18">
        <v>0</v>
      </c>
      <c r="P305" s="18">
        <v>12</v>
      </c>
      <c r="Q305" s="49">
        <v>2.0499999999999998</v>
      </c>
      <c r="R305" s="49">
        <f>Q305*Coeff!$D$3*(1-VLOOKUP(Coeff!$B$15,Coeff!$B$1:$I$10,5,FALSE))</f>
        <v>3.3804499999999993</v>
      </c>
      <c r="S305" s="49">
        <f t="shared" si="12"/>
        <v>40.56539999999999</v>
      </c>
      <c r="T305" s="55">
        <v>5.5E-2</v>
      </c>
      <c r="U305" s="49">
        <f t="shared" si="13"/>
        <v>3.5663747499999991</v>
      </c>
      <c r="V305" s="49">
        <f t="shared" si="14"/>
        <v>42.796496999999988</v>
      </c>
      <c r="W305" s="18" t="s">
        <v>84</v>
      </c>
      <c r="AB305" s="18" t="s">
        <v>518</v>
      </c>
    </row>
    <row r="306" spans="1:28">
      <c r="A306" s="18" t="s">
        <v>1471</v>
      </c>
      <c r="B306" s="18" t="s">
        <v>1475</v>
      </c>
      <c r="C306" s="18" t="s">
        <v>326</v>
      </c>
      <c r="D306" s="18" t="s">
        <v>1413</v>
      </c>
      <c r="E306" s="18" t="s">
        <v>2346</v>
      </c>
      <c r="F306" s="18" t="s">
        <v>673</v>
      </c>
      <c r="G306" s="18" t="s">
        <v>666</v>
      </c>
      <c r="H306" s="18" t="s">
        <v>667</v>
      </c>
      <c r="I306" s="18">
        <v>0</v>
      </c>
      <c r="J306" s="18">
        <v>90</v>
      </c>
      <c r="K306" s="18" t="s">
        <v>1031</v>
      </c>
      <c r="M306" s="48">
        <v>3760141320739</v>
      </c>
      <c r="N306" s="18">
        <v>12</v>
      </c>
      <c r="O306" s="18">
        <v>0</v>
      </c>
      <c r="P306" s="18">
        <v>12</v>
      </c>
      <c r="Q306" s="49">
        <v>2.25</v>
      </c>
      <c r="R306" s="49">
        <f>Q306*Coeff!$D$3*(1-VLOOKUP(Coeff!$B$15,Coeff!$B$1:$I$10,5,FALSE))</f>
        <v>3.7102499999999998</v>
      </c>
      <c r="S306" s="49">
        <f t="shared" si="12"/>
        <v>44.522999999999996</v>
      </c>
      <c r="T306" s="55">
        <v>5.5E-2</v>
      </c>
      <c r="U306" s="49">
        <f t="shared" si="13"/>
        <v>3.9143137499999994</v>
      </c>
      <c r="V306" s="49">
        <f t="shared" si="14"/>
        <v>46.971764999999991</v>
      </c>
      <c r="W306" s="18" t="s">
        <v>84</v>
      </c>
      <c r="AB306" s="18" t="s">
        <v>518</v>
      </c>
    </row>
    <row r="307" spans="1:28">
      <c r="A307" s="18" t="s">
        <v>1471</v>
      </c>
      <c r="B307" s="18" t="s">
        <v>1475</v>
      </c>
      <c r="C307" s="18" t="s">
        <v>327</v>
      </c>
      <c r="D307" s="18" t="s">
        <v>1414</v>
      </c>
      <c r="E307" s="18" t="s">
        <v>2347</v>
      </c>
      <c r="F307" s="18" t="s">
        <v>674</v>
      </c>
      <c r="G307" s="18" t="s">
        <v>666</v>
      </c>
      <c r="H307" s="18" t="s">
        <v>667</v>
      </c>
      <c r="I307" s="18">
        <v>0</v>
      </c>
      <c r="J307" s="18">
        <v>90</v>
      </c>
      <c r="K307" s="18" t="s">
        <v>1031</v>
      </c>
      <c r="M307" s="48">
        <v>3760141320746</v>
      </c>
      <c r="N307" s="18">
        <v>12</v>
      </c>
      <c r="O307" s="18">
        <v>0</v>
      </c>
      <c r="P307" s="18">
        <v>12</v>
      </c>
      <c r="Q307" s="49">
        <v>2.35</v>
      </c>
      <c r="R307" s="49">
        <f>Q307*Coeff!$D$3*(1-VLOOKUP(Coeff!$B$15,Coeff!$B$1:$I$10,5,FALSE))</f>
        <v>3.8751500000000001</v>
      </c>
      <c r="S307" s="49">
        <f t="shared" si="12"/>
        <v>46.501800000000003</v>
      </c>
      <c r="T307" s="55">
        <v>5.5E-2</v>
      </c>
      <c r="U307" s="49">
        <f t="shared" si="13"/>
        <v>4.0882832499999999</v>
      </c>
      <c r="V307" s="49">
        <f t="shared" si="14"/>
        <v>49.059398999999999</v>
      </c>
      <c r="W307" s="18" t="s">
        <v>84</v>
      </c>
      <c r="AB307" s="18" t="s">
        <v>518</v>
      </c>
    </row>
    <row r="308" spans="1:28">
      <c r="A308" s="18" t="s">
        <v>1471</v>
      </c>
      <c r="B308" s="18" t="s">
        <v>1475</v>
      </c>
      <c r="C308" s="18" t="s">
        <v>329</v>
      </c>
      <c r="D308" s="18" t="s">
        <v>1415</v>
      </c>
      <c r="E308" s="18" t="s">
        <v>2348</v>
      </c>
      <c r="F308" s="18" t="s">
        <v>675</v>
      </c>
      <c r="G308" s="18" t="s">
        <v>666</v>
      </c>
      <c r="H308" s="18" t="s">
        <v>667</v>
      </c>
      <c r="I308" s="18">
        <v>0</v>
      </c>
      <c r="J308" s="18">
        <v>90</v>
      </c>
      <c r="K308" s="18" t="s">
        <v>1031</v>
      </c>
      <c r="M308" s="48">
        <v>3760141320753</v>
      </c>
      <c r="N308" s="18">
        <v>12</v>
      </c>
      <c r="O308" s="18">
        <v>0</v>
      </c>
      <c r="P308" s="18">
        <v>12</v>
      </c>
      <c r="Q308" s="49">
        <v>2.2000000000000002</v>
      </c>
      <c r="R308" s="49">
        <f>Q308*Coeff!$D$3*(1-VLOOKUP(Coeff!$B$15,Coeff!$B$1:$I$10,5,FALSE))</f>
        <v>3.6278000000000001</v>
      </c>
      <c r="S308" s="49">
        <f t="shared" si="12"/>
        <v>43.5336</v>
      </c>
      <c r="T308" s="55">
        <v>5.5E-2</v>
      </c>
      <c r="U308" s="49">
        <f t="shared" si="13"/>
        <v>3.8273289999999998</v>
      </c>
      <c r="V308" s="49">
        <f t="shared" si="14"/>
        <v>45.927948000000001</v>
      </c>
      <c r="W308" s="18" t="s">
        <v>84</v>
      </c>
      <c r="AB308" s="18" t="s">
        <v>518</v>
      </c>
    </row>
    <row r="309" spans="1:28">
      <c r="A309" s="18" t="s">
        <v>1471</v>
      </c>
      <c r="B309" s="18" t="s">
        <v>1475</v>
      </c>
      <c r="C309" s="18" t="s">
        <v>331</v>
      </c>
      <c r="D309" s="18" t="s">
        <v>1416</v>
      </c>
      <c r="E309" s="18" t="s">
        <v>2349</v>
      </c>
      <c r="F309" s="18" t="s">
        <v>676</v>
      </c>
      <c r="G309" s="18" t="s">
        <v>666</v>
      </c>
      <c r="H309" s="18" t="s">
        <v>667</v>
      </c>
      <c r="I309" s="18">
        <v>0</v>
      </c>
      <c r="J309" s="18">
        <v>90</v>
      </c>
      <c r="K309" s="18" t="s">
        <v>1031</v>
      </c>
      <c r="M309" s="48">
        <v>3760141320760</v>
      </c>
      <c r="N309" s="18">
        <v>12</v>
      </c>
      <c r="O309" s="18">
        <v>0</v>
      </c>
      <c r="P309" s="18">
        <v>12</v>
      </c>
      <c r="Q309" s="49">
        <v>2.75</v>
      </c>
      <c r="R309" s="49">
        <f>Q309*Coeff!$D$3*(1-VLOOKUP(Coeff!$B$15,Coeff!$B$1:$I$10,5,FALSE))</f>
        <v>4.5347499999999998</v>
      </c>
      <c r="S309" s="49">
        <f t="shared" si="12"/>
        <v>54.417000000000002</v>
      </c>
      <c r="T309" s="55">
        <v>5.5E-2</v>
      </c>
      <c r="U309" s="49">
        <f t="shared" si="13"/>
        <v>4.7841612499999995</v>
      </c>
      <c r="V309" s="49">
        <f t="shared" si="14"/>
        <v>57.40993499999999</v>
      </c>
      <c r="W309" s="18" t="s">
        <v>84</v>
      </c>
      <c r="AB309" s="18" t="s">
        <v>518</v>
      </c>
    </row>
    <row r="310" spans="1:28">
      <c r="A310" s="18" t="s">
        <v>1471</v>
      </c>
      <c r="B310" s="18" t="s">
        <v>1475</v>
      </c>
      <c r="C310" s="18" t="s">
        <v>332</v>
      </c>
      <c r="D310" s="18" t="s">
        <v>1417</v>
      </c>
      <c r="E310" s="18" t="s">
        <v>2350</v>
      </c>
      <c r="F310" s="18" t="s">
        <v>677</v>
      </c>
      <c r="G310" s="18" t="s">
        <v>666</v>
      </c>
      <c r="H310" s="18" t="s">
        <v>667</v>
      </c>
      <c r="I310" s="18">
        <v>0</v>
      </c>
      <c r="J310" s="18">
        <v>90</v>
      </c>
      <c r="K310" s="18" t="s">
        <v>1031</v>
      </c>
      <c r="M310" s="48">
        <v>3760141320784</v>
      </c>
      <c r="N310" s="18">
        <v>1</v>
      </c>
      <c r="O310" s="18">
        <v>0</v>
      </c>
      <c r="P310" s="18">
        <v>1</v>
      </c>
      <c r="Q310" s="49">
        <v>31.8</v>
      </c>
      <c r="R310" s="49">
        <f>Q310*Coeff!$D$3*(1-VLOOKUP(Coeff!$B$15,Coeff!$B$1:$I$10,5,FALSE))</f>
        <v>52.438200000000002</v>
      </c>
      <c r="S310" s="49">
        <f t="shared" si="12"/>
        <v>52.438200000000002</v>
      </c>
      <c r="T310" s="55">
        <v>5.5E-2</v>
      </c>
      <c r="U310" s="49">
        <f t="shared" si="13"/>
        <v>55.322300999999996</v>
      </c>
      <c r="V310" s="49">
        <f t="shared" si="14"/>
        <v>55.322300999999996</v>
      </c>
      <c r="W310" s="18" t="s">
        <v>84</v>
      </c>
      <c r="AB310" s="18" t="s">
        <v>518</v>
      </c>
    </row>
    <row r="311" spans="1:28">
      <c r="A311" s="18" t="s">
        <v>1471</v>
      </c>
      <c r="B311" s="18" t="s">
        <v>1475</v>
      </c>
      <c r="C311" s="18" t="s">
        <v>334</v>
      </c>
      <c r="D311" s="18" t="s">
        <v>1418</v>
      </c>
      <c r="E311" s="18" t="s">
        <v>2351</v>
      </c>
      <c r="F311" s="18" t="s">
        <v>678</v>
      </c>
      <c r="G311" s="18" t="s">
        <v>666</v>
      </c>
      <c r="H311" s="18" t="s">
        <v>667</v>
      </c>
      <c r="I311" s="18">
        <v>0</v>
      </c>
      <c r="J311" s="18">
        <v>90</v>
      </c>
      <c r="K311" s="18" t="s">
        <v>1031</v>
      </c>
      <c r="M311" s="48">
        <v>3760141320791</v>
      </c>
      <c r="N311" s="18">
        <v>12</v>
      </c>
      <c r="O311" s="18">
        <v>0</v>
      </c>
      <c r="P311" s="18">
        <v>12</v>
      </c>
      <c r="Q311" s="49">
        <v>2.5499999999999998</v>
      </c>
      <c r="R311" s="49">
        <f>Q311*Coeff!$D$3*(1-VLOOKUP(Coeff!$B$15,Coeff!$B$1:$I$10,5,FALSE))</f>
        <v>4.2049500000000002</v>
      </c>
      <c r="S311" s="49">
        <f t="shared" si="12"/>
        <v>50.459400000000002</v>
      </c>
      <c r="T311" s="55">
        <v>5.5E-2</v>
      </c>
      <c r="U311" s="49">
        <f t="shared" si="13"/>
        <v>4.4362222500000001</v>
      </c>
      <c r="V311" s="49">
        <f t="shared" si="14"/>
        <v>53.234667000000002</v>
      </c>
      <c r="W311" s="18" t="s">
        <v>84</v>
      </c>
      <c r="AB311" s="18" t="s">
        <v>518</v>
      </c>
    </row>
    <row r="312" spans="1:28">
      <c r="A312" s="18" t="s">
        <v>1471</v>
      </c>
      <c r="B312" s="18" t="s">
        <v>1475</v>
      </c>
      <c r="C312" s="18" t="s">
        <v>335</v>
      </c>
      <c r="D312" s="18" t="s">
        <v>1419</v>
      </c>
      <c r="E312" s="18" t="s">
        <v>2352</v>
      </c>
      <c r="F312" s="18" t="s">
        <v>679</v>
      </c>
      <c r="G312" s="18" t="s">
        <v>666</v>
      </c>
      <c r="H312" s="18" t="s">
        <v>667</v>
      </c>
      <c r="I312" s="18">
        <v>0</v>
      </c>
      <c r="J312" s="18">
        <v>90</v>
      </c>
      <c r="K312" s="18" t="s">
        <v>1031</v>
      </c>
      <c r="M312" s="48">
        <v>3760141320814</v>
      </c>
      <c r="N312" s="18">
        <v>12</v>
      </c>
      <c r="O312" s="18">
        <v>0</v>
      </c>
      <c r="P312" s="18">
        <v>12</v>
      </c>
      <c r="Q312" s="49">
        <v>3.35</v>
      </c>
      <c r="R312" s="49">
        <f>Q312*Coeff!$D$3*(1-VLOOKUP(Coeff!$B$15,Coeff!$B$1:$I$10,5,FALSE))</f>
        <v>5.5241500000000006</v>
      </c>
      <c r="S312" s="49">
        <f t="shared" si="12"/>
        <v>66.289800000000014</v>
      </c>
      <c r="T312" s="55">
        <v>5.5E-2</v>
      </c>
      <c r="U312" s="49">
        <f t="shared" si="13"/>
        <v>5.8279782500000001</v>
      </c>
      <c r="V312" s="49">
        <f t="shared" si="14"/>
        <v>69.935738999999998</v>
      </c>
      <c r="W312" s="18" t="s">
        <v>84</v>
      </c>
      <c r="AB312" s="18" t="s">
        <v>518</v>
      </c>
    </row>
    <row r="313" spans="1:28">
      <c r="A313" s="18" t="s">
        <v>1471</v>
      </c>
      <c r="B313" s="18" t="s">
        <v>1475</v>
      </c>
      <c r="C313" s="18" t="s">
        <v>337</v>
      </c>
      <c r="D313" s="18" t="s">
        <v>1420</v>
      </c>
      <c r="E313" s="18" t="s">
        <v>2353</v>
      </c>
      <c r="F313" s="18" t="s">
        <v>680</v>
      </c>
      <c r="G313" s="18" t="s">
        <v>666</v>
      </c>
      <c r="H313" s="18" t="s">
        <v>667</v>
      </c>
      <c r="I313" s="18">
        <v>0</v>
      </c>
      <c r="J313" s="18">
        <v>90</v>
      </c>
      <c r="K313" s="18" t="s">
        <v>1031</v>
      </c>
      <c r="M313" s="48">
        <v>3760141320821</v>
      </c>
      <c r="N313" s="18">
        <v>1</v>
      </c>
      <c r="O313" s="18">
        <v>0</v>
      </c>
      <c r="P313" s="18">
        <v>1</v>
      </c>
      <c r="Q313" s="49">
        <v>35.4</v>
      </c>
      <c r="R313" s="49">
        <f>Q313*Coeff!$D$3*(1-VLOOKUP(Coeff!$B$15,Coeff!$B$1:$I$10,5,FALSE))</f>
        <v>58.374599999999994</v>
      </c>
      <c r="S313" s="49">
        <f t="shared" si="12"/>
        <v>58.374599999999994</v>
      </c>
      <c r="T313" s="55">
        <v>5.5E-2</v>
      </c>
      <c r="U313" s="49">
        <f t="shared" si="13"/>
        <v>61.585202999999993</v>
      </c>
      <c r="V313" s="49">
        <f t="shared" si="14"/>
        <v>61.585202999999993</v>
      </c>
      <c r="W313" s="18" t="s">
        <v>84</v>
      </c>
      <c r="AB313" s="18" t="s">
        <v>518</v>
      </c>
    </row>
    <row r="314" spans="1:28" s="13" customFormat="1" hidden="1">
      <c r="A314" s="13" t="s">
        <v>1478</v>
      </c>
      <c r="B314" s="13" t="s">
        <v>1479</v>
      </c>
      <c r="C314" s="13" t="s">
        <v>339</v>
      </c>
      <c r="D314" s="13" t="s">
        <v>251</v>
      </c>
      <c r="E314" s="13" t="s">
        <v>681</v>
      </c>
      <c r="F314" s="13" t="s">
        <v>682</v>
      </c>
      <c r="G314" s="13" t="s">
        <v>1874</v>
      </c>
      <c r="H314" s="13" t="s">
        <v>561</v>
      </c>
      <c r="I314" s="13">
        <v>250</v>
      </c>
      <c r="J314" s="13">
        <v>0</v>
      </c>
      <c r="L314" s="13" t="s">
        <v>1528</v>
      </c>
      <c r="M314" s="52">
        <v>3760197500451</v>
      </c>
      <c r="N314" s="13" t="s">
        <v>1043</v>
      </c>
      <c r="O314" s="13">
        <v>0</v>
      </c>
      <c r="P314" s="13">
        <v>6</v>
      </c>
      <c r="Q314" s="53">
        <v>2.25</v>
      </c>
      <c r="R314" s="53">
        <f>Q314*Coeff!$D$3*(1-VLOOKUP(Coeff!$B$15,Coeff!$B$1:$I$10,5,FALSE))</f>
        <v>3.7102499999999998</v>
      </c>
      <c r="S314" s="53">
        <f t="shared" si="12"/>
        <v>22.261499999999998</v>
      </c>
      <c r="T314" s="54">
        <v>5.5E-2</v>
      </c>
      <c r="U314" s="53">
        <f t="shared" si="13"/>
        <v>3.9143137499999994</v>
      </c>
      <c r="V314" s="53">
        <f t="shared" si="14"/>
        <v>23.485882499999995</v>
      </c>
      <c r="W314" s="13" t="s">
        <v>229</v>
      </c>
    </row>
    <row r="315" spans="1:28" s="13" customFormat="1" hidden="1">
      <c r="A315" s="13" t="s">
        <v>1478</v>
      </c>
      <c r="B315" s="13" t="s">
        <v>1479</v>
      </c>
      <c r="C315" s="13" t="s">
        <v>341</v>
      </c>
      <c r="D315" s="13" t="s">
        <v>249</v>
      </c>
      <c r="E315" s="13" t="s">
        <v>683</v>
      </c>
      <c r="F315" s="13" t="s">
        <v>572</v>
      </c>
      <c r="G315" s="13" t="s">
        <v>1874</v>
      </c>
      <c r="H315" s="13" t="s">
        <v>561</v>
      </c>
      <c r="I315" s="13">
        <v>250</v>
      </c>
      <c r="J315" s="13">
        <v>0</v>
      </c>
      <c r="L315" s="13" t="s">
        <v>1528</v>
      </c>
      <c r="M315" s="52">
        <v>3760197500468</v>
      </c>
      <c r="N315" s="13" t="s">
        <v>1043</v>
      </c>
      <c r="O315" s="13">
        <v>0</v>
      </c>
      <c r="P315" s="13">
        <v>6</v>
      </c>
      <c r="Q315" s="53">
        <v>2.25</v>
      </c>
      <c r="R315" s="53">
        <f>Q315*Coeff!$D$3*(1-VLOOKUP(Coeff!$B$15,Coeff!$B$1:$I$10,5,FALSE))</f>
        <v>3.7102499999999998</v>
      </c>
      <c r="S315" s="53">
        <f t="shared" si="12"/>
        <v>22.261499999999998</v>
      </c>
      <c r="T315" s="54">
        <v>5.5E-2</v>
      </c>
      <c r="U315" s="53">
        <f t="shared" si="13"/>
        <v>3.9143137499999994</v>
      </c>
      <c r="V315" s="53">
        <f t="shared" si="14"/>
        <v>23.485882499999995</v>
      </c>
      <c r="W315" s="13" t="s">
        <v>229</v>
      </c>
    </row>
    <row r="316" spans="1:28" s="13" customFormat="1" hidden="1">
      <c r="A316" s="13" t="s">
        <v>1476</v>
      </c>
      <c r="B316" s="13" t="s">
        <v>1477</v>
      </c>
      <c r="C316" s="13" t="s">
        <v>343</v>
      </c>
      <c r="D316" s="13" t="s">
        <v>392</v>
      </c>
      <c r="E316" s="13" t="s">
        <v>1421</v>
      </c>
      <c r="F316" s="13" t="s">
        <v>684</v>
      </c>
      <c r="G316" s="13" t="s">
        <v>581</v>
      </c>
      <c r="H316" s="13" t="s">
        <v>582</v>
      </c>
      <c r="I316" s="13">
        <v>250</v>
      </c>
      <c r="J316" s="13">
        <v>0</v>
      </c>
      <c r="L316" s="13" t="s">
        <v>1528</v>
      </c>
      <c r="M316" s="52">
        <v>3760197500680</v>
      </c>
      <c r="N316" s="13" t="s">
        <v>1043</v>
      </c>
      <c r="O316" s="13">
        <v>0</v>
      </c>
      <c r="P316" s="13">
        <v>6</v>
      </c>
      <c r="Q316" s="53">
        <v>2.98</v>
      </c>
      <c r="R316" s="53">
        <f>Q316*Coeff!$D$3*(1-VLOOKUP(Coeff!$B$15,Coeff!$B$1:$I$10,5,FALSE))</f>
        <v>4.9140199999999998</v>
      </c>
      <c r="S316" s="53">
        <f t="shared" si="12"/>
        <v>29.484119999999997</v>
      </c>
      <c r="T316" s="54">
        <v>5.5E-2</v>
      </c>
      <c r="U316" s="53">
        <f t="shared" si="13"/>
        <v>5.1842910999999994</v>
      </c>
      <c r="V316" s="53">
        <f t="shared" si="14"/>
        <v>31.105746599999996</v>
      </c>
      <c r="W316" s="13" t="s">
        <v>229</v>
      </c>
    </row>
    <row r="317" spans="1:28" s="13" customFormat="1" hidden="1">
      <c r="A317" s="13" t="s">
        <v>1476</v>
      </c>
      <c r="B317" s="13" t="s">
        <v>1477</v>
      </c>
      <c r="C317" s="13" t="s">
        <v>345</v>
      </c>
      <c r="D317" s="13" t="s">
        <v>394</v>
      </c>
      <c r="E317" s="13" t="s">
        <v>685</v>
      </c>
      <c r="F317" s="13" t="s">
        <v>686</v>
      </c>
      <c r="G317" s="13" t="s">
        <v>581</v>
      </c>
      <c r="H317" s="13" t="s">
        <v>687</v>
      </c>
      <c r="I317" s="13">
        <v>250</v>
      </c>
      <c r="J317" s="13">
        <v>0</v>
      </c>
      <c r="L317" s="13" t="s">
        <v>1528</v>
      </c>
      <c r="M317" s="52">
        <v>3760197500765</v>
      </c>
      <c r="N317" s="13" t="s">
        <v>1043</v>
      </c>
      <c r="O317" s="13">
        <v>0</v>
      </c>
      <c r="P317" s="13">
        <v>6</v>
      </c>
      <c r="Q317" s="53">
        <v>3.65</v>
      </c>
      <c r="R317" s="53">
        <f>Q317*Coeff!$D$3*(1-VLOOKUP(Coeff!$B$15,Coeff!$B$1:$I$10,5,FALSE))</f>
        <v>6.0188499999999996</v>
      </c>
      <c r="S317" s="53">
        <f t="shared" si="12"/>
        <v>36.113099999999996</v>
      </c>
      <c r="T317" s="54">
        <v>5.5E-2</v>
      </c>
      <c r="U317" s="53">
        <f t="shared" si="13"/>
        <v>6.3498867499999996</v>
      </c>
      <c r="V317" s="53">
        <f t="shared" si="14"/>
        <v>38.099320499999997</v>
      </c>
      <c r="W317" s="13" t="s">
        <v>229</v>
      </c>
    </row>
    <row r="318" spans="1:28" s="13" customFormat="1" hidden="1">
      <c r="A318" s="13" t="s">
        <v>1471</v>
      </c>
      <c r="B318" s="13" t="s">
        <v>1482</v>
      </c>
      <c r="C318" s="13" t="s">
        <v>346</v>
      </c>
      <c r="D318" s="13" t="s">
        <v>428</v>
      </c>
      <c r="E318" s="13" t="s">
        <v>1025</v>
      </c>
      <c r="F318" s="13" t="s">
        <v>1026</v>
      </c>
      <c r="G318" s="13" t="s">
        <v>1871</v>
      </c>
      <c r="H318" s="13" t="s">
        <v>1019</v>
      </c>
      <c r="I318" s="13">
        <v>0</v>
      </c>
      <c r="J318" s="13">
        <v>750</v>
      </c>
      <c r="K318" s="13" t="s">
        <v>1529</v>
      </c>
      <c r="L318" s="13" t="s">
        <v>1528</v>
      </c>
      <c r="M318" s="52">
        <v>3760197501687</v>
      </c>
      <c r="N318" s="13" t="s">
        <v>1043</v>
      </c>
      <c r="O318" s="13">
        <v>0</v>
      </c>
      <c r="P318" s="13">
        <v>10</v>
      </c>
      <c r="Q318" s="53">
        <v>3.09</v>
      </c>
      <c r="R318" s="53">
        <f>Q318*Coeff!$D$3*(1-VLOOKUP(Coeff!$B$15,Coeff!$B$1:$I$10,5,FALSE))</f>
        <v>5.0954099999999993</v>
      </c>
      <c r="S318" s="53">
        <f t="shared" si="12"/>
        <v>50.954099999999997</v>
      </c>
      <c r="T318" s="54">
        <v>5.5E-2</v>
      </c>
      <c r="U318" s="53">
        <f t="shared" si="13"/>
        <v>5.3756575499999988</v>
      </c>
      <c r="V318" s="53">
        <f t="shared" si="14"/>
        <v>53.75657549999999</v>
      </c>
      <c r="W318" s="13" t="s">
        <v>229</v>
      </c>
    </row>
    <row r="319" spans="1:28" s="13" customFormat="1" hidden="1">
      <c r="A319" s="13" t="s">
        <v>1471</v>
      </c>
      <c r="B319" s="13" t="s">
        <v>1482</v>
      </c>
      <c r="C319" s="13" t="s">
        <v>348</v>
      </c>
      <c r="D319" s="13" t="s">
        <v>432</v>
      </c>
      <c r="E319" s="13" t="s">
        <v>1027</v>
      </c>
      <c r="F319" s="13" t="s">
        <v>1028</v>
      </c>
      <c r="G319" s="13" t="s">
        <v>1871</v>
      </c>
      <c r="H319" s="13" t="s">
        <v>1019</v>
      </c>
      <c r="I319" s="13">
        <v>0</v>
      </c>
      <c r="J319" s="13">
        <v>750</v>
      </c>
      <c r="K319" s="13" t="s">
        <v>1529</v>
      </c>
      <c r="L319" s="13" t="s">
        <v>1528</v>
      </c>
      <c r="M319" s="52">
        <v>3760197501694</v>
      </c>
      <c r="N319" s="13" t="s">
        <v>1043</v>
      </c>
      <c r="O319" s="13">
        <v>0</v>
      </c>
      <c r="P319" s="13">
        <v>10</v>
      </c>
      <c r="Q319" s="53">
        <v>3.09</v>
      </c>
      <c r="R319" s="53">
        <f>Q319*Coeff!$D$3*(1-VLOOKUP(Coeff!$B$15,Coeff!$B$1:$I$10,5,FALSE))</f>
        <v>5.0954099999999993</v>
      </c>
      <c r="S319" s="53">
        <f t="shared" si="12"/>
        <v>50.954099999999997</v>
      </c>
      <c r="T319" s="54">
        <v>5.5E-2</v>
      </c>
      <c r="U319" s="53">
        <f t="shared" si="13"/>
        <v>5.3756575499999988</v>
      </c>
      <c r="V319" s="53">
        <f t="shared" si="14"/>
        <v>53.75657549999999</v>
      </c>
      <c r="W319" s="13" t="s">
        <v>229</v>
      </c>
    </row>
    <row r="320" spans="1:28" s="13" customFormat="1" hidden="1">
      <c r="A320" s="13" t="s">
        <v>1471</v>
      </c>
      <c r="B320" s="13" t="s">
        <v>1482</v>
      </c>
      <c r="C320" s="13" t="s">
        <v>349</v>
      </c>
      <c r="D320" s="13" t="s">
        <v>431</v>
      </c>
      <c r="E320" s="13" t="s">
        <v>1029</v>
      </c>
      <c r="F320" s="13" t="s">
        <v>1030</v>
      </c>
      <c r="G320" s="13" t="s">
        <v>1871</v>
      </c>
      <c r="H320" s="13" t="s">
        <v>1019</v>
      </c>
      <c r="I320" s="13">
        <v>0</v>
      </c>
      <c r="J320" s="13">
        <v>750</v>
      </c>
      <c r="K320" s="13" t="s">
        <v>1529</v>
      </c>
      <c r="L320" s="13" t="s">
        <v>1528</v>
      </c>
      <c r="M320" s="52">
        <v>3760197501700</v>
      </c>
      <c r="N320" s="13" t="s">
        <v>1043</v>
      </c>
      <c r="O320" s="13">
        <v>0</v>
      </c>
      <c r="P320" s="13">
        <v>10</v>
      </c>
      <c r="Q320" s="53">
        <v>3.09</v>
      </c>
      <c r="R320" s="53">
        <f>Q320*Coeff!$D$3*(1-VLOOKUP(Coeff!$B$15,Coeff!$B$1:$I$10,5,FALSE))</f>
        <v>5.0954099999999993</v>
      </c>
      <c r="S320" s="53">
        <f t="shared" si="12"/>
        <v>50.954099999999997</v>
      </c>
      <c r="T320" s="54">
        <v>5.5E-2</v>
      </c>
      <c r="U320" s="53">
        <f t="shared" si="13"/>
        <v>5.3756575499999988</v>
      </c>
      <c r="V320" s="53">
        <f t="shared" si="14"/>
        <v>53.75657549999999</v>
      </c>
      <c r="W320" s="13" t="s">
        <v>229</v>
      </c>
    </row>
    <row r="321" spans="1:27" s="13" customFormat="1" hidden="1">
      <c r="A321" s="13" t="s">
        <v>1476</v>
      </c>
      <c r="B321" s="13" t="s">
        <v>1480</v>
      </c>
      <c r="C321" s="13" t="s">
        <v>351</v>
      </c>
      <c r="D321" s="17" t="s">
        <v>288</v>
      </c>
      <c r="E321" s="13" t="s">
        <v>1032</v>
      </c>
      <c r="F321" s="13" t="s">
        <v>1033</v>
      </c>
      <c r="G321" s="13" t="s">
        <v>1784</v>
      </c>
      <c r="H321" s="13" t="s">
        <v>689</v>
      </c>
      <c r="I321" s="13">
        <v>0</v>
      </c>
      <c r="J321" s="13">
        <v>60</v>
      </c>
      <c r="L321" s="13" t="s">
        <v>1528</v>
      </c>
      <c r="M321" s="52">
        <v>3760197501816</v>
      </c>
      <c r="N321" s="59">
        <v>120</v>
      </c>
      <c r="O321" s="13">
        <v>0</v>
      </c>
      <c r="P321" s="13">
        <v>6</v>
      </c>
      <c r="Q321" s="53">
        <v>2.29</v>
      </c>
      <c r="R321" s="53">
        <f>Q321*Coeff!$D$3*(1-VLOOKUP(Coeff!$B$15,Coeff!$B$1:$I$10,5,FALSE))</f>
        <v>3.7762099999999998</v>
      </c>
      <c r="S321" s="53">
        <f t="shared" ref="S321:S383" si="15">+R321*P321</f>
        <v>22.657260000000001</v>
      </c>
      <c r="T321" s="54">
        <v>5.5E-2</v>
      </c>
      <c r="U321" s="53">
        <f t="shared" ref="U321:U384" si="16">+R321*(1+T321)</f>
        <v>3.9839015499999997</v>
      </c>
      <c r="V321" s="53">
        <f t="shared" ref="V321:V384" si="17">+U321*P321</f>
        <v>23.9034093</v>
      </c>
      <c r="W321" s="13" t="s">
        <v>268</v>
      </c>
      <c r="Y321" s="13" t="s">
        <v>1526</v>
      </c>
    </row>
    <row r="322" spans="1:27" s="13" customFormat="1" hidden="1">
      <c r="A322" s="13" t="s">
        <v>1476</v>
      </c>
      <c r="B322" s="13" t="s">
        <v>1480</v>
      </c>
      <c r="C322" s="13" t="s">
        <v>352</v>
      </c>
      <c r="D322" s="17" t="s">
        <v>290</v>
      </c>
      <c r="E322" s="13" t="s">
        <v>1034</v>
      </c>
      <c r="F322" s="13" t="s">
        <v>1035</v>
      </c>
      <c r="G322" s="13" t="s">
        <v>1784</v>
      </c>
      <c r="H322" s="13" t="s">
        <v>689</v>
      </c>
      <c r="I322" s="13">
        <v>0</v>
      </c>
      <c r="J322" s="13">
        <v>60</v>
      </c>
      <c r="L322" s="13" t="s">
        <v>1528</v>
      </c>
      <c r="M322" s="52">
        <v>3760197501823</v>
      </c>
      <c r="N322" s="59">
        <v>120</v>
      </c>
      <c r="O322" s="13">
        <v>0</v>
      </c>
      <c r="P322" s="13">
        <v>6</v>
      </c>
      <c r="Q322" s="53">
        <v>2.29</v>
      </c>
      <c r="R322" s="53">
        <f>Q322*Coeff!$D$3*(1-VLOOKUP(Coeff!$B$15,Coeff!$B$1:$I$10,5,FALSE))</f>
        <v>3.7762099999999998</v>
      </c>
      <c r="S322" s="53">
        <f t="shared" si="15"/>
        <v>22.657260000000001</v>
      </c>
      <c r="T322" s="54">
        <v>5.5E-2</v>
      </c>
      <c r="U322" s="53">
        <f t="shared" si="16"/>
        <v>3.9839015499999997</v>
      </c>
      <c r="V322" s="53">
        <f t="shared" si="17"/>
        <v>23.9034093</v>
      </c>
      <c r="W322" s="13" t="s">
        <v>268</v>
      </c>
      <c r="Y322" s="13" t="s">
        <v>1526</v>
      </c>
    </row>
    <row r="323" spans="1:27" s="13" customFormat="1" hidden="1">
      <c r="A323" s="13" t="s">
        <v>1476</v>
      </c>
      <c r="B323" s="13" t="s">
        <v>1480</v>
      </c>
      <c r="C323" s="13" t="s">
        <v>353</v>
      </c>
      <c r="D323" s="17" t="s">
        <v>316</v>
      </c>
      <c r="E323" s="13" t="s">
        <v>967</v>
      </c>
      <c r="F323" s="13" t="s">
        <v>968</v>
      </c>
      <c r="G323" s="13" t="s">
        <v>1784</v>
      </c>
      <c r="H323" s="13" t="s">
        <v>689</v>
      </c>
      <c r="I323" s="13">
        <v>0</v>
      </c>
      <c r="J323" s="13">
        <v>90</v>
      </c>
      <c r="L323" s="13" t="s">
        <v>1528</v>
      </c>
      <c r="M323" s="52">
        <v>3760197501847</v>
      </c>
      <c r="N323" s="59">
        <v>120</v>
      </c>
      <c r="O323" s="13">
        <v>0</v>
      </c>
      <c r="P323" s="13">
        <v>6</v>
      </c>
      <c r="Q323" s="53">
        <v>2.29</v>
      </c>
      <c r="R323" s="53">
        <f>Q323*Coeff!$D$3*(1-VLOOKUP(Coeff!$B$15,Coeff!$B$1:$I$10,5,FALSE))</f>
        <v>3.7762099999999998</v>
      </c>
      <c r="S323" s="53">
        <f t="shared" si="15"/>
        <v>22.657260000000001</v>
      </c>
      <c r="T323" s="54">
        <v>5.5E-2</v>
      </c>
      <c r="U323" s="53">
        <f t="shared" si="16"/>
        <v>3.9839015499999997</v>
      </c>
      <c r="V323" s="53">
        <f t="shared" si="17"/>
        <v>23.9034093</v>
      </c>
      <c r="W323" s="13" t="s">
        <v>268</v>
      </c>
      <c r="Y323" s="13" t="s">
        <v>1526</v>
      </c>
    </row>
    <row r="324" spans="1:27" s="13" customFormat="1" hidden="1">
      <c r="A324" s="13" t="s">
        <v>1476</v>
      </c>
      <c r="B324" s="13" t="s">
        <v>1481</v>
      </c>
      <c r="C324" s="13" t="s">
        <v>354</v>
      </c>
      <c r="D324" s="17" t="s">
        <v>282</v>
      </c>
      <c r="E324" s="13" t="s">
        <v>969</v>
      </c>
      <c r="F324" s="13" t="s">
        <v>970</v>
      </c>
      <c r="G324" s="13" t="s">
        <v>1784</v>
      </c>
      <c r="H324" s="13" t="s">
        <v>971</v>
      </c>
      <c r="I324" s="13">
        <v>0</v>
      </c>
      <c r="J324" s="13">
        <v>190</v>
      </c>
      <c r="L324" s="13" t="s">
        <v>1528</v>
      </c>
      <c r="M324" s="52">
        <v>3760197502516</v>
      </c>
      <c r="N324" s="59">
        <v>120</v>
      </c>
      <c r="O324" s="13">
        <v>0</v>
      </c>
      <c r="P324" s="13">
        <v>6</v>
      </c>
      <c r="Q324" s="53">
        <v>2.2999999999999998</v>
      </c>
      <c r="R324" s="53">
        <f>Q324*Coeff!$D$3*(1-VLOOKUP(Coeff!$B$15,Coeff!$B$1:$I$10,5,FALSE))</f>
        <v>3.7926999999999995</v>
      </c>
      <c r="S324" s="53">
        <f t="shared" si="15"/>
        <v>22.756199999999996</v>
      </c>
      <c r="T324" s="54">
        <v>5.5E-2</v>
      </c>
      <c r="U324" s="53">
        <f t="shared" si="16"/>
        <v>4.001298499999999</v>
      </c>
      <c r="V324" s="53">
        <f t="shared" si="17"/>
        <v>24.007790999999994</v>
      </c>
      <c r="W324" s="13" t="s">
        <v>268</v>
      </c>
      <c r="Y324" s="13" t="s">
        <v>1526</v>
      </c>
    </row>
    <row r="325" spans="1:27" s="13" customFormat="1" hidden="1">
      <c r="A325" s="13" t="s">
        <v>1476</v>
      </c>
      <c r="B325" s="13" t="s">
        <v>1480</v>
      </c>
      <c r="C325" s="13" t="s">
        <v>355</v>
      </c>
      <c r="D325" s="17" t="s">
        <v>293</v>
      </c>
      <c r="E325" s="13" t="s">
        <v>965</v>
      </c>
      <c r="F325" s="13" t="s">
        <v>966</v>
      </c>
      <c r="G325" s="13" t="s">
        <v>1784</v>
      </c>
      <c r="H325" s="13" t="s">
        <v>689</v>
      </c>
      <c r="I325" s="13">
        <v>0</v>
      </c>
      <c r="J325" s="13">
        <v>60</v>
      </c>
      <c r="L325" s="13" t="s">
        <v>1528</v>
      </c>
      <c r="M325" s="52">
        <v>3760197502929</v>
      </c>
      <c r="N325" s="59">
        <v>120</v>
      </c>
      <c r="O325" s="13">
        <v>0</v>
      </c>
      <c r="P325" s="13">
        <v>6</v>
      </c>
      <c r="Q325" s="53">
        <v>2.29</v>
      </c>
      <c r="R325" s="53">
        <f>Q325*Coeff!$D$3*(1-VLOOKUP(Coeff!$B$15,Coeff!$B$1:$I$10,5,FALSE))</f>
        <v>3.7762099999999998</v>
      </c>
      <c r="S325" s="53">
        <f t="shared" si="15"/>
        <v>22.657260000000001</v>
      </c>
      <c r="T325" s="54">
        <v>5.5E-2</v>
      </c>
      <c r="U325" s="53">
        <f t="shared" si="16"/>
        <v>3.9839015499999997</v>
      </c>
      <c r="V325" s="53">
        <f t="shared" si="17"/>
        <v>23.9034093</v>
      </c>
      <c r="W325" s="13" t="s">
        <v>268</v>
      </c>
      <c r="Y325" s="13" t="s">
        <v>1526</v>
      </c>
    </row>
    <row r="326" spans="1:27" s="13" customFormat="1" hidden="1">
      <c r="A326" s="13" t="s">
        <v>1476</v>
      </c>
      <c r="B326" s="13" t="s">
        <v>1481</v>
      </c>
      <c r="C326" s="13" t="s">
        <v>356</v>
      </c>
      <c r="D326" s="17" t="s">
        <v>284</v>
      </c>
      <c r="E326" s="13" t="s">
        <v>972</v>
      </c>
      <c r="F326" s="13" t="s">
        <v>973</v>
      </c>
      <c r="G326" s="13" t="s">
        <v>1788</v>
      </c>
      <c r="H326" s="13" t="s">
        <v>971</v>
      </c>
      <c r="I326" s="13">
        <v>0</v>
      </c>
      <c r="J326" s="13">
        <v>190</v>
      </c>
      <c r="L326" s="13" t="s">
        <v>1528</v>
      </c>
      <c r="M326" s="52">
        <v>3760197503315</v>
      </c>
      <c r="N326" s="59">
        <v>120</v>
      </c>
      <c r="O326" s="13">
        <v>0</v>
      </c>
      <c r="P326" s="13">
        <v>6</v>
      </c>
      <c r="Q326" s="53">
        <v>2.2999999999999998</v>
      </c>
      <c r="R326" s="53">
        <f>Q326*Coeff!$D$3*(1-VLOOKUP(Coeff!$B$15,Coeff!$B$1:$I$10,5,FALSE))</f>
        <v>3.7926999999999995</v>
      </c>
      <c r="S326" s="53">
        <f t="shared" si="15"/>
        <v>22.756199999999996</v>
      </c>
      <c r="T326" s="54">
        <v>5.5E-2</v>
      </c>
      <c r="U326" s="53">
        <f t="shared" si="16"/>
        <v>4.001298499999999</v>
      </c>
      <c r="V326" s="53">
        <f t="shared" si="17"/>
        <v>24.007790999999994</v>
      </c>
      <c r="W326" s="13" t="s">
        <v>268</v>
      </c>
      <c r="Y326" s="13" t="s">
        <v>1526</v>
      </c>
    </row>
    <row r="327" spans="1:27" s="13" customFormat="1" hidden="1">
      <c r="A327" s="13" t="s">
        <v>1476</v>
      </c>
      <c r="B327" s="13" t="s">
        <v>1480</v>
      </c>
      <c r="C327" s="13" t="s">
        <v>357</v>
      </c>
      <c r="D327" s="13" t="s">
        <v>1422</v>
      </c>
      <c r="E327" s="13" t="s">
        <v>1423</v>
      </c>
      <c r="F327" s="13" t="s">
        <v>688</v>
      </c>
      <c r="G327" s="13" t="s">
        <v>1873</v>
      </c>
      <c r="H327" s="13" t="s">
        <v>689</v>
      </c>
      <c r="I327" s="13">
        <v>0</v>
      </c>
      <c r="J327" s="13">
        <v>20</v>
      </c>
      <c r="L327" s="13" t="s">
        <v>1528</v>
      </c>
      <c r="M327" s="52">
        <v>3760197504862</v>
      </c>
      <c r="N327" s="13" t="s">
        <v>1043</v>
      </c>
      <c r="O327" s="13">
        <v>0</v>
      </c>
      <c r="P327" s="13">
        <v>10</v>
      </c>
      <c r="Q327" s="53">
        <v>2.65</v>
      </c>
      <c r="R327" s="53">
        <f>Q327*Coeff!$D$3*(1-VLOOKUP(Coeff!$B$15,Coeff!$B$1:$I$10,5,FALSE))</f>
        <v>4.3698499999999996</v>
      </c>
      <c r="S327" s="53">
        <f t="shared" si="15"/>
        <v>43.698499999999996</v>
      </c>
      <c r="T327" s="54">
        <v>5.5E-2</v>
      </c>
      <c r="U327" s="53">
        <f t="shared" si="16"/>
        <v>4.6101917499999994</v>
      </c>
      <c r="V327" s="53">
        <f t="shared" si="17"/>
        <v>46.101917499999992</v>
      </c>
      <c r="W327" s="13" t="s">
        <v>229</v>
      </c>
    </row>
    <row r="328" spans="1:27" s="13" customFormat="1" hidden="1">
      <c r="A328" s="13" t="s">
        <v>1476</v>
      </c>
      <c r="B328" s="13" t="s">
        <v>1480</v>
      </c>
      <c r="C328" s="13" t="s">
        <v>358</v>
      </c>
      <c r="D328" s="13" t="s">
        <v>1424</v>
      </c>
      <c r="E328" s="13" t="s">
        <v>690</v>
      </c>
      <c r="F328" s="13" t="s">
        <v>688</v>
      </c>
      <c r="G328" s="13" t="s">
        <v>1873</v>
      </c>
      <c r="H328" s="13" t="s">
        <v>689</v>
      </c>
      <c r="I328" s="13">
        <v>0</v>
      </c>
      <c r="J328" s="13">
        <v>20</v>
      </c>
      <c r="L328" s="13" t="s">
        <v>1528</v>
      </c>
      <c r="M328" s="52">
        <v>3760197504879</v>
      </c>
      <c r="N328" s="13" t="s">
        <v>1043</v>
      </c>
      <c r="O328" s="13">
        <v>0</v>
      </c>
      <c r="P328" s="13">
        <v>10</v>
      </c>
      <c r="Q328" s="53">
        <v>2.75</v>
      </c>
      <c r="R328" s="53">
        <f>Q328*Coeff!$D$3*(1-VLOOKUP(Coeff!$B$15,Coeff!$B$1:$I$10,5,FALSE))</f>
        <v>4.5347499999999998</v>
      </c>
      <c r="S328" s="53">
        <f t="shared" si="15"/>
        <v>45.347499999999997</v>
      </c>
      <c r="T328" s="54">
        <v>5.5E-2</v>
      </c>
      <c r="U328" s="53">
        <f t="shared" si="16"/>
        <v>4.7841612499999995</v>
      </c>
      <c r="V328" s="53">
        <f t="shared" si="17"/>
        <v>47.841612499999997</v>
      </c>
      <c r="W328" s="13" t="s">
        <v>229</v>
      </c>
    </row>
    <row r="329" spans="1:27" s="13" customFormat="1" hidden="1">
      <c r="A329" s="13" t="s">
        <v>1476</v>
      </c>
      <c r="B329" s="13" t="s">
        <v>1480</v>
      </c>
      <c r="C329" s="13" t="s">
        <v>359</v>
      </c>
      <c r="D329" s="13" t="s">
        <v>1425</v>
      </c>
      <c r="E329" s="13" t="s">
        <v>691</v>
      </c>
      <c r="F329" s="13" t="s">
        <v>692</v>
      </c>
      <c r="G329" s="13" t="s">
        <v>1873</v>
      </c>
      <c r="H329" s="13" t="s">
        <v>689</v>
      </c>
      <c r="I329" s="13">
        <v>0</v>
      </c>
      <c r="J329" s="13">
        <v>20</v>
      </c>
      <c r="L329" s="13" t="s">
        <v>1528</v>
      </c>
      <c r="M329" s="52">
        <v>3760197504916</v>
      </c>
      <c r="N329" s="13" t="s">
        <v>1043</v>
      </c>
      <c r="O329" s="13">
        <v>0</v>
      </c>
      <c r="P329" s="13">
        <v>10</v>
      </c>
      <c r="Q329" s="53">
        <v>2.75</v>
      </c>
      <c r="R329" s="53">
        <f>Q329*Coeff!$D$3*(1-VLOOKUP(Coeff!$B$15,Coeff!$B$1:$I$10,5,FALSE))</f>
        <v>4.5347499999999998</v>
      </c>
      <c r="S329" s="53">
        <f t="shared" si="15"/>
        <v>45.347499999999997</v>
      </c>
      <c r="T329" s="54">
        <v>5.5E-2</v>
      </c>
      <c r="U329" s="53">
        <f t="shared" si="16"/>
        <v>4.7841612499999995</v>
      </c>
      <c r="V329" s="53">
        <f t="shared" si="17"/>
        <v>47.841612499999997</v>
      </c>
      <c r="W329" s="13" t="s">
        <v>229</v>
      </c>
    </row>
    <row r="330" spans="1:27" s="13" customFormat="1" hidden="1">
      <c r="A330" s="13" t="s">
        <v>1471</v>
      </c>
      <c r="B330" s="13" t="s">
        <v>1475</v>
      </c>
      <c r="C330" s="13" t="s">
        <v>361</v>
      </c>
      <c r="D330" s="17" t="s">
        <v>333</v>
      </c>
      <c r="E330" s="13" t="s">
        <v>602</v>
      </c>
      <c r="F330" s="13" t="s">
        <v>603</v>
      </c>
      <c r="G330" s="13" t="s">
        <v>1789</v>
      </c>
      <c r="H330" s="13" t="s">
        <v>552</v>
      </c>
      <c r="I330" s="13">
        <v>0</v>
      </c>
      <c r="J330" s="13">
        <v>140</v>
      </c>
      <c r="L330" s="13" t="s">
        <v>1528</v>
      </c>
      <c r="M330" s="52">
        <v>3760197505791</v>
      </c>
      <c r="N330" s="59">
        <v>120</v>
      </c>
      <c r="O330" s="13">
        <v>0</v>
      </c>
      <c r="P330" s="13">
        <v>12</v>
      </c>
      <c r="Q330" s="53">
        <v>3.05</v>
      </c>
      <c r="R330" s="53">
        <f>Q330*Coeff!$D$3*(1-VLOOKUP(Coeff!$B$15,Coeff!$B$1:$I$10,5,FALSE))</f>
        <v>5.0294499999999998</v>
      </c>
      <c r="S330" s="53">
        <f t="shared" si="15"/>
        <v>60.353399999999993</v>
      </c>
      <c r="T330" s="54">
        <v>5.5E-2</v>
      </c>
      <c r="U330" s="53">
        <f t="shared" si="16"/>
        <v>5.3060697499999998</v>
      </c>
      <c r="V330" s="53">
        <f t="shared" si="17"/>
        <v>63.672837000000001</v>
      </c>
      <c r="W330" s="13" t="s">
        <v>268</v>
      </c>
      <c r="Y330" s="13" t="s">
        <v>1526</v>
      </c>
    </row>
    <row r="331" spans="1:27" s="13" customFormat="1" hidden="1">
      <c r="A331" s="13" t="s">
        <v>1476</v>
      </c>
      <c r="B331" s="13" t="s">
        <v>1480</v>
      </c>
      <c r="C331" s="13" t="s">
        <v>363</v>
      </c>
      <c r="D331" s="17" t="s">
        <v>320</v>
      </c>
      <c r="E331" s="13" t="s">
        <v>974</v>
      </c>
      <c r="F331" s="13" t="s">
        <v>975</v>
      </c>
      <c r="G331" s="13" t="s">
        <v>1784</v>
      </c>
      <c r="H331" s="13" t="s">
        <v>689</v>
      </c>
      <c r="I331" s="13">
        <v>0</v>
      </c>
      <c r="J331" s="13">
        <v>75</v>
      </c>
      <c r="L331" s="13" t="s">
        <v>1528</v>
      </c>
      <c r="M331" s="52">
        <v>3760197505845</v>
      </c>
      <c r="N331" s="59">
        <v>120</v>
      </c>
      <c r="O331" s="13">
        <v>0</v>
      </c>
      <c r="P331" s="13">
        <v>6</v>
      </c>
      <c r="Q331" s="53">
        <v>2.29</v>
      </c>
      <c r="R331" s="53">
        <f>Q331*Coeff!$D$3*(1-VLOOKUP(Coeff!$B$15,Coeff!$B$1:$I$10,5,FALSE))</f>
        <v>3.7762099999999998</v>
      </c>
      <c r="S331" s="53">
        <f t="shared" si="15"/>
        <v>22.657260000000001</v>
      </c>
      <c r="T331" s="54">
        <v>5.5E-2</v>
      </c>
      <c r="U331" s="53">
        <f t="shared" si="16"/>
        <v>3.9839015499999997</v>
      </c>
      <c r="V331" s="53">
        <f t="shared" si="17"/>
        <v>23.9034093</v>
      </c>
      <c r="W331" s="13" t="s">
        <v>268</v>
      </c>
    </row>
    <row r="332" spans="1:27" s="13" customFormat="1" hidden="1">
      <c r="A332" s="13" t="s">
        <v>1476</v>
      </c>
      <c r="B332" s="13" t="s">
        <v>1480</v>
      </c>
      <c r="C332" s="13" t="s">
        <v>364</v>
      </c>
      <c r="D332" s="17" t="s">
        <v>318</v>
      </c>
      <c r="E332" s="13" t="s">
        <v>976</v>
      </c>
      <c r="F332" s="13" t="s">
        <v>977</v>
      </c>
      <c r="G332" s="13" t="s">
        <v>1784</v>
      </c>
      <c r="H332" s="13" t="s">
        <v>689</v>
      </c>
      <c r="I332" s="13">
        <v>0</v>
      </c>
      <c r="J332" s="13">
        <v>70</v>
      </c>
      <c r="L332" s="13" t="s">
        <v>1528</v>
      </c>
      <c r="M332" s="52">
        <v>3760197505852</v>
      </c>
      <c r="N332" s="59">
        <v>120</v>
      </c>
      <c r="O332" s="13">
        <v>0</v>
      </c>
      <c r="P332" s="13">
        <v>6</v>
      </c>
      <c r="Q332" s="53">
        <v>2.29</v>
      </c>
      <c r="R332" s="53">
        <f>Q332*Coeff!$D$3*(1-VLOOKUP(Coeff!$B$15,Coeff!$B$1:$I$10,5,FALSE))</f>
        <v>3.7762099999999998</v>
      </c>
      <c r="S332" s="53">
        <f t="shared" si="15"/>
        <v>22.657260000000001</v>
      </c>
      <c r="T332" s="54">
        <v>5.5E-2</v>
      </c>
      <c r="U332" s="53">
        <f t="shared" si="16"/>
        <v>3.9839015499999997</v>
      </c>
      <c r="V332" s="53">
        <f t="shared" si="17"/>
        <v>23.9034093</v>
      </c>
      <c r="W332" s="13" t="s">
        <v>268</v>
      </c>
    </row>
    <row r="333" spans="1:27" s="13" customFormat="1" hidden="1">
      <c r="A333" s="13" t="s">
        <v>1476</v>
      </c>
      <c r="B333" s="13" t="s">
        <v>1481</v>
      </c>
      <c r="C333" s="13" t="s">
        <v>366</v>
      </c>
      <c r="D333" s="17" t="s">
        <v>286</v>
      </c>
      <c r="E333" s="13" t="s">
        <v>1038</v>
      </c>
      <c r="F333" s="13" t="s">
        <v>1039</v>
      </c>
      <c r="G333" s="13" t="s">
        <v>1788</v>
      </c>
      <c r="H333" s="13" t="s">
        <v>971</v>
      </c>
      <c r="I333" s="13">
        <v>0</v>
      </c>
      <c r="J333" s="13">
        <v>190</v>
      </c>
      <c r="L333" s="13" t="s">
        <v>1528</v>
      </c>
      <c r="M333" s="52">
        <v>3760197505869</v>
      </c>
      <c r="N333" s="59">
        <v>120</v>
      </c>
      <c r="O333" s="13">
        <v>0</v>
      </c>
      <c r="P333" s="13">
        <v>6</v>
      </c>
      <c r="Q333" s="53">
        <v>2.2999999999999998</v>
      </c>
      <c r="R333" s="53">
        <f>Q333*Coeff!$D$3*(1-VLOOKUP(Coeff!$B$15,Coeff!$B$1:$I$10,5,FALSE))</f>
        <v>3.7926999999999995</v>
      </c>
      <c r="S333" s="53">
        <f t="shared" si="15"/>
        <v>22.756199999999996</v>
      </c>
      <c r="T333" s="54">
        <v>5.5E-2</v>
      </c>
      <c r="U333" s="53">
        <f t="shared" si="16"/>
        <v>4.001298499999999</v>
      </c>
      <c r="V333" s="53">
        <f t="shared" si="17"/>
        <v>24.007790999999994</v>
      </c>
      <c r="W333" s="13" t="s">
        <v>268</v>
      </c>
      <c r="Y333" s="13" t="s">
        <v>1526</v>
      </c>
    </row>
    <row r="334" spans="1:27" s="13" customFormat="1" hidden="1">
      <c r="A334" s="13" t="s">
        <v>1476</v>
      </c>
      <c r="B334" s="13" t="s">
        <v>1477</v>
      </c>
      <c r="C334" s="13" t="s">
        <v>367</v>
      </c>
      <c r="D334" s="13" t="s">
        <v>1426</v>
      </c>
      <c r="E334" s="13" t="s">
        <v>1427</v>
      </c>
      <c r="F334" s="13" t="s">
        <v>693</v>
      </c>
      <c r="G334" s="13" t="s">
        <v>581</v>
      </c>
      <c r="H334" s="13" t="s">
        <v>694</v>
      </c>
      <c r="I334" s="13">
        <v>250</v>
      </c>
      <c r="J334" s="13">
        <v>0</v>
      </c>
      <c r="L334" s="13" t="s">
        <v>1528</v>
      </c>
      <c r="M334" s="52">
        <v>3760197509522</v>
      </c>
      <c r="N334" s="13" t="s">
        <v>1043</v>
      </c>
      <c r="O334" s="13">
        <v>0</v>
      </c>
      <c r="P334" s="13">
        <v>6</v>
      </c>
      <c r="Q334" s="53">
        <v>3.8</v>
      </c>
      <c r="R334" s="53">
        <f>Q334*Coeff!$D$3*(1-VLOOKUP(Coeff!$B$15,Coeff!$B$1:$I$10,5,FALSE))</f>
        <v>6.2661999999999995</v>
      </c>
      <c r="S334" s="53">
        <f t="shared" si="15"/>
        <v>37.597200000000001</v>
      </c>
      <c r="T334" s="54">
        <v>5.5E-2</v>
      </c>
      <c r="U334" s="53">
        <f t="shared" si="16"/>
        <v>6.6108409999999989</v>
      </c>
      <c r="V334" s="53">
        <f t="shared" si="17"/>
        <v>39.66504599999999</v>
      </c>
      <c r="W334" s="13" t="s">
        <v>229</v>
      </c>
    </row>
    <row r="335" spans="1:27" s="13" customFormat="1" hidden="1">
      <c r="A335" s="13" t="s">
        <v>1471</v>
      </c>
      <c r="B335" s="13" t="s">
        <v>1475</v>
      </c>
      <c r="C335" s="13" t="s">
        <v>369</v>
      </c>
      <c r="D335" s="13" t="s">
        <v>368</v>
      </c>
      <c r="E335" s="13" t="s">
        <v>1428</v>
      </c>
      <c r="F335" s="13" t="s">
        <v>695</v>
      </c>
      <c r="G335" s="13" t="s">
        <v>591</v>
      </c>
      <c r="H335" s="13" t="s">
        <v>552</v>
      </c>
      <c r="I335" s="13">
        <v>0</v>
      </c>
      <c r="J335" s="13">
        <v>100</v>
      </c>
      <c r="L335" s="13" t="s">
        <v>1528</v>
      </c>
      <c r="M335" s="52">
        <v>3760197509553</v>
      </c>
      <c r="N335" s="13" t="s">
        <v>1043</v>
      </c>
      <c r="O335" s="13">
        <v>0</v>
      </c>
      <c r="P335" s="13">
        <v>12</v>
      </c>
      <c r="Q335" s="53">
        <v>2.19</v>
      </c>
      <c r="R335" s="53">
        <f>Q335*Coeff!$D$3*(1-VLOOKUP(Coeff!$B$15,Coeff!$B$1:$I$10,5,FALSE))</f>
        <v>3.6113099999999996</v>
      </c>
      <c r="S335" s="53">
        <f t="shared" si="15"/>
        <v>43.335719999999995</v>
      </c>
      <c r="T335" s="54">
        <v>5.5E-2</v>
      </c>
      <c r="U335" s="53">
        <f t="shared" si="16"/>
        <v>3.8099320499999991</v>
      </c>
      <c r="V335" s="53">
        <f t="shared" si="17"/>
        <v>45.719184599999991</v>
      </c>
      <c r="W335" s="13" t="s">
        <v>229</v>
      </c>
    </row>
    <row r="336" spans="1:27" s="13" customFormat="1" hidden="1">
      <c r="A336" s="13" t="s">
        <v>1476</v>
      </c>
      <c r="B336" s="13" t="s">
        <v>1486</v>
      </c>
      <c r="C336" s="13" t="s">
        <v>370</v>
      </c>
      <c r="D336" s="13" t="s">
        <v>1429</v>
      </c>
      <c r="E336" s="13" t="s">
        <v>696</v>
      </c>
      <c r="G336" s="13" t="s">
        <v>2252</v>
      </c>
      <c r="H336" s="13" t="s">
        <v>2253</v>
      </c>
      <c r="I336" s="13">
        <v>250</v>
      </c>
      <c r="J336" s="13">
        <v>0</v>
      </c>
      <c r="M336" s="52">
        <v>3770002410042</v>
      </c>
      <c r="N336" s="13" t="s">
        <v>1040</v>
      </c>
      <c r="O336" s="13">
        <v>0</v>
      </c>
      <c r="P336" s="13">
        <v>12</v>
      </c>
      <c r="Q336" s="53">
        <v>7.6333299999999999</v>
      </c>
      <c r="R336" s="53">
        <f>Q336*Coeff!$D$3*(1-VLOOKUP(Coeff!$B$15,Coeff!$B$1:$I$10,5,FALSE))</f>
        <v>12.587361169999999</v>
      </c>
      <c r="S336" s="53">
        <f t="shared" si="15"/>
        <v>151.04833403999999</v>
      </c>
      <c r="T336" s="54">
        <v>5.5E-2</v>
      </c>
      <c r="U336" s="53">
        <f t="shared" si="16"/>
        <v>13.279666034349999</v>
      </c>
      <c r="V336" s="53">
        <f t="shared" si="17"/>
        <v>159.35599241219998</v>
      </c>
      <c r="W336" s="13" t="s">
        <v>18</v>
      </c>
      <c r="AA336" s="13" t="s">
        <v>542</v>
      </c>
    </row>
    <row r="337" spans="1:27" s="13" customFormat="1" hidden="1">
      <c r="A337" s="13" t="s">
        <v>1476</v>
      </c>
      <c r="B337" s="13" t="s">
        <v>1486</v>
      </c>
      <c r="C337" s="13" t="s">
        <v>373</v>
      </c>
      <c r="D337" s="13" t="s">
        <v>1430</v>
      </c>
      <c r="E337" s="13" t="s">
        <v>696</v>
      </c>
      <c r="G337" s="13" t="s">
        <v>2252</v>
      </c>
      <c r="H337" s="13" t="s">
        <v>2253</v>
      </c>
      <c r="I337" s="13">
        <v>500</v>
      </c>
      <c r="J337" s="13">
        <v>0</v>
      </c>
      <c r="M337" s="52">
        <v>3770002410059</v>
      </c>
      <c r="N337" s="13" t="s">
        <v>1040</v>
      </c>
      <c r="O337" s="13">
        <v>0</v>
      </c>
      <c r="P337" s="13">
        <v>6</v>
      </c>
      <c r="Q337" s="53">
        <v>12.6</v>
      </c>
      <c r="R337" s="53">
        <f>Q337*Coeff!$D$3*(1-VLOOKUP(Coeff!$B$15,Coeff!$B$1:$I$10,5,FALSE))</f>
        <v>20.777399999999997</v>
      </c>
      <c r="S337" s="53">
        <f t="shared" si="15"/>
        <v>124.66439999999997</v>
      </c>
      <c r="T337" s="54">
        <v>5.5E-2</v>
      </c>
      <c r="U337" s="53">
        <f t="shared" si="16"/>
        <v>21.920156999999996</v>
      </c>
      <c r="V337" s="53">
        <f t="shared" si="17"/>
        <v>131.52094199999999</v>
      </c>
      <c r="W337" s="13" t="s">
        <v>18</v>
      </c>
      <c r="AA337" s="13" t="s">
        <v>542</v>
      </c>
    </row>
    <row r="338" spans="1:27" s="13" customFormat="1" hidden="1">
      <c r="A338" s="13" t="s">
        <v>1471</v>
      </c>
      <c r="B338" s="13" t="s">
        <v>1487</v>
      </c>
      <c r="C338" s="13" t="s">
        <v>375</v>
      </c>
      <c r="D338" s="13" t="s">
        <v>1431</v>
      </c>
      <c r="E338" s="13" t="s">
        <v>697</v>
      </c>
      <c r="F338" s="13" t="s">
        <v>698</v>
      </c>
      <c r="G338" s="13" t="s">
        <v>699</v>
      </c>
      <c r="H338" s="13" t="s">
        <v>2251</v>
      </c>
      <c r="I338" s="13">
        <v>0</v>
      </c>
      <c r="J338" s="13">
        <v>100</v>
      </c>
      <c r="M338" s="52">
        <v>3770006152009</v>
      </c>
      <c r="N338" s="13">
        <v>28</v>
      </c>
      <c r="O338" s="13">
        <v>0</v>
      </c>
      <c r="P338" s="13">
        <v>28</v>
      </c>
      <c r="Q338" s="53">
        <v>1.95</v>
      </c>
      <c r="R338" s="53">
        <f>Q338*Coeff!$D$3*(1-VLOOKUP(Coeff!$B$15,Coeff!$B$1:$I$10,5,FALSE))</f>
        <v>3.2155499999999999</v>
      </c>
      <c r="S338" s="53">
        <f t="shared" si="15"/>
        <v>90.035399999999996</v>
      </c>
      <c r="T338" s="54">
        <v>5.5E-2</v>
      </c>
      <c r="U338" s="53">
        <f t="shared" si="16"/>
        <v>3.3924052499999995</v>
      </c>
      <c r="V338" s="53">
        <f t="shared" si="17"/>
        <v>94.987346999999986</v>
      </c>
      <c r="W338" s="13" t="s">
        <v>20</v>
      </c>
    </row>
    <row r="339" spans="1:27" s="13" customFormat="1" hidden="1">
      <c r="A339" s="13" t="s">
        <v>1471</v>
      </c>
      <c r="B339" s="13" t="s">
        <v>1487</v>
      </c>
      <c r="C339" s="13" t="s">
        <v>377</v>
      </c>
      <c r="D339" s="13" t="s">
        <v>1432</v>
      </c>
      <c r="E339" s="13" t="s">
        <v>700</v>
      </c>
      <c r="F339" s="13" t="s">
        <v>698</v>
      </c>
      <c r="G339" s="13" t="s">
        <v>699</v>
      </c>
      <c r="H339" s="13" t="s">
        <v>2251</v>
      </c>
      <c r="I339" s="13">
        <v>0</v>
      </c>
      <c r="J339" s="13">
        <v>100</v>
      </c>
      <c r="M339" s="52">
        <v>3770006152108</v>
      </c>
      <c r="N339" s="13">
        <v>28</v>
      </c>
      <c r="O339" s="13">
        <v>0</v>
      </c>
      <c r="P339" s="13">
        <v>28</v>
      </c>
      <c r="Q339" s="53">
        <v>1.92</v>
      </c>
      <c r="R339" s="53">
        <f>Q339*Coeff!$D$3*(1-VLOOKUP(Coeff!$B$15,Coeff!$B$1:$I$10,5,FALSE))</f>
        <v>3.1660799999999996</v>
      </c>
      <c r="S339" s="53">
        <f t="shared" si="15"/>
        <v>88.650239999999982</v>
      </c>
      <c r="T339" s="54">
        <v>5.5E-2</v>
      </c>
      <c r="U339" s="53">
        <f t="shared" si="16"/>
        <v>3.3402143999999994</v>
      </c>
      <c r="V339" s="53">
        <f t="shared" si="17"/>
        <v>93.526003199999977</v>
      </c>
      <c r="W339" s="13" t="s">
        <v>20</v>
      </c>
    </row>
    <row r="340" spans="1:27" s="13" customFormat="1" hidden="1">
      <c r="A340" s="13" t="s">
        <v>1471</v>
      </c>
      <c r="B340" s="13" t="s">
        <v>1487</v>
      </c>
      <c r="C340" s="13" t="s">
        <v>379</v>
      </c>
      <c r="D340" s="13" t="s">
        <v>1433</v>
      </c>
      <c r="E340" s="13" t="s">
        <v>701</v>
      </c>
      <c r="F340" s="13" t="s">
        <v>698</v>
      </c>
      <c r="G340" s="13" t="s">
        <v>699</v>
      </c>
      <c r="H340" s="13" t="s">
        <v>2251</v>
      </c>
      <c r="I340" s="13">
        <v>0</v>
      </c>
      <c r="J340" s="13">
        <v>100</v>
      </c>
      <c r="M340" s="52">
        <v>3770006152191</v>
      </c>
      <c r="N340" s="13">
        <v>28</v>
      </c>
      <c r="O340" s="13">
        <v>0</v>
      </c>
      <c r="P340" s="13">
        <v>28</v>
      </c>
      <c r="Q340" s="53">
        <v>1.9</v>
      </c>
      <c r="R340" s="53">
        <f>Q340*Coeff!$D$3*(1-VLOOKUP(Coeff!$B$15,Coeff!$B$1:$I$10,5,FALSE))</f>
        <v>3.1330999999999998</v>
      </c>
      <c r="S340" s="53">
        <f t="shared" si="15"/>
        <v>87.726799999999997</v>
      </c>
      <c r="T340" s="54">
        <v>5.5E-2</v>
      </c>
      <c r="U340" s="53">
        <f t="shared" si="16"/>
        <v>3.3054204999999994</v>
      </c>
      <c r="V340" s="53">
        <f t="shared" si="17"/>
        <v>92.55177399999998</v>
      </c>
      <c r="W340" s="13" t="s">
        <v>20</v>
      </c>
    </row>
    <row r="341" spans="1:27" s="13" customFormat="1" hidden="1">
      <c r="A341" s="13" t="s">
        <v>1471</v>
      </c>
      <c r="B341" s="13" t="s">
        <v>1487</v>
      </c>
      <c r="C341" s="13" t="s">
        <v>381</v>
      </c>
      <c r="D341" s="13" t="s">
        <v>1434</v>
      </c>
      <c r="E341" s="13" t="s">
        <v>702</v>
      </c>
      <c r="F341" s="13" t="s">
        <v>698</v>
      </c>
      <c r="G341" s="13" t="s">
        <v>699</v>
      </c>
      <c r="H341" s="13" t="s">
        <v>2251</v>
      </c>
      <c r="I341" s="13">
        <v>0</v>
      </c>
      <c r="J341" s="13">
        <v>100</v>
      </c>
      <c r="M341" s="52">
        <v>3770006152207</v>
      </c>
      <c r="N341" s="13">
        <v>28</v>
      </c>
      <c r="O341" s="13">
        <v>0</v>
      </c>
      <c r="P341" s="13">
        <v>28</v>
      </c>
      <c r="Q341" s="53">
        <v>1.92</v>
      </c>
      <c r="R341" s="53">
        <f>Q341*Coeff!$D$3*(1-VLOOKUP(Coeff!$B$15,Coeff!$B$1:$I$10,5,FALSE))</f>
        <v>3.1660799999999996</v>
      </c>
      <c r="S341" s="53">
        <f t="shared" si="15"/>
        <v>88.650239999999982</v>
      </c>
      <c r="T341" s="54">
        <v>5.5E-2</v>
      </c>
      <c r="U341" s="53">
        <f t="shared" si="16"/>
        <v>3.3402143999999994</v>
      </c>
      <c r="V341" s="53">
        <f t="shared" si="17"/>
        <v>93.526003199999977</v>
      </c>
      <c r="W341" s="13" t="s">
        <v>20</v>
      </c>
    </row>
    <row r="342" spans="1:27" s="13" customFormat="1" hidden="1">
      <c r="A342" s="13" t="s">
        <v>1471</v>
      </c>
      <c r="B342" s="13" t="s">
        <v>1487</v>
      </c>
      <c r="C342" s="13" t="s">
        <v>383</v>
      </c>
      <c r="D342" s="13" t="s">
        <v>1435</v>
      </c>
      <c r="E342" s="13" t="s">
        <v>703</v>
      </c>
      <c r="F342" s="13" t="s">
        <v>698</v>
      </c>
      <c r="G342" s="13" t="s">
        <v>699</v>
      </c>
      <c r="H342" s="13" t="s">
        <v>2251</v>
      </c>
      <c r="I342" s="13">
        <v>0</v>
      </c>
      <c r="J342" s="13">
        <v>100</v>
      </c>
      <c r="M342" s="52">
        <v>3770006152214</v>
      </c>
      <c r="N342" s="13">
        <v>28</v>
      </c>
      <c r="O342" s="13">
        <v>0</v>
      </c>
      <c r="P342" s="13">
        <v>28</v>
      </c>
      <c r="Q342" s="53">
        <v>1.96</v>
      </c>
      <c r="R342" s="53">
        <f>Q342*Coeff!$D$3*(1-VLOOKUP(Coeff!$B$15,Coeff!$B$1:$I$10,5,FALSE))</f>
        <v>3.2320399999999996</v>
      </c>
      <c r="S342" s="53">
        <f t="shared" si="15"/>
        <v>90.497119999999995</v>
      </c>
      <c r="T342" s="54">
        <v>5.5E-2</v>
      </c>
      <c r="U342" s="53">
        <f t="shared" si="16"/>
        <v>3.4098021999999992</v>
      </c>
      <c r="V342" s="53">
        <f t="shared" si="17"/>
        <v>95.474461599999984</v>
      </c>
      <c r="W342" s="13" t="s">
        <v>20</v>
      </c>
    </row>
    <row r="343" spans="1:27" s="13" customFormat="1" hidden="1">
      <c r="A343" s="13" t="s">
        <v>1471</v>
      </c>
      <c r="B343" s="13" t="s">
        <v>1488</v>
      </c>
      <c r="C343" s="13" t="s">
        <v>385</v>
      </c>
      <c r="D343" s="13" t="s">
        <v>1436</v>
      </c>
      <c r="E343" s="22" t="s">
        <v>2230</v>
      </c>
      <c r="F343" s="13" t="s">
        <v>2231</v>
      </c>
      <c r="G343" s="13" t="s">
        <v>2236</v>
      </c>
      <c r="H343" s="13" t="s">
        <v>2232</v>
      </c>
      <c r="I343" s="13">
        <v>0</v>
      </c>
      <c r="J343" s="13">
        <v>180</v>
      </c>
      <c r="K343" s="13" t="s">
        <v>2233</v>
      </c>
      <c r="M343" s="52" t="s">
        <v>112</v>
      </c>
      <c r="N343" s="13" t="s">
        <v>1042</v>
      </c>
      <c r="O343" s="13">
        <v>0</v>
      </c>
      <c r="P343" s="13">
        <v>1</v>
      </c>
      <c r="Q343" s="53">
        <v>2.85</v>
      </c>
      <c r="R343" s="53">
        <f>Q343*Coeff!$D$3*(1-VLOOKUP(Coeff!$B$15,Coeff!$B$1:$I$10,5,FALSE))</f>
        <v>4.6996499999999992</v>
      </c>
      <c r="S343" s="53">
        <f t="shared" si="15"/>
        <v>4.6996499999999992</v>
      </c>
      <c r="T343" s="54">
        <v>5.5E-2</v>
      </c>
      <c r="U343" s="53">
        <f t="shared" si="16"/>
        <v>4.9581307499999987</v>
      </c>
      <c r="V343" s="53">
        <f t="shared" si="17"/>
        <v>4.9581307499999987</v>
      </c>
      <c r="W343" s="13" t="s">
        <v>100</v>
      </c>
    </row>
    <row r="344" spans="1:27" s="13" customFormat="1" hidden="1">
      <c r="A344" s="13" t="s">
        <v>1469</v>
      </c>
      <c r="B344" s="13" t="s">
        <v>1470</v>
      </c>
      <c r="C344" s="13" t="s">
        <v>387</v>
      </c>
      <c r="D344" s="13" t="s">
        <v>1437</v>
      </c>
      <c r="E344" s="13" t="s">
        <v>905</v>
      </c>
      <c r="G344" s="13" t="s">
        <v>903</v>
      </c>
      <c r="H344" s="13" t="s">
        <v>904</v>
      </c>
      <c r="I344" s="13">
        <v>0</v>
      </c>
      <c r="J344" s="13">
        <v>230</v>
      </c>
      <c r="M344" s="52" t="s">
        <v>200</v>
      </c>
      <c r="N344" s="13">
        <v>12</v>
      </c>
      <c r="O344" s="13">
        <v>0</v>
      </c>
      <c r="P344" s="13">
        <v>12</v>
      </c>
      <c r="Q344" s="53">
        <v>3.4</v>
      </c>
      <c r="R344" s="53">
        <f>Q344*Coeff!$D$3*(1-VLOOKUP(Coeff!$B$15,Coeff!$B$1:$I$10,5,FALSE))</f>
        <v>5.6065999999999994</v>
      </c>
      <c r="S344" s="53">
        <f t="shared" si="15"/>
        <v>67.279199999999989</v>
      </c>
      <c r="T344" s="54">
        <v>5.5E-2</v>
      </c>
      <c r="U344" s="53">
        <f t="shared" si="16"/>
        <v>5.9149629999999993</v>
      </c>
      <c r="V344" s="53">
        <f t="shared" si="17"/>
        <v>70.979555999999988</v>
      </c>
      <c r="W344" s="13" t="s">
        <v>198</v>
      </c>
    </row>
    <row r="345" spans="1:27" s="13" customFormat="1" hidden="1">
      <c r="A345" s="13" t="s">
        <v>1469</v>
      </c>
      <c r="B345" s="13" t="s">
        <v>1470</v>
      </c>
      <c r="C345" s="13" t="s">
        <v>389</v>
      </c>
      <c r="D345" s="13" t="s">
        <v>1438</v>
      </c>
      <c r="E345" s="13" t="s">
        <v>906</v>
      </c>
      <c r="I345" s="13">
        <v>0</v>
      </c>
      <c r="J345" s="13">
        <v>230</v>
      </c>
      <c r="M345" s="52" t="s">
        <v>216</v>
      </c>
      <c r="N345" s="13">
        <v>12</v>
      </c>
      <c r="O345" s="13">
        <v>0</v>
      </c>
      <c r="P345" s="13">
        <v>12</v>
      </c>
      <c r="Q345" s="53">
        <v>3.4</v>
      </c>
      <c r="R345" s="53">
        <f>Q345*Coeff!$D$3*(1-VLOOKUP(Coeff!$B$15,Coeff!$B$1:$I$10,5,FALSE))</f>
        <v>5.6065999999999994</v>
      </c>
      <c r="S345" s="53">
        <f t="shared" si="15"/>
        <v>67.279199999999989</v>
      </c>
      <c r="T345" s="54">
        <v>5.5E-2</v>
      </c>
      <c r="U345" s="53">
        <f t="shared" si="16"/>
        <v>5.9149629999999993</v>
      </c>
      <c r="V345" s="53">
        <f t="shared" si="17"/>
        <v>70.979555999999988</v>
      </c>
      <c r="W345" s="13" t="s">
        <v>198</v>
      </c>
    </row>
    <row r="346" spans="1:27" s="13" customFormat="1" hidden="1">
      <c r="A346" s="13" t="s">
        <v>1469</v>
      </c>
      <c r="B346" s="13" t="s">
        <v>1470</v>
      </c>
      <c r="C346" s="13" t="s">
        <v>391</v>
      </c>
      <c r="D346" s="13" t="s">
        <v>1439</v>
      </c>
      <c r="E346" s="13" t="s">
        <v>907</v>
      </c>
      <c r="I346" s="13">
        <v>0</v>
      </c>
      <c r="J346" s="13">
        <v>230</v>
      </c>
      <c r="M346" s="52" t="s">
        <v>226</v>
      </c>
      <c r="N346" s="13">
        <v>12</v>
      </c>
      <c r="O346" s="13">
        <v>0</v>
      </c>
      <c r="P346" s="13">
        <v>12</v>
      </c>
      <c r="Q346" s="53">
        <v>3.4</v>
      </c>
      <c r="R346" s="53">
        <f>Q346*Coeff!$D$3*(1-VLOOKUP(Coeff!$B$15,Coeff!$B$1:$I$10,5,FALSE))</f>
        <v>5.6065999999999994</v>
      </c>
      <c r="S346" s="53">
        <f t="shared" si="15"/>
        <v>67.279199999999989</v>
      </c>
      <c r="T346" s="54">
        <v>5.5E-2</v>
      </c>
      <c r="U346" s="53">
        <f t="shared" si="16"/>
        <v>5.9149629999999993</v>
      </c>
      <c r="V346" s="53">
        <f t="shared" si="17"/>
        <v>70.979555999999988</v>
      </c>
      <c r="W346" s="13" t="s">
        <v>198</v>
      </c>
    </row>
    <row r="347" spans="1:27" s="13" customFormat="1" hidden="1">
      <c r="A347" s="13" t="s">
        <v>1469</v>
      </c>
      <c r="B347" s="13" t="s">
        <v>1470</v>
      </c>
      <c r="C347" s="13" t="s">
        <v>393</v>
      </c>
      <c r="D347" s="13" t="s">
        <v>1440</v>
      </c>
      <c r="E347" s="13" t="s">
        <v>908</v>
      </c>
      <c r="I347" s="13">
        <v>0</v>
      </c>
      <c r="J347" s="13">
        <v>230</v>
      </c>
      <c r="M347" s="52" t="s">
        <v>204</v>
      </c>
      <c r="N347" s="13">
        <v>12</v>
      </c>
      <c r="O347" s="13">
        <v>0</v>
      </c>
      <c r="P347" s="13">
        <v>12</v>
      </c>
      <c r="Q347" s="53">
        <v>3.4</v>
      </c>
      <c r="R347" s="53">
        <f>Q347*Coeff!$D$3*(1-VLOOKUP(Coeff!$B$15,Coeff!$B$1:$I$10,5,FALSE))</f>
        <v>5.6065999999999994</v>
      </c>
      <c r="S347" s="53">
        <f t="shared" si="15"/>
        <v>67.279199999999989</v>
      </c>
      <c r="T347" s="54">
        <v>5.5E-2</v>
      </c>
      <c r="U347" s="53">
        <f t="shared" si="16"/>
        <v>5.9149629999999993</v>
      </c>
      <c r="V347" s="53">
        <f t="shared" si="17"/>
        <v>70.979555999999988</v>
      </c>
      <c r="W347" s="13" t="s">
        <v>198</v>
      </c>
    </row>
    <row r="348" spans="1:27" s="13" customFormat="1" hidden="1">
      <c r="A348" s="13" t="s">
        <v>1469</v>
      </c>
      <c r="B348" s="13" t="s">
        <v>1470</v>
      </c>
      <c r="C348" s="13" t="s">
        <v>395</v>
      </c>
      <c r="D348" s="13" t="s">
        <v>1441</v>
      </c>
      <c r="E348" s="13" t="s">
        <v>909</v>
      </c>
      <c r="I348" s="13">
        <v>0</v>
      </c>
      <c r="J348" s="13">
        <v>230</v>
      </c>
      <c r="M348" s="52" t="s">
        <v>224</v>
      </c>
      <c r="N348" s="13">
        <v>12</v>
      </c>
      <c r="O348" s="13">
        <v>0</v>
      </c>
      <c r="P348" s="13">
        <v>12</v>
      </c>
      <c r="Q348" s="53">
        <v>3.4</v>
      </c>
      <c r="R348" s="53">
        <f>Q348*Coeff!$D$3*(1-VLOOKUP(Coeff!$B$15,Coeff!$B$1:$I$10,5,FALSE))</f>
        <v>5.6065999999999994</v>
      </c>
      <c r="S348" s="53">
        <f t="shared" si="15"/>
        <v>67.279199999999989</v>
      </c>
      <c r="T348" s="54">
        <v>5.5E-2</v>
      </c>
      <c r="U348" s="53">
        <f t="shared" si="16"/>
        <v>5.9149629999999993</v>
      </c>
      <c r="V348" s="53">
        <f t="shared" si="17"/>
        <v>70.979555999999988</v>
      </c>
      <c r="W348" s="13" t="s">
        <v>198</v>
      </c>
    </row>
    <row r="349" spans="1:27" s="13" customFormat="1" hidden="1">
      <c r="A349" s="13" t="s">
        <v>1469</v>
      </c>
      <c r="B349" s="13" t="s">
        <v>1470</v>
      </c>
      <c r="C349" s="13" t="s">
        <v>396</v>
      </c>
      <c r="D349" s="13" t="s">
        <v>1442</v>
      </c>
      <c r="E349" s="13" t="s">
        <v>910</v>
      </c>
      <c r="I349" s="13">
        <v>0</v>
      </c>
      <c r="J349" s="13">
        <v>230</v>
      </c>
      <c r="M349" s="52" t="s">
        <v>208</v>
      </c>
      <c r="N349" s="13">
        <v>12</v>
      </c>
      <c r="O349" s="13">
        <v>0</v>
      </c>
      <c r="P349" s="13">
        <v>12</v>
      </c>
      <c r="Q349" s="53">
        <v>3.4</v>
      </c>
      <c r="R349" s="53">
        <f>Q349*Coeff!$D$3*(1-VLOOKUP(Coeff!$B$15,Coeff!$B$1:$I$10,5,FALSE))</f>
        <v>5.6065999999999994</v>
      </c>
      <c r="S349" s="53">
        <f t="shared" si="15"/>
        <v>67.279199999999989</v>
      </c>
      <c r="T349" s="54">
        <v>5.5E-2</v>
      </c>
      <c r="U349" s="53">
        <f t="shared" si="16"/>
        <v>5.9149629999999993</v>
      </c>
      <c r="V349" s="53">
        <f t="shared" si="17"/>
        <v>70.979555999999988</v>
      </c>
      <c r="W349" s="13" t="s">
        <v>198</v>
      </c>
    </row>
    <row r="350" spans="1:27" s="13" customFormat="1" hidden="1">
      <c r="A350" s="13" t="s">
        <v>1469</v>
      </c>
      <c r="B350" s="13" t="s">
        <v>1470</v>
      </c>
      <c r="C350" s="13" t="s">
        <v>398</v>
      </c>
      <c r="D350" s="13" t="s">
        <v>1443</v>
      </c>
      <c r="E350" s="13" t="s">
        <v>911</v>
      </c>
      <c r="I350" s="13">
        <v>0</v>
      </c>
      <c r="J350" s="13">
        <v>230</v>
      </c>
      <c r="M350" s="52" t="s">
        <v>210</v>
      </c>
      <c r="N350" s="13">
        <v>12</v>
      </c>
      <c r="O350" s="13">
        <v>0</v>
      </c>
      <c r="P350" s="13">
        <v>12</v>
      </c>
      <c r="Q350" s="53">
        <v>3.4</v>
      </c>
      <c r="R350" s="53">
        <f>Q350*Coeff!$D$3*(1-VLOOKUP(Coeff!$B$15,Coeff!$B$1:$I$10,5,FALSE))</f>
        <v>5.6065999999999994</v>
      </c>
      <c r="S350" s="53">
        <f t="shared" si="15"/>
        <v>67.279199999999989</v>
      </c>
      <c r="T350" s="54">
        <v>5.5E-2</v>
      </c>
      <c r="U350" s="53">
        <f t="shared" si="16"/>
        <v>5.9149629999999993</v>
      </c>
      <c r="V350" s="53">
        <f t="shared" si="17"/>
        <v>70.979555999999988</v>
      </c>
      <c r="W350" s="13" t="s">
        <v>198</v>
      </c>
    </row>
    <row r="351" spans="1:27" s="13" customFormat="1" hidden="1">
      <c r="A351" s="13" t="s">
        <v>1469</v>
      </c>
      <c r="B351" s="13" t="s">
        <v>1470</v>
      </c>
      <c r="C351" s="13" t="s">
        <v>399</v>
      </c>
      <c r="D351" s="13" t="s">
        <v>1444</v>
      </c>
      <c r="E351" s="13" t="s">
        <v>912</v>
      </c>
      <c r="I351" s="13">
        <v>0</v>
      </c>
      <c r="J351" s="13">
        <v>230</v>
      </c>
      <c r="M351" s="52" t="s">
        <v>197</v>
      </c>
      <c r="N351" s="13">
        <v>12</v>
      </c>
      <c r="O351" s="13">
        <v>0</v>
      </c>
      <c r="P351" s="13">
        <v>12</v>
      </c>
      <c r="Q351" s="53">
        <v>3.4</v>
      </c>
      <c r="R351" s="53">
        <f>Q351*Coeff!$D$3*(1-VLOOKUP(Coeff!$B$15,Coeff!$B$1:$I$10,5,FALSE))</f>
        <v>5.6065999999999994</v>
      </c>
      <c r="S351" s="53">
        <f t="shared" si="15"/>
        <v>67.279199999999989</v>
      </c>
      <c r="T351" s="54">
        <v>5.5E-2</v>
      </c>
      <c r="U351" s="53">
        <f t="shared" si="16"/>
        <v>5.9149629999999993</v>
      </c>
      <c r="V351" s="53">
        <f t="shared" si="17"/>
        <v>70.979555999999988</v>
      </c>
      <c r="W351" s="13" t="s">
        <v>198</v>
      </c>
    </row>
    <row r="352" spans="1:27" s="13" customFormat="1" hidden="1">
      <c r="A352" s="13" t="s">
        <v>1469</v>
      </c>
      <c r="B352" s="13" t="s">
        <v>1470</v>
      </c>
      <c r="C352" s="13" t="s">
        <v>400</v>
      </c>
      <c r="D352" s="13" t="s">
        <v>1445</v>
      </c>
      <c r="E352" s="13" t="s">
        <v>913</v>
      </c>
      <c r="I352" s="13">
        <v>0</v>
      </c>
      <c r="J352" s="13">
        <v>230</v>
      </c>
      <c r="M352" s="52" t="s">
        <v>218</v>
      </c>
      <c r="N352" s="13">
        <v>12</v>
      </c>
      <c r="O352" s="13">
        <v>0</v>
      </c>
      <c r="P352" s="13">
        <v>12</v>
      </c>
      <c r="Q352" s="53">
        <v>3.4</v>
      </c>
      <c r="R352" s="53">
        <f>Q352*Coeff!$D$3*(1-VLOOKUP(Coeff!$B$15,Coeff!$B$1:$I$10,5,FALSE))</f>
        <v>5.6065999999999994</v>
      </c>
      <c r="S352" s="53">
        <f t="shared" si="15"/>
        <v>67.279199999999989</v>
      </c>
      <c r="T352" s="54">
        <v>5.5E-2</v>
      </c>
      <c r="U352" s="53">
        <f t="shared" si="16"/>
        <v>5.9149629999999993</v>
      </c>
      <c r="V352" s="53">
        <f t="shared" si="17"/>
        <v>70.979555999999988</v>
      </c>
      <c r="W352" s="13" t="s">
        <v>198</v>
      </c>
    </row>
    <row r="353" spans="1:26" s="13" customFormat="1" hidden="1">
      <c r="A353" s="13" t="s">
        <v>1469</v>
      </c>
      <c r="B353" s="13" t="s">
        <v>1470</v>
      </c>
      <c r="C353" s="13" t="s">
        <v>401</v>
      </c>
      <c r="D353" s="13" t="s">
        <v>1446</v>
      </c>
      <c r="E353" s="13" t="s">
        <v>914</v>
      </c>
      <c r="I353" s="13">
        <v>0</v>
      </c>
      <c r="J353" s="13">
        <v>230</v>
      </c>
      <c r="M353" s="52" t="s">
        <v>214</v>
      </c>
      <c r="N353" s="13">
        <v>12</v>
      </c>
      <c r="O353" s="13">
        <v>0</v>
      </c>
      <c r="P353" s="13">
        <v>12</v>
      </c>
      <c r="Q353" s="53">
        <v>3.4</v>
      </c>
      <c r="R353" s="53">
        <f>Q353*Coeff!$D$3*(1-VLOOKUP(Coeff!$B$15,Coeff!$B$1:$I$10,5,FALSE))</f>
        <v>5.6065999999999994</v>
      </c>
      <c r="S353" s="53">
        <f t="shared" si="15"/>
        <v>67.279199999999989</v>
      </c>
      <c r="T353" s="54">
        <v>5.5E-2</v>
      </c>
      <c r="U353" s="53">
        <f t="shared" si="16"/>
        <v>5.9149629999999993</v>
      </c>
      <c r="V353" s="53">
        <f t="shared" si="17"/>
        <v>70.979555999999988</v>
      </c>
      <c r="W353" s="13" t="s">
        <v>198</v>
      </c>
    </row>
    <row r="354" spans="1:26" s="13" customFormat="1" hidden="1">
      <c r="A354" s="13" t="s">
        <v>1469</v>
      </c>
      <c r="B354" s="13" t="s">
        <v>1470</v>
      </c>
      <c r="C354" s="13" t="s">
        <v>402</v>
      </c>
      <c r="D354" s="13" t="s">
        <v>1447</v>
      </c>
      <c r="E354" s="13" t="s">
        <v>915</v>
      </c>
      <c r="I354" s="13">
        <v>0</v>
      </c>
      <c r="J354" s="13">
        <v>230</v>
      </c>
      <c r="M354" s="52" t="s">
        <v>222</v>
      </c>
      <c r="N354" s="13">
        <v>12</v>
      </c>
      <c r="O354" s="13">
        <v>0</v>
      </c>
      <c r="P354" s="13">
        <v>12</v>
      </c>
      <c r="Q354" s="53">
        <v>3.4</v>
      </c>
      <c r="R354" s="53">
        <f>Q354*Coeff!$D$3*(1-VLOOKUP(Coeff!$B$15,Coeff!$B$1:$I$10,5,FALSE))</f>
        <v>5.6065999999999994</v>
      </c>
      <c r="S354" s="53">
        <f t="shared" si="15"/>
        <v>67.279199999999989</v>
      </c>
      <c r="T354" s="54">
        <v>5.5E-2</v>
      </c>
      <c r="U354" s="53">
        <f t="shared" si="16"/>
        <v>5.9149629999999993</v>
      </c>
      <c r="V354" s="53">
        <f t="shared" si="17"/>
        <v>70.979555999999988</v>
      </c>
      <c r="W354" s="13" t="s">
        <v>198</v>
      </c>
    </row>
    <row r="355" spans="1:26" s="13" customFormat="1" hidden="1">
      <c r="A355" s="13" t="s">
        <v>1469</v>
      </c>
      <c r="B355" s="13" t="s">
        <v>1470</v>
      </c>
      <c r="C355" s="13" t="s">
        <v>437</v>
      </c>
      <c r="D355" s="13" t="s">
        <v>1448</v>
      </c>
      <c r="E355" s="13" t="s">
        <v>916</v>
      </c>
      <c r="I355" s="13">
        <v>0</v>
      </c>
      <c r="J355" s="13">
        <v>230</v>
      </c>
      <c r="M355" s="52" t="s">
        <v>220</v>
      </c>
      <c r="N355" s="13">
        <v>12</v>
      </c>
      <c r="O355" s="13">
        <v>0</v>
      </c>
      <c r="P355" s="13">
        <v>12</v>
      </c>
      <c r="Q355" s="53">
        <v>3.4</v>
      </c>
      <c r="R355" s="53">
        <f>Q355*Coeff!$D$3*(1-VLOOKUP(Coeff!$B$15,Coeff!$B$1:$I$10,5,FALSE))</f>
        <v>5.6065999999999994</v>
      </c>
      <c r="S355" s="53">
        <f t="shared" si="15"/>
        <v>67.279199999999989</v>
      </c>
      <c r="T355" s="54">
        <v>5.5E-2</v>
      </c>
      <c r="U355" s="53">
        <f t="shared" si="16"/>
        <v>5.9149629999999993</v>
      </c>
      <c r="V355" s="53">
        <f t="shared" si="17"/>
        <v>70.979555999999988</v>
      </c>
      <c r="W355" s="13" t="s">
        <v>198</v>
      </c>
    </row>
    <row r="356" spans="1:26" s="13" customFormat="1" hidden="1">
      <c r="A356" s="13" t="s">
        <v>1469</v>
      </c>
      <c r="B356" s="13" t="s">
        <v>1470</v>
      </c>
      <c r="C356" s="13" t="s">
        <v>438</v>
      </c>
      <c r="D356" s="13" t="s">
        <v>1449</v>
      </c>
      <c r="E356" s="13" t="s">
        <v>917</v>
      </c>
      <c r="I356" s="13">
        <v>0</v>
      </c>
      <c r="J356" s="13">
        <v>230</v>
      </c>
      <c r="M356" s="52" t="s">
        <v>202</v>
      </c>
      <c r="N356" s="13">
        <v>12</v>
      </c>
      <c r="O356" s="13">
        <v>0</v>
      </c>
      <c r="P356" s="13">
        <v>12</v>
      </c>
      <c r="Q356" s="53">
        <v>3.4</v>
      </c>
      <c r="R356" s="53">
        <f>Q356*Coeff!$D$3*(1-VLOOKUP(Coeff!$B$15,Coeff!$B$1:$I$10,5,FALSE))</f>
        <v>5.6065999999999994</v>
      </c>
      <c r="S356" s="53">
        <f t="shared" si="15"/>
        <v>67.279199999999989</v>
      </c>
      <c r="T356" s="54">
        <v>5.5E-2</v>
      </c>
      <c r="U356" s="53">
        <f t="shared" si="16"/>
        <v>5.9149629999999993</v>
      </c>
      <c r="V356" s="53">
        <f t="shared" si="17"/>
        <v>70.979555999999988</v>
      </c>
      <c r="W356" s="13" t="s">
        <v>198</v>
      </c>
    </row>
    <row r="357" spans="1:26" s="13" customFormat="1" hidden="1">
      <c r="A357" s="13" t="s">
        <v>1469</v>
      </c>
      <c r="B357" s="13" t="s">
        <v>1470</v>
      </c>
      <c r="C357" s="13" t="s">
        <v>403</v>
      </c>
      <c r="D357" s="13" t="s">
        <v>1450</v>
      </c>
      <c r="E357" s="13" t="s">
        <v>918</v>
      </c>
      <c r="I357" s="13">
        <v>0</v>
      </c>
      <c r="J357" s="13">
        <v>230</v>
      </c>
      <c r="M357" s="52" t="s">
        <v>212</v>
      </c>
      <c r="N357" s="13">
        <v>12</v>
      </c>
      <c r="O357" s="13">
        <v>0</v>
      </c>
      <c r="P357" s="13">
        <v>12</v>
      </c>
      <c r="Q357" s="53">
        <v>3.4</v>
      </c>
      <c r="R357" s="53">
        <f>Q357*Coeff!$D$3*(1-VLOOKUP(Coeff!$B$15,Coeff!$B$1:$I$10,5,FALSE))</f>
        <v>5.6065999999999994</v>
      </c>
      <c r="S357" s="53">
        <f t="shared" si="15"/>
        <v>67.279199999999989</v>
      </c>
      <c r="T357" s="54">
        <v>5.5E-2</v>
      </c>
      <c r="U357" s="53">
        <f t="shared" si="16"/>
        <v>5.9149629999999993</v>
      </c>
      <c r="V357" s="53">
        <f t="shared" si="17"/>
        <v>70.979555999999988</v>
      </c>
      <c r="W357" s="13" t="s">
        <v>198</v>
      </c>
    </row>
    <row r="358" spans="1:26" s="13" customFormat="1" hidden="1">
      <c r="A358" s="13" t="s">
        <v>1469</v>
      </c>
      <c r="B358" s="13" t="s">
        <v>1470</v>
      </c>
      <c r="C358" s="13" t="s">
        <v>439</v>
      </c>
      <c r="D358" s="13" t="s">
        <v>1451</v>
      </c>
      <c r="E358" s="13" t="s">
        <v>919</v>
      </c>
      <c r="I358" s="13">
        <v>0</v>
      </c>
      <c r="J358" s="13">
        <v>230</v>
      </c>
      <c r="M358" s="52" t="s">
        <v>206</v>
      </c>
      <c r="N358" s="13">
        <v>12</v>
      </c>
      <c r="O358" s="13">
        <v>0</v>
      </c>
      <c r="P358" s="13">
        <v>12</v>
      </c>
      <c r="Q358" s="53">
        <v>3.4</v>
      </c>
      <c r="R358" s="53">
        <f>Q358*Coeff!$D$3*(1-VLOOKUP(Coeff!$B$15,Coeff!$B$1:$I$10,5,FALSE))</f>
        <v>5.6065999999999994</v>
      </c>
      <c r="S358" s="53">
        <f t="shared" si="15"/>
        <v>67.279199999999989</v>
      </c>
      <c r="T358" s="54">
        <v>5.5E-2</v>
      </c>
      <c r="U358" s="53">
        <f t="shared" si="16"/>
        <v>5.9149629999999993</v>
      </c>
      <c r="V358" s="53">
        <f t="shared" si="17"/>
        <v>70.979555999999988</v>
      </c>
      <c r="W358" s="13" t="s">
        <v>198</v>
      </c>
    </row>
    <row r="359" spans="1:26" s="17" customFormat="1" hidden="1">
      <c r="A359" s="17" t="s">
        <v>1476</v>
      </c>
      <c r="B359" s="17" t="s">
        <v>1481</v>
      </c>
      <c r="C359" s="13" t="s">
        <v>404</v>
      </c>
      <c r="D359" s="17" t="s">
        <v>1452</v>
      </c>
      <c r="E359" s="17" t="s">
        <v>1453</v>
      </c>
      <c r="F359" s="17" t="s">
        <v>2193</v>
      </c>
      <c r="G359" s="13" t="s">
        <v>2196</v>
      </c>
      <c r="H359" s="13" t="s">
        <v>704</v>
      </c>
      <c r="I359" s="17">
        <v>0</v>
      </c>
      <c r="J359" s="17">
        <v>105</v>
      </c>
      <c r="M359" s="57" t="s">
        <v>371</v>
      </c>
      <c r="N359" s="17">
        <v>300</v>
      </c>
      <c r="O359" s="17">
        <v>0</v>
      </c>
      <c r="P359" s="17">
        <v>300</v>
      </c>
      <c r="Q359" s="60">
        <v>2.4</v>
      </c>
      <c r="R359" s="60">
        <f>Q359*Coeff!$D$3*(1-VLOOKUP(Coeff!$B$15,Coeff!$B$1:$I$10,5,FALSE))</f>
        <v>3.9575999999999998</v>
      </c>
      <c r="S359" s="60">
        <f t="shared" si="15"/>
        <v>1187.28</v>
      </c>
      <c r="T359" s="61">
        <v>5.5E-2</v>
      </c>
      <c r="U359" s="60">
        <f t="shared" si="16"/>
        <v>4.1752679999999991</v>
      </c>
      <c r="V359" s="60">
        <f t="shared" si="17"/>
        <v>1252.5803999999998</v>
      </c>
      <c r="W359" s="17" t="s">
        <v>372</v>
      </c>
      <c r="Z359" s="17" t="s">
        <v>644</v>
      </c>
    </row>
    <row r="360" spans="1:26" s="17" customFormat="1" hidden="1">
      <c r="A360" s="17" t="s">
        <v>1476</v>
      </c>
      <c r="B360" s="17" t="s">
        <v>1481</v>
      </c>
      <c r="C360" s="13" t="s">
        <v>405</v>
      </c>
      <c r="D360" s="17" t="s">
        <v>1454</v>
      </c>
      <c r="E360" s="17" t="s">
        <v>1453</v>
      </c>
      <c r="F360" s="17" t="s">
        <v>2193</v>
      </c>
      <c r="G360" s="13" t="s">
        <v>2196</v>
      </c>
      <c r="H360" s="13" t="s">
        <v>704</v>
      </c>
      <c r="I360" s="17">
        <v>0</v>
      </c>
      <c r="J360" s="17">
        <v>250</v>
      </c>
      <c r="M360" s="57" t="s">
        <v>374</v>
      </c>
      <c r="N360" s="17">
        <v>300</v>
      </c>
      <c r="O360" s="17">
        <v>0</v>
      </c>
      <c r="P360" s="17">
        <v>300</v>
      </c>
      <c r="Q360" s="60">
        <v>3.14</v>
      </c>
      <c r="R360" s="60">
        <f>Q360*Coeff!$D$3*(1-VLOOKUP(Coeff!$B$15,Coeff!$B$1:$I$10,5,FALSE))</f>
        <v>5.1778599999999999</v>
      </c>
      <c r="S360" s="60">
        <f t="shared" si="15"/>
        <v>1553.3579999999999</v>
      </c>
      <c r="T360" s="61">
        <v>5.5E-2</v>
      </c>
      <c r="U360" s="60">
        <f t="shared" si="16"/>
        <v>5.4626422999999997</v>
      </c>
      <c r="V360" s="60">
        <f t="shared" si="17"/>
        <v>1638.79269</v>
      </c>
      <c r="W360" s="17" t="s">
        <v>372</v>
      </c>
      <c r="Z360" s="17" t="s">
        <v>644</v>
      </c>
    </row>
    <row r="361" spans="1:26" s="17" customFormat="1" hidden="1">
      <c r="A361" s="17" t="s">
        <v>1476</v>
      </c>
      <c r="B361" s="17" t="s">
        <v>1481</v>
      </c>
      <c r="C361" s="13" t="s">
        <v>440</v>
      </c>
      <c r="D361" s="17" t="s">
        <v>1455</v>
      </c>
      <c r="E361" s="17" t="s">
        <v>1456</v>
      </c>
      <c r="F361" s="17" t="s">
        <v>2194</v>
      </c>
      <c r="G361" s="13" t="s">
        <v>2196</v>
      </c>
      <c r="H361" s="13" t="s">
        <v>705</v>
      </c>
      <c r="I361" s="17">
        <v>0</v>
      </c>
      <c r="J361" s="17">
        <v>105</v>
      </c>
      <c r="M361" s="57" t="s">
        <v>376</v>
      </c>
      <c r="N361" s="17">
        <v>300</v>
      </c>
      <c r="O361" s="17">
        <v>0</v>
      </c>
      <c r="P361" s="17">
        <v>300</v>
      </c>
      <c r="Q361" s="60">
        <v>2.4</v>
      </c>
      <c r="R361" s="60">
        <f>Q361*Coeff!$D$3*(1-VLOOKUP(Coeff!$B$15,Coeff!$B$1:$I$10,5,FALSE))</f>
        <v>3.9575999999999998</v>
      </c>
      <c r="S361" s="60">
        <f t="shared" si="15"/>
        <v>1187.28</v>
      </c>
      <c r="T361" s="61">
        <v>5.5E-2</v>
      </c>
      <c r="U361" s="60">
        <f t="shared" si="16"/>
        <v>4.1752679999999991</v>
      </c>
      <c r="V361" s="60">
        <f t="shared" si="17"/>
        <v>1252.5803999999998</v>
      </c>
      <c r="W361" s="17" t="s">
        <v>372</v>
      </c>
      <c r="Z361" s="17" t="s">
        <v>644</v>
      </c>
    </row>
    <row r="362" spans="1:26" s="17" customFormat="1" hidden="1">
      <c r="A362" s="17" t="s">
        <v>1476</v>
      </c>
      <c r="B362" s="17" t="s">
        <v>1481</v>
      </c>
      <c r="C362" s="13" t="s">
        <v>406</v>
      </c>
      <c r="D362" s="17" t="s">
        <v>1457</v>
      </c>
      <c r="E362" s="17" t="s">
        <v>1456</v>
      </c>
      <c r="F362" s="17" t="s">
        <v>2194</v>
      </c>
      <c r="G362" s="13" t="s">
        <v>2196</v>
      </c>
      <c r="H362" s="13" t="s">
        <v>705</v>
      </c>
      <c r="I362" s="17">
        <v>0</v>
      </c>
      <c r="J362" s="17">
        <v>250</v>
      </c>
      <c r="M362" s="57" t="s">
        <v>378</v>
      </c>
      <c r="N362" s="17">
        <v>300</v>
      </c>
      <c r="O362" s="17">
        <v>0</v>
      </c>
      <c r="P362" s="17">
        <v>300</v>
      </c>
      <c r="Q362" s="60">
        <v>3.14</v>
      </c>
      <c r="R362" s="60">
        <f>Q362*Coeff!$D$3*(1-VLOOKUP(Coeff!$B$15,Coeff!$B$1:$I$10,5,FALSE))</f>
        <v>5.1778599999999999</v>
      </c>
      <c r="S362" s="60">
        <f t="shared" si="15"/>
        <v>1553.3579999999999</v>
      </c>
      <c r="T362" s="61">
        <v>5.5E-2</v>
      </c>
      <c r="U362" s="60">
        <f t="shared" si="16"/>
        <v>5.4626422999999997</v>
      </c>
      <c r="V362" s="60">
        <f t="shared" si="17"/>
        <v>1638.79269</v>
      </c>
      <c r="W362" s="17" t="s">
        <v>372</v>
      </c>
      <c r="Z362" s="17" t="s">
        <v>644</v>
      </c>
    </row>
    <row r="363" spans="1:26" s="13" customFormat="1" hidden="1">
      <c r="A363" s="13" t="s">
        <v>1471</v>
      </c>
      <c r="B363" s="13" t="s">
        <v>1488</v>
      </c>
      <c r="C363" s="13" t="s">
        <v>407</v>
      </c>
      <c r="D363" s="13" t="s">
        <v>1458</v>
      </c>
      <c r="E363" s="22" t="s">
        <v>2220</v>
      </c>
      <c r="F363" s="13" t="s">
        <v>2221</v>
      </c>
      <c r="G363" s="13" t="s">
        <v>2236</v>
      </c>
      <c r="H363" s="13" t="s">
        <v>2232</v>
      </c>
      <c r="I363" s="13">
        <v>0</v>
      </c>
      <c r="J363" s="13">
        <v>240</v>
      </c>
      <c r="K363" s="13" t="s">
        <v>2233</v>
      </c>
      <c r="M363" s="52" t="s">
        <v>108</v>
      </c>
      <c r="N363" s="13" t="s">
        <v>1042</v>
      </c>
      <c r="O363" s="13">
        <v>0</v>
      </c>
      <c r="P363" s="13">
        <v>1</v>
      </c>
      <c r="Q363" s="53">
        <v>4.1500000000000004</v>
      </c>
      <c r="R363" s="53">
        <f>Q363*Coeff!$D$3*(1-VLOOKUP(Coeff!$B$15,Coeff!$B$1:$I$10,5,FALSE))</f>
        <v>6.84335</v>
      </c>
      <c r="S363" s="53">
        <f t="shared" si="15"/>
        <v>6.84335</v>
      </c>
      <c r="T363" s="54">
        <v>5.5E-2</v>
      </c>
      <c r="U363" s="53">
        <f t="shared" si="16"/>
        <v>7.2197342499999992</v>
      </c>
      <c r="V363" s="53">
        <f t="shared" si="17"/>
        <v>7.2197342499999992</v>
      </c>
      <c r="W363" s="13" t="s">
        <v>100</v>
      </c>
    </row>
    <row r="364" spans="1:26" s="13" customFormat="1" hidden="1">
      <c r="A364" s="13" t="s">
        <v>1471</v>
      </c>
      <c r="B364" s="13" t="s">
        <v>1488</v>
      </c>
      <c r="C364" s="13" t="s">
        <v>441</v>
      </c>
      <c r="D364" s="13" t="s">
        <v>1459</v>
      </c>
      <c r="E364" s="22" t="s">
        <v>2222</v>
      </c>
      <c r="F364" s="13" t="s">
        <v>2223</v>
      </c>
      <c r="G364" s="13" t="s">
        <v>2236</v>
      </c>
      <c r="H364" s="13" t="s">
        <v>2232</v>
      </c>
      <c r="I364" s="13">
        <v>0</v>
      </c>
      <c r="J364" s="13">
        <v>240</v>
      </c>
      <c r="K364" s="13" t="s">
        <v>2233</v>
      </c>
      <c r="M364" s="52" t="s">
        <v>110</v>
      </c>
      <c r="N364" s="13" t="s">
        <v>1042</v>
      </c>
      <c r="O364" s="13">
        <v>0</v>
      </c>
      <c r="P364" s="13">
        <v>1</v>
      </c>
      <c r="Q364" s="53">
        <v>4.1500000000000004</v>
      </c>
      <c r="R364" s="53">
        <f>Q364*Coeff!$D$3*(1-VLOOKUP(Coeff!$B$15,Coeff!$B$1:$I$10,5,FALSE))</f>
        <v>6.84335</v>
      </c>
      <c r="S364" s="53">
        <f t="shared" si="15"/>
        <v>6.84335</v>
      </c>
      <c r="T364" s="54">
        <v>5.5E-2</v>
      </c>
      <c r="U364" s="53">
        <f t="shared" si="16"/>
        <v>7.2197342499999992</v>
      </c>
      <c r="V364" s="53">
        <f t="shared" si="17"/>
        <v>7.2197342499999992</v>
      </c>
      <c r="W364" s="13" t="s">
        <v>100</v>
      </c>
    </row>
    <row r="365" spans="1:26" s="13" customFormat="1" hidden="1">
      <c r="A365" s="13" t="s">
        <v>1471</v>
      </c>
      <c r="B365" s="13" t="s">
        <v>1488</v>
      </c>
      <c r="C365" s="13" t="s">
        <v>408</v>
      </c>
      <c r="D365" s="13" t="s">
        <v>1460</v>
      </c>
      <c r="E365" s="22" t="s">
        <v>2224</v>
      </c>
      <c r="F365" s="13" t="s">
        <v>2225</v>
      </c>
      <c r="G365" s="13" t="s">
        <v>2236</v>
      </c>
      <c r="H365" s="13" t="s">
        <v>2232</v>
      </c>
      <c r="I365" s="13">
        <v>0</v>
      </c>
      <c r="J365" s="13">
        <v>270</v>
      </c>
      <c r="K365" s="13" t="s">
        <v>2233</v>
      </c>
      <c r="M365" s="52" t="s">
        <v>99</v>
      </c>
      <c r="N365" s="13" t="s">
        <v>1042</v>
      </c>
      <c r="O365" s="13">
        <v>0</v>
      </c>
      <c r="P365" s="13">
        <v>1</v>
      </c>
      <c r="Q365" s="53">
        <v>4.0999999999999996</v>
      </c>
      <c r="R365" s="53">
        <f>Q365*Coeff!$D$3*(1-VLOOKUP(Coeff!$B$15,Coeff!$B$1:$I$10,5,FALSE))</f>
        <v>6.7608999999999986</v>
      </c>
      <c r="S365" s="53">
        <f t="shared" si="15"/>
        <v>6.7608999999999986</v>
      </c>
      <c r="T365" s="54">
        <v>5.5E-2</v>
      </c>
      <c r="U365" s="53">
        <f t="shared" si="16"/>
        <v>7.1327494999999983</v>
      </c>
      <c r="V365" s="53">
        <f t="shared" si="17"/>
        <v>7.1327494999999983</v>
      </c>
      <c r="W365" s="13" t="s">
        <v>100</v>
      </c>
    </row>
    <row r="366" spans="1:26" s="13" customFormat="1" hidden="1">
      <c r="A366" s="13" t="s">
        <v>1471</v>
      </c>
      <c r="B366" s="13" t="s">
        <v>1488</v>
      </c>
      <c r="C366" s="13" t="s">
        <v>409</v>
      </c>
      <c r="D366" s="13" t="s">
        <v>1461</v>
      </c>
      <c r="E366" s="22" t="s">
        <v>2226</v>
      </c>
      <c r="F366" s="13" t="s">
        <v>2227</v>
      </c>
      <c r="G366" s="13" t="s">
        <v>2236</v>
      </c>
      <c r="H366" s="13" t="s">
        <v>2232</v>
      </c>
      <c r="I366" s="13">
        <v>0</v>
      </c>
      <c r="J366" s="13">
        <v>270</v>
      </c>
      <c r="K366" s="13" t="s">
        <v>2233</v>
      </c>
      <c r="M366" s="52" t="s">
        <v>106</v>
      </c>
      <c r="N366" s="13" t="s">
        <v>1042</v>
      </c>
      <c r="O366" s="13">
        <v>0</v>
      </c>
      <c r="P366" s="13">
        <v>1</v>
      </c>
      <c r="Q366" s="53">
        <v>4.4000000000000004</v>
      </c>
      <c r="R366" s="53">
        <f>Q366*Coeff!$D$3*(1-VLOOKUP(Coeff!$B$15,Coeff!$B$1:$I$10,5,FALSE))</f>
        <v>7.2556000000000003</v>
      </c>
      <c r="S366" s="53">
        <f t="shared" si="15"/>
        <v>7.2556000000000003</v>
      </c>
      <c r="T366" s="54">
        <v>5.5E-2</v>
      </c>
      <c r="U366" s="53">
        <f t="shared" si="16"/>
        <v>7.6546579999999995</v>
      </c>
      <c r="V366" s="53">
        <f t="shared" si="17"/>
        <v>7.6546579999999995</v>
      </c>
      <c r="W366" s="13" t="s">
        <v>100</v>
      </c>
    </row>
    <row r="367" spans="1:26" s="13" customFormat="1" hidden="1">
      <c r="A367" s="13" t="s">
        <v>1471</v>
      </c>
      <c r="B367" s="13" t="s">
        <v>1488</v>
      </c>
      <c r="C367" s="13" t="s">
        <v>442</v>
      </c>
      <c r="D367" s="13" t="s">
        <v>1462</v>
      </c>
      <c r="E367" s="22" t="s">
        <v>2228</v>
      </c>
      <c r="F367" s="13" t="s">
        <v>2229</v>
      </c>
      <c r="G367" s="13" t="s">
        <v>2236</v>
      </c>
      <c r="H367" s="13" t="s">
        <v>2232</v>
      </c>
      <c r="I367" s="13">
        <v>0</v>
      </c>
      <c r="J367" s="13">
        <v>240</v>
      </c>
      <c r="K367" s="13" t="s">
        <v>2233</v>
      </c>
      <c r="M367" s="52" t="s">
        <v>104</v>
      </c>
      <c r="N367" s="13" t="s">
        <v>1042</v>
      </c>
      <c r="O367" s="13">
        <v>0</v>
      </c>
      <c r="P367" s="13">
        <v>1</v>
      </c>
      <c r="Q367" s="53">
        <v>4.05</v>
      </c>
      <c r="R367" s="53">
        <f>Q367*Coeff!$D$3*(1-VLOOKUP(Coeff!$B$15,Coeff!$B$1:$I$10,5,FALSE))</f>
        <v>6.6784499999999998</v>
      </c>
      <c r="S367" s="53">
        <f t="shared" si="15"/>
        <v>6.6784499999999998</v>
      </c>
      <c r="T367" s="54">
        <v>5.5E-2</v>
      </c>
      <c r="U367" s="53">
        <f t="shared" si="16"/>
        <v>7.0457647499999991</v>
      </c>
      <c r="V367" s="53">
        <f t="shared" si="17"/>
        <v>7.0457647499999991</v>
      </c>
      <c r="W367" s="13" t="s">
        <v>100</v>
      </c>
    </row>
    <row r="368" spans="1:26" s="13" customFormat="1" hidden="1">
      <c r="A368" s="13" t="s">
        <v>1471</v>
      </c>
      <c r="B368" s="13" t="s">
        <v>1488</v>
      </c>
      <c r="C368" s="13" t="s">
        <v>443</v>
      </c>
      <c r="D368" s="13" t="s">
        <v>1463</v>
      </c>
      <c r="E368" s="22" t="s">
        <v>2218</v>
      </c>
      <c r="F368" s="13" t="s">
        <v>2219</v>
      </c>
      <c r="G368" s="13" t="s">
        <v>2236</v>
      </c>
      <c r="H368" s="13" t="s">
        <v>2232</v>
      </c>
      <c r="I368" s="13">
        <v>0</v>
      </c>
      <c r="J368" s="13">
        <v>270</v>
      </c>
      <c r="K368" s="13" t="s">
        <v>2233</v>
      </c>
      <c r="M368" s="52" t="s">
        <v>102</v>
      </c>
      <c r="N368" s="13" t="s">
        <v>1042</v>
      </c>
      <c r="O368" s="13">
        <v>0</v>
      </c>
      <c r="P368" s="13">
        <v>1</v>
      </c>
      <c r="Q368" s="53">
        <v>4.4000000000000004</v>
      </c>
      <c r="R368" s="53">
        <f>Q368*Coeff!$D$3*(1-VLOOKUP(Coeff!$B$15,Coeff!$B$1:$I$10,5,FALSE))</f>
        <v>7.2556000000000003</v>
      </c>
      <c r="S368" s="53">
        <f t="shared" si="15"/>
        <v>7.2556000000000003</v>
      </c>
      <c r="T368" s="54">
        <v>5.5E-2</v>
      </c>
      <c r="U368" s="53">
        <f t="shared" si="16"/>
        <v>7.6546579999999995</v>
      </c>
      <c r="V368" s="53">
        <f t="shared" si="17"/>
        <v>7.6546579999999995</v>
      </c>
      <c r="W368" s="13" t="s">
        <v>100</v>
      </c>
    </row>
    <row r="369" spans="1:26" s="17" customFormat="1" hidden="1">
      <c r="A369" s="17" t="s">
        <v>1476</v>
      </c>
      <c r="B369" s="17" t="s">
        <v>1477</v>
      </c>
      <c r="C369" s="13" t="s">
        <v>410</v>
      </c>
      <c r="D369" s="17" t="s">
        <v>1464</v>
      </c>
      <c r="E369" s="17" t="s">
        <v>706</v>
      </c>
      <c r="F369" s="17" t="s">
        <v>707</v>
      </c>
      <c r="G369" s="13" t="s">
        <v>708</v>
      </c>
      <c r="H369" s="13" t="s">
        <v>709</v>
      </c>
      <c r="I369" s="17">
        <v>250</v>
      </c>
      <c r="J369" s="17">
        <v>0</v>
      </c>
      <c r="M369" s="57" t="s">
        <v>380</v>
      </c>
      <c r="N369" s="17">
        <v>1044</v>
      </c>
      <c r="O369" s="17">
        <v>0</v>
      </c>
      <c r="P369" s="17">
        <v>1044</v>
      </c>
      <c r="Q369" s="60">
        <v>1.98</v>
      </c>
      <c r="R369" s="60">
        <f>Q369*Coeff!$D$3*(1-VLOOKUP(Coeff!$B$15,Coeff!$B$1:$I$10,5,FALSE))</f>
        <v>3.2650199999999998</v>
      </c>
      <c r="S369" s="60">
        <f t="shared" si="15"/>
        <v>3408.6808799999999</v>
      </c>
      <c r="T369" s="61">
        <v>5.5E-2</v>
      </c>
      <c r="U369" s="60">
        <f t="shared" si="16"/>
        <v>3.4445960999999996</v>
      </c>
      <c r="V369" s="60">
        <f t="shared" si="17"/>
        <v>3596.1583283999994</v>
      </c>
      <c r="W369" s="17" t="s">
        <v>372</v>
      </c>
      <c r="Z369" s="17" t="s">
        <v>644</v>
      </c>
    </row>
    <row r="370" spans="1:26" s="17" customFormat="1" hidden="1">
      <c r="A370" s="17" t="s">
        <v>1476</v>
      </c>
      <c r="B370" s="17" t="s">
        <v>1477</v>
      </c>
      <c r="C370" s="13" t="s">
        <v>411</v>
      </c>
      <c r="D370" s="17" t="s">
        <v>1465</v>
      </c>
      <c r="E370" s="17" t="s">
        <v>1466</v>
      </c>
      <c r="F370" s="17" t="s">
        <v>710</v>
      </c>
      <c r="G370" s="13" t="s">
        <v>708</v>
      </c>
      <c r="H370" s="13" t="s">
        <v>709</v>
      </c>
      <c r="I370" s="17">
        <v>250</v>
      </c>
      <c r="J370" s="17">
        <v>0</v>
      </c>
      <c r="M370" s="57" t="s">
        <v>382</v>
      </c>
      <c r="N370" s="17">
        <v>1044</v>
      </c>
      <c r="O370" s="17">
        <v>0</v>
      </c>
      <c r="P370" s="17">
        <v>1044</v>
      </c>
      <c r="Q370" s="60">
        <v>2.06</v>
      </c>
      <c r="R370" s="60">
        <f>Q370*Coeff!$D$3*(1-VLOOKUP(Coeff!$B$15,Coeff!$B$1:$I$10,5,FALSE))</f>
        <v>3.3969399999999998</v>
      </c>
      <c r="S370" s="60">
        <f t="shared" si="15"/>
        <v>3546.4053599999997</v>
      </c>
      <c r="T370" s="61">
        <v>5.5E-2</v>
      </c>
      <c r="U370" s="60">
        <f t="shared" si="16"/>
        <v>3.5837716999999998</v>
      </c>
      <c r="V370" s="60">
        <f t="shared" si="17"/>
        <v>3741.4576547999995</v>
      </c>
      <c r="W370" s="17" t="s">
        <v>372</v>
      </c>
      <c r="Z370" s="17" t="s">
        <v>644</v>
      </c>
    </row>
    <row r="371" spans="1:26" s="17" customFormat="1" hidden="1">
      <c r="A371" s="17" t="s">
        <v>1476</v>
      </c>
      <c r="B371" s="17" t="s">
        <v>1477</v>
      </c>
      <c r="C371" s="13" t="s">
        <v>412</v>
      </c>
      <c r="D371" s="17" t="s">
        <v>1467</v>
      </c>
      <c r="E371" s="17" t="s">
        <v>1468</v>
      </c>
      <c r="F371" s="17" t="s">
        <v>711</v>
      </c>
      <c r="G371" s="13" t="s">
        <v>712</v>
      </c>
      <c r="H371" s="13" t="s">
        <v>709</v>
      </c>
      <c r="I371" s="17">
        <v>250</v>
      </c>
      <c r="J371" s="17">
        <v>0</v>
      </c>
      <c r="M371" s="57" t="s">
        <v>384</v>
      </c>
      <c r="N371" s="17">
        <v>1044</v>
      </c>
      <c r="O371" s="17">
        <v>0</v>
      </c>
      <c r="P371" s="17">
        <v>1044</v>
      </c>
      <c r="Q371" s="60">
        <v>2</v>
      </c>
      <c r="R371" s="60">
        <f>Q371*Coeff!$D$3*(1-VLOOKUP(Coeff!$B$15,Coeff!$B$1:$I$10,5,FALSE))</f>
        <v>3.298</v>
      </c>
      <c r="S371" s="60">
        <f t="shared" si="15"/>
        <v>3443.1120000000001</v>
      </c>
      <c r="T371" s="61">
        <v>5.5E-2</v>
      </c>
      <c r="U371" s="60">
        <f t="shared" si="16"/>
        <v>3.47939</v>
      </c>
      <c r="V371" s="60">
        <f t="shared" si="17"/>
        <v>3632.4831599999998</v>
      </c>
      <c r="W371" s="17" t="s">
        <v>372</v>
      </c>
      <c r="Z371" s="17" t="s">
        <v>644</v>
      </c>
    </row>
    <row r="372" spans="1:26" s="13" customFormat="1" hidden="1">
      <c r="A372" s="13" t="s">
        <v>1471</v>
      </c>
      <c r="B372" s="13" t="s">
        <v>1475</v>
      </c>
      <c r="C372" s="13" t="s">
        <v>413</v>
      </c>
      <c r="D372" s="16" t="s">
        <v>1056</v>
      </c>
      <c r="E372" s="15" t="s">
        <v>1496</v>
      </c>
      <c r="F372" s="13" t="s">
        <v>1497</v>
      </c>
      <c r="G372" s="15" t="s">
        <v>1495</v>
      </c>
      <c r="H372" s="15" t="s">
        <v>552</v>
      </c>
      <c r="I372" s="13">
        <v>106</v>
      </c>
      <c r="J372" s="51">
        <v>90</v>
      </c>
      <c r="K372" s="52"/>
      <c r="L372" s="15" t="s">
        <v>1525</v>
      </c>
      <c r="M372" s="52">
        <v>3760153930636</v>
      </c>
      <c r="N372" s="52">
        <v>12</v>
      </c>
      <c r="O372" s="13">
        <v>0</v>
      </c>
      <c r="P372" s="13">
        <v>12</v>
      </c>
      <c r="Q372" s="62">
        <v>2.08</v>
      </c>
      <c r="R372" s="53">
        <f>Q372*Coeff!$D$3*(1-VLOOKUP(Coeff!$B$15,Coeff!$B$1:$I$10,5,FALSE))</f>
        <v>3.4299200000000001</v>
      </c>
      <c r="S372" s="53">
        <f t="shared" si="15"/>
        <v>41.159040000000005</v>
      </c>
      <c r="T372" s="54">
        <v>5.5E-2</v>
      </c>
      <c r="U372" s="53">
        <f t="shared" si="16"/>
        <v>3.6185655999999997</v>
      </c>
      <c r="V372" s="53">
        <f t="shared" si="17"/>
        <v>43.422787199999995</v>
      </c>
      <c r="W372" s="1" t="s">
        <v>1045</v>
      </c>
    </row>
    <row r="373" spans="1:26" s="13" customFormat="1" hidden="1">
      <c r="A373" s="13" t="s">
        <v>1471</v>
      </c>
      <c r="B373" s="13" t="s">
        <v>1475</v>
      </c>
      <c r="C373" s="13" t="s">
        <v>414</v>
      </c>
      <c r="D373" s="16" t="s">
        <v>1046</v>
      </c>
      <c r="E373" s="15" t="s">
        <v>1499</v>
      </c>
      <c r="F373" s="13" t="s">
        <v>1500</v>
      </c>
      <c r="G373" s="15" t="s">
        <v>1498</v>
      </c>
      <c r="H373" s="15" t="s">
        <v>552</v>
      </c>
      <c r="I373" s="13">
        <v>106</v>
      </c>
      <c r="J373" s="51">
        <v>95</v>
      </c>
      <c r="K373" s="52"/>
      <c r="L373" s="15" t="s">
        <v>1525</v>
      </c>
      <c r="M373" s="52">
        <v>3760153931138</v>
      </c>
      <c r="N373" s="52">
        <v>12</v>
      </c>
      <c r="O373" s="13">
        <v>0</v>
      </c>
      <c r="P373" s="13">
        <v>12</v>
      </c>
      <c r="Q373" s="62">
        <v>2.44</v>
      </c>
      <c r="R373" s="53">
        <f>Q373*Coeff!$D$3*(1-VLOOKUP(Coeff!$B$15,Coeff!$B$1:$I$10,5,FALSE))</f>
        <v>4.0235599999999998</v>
      </c>
      <c r="S373" s="53">
        <f t="shared" si="15"/>
        <v>48.282719999999998</v>
      </c>
      <c r="T373" s="54">
        <v>5.5E-2</v>
      </c>
      <c r="U373" s="53">
        <f t="shared" si="16"/>
        <v>4.2448557999999998</v>
      </c>
      <c r="V373" s="53">
        <f t="shared" si="17"/>
        <v>50.938269599999998</v>
      </c>
      <c r="W373" s="1" t="s">
        <v>1045</v>
      </c>
    </row>
    <row r="374" spans="1:26" s="13" customFormat="1" hidden="1">
      <c r="A374" s="13" t="s">
        <v>1471</v>
      </c>
      <c r="B374" s="13" t="s">
        <v>1475</v>
      </c>
      <c r="C374" s="13" t="s">
        <v>415</v>
      </c>
      <c r="D374" s="16" t="s">
        <v>1044</v>
      </c>
      <c r="E374" s="15" t="s">
        <v>1501</v>
      </c>
      <c r="F374" s="13" t="s">
        <v>1503</v>
      </c>
      <c r="G374" s="15" t="s">
        <v>1502</v>
      </c>
      <c r="H374" s="15" t="s">
        <v>552</v>
      </c>
      <c r="I374" s="13">
        <v>106</v>
      </c>
      <c r="J374" s="51">
        <v>90</v>
      </c>
      <c r="K374" s="52"/>
      <c r="L374" s="15" t="s">
        <v>1525</v>
      </c>
      <c r="M374" s="52">
        <v>3760153930568</v>
      </c>
      <c r="N374" s="52">
        <v>12</v>
      </c>
      <c r="O374" s="13">
        <v>0</v>
      </c>
      <c r="P374" s="13">
        <v>12</v>
      </c>
      <c r="Q374" s="62">
        <v>2.38</v>
      </c>
      <c r="R374" s="53">
        <f>Q374*Coeff!$D$3*(1-VLOOKUP(Coeff!$B$15,Coeff!$B$1:$I$10,5,FALSE))</f>
        <v>3.9246199999999991</v>
      </c>
      <c r="S374" s="53">
        <f t="shared" si="15"/>
        <v>47.095439999999989</v>
      </c>
      <c r="T374" s="54">
        <v>5.5E-2</v>
      </c>
      <c r="U374" s="53">
        <f t="shared" si="16"/>
        <v>4.1404740999999987</v>
      </c>
      <c r="V374" s="53">
        <f t="shared" si="17"/>
        <v>49.685689199999985</v>
      </c>
      <c r="W374" s="1" t="s">
        <v>1045</v>
      </c>
    </row>
    <row r="375" spans="1:26" s="13" customFormat="1" hidden="1">
      <c r="A375" s="13" t="s">
        <v>1471</v>
      </c>
      <c r="B375" s="13" t="s">
        <v>1475</v>
      </c>
      <c r="C375" s="13" t="s">
        <v>416</v>
      </c>
      <c r="D375" s="16" t="s">
        <v>1047</v>
      </c>
      <c r="E375" s="15" t="s">
        <v>1505</v>
      </c>
      <c r="F375" s="13" t="s">
        <v>1506</v>
      </c>
      <c r="G375" s="15" t="s">
        <v>1504</v>
      </c>
      <c r="H375" s="15" t="s">
        <v>552</v>
      </c>
      <c r="I375" s="13">
        <v>106</v>
      </c>
      <c r="J375" s="51">
        <v>90</v>
      </c>
      <c r="K375" s="52"/>
      <c r="L375" s="15" t="s">
        <v>1525</v>
      </c>
      <c r="M375" s="52">
        <v>3760153930667</v>
      </c>
      <c r="N375" s="52">
        <v>12</v>
      </c>
      <c r="O375" s="13">
        <v>0</v>
      </c>
      <c r="P375" s="13">
        <v>12</v>
      </c>
      <c r="Q375" s="62">
        <v>1.93</v>
      </c>
      <c r="R375" s="53">
        <f>Q375*Coeff!$D$3*(1-VLOOKUP(Coeff!$B$15,Coeff!$B$1:$I$10,5,FALSE))</f>
        <v>3.1825699999999997</v>
      </c>
      <c r="S375" s="53">
        <f t="shared" si="15"/>
        <v>38.190839999999994</v>
      </c>
      <c r="T375" s="54">
        <v>5.5E-2</v>
      </c>
      <c r="U375" s="53">
        <f t="shared" si="16"/>
        <v>3.3576113499999996</v>
      </c>
      <c r="V375" s="53">
        <f t="shared" si="17"/>
        <v>40.291336199999996</v>
      </c>
      <c r="W375" s="1" t="s">
        <v>1045</v>
      </c>
    </row>
    <row r="376" spans="1:26" s="13" customFormat="1" hidden="1">
      <c r="A376" s="13" t="s">
        <v>1471</v>
      </c>
      <c r="B376" s="13" t="s">
        <v>1475</v>
      </c>
      <c r="C376" s="13" t="s">
        <v>444</v>
      </c>
      <c r="D376" s="16" t="s">
        <v>1048</v>
      </c>
      <c r="E376" s="15" t="s">
        <v>1508</v>
      </c>
      <c r="F376" s="13" t="s">
        <v>1509</v>
      </c>
      <c r="G376" s="15" t="s">
        <v>1507</v>
      </c>
      <c r="H376" s="15" t="s">
        <v>552</v>
      </c>
      <c r="I376" s="13">
        <v>106</v>
      </c>
      <c r="J376" s="51">
        <v>90</v>
      </c>
      <c r="K376" s="52"/>
      <c r="L376" s="15" t="s">
        <v>1525</v>
      </c>
      <c r="M376" s="52">
        <v>3760153930377</v>
      </c>
      <c r="N376" s="52">
        <v>12</v>
      </c>
      <c r="O376" s="13">
        <v>0</v>
      </c>
      <c r="P376" s="13">
        <v>12</v>
      </c>
      <c r="Q376" s="62">
        <v>2.4500000000000002</v>
      </c>
      <c r="R376" s="53">
        <f>Q376*Coeff!$D$3*(1-VLOOKUP(Coeff!$B$15,Coeff!$B$1:$I$10,5,FALSE))</f>
        <v>4.0400499999999999</v>
      </c>
      <c r="S376" s="53">
        <f t="shared" si="15"/>
        <v>48.480599999999995</v>
      </c>
      <c r="T376" s="54">
        <v>5.5E-2</v>
      </c>
      <c r="U376" s="53">
        <f t="shared" si="16"/>
        <v>4.26225275</v>
      </c>
      <c r="V376" s="53">
        <f t="shared" si="17"/>
        <v>51.147033</v>
      </c>
      <c r="W376" s="1" t="s">
        <v>1045</v>
      </c>
    </row>
    <row r="377" spans="1:26" s="13" customFormat="1" hidden="1">
      <c r="A377" s="13" t="s">
        <v>1471</v>
      </c>
      <c r="B377" s="13" t="s">
        <v>1475</v>
      </c>
      <c r="C377" s="13" t="s">
        <v>417</v>
      </c>
      <c r="D377" s="16" t="s">
        <v>1049</v>
      </c>
      <c r="E377" s="15" t="s">
        <v>1511</v>
      </c>
      <c r="F377" s="13" t="s">
        <v>1512</v>
      </c>
      <c r="G377" s="15" t="s">
        <v>1510</v>
      </c>
      <c r="H377" s="15" t="s">
        <v>552</v>
      </c>
      <c r="I377" s="13">
        <v>106</v>
      </c>
      <c r="J377" s="51">
        <v>90</v>
      </c>
      <c r="K377" s="52"/>
      <c r="L377" s="15" t="s">
        <v>1525</v>
      </c>
      <c r="M377" s="52">
        <v>3760153930674</v>
      </c>
      <c r="N377" s="52">
        <v>12</v>
      </c>
      <c r="O377" s="13">
        <v>0</v>
      </c>
      <c r="P377" s="13">
        <v>12</v>
      </c>
      <c r="Q377" s="62">
        <v>2.16</v>
      </c>
      <c r="R377" s="53">
        <f>Q377*Coeff!$D$3*(1-VLOOKUP(Coeff!$B$15,Coeff!$B$1:$I$10,5,FALSE))</f>
        <v>3.5618400000000001</v>
      </c>
      <c r="S377" s="53">
        <f t="shared" si="15"/>
        <v>42.742080000000001</v>
      </c>
      <c r="T377" s="54">
        <v>5.5E-2</v>
      </c>
      <c r="U377" s="53">
        <f t="shared" si="16"/>
        <v>3.7577411999999999</v>
      </c>
      <c r="V377" s="53">
        <f t="shared" si="17"/>
        <v>45.092894399999999</v>
      </c>
      <c r="W377" s="1" t="s">
        <v>1045</v>
      </c>
    </row>
    <row r="378" spans="1:26" s="13" customFormat="1" hidden="1">
      <c r="A378" s="13" t="s">
        <v>1471</v>
      </c>
      <c r="B378" s="13" t="s">
        <v>1475</v>
      </c>
      <c r="C378" s="13" t="s">
        <v>418</v>
      </c>
      <c r="D378" s="16" t="s">
        <v>1050</v>
      </c>
      <c r="E378" s="15" t="s">
        <v>1514</v>
      </c>
      <c r="F378" s="13" t="s">
        <v>1515</v>
      </c>
      <c r="G378" s="15" t="s">
        <v>1513</v>
      </c>
      <c r="H378" s="15" t="s">
        <v>552</v>
      </c>
      <c r="I378" s="13">
        <v>106</v>
      </c>
      <c r="J378" s="51">
        <v>90</v>
      </c>
      <c r="K378" s="52"/>
      <c r="L378" s="15" t="s">
        <v>1525</v>
      </c>
      <c r="M378" s="52">
        <v>3760153930643</v>
      </c>
      <c r="N378" s="52">
        <v>12</v>
      </c>
      <c r="O378" s="13">
        <v>0</v>
      </c>
      <c r="P378" s="13">
        <v>12</v>
      </c>
      <c r="Q378" s="62">
        <v>2</v>
      </c>
      <c r="R378" s="53">
        <f>Q378*Coeff!$D$3*(1-VLOOKUP(Coeff!$B$15,Coeff!$B$1:$I$10,5,FALSE))</f>
        <v>3.298</v>
      </c>
      <c r="S378" s="53">
        <f t="shared" si="15"/>
        <v>39.576000000000001</v>
      </c>
      <c r="T378" s="54">
        <v>5.5E-2</v>
      </c>
      <c r="U378" s="53">
        <f t="shared" si="16"/>
        <v>3.47939</v>
      </c>
      <c r="V378" s="53">
        <f t="shared" si="17"/>
        <v>41.752679999999998</v>
      </c>
      <c r="W378" s="1" t="s">
        <v>1045</v>
      </c>
    </row>
    <row r="379" spans="1:26" s="13" customFormat="1" hidden="1">
      <c r="A379" s="13" t="s">
        <v>1471</v>
      </c>
      <c r="B379" s="13" t="s">
        <v>1475</v>
      </c>
      <c r="C379" s="13" t="s">
        <v>419</v>
      </c>
      <c r="D379" s="16" t="s">
        <v>1051</v>
      </c>
      <c r="E379" s="15" t="s">
        <v>1517</v>
      </c>
      <c r="F379" s="13" t="s">
        <v>1518</v>
      </c>
      <c r="G379" s="15" t="s">
        <v>1516</v>
      </c>
      <c r="H379" s="15" t="s">
        <v>552</v>
      </c>
      <c r="I379" s="13">
        <v>106</v>
      </c>
      <c r="J379" s="51">
        <v>90</v>
      </c>
      <c r="K379" s="52"/>
      <c r="L379" s="15" t="s">
        <v>1525</v>
      </c>
      <c r="M379" s="52">
        <v>3760153931695</v>
      </c>
      <c r="N379" s="52">
        <v>12</v>
      </c>
      <c r="O379" s="13">
        <v>0</v>
      </c>
      <c r="P379" s="13">
        <v>12</v>
      </c>
      <c r="Q379" s="62">
        <v>2.4700000000000002</v>
      </c>
      <c r="R379" s="53">
        <f>Q379*Coeff!$D$3*(1-VLOOKUP(Coeff!$B$15,Coeff!$B$1:$I$10,5,FALSE))</f>
        <v>4.0730300000000002</v>
      </c>
      <c r="S379" s="53">
        <f t="shared" si="15"/>
        <v>48.876360000000005</v>
      </c>
      <c r="T379" s="54">
        <v>5.5E-2</v>
      </c>
      <c r="U379" s="53">
        <f t="shared" si="16"/>
        <v>4.2970466499999995</v>
      </c>
      <c r="V379" s="53">
        <f t="shared" si="17"/>
        <v>51.564559799999998</v>
      </c>
      <c r="W379" s="1" t="s">
        <v>1045</v>
      </c>
    </row>
    <row r="380" spans="1:26" s="13" customFormat="1" hidden="1">
      <c r="A380" s="13" t="s">
        <v>1471</v>
      </c>
      <c r="B380" s="13" t="s">
        <v>1475</v>
      </c>
      <c r="C380" s="13" t="s">
        <v>420</v>
      </c>
      <c r="D380" s="16" t="s">
        <v>1052</v>
      </c>
      <c r="E380" s="15" t="s">
        <v>1520</v>
      </c>
      <c r="F380" s="13" t="s">
        <v>1521</v>
      </c>
      <c r="G380" s="15" t="s">
        <v>1519</v>
      </c>
      <c r="H380" s="15" t="s">
        <v>552</v>
      </c>
      <c r="I380" s="13">
        <v>106</v>
      </c>
      <c r="J380" s="51">
        <v>95</v>
      </c>
      <c r="K380" s="52"/>
      <c r="L380" s="15" t="s">
        <v>1525</v>
      </c>
      <c r="M380" s="52">
        <v>3760153931459</v>
      </c>
      <c r="N380" s="52">
        <v>12</v>
      </c>
      <c r="O380" s="13">
        <v>0</v>
      </c>
      <c r="P380" s="13">
        <v>12</v>
      </c>
      <c r="Q380" s="62">
        <v>2.21</v>
      </c>
      <c r="R380" s="53">
        <f>Q380*Coeff!$D$3*(1-VLOOKUP(Coeff!$B$15,Coeff!$B$1:$I$10,5,FALSE))</f>
        <v>3.6442899999999994</v>
      </c>
      <c r="S380" s="53">
        <f t="shared" si="15"/>
        <v>43.731479999999991</v>
      </c>
      <c r="T380" s="54">
        <v>5.5E-2</v>
      </c>
      <c r="U380" s="53">
        <f t="shared" si="16"/>
        <v>3.8447259499999991</v>
      </c>
      <c r="V380" s="53">
        <f t="shared" si="17"/>
        <v>46.136711399999989</v>
      </c>
      <c r="W380" s="1" t="s">
        <v>1045</v>
      </c>
    </row>
    <row r="381" spans="1:26" s="13" customFormat="1" hidden="1">
      <c r="A381" s="13" t="s">
        <v>1471</v>
      </c>
      <c r="B381" s="13" t="s">
        <v>1475</v>
      </c>
      <c r="C381" s="13" t="s">
        <v>421</v>
      </c>
      <c r="D381" s="16" t="s">
        <v>1053</v>
      </c>
      <c r="E381" s="15" t="s">
        <v>1523</v>
      </c>
      <c r="F381" s="13" t="s">
        <v>1524</v>
      </c>
      <c r="G381" s="15" t="s">
        <v>1522</v>
      </c>
      <c r="H381" s="15" t="s">
        <v>552</v>
      </c>
      <c r="I381" s="13">
        <v>106</v>
      </c>
      <c r="J381" s="51">
        <v>90</v>
      </c>
      <c r="K381" s="52"/>
      <c r="L381" s="15" t="s">
        <v>1525</v>
      </c>
      <c r="M381" s="52">
        <v>3760153932265</v>
      </c>
      <c r="N381" s="52">
        <v>12</v>
      </c>
      <c r="O381" s="13">
        <v>0</v>
      </c>
      <c r="P381" s="13">
        <v>12</v>
      </c>
      <c r="Q381" s="62">
        <v>2.52</v>
      </c>
      <c r="R381" s="53">
        <f>Q381*Coeff!$D$3*(1-VLOOKUP(Coeff!$B$15,Coeff!$B$1:$I$10,5,FALSE))</f>
        <v>4.1554799999999998</v>
      </c>
      <c r="S381" s="53">
        <f t="shared" si="15"/>
        <v>49.865759999999995</v>
      </c>
      <c r="T381" s="54">
        <v>5.5E-2</v>
      </c>
      <c r="U381" s="53">
        <f t="shared" si="16"/>
        <v>4.3840313999999996</v>
      </c>
      <c r="V381" s="53">
        <f t="shared" si="17"/>
        <v>52.608376799999995</v>
      </c>
      <c r="W381" s="1" t="s">
        <v>1045</v>
      </c>
    </row>
    <row r="382" spans="1:26" s="13" customFormat="1" hidden="1">
      <c r="A382" s="13" t="s">
        <v>1476</v>
      </c>
      <c r="B382" s="13" t="s">
        <v>1480</v>
      </c>
      <c r="C382" s="13" t="s">
        <v>422</v>
      </c>
      <c r="D382" s="16" t="s">
        <v>1054</v>
      </c>
      <c r="E382" s="14" t="s">
        <v>1489</v>
      </c>
      <c r="F382" s="13" t="s">
        <v>1491</v>
      </c>
      <c r="G382" s="15" t="s">
        <v>1492</v>
      </c>
      <c r="H382" s="15" t="s">
        <v>552</v>
      </c>
      <c r="I382" s="13">
        <v>130</v>
      </c>
      <c r="J382" s="51">
        <v>120</v>
      </c>
      <c r="K382" s="52"/>
      <c r="L382" s="15" t="s">
        <v>1525</v>
      </c>
      <c r="M382" s="52">
        <v>3760153930292</v>
      </c>
      <c r="N382" s="52">
        <v>12</v>
      </c>
      <c r="O382" s="13">
        <v>0</v>
      </c>
      <c r="P382" s="13">
        <v>12</v>
      </c>
      <c r="Q382" s="62">
        <v>2.57</v>
      </c>
      <c r="R382" s="53">
        <f>Q382*Coeff!$D$3*(1-VLOOKUP(Coeff!$B$15,Coeff!$B$1:$I$10,5,FALSE))</f>
        <v>4.2379299999999995</v>
      </c>
      <c r="S382" s="53">
        <f t="shared" si="15"/>
        <v>50.855159999999998</v>
      </c>
      <c r="T382" s="54">
        <v>5.5E-2</v>
      </c>
      <c r="U382" s="53">
        <f t="shared" si="16"/>
        <v>4.4710161499999996</v>
      </c>
      <c r="V382" s="53">
        <f t="shared" si="17"/>
        <v>53.652193799999992</v>
      </c>
      <c r="W382" s="1" t="s">
        <v>1045</v>
      </c>
    </row>
    <row r="383" spans="1:26" s="13" customFormat="1" hidden="1">
      <c r="A383" s="13" t="s">
        <v>1476</v>
      </c>
      <c r="B383" s="13" t="s">
        <v>1480</v>
      </c>
      <c r="C383" s="13" t="s">
        <v>423</v>
      </c>
      <c r="D383" s="16" t="s">
        <v>1055</v>
      </c>
      <c r="E383" s="15" t="s">
        <v>1567</v>
      </c>
      <c r="F383" s="13" t="s">
        <v>1493</v>
      </c>
      <c r="G383" s="15" t="s">
        <v>1494</v>
      </c>
      <c r="H383" s="15" t="s">
        <v>552</v>
      </c>
      <c r="I383" s="13">
        <v>130</v>
      </c>
      <c r="J383" s="51">
        <v>120</v>
      </c>
      <c r="K383" s="52"/>
      <c r="L383" s="15" t="s">
        <v>1525</v>
      </c>
      <c r="M383" s="52">
        <v>3760153930407</v>
      </c>
      <c r="N383" s="52">
        <v>12</v>
      </c>
      <c r="O383" s="13">
        <v>0</v>
      </c>
      <c r="P383" s="13">
        <v>12</v>
      </c>
      <c r="Q383" s="62">
        <v>2.57</v>
      </c>
      <c r="R383" s="53">
        <f>Q383*Coeff!$D$3*(1-VLOOKUP(Coeff!$B$15,Coeff!$B$1:$I$10,5,FALSE))</f>
        <v>4.2379299999999995</v>
      </c>
      <c r="S383" s="53">
        <f t="shared" si="15"/>
        <v>50.855159999999998</v>
      </c>
      <c r="T383" s="54">
        <v>5.5E-2</v>
      </c>
      <c r="U383" s="53">
        <f t="shared" si="16"/>
        <v>4.4710161499999996</v>
      </c>
      <c r="V383" s="53">
        <f t="shared" si="17"/>
        <v>53.652193799999992</v>
      </c>
      <c r="W383" s="1" t="s">
        <v>1045</v>
      </c>
    </row>
    <row r="384" spans="1:26" s="13" customFormat="1" hidden="1">
      <c r="A384" s="13" t="s">
        <v>2283</v>
      </c>
      <c r="B384" s="13" t="s">
        <v>2284</v>
      </c>
      <c r="C384" s="13" t="s">
        <v>424</v>
      </c>
      <c r="D384" s="16" t="s">
        <v>2288</v>
      </c>
      <c r="E384" s="15" t="s">
        <v>2292</v>
      </c>
      <c r="F384" s="15"/>
      <c r="G384" s="15" t="s">
        <v>2290</v>
      </c>
      <c r="H384" s="15" t="s">
        <v>2291</v>
      </c>
      <c r="I384" s="13">
        <v>750</v>
      </c>
      <c r="J384" s="51">
        <v>0</v>
      </c>
      <c r="M384" s="52"/>
      <c r="N384" s="52">
        <v>500</v>
      </c>
      <c r="O384" s="13">
        <v>0</v>
      </c>
      <c r="P384" s="13">
        <v>6</v>
      </c>
      <c r="Q384" s="53">
        <v>11.45</v>
      </c>
      <c r="R384" s="53">
        <f>Q384*Coeff!$D$3*(1-VLOOKUP(Coeff!$B$15,Coeff!$B$1:$I$10,5,FALSE))</f>
        <v>18.881049999999998</v>
      </c>
      <c r="S384" s="53">
        <f t="shared" ref="S384:S387" si="18">+R384*P384</f>
        <v>113.28629999999998</v>
      </c>
      <c r="T384" s="54">
        <v>0.2</v>
      </c>
      <c r="U384" s="53">
        <f t="shared" si="16"/>
        <v>22.657259999999997</v>
      </c>
      <c r="V384" s="53">
        <f t="shared" si="17"/>
        <v>135.94355999999999</v>
      </c>
      <c r="W384" s="1" t="s">
        <v>2289</v>
      </c>
    </row>
    <row r="385" spans="1:25" s="13" customFormat="1" hidden="1">
      <c r="A385" s="13" t="s">
        <v>2283</v>
      </c>
      <c r="B385" s="13" t="s">
        <v>2284</v>
      </c>
      <c r="C385" s="13" t="s">
        <v>2285</v>
      </c>
      <c r="D385" s="16" t="s">
        <v>2297</v>
      </c>
      <c r="E385" s="15" t="s">
        <v>2296</v>
      </c>
      <c r="F385" s="15"/>
      <c r="G385" s="15" t="s">
        <v>2290</v>
      </c>
      <c r="H385" s="15" t="s">
        <v>2291</v>
      </c>
      <c r="I385" s="13">
        <v>750</v>
      </c>
      <c r="J385" s="51">
        <v>0</v>
      </c>
      <c r="M385" s="52"/>
      <c r="N385" s="52">
        <v>500</v>
      </c>
      <c r="O385" s="13">
        <v>0</v>
      </c>
      <c r="P385" s="13">
        <v>6</v>
      </c>
      <c r="Q385" s="53">
        <v>11.7</v>
      </c>
      <c r="R385" s="53">
        <f>Q385*Coeff!$D$3*(1-VLOOKUP(Coeff!$B$15,Coeff!$B$1:$I$10,5,FALSE))</f>
        <v>19.293299999999995</v>
      </c>
      <c r="S385" s="53">
        <f t="shared" si="18"/>
        <v>115.75979999999997</v>
      </c>
      <c r="T385" s="54">
        <v>0.2</v>
      </c>
      <c r="U385" s="53">
        <f t="shared" ref="U385:U387" si="19">+R385*(1+T385)</f>
        <v>23.151959999999992</v>
      </c>
      <c r="V385" s="53"/>
      <c r="W385" s="1" t="s">
        <v>2289</v>
      </c>
    </row>
    <row r="386" spans="1:25" s="13" customFormat="1" hidden="1">
      <c r="A386" s="13" t="s">
        <v>2283</v>
      </c>
      <c r="B386" s="13" t="s">
        <v>2284</v>
      </c>
      <c r="C386" s="13" t="s">
        <v>2286</v>
      </c>
      <c r="D386" s="16" t="s">
        <v>2298</v>
      </c>
      <c r="E386" s="15" t="s">
        <v>2295</v>
      </c>
      <c r="F386" s="15"/>
      <c r="G386" s="15" t="s">
        <v>2290</v>
      </c>
      <c r="H386" s="15" t="s">
        <v>2291</v>
      </c>
      <c r="I386" s="13">
        <v>750</v>
      </c>
      <c r="J386" s="51">
        <v>0</v>
      </c>
      <c r="M386" s="52"/>
      <c r="N386" s="52">
        <v>500</v>
      </c>
      <c r="O386" s="13">
        <v>0</v>
      </c>
      <c r="P386" s="13">
        <v>6</v>
      </c>
      <c r="Q386" s="53">
        <v>13.95</v>
      </c>
      <c r="R386" s="53">
        <f>Q386*Coeff!$D$3*(1-VLOOKUP(Coeff!$B$15,Coeff!$B$1:$I$10,5,FALSE))</f>
        <v>23.003550000000001</v>
      </c>
      <c r="S386" s="53">
        <f t="shared" si="18"/>
        <v>138.0213</v>
      </c>
      <c r="T386" s="54">
        <v>0.2</v>
      </c>
      <c r="U386" s="53">
        <f t="shared" si="19"/>
        <v>27.60426</v>
      </c>
      <c r="V386" s="53"/>
      <c r="W386" s="1" t="s">
        <v>2289</v>
      </c>
    </row>
    <row r="387" spans="1:25" s="17" customFormat="1" hidden="1">
      <c r="A387" s="17" t="s">
        <v>1471</v>
      </c>
      <c r="B387" s="17" t="s">
        <v>1487</v>
      </c>
      <c r="C387" s="13" t="s">
        <v>2287</v>
      </c>
      <c r="D387" s="17" t="s">
        <v>2314</v>
      </c>
      <c r="E387" s="22" t="s">
        <v>2303</v>
      </c>
      <c r="F387" s="17" t="s">
        <v>2304</v>
      </c>
      <c r="G387" s="17" t="s">
        <v>2308</v>
      </c>
      <c r="H387" s="17" t="s">
        <v>2309</v>
      </c>
      <c r="I387" s="17">
        <v>0</v>
      </c>
      <c r="J387" s="63">
        <v>100</v>
      </c>
      <c r="M387" s="17" t="s">
        <v>2305</v>
      </c>
      <c r="N387" s="57"/>
      <c r="P387" s="17">
        <v>12</v>
      </c>
      <c r="Q387" s="60">
        <v>1.151</v>
      </c>
      <c r="R387" s="60">
        <f>Q387*Coeff!$D$3*(1-VLOOKUP(Coeff!$B$15,Coeff!$B$1:$I$10,5,FALSE))</f>
        <v>1.8979989999999998</v>
      </c>
      <c r="S387" s="60">
        <f t="shared" si="18"/>
        <v>22.775987999999998</v>
      </c>
      <c r="T387" s="61">
        <v>5.5E-2</v>
      </c>
      <c r="U387" s="60">
        <f t="shared" si="19"/>
        <v>2.0023889449999994</v>
      </c>
      <c r="V387" s="60">
        <f t="shared" ref="V387" si="20">+U387*P387</f>
        <v>24.028667339999991</v>
      </c>
      <c r="W387" s="17" t="s">
        <v>2307</v>
      </c>
    </row>
    <row r="388" spans="1:25" s="17" customFormat="1" hidden="1">
      <c r="A388" s="17" t="s">
        <v>1471</v>
      </c>
      <c r="B388" s="17" t="s">
        <v>1487</v>
      </c>
      <c r="C388" s="13" t="s">
        <v>2299</v>
      </c>
      <c r="D388" s="17" t="s">
        <v>2313</v>
      </c>
      <c r="E388" s="22" t="s">
        <v>2310</v>
      </c>
      <c r="F388" s="17" t="s">
        <v>2311</v>
      </c>
      <c r="G388" s="17" t="s">
        <v>2308</v>
      </c>
      <c r="H388" s="17" t="s">
        <v>2309</v>
      </c>
      <c r="I388" s="17">
        <v>0</v>
      </c>
      <c r="J388" s="63">
        <v>100</v>
      </c>
      <c r="M388" s="17" t="s">
        <v>2305</v>
      </c>
      <c r="N388" s="57"/>
      <c r="P388" s="17">
        <v>12</v>
      </c>
      <c r="Q388" s="60">
        <v>1.3140000000000001</v>
      </c>
      <c r="R388" s="60">
        <f>Q388*Coeff!$D$3*(1-VLOOKUP(Coeff!$B$15,Coeff!$B$1:$I$10,5,FALSE))</f>
        <v>2.1667860000000001</v>
      </c>
      <c r="S388" s="60">
        <f t="shared" ref="S388:S390" si="21">+R388*P388</f>
        <v>26.001432000000001</v>
      </c>
      <c r="T388" s="61">
        <v>5.5E-2</v>
      </c>
      <c r="U388" s="60">
        <f t="shared" ref="U388:U390" si="22">+R388*(1+T388)</f>
        <v>2.28595923</v>
      </c>
      <c r="V388" s="60">
        <f t="shared" ref="V388:V390" si="23">+U388*P388</f>
        <v>27.431510760000002</v>
      </c>
      <c r="W388" s="17" t="s">
        <v>2307</v>
      </c>
      <c r="Y388" s="13" t="s">
        <v>1526</v>
      </c>
    </row>
    <row r="389" spans="1:25" s="13" customFormat="1" hidden="1">
      <c r="A389" s="13" t="s">
        <v>1471</v>
      </c>
      <c r="B389" s="13" t="s">
        <v>1487</v>
      </c>
      <c r="C389" s="13" t="s">
        <v>2300</v>
      </c>
      <c r="D389" s="16" t="s">
        <v>2312</v>
      </c>
      <c r="E389" s="15" t="s">
        <v>2315</v>
      </c>
      <c r="F389" s="17" t="s">
        <v>2316</v>
      </c>
      <c r="G389" s="13" t="s">
        <v>2308</v>
      </c>
      <c r="H389" s="13" t="s">
        <v>2309</v>
      </c>
      <c r="I389" s="17">
        <v>0</v>
      </c>
      <c r="J389" s="63">
        <v>100</v>
      </c>
      <c r="M389" s="13" t="s">
        <v>2305</v>
      </c>
      <c r="N389" s="52"/>
      <c r="P389" s="13">
        <v>12</v>
      </c>
      <c r="Q389" s="53">
        <v>1.1639999999999999</v>
      </c>
      <c r="R389" s="53">
        <f>Q389*Coeff!$D$3*(1-VLOOKUP(Coeff!$B$15,Coeff!$B$1:$I$10,5,FALSE))</f>
        <v>1.9194359999999999</v>
      </c>
      <c r="S389" s="53">
        <f t="shared" si="21"/>
        <v>23.033231999999998</v>
      </c>
      <c r="T389" s="54">
        <v>5.5E-2</v>
      </c>
      <c r="U389" s="53">
        <f t="shared" si="22"/>
        <v>2.0250049799999998</v>
      </c>
      <c r="V389" s="53">
        <f t="shared" si="23"/>
        <v>24.300059759999996</v>
      </c>
      <c r="W389" s="13" t="s">
        <v>2307</v>
      </c>
    </row>
    <row r="390" spans="1:25" s="13" customFormat="1" hidden="1">
      <c r="A390" s="13" t="s">
        <v>1471</v>
      </c>
      <c r="B390" s="13" t="s">
        <v>1487</v>
      </c>
      <c r="C390" s="13" t="s">
        <v>2301</v>
      </c>
      <c r="D390" s="17" t="s">
        <v>2317</v>
      </c>
      <c r="E390" s="15" t="s">
        <v>2318</v>
      </c>
      <c r="F390" s="17" t="s">
        <v>2311</v>
      </c>
      <c r="G390" s="13" t="s">
        <v>2308</v>
      </c>
      <c r="H390" s="13" t="s">
        <v>2309</v>
      </c>
      <c r="I390" s="17">
        <v>0</v>
      </c>
      <c r="J390" s="51">
        <v>150</v>
      </c>
      <c r="M390" s="13" t="s">
        <v>2305</v>
      </c>
      <c r="N390" s="52"/>
      <c r="P390" s="13">
        <v>12</v>
      </c>
      <c r="Q390" s="53">
        <v>1.65</v>
      </c>
      <c r="R390" s="53">
        <f>Q390*Coeff!$D$3*(1-VLOOKUP(Coeff!$B$15,Coeff!$B$1:$I$10,5,FALSE))</f>
        <v>2.7208499999999995</v>
      </c>
      <c r="S390" s="53">
        <f t="shared" si="21"/>
        <v>32.650199999999998</v>
      </c>
      <c r="T390" s="54">
        <v>5.5E-2</v>
      </c>
      <c r="U390" s="53">
        <f t="shared" si="22"/>
        <v>2.8704967499999992</v>
      </c>
      <c r="V390" s="53">
        <f t="shared" si="23"/>
        <v>34.44596099999999</v>
      </c>
      <c r="W390" s="13" t="s">
        <v>2307</v>
      </c>
      <c r="Y390" s="13" t="s">
        <v>1526</v>
      </c>
    </row>
    <row r="391" spans="1:25" s="13" customFormat="1" hidden="1">
      <c r="A391" s="13" t="s">
        <v>1471</v>
      </c>
      <c r="B391" s="13" t="s">
        <v>1487</v>
      </c>
      <c r="C391" s="13" t="s">
        <v>2302</v>
      </c>
      <c r="D391" s="17" t="s">
        <v>2339</v>
      </c>
      <c r="E391" s="15" t="s">
        <v>2320</v>
      </c>
      <c r="F391" s="17" t="s">
        <v>2316</v>
      </c>
      <c r="G391" s="13" t="s">
        <v>2308</v>
      </c>
      <c r="H391" s="13" t="s">
        <v>2309</v>
      </c>
      <c r="I391" s="17">
        <v>0</v>
      </c>
      <c r="J391" s="51">
        <v>150</v>
      </c>
      <c r="M391" s="13" t="s">
        <v>2305</v>
      </c>
      <c r="N391" s="52"/>
      <c r="P391" s="13">
        <v>12</v>
      </c>
      <c r="Q391" s="53">
        <v>1.381</v>
      </c>
      <c r="R391" s="53">
        <f>Q391*Coeff!$D$3*(1-VLOOKUP(Coeff!$B$15,Coeff!$B$1:$I$10,5,FALSE))</f>
        <v>2.277269</v>
      </c>
      <c r="S391" s="53">
        <f t="shared" ref="S391" si="24">+R391*P391</f>
        <v>27.327227999999998</v>
      </c>
      <c r="T391" s="54">
        <v>5.5E-2</v>
      </c>
      <c r="U391" s="53">
        <f t="shared" ref="U391" si="25">+R391*(1+T391)</f>
        <v>2.4025187949999998</v>
      </c>
      <c r="V391" s="53">
        <f t="shared" ref="V391" si="26">+U391*P391</f>
        <v>28.830225539999997</v>
      </c>
      <c r="W391" s="13" t="s">
        <v>2307</v>
      </c>
    </row>
    <row r="392" spans="1:25">
      <c r="J392" s="50"/>
    </row>
    <row r="393" spans="1:25">
      <c r="J393" s="50"/>
    </row>
  </sheetData>
  <autoFilter ref="A1:AB391">
    <filterColumn colId="22">
      <filters>
        <filter val="Secrets de famille"/>
      </filters>
    </filterColumn>
    <sortState ref="A2:AB383">
      <sortCondition ref="C1:C383"/>
    </sortState>
  </autoFilter>
  <phoneticPr fontId="1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406"/>
  <sheetViews>
    <sheetView tabSelected="1" zoomScaleNormal="100" workbookViewId="0">
      <pane xSplit="4" ySplit="1" topLeftCell="E2" activePane="bottomRight" state="frozen"/>
      <selection pane="topRight" activeCell="E1" sqref="E1"/>
      <selection pane="bottomLeft" activeCell="A2" sqref="A2"/>
      <selection pane="bottomRight" activeCell="E2" sqref="E2"/>
    </sheetView>
  </sheetViews>
  <sheetFormatPr baseColWidth="10" defaultColWidth="10.85546875" defaultRowHeight="15"/>
  <cols>
    <col min="1" max="3" width="10.85546875" style="18"/>
    <col min="4" max="4" width="27.42578125" style="84" customWidth="1"/>
    <col min="5" max="5" width="72.7109375" style="87" customWidth="1"/>
    <col min="6" max="6" width="21.42578125" style="19" customWidth="1"/>
    <col min="7" max="8" width="10.85546875" style="20"/>
    <col min="9" max="9" width="43.28515625" style="81" customWidth="1"/>
    <col min="10" max="12" width="10.85546875" style="20"/>
    <col min="13" max="16384" width="10.85546875" style="18"/>
  </cols>
  <sheetData>
    <row r="1" spans="1:13" ht="46.5" customHeight="1">
      <c r="A1" s="64" t="s">
        <v>433</v>
      </c>
      <c r="B1" s="64" t="s">
        <v>434</v>
      </c>
      <c r="C1" s="64" t="s">
        <v>0</v>
      </c>
      <c r="D1" s="65" t="s">
        <v>1</v>
      </c>
      <c r="E1" s="87" t="s">
        <v>454</v>
      </c>
      <c r="F1" s="65" t="s">
        <v>455</v>
      </c>
      <c r="G1" s="66" t="s">
        <v>937</v>
      </c>
      <c r="H1" s="66" t="s">
        <v>456</v>
      </c>
      <c r="I1" s="77" t="s">
        <v>1530</v>
      </c>
      <c r="J1" s="67" t="s">
        <v>1531</v>
      </c>
      <c r="K1" s="67" t="s">
        <v>1532</v>
      </c>
      <c r="L1" s="67" t="s">
        <v>1533</v>
      </c>
      <c r="M1" s="68" t="s">
        <v>6</v>
      </c>
    </row>
    <row r="2" spans="1:13">
      <c r="A2" s="18" t="s">
        <v>1469</v>
      </c>
      <c r="B2" s="18" t="s">
        <v>1470</v>
      </c>
      <c r="C2" s="18" t="s">
        <v>7</v>
      </c>
      <c r="D2" s="82" t="s">
        <v>1109</v>
      </c>
      <c r="E2" s="87" t="s">
        <v>465</v>
      </c>
      <c r="F2" s="18" t="s">
        <v>466</v>
      </c>
      <c r="G2" s="18" t="s">
        <v>1110</v>
      </c>
      <c r="H2" s="18" t="s">
        <v>467</v>
      </c>
      <c r="I2" s="78" t="s">
        <v>1772</v>
      </c>
      <c r="J2" s="21" t="s">
        <v>2209</v>
      </c>
      <c r="K2" s="21" t="s">
        <v>1773</v>
      </c>
      <c r="L2" s="21" t="s">
        <v>1714</v>
      </c>
      <c r="M2" s="18" t="s">
        <v>8</v>
      </c>
    </row>
    <row r="3" spans="1:13">
      <c r="A3" s="18" t="s">
        <v>1469</v>
      </c>
      <c r="B3" s="18" t="s">
        <v>1470</v>
      </c>
      <c r="C3" s="18" t="s">
        <v>9</v>
      </c>
      <c r="D3" s="82" t="s">
        <v>1111</v>
      </c>
      <c r="E3" s="87" t="s">
        <v>465</v>
      </c>
      <c r="F3" s="18" t="s">
        <v>466</v>
      </c>
      <c r="G3" s="18" t="s">
        <v>1110</v>
      </c>
      <c r="H3" s="18" t="s">
        <v>467</v>
      </c>
      <c r="I3" s="78" t="s">
        <v>1772</v>
      </c>
      <c r="J3" s="21" t="s">
        <v>2209</v>
      </c>
      <c r="K3" s="21" t="s">
        <v>1773</v>
      </c>
      <c r="L3" s="21" t="s">
        <v>1714</v>
      </c>
      <c r="M3" s="18" t="s">
        <v>8</v>
      </c>
    </row>
    <row r="4" spans="1:13">
      <c r="A4" s="18" t="s">
        <v>1469</v>
      </c>
      <c r="B4" s="18" t="s">
        <v>1470</v>
      </c>
      <c r="C4" s="18" t="s">
        <v>1057</v>
      </c>
      <c r="D4" s="82" t="s">
        <v>1112</v>
      </c>
      <c r="E4" s="87" t="s">
        <v>465</v>
      </c>
      <c r="F4" s="18" t="s">
        <v>466</v>
      </c>
      <c r="G4" s="18" t="s">
        <v>1110</v>
      </c>
      <c r="H4" s="18" t="s">
        <v>467</v>
      </c>
      <c r="I4" s="78" t="s">
        <v>1772</v>
      </c>
      <c r="J4" s="21" t="s">
        <v>2209</v>
      </c>
      <c r="K4" s="21" t="s">
        <v>1773</v>
      </c>
      <c r="L4" s="21" t="s">
        <v>1714</v>
      </c>
      <c r="M4" s="18" t="s">
        <v>8</v>
      </c>
    </row>
    <row r="5" spans="1:13">
      <c r="A5" s="18" t="s">
        <v>1469</v>
      </c>
      <c r="B5" s="18" t="s">
        <v>1470</v>
      </c>
      <c r="C5" s="18" t="s">
        <v>1058</v>
      </c>
      <c r="D5" s="82" t="s">
        <v>1113</v>
      </c>
      <c r="E5" s="87" t="s">
        <v>465</v>
      </c>
      <c r="F5" s="18" t="s">
        <v>466</v>
      </c>
      <c r="G5" s="18" t="s">
        <v>1110</v>
      </c>
      <c r="H5" s="18" t="s">
        <v>467</v>
      </c>
      <c r="I5" s="78" t="s">
        <v>1772</v>
      </c>
      <c r="J5" s="21" t="s">
        <v>2209</v>
      </c>
      <c r="K5" s="21" t="s">
        <v>1773</v>
      </c>
      <c r="L5" s="21" t="s">
        <v>1714</v>
      </c>
      <c r="M5" s="18" t="s">
        <v>8</v>
      </c>
    </row>
    <row r="6" spans="1:13">
      <c r="A6" s="18" t="s">
        <v>1469</v>
      </c>
      <c r="B6" s="18" t="s">
        <v>1470</v>
      </c>
      <c r="C6" s="18" t="s">
        <v>1059</v>
      </c>
      <c r="D6" s="82" t="s">
        <v>1114</v>
      </c>
      <c r="E6" s="87" t="s">
        <v>465</v>
      </c>
      <c r="F6" s="18" t="s">
        <v>466</v>
      </c>
      <c r="G6" s="18" t="s">
        <v>1110</v>
      </c>
      <c r="H6" s="18" t="s">
        <v>467</v>
      </c>
      <c r="I6" s="78" t="s">
        <v>1772</v>
      </c>
      <c r="J6" s="21" t="s">
        <v>2209</v>
      </c>
      <c r="K6" s="21" t="s">
        <v>1773</v>
      </c>
      <c r="L6" s="21" t="s">
        <v>1714</v>
      </c>
      <c r="M6" s="18" t="s">
        <v>8</v>
      </c>
    </row>
    <row r="7" spans="1:13">
      <c r="A7" s="18" t="s">
        <v>1469</v>
      </c>
      <c r="B7" s="18" t="s">
        <v>1470</v>
      </c>
      <c r="C7" s="18" t="s">
        <v>1060</v>
      </c>
      <c r="D7" s="82" t="s">
        <v>1115</v>
      </c>
      <c r="E7" s="87" t="s">
        <v>465</v>
      </c>
      <c r="F7" s="18" t="s">
        <v>466</v>
      </c>
      <c r="G7" s="18" t="s">
        <v>1110</v>
      </c>
      <c r="H7" s="18" t="s">
        <v>467</v>
      </c>
      <c r="I7" s="78" t="s">
        <v>1772</v>
      </c>
      <c r="J7" s="21" t="s">
        <v>2209</v>
      </c>
      <c r="K7" s="21" t="s">
        <v>1773</v>
      </c>
      <c r="L7" s="21" t="s">
        <v>1714</v>
      </c>
      <c r="M7" s="18" t="s">
        <v>8</v>
      </c>
    </row>
    <row r="8" spans="1:13">
      <c r="A8" s="18" t="s">
        <v>1469</v>
      </c>
      <c r="B8" s="18" t="s">
        <v>1470</v>
      </c>
      <c r="C8" s="18" t="s">
        <v>1061</v>
      </c>
      <c r="D8" s="82" t="s">
        <v>1116</v>
      </c>
      <c r="E8" s="87" t="s">
        <v>465</v>
      </c>
      <c r="F8" s="18" t="s">
        <v>466</v>
      </c>
      <c r="G8" s="18" t="s">
        <v>1110</v>
      </c>
      <c r="H8" s="18" t="s">
        <v>467</v>
      </c>
      <c r="I8" s="78" t="s">
        <v>1772</v>
      </c>
      <c r="J8" s="21" t="s">
        <v>2209</v>
      </c>
      <c r="K8" s="21" t="s">
        <v>1773</v>
      </c>
      <c r="L8" s="21" t="s">
        <v>1714</v>
      </c>
      <c r="M8" s="18" t="s">
        <v>8</v>
      </c>
    </row>
    <row r="9" spans="1:13">
      <c r="A9" s="18" t="s">
        <v>1469</v>
      </c>
      <c r="B9" s="18" t="s">
        <v>1470</v>
      </c>
      <c r="C9" s="18" t="s">
        <v>1062</v>
      </c>
      <c r="D9" s="82" t="s">
        <v>1117</v>
      </c>
      <c r="E9" s="87" t="s">
        <v>465</v>
      </c>
      <c r="F9" s="18" t="s">
        <v>466</v>
      </c>
      <c r="G9" s="18" t="s">
        <v>1110</v>
      </c>
      <c r="H9" s="18" t="s">
        <v>467</v>
      </c>
      <c r="I9" s="78" t="s">
        <v>1772</v>
      </c>
      <c r="J9" s="21" t="s">
        <v>2209</v>
      </c>
      <c r="K9" s="21" t="s">
        <v>1773</v>
      </c>
      <c r="L9" s="21" t="s">
        <v>1714</v>
      </c>
      <c r="M9" s="18" t="s">
        <v>8</v>
      </c>
    </row>
    <row r="10" spans="1:13">
      <c r="A10" s="18" t="s">
        <v>1469</v>
      </c>
      <c r="B10" s="18" t="s">
        <v>1470</v>
      </c>
      <c r="C10" s="18" t="s">
        <v>1063</v>
      </c>
      <c r="D10" s="82" t="s">
        <v>1118</v>
      </c>
      <c r="E10" s="87" t="s">
        <v>465</v>
      </c>
      <c r="F10" s="18" t="s">
        <v>466</v>
      </c>
      <c r="G10" s="18" t="s">
        <v>1110</v>
      </c>
      <c r="H10" s="18" t="s">
        <v>467</v>
      </c>
      <c r="I10" s="78" t="s">
        <v>1772</v>
      </c>
      <c r="J10" s="21" t="s">
        <v>2209</v>
      </c>
      <c r="K10" s="21" t="s">
        <v>1773</v>
      </c>
      <c r="L10" s="21" t="s">
        <v>1714</v>
      </c>
      <c r="M10" s="18" t="s">
        <v>8</v>
      </c>
    </row>
    <row r="11" spans="1:13" ht="165">
      <c r="A11" s="18" t="s">
        <v>1471</v>
      </c>
      <c r="B11" s="18" t="s">
        <v>1472</v>
      </c>
      <c r="C11" s="18" t="s">
        <v>10</v>
      </c>
      <c r="D11" s="82" t="s">
        <v>1119</v>
      </c>
      <c r="E11" s="87" t="s">
        <v>920</v>
      </c>
      <c r="F11" s="18" t="s">
        <v>921</v>
      </c>
      <c r="G11" s="18" t="s">
        <v>2213</v>
      </c>
      <c r="H11" s="18" t="s">
        <v>479</v>
      </c>
      <c r="I11" s="78" t="s">
        <v>1612</v>
      </c>
      <c r="J11" s="21" t="s">
        <v>1613</v>
      </c>
      <c r="K11" s="21" t="s">
        <v>1614</v>
      </c>
      <c r="L11" s="21" t="s">
        <v>1615</v>
      </c>
      <c r="M11" s="18" t="s">
        <v>158</v>
      </c>
    </row>
    <row r="12" spans="1:13" ht="135">
      <c r="A12" s="18" t="s">
        <v>1471</v>
      </c>
      <c r="B12" s="18" t="s">
        <v>1472</v>
      </c>
      <c r="C12" s="18" t="s">
        <v>11</v>
      </c>
      <c r="D12" s="82" t="s">
        <v>1120</v>
      </c>
      <c r="E12" s="87" t="s">
        <v>484</v>
      </c>
      <c r="F12" s="18" t="s">
        <v>487</v>
      </c>
      <c r="G12" s="18" t="s">
        <v>2213</v>
      </c>
      <c r="H12" s="18" t="s">
        <v>479</v>
      </c>
      <c r="I12" s="78" t="s">
        <v>1616</v>
      </c>
      <c r="J12" s="21" t="s">
        <v>1617</v>
      </c>
      <c r="K12" s="21" t="s">
        <v>1614</v>
      </c>
      <c r="L12" s="21" t="s">
        <v>1615</v>
      </c>
      <c r="M12" s="18" t="s">
        <v>158</v>
      </c>
    </row>
    <row r="13" spans="1:13" ht="135">
      <c r="A13" s="18" t="s">
        <v>1471</v>
      </c>
      <c r="B13" s="18" t="s">
        <v>1472</v>
      </c>
      <c r="C13" s="18" t="s">
        <v>12</v>
      </c>
      <c r="D13" s="82" t="s">
        <v>1121</v>
      </c>
      <c r="E13" s="87" t="s">
        <v>490</v>
      </c>
      <c r="F13" s="18" t="s">
        <v>491</v>
      </c>
      <c r="G13" s="18" t="s">
        <v>2213</v>
      </c>
      <c r="H13" s="18" t="s">
        <v>479</v>
      </c>
      <c r="I13" s="78" t="s">
        <v>1618</v>
      </c>
      <c r="J13" s="21" t="s">
        <v>1619</v>
      </c>
      <c r="K13" s="21" t="s">
        <v>1614</v>
      </c>
      <c r="L13" s="21" t="s">
        <v>1615</v>
      </c>
      <c r="M13" s="18" t="s">
        <v>158</v>
      </c>
    </row>
    <row r="14" spans="1:13" ht="135">
      <c r="A14" s="18" t="s">
        <v>1471</v>
      </c>
      <c r="B14" s="18" t="s">
        <v>1472</v>
      </c>
      <c r="C14" s="18" t="s">
        <v>13</v>
      </c>
      <c r="D14" s="82" t="s">
        <v>1122</v>
      </c>
      <c r="E14" s="87" t="s">
        <v>492</v>
      </c>
      <c r="F14" s="18" t="s">
        <v>493</v>
      </c>
      <c r="G14" s="18" t="s">
        <v>2213</v>
      </c>
      <c r="H14" s="18" t="s">
        <v>479</v>
      </c>
      <c r="I14" s="78" t="s">
        <v>1620</v>
      </c>
      <c r="J14" s="21" t="s">
        <v>1621</v>
      </c>
      <c r="K14" s="21" t="s">
        <v>1614</v>
      </c>
      <c r="L14" s="21" t="s">
        <v>1615</v>
      </c>
      <c r="M14" s="18" t="s">
        <v>158</v>
      </c>
    </row>
    <row r="15" spans="1:13" ht="90">
      <c r="A15" s="18" t="s">
        <v>1471</v>
      </c>
      <c r="B15" s="18" t="s">
        <v>1472</v>
      </c>
      <c r="C15" s="18" t="s">
        <v>14</v>
      </c>
      <c r="D15" s="82" t="s">
        <v>1123</v>
      </c>
      <c r="E15" s="87" t="s">
        <v>494</v>
      </c>
      <c r="F15" s="18" t="s">
        <v>495</v>
      </c>
      <c r="G15" s="18" t="s">
        <v>2213</v>
      </c>
      <c r="H15" s="18" t="s">
        <v>479</v>
      </c>
      <c r="I15" s="78" t="s">
        <v>1622</v>
      </c>
      <c r="J15" s="21" t="s">
        <v>1623</v>
      </c>
      <c r="K15" s="21" t="s">
        <v>1614</v>
      </c>
      <c r="L15" s="21" t="s">
        <v>1615</v>
      </c>
      <c r="M15" s="18" t="s">
        <v>158</v>
      </c>
    </row>
    <row r="16" spans="1:13" ht="120">
      <c r="A16" s="18" t="s">
        <v>1471</v>
      </c>
      <c r="B16" s="18" t="s">
        <v>1472</v>
      </c>
      <c r="C16" s="18" t="s">
        <v>15</v>
      </c>
      <c r="D16" s="82" t="s">
        <v>1124</v>
      </c>
      <c r="E16" s="87" t="s">
        <v>496</v>
      </c>
      <c r="F16" s="18" t="s">
        <v>497</v>
      </c>
      <c r="G16" s="18" t="s">
        <v>2213</v>
      </c>
      <c r="H16" s="18" t="s">
        <v>479</v>
      </c>
      <c r="I16" s="78" t="s">
        <v>1624</v>
      </c>
      <c r="J16" s="21" t="s">
        <v>1625</v>
      </c>
      <c r="K16" s="21" t="s">
        <v>1614</v>
      </c>
      <c r="L16" s="21" t="s">
        <v>1615</v>
      </c>
      <c r="M16" s="18" t="s">
        <v>158</v>
      </c>
    </row>
    <row r="17" spans="1:13" ht="165">
      <c r="A17" s="18" t="s">
        <v>1471</v>
      </c>
      <c r="B17" s="18" t="s">
        <v>1472</v>
      </c>
      <c r="C17" s="18" t="s">
        <v>16</v>
      </c>
      <c r="D17" s="82" t="s">
        <v>1125</v>
      </c>
      <c r="E17" s="87" t="s">
        <v>498</v>
      </c>
      <c r="F17" s="18" t="s">
        <v>499</v>
      </c>
      <c r="G17" s="18" t="s">
        <v>2213</v>
      </c>
      <c r="H17" s="18" t="s">
        <v>479</v>
      </c>
      <c r="I17" s="78" t="s">
        <v>1626</v>
      </c>
      <c r="J17" s="21" t="s">
        <v>1627</v>
      </c>
      <c r="K17" s="21" t="s">
        <v>1614</v>
      </c>
      <c r="L17" s="21" t="s">
        <v>1615</v>
      </c>
      <c r="M17" s="18" t="s">
        <v>158</v>
      </c>
    </row>
    <row r="18" spans="1:13" ht="135">
      <c r="A18" s="18" t="s">
        <v>1471</v>
      </c>
      <c r="B18" s="18" t="s">
        <v>1472</v>
      </c>
      <c r="C18" s="18" t="s">
        <v>1064</v>
      </c>
      <c r="D18" s="82" t="s">
        <v>1126</v>
      </c>
      <c r="E18" s="87" t="s">
        <v>490</v>
      </c>
      <c r="F18" s="18" t="s">
        <v>491</v>
      </c>
      <c r="G18" s="18" t="s">
        <v>2213</v>
      </c>
      <c r="H18" s="18" t="s">
        <v>479</v>
      </c>
      <c r="I18" s="78" t="s">
        <v>1618</v>
      </c>
      <c r="J18" s="21" t="s">
        <v>1619</v>
      </c>
      <c r="K18" s="21" t="s">
        <v>1614</v>
      </c>
      <c r="L18" s="21" t="s">
        <v>1615</v>
      </c>
      <c r="M18" s="18" t="s">
        <v>158</v>
      </c>
    </row>
    <row r="19" spans="1:13" ht="120">
      <c r="A19" s="18" t="s">
        <v>1471</v>
      </c>
      <c r="B19" s="18" t="s">
        <v>1472</v>
      </c>
      <c r="C19" s="18" t="s">
        <v>1065</v>
      </c>
      <c r="D19" s="82" t="s">
        <v>1127</v>
      </c>
      <c r="E19" s="87" t="s">
        <v>496</v>
      </c>
      <c r="F19" s="18" t="s">
        <v>497</v>
      </c>
      <c r="G19" s="18" t="s">
        <v>2213</v>
      </c>
      <c r="H19" s="18" t="s">
        <v>479</v>
      </c>
      <c r="I19" s="78" t="s">
        <v>1624</v>
      </c>
      <c r="J19" s="21" t="s">
        <v>1625</v>
      </c>
      <c r="K19" s="21" t="s">
        <v>1614</v>
      </c>
      <c r="L19" s="21" t="s">
        <v>1615</v>
      </c>
      <c r="M19" s="18" t="s">
        <v>158</v>
      </c>
    </row>
    <row r="20" spans="1:13" ht="195">
      <c r="A20" s="18" t="s">
        <v>1471</v>
      </c>
      <c r="B20" s="18" t="s">
        <v>1472</v>
      </c>
      <c r="C20" s="18" t="s">
        <v>1066</v>
      </c>
      <c r="D20" s="82" t="s">
        <v>1128</v>
      </c>
      <c r="E20" s="87" t="s">
        <v>500</v>
      </c>
      <c r="F20" s="18" t="s">
        <v>501</v>
      </c>
      <c r="G20" s="18" t="s">
        <v>2213</v>
      </c>
      <c r="H20" s="18" t="s">
        <v>479</v>
      </c>
      <c r="I20" s="78" t="s">
        <v>1628</v>
      </c>
      <c r="J20" s="21" t="s">
        <v>1629</v>
      </c>
      <c r="K20" s="21" t="s">
        <v>1614</v>
      </c>
      <c r="L20" s="21" t="s">
        <v>1615</v>
      </c>
      <c r="M20" s="18" t="s">
        <v>158</v>
      </c>
    </row>
    <row r="21" spans="1:13" ht="135">
      <c r="A21" s="18" t="s">
        <v>1471</v>
      </c>
      <c r="B21" s="18" t="s">
        <v>1472</v>
      </c>
      <c r="C21" s="18" t="s">
        <v>1067</v>
      </c>
      <c r="D21" s="82" t="s">
        <v>1129</v>
      </c>
      <c r="E21" s="87" t="s">
        <v>484</v>
      </c>
      <c r="F21" s="18" t="s">
        <v>487</v>
      </c>
      <c r="G21" s="18" t="s">
        <v>2213</v>
      </c>
      <c r="H21" s="18" t="s">
        <v>479</v>
      </c>
      <c r="I21" s="78" t="s">
        <v>1616</v>
      </c>
      <c r="J21" s="21" t="s">
        <v>1617</v>
      </c>
      <c r="K21" s="21" t="s">
        <v>1614</v>
      </c>
      <c r="L21" s="21" t="s">
        <v>1615</v>
      </c>
      <c r="M21" s="18" t="s">
        <v>158</v>
      </c>
    </row>
    <row r="22" spans="1:13" ht="90">
      <c r="A22" s="18" t="s">
        <v>1471</v>
      </c>
      <c r="B22" s="18" t="s">
        <v>1472</v>
      </c>
      <c r="C22" s="18" t="s">
        <v>1068</v>
      </c>
      <c r="D22" s="82" t="s">
        <v>1130</v>
      </c>
      <c r="E22" s="87" t="s">
        <v>2214</v>
      </c>
      <c r="F22" s="18" t="s">
        <v>502</v>
      </c>
      <c r="G22" s="18" t="s">
        <v>2213</v>
      </c>
      <c r="H22" s="18" t="s">
        <v>479</v>
      </c>
      <c r="I22" s="78" t="s">
        <v>2215</v>
      </c>
      <c r="J22" s="21" t="s">
        <v>1630</v>
      </c>
      <c r="K22" s="21" t="s">
        <v>1614</v>
      </c>
      <c r="L22" s="21" t="s">
        <v>1615</v>
      </c>
      <c r="M22" s="18" t="s">
        <v>158</v>
      </c>
    </row>
    <row r="23" spans="1:13" ht="60">
      <c r="A23" s="18" t="s">
        <v>1471</v>
      </c>
      <c r="B23" s="18" t="s">
        <v>1472</v>
      </c>
      <c r="C23" s="18" t="s">
        <v>1069</v>
      </c>
      <c r="D23" s="82" t="s">
        <v>1131</v>
      </c>
      <c r="E23" s="87" t="s">
        <v>503</v>
      </c>
      <c r="F23" s="18" t="s">
        <v>504</v>
      </c>
      <c r="G23" s="18" t="s">
        <v>2213</v>
      </c>
      <c r="H23" s="18" t="s">
        <v>479</v>
      </c>
      <c r="I23" s="78" t="s">
        <v>1631</v>
      </c>
      <c r="J23" s="21" t="s">
        <v>1632</v>
      </c>
      <c r="K23" s="21" t="s">
        <v>1614</v>
      </c>
      <c r="L23" s="21" t="s">
        <v>1615</v>
      </c>
      <c r="M23" s="18" t="s">
        <v>158</v>
      </c>
    </row>
    <row r="24" spans="1:13" ht="120">
      <c r="A24" s="18" t="s">
        <v>1471</v>
      </c>
      <c r="B24" s="18" t="s">
        <v>1472</v>
      </c>
      <c r="C24" s="18" t="s">
        <v>1070</v>
      </c>
      <c r="D24" s="82" t="s">
        <v>1132</v>
      </c>
      <c r="E24" s="87" t="s">
        <v>924</v>
      </c>
      <c r="F24" s="18" t="s">
        <v>925</v>
      </c>
      <c r="G24" s="18" t="s">
        <v>2213</v>
      </c>
      <c r="H24" s="18" t="s">
        <v>479</v>
      </c>
      <c r="I24" s="78" t="s">
        <v>1633</v>
      </c>
      <c r="J24" s="21" t="s">
        <v>1634</v>
      </c>
      <c r="K24" s="21" t="s">
        <v>1614</v>
      </c>
      <c r="L24" s="21" t="s">
        <v>1615</v>
      </c>
      <c r="M24" s="18" t="s">
        <v>158</v>
      </c>
    </row>
    <row r="25" spans="1:13" ht="120">
      <c r="A25" s="18" t="s">
        <v>1471</v>
      </c>
      <c r="B25" s="18" t="s">
        <v>1472</v>
      </c>
      <c r="C25" s="18" t="s">
        <v>1071</v>
      </c>
      <c r="D25" s="82" t="s">
        <v>1133</v>
      </c>
      <c r="E25" s="87" t="s">
        <v>485</v>
      </c>
      <c r="F25" s="18" t="s">
        <v>486</v>
      </c>
      <c r="G25" s="18" t="s">
        <v>2213</v>
      </c>
      <c r="H25" s="18" t="s">
        <v>479</v>
      </c>
      <c r="I25" s="78" t="s">
        <v>1635</v>
      </c>
      <c r="J25" s="21" t="s">
        <v>1636</v>
      </c>
      <c r="K25" s="21" t="s">
        <v>1614</v>
      </c>
      <c r="L25" s="21" t="s">
        <v>1615</v>
      </c>
      <c r="M25" s="18" t="s">
        <v>158</v>
      </c>
    </row>
    <row r="26" spans="1:13" ht="195">
      <c r="A26" s="18" t="s">
        <v>1471</v>
      </c>
      <c r="B26" s="18" t="s">
        <v>1472</v>
      </c>
      <c r="C26" s="18" t="s">
        <v>1072</v>
      </c>
      <c r="D26" s="82" t="s">
        <v>1134</v>
      </c>
      <c r="E26" s="87" t="s">
        <v>500</v>
      </c>
      <c r="F26" s="18" t="s">
        <v>501</v>
      </c>
      <c r="G26" s="18" t="s">
        <v>2213</v>
      </c>
      <c r="H26" s="18" t="s">
        <v>479</v>
      </c>
      <c r="I26" s="78" t="s">
        <v>1628</v>
      </c>
      <c r="J26" s="21" t="s">
        <v>1629</v>
      </c>
      <c r="K26" s="21" t="s">
        <v>1614</v>
      </c>
      <c r="L26" s="21" t="s">
        <v>1615</v>
      </c>
      <c r="M26" s="18" t="s">
        <v>158</v>
      </c>
    </row>
    <row r="27" spans="1:13" ht="90">
      <c r="A27" s="18" t="s">
        <v>1471</v>
      </c>
      <c r="B27" s="18" t="s">
        <v>1472</v>
      </c>
      <c r="C27" s="18" t="s">
        <v>1073</v>
      </c>
      <c r="D27" s="82" t="s">
        <v>1135</v>
      </c>
      <c r="E27" s="87" t="s">
        <v>505</v>
      </c>
      <c r="F27" s="18" t="s">
        <v>506</v>
      </c>
      <c r="G27" s="18" t="s">
        <v>2213</v>
      </c>
      <c r="H27" s="18" t="s">
        <v>479</v>
      </c>
      <c r="I27" s="78" t="s">
        <v>1637</v>
      </c>
      <c r="J27" s="21" t="s">
        <v>1638</v>
      </c>
      <c r="K27" s="21" t="s">
        <v>1614</v>
      </c>
      <c r="L27" s="21" t="s">
        <v>1615</v>
      </c>
      <c r="M27" s="18" t="s">
        <v>158</v>
      </c>
    </row>
    <row r="28" spans="1:13" ht="165">
      <c r="A28" s="18" t="s">
        <v>1471</v>
      </c>
      <c r="B28" s="18" t="s">
        <v>1472</v>
      </c>
      <c r="C28" s="18" t="s">
        <v>1074</v>
      </c>
      <c r="D28" s="82" t="s">
        <v>1136</v>
      </c>
      <c r="E28" s="87" t="s">
        <v>477</v>
      </c>
      <c r="F28" s="18" t="s">
        <v>478</v>
      </c>
      <c r="G28" s="18" t="s">
        <v>2213</v>
      </c>
      <c r="H28" s="18" t="s">
        <v>479</v>
      </c>
      <c r="I28" s="78" t="s">
        <v>1639</v>
      </c>
      <c r="J28" s="21" t="s">
        <v>1640</v>
      </c>
      <c r="K28" s="21" t="s">
        <v>1614</v>
      </c>
      <c r="L28" s="21" t="s">
        <v>1615</v>
      </c>
      <c r="M28" s="18" t="s">
        <v>158</v>
      </c>
    </row>
    <row r="29" spans="1:13" ht="120">
      <c r="A29" s="18" t="s">
        <v>1471</v>
      </c>
      <c r="B29" s="18" t="s">
        <v>1472</v>
      </c>
      <c r="C29" s="18" t="s">
        <v>1075</v>
      </c>
      <c r="D29" s="82" t="s">
        <v>1137</v>
      </c>
      <c r="E29" s="87" t="s">
        <v>922</v>
      </c>
      <c r="F29" s="18" t="s">
        <v>923</v>
      </c>
      <c r="G29" s="18" t="s">
        <v>2213</v>
      </c>
      <c r="H29" s="18" t="s">
        <v>479</v>
      </c>
      <c r="I29" s="78" t="s">
        <v>1641</v>
      </c>
      <c r="J29" s="21" t="s">
        <v>1642</v>
      </c>
      <c r="K29" s="21" t="s">
        <v>1614</v>
      </c>
      <c r="L29" s="21" t="s">
        <v>1615</v>
      </c>
      <c r="M29" s="18" t="s">
        <v>158</v>
      </c>
    </row>
    <row r="30" spans="1:13" ht="120">
      <c r="A30" s="18" t="s">
        <v>1471</v>
      </c>
      <c r="B30" s="18" t="s">
        <v>1472</v>
      </c>
      <c r="C30" s="18" t="s">
        <v>1076</v>
      </c>
      <c r="D30" s="82" t="s">
        <v>1138</v>
      </c>
      <c r="E30" s="87" t="s">
        <v>485</v>
      </c>
      <c r="F30" s="18" t="s">
        <v>486</v>
      </c>
      <c r="G30" s="18" t="s">
        <v>2213</v>
      </c>
      <c r="H30" s="18" t="s">
        <v>479</v>
      </c>
      <c r="I30" s="78" t="s">
        <v>1635</v>
      </c>
      <c r="J30" s="21" t="s">
        <v>1636</v>
      </c>
      <c r="K30" s="21" t="s">
        <v>1614</v>
      </c>
      <c r="L30" s="21" t="s">
        <v>1615</v>
      </c>
      <c r="M30" s="18" t="s">
        <v>158</v>
      </c>
    </row>
    <row r="31" spans="1:13" ht="105">
      <c r="A31" s="18" t="s">
        <v>1471</v>
      </c>
      <c r="B31" s="18" t="s">
        <v>1472</v>
      </c>
      <c r="C31" s="18" t="s">
        <v>1077</v>
      </c>
      <c r="D31" s="82" t="s">
        <v>1139</v>
      </c>
      <c r="E31" s="87" t="s">
        <v>481</v>
      </c>
      <c r="F31" s="18" t="s">
        <v>482</v>
      </c>
      <c r="G31" s="18" t="s">
        <v>2213</v>
      </c>
      <c r="H31" s="18" t="s">
        <v>479</v>
      </c>
      <c r="I31" s="78" t="s">
        <v>1643</v>
      </c>
      <c r="J31" s="21" t="s">
        <v>1644</v>
      </c>
      <c r="K31" s="21" t="s">
        <v>1614</v>
      </c>
      <c r="L31" s="21" t="s">
        <v>1615</v>
      </c>
      <c r="M31" s="18" t="s">
        <v>158</v>
      </c>
    </row>
    <row r="32" spans="1:13" ht="75">
      <c r="A32" s="18" t="s">
        <v>1471</v>
      </c>
      <c r="B32" s="18" t="s">
        <v>1472</v>
      </c>
      <c r="C32" s="18" t="s">
        <v>1078</v>
      </c>
      <c r="D32" s="82" t="s">
        <v>1140</v>
      </c>
      <c r="E32" s="87" t="s">
        <v>507</v>
      </c>
      <c r="F32" s="18" t="s">
        <v>508</v>
      </c>
      <c r="G32" s="18" t="s">
        <v>2213</v>
      </c>
      <c r="H32" s="18" t="s">
        <v>479</v>
      </c>
      <c r="I32" s="78" t="s">
        <v>1645</v>
      </c>
      <c r="J32" s="21" t="s">
        <v>1646</v>
      </c>
      <c r="K32" s="21" t="s">
        <v>1614</v>
      </c>
      <c r="L32" s="21" t="s">
        <v>1615</v>
      </c>
      <c r="M32" s="18" t="s">
        <v>158</v>
      </c>
    </row>
    <row r="33" spans="1:13" ht="75">
      <c r="A33" s="18" t="s">
        <v>1471</v>
      </c>
      <c r="B33" s="18" t="s">
        <v>1472</v>
      </c>
      <c r="C33" s="18" t="s">
        <v>1079</v>
      </c>
      <c r="D33" s="82" t="s">
        <v>1141</v>
      </c>
      <c r="E33" s="87" t="s">
        <v>507</v>
      </c>
      <c r="F33" s="18" t="s">
        <v>508</v>
      </c>
      <c r="G33" s="18" t="s">
        <v>2213</v>
      </c>
      <c r="H33" s="18" t="s">
        <v>479</v>
      </c>
      <c r="I33" s="78" t="s">
        <v>1645</v>
      </c>
      <c r="J33" s="21" t="s">
        <v>1646</v>
      </c>
      <c r="K33" s="21" t="s">
        <v>1614</v>
      </c>
      <c r="L33" s="21" t="s">
        <v>1615</v>
      </c>
      <c r="M33" s="18" t="s">
        <v>158</v>
      </c>
    </row>
    <row r="34" spans="1:13" ht="75">
      <c r="A34" s="18" t="s">
        <v>1471</v>
      </c>
      <c r="B34" s="18" t="s">
        <v>1472</v>
      </c>
      <c r="C34" s="18" t="s">
        <v>1080</v>
      </c>
      <c r="D34" s="82" t="s">
        <v>1142</v>
      </c>
      <c r="E34" s="87" t="s">
        <v>488</v>
      </c>
      <c r="F34" s="18" t="s">
        <v>489</v>
      </c>
      <c r="G34" s="18" t="s">
        <v>2213</v>
      </c>
      <c r="H34" s="18" t="s">
        <v>479</v>
      </c>
      <c r="I34" s="78" t="s">
        <v>1647</v>
      </c>
      <c r="J34" s="21" t="s">
        <v>1648</v>
      </c>
      <c r="K34" s="21" t="s">
        <v>1614</v>
      </c>
      <c r="L34" s="21" t="s">
        <v>1615</v>
      </c>
      <c r="M34" s="18" t="s">
        <v>158</v>
      </c>
    </row>
    <row r="35" spans="1:13" ht="135">
      <c r="A35" s="18" t="s">
        <v>1471</v>
      </c>
      <c r="B35" s="18" t="s">
        <v>1472</v>
      </c>
      <c r="C35" s="18" t="s">
        <v>1081</v>
      </c>
      <c r="D35" s="82" t="s">
        <v>1143</v>
      </c>
      <c r="E35" s="87" t="s">
        <v>509</v>
      </c>
      <c r="F35" s="18" t="s">
        <v>510</v>
      </c>
      <c r="G35" s="18" t="s">
        <v>2213</v>
      </c>
      <c r="H35" s="18" t="s">
        <v>479</v>
      </c>
      <c r="I35" s="78" t="s">
        <v>1649</v>
      </c>
      <c r="J35" s="21" t="s">
        <v>1650</v>
      </c>
      <c r="K35" s="21" t="s">
        <v>1614</v>
      </c>
      <c r="L35" s="21" t="s">
        <v>1615</v>
      </c>
      <c r="M35" s="18" t="s">
        <v>158</v>
      </c>
    </row>
    <row r="36" spans="1:13" ht="75">
      <c r="A36" s="18" t="s">
        <v>1471</v>
      </c>
      <c r="B36" s="18" t="s">
        <v>1472</v>
      </c>
      <c r="C36" s="18" t="s">
        <v>1082</v>
      </c>
      <c r="D36" s="82" t="s">
        <v>1144</v>
      </c>
      <c r="E36" s="87" t="s">
        <v>488</v>
      </c>
      <c r="F36" s="18" t="s">
        <v>511</v>
      </c>
      <c r="G36" s="18" t="s">
        <v>2213</v>
      </c>
      <c r="H36" s="18" t="s">
        <v>479</v>
      </c>
      <c r="I36" s="78" t="s">
        <v>1647</v>
      </c>
      <c r="J36" s="21" t="s">
        <v>1651</v>
      </c>
      <c r="K36" s="21" t="s">
        <v>1614</v>
      </c>
      <c r="L36" s="21" t="s">
        <v>1615</v>
      </c>
      <c r="M36" s="18" t="s">
        <v>158</v>
      </c>
    </row>
    <row r="37" spans="1:13" ht="105">
      <c r="A37" s="18" t="s">
        <v>1471</v>
      </c>
      <c r="B37" s="18" t="s">
        <v>1472</v>
      </c>
      <c r="C37" s="18" t="s">
        <v>1083</v>
      </c>
      <c r="D37" s="82" t="s">
        <v>1145</v>
      </c>
      <c r="E37" s="87" t="s">
        <v>512</v>
      </c>
      <c r="F37" s="18" t="s">
        <v>513</v>
      </c>
      <c r="G37" s="18" t="s">
        <v>2213</v>
      </c>
      <c r="H37" s="18" t="s">
        <v>479</v>
      </c>
      <c r="I37" s="78" t="s">
        <v>1652</v>
      </c>
      <c r="J37" s="21" t="s">
        <v>1644</v>
      </c>
      <c r="K37" s="21" t="s">
        <v>1614</v>
      </c>
      <c r="L37" s="21" t="s">
        <v>1615</v>
      </c>
      <c r="M37" s="18" t="s">
        <v>158</v>
      </c>
    </row>
    <row r="38" spans="1:13" ht="135">
      <c r="A38" s="18" t="s">
        <v>1471</v>
      </c>
      <c r="B38" s="18" t="s">
        <v>1472</v>
      </c>
      <c r="C38" s="18" t="s">
        <v>1084</v>
      </c>
      <c r="D38" s="82" t="s">
        <v>1146</v>
      </c>
      <c r="E38" s="87" t="s">
        <v>926</v>
      </c>
      <c r="F38" s="18" t="s">
        <v>927</v>
      </c>
      <c r="G38" s="18" t="s">
        <v>2213</v>
      </c>
      <c r="H38" s="18" t="s">
        <v>479</v>
      </c>
      <c r="I38" s="78" t="s">
        <v>1653</v>
      </c>
      <c r="J38" s="21" t="s">
        <v>1654</v>
      </c>
      <c r="K38" s="21" t="s">
        <v>1614</v>
      </c>
      <c r="L38" s="21" t="s">
        <v>1615</v>
      </c>
      <c r="M38" s="18" t="s">
        <v>158</v>
      </c>
    </row>
    <row r="39" spans="1:13" ht="165">
      <c r="A39" s="18" t="s">
        <v>1471</v>
      </c>
      <c r="B39" s="18" t="s">
        <v>1472</v>
      </c>
      <c r="C39" s="18" t="s">
        <v>1085</v>
      </c>
      <c r="D39" s="82" t="s">
        <v>1147</v>
      </c>
      <c r="E39" s="87" t="s">
        <v>514</v>
      </c>
      <c r="F39" s="18" t="s">
        <v>499</v>
      </c>
      <c r="G39" s="18" t="s">
        <v>2213</v>
      </c>
      <c r="H39" s="18" t="s">
        <v>479</v>
      </c>
      <c r="I39" s="78" t="s">
        <v>1626</v>
      </c>
      <c r="J39" s="21" t="s">
        <v>1627</v>
      </c>
      <c r="K39" s="21" t="s">
        <v>1614</v>
      </c>
      <c r="L39" s="21" t="s">
        <v>1615</v>
      </c>
      <c r="M39" s="18" t="s">
        <v>158</v>
      </c>
    </row>
    <row r="40" spans="1:13" ht="120">
      <c r="A40" s="18" t="s">
        <v>1469</v>
      </c>
      <c r="B40" s="18" t="s">
        <v>1470</v>
      </c>
      <c r="C40" s="18" t="s">
        <v>1086</v>
      </c>
      <c r="D40" s="82" t="s">
        <v>1148</v>
      </c>
      <c r="E40" s="87" t="s">
        <v>515</v>
      </c>
      <c r="F40" s="56" t="s">
        <v>516</v>
      </c>
      <c r="G40" s="18" t="s">
        <v>2190</v>
      </c>
      <c r="H40" s="18" t="s">
        <v>1993</v>
      </c>
      <c r="I40" s="78" t="s">
        <v>1991</v>
      </c>
      <c r="J40" s="21" t="s">
        <v>1992</v>
      </c>
      <c r="K40" s="21" t="s">
        <v>2191</v>
      </c>
      <c r="L40" s="21" t="s">
        <v>1994</v>
      </c>
      <c r="M40" s="18" t="s">
        <v>397</v>
      </c>
    </row>
    <row r="41" spans="1:13" ht="135">
      <c r="A41" s="18" t="s">
        <v>1469</v>
      </c>
      <c r="B41" s="18" t="s">
        <v>1470</v>
      </c>
      <c r="C41" s="18" t="s">
        <v>1087</v>
      </c>
      <c r="D41" s="82" t="s">
        <v>1149</v>
      </c>
      <c r="E41" s="87" t="s">
        <v>714</v>
      </c>
      <c r="F41" s="56" t="s">
        <v>813</v>
      </c>
      <c r="G41" s="18" t="s">
        <v>2190</v>
      </c>
      <c r="H41" s="18" t="s">
        <v>1993</v>
      </c>
      <c r="I41" s="78" t="s">
        <v>1995</v>
      </c>
      <c r="J41" s="21" t="s">
        <v>1996</v>
      </c>
      <c r="K41" s="21" t="s">
        <v>2191</v>
      </c>
      <c r="L41" s="21" t="s">
        <v>1994</v>
      </c>
      <c r="M41" s="18" t="s">
        <v>397</v>
      </c>
    </row>
    <row r="42" spans="1:13" ht="165">
      <c r="A42" s="18" t="s">
        <v>1469</v>
      </c>
      <c r="B42" s="18" t="s">
        <v>1470</v>
      </c>
      <c r="C42" s="18" t="s">
        <v>1088</v>
      </c>
      <c r="D42" s="82" t="s">
        <v>1150</v>
      </c>
      <c r="E42" s="87" t="s">
        <v>716</v>
      </c>
      <c r="F42" s="56" t="s">
        <v>814</v>
      </c>
      <c r="G42" s="18" t="s">
        <v>2190</v>
      </c>
      <c r="H42" s="18" t="s">
        <v>1993</v>
      </c>
      <c r="I42" s="78" t="s">
        <v>1997</v>
      </c>
      <c r="J42" s="21" t="s">
        <v>1998</v>
      </c>
      <c r="K42" s="21" t="s">
        <v>2191</v>
      </c>
      <c r="L42" s="21" t="s">
        <v>1994</v>
      </c>
      <c r="M42" s="18" t="s">
        <v>397</v>
      </c>
    </row>
    <row r="43" spans="1:13" ht="120">
      <c r="A43" s="18" t="s">
        <v>1469</v>
      </c>
      <c r="B43" s="18" t="s">
        <v>1470</v>
      </c>
      <c r="C43" s="18" t="s">
        <v>1089</v>
      </c>
      <c r="D43" s="82" t="s">
        <v>1151</v>
      </c>
      <c r="E43" s="87" t="s">
        <v>717</v>
      </c>
      <c r="F43" s="56" t="s">
        <v>815</v>
      </c>
      <c r="G43" s="18" t="s">
        <v>2190</v>
      </c>
      <c r="H43" s="18" t="s">
        <v>1993</v>
      </c>
      <c r="I43" s="78" t="s">
        <v>1999</v>
      </c>
      <c r="J43" s="21" t="s">
        <v>2000</v>
      </c>
      <c r="K43" s="21" t="s">
        <v>2191</v>
      </c>
      <c r="L43" s="21" t="s">
        <v>1994</v>
      </c>
      <c r="M43" s="18" t="s">
        <v>397</v>
      </c>
    </row>
    <row r="44" spans="1:13" ht="120">
      <c r="A44" s="18" t="s">
        <v>1469</v>
      </c>
      <c r="B44" s="18" t="s">
        <v>1470</v>
      </c>
      <c r="C44" s="18" t="s">
        <v>1090</v>
      </c>
      <c r="D44" s="82" t="s">
        <v>1152</v>
      </c>
      <c r="E44" s="87" t="s">
        <v>718</v>
      </c>
      <c r="F44" s="56" t="s">
        <v>816</v>
      </c>
      <c r="G44" s="18" t="s">
        <v>2190</v>
      </c>
      <c r="H44" s="18" t="s">
        <v>1993</v>
      </c>
      <c r="I44" s="78" t="s">
        <v>2001</v>
      </c>
      <c r="J44" s="21" t="s">
        <v>2002</v>
      </c>
      <c r="K44" s="21" t="s">
        <v>2191</v>
      </c>
      <c r="L44" s="21" t="s">
        <v>1994</v>
      </c>
      <c r="M44" s="18" t="s">
        <v>397</v>
      </c>
    </row>
    <row r="45" spans="1:13" ht="105">
      <c r="A45" s="18" t="s">
        <v>1469</v>
      </c>
      <c r="B45" s="18" t="s">
        <v>1470</v>
      </c>
      <c r="C45" s="18" t="s">
        <v>1091</v>
      </c>
      <c r="D45" s="82" t="s">
        <v>1153</v>
      </c>
      <c r="E45" s="87" t="s">
        <v>719</v>
      </c>
      <c r="F45" s="56" t="s">
        <v>817</v>
      </c>
      <c r="G45" s="18" t="s">
        <v>2190</v>
      </c>
      <c r="H45" s="18" t="s">
        <v>1993</v>
      </c>
      <c r="I45" s="78" t="s">
        <v>2003</v>
      </c>
      <c r="J45" s="21" t="s">
        <v>2004</v>
      </c>
      <c r="K45" s="21" t="s">
        <v>2191</v>
      </c>
      <c r="L45" s="21" t="s">
        <v>1994</v>
      </c>
      <c r="M45" s="18" t="s">
        <v>397</v>
      </c>
    </row>
    <row r="46" spans="1:13" ht="120">
      <c r="A46" s="18" t="s">
        <v>1469</v>
      </c>
      <c r="B46" s="18" t="s">
        <v>1470</v>
      </c>
      <c r="C46" s="18" t="s">
        <v>1092</v>
      </c>
      <c r="D46" s="82" t="s">
        <v>1154</v>
      </c>
      <c r="E46" s="87" t="s">
        <v>720</v>
      </c>
      <c r="F46" s="56" t="s">
        <v>818</v>
      </c>
      <c r="G46" s="18" t="s">
        <v>2190</v>
      </c>
      <c r="H46" s="18" t="s">
        <v>1993</v>
      </c>
      <c r="I46" s="78" t="s">
        <v>2005</v>
      </c>
      <c r="J46" s="21" t="s">
        <v>2006</v>
      </c>
      <c r="K46" s="21" t="s">
        <v>2191</v>
      </c>
      <c r="L46" s="21" t="s">
        <v>1994</v>
      </c>
      <c r="M46" s="18" t="s">
        <v>397</v>
      </c>
    </row>
    <row r="47" spans="1:13" ht="120">
      <c r="A47" s="18" t="s">
        <v>1469</v>
      </c>
      <c r="B47" s="18" t="s">
        <v>1470</v>
      </c>
      <c r="C47" s="18" t="s">
        <v>1093</v>
      </c>
      <c r="D47" s="82" t="s">
        <v>1155</v>
      </c>
      <c r="E47" s="87" t="s">
        <v>721</v>
      </c>
      <c r="F47" s="56" t="s">
        <v>819</v>
      </c>
      <c r="G47" s="18" t="s">
        <v>2190</v>
      </c>
      <c r="H47" s="18" t="s">
        <v>1993</v>
      </c>
      <c r="I47" s="78" t="s">
        <v>2007</v>
      </c>
      <c r="J47" s="21" t="s">
        <v>2008</v>
      </c>
      <c r="K47" s="21" t="s">
        <v>2191</v>
      </c>
      <c r="L47" s="21" t="s">
        <v>1994</v>
      </c>
      <c r="M47" s="18" t="s">
        <v>397</v>
      </c>
    </row>
    <row r="48" spans="1:13" ht="105">
      <c r="A48" s="18" t="s">
        <v>1469</v>
      </c>
      <c r="B48" s="18" t="s">
        <v>1470</v>
      </c>
      <c r="C48" s="18" t="s">
        <v>1094</v>
      </c>
      <c r="D48" s="82" t="s">
        <v>1156</v>
      </c>
      <c r="E48" s="87" t="s">
        <v>722</v>
      </c>
      <c r="F48" s="56" t="s">
        <v>820</v>
      </c>
      <c r="G48" s="18" t="s">
        <v>2190</v>
      </c>
      <c r="H48" s="18" t="s">
        <v>1993</v>
      </c>
      <c r="I48" s="78" t="s">
        <v>2009</v>
      </c>
      <c r="J48" s="21" t="s">
        <v>2010</v>
      </c>
      <c r="K48" s="21" t="s">
        <v>2191</v>
      </c>
      <c r="L48" s="21" t="s">
        <v>1994</v>
      </c>
      <c r="M48" s="18" t="s">
        <v>397</v>
      </c>
    </row>
    <row r="49" spans="1:13" ht="120">
      <c r="A49" s="18" t="s">
        <v>1469</v>
      </c>
      <c r="B49" s="18" t="s">
        <v>1470</v>
      </c>
      <c r="C49" s="18" t="s">
        <v>1095</v>
      </c>
      <c r="D49" s="82" t="s">
        <v>1157</v>
      </c>
      <c r="E49" s="87" t="s">
        <v>723</v>
      </c>
      <c r="F49" s="56" t="s">
        <v>821</v>
      </c>
      <c r="G49" s="18" t="s">
        <v>2190</v>
      </c>
      <c r="H49" s="18" t="s">
        <v>1993</v>
      </c>
      <c r="I49" s="78" t="s">
        <v>2011</v>
      </c>
      <c r="J49" s="21" t="s">
        <v>2012</v>
      </c>
      <c r="K49" s="21" t="s">
        <v>2191</v>
      </c>
      <c r="L49" s="21" t="s">
        <v>1994</v>
      </c>
      <c r="M49" s="18" t="s">
        <v>397</v>
      </c>
    </row>
    <row r="50" spans="1:13" ht="135">
      <c r="A50" s="18" t="s">
        <v>1469</v>
      </c>
      <c r="B50" s="18" t="s">
        <v>1470</v>
      </c>
      <c r="C50" s="18" t="s">
        <v>1096</v>
      </c>
      <c r="D50" s="82" t="s">
        <v>1158</v>
      </c>
      <c r="E50" s="87" t="s">
        <v>724</v>
      </c>
      <c r="F50" s="56" t="s">
        <v>822</v>
      </c>
      <c r="G50" s="18" t="s">
        <v>2190</v>
      </c>
      <c r="H50" s="18" t="s">
        <v>1993</v>
      </c>
      <c r="I50" s="78" t="s">
        <v>2013</v>
      </c>
      <c r="J50" s="21" t="s">
        <v>2014</v>
      </c>
      <c r="K50" s="21" t="s">
        <v>2191</v>
      </c>
      <c r="L50" s="21" t="s">
        <v>1994</v>
      </c>
      <c r="M50" s="18" t="s">
        <v>397</v>
      </c>
    </row>
    <row r="51" spans="1:13" ht="105">
      <c r="A51" s="18" t="s">
        <v>1469</v>
      </c>
      <c r="B51" s="18" t="s">
        <v>1470</v>
      </c>
      <c r="C51" s="18" t="s">
        <v>1097</v>
      </c>
      <c r="D51" s="82" t="s">
        <v>1159</v>
      </c>
      <c r="E51" s="87" t="s">
        <v>725</v>
      </c>
      <c r="F51" s="56" t="s">
        <v>823</v>
      </c>
      <c r="G51" s="18" t="s">
        <v>2190</v>
      </c>
      <c r="H51" s="18" t="s">
        <v>1993</v>
      </c>
      <c r="I51" s="78" t="s">
        <v>2015</v>
      </c>
      <c r="J51" s="21" t="s">
        <v>2016</v>
      </c>
      <c r="K51" s="21" t="s">
        <v>2191</v>
      </c>
      <c r="L51" s="21" t="s">
        <v>1994</v>
      </c>
      <c r="M51" s="18" t="s">
        <v>397</v>
      </c>
    </row>
    <row r="52" spans="1:13" ht="120">
      <c r="A52" s="18" t="s">
        <v>1469</v>
      </c>
      <c r="B52" s="18" t="s">
        <v>1470</v>
      </c>
      <c r="C52" s="18" t="s">
        <v>1098</v>
      </c>
      <c r="D52" s="82" t="s">
        <v>1160</v>
      </c>
      <c r="E52" s="87" t="s">
        <v>726</v>
      </c>
      <c r="F52" s="56" t="s">
        <v>824</v>
      </c>
      <c r="G52" s="18" t="s">
        <v>2190</v>
      </c>
      <c r="H52" s="18" t="s">
        <v>1993</v>
      </c>
      <c r="I52" s="78" t="s">
        <v>2017</v>
      </c>
      <c r="J52" s="21" t="s">
        <v>2018</v>
      </c>
      <c r="K52" s="21" t="s">
        <v>2191</v>
      </c>
      <c r="L52" s="21" t="s">
        <v>1994</v>
      </c>
      <c r="M52" s="18" t="s">
        <v>397</v>
      </c>
    </row>
    <row r="53" spans="1:13" ht="135">
      <c r="A53" s="18" t="s">
        <v>1469</v>
      </c>
      <c r="B53" s="18" t="s">
        <v>1470</v>
      </c>
      <c r="C53" s="18" t="s">
        <v>17</v>
      </c>
      <c r="D53" s="82" t="s">
        <v>1161</v>
      </c>
      <c r="E53" s="87" t="s">
        <v>727</v>
      </c>
      <c r="F53" s="56" t="s">
        <v>825</v>
      </c>
      <c r="G53" s="18" t="s">
        <v>2190</v>
      </c>
      <c r="H53" s="18" t="s">
        <v>1993</v>
      </c>
      <c r="I53" s="78" t="s">
        <v>2019</v>
      </c>
      <c r="J53" s="21" t="s">
        <v>2020</v>
      </c>
      <c r="K53" s="21" t="s">
        <v>2191</v>
      </c>
      <c r="L53" s="21" t="s">
        <v>1994</v>
      </c>
      <c r="M53" s="18" t="s">
        <v>397</v>
      </c>
    </row>
    <row r="54" spans="1:13" ht="135">
      <c r="A54" s="18" t="s">
        <v>1469</v>
      </c>
      <c r="B54" s="18" t="s">
        <v>1470</v>
      </c>
      <c r="C54" s="18" t="s">
        <v>1099</v>
      </c>
      <c r="D54" s="82" t="s">
        <v>1162</v>
      </c>
      <c r="E54" s="87" t="s">
        <v>728</v>
      </c>
      <c r="F54" s="56" t="s">
        <v>826</v>
      </c>
      <c r="G54" s="18" t="s">
        <v>2190</v>
      </c>
      <c r="H54" s="18" t="s">
        <v>1993</v>
      </c>
      <c r="I54" s="78" t="s">
        <v>2021</v>
      </c>
      <c r="J54" s="21" t="s">
        <v>2022</v>
      </c>
      <c r="K54" s="21" t="s">
        <v>2191</v>
      </c>
      <c r="L54" s="21" t="s">
        <v>1994</v>
      </c>
      <c r="M54" s="18" t="s">
        <v>397</v>
      </c>
    </row>
    <row r="55" spans="1:13" ht="135">
      <c r="A55" s="18" t="s">
        <v>1469</v>
      </c>
      <c r="B55" s="18" t="s">
        <v>1470</v>
      </c>
      <c r="C55" s="18" t="s">
        <v>1100</v>
      </c>
      <c r="D55" s="82" t="s">
        <v>1163</v>
      </c>
      <c r="E55" s="87" t="s">
        <v>729</v>
      </c>
      <c r="F55" s="56" t="s">
        <v>827</v>
      </c>
      <c r="G55" s="18" t="s">
        <v>2190</v>
      </c>
      <c r="H55" s="18" t="s">
        <v>1993</v>
      </c>
      <c r="I55" s="78" t="s">
        <v>2023</v>
      </c>
      <c r="J55" s="21" t="s">
        <v>2024</v>
      </c>
      <c r="K55" s="21" t="s">
        <v>2191</v>
      </c>
      <c r="L55" s="21" t="s">
        <v>1994</v>
      </c>
      <c r="M55" s="18" t="s">
        <v>397</v>
      </c>
    </row>
    <row r="56" spans="1:13" ht="120">
      <c r="A56" s="18" t="s">
        <v>1469</v>
      </c>
      <c r="B56" s="18" t="s">
        <v>1470</v>
      </c>
      <c r="C56" s="18" t="s">
        <v>1101</v>
      </c>
      <c r="D56" s="82" t="s">
        <v>1164</v>
      </c>
      <c r="E56" s="87" t="s">
        <v>730</v>
      </c>
      <c r="F56" s="56" t="s">
        <v>828</v>
      </c>
      <c r="G56" s="18" t="s">
        <v>2190</v>
      </c>
      <c r="H56" s="18" t="s">
        <v>1993</v>
      </c>
      <c r="I56" s="78" t="s">
        <v>2025</v>
      </c>
      <c r="J56" s="21" t="s">
        <v>2026</v>
      </c>
      <c r="K56" s="21" t="s">
        <v>2191</v>
      </c>
      <c r="L56" s="21" t="s">
        <v>1994</v>
      </c>
      <c r="M56" s="18" t="s">
        <v>397</v>
      </c>
    </row>
    <row r="57" spans="1:13" ht="120">
      <c r="A57" s="18" t="s">
        <v>1469</v>
      </c>
      <c r="B57" s="18" t="s">
        <v>1470</v>
      </c>
      <c r="C57" s="18" t="s">
        <v>1102</v>
      </c>
      <c r="D57" s="82" t="s">
        <v>1165</v>
      </c>
      <c r="E57" s="87" t="s">
        <v>731</v>
      </c>
      <c r="F57" s="56" t="s">
        <v>829</v>
      </c>
      <c r="G57" s="18" t="s">
        <v>2190</v>
      </c>
      <c r="H57" s="18" t="s">
        <v>1993</v>
      </c>
      <c r="I57" s="78" t="s">
        <v>2027</v>
      </c>
      <c r="J57" s="21" t="s">
        <v>2028</v>
      </c>
      <c r="K57" s="21" t="s">
        <v>2191</v>
      </c>
      <c r="L57" s="21" t="s">
        <v>1994</v>
      </c>
      <c r="M57" s="18" t="s">
        <v>397</v>
      </c>
    </row>
    <row r="58" spans="1:13" ht="120">
      <c r="A58" s="18" t="s">
        <v>1469</v>
      </c>
      <c r="B58" s="18" t="s">
        <v>1470</v>
      </c>
      <c r="C58" s="18" t="s">
        <v>1103</v>
      </c>
      <c r="D58" s="82" t="s">
        <v>1166</v>
      </c>
      <c r="E58" s="87" t="s">
        <v>732</v>
      </c>
      <c r="F58" s="56" t="s">
        <v>830</v>
      </c>
      <c r="G58" s="18" t="s">
        <v>2190</v>
      </c>
      <c r="H58" s="18" t="s">
        <v>1993</v>
      </c>
      <c r="I58" s="78" t="s">
        <v>2029</v>
      </c>
      <c r="J58" s="21" t="s">
        <v>2030</v>
      </c>
      <c r="K58" s="21" t="s">
        <v>2191</v>
      </c>
      <c r="L58" s="21" t="s">
        <v>1994</v>
      </c>
      <c r="M58" s="18" t="s">
        <v>397</v>
      </c>
    </row>
    <row r="59" spans="1:13" ht="135">
      <c r="A59" s="18" t="s">
        <v>1469</v>
      </c>
      <c r="B59" s="18" t="s">
        <v>1470</v>
      </c>
      <c r="C59" s="18" t="s">
        <v>1104</v>
      </c>
      <c r="D59" s="82" t="s">
        <v>1167</v>
      </c>
      <c r="E59" s="87" t="s">
        <v>733</v>
      </c>
      <c r="F59" s="56" t="s">
        <v>831</v>
      </c>
      <c r="G59" s="18" t="s">
        <v>2190</v>
      </c>
      <c r="H59" s="18" t="s">
        <v>1993</v>
      </c>
      <c r="I59" s="78" t="s">
        <v>2031</v>
      </c>
      <c r="J59" s="21" t="s">
        <v>2032</v>
      </c>
      <c r="K59" s="21" t="s">
        <v>2191</v>
      </c>
      <c r="L59" s="21" t="s">
        <v>1994</v>
      </c>
      <c r="M59" s="18" t="s">
        <v>397</v>
      </c>
    </row>
    <row r="60" spans="1:13" ht="120">
      <c r="A60" s="18" t="s">
        <v>1469</v>
      </c>
      <c r="B60" s="18" t="s">
        <v>1470</v>
      </c>
      <c r="C60" s="18" t="s">
        <v>1105</v>
      </c>
      <c r="D60" s="82" t="s">
        <v>1168</v>
      </c>
      <c r="E60" s="87" t="s">
        <v>734</v>
      </c>
      <c r="F60" s="56" t="s">
        <v>832</v>
      </c>
      <c r="G60" s="18" t="s">
        <v>2190</v>
      </c>
      <c r="H60" s="18" t="s">
        <v>1993</v>
      </c>
      <c r="I60" s="78" t="s">
        <v>2033</v>
      </c>
      <c r="J60" s="21" t="s">
        <v>2034</v>
      </c>
      <c r="K60" s="21" t="s">
        <v>2191</v>
      </c>
      <c r="L60" s="21" t="s">
        <v>1994</v>
      </c>
      <c r="M60" s="18" t="s">
        <v>397</v>
      </c>
    </row>
    <row r="61" spans="1:13" ht="120">
      <c r="A61" s="18" t="s">
        <v>1469</v>
      </c>
      <c r="B61" s="18" t="s">
        <v>1470</v>
      </c>
      <c r="C61" s="18" t="s">
        <v>1106</v>
      </c>
      <c r="D61" s="82" t="s">
        <v>1169</v>
      </c>
      <c r="E61" s="87" t="s">
        <v>735</v>
      </c>
      <c r="F61" s="56" t="s">
        <v>833</v>
      </c>
      <c r="G61" s="18" t="s">
        <v>2190</v>
      </c>
      <c r="H61" s="18" t="s">
        <v>1993</v>
      </c>
      <c r="I61" s="78" t="s">
        <v>2035</v>
      </c>
      <c r="J61" s="21" t="s">
        <v>2036</v>
      </c>
      <c r="K61" s="21" t="s">
        <v>2191</v>
      </c>
      <c r="L61" s="21" t="s">
        <v>1994</v>
      </c>
      <c r="M61" s="18" t="s">
        <v>397</v>
      </c>
    </row>
    <row r="62" spans="1:13" ht="150">
      <c r="A62" s="18" t="s">
        <v>1469</v>
      </c>
      <c r="B62" s="18" t="s">
        <v>1470</v>
      </c>
      <c r="C62" s="18" t="s">
        <v>1107</v>
      </c>
      <c r="D62" s="82" t="s">
        <v>1170</v>
      </c>
      <c r="E62" s="87" t="s">
        <v>736</v>
      </c>
      <c r="F62" s="56" t="s">
        <v>834</v>
      </c>
      <c r="G62" s="18" t="s">
        <v>2190</v>
      </c>
      <c r="H62" s="18" t="s">
        <v>1993</v>
      </c>
      <c r="I62" s="78" t="s">
        <v>2037</v>
      </c>
      <c r="J62" s="21" t="s">
        <v>2038</v>
      </c>
      <c r="K62" s="21" t="s">
        <v>2191</v>
      </c>
      <c r="L62" s="21" t="s">
        <v>1994</v>
      </c>
      <c r="M62" s="18" t="s">
        <v>397</v>
      </c>
    </row>
    <row r="63" spans="1:13" ht="120">
      <c r="A63" s="18" t="s">
        <v>1469</v>
      </c>
      <c r="B63" s="18" t="s">
        <v>1470</v>
      </c>
      <c r="C63" s="18" t="s">
        <v>1108</v>
      </c>
      <c r="D63" s="82" t="s">
        <v>1171</v>
      </c>
      <c r="E63" s="87" t="s">
        <v>737</v>
      </c>
      <c r="F63" s="56" t="s">
        <v>835</v>
      </c>
      <c r="G63" s="18" t="s">
        <v>2190</v>
      </c>
      <c r="H63" s="18" t="s">
        <v>1993</v>
      </c>
      <c r="I63" s="78" t="s">
        <v>2039</v>
      </c>
      <c r="J63" s="21" t="s">
        <v>2040</v>
      </c>
      <c r="K63" s="21" t="s">
        <v>2191</v>
      </c>
      <c r="L63" s="21" t="s">
        <v>1994</v>
      </c>
      <c r="M63" s="18" t="s">
        <v>397</v>
      </c>
    </row>
    <row r="64" spans="1:13" ht="165">
      <c r="A64" s="18" t="s">
        <v>1469</v>
      </c>
      <c r="B64" s="18" t="s">
        <v>1470</v>
      </c>
      <c r="C64" s="18" t="s">
        <v>19</v>
      </c>
      <c r="D64" s="82" t="s">
        <v>1172</v>
      </c>
      <c r="E64" s="87" t="s">
        <v>738</v>
      </c>
      <c r="F64" s="56" t="s">
        <v>836</v>
      </c>
      <c r="G64" s="18" t="s">
        <v>2190</v>
      </c>
      <c r="H64" s="18" t="s">
        <v>1993</v>
      </c>
      <c r="I64" s="78" t="s">
        <v>2041</v>
      </c>
      <c r="J64" s="21" t="s">
        <v>2042</v>
      </c>
      <c r="K64" s="21" t="s">
        <v>2191</v>
      </c>
      <c r="L64" s="21" t="s">
        <v>1994</v>
      </c>
      <c r="M64" s="18" t="s">
        <v>397</v>
      </c>
    </row>
    <row r="65" spans="1:13" ht="150">
      <c r="A65" s="18" t="s">
        <v>1469</v>
      </c>
      <c r="B65" s="18" t="s">
        <v>1470</v>
      </c>
      <c r="C65" s="18" t="s">
        <v>21</v>
      </c>
      <c r="D65" s="82" t="s">
        <v>1173</v>
      </c>
      <c r="E65" s="87" t="s">
        <v>739</v>
      </c>
      <c r="F65" s="56" t="s">
        <v>837</v>
      </c>
      <c r="G65" s="18" t="s">
        <v>2190</v>
      </c>
      <c r="H65" s="18" t="s">
        <v>1993</v>
      </c>
      <c r="I65" s="78" t="s">
        <v>2043</v>
      </c>
      <c r="J65" s="21" t="s">
        <v>2044</v>
      </c>
      <c r="K65" s="21" t="s">
        <v>2191</v>
      </c>
      <c r="L65" s="21" t="s">
        <v>1994</v>
      </c>
      <c r="M65" s="18" t="s">
        <v>397</v>
      </c>
    </row>
    <row r="66" spans="1:13" ht="150">
      <c r="A66" s="18" t="s">
        <v>1469</v>
      </c>
      <c r="B66" s="18" t="s">
        <v>1470</v>
      </c>
      <c r="C66" s="18" t="s">
        <v>22</v>
      </c>
      <c r="D66" s="82" t="s">
        <v>1174</v>
      </c>
      <c r="E66" s="87" t="s">
        <v>740</v>
      </c>
      <c r="F66" s="56" t="s">
        <v>838</v>
      </c>
      <c r="G66" s="18" t="s">
        <v>2190</v>
      </c>
      <c r="H66" s="18" t="s">
        <v>1993</v>
      </c>
      <c r="I66" s="78" t="s">
        <v>2045</v>
      </c>
      <c r="J66" s="21" t="s">
        <v>2046</v>
      </c>
      <c r="K66" s="21" t="s">
        <v>2191</v>
      </c>
      <c r="L66" s="21" t="s">
        <v>1994</v>
      </c>
      <c r="M66" s="18" t="s">
        <v>397</v>
      </c>
    </row>
    <row r="67" spans="1:13" ht="120">
      <c r="A67" s="18" t="s">
        <v>1469</v>
      </c>
      <c r="B67" s="18" t="s">
        <v>1470</v>
      </c>
      <c r="C67" s="18" t="s">
        <v>23</v>
      </c>
      <c r="D67" s="82" t="s">
        <v>1175</v>
      </c>
      <c r="E67" s="87" t="s">
        <v>741</v>
      </c>
      <c r="F67" s="56" t="s">
        <v>839</v>
      </c>
      <c r="G67" s="18" t="s">
        <v>2190</v>
      </c>
      <c r="H67" s="18" t="s">
        <v>1993</v>
      </c>
      <c r="I67" s="78" t="s">
        <v>2047</v>
      </c>
      <c r="J67" s="21" t="s">
        <v>2048</v>
      </c>
      <c r="K67" s="21" t="s">
        <v>2191</v>
      </c>
      <c r="L67" s="21" t="s">
        <v>1994</v>
      </c>
      <c r="M67" s="18" t="s">
        <v>397</v>
      </c>
    </row>
    <row r="68" spans="1:13" ht="120">
      <c r="A68" s="18" t="s">
        <v>1469</v>
      </c>
      <c r="B68" s="18" t="s">
        <v>1470</v>
      </c>
      <c r="C68" s="18" t="s">
        <v>24</v>
      </c>
      <c r="D68" s="82" t="s">
        <v>1176</v>
      </c>
      <c r="E68" s="87" t="s">
        <v>742</v>
      </c>
      <c r="F68" s="56" t="s">
        <v>715</v>
      </c>
      <c r="G68" s="18" t="s">
        <v>2190</v>
      </c>
      <c r="H68" s="18" t="s">
        <v>1993</v>
      </c>
      <c r="I68" s="78" t="s">
        <v>2049</v>
      </c>
      <c r="J68" s="21" t="s">
        <v>2050</v>
      </c>
      <c r="K68" s="21" t="s">
        <v>2191</v>
      </c>
      <c r="L68" s="21" t="s">
        <v>1994</v>
      </c>
      <c r="M68" s="18" t="s">
        <v>397</v>
      </c>
    </row>
    <row r="69" spans="1:13" ht="135">
      <c r="A69" s="18" t="s">
        <v>1469</v>
      </c>
      <c r="B69" s="18" t="s">
        <v>1470</v>
      </c>
      <c r="C69" s="18" t="s">
        <v>25</v>
      </c>
      <c r="D69" s="82" t="s">
        <v>1177</v>
      </c>
      <c r="E69" s="87" t="s">
        <v>743</v>
      </c>
      <c r="F69" s="56" t="s">
        <v>840</v>
      </c>
      <c r="G69" s="18" t="s">
        <v>2190</v>
      </c>
      <c r="H69" s="18" t="s">
        <v>1993</v>
      </c>
      <c r="I69" s="78" t="s">
        <v>2051</v>
      </c>
      <c r="J69" s="21" t="s">
        <v>2052</v>
      </c>
      <c r="K69" s="21" t="s">
        <v>2191</v>
      </c>
      <c r="L69" s="21" t="s">
        <v>1994</v>
      </c>
      <c r="M69" s="18" t="s">
        <v>397</v>
      </c>
    </row>
    <row r="70" spans="1:13" ht="120">
      <c r="A70" s="18" t="s">
        <v>1469</v>
      </c>
      <c r="B70" s="18" t="s">
        <v>1470</v>
      </c>
      <c r="C70" s="18" t="s">
        <v>27</v>
      </c>
      <c r="D70" s="82" t="s">
        <v>1178</v>
      </c>
      <c r="E70" s="87" t="s">
        <v>744</v>
      </c>
      <c r="F70" s="56" t="s">
        <v>841</v>
      </c>
      <c r="G70" s="18" t="s">
        <v>2190</v>
      </c>
      <c r="H70" s="18" t="s">
        <v>1993</v>
      </c>
      <c r="I70" s="78" t="s">
        <v>2053</v>
      </c>
      <c r="J70" s="21" t="s">
        <v>2054</v>
      </c>
      <c r="K70" s="21" t="s">
        <v>2191</v>
      </c>
      <c r="L70" s="21" t="s">
        <v>1994</v>
      </c>
      <c r="M70" s="18" t="s">
        <v>397</v>
      </c>
    </row>
    <row r="71" spans="1:13" ht="120">
      <c r="A71" s="18" t="s">
        <v>1469</v>
      </c>
      <c r="B71" s="18" t="s">
        <v>1470</v>
      </c>
      <c r="C71" s="18" t="s">
        <v>28</v>
      </c>
      <c r="D71" s="82" t="s">
        <v>1179</v>
      </c>
      <c r="E71" s="87" t="s">
        <v>745</v>
      </c>
      <c r="F71" s="56" t="s">
        <v>842</v>
      </c>
      <c r="G71" s="18" t="s">
        <v>2190</v>
      </c>
      <c r="H71" s="18" t="s">
        <v>1993</v>
      </c>
      <c r="I71" s="78" t="s">
        <v>2055</v>
      </c>
      <c r="J71" s="21" t="s">
        <v>2056</v>
      </c>
      <c r="K71" s="21" t="s">
        <v>2191</v>
      </c>
      <c r="L71" s="21" t="s">
        <v>1994</v>
      </c>
      <c r="M71" s="18" t="s">
        <v>397</v>
      </c>
    </row>
    <row r="72" spans="1:13" ht="135">
      <c r="A72" s="18" t="s">
        <v>1469</v>
      </c>
      <c r="B72" s="18" t="s">
        <v>1470</v>
      </c>
      <c r="C72" s="18" t="s">
        <v>29</v>
      </c>
      <c r="D72" s="82" t="s">
        <v>1180</v>
      </c>
      <c r="E72" s="87" t="s">
        <v>746</v>
      </c>
      <c r="F72" s="56" t="s">
        <v>843</v>
      </c>
      <c r="G72" s="18" t="s">
        <v>2190</v>
      </c>
      <c r="H72" s="18" t="s">
        <v>1993</v>
      </c>
      <c r="I72" s="78" t="s">
        <v>2057</v>
      </c>
      <c r="J72" s="21" t="s">
        <v>2058</v>
      </c>
      <c r="K72" s="21" t="s">
        <v>2191</v>
      </c>
      <c r="L72" s="21" t="s">
        <v>1994</v>
      </c>
      <c r="M72" s="18" t="s">
        <v>397</v>
      </c>
    </row>
    <row r="73" spans="1:13" ht="135">
      <c r="A73" s="18" t="s">
        <v>1469</v>
      </c>
      <c r="B73" s="18" t="s">
        <v>1470</v>
      </c>
      <c r="C73" s="18" t="s">
        <v>30</v>
      </c>
      <c r="D73" s="82" t="s">
        <v>1181</v>
      </c>
      <c r="E73" s="87" t="s">
        <v>747</v>
      </c>
      <c r="F73" s="56" t="s">
        <v>844</v>
      </c>
      <c r="G73" s="18" t="s">
        <v>2190</v>
      </c>
      <c r="H73" s="18" t="s">
        <v>1993</v>
      </c>
      <c r="I73" s="78" t="s">
        <v>2059</v>
      </c>
      <c r="J73" s="21" t="s">
        <v>2060</v>
      </c>
      <c r="K73" s="21" t="s">
        <v>2191</v>
      </c>
      <c r="L73" s="21" t="s">
        <v>1994</v>
      </c>
      <c r="M73" s="18" t="s">
        <v>397</v>
      </c>
    </row>
    <row r="74" spans="1:13" ht="135">
      <c r="A74" s="18" t="s">
        <v>1469</v>
      </c>
      <c r="B74" s="18" t="s">
        <v>1470</v>
      </c>
      <c r="C74" s="18" t="s">
        <v>31</v>
      </c>
      <c r="D74" s="82" t="s">
        <v>1182</v>
      </c>
      <c r="E74" s="87" t="s">
        <v>748</v>
      </c>
      <c r="F74" s="56" t="s">
        <v>845</v>
      </c>
      <c r="G74" s="18" t="s">
        <v>2190</v>
      </c>
      <c r="H74" s="18" t="s">
        <v>1993</v>
      </c>
      <c r="I74" s="78" t="s">
        <v>2061</v>
      </c>
      <c r="J74" s="21" t="s">
        <v>2062</v>
      </c>
      <c r="K74" s="21" t="s">
        <v>2191</v>
      </c>
      <c r="L74" s="21" t="s">
        <v>1994</v>
      </c>
      <c r="M74" s="18" t="s">
        <v>397</v>
      </c>
    </row>
    <row r="75" spans="1:13" ht="120">
      <c r="A75" s="18" t="s">
        <v>1469</v>
      </c>
      <c r="B75" s="18" t="s">
        <v>1470</v>
      </c>
      <c r="C75" s="18" t="s">
        <v>32</v>
      </c>
      <c r="D75" s="82" t="s">
        <v>1183</v>
      </c>
      <c r="E75" s="87" t="s">
        <v>749</v>
      </c>
      <c r="F75" s="56" t="s">
        <v>846</v>
      </c>
      <c r="G75" s="18" t="s">
        <v>2190</v>
      </c>
      <c r="H75" s="18" t="s">
        <v>1993</v>
      </c>
      <c r="I75" s="78" t="s">
        <v>2063</v>
      </c>
      <c r="J75" s="21" t="s">
        <v>2064</v>
      </c>
      <c r="K75" s="21" t="s">
        <v>2191</v>
      </c>
      <c r="L75" s="21" t="s">
        <v>1994</v>
      </c>
      <c r="M75" s="18" t="s">
        <v>397</v>
      </c>
    </row>
    <row r="76" spans="1:13" ht="120">
      <c r="A76" s="18" t="s">
        <v>1469</v>
      </c>
      <c r="B76" s="18" t="s">
        <v>1470</v>
      </c>
      <c r="C76" s="18" t="s">
        <v>33</v>
      </c>
      <c r="D76" s="82" t="s">
        <v>1184</v>
      </c>
      <c r="E76" s="87" t="s">
        <v>750</v>
      </c>
      <c r="F76" s="56" t="s">
        <v>847</v>
      </c>
      <c r="G76" s="18" t="s">
        <v>2190</v>
      </c>
      <c r="H76" s="18" t="s">
        <v>1993</v>
      </c>
      <c r="I76" s="78" t="s">
        <v>2065</v>
      </c>
      <c r="J76" s="21" t="s">
        <v>2066</v>
      </c>
      <c r="K76" s="21" t="s">
        <v>2191</v>
      </c>
      <c r="L76" s="21" t="s">
        <v>1994</v>
      </c>
      <c r="M76" s="18" t="s">
        <v>397</v>
      </c>
    </row>
    <row r="77" spans="1:13" ht="150">
      <c r="A77" s="18" t="s">
        <v>1469</v>
      </c>
      <c r="B77" s="18" t="s">
        <v>1470</v>
      </c>
      <c r="C77" s="18" t="s">
        <v>34</v>
      </c>
      <c r="D77" s="82" t="s">
        <v>1185</v>
      </c>
      <c r="E77" s="87" t="s">
        <v>751</v>
      </c>
      <c r="F77" s="56" t="s">
        <v>848</v>
      </c>
      <c r="G77" s="18" t="s">
        <v>2190</v>
      </c>
      <c r="H77" s="18" t="s">
        <v>1993</v>
      </c>
      <c r="I77" s="78" t="s">
        <v>2067</v>
      </c>
      <c r="J77" s="21" t="s">
        <v>2068</v>
      </c>
      <c r="K77" s="21" t="s">
        <v>2191</v>
      </c>
      <c r="L77" s="21" t="s">
        <v>1994</v>
      </c>
      <c r="M77" s="18" t="s">
        <v>397</v>
      </c>
    </row>
    <row r="78" spans="1:13" ht="45">
      <c r="A78" s="18" t="s">
        <v>1469</v>
      </c>
      <c r="B78" s="18" t="s">
        <v>1470</v>
      </c>
      <c r="C78" s="18" t="s">
        <v>35</v>
      </c>
      <c r="D78" s="82" t="s">
        <v>1186</v>
      </c>
      <c r="E78" s="87" t="s">
        <v>2186</v>
      </c>
      <c r="F78" s="56" t="s">
        <v>2187</v>
      </c>
      <c r="G78" s="18" t="s">
        <v>2190</v>
      </c>
      <c r="H78" s="18" t="s">
        <v>1993</v>
      </c>
      <c r="I78" s="78" t="s">
        <v>2188</v>
      </c>
      <c r="J78" s="21" t="s">
        <v>2189</v>
      </c>
      <c r="K78" s="21" t="s">
        <v>2191</v>
      </c>
      <c r="L78" s="21" t="s">
        <v>1994</v>
      </c>
      <c r="M78" s="18" t="s">
        <v>397</v>
      </c>
    </row>
    <row r="79" spans="1:13" ht="105">
      <c r="A79" s="18" t="s">
        <v>1469</v>
      </c>
      <c r="B79" s="18" t="s">
        <v>1470</v>
      </c>
      <c r="C79" s="18" t="s">
        <v>36</v>
      </c>
      <c r="D79" s="82" t="s">
        <v>1187</v>
      </c>
      <c r="E79" s="87" t="s">
        <v>752</v>
      </c>
      <c r="F79" s="56" t="s">
        <v>849</v>
      </c>
      <c r="G79" s="18" t="s">
        <v>2190</v>
      </c>
      <c r="H79" s="18" t="s">
        <v>1993</v>
      </c>
      <c r="I79" s="78" t="s">
        <v>2069</v>
      </c>
      <c r="J79" s="21" t="s">
        <v>2070</v>
      </c>
      <c r="K79" s="21" t="s">
        <v>2191</v>
      </c>
      <c r="L79" s="21" t="s">
        <v>1994</v>
      </c>
      <c r="M79" s="18" t="s">
        <v>397</v>
      </c>
    </row>
    <row r="80" spans="1:13" ht="135">
      <c r="A80" s="18" t="s">
        <v>1469</v>
      </c>
      <c r="B80" s="18" t="s">
        <v>1470</v>
      </c>
      <c r="C80" s="18" t="s">
        <v>37</v>
      </c>
      <c r="D80" s="82" t="s">
        <v>1188</v>
      </c>
      <c r="E80" s="87" t="s">
        <v>753</v>
      </c>
      <c r="F80" s="56" t="s">
        <v>850</v>
      </c>
      <c r="G80" s="18" t="s">
        <v>2190</v>
      </c>
      <c r="H80" s="18" t="s">
        <v>1993</v>
      </c>
      <c r="I80" s="78" t="s">
        <v>2071</v>
      </c>
      <c r="J80" s="21" t="s">
        <v>2072</v>
      </c>
      <c r="K80" s="21" t="s">
        <v>2191</v>
      </c>
      <c r="L80" s="21" t="s">
        <v>1994</v>
      </c>
      <c r="M80" s="18" t="s">
        <v>397</v>
      </c>
    </row>
    <row r="81" spans="1:13" ht="135">
      <c r="A81" s="18" t="s">
        <v>1469</v>
      </c>
      <c r="B81" s="18" t="s">
        <v>1470</v>
      </c>
      <c r="C81" s="18" t="s">
        <v>38</v>
      </c>
      <c r="D81" s="82" t="s">
        <v>1189</v>
      </c>
      <c r="E81" s="87" t="s">
        <v>754</v>
      </c>
      <c r="F81" s="56" t="s">
        <v>851</v>
      </c>
      <c r="G81" s="18" t="s">
        <v>2190</v>
      </c>
      <c r="H81" s="18" t="s">
        <v>1993</v>
      </c>
      <c r="I81" s="78" t="s">
        <v>2073</v>
      </c>
      <c r="J81" s="21" t="s">
        <v>2074</v>
      </c>
      <c r="K81" s="21" t="s">
        <v>2191</v>
      </c>
      <c r="L81" s="21" t="s">
        <v>1994</v>
      </c>
      <c r="M81" s="18" t="s">
        <v>397</v>
      </c>
    </row>
    <row r="82" spans="1:13" ht="135">
      <c r="A82" s="18" t="s">
        <v>1469</v>
      </c>
      <c r="B82" s="18" t="s">
        <v>1470</v>
      </c>
      <c r="C82" s="18" t="s">
        <v>39</v>
      </c>
      <c r="D82" s="82" t="s">
        <v>1190</v>
      </c>
      <c r="E82" s="87" t="s">
        <v>755</v>
      </c>
      <c r="F82" s="56" t="s">
        <v>852</v>
      </c>
      <c r="G82" s="18" t="s">
        <v>2190</v>
      </c>
      <c r="H82" s="18" t="s">
        <v>1993</v>
      </c>
      <c r="I82" s="78" t="s">
        <v>2075</v>
      </c>
      <c r="J82" s="21" t="s">
        <v>2076</v>
      </c>
      <c r="K82" s="21" t="s">
        <v>2191</v>
      </c>
      <c r="L82" s="21" t="s">
        <v>1994</v>
      </c>
      <c r="M82" s="18" t="s">
        <v>397</v>
      </c>
    </row>
    <row r="83" spans="1:13" ht="120">
      <c r="A83" s="18" t="s">
        <v>1469</v>
      </c>
      <c r="B83" s="18" t="s">
        <v>1470</v>
      </c>
      <c r="C83" s="18" t="s">
        <v>40</v>
      </c>
      <c r="D83" s="82" t="s">
        <v>1191</v>
      </c>
      <c r="E83" s="87" t="s">
        <v>756</v>
      </c>
      <c r="F83" s="56" t="s">
        <v>853</v>
      </c>
      <c r="G83" s="18" t="s">
        <v>2190</v>
      </c>
      <c r="H83" s="18" t="s">
        <v>1993</v>
      </c>
      <c r="I83" s="78" t="s">
        <v>2077</v>
      </c>
      <c r="J83" s="21" t="s">
        <v>2078</v>
      </c>
      <c r="K83" s="21" t="s">
        <v>2191</v>
      </c>
      <c r="L83" s="21" t="s">
        <v>1994</v>
      </c>
      <c r="M83" s="18" t="s">
        <v>397</v>
      </c>
    </row>
    <row r="84" spans="1:13" ht="105">
      <c r="A84" s="18" t="s">
        <v>1469</v>
      </c>
      <c r="B84" s="18" t="s">
        <v>1470</v>
      </c>
      <c r="C84" s="18" t="s">
        <v>41</v>
      </c>
      <c r="D84" s="82" t="s">
        <v>1192</v>
      </c>
      <c r="E84" s="87" t="s">
        <v>757</v>
      </c>
      <c r="F84" s="56" t="s">
        <v>854</v>
      </c>
      <c r="G84" s="18" t="s">
        <v>2190</v>
      </c>
      <c r="H84" s="18" t="s">
        <v>1993</v>
      </c>
      <c r="I84" s="78" t="s">
        <v>2079</v>
      </c>
      <c r="J84" s="21" t="s">
        <v>2080</v>
      </c>
      <c r="K84" s="21" t="s">
        <v>2191</v>
      </c>
      <c r="L84" s="21" t="s">
        <v>1994</v>
      </c>
      <c r="M84" s="18" t="s">
        <v>397</v>
      </c>
    </row>
    <row r="85" spans="1:13" ht="105">
      <c r="A85" s="18" t="s">
        <v>1469</v>
      </c>
      <c r="B85" s="18" t="s">
        <v>1470</v>
      </c>
      <c r="C85" s="18" t="s">
        <v>42</v>
      </c>
      <c r="D85" s="82" t="s">
        <v>1193</v>
      </c>
      <c r="E85" s="87" t="s">
        <v>758</v>
      </c>
      <c r="F85" s="56" t="s">
        <v>855</v>
      </c>
      <c r="G85" s="18" t="s">
        <v>2190</v>
      </c>
      <c r="H85" s="18" t="s">
        <v>1993</v>
      </c>
      <c r="I85" s="78" t="s">
        <v>2081</v>
      </c>
      <c r="J85" s="21" t="s">
        <v>2082</v>
      </c>
      <c r="K85" s="21" t="s">
        <v>2191</v>
      </c>
      <c r="L85" s="21" t="s">
        <v>1994</v>
      </c>
      <c r="M85" s="18" t="s">
        <v>397</v>
      </c>
    </row>
    <row r="86" spans="1:13" ht="105">
      <c r="A86" s="18" t="s">
        <v>1469</v>
      </c>
      <c r="B86" s="18" t="s">
        <v>1470</v>
      </c>
      <c r="C86" s="18" t="s">
        <v>43</v>
      </c>
      <c r="D86" s="82" t="s">
        <v>1194</v>
      </c>
      <c r="E86" s="87" t="s">
        <v>759</v>
      </c>
      <c r="F86" s="56" t="s">
        <v>856</v>
      </c>
      <c r="G86" s="18" t="s">
        <v>2190</v>
      </c>
      <c r="H86" s="18" t="s">
        <v>1993</v>
      </c>
      <c r="I86" s="78" t="s">
        <v>2083</v>
      </c>
      <c r="J86" s="21" t="s">
        <v>2084</v>
      </c>
      <c r="K86" s="21" t="s">
        <v>2191</v>
      </c>
      <c r="L86" s="21" t="s">
        <v>1994</v>
      </c>
      <c r="M86" s="18" t="s">
        <v>397</v>
      </c>
    </row>
    <row r="87" spans="1:13" ht="120">
      <c r="A87" s="18" t="s">
        <v>1469</v>
      </c>
      <c r="B87" s="18" t="s">
        <v>1470</v>
      </c>
      <c r="C87" s="18" t="s">
        <v>44</v>
      </c>
      <c r="D87" s="82" t="s">
        <v>1195</v>
      </c>
      <c r="E87" s="87" t="s">
        <v>760</v>
      </c>
      <c r="F87" s="56" t="s">
        <v>857</v>
      </c>
      <c r="G87" s="18" t="s">
        <v>2190</v>
      </c>
      <c r="H87" s="18" t="s">
        <v>1993</v>
      </c>
      <c r="I87" s="78" t="s">
        <v>2085</v>
      </c>
      <c r="J87" s="21" t="s">
        <v>2086</v>
      </c>
      <c r="K87" s="21" t="s">
        <v>2191</v>
      </c>
      <c r="L87" s="21" t="s">
        <v>1994</v>
      </c>
      <c r="M87" s="18" t="s">
        <v>397</v>
      </c>
    </row>
    <row r="88" spans="1:13" ht="105">
      <c r="A88" s="18" t="s">
        <v>1469</v>
      </c>
      <c r="B88" s="18" t="s">
        <v>1470</v>
      </c>
      <c r="C88" s="18" t="s">
        <v>45</v>
      </c>
      <c r="D88" s="82" t="s">
        <v>1196</v>
      </c>
      <c r="E88" s="87" t="s">
        <v>761</v>
      </c>
      <c r="F88" s="56" t="s">
        <v>858</v>
      </c>
      <c r="G88" s="18" t="s">
        <v>2190</v>
      </c>
      <c r="H88" s="18" t="s">
        <v>1993</v>
      </c>
      <c r="I88" s="78" t="s">
        <v>2087</v>
      </c>
      <c r="J88" s="21" t="s">
        <v>2088</v>
      </c>
      <c r="K88" s="21" t="s">
        <v>2191</v>
      </c>
      <c r="L88" s="21" t="s">
        <v>1994</v>
      </c>
      <c r="M88" s="18" t="s">
        <v>397</v>
      </c>
    </row>
    <row r="89" spans="1:13" ht="105">
      <c r="A89" s="18" t="s">
        <v>1469</v>
      </c>
      <c r="B89" s="18" t="s">
        <v>1470</v>
      </c>
      <c r="C89" s="18" t="s">
        <v>46</v>
      </c>
      <c r="D89" s="82" t="s">
        <v>1197</v>
      </c>
      <c r="E89" s="87" t="s">
        <v>762</v>
      </c>
      <c r="F89" s="56" t="s">
        <v>859</v>
      </c>
      <c r="G89" s="18" t="s">
        <v>2190</v>
      </c>
      <c r="H89" s="18" t="s">
        <v>1993</v>
      </c>
      <c r="I89" s="78" t="s">
        <v>2089</v>
      </c>
      <c r="J89" s="21" t="s">
        <v>2090</v>
      </c>
      <c r="K89" s="21" t="s">
        <v>2191</v>
      </c>
      <c r="L89" s="21" t="s">
        <v>1994</v>
      </c>
      <c r="M89" s="18" t="s">
        <v>397</v>
      </c>
    </row>
    <row r="90" spans="1:13" ht="105">
      <c r="A90" s="18" t="s">
        <v>1469</v>
      </c>
      <c r="B90" s="18" t="s">
        <v>1470</v>
      </c>
      <c r="C90" s="18" t="s">
        <v>47</v>
      </c>
      <c r="D90" s="82" t="s">
        <v>1198</v>
      </c>
      <c r="E90" s="87" t="s">
        <v>763</v>
      </c>
      <c r="F90" s="56" t="s">
        <v>860</v>
      </c>
      <c r="G90" s="18" t="s">
        <v>2190</v>
      </c>
      <c r="H90" s="18" t="s">
        <v>1993</v>
      </c>
      <c r="I90" s="78" t="s">
        <v>2091</v>
      </c>
      <c r="J90" s="21" t="s">
        <v>2092</v>
      </c>
      <c r="K90" s="21" t="s">
        <v>2191</v>
      </c>
      <c r="L90" s="21" t="s">
        <v>1994</v>
      </c>
      <c r="M90" s="18" t="s">
        <v>397</v>
      </c>
    </row>
    <row r="91" spans="1:13" ht="105">
      <c r="A91" s="18" t="s">
        <v>1469</v>
      </c>
      <c r="B91" s="18" t="s">
        <v>1470</v>
      </c>
      <c r="C91" s="18" t="s">
        <v>450</v>
      </c>
      <c r="D91" s="82" t="s">
        <v>1199</v>
      </c>
      <c r="E91" s="87" t="s">
        <v>764</v>
      </c>
      <c r="F91" s="56" t="s">
        <v>861</v>
      </c>
      <c r="G91" s="18" t="s">
        <v>2190</v>
      </c>
      <c r="H91" s="18" t="s">
        <v>1993</v>
      </c>
      <c r="I91" s="78" t="s">
        <v>2093</v>
      </c>
      <c r="J91" s="21" t="s">
        <v>2094</v>
      </c>
      <c r="K91" s="21" t="s">
        <v>2191</v>
      </c>
      <c r="L91" s="21" t="s">
        <v>1994</v>
      </c>
      <c r="M91" s="18" t="s">
        <v>397</v>
      </c>
    </row>
    <row r="92" spans="1:13" ht="105">
      <c r="A92" s="18" t="s">
        <v>1469</v>
      </c>
      <c r="B92" s="18" t="s">
        <v>1470</v>
      </c>
      <c r="C92" s="18" t="s">
        <v>451</v>
      </c>
      <c r="D92" s="82" t="s">
        <v>1200</v>
      </c>
      <c r="E92" s="87" t="s">
        <v>765</v>
      </c>
      <c r="F92" s="56" t="s">
        <v>862</v>
      </c>
      <c r="G92" s="18" t="s">
        <v>2190</v>
      </c>
      <c r="H92" s="18" t="s">
        <v>1993</v>
      </c>
      <c r="I92" s="78" t="s">
        <v>2095</v>
      </c>
      <c r="J92" s="21" t="s">
        <v>2096</v>
      </c>
      <c r="K92" s="21" t="s">
        <v>2191</v>
      </c>
      <c r="L92" s="21" t="s">
        <v>1994</v>
      </c>
      <c r="M92" s="18" t="s">
        <v>397</v>
      </c>
    </row>
    <row r="93" spans="1:13" ht="120">
      <c r="A93" s="18" t="s">
        <v>1469</v>
      </c>
      <c r="B93" s="18" t="s">
        <v>1470</v>
      </c>
      <c r="C93" s="18" t="s">
        <v>48</v>
      </c>
      <c r="D93" s="82" t="s">
        <v>1201</v>
      </c>
      <c r="E93" s="87" t="s">
        <v>766</v>
      </c>
      <c r="F93" s="56" t="s">
        <v>863</v>
      </c>
      <c r="G93" s="18" t="s">
        <v>2190</v>
      </c>
      <c r="H93" s="18" t="s">
        <v>1993</v>
      </c>
      <c r="I93" s="78" t="s">
        <v>2097</v>
      </c>
      <c r="J93" s="21" t="s">
        <v>2098</v>
      </c>
      <c r="K93" s="21" t="s">
        <v>2191</v>
      </c>
      <c r="L93" s="21" t="s">
        <v>1994</v>
      </c>
      <c r="M93" s="18" t="s">
        <v>397</v>
      </c>
    </row>
    <row r="94" spans="1:13" ht="105">
      <c r="A94" s="18" t="s">
        <v>1469</v>
      </c>
      <c r="B94" s="18" t="s">
        <v>1470</v>
      </c>
      <c r="C94" s="18" t="s">
        <v>50</v>
      </c>
      <c r="D94" s="82" t="s">
        <v>1202</v>
      </c>
      <c r="E94" s="87" t="s">
        <v>767</v>
      </c>
      <c r="F94" s="56" t="s">
        <v>829</v>
      </c>
      <c r="G94" s="18" t="s">
        <v>2190</v>
      </c>
      <c r="H94" s="18" t="s">
        <v>1993</v>
      </c>
      <c r="I94" s="78" t="s">
        <v>2099</v>
      </c>
      <c r="J94" s="21" t="s">
        <v>2028</v>
      </c>
      <c r="K94" s="21" t="s">
        <v>2191</v>
      </c>
      <c r="L94" s="21" t="s">
        <v>1994</v>
      </c>
      <c r="M94" s="18" t="s">
        <v>397</v>
      </c>
    </row>
    <row r="95" spans="1:13" ht="105">
      <c r="A95" s="18" t="s">
        <v>1469</v>
      </c>
      <c r="B95" s="18" t="s">
        <v>1470</v>
      </c>
      <c r="C95" s="18" t="s">
        <v>51</v>
      </c>
      <c r="D95" s="82" t="s">
        <v>1203</v>
      </c>
      <c r="E95" s="87" t="s">
        <v>768</v>
      </c>
      <c r="F95" s="56" t="s">
        <v>864</v>
      </c>
      <c r="G95" s="18" t="s">
        <v>2190</v>
      </c>
      <c r="H95" s="18" t="s">
        <v>1993</v>
      </c>
      <c r="I95" s="78" t="s">
        <v>2100</v>
      </c>
      <c r="J95" s="21" t="s">
        <v>2101</v>
      </c>
      <c r="K95" s="21" t="s">
        <v>2191</v>
      </c>
      <c r="L95" s="21" t="s">
        <v>1994</v>
      </c>
      <c r="M95" s="18" t="s">
        <v>397</v>
      </c>
    </row>
    <row r="96" spans="1:13" ht="105">
      <c r="A96" s="18" t="s">
        <v>1469</v>
      </c>
      <c r="B96" s="18" t="s">
        <v>1470</v>
      </c>
      <c r="C96" s="18" t="s">
        <v>452</v>
      </c>
      <c r="D96" s="82" t="s">
        <v>1204</v>
      </c>
      <c r="E96" s="87" t="s">
        <v>769</v>
      </c>
      <c r="F96" s="56" t="s">
        <v>865</v>
      </c>
      <c r="G96" s="18" t="s">
        <v>2190</v>
      </c>
      <c r="H96" s="18" t="s">
        <v>1993</v>
      </c>
      <c r="I96" s="78" t="s">
        <v>2102</v>
      </c>
      <c r="J96" s="21" t="s">
        <v>2103</v>
      </c>
      <c r="K96" s="21" t="s">
        <v>2191</v>
      </c>
      <c r="L96" s="21" t="s">
        <v>1994</v>
      </c>
      <c r="M96" s="18" t="s">
        <v>397</v>
      </c>
    </row>
    <row r="97" spans="1:13" ht="105">
      <c r="A97" s="18" t="s">
        <v>1469</v>
      </c>
      <c r="B97" s="18" t="s">
        <v>1470</v>
      </c>
      <c r="C97" s="18" t="s">
        <v>52</v>
      </c>
      <c r="D97" s="82" t="s">
        <v>1205</v>
      </c>
      <c r="E97" s="87" t="s">
        <v>770</v>
      </c>
      <c r="F97" s="56" t="s">
        <v>866</v>
      </c>
      <c r="G97" s="18" t="s">
        <v>2190</v>
      </c>
      <c r="H97" s="18" t="s">
        <v>1993</v>
      </c>
      <c r="I97" s="78" t="s">
        <v>2104</v>
      </c>
      <c r="J97" s="21" t="s">
        <v>2105</v>
      </c>
      <c r="K97" s="21" t="s">
        <v>2191</v>
      </c>
      <c r="L97" s="21" t="s">
        <v>1994</v>
      </c>
      <c r="M97" s="18" t="s">
        <v>397</v>
      </c>
    </row>
    <row r="98" spans="1:13" ht="120">
      <c r="A98" s="18" t="s">
        <v>1469</v>
      </c>
      <c r="B98" s="18" t="s">
        <v>1470</v>
      </c>
      <c r="C98" s="18" t="s">
        <v>53</v>
      </c>
      <c r="D98" s="82" t="s">
        <v>1206</v>
      </c>
      <c r="E98" s="87" t="s">
        <v>771</v>
      </c>
      <c r="F98" s="56" t="s">
        <v>867</v>
      </c>
      <c r="G98" s="18" t="s">
        <v>2190</v>
      </c>
      <c r="H98" s="18" t="s">
        <v>1993</v>
      </c>
      <c r="I98" s="78" t="s">
        <v>2106</v>
      </c>
      <c r="J98" s="21" t="s">
        <v>2107</v>
      </c>
      <c r="K98" s="21" t="s">
        <v>2191</v>
      </c>
      <c r="L98" s="21" t="s">
        <v>1994</v>
      </c>
      <c r="M98" s="18" t="s">
        <v>397</v>
      </c>
    </row>
    <row r="99" spans="1:13" ht="120">
      <c r="A99" s="18" t="s">
        <v>1469</v>
      </c>
      <c r="B99" s="18" t="s">
        <v>1470</v>
      </c>
      <c r="C99" s="18" t="s">
        <v>54</v>
      </c>
      <c r="D99" s="82" t="s">
        <v>1207</v>
      </c>
      <c r="E99" s="87" t="s">
        <v>772</v>
      </c>
      <c r="F99" s="56" t="s">
        <v>868</v>
      </c>
      <c r="G99" s="18" t="s">
        <v>2190</v>
      </c>
      <c r="H99" s="18" t="s">
        <v>1993</v>
      </c>
      <c r="I99" s="78" t="s">
        <v>2108</v>
      </c>
      <c r="J99" s="21" t="s">
        <v>2109</v>
      </c>
      <c r="K99" s="21" t="s">
        <v>2191</v>
      </c>
      <c r="L99" s="21" t="s">
        <v>1994</v>
      </c>
      <c r="M99" s="18" t="s">
        <v>397</v>
      </c>
    </row>
    <row r="100" spans="1:13" ht="105">
      <c r="A100" s="18" t="s">
        <v>1469</v>
      </c>
      <c r="B100" s="18" t="s">
        <v>1470</v>
      </c>
      <c r="C100" s="18" t="s">
        <v>55</v>
      </c>
      <c r="D100" s="82" t="s">
        <v>1208</v>
      </c>
      <c r="E100" s="87" t="s">
        <v>773</v>
      </c>
      <c r="F100" s="56" t="s">
        <v>869</v>
      </c>
      <c r="G100" s="18" t="s">
        <v>2190</v>
      </c>
      <c r="H100" s="18" t="s">
        <v>1993</v>
      </c>
      <c r="I100" s="78" t="s">
        <v>2110</v>
      </c>
      <c r="J100" s="21" t="s">
        <v>2111</v>
      </c>
      <c r="K100" s="21" t="s">
        <v>2191</v>
      </c>
      <c r="L100" s="21" t="s">
        <v>1994</v>
      </c>
      <c r="M100" s="18" t="s">
        <v>397</v>
      </c>
    </row>
    <row r="101" spans="1:13" ht="135">
      <c r="A101" s="18" t="s">
        <v>1469</v>
      </c>
      <c r="B101" s="18" t="s">
        <v>1470</v>
      </c>
      <c r="C101" s="18" t="s">
        <v>56</v>
      </c>
      <c r="D101" s="82" t="s">
        <v>1209</v>
      </c>
      <c r="E101" s="87" t="s">
        <v>774</v>
      </c>
      <c r="F101" s="56" t="s">
        <v>870</v>
      </c>
      <c r="G101" s="18" t="s">
        <v>2190</v>
      </c>
      <c r="H101" s="18" t="s">
        <v>1993</v>
      </c>
      <c r="I101" s="78" t="s">
        <v>2112</v>
      </c>
      <c r="J101" s="21" t="s">
        <v>2113</v>
      </c>
      <c r="K101" s="21" t="s">
        <v>2191</v>
      </c>
      <c r="L101" s="21" t="s">
        <v>1994</v>
      </c>
      <c r="M101" s="18" t="s">
        <v>397</v>
      </c>
    </row>
    <row r="102" spans="1:13" ht="150">
      <c r="A102" s="18" t="s">
        <v>1469</v>
      </c>
      <c r="B102" s="18" t="s">
        <v>1470</v>
      </c>
      <c r="C102" s="18" t="s">
        <v>453</v>
      </c>
      <c r="D102" s="82" t="s">
        <v>1210</v>
      </c>
      <c r="E102" s="87" t="s">
        <v>775</v>
      </c>
      <c r="F102" s="56" t="s">
        <v>871</v>
      </c>
      <c r="G102" s="18" t="s">
        <v>2190</v>
      </c>
      <c r="H102" s="18" t="s">
        <v>1993</v>
      </c>
      <c r="I102" s="78" t="s">
        <v>2114</v>
      </c>
      <c r="J102" s="21" t="s">
        <v>2115</v>
      </c>
      <c r="K102" s="21" t="s">
        <v>2191</v>
      </c>
      <c r="L102" s="21" t="s">
        <v>1994</v>
      </c>
      <c r="M102" s="18" t="s">
        <v>397</v>
      </c>
    </row>
    <row r="103" spans="1:13" ht="120">
      <c r="A103" s="18" t="s">
        <v>1469</v>
      </c>
      <c r="B103" s="18" t="s">
        <v>1470</v>
      </c>
      <c r="C103" s="18" t="s">
        <v>57</v>
      </c>
      <c r="D103" s="82" t="s">
        <v>1211</v>
      </c>
      <c r="E103" s="87" t="s">
        <v>776</v>
      </c>
      <c r="F103" s="56" t="s">
        <v>2117</v>
      </c>
      <c r="G103" s="18" t="s">
        <v>2190</v>
      </c>
      <c r="H103" s="18" t="s">
        <v>1993</v>
      </c>
      <c r="I103" s="78" t="s">
        <v>2116</v>
      </c>
      <c r="J103" s="21" t="s">
        <v>2118</v>
      </c>
      <c r="K103" s="21" t="s">
        <v>2191</v>
      </c>
      <c r="L103" s="21" t="s">
        <v>1994</v>
      </c>
      <c r="M103" s="18" t="s">
        <v>397</v>
      </c>
    </row>
    <row r="104" spans="1:13" ht="120">
      <c r="A104" s="18" t="s">
        <v>1469</v>
      </c>
      <c r="B104" s="18" t="s">
        <v>1470</v>
      </c>
      <c r="C104" s="18" t="s">
        <v>58</v>
      </c>
      <c r="D104" s="82" t="s">
        <v>1212</v>
      </c>
      <c r="E104" s="87" t="s">
        <v>777</v>
      </c>
      <c r="F104" s="56" t="s">
        <v>872</v>
      </c>
      <c r="G104" s="18" t="s">
        <v>2190</v>
      </c>
      <c r="H104" s="18" t="s">
        <v>1993</v>
      </c>
      <c r="I104" s="78" t="s">
        <v>2119</v>
      </c>
      <c r="J104" s="21" t="s">
        <v>2120</v>
      </c>
      <c r="K104" s="21" t="s">
        <v>2191</v>
      </c>
      <c r="L104" s="21" t="s">
        <v>1994</v>
      </c>
      <c r="M104" s="18" t="s">
        <v>397</v>
      </c>
    </row>
    <row r="105" spans="1:13" ht="120">
      <c r="A105" s="18" t="s">
        <v>1469</v>
      </c>
      <c r="B105" s="18" t="s">
        <v>1470</v>
      </c>
      <c r="C105" s="18" t="s">
        <v>59</v>
      </c>
      <c r="D105" s="82" t="s">
        <v>1213</v>
      </c>
      <c r="E105" s="87" t="s">
        <v>778</v>
      </c>
      <c r="F105" s="56" t="s">
        <v>853</v>
      </c>
      <c r="G105" s="18" t="s">
        <v>2190</v>
      </c>
      <c r="H105" s="18" t="s">
        <v>1993</v>
      </c>
      <c r="I105" s="78" t="s">
        <v>2121</v>
      </c>
      <c r="J105" s="21" t="s">
        <v>2078</v>
      </c>
      <c r="K105" s="21" t="s">
        <v>2191</v>
      </c>
      <c r="L105" s="21" t="s">
        <v>1994</v>
      </c>
      <c r="M105" s="18" t="s">
        <v>397</v>
      </c>
    </row>
    <row r="106" spans="1:13" ht="105">
      <c r="A106" s="18" t="s">
        <v>1469</v>
      </c>
      <c r="B106" s="18" t="s">
        <v>1470</v>
      </c>
      <c r="C106" s="18" t="s">
        <v>60</v>
      </c>
      <c r="D106" s="82" t="s">
        <v>1214</v>
      </c>
      <c r="E106" s="87" t="s">
        <v>779</v>
      </c>
      <c r="F106" s="56" t="s">
        <v>873</v>
      </c>
      <c r="G106" s="18" t="s">
        <v>2190</v>
      </c>
      <c r="H106" s="18" t="s">
        <v>1993</v>
      </c>
      <c r="I106" s="78" t="s">
        <v>2122</v>
      </c>
      <c r="J106" s="21" t="s">
        <v>2123</v>
      </c>
      <c r="K106" s="21" t="s">
        <v>2191</v>
      </c>
      <c r="L106" s="21" t="s">
        <v>1994</v>
      </c>
      <c r="M106" s="18" t="s">
        <v>397</v>
      </c>
    </row>
    <row r="107" spans="1:13" ht="105">
      <c r="A107" s="18" t="s">
        <v>1469</v>
      </c>
      <c r="B107" s="18" t="s">
        <v>1470</v>
      </c>
      <c r="C107" s="18" t="s">
        <v>61</v>
      </c>
      <c r="D107" s="82" t="s">
        <v>1215</v>
      </c>
      <c r="E107" s="87" t="s">
        <v>780</v>
      </c>
      <c r="F107" s="56" t="s">
        <v>874</v>
      </c>
      <c r="G107" s="18" t="s">
        <v>2190</v>
      </c>
      <c r="H107" s="18" t="s">
        <v>1993</v>
      </c>
      <c r="I107" s="78" t="s">
        <v>2124</v>
      </c>
      <c r="J107" s="21" t="s">
        <v>2030</v>
      </c>
      <c r="K107" s="21" t="s">
        <v>2191</v>
      </c>
      <c r="L107" s="21" t="s">
        <v>1994</v>
      </c>
      <c r="M107" s="18" t="s">
        <v>397</v>
      </c>
    </row>
    <row r="108" spans="1:13" ht="105">
      <c r="A108" s="18" t="s">
        <v>1469</v>
      </c>
      <c r="B108" s="18" t="s">
        <v>1470</v>
      </c>
      <c r="C108" s="18" t="s">
        <v>62</v>
      </c>
      <c r="D108" s="82" t="s">
        <v>1216</v>
      </c>
      <c r="E108" s="87" t="s">
        <v>781</v>
      </c>
      <c r="F108" s="56" t="s">
        <v>875</v>
      </c>
      <c r="G108" s="18" t="s">
        <v>2190</v>
      </c>
      <c r="H108" s="18" t="s">
        <v>1993</v>
      </c>
      <c r="I108" s="78" t="s">
        <v>2125</v>
      </c>
      <c r="J108" s="21" t="s">
        <v>2126</v>
      </c>
      <c r="K108" s="21" t="s">
        <v>2191</v>
      </c>
      <c r="L108" s="21" t="s">
        <v>1994</v>
      </c>
      <c r="M108" s="18" t="s">
        <v>397</v>
      </c>
    </row>
    <row r="109" spans="1:13" ht="105">
      <c r="A109" s="18" t="s">
        <v>1469</v>
      </c>
      <c r="B109" s="18" t="s">
        <v>1470</v>
      </c>
      <c r="C109" s="18" t="s">
        <v>64</v>
      </c>
      <c r="D109" s="82" t="s">
        <v>1217</v>
      </c>
      <c r="E109" s="87" t="s">
        <v>782</v>
      </c>
      <c r="F109" s="56" t="s">
        <v>876</v>
      </c>
      <c r="G109" s="18" t="s">
        <v>2190</v>
      </c>
      <c r="H109" s="18" t="s">
        <v>1993</v>
      </c>
      <c r="I109" s="78" t="s">
        <v>2127</v>
      </c>
      <c r="J109" s="21" t="s">
        <v>2128</v>
      </c>
      <c r="K109" s="21" t="s">
        <v>2191</v>
      </c>
      <c r="L109" s="21" t="s">
        <v>1994</v>
      </c>
      <c r="M109" s="18" t="s">
        <v>397</v>
      </c>
    </row>
    <row r="110" spans="1:13" ht="150">
      <c r="A110" s="18" t="s">
        <v>1469</v>
      </c>
      <c r="B110" s="18" t="s">
        <v>1470</v>
      </c>
      <c r="C110" s="18" t="s">
        <v>65</v>
      </c>
      <c r="D110" s="82" t="s">
        <v>1527</v>
      </c>
      <c r="E110" s="87" t="s">
        <v>783</v>
      </c>
      <c r="F110" s="56" t="s">
        <v>877</v>
      </c>
      <c r="G110" s="18" t="s">
        <v>2190</v>
      </c>
      <c r="H110" s="18" t="s">
        <v>1993</v>
      </c>
      <c r="I110" s="78" t="s">
        <v>2129</v>
      </c>
      <c r="J110" s="21" t="s">
        <v>2130</v>
      </c>
      <c r="K110" s="21" t="s">
        <v>2191</v>
      </c>
      <c r="L110" s="21" t="s">
        <v>1994</v>
      </c>
      <c r="M110" s="18" t="s">
        <v>397</v>
      </c>
    </row>
    <row r="111" spans="1:13" ht="105">
      <c r="A111" s="18" t="s">
        <v>1469</v>
      </c>
      <c r="B111" s="18" t="s">
        <v>1470</v>
      </c>
      <c r="C111" s="18" t="s">
        <v>66</v>
      </c>
      <c r="D111" s="82" t="s">
        <v>1218</v>
      </c>
      <c r="E111" s="87" t="s">
        <v>784</v>
      </c>
      <c r="F111" s="56" t="s">
        <v>878</v>
      </c>
      <c r="G111" s="18" t="s">
        <v>2190</v>
      </c>
      <c r="H111" s="18" t="s">
        <v>1993</v>
      </c>
      <c r="I111" s="78" t="s">
        <v>2131</v>
      </c>
      <c r="J111" s="21" t="s">
        <v>2132</v>
      </c>
      <c r="K111" s="21" t="s">
        <v>2191</v>
      </c>
      <c r="L111" s="21" t="s">
        <v>1994</v>
      </c>
      <c r="M111" s="18" t="s">
        <v>397</v>
      </c>
    </row>
    <row r="112" spans="1:13" ht="105">
      <c r="A112" s="18" t="s">
        <v>1469</v>
      </c>
      <c r="B112" s="18" t="s">
        <v>1470</v>
      </c>
      <c r="C112" s="18" t="s">
        <v>67</v>
      </c>
      <c r="D112" s="82" t="s">
        <v>1219</v>
      </c>
      <c r="E112" s="87" t="s">
        <v>785</v>
      </c>
      <c r="F112" s="56" t="s">
        <v>879</v>
      </c>
      <c r="G112" s="18" t="s">
        <v>2190</v>
      </c>
      <c r="H112" s="18" t="s">
        <v>1993</v>
      </c>
      <c r="I112" s="78" t="s">
        <v>2133</v>
      </c>
      <c r="J112" s="21" t="s">
        <v>2134</v>
      </c>
      <c r="K112" s="21" t="s">
        <v>2191</v>
      </c>
      <c r="L112" s="21" t="s">
        <v>1994</v>
      </c>
      <c r="M112" s="18" t="s">
        <v>397</v>
      </c>
    </row>
    <row r="113" spans="1:13" ht="120">
      <c r="A113" s="18" t="s">
        <v>1469</v>
      </c>
      <c r="B113" s="18" t="s">
        <v>1470</v>
      </c>
      <c r="C113" s="18" t="s">
        <v>68</v>
      </c>
      <c r="D113" s="82" t="s">
        <v>1220</v>
      </c>
      <c r="E113" s="87" t="s">
        <v>786</v>
      </c>
      <c r="F113" s="56" t="s">
        <v>880</v>
      </c>
      <c r="G113" s="18" t="s">
        <v>2190</v>
      </c>
      <c r="H113" s="18" t="s">
        <v>1993</v>
      </c>
      <c r="I113" s="78" t="s">
        <v>2135</v>
      </c>
      <c r="J113" s="21" t="s">
        <v>2136</v>
      </c>
      <c r="K113" s="21" t="s">
        <v>2191</v>
      </c>
      <c r="L113" s="21" t="s">
        <v>1994</v>
      </c>
      <c r="M113" s="18" t="s">
        <v>397</v>
      </c>
    </row>
    <row r="114" spans="1:13" ht="105">
      <c r="A114" s="18" t="s">
        <v>1469</v>
      </c>
      <c r="B114" s="18" t="s">
        <v>1470</v>
      </c>
      <c r="C114" s="18" t="s">
        <v>69</v>
      </c>
      <c r="D114" s="82" t="s">
        <v>1221</v>
      </c>
      <c r="E114" s="87" t="s">
        <v>787</v>
      </c>
      <c r="F114" s="56" t="s">
        <v>881</v>
      </c>
      <c r="G114" s="18" t="s">
        <v>2190</v>
      </c>
      <c r="H114" s="18" t="s">
        <v>1993</v>
      </c>
      <c r="I114" s="78" t="s">
        <v>2137</v>
      </c>
      <c r="J114" s="21" t="s">
        <v>2138</v>
      </c>
      <c r="K114" s="21" t="s">
        <v>2191</v>
      </c>
      <c r="L114" s="21" t="s">
        <v>1994</v>
      </c>
      <c r="M114" s="18" t="s">
        <v>397</v>
      </c>
    </row>
    <row r="115" spans="1:13" ht="105">
      <c r="A115" s="18" t="s">
        <v>1469</v>
      </c>
      <c r="B115" s="18" t="s">
        <v>1470</v>
      </c>
      <c r="C115" s="18" t="s">
        <v>70</v>
      </c>
      <c r="D115" s="82" t="s">
        <v>1222</v>
      </c>
      <c r="E115" s="87" t="s">
        <v>788</v>
      </c>
      <c r="F115" s="56" t="s">
        <v>882</v>
      </c>
      <c r="G115" s="18" t="s">
        <v>2190</v>
      </c>
      <c r="H115" s="18" t="s">
        <v>1993</v>
      </c>
      <c r="I115" s="78" t="s">
        <v>2139</v>
      </c>
      <c r="J115" s="21" t="s">
        <v>2140</v>
      </c>
      <c r="K115" s="21" t="s">
        <v>2191</v>
      </c>
      <c r="L115" s="21" t="s">
        <v>1994</v>
      </c>
      <c r="M115" s="18" t="s">
        <v>397</v>
      </c>
    </row>
    <row r="116" spans="1:13" ht="105">
      <c r="A116" s="18" t="s">
        <v>1469</v>
      </c>
      <c r="B116" s="18" t="s">
        <v>1470</v>
      </c>
      <c r="C116" s="18" t="s">
        <v>71</v>
      </c>
      <c r="D116" s="82" t="s">
        <v>1223</v>
      </c>
      <c r="E116" s="87" t="s">
        <v>789</v>
      </c>
      <c r="F116" s="56" t="s">
        <v>883</v>
      </c>
      <c r="G116" s="18" t="s">
        <v>2190</v>
      </c>
      <c r="H116" s="18" t="s">
        <v>1993</v>
      </c>
      <c r="I116" s="78" t="s">
        <v>2141</v>
      </c>
      <c r="J116" s="21" t="s">
        <v>2142</v>
      </c>
      <c r="K116" s="21" t="s">
        <v>2191</v>
      </c>
      <c r="L116" s="21" t="s">
        <v>1994</v>
      </c>
      <c r="M116" s="18" t="s">
        <v>397</v>
      </c>
    </row>
    <row r="117" spans="1:13" ht="105">
      <c r="A117" s="18" t="s">
        <v>1469</v>
      </c>
      <c r="B117" s="18" t="s">
        <v>1470</v>
      </c>
      <c r="C117" s="18" t="s">
        <v>72</v>
      </c>
      <c r="D117" s="82" t="s">
        <v>1224</v>
      </c>
      <c r="E117" s="87" t="s">
        <v>790</v>
      </c>
      <c r="F117" s="56" t="s">
        <v>884</v>
      </c>
      <c r="G117" s="18" t="s">
        <v>2190</v>
      </c>
      <c r="H117" s="18" t="s">
        <v>1993</v>
      </c>
      <c r="I117" s="78" t="s">
        <v>2143</v>
      </c>
      <c r="J117" s="21" t="s">
        <v>2144</v>
      </c>
      <c r="K117" s="21" t="s">
        <v>2191</v>
      </c>
      <c r="L117" s="21" t="s">
        <v>1994</v>
      </c>
      <c r="M117" s="18" t="s">
        <v>397</v>
      </c>
    </row>
    <row r="118" spans="1:13" ht="165">
      <c r="A118" s="18" t="s">
        <v>1469</v>
      </c>
      <c r="B118" s="18" t="s">
        <v>1470</v>
      </c>
      <c r="C118" s="18" t="s">
        <v>73</v>
      </c>
      <c r="D118" s="82" t="s">
        <v>1225</v>
      </c>
      <c r="E118" s="87" t="s">
        <v>791</v>
      </c>
      <c r="F118" s="56" t="s">
        <v>2146</v>
      </c>
      <c r="G118" s="18" t="s">
        <v>2190</v>
      </c>
      <c r="H118" s="18" t="s">
        <v>1993</v>
      </c>
      <c r="I118" s="78" t="s">
        <v>2145</v>
      </c>
      <c r="J118" s="21" t="s">
        <v>2147</v>
      </c>
      <c r="K118" s="21" t="s">
        <v>2191</v>
      </c>
      <c r="L118" s="21" t="s">
        <v>1994</v>
      </c>
      <c r="M118" s="18" t="s">
        <v>397</v>
      </c>
    </row>
    <row r="119" spans="1:13" ht="165">
      <c r="A119" s="18" t="s">
        <v>1469</v>
      </c>
      <c r="B119" s="18" t="s">
        <v>1470</v>
      </c>
      <c r="C119" s="18" t="s">
        <v>74</v>
      </c>
      <c r="D119" s="82" t="s">
        <v>1226</v>
      </c>
      <c r="E119" s="87" t="s">
        <v>792</v>
      </c>
      <c r="F119" s="56" t="s">
        <v>885</v>
      </c>
      <c r="G119" s="18" t="s">
        <v>2190</v>
      </c>
      <c r="H119" s="18" t="s">
        <v>1993</v>
      </c>
      <c r="I119" s="78" t="s">
        <v>2148</v>
      </c>
      <c r="J119" s="21" t="s">
        <v>2149</v>
      </c>
      <c r="K119" s="21" t="s">
        <v>2191</v>
      </c>
      <c r="L119" s="21" t="s">
        <v>1994</v>
      </c>
      <c r="M119" s="18" t="s">
        <v>397</v>
      </c>
    </row>
    <row r="120" spans="1:13" ht="150">
      <c r="A120" s="18" t="s">
        <v>1469</v>
      </c>
      <c r="B120" s="18" t="s">
        <v>1470</v>
      </c>
      <c r="C120" s="18" t="s">
        <v>75</v>
      </c>
      <c r="D120" s="82" t="s">
        <v>1227</v>
      </c>
      <c r="E120" s="87" t="s">
        <v>793</v>
      </c>
      <c r="F120" s="56" t="s">
        <v>886</v>
      </c>
      <c r="G120" s="18" t="s">
        <v>2190</v>
      </c>
      <c r="H120" s="18" t="s">
        <v>1993</v>
      </c>
      <c r="I120" s="78" t="s">
        <v>2150</v>
      </c>
      <c r="J120" s="21" t="s">
        <v>2151</v>
      </c>
      <c r="K120" s="21" t="s">
        <v>2191</v>
      </c>
      <c r="L120" s="21" t="s">
        <v>1994</v>
      </c>
      <c r="M120" s="18" t="s">
        <v>397</v>
      </c>
    </row>
    <row r="121" spans="1:13" ht="135">
      <c r="A121" s="18" t="s">
        <v>1469</v>
      </c>
      <c r="B121" s="18" t="s">
        <v>1470</v>
      </c>
      <c r="C121" s="18" t="s">
        <v>76</v>
      </c>
      <c r="D121" s="82" t="s">
        <v>1228</v>
      </c>
      <c r="E121" s="87" t="s">
        <v>794</v>
      </c>
      <c r="F121" s="56" t="s">
        <v>887</v>
      </c>
      <c r="G121" s="18" t="s">
        <v>2190</v>
      </c>
      <c r="H121" s="18" t="s">
        <v>1993</v>
      </c>
      <c r="I121" s="78" t="s">
        <v>2152</v>
      </c>
      <c r="J121" s="21" t="s">
        <v>2153</v>
      </c>
      <c r="K121" s="21" t="s">
        <v>2191</v>
      </c>
      <c r="L121" s="21" t="s">
        <v>1994</v>
      </c>
      <c r="M121" s="18" t="s">
        <v>397</v>
      </c>
    </row>
    <row r="122" spans="1:13" ht="120">
      <c r="A122" s="18" t="s">
        <v>1469</v>
      </c>
      <c r="B122" s="18" t="s">
        <v>1470</v>
      </c>
      <c r="C122" s="18" t="s">
        <v>77</v>
      </c>
      <c r="D122" s="82" t="s">
        <v>1229</v>
      </c>
      <c r="E122" s="87" t="s">
        <v>795</v>
      </c>
      <c r="F122" s="56" t="s">
        <v>888</v>
      </c>
      <c r="G122" s="18" t="s">
        <v>2190</v>
      </c>
      <c r="H122" s="18" t="s">
        <v>1993</v>
      </c>
      <c r="I122" s="78" t="s">
        <v>2154</v>
      </c>
      <c r="J122" s="21" t="s">
        <v>2155</v>
      </c>
      <c r="K122" s="21" t="s">
        <v>2191</v>
      </c>
      <c r="L122" s="21" t="s">
        <v>1994</v>
      </c>
      <c r="M122" s="18" t="s">
        <v>397</v>
      </c>
    </row>
    <row r="123" spans="1:13" ht="120">
      <c r="A123" s="18" t="s">
        <v>1469</v>
      </c>
      <c r="B123" s="18" t="s">
        <v>1470</v>
      </c>
      <c r="C123" s="18" t="s">
        <v>78</v>
      </c>
      <c r="D123" s="82" t="s">
        <v>1230</v>
      </c>
      <c r="E123" s="87" t="s">
        <v>796</v>
      </c>
      <c r="F123" s="56" t="s">
        <v>889</v>
      </c>
      <c r="G123" s="18" t="s">
        <v>2190</v>
      </c>
      <c r="H123" s="18" t="s">
        <v>1993</v>
      </c>
      <c r="I123" s="78" t="s">
        <v>2156</v>
      </c>
      <c r="J123" s="21" t="s">
        <v>2157</v>
      </c>
      <c r="K123" s="21" t="s">
        <v>2191</v>
      </c>
      <c r="L123" s="21" t="s">
        <v>1994</v>
      </c>
      <c r="M123" s="18" t="s">
        <v>397</v>
      </c>
    </row>
    <row r="124" spans="1:13" ht="105">
      <c r="A124" s="18" t="s">
        <v>1469</v>
      </c>
      <c r="B124" s="18" t="s">
        <v>1470</v>
      </c>
      <c r="C124" s="18" t="s">
        <v>79</v>
      </c>
      <c r="D124" s="82" t="s">
        <v>1231</v>
      </c>
      <c r="E124" s="87" t="s">
        <v>797</v>
      </c>
      <c r="F124" s="56" t="s">
        <v>890</v>
      </c>
      <c r="G124" s="18" t="s">
        <v>2190</v>
      </c>
      <c r="H124" s="18" t="s">
        <v>1993</v>
      </c>
      <c r="I124" s="78" t="s">
        <v>2158</v>
      </c>
      <c r="J124" s="21" t="s">
        <v>2159</v>
      </c>
      <c r="K124" s="21" t="s">
        <v>2191</v>
      </c>
      <c r="L124" s="21" t="s">
        <v>1994</v>
      </c>
      <c r="M124" s="18" t="s">
        <v>397</v>
      </c>
    </row>
    <row r="125" spans="1:13" ht="165">
      <c r="A125" s="18" t="s">
        <v>1469</v>
      </c>
      <c r="B125" s="18" t="s">
        <v>1470</v>
      </c>
      <c r="C125" s="18" t="s">
        <v>80</v>
      </c>
      <c r="D125" s="82" t="s">
        <v>1232</v>
      </c>
      <c r="E125" s="87" t="s">
        <v>798</v>
      </c>
      <c r="F125" s="56" t="s">
        <v>891</v>
      </c>
      <c r="G125" s="18" t="s">
        <v>2190</v>
      </c>
      <c r="H125" s="18" t="s">
        <v>1993</v>
      </c>
      <c r="I125" s="78" t="s">
        <v>2160</v>
      </c>
      <c r="J125" s="21" t="s">
        <v>2161</v>
      </c>
      <c r="K125" s="21" t="s">
        <v>2191</v>
      </c>
      <c r="L125" s="21" t="s">
        <v>1994</v>
      </c>
      <c r="M125" s="18" t="s">
        <v>397</v>
      </c>
    </row>
    <row r="126" spans="1:13" ht="135">
      <c r="A126" s="18" t="s">
        <v>1469</v>
      </c>
      <c r="B126" s="18" t="s">
        <v>1470</v>
      </c>
      <c r="C126" s="18" t="s">
        <v>81</v>
      </c>
      <c r="D126" s="82" t="s">
        <v>1233</v>
      </c>
      <c r="E126" s="87" t="s">
        <v>799</v>
      </c>
      <c r="F126" s="56" t="s">
        <v>892</v>
      </c>
      <c r="G126" s="18" t="s">
        <v>2190</v>
      </c>
      <c r="H126" s="18" t="s">
        <v>1993</v>
      </c>
      <c r="I126" s="78" t="s">
        <v>2162</v>
      </c>
      <c r="J126" s="21" t="s">
        <v>2163</v>
      </c>
      <c r="K126" s="21" t="s">
        <v>2191</v>
      </c>
      <c r="L126" s="21" t="s">
        <v>1994</v>
      </c>
      <c r="M126" s="18" t="s">
        <v>397</v>
      </c>
    </row>
    <row r="127" spans="1:13" ht="150">
      <c r="A127" s="18" t="s">
        <v>1469</v>
      </c>
      <c r="B127" s="18" t="s">
        <v>1470</v>
      </c>
      <c r="C127" s="18" t="s">
        <v>82</v>
      </c>
      <c r="D127" s="82" t="s">
        <v>1234</v>
      </c>
      <c r="E127" s="87" t="s">
        <v>800</v>
      </c>
      <c r="F127" s="56" t="s">
        <v>873</v>
      </c>
      <c r="G127" s="18" t="s">
        <v>2190</v>
      </c>
      <c r="H127" s="18" t="s">
        <v>1993</v>
      </c>
      <c r="I127" s="78" t="s">
        <v>2164</v>
      </c>
      <c r="J127" s="21" t="s">
        <v>2123</v>
      </c>
      <c r="K127" s="21" t="s">
        <v>2191</v>
      </c>
      <c r="L127" s="21" t="s">
        <v>1994</v>
      </c>
      <c r="M127" s="18" t="s">
        <v>397</v>
      </c>
    </row>
    <row r="128" spans="1:13" ht="135">
      <c r="A128" s="18" t="s">
        <v>1469</v>
      </c>
      <c r="B128" s="18" t="s">
        <v>1470</v>
      </c>
      <c r="C128" s="18" t="s">
        <v>83</v>
      </c>
      <c r="D128" s="82" t="s">
        <v>1235</v>
      </c>
      <c r="E128" s="87" t="s">
        <v>801</v>
      </c>
      <c r="F128" s="56" t="s">
        <v>893</v>
      </c>
      <c r="G128" s="18" t="s">
        <v>2190</v>
      </c>
      <c r="H128" s="18" t="s">
        <v>1993</v>
      </c>
      <c r="I128" s="78" t="s">
        <v>2165</v>
      </c>
      <c r="J128" s="21" t="s">
        <v>2034</v>
      </c>
      <c r="K128" s="21" t="s">
        <v>2191</v>
      </c>
      <c r="L128" s="21" t="s">
        <v>1994</v>
      </c>
      <c r="M128" s="18" t="s">
        <v>397</v>
      </c>
    </row>
    <row r="129" spans="1:13" ht="120">
      <c r="A129" s="18" t="s">
        <v>1469</v>
      </c>
      <c r="B129" s="18" t="s">
        <v>1470</v>
      </c>
      <c r="C129" s="18" t="s">
        <v>85</v>
      </c>
      <c r="D129" s="82" t="s">
        <v>1236</v>
      </c>
      <c r="E129" s="87" t="s">
        <v>802</v>
      </c>
      <c r="F129" s="56" t="s">
        <v>894</v>
      </c>
      <c r="G129" s="18" t="s">
        <v>2190</v>
      </c>
      <c r="H129" s="18" t="s">
        <v>1993</v>
      </c>
      <c r="I129" s="78" t="s">
        <v>2166</v>
      </c>
      <c r="J129" s="21" t="s">
        <v>2167</v>
      </c>
      <c r="K129" s="21" t="s">
        <v>2191</v>
      </c>
      <c r="L129" s="21" t="s">
        <v>1994</v>
      </c>
      <c r="M129" s="18" t="s">
        <v>397</v>
      </c>
    </row>
    <row r="130" spans="1:13" ht="120">
      <c r="A130" s="18" t="s">
        <v>1469</v>
      </c>
      <c r="B130" s="18" t="s">
        <v>1470</v>
      </c>
      <c r="C130" s="18" t="s">
        <v>86</v>
      </c>
      <c r="D130" s="82" t="s">
        <v>1237</v>
      </c>
      <c r="E130" s="87" t="s">
        <v>803</v>
      </c>
      <c r="F130" s="56" t="s">
        <v>895</v>
      </c>
      <c r="G130" s="18" t="s">
        <v>2190</v>
      </c>
      <c r="H130" s="18" t="s">
        <v>1993</v>
      </c>
      <c r="I130" s="78" t="s">
        <v>2168</v>
      </c>
      <c r="J130" s="21" t="s">
        <v>2169</v>
      </c>
      <c r="K130" s="21" t="s">
        <v>2191</v>
      </c>
      <c r="L130" s="21" t="s">
        <v>1994</v>
      </c>
      <c r="M130" s="18" t="s">
        <v>397</v>
      </c>
    </row>
    <row r="131" spans="1:13" ht="135">
      <c r="A131" s="18" t="s">
        <v>1469</v>
      </c>
      <c r="B131" s="18" t="s">
        <v>1470</v>
      </c>
      <c r="C131" s="18" t="s">
        <v>87</v>
      </c>
      <c r="D131" s="82" t="s">
        <v>1238</v>
      </c>
      <c r="E131" s="87" t="s">
        <v>804</v>
      </c>
      <c r="F131" s="56" t="s">
        <v>856</v>
      </c>
      <c r="G131" s="18" t="s">
        <v>2190</v>
      </c>
      <c r="H131" s="18" t="s">
        <v>1993</v>
      </c>
      <c r="I131" s="78" t="s">
        <v>2170</v>
      </c>
      <c r="J131" s="21" t="s">
        <v>2084</v>
      </c>
      <c r="K131" s="21" t="s">
        <v>2191</v>
      </c>
      <c r="L131" s="21" t="s">
        <v>1994</v>
      </c>
      <c r="M131" s="18" t="s">
        <v>397</v>
      </c>
    </row>
    <row r="132" spans="1:13" ht="120">
      <c r="A132" s="18" t="s">
        <v>1469</v>
      </c>
      <c r="B132" s="18" t="s">
        <v>1470</v>
      </c>
      <c r="C132" s="18" t="s">
        <v>88</v>
      </c>
      <c r="D132" s="82" t="s">
        <v>1239</v>
      </c>
      <c r="E132" s="87" t="s">
        <v>805</v>
      </c>
      <c r="F132" s="56" t="s">
        <v>896</v>
      </c>
      <c r="G132" s="18" t="s">
        <v>2190</v>
      </c>
      <c r="H132" s="18" t="s">
        <v>1993</v>
      </c>
      <c r="I132" s="78" t="s">
        <v>2171</v>
      </c>
      <c r="J132" s="21" t="s">
        <v>2172</v>
      </c>
      <c r="K132" s="21" t="s">
        <v>2191</v>
      </c>
      <c r="L132" s="21" t="s">
        <v>1994</v>
      </c>
      <c r="M132" s="18" t="s">
        <v>397</v>
      </c>
    </row>
    <row r="133" spans="1:13" ht="90">
      <c r="A133" s="18" t="s">
        <v>1469</v>
      </c>
      <c r="B133" s="18" t="s">
        <v>1470</v>
      </c>
      <c r="C133" s="18" t="s">
        <v>435</v>
      </c>
      <c r="D133" s="82" t="s">
        <v>1240</v>
      </c>
      <c r="E133" s="87" t="s">
        <v>806</v>
      </c>
      <c r="F133" s="56" t="s">
        <v>897</v>
      </c>
      <c r="G133" s="18" t="s">
        <v>2190</v>
      </c>
      <c r="H133" s="18" t="s">
        <v>1993</v>
      </c>
      <c r="I133" s="78" t="s">
        <v>2173</v>
      </c>
      <c r="J133" s="21" t="s">
        <v>2174</v>
      </c>
      <c r="K133" s="21" t="s">
        <v>2191</v>
      </c>
      <c r="L133" s="21" t="s">
        <v>1994</v>
      </c>
      <c r="M133" s="18" t="s">
        <v>397</v>
      </c>
    </row>
    <row r="134" spans="1:13" ht="120">
      <c r="A134" s="18" t="s">
        <v>1469</v>
      </c>
      <c r="B134" s="18" t="s">
        <v>1470</v>
      </c>
      <c r="C134" s="18" t="s">
        <v>89</v>
      </c>
      <c r="D134" s="82" t="s">
        <v>1241</v>
      </c>
      <c r="E134" s="87" t="s">
        <v>807</v>
      </c>
      <c r="F134" s="56" t="s">
        <v>898</v>
      </c>
      <c r="G134" s="18" t="s">
        <v>2190</v>
      </c>
      <c r="H134" s="18" t="s">
        <v>1993</v>
      </c>
      <c r="I134" s="78" t="s">
        <v>2175</v>
      </c>
      <c r="J134" s="21" t="s">
        <v>2176</v>
      </c>
      <c r="K134" s="21" t="s">
        <v>2191</v>
      </c>
      <c r="L134" s="21" t="s">
        <v>1994</v>
      </c>
      <c r="M134" s="18" t="s">
        <v>397</v>
      </c>
    </row>
    <row r="135" spans="1:13" ht="120">
      <c r="A135" s="18" t="s">
        <v>1469</v>
      </c>
      <c r="B135" s="18" t="s">
        <v>1470</v>
      </c>
      <c r="C135" s="18" t="s">
        <v>90</v>
      </c>
      <c r="D135" s="82" t="s">
        <v>1242</v>
      </c>
      <c r="E135" s="87" t="s">
        <v>808</v>
      </c>
      <c r="F135" s="56" t="s">
        <v>899</v>
      </c>
      <c r="G135" s="18" t="s">
        <v>2190</v>
      </c>
      <c r="H135" s="18" t="s">
        <v>1993</v>
      </c>
      <c r="I135" s="78" t="s">
        <v>2177</v>
      </c>
      <c r="J135" s="21" t="s">
        <v>2178</v>
      </c>
      <c r="K135" s="21" t="s">
        <v>2191</v>
      </c>
      <c r="L135" s="21" t="s">
        <v>1994</v>
      </c>
      <c r="M135" s="18" t="s">
        <v>397</v>
      </c>
    </row>
    <row r="136" spans="1:13" ht="165">
      <c r="A136" s="18" t="s">
        <v>1469</v>
      </c>
      <c r="B136" s="18" t="s">
        <v>1470</v>
      </c>
      <c r="C136" s="18" t="s">
        <v>91</v>
      </c>
      <c r="D136" s="82" t="s">
        <v>1243</v>
      </c>
      <c r="E136" s="87" t="s">
        <v>809</v>
      </c>
      <c r="F136" s="56" t="s">
        <v>900</v>
      </c>
      <c r="G136" s="18" t="s">
        <v>2190</v>
      </c>
      <c r="H136" s="18" t="s">
        <v>1993</v>
      </c>
      <c r="I136" s="78" t="s">
        <v>2179</v>
      </c>
      <c r="J136" s="21" t="s">
        <v>2180</v>
      </c>
      <c r="K136" s="21" t="s">
        <v>2191</v>
      </c>
      <c r="L136" s="21" t="s">
        <v>1994</v>
      </c>
      <c r="M136" s="18" t="s">
        <v>397</v>
      </c>
    </row>
    <row r="137" spans="1:13" ht="180">
      <c r="A137" s="18" t="s">
        <v>1469</v>
      </c>
      <c r="B137" s="18" t="s">
        <v>1470</v>
      </c>
      <c r="C137" s="18" t="s">
        <v>92</v>
      </c>
      <c r="D137" s="82" t="s">
        <v>1244</v>
      </c>
      <c r="E137" s="87" t="s">
        <v>810</v>
      </c>
      <c r="F137" s="56" t="s">
        <v>901</v>
      </c>
      <c r="G137" s="18" t="s">
        <v>2190</v>
      </c>
      <c r="H137" s="18" t="s">
        <v>1993</v>
      </c>
      <c r="I137" s="78" t="s">
        <v>2181</v>
      </c>
      <c r="J137" s="21" t="s">
        <v>2182</v>
      </c>
      <c r="K137" s="21" t="s">
        <v>2191</v>
      </c>
      <c r="L137" s="21" t="s">
        <v>1994</v>
      </c>
      <c r="M137" s="18" t="s">
        <v>397</v>
      </c>
    </row>
    <row r="138" spans="1:13" ht="135">
      <c r="A138" s="18" t="s">
        <v>1469</v>
      </c>
      <c r="B138" s="18" t="s">
        <v>1470</v>
      </c>
      <c r="C138" s="18" t="s">
        <v>93</v>
      </c>
      <c r="D138" s="82" t="s">
        <v>1245</v>
      </c>
      <c r="E138" s="87" t="s">
        <v>811</v>
      </c>
      <c r="F138" s="56" t="s">
        <v>902</v>
      </c>
      <c r="G138" s="18" t="s">
        <v>2190</v>
      </c>
      <c r="H138" s="18" t="s">
        <v>1993</v>
      </c>
      <c r="I138" s="78" t="s">
        <v>2183</v>
      </c>
      <c r="J138" s="21" t="s">
        <v>2184</v>
      </c>
      <c r="K138" s="21" t="s">
        <v>2191</v>
      </c>
      <c r="L138" s="21" t="s">
        <v>1994</v>
      </c>
      <c r="M138" s="18" t="s">
        <v>397</v>
      </c>
    </row>
    <row r="139" spans="1:13" ht="135">
      <c r="A139" s="18" t="s">
        <v>1469</v>
      </c>
      <c r="B139" s="18" t="s">
        <v>1470</v>
      </c>
      <c r="C139" s="18" t="s">
        <v>94</v>
      </c>
      <c r="D139" s="82" t="s">
        <v>1246</v>
      </c>
      <c r="E139" s="87" t="s">
        <v>812</v>
      </c>
      <c r="F139" s="56" t="s">
        <v>846</v>
      </c>
      <c r="G139" s="18" t="s">
        <v>2190</v>
      </c>
      <c r="H139" s="18" t="s">
        <v>1993</v>
      </c>
      <c r="I139" s="78" t="s">
        <v>2185</v>
      </c>
      <c r="J139" s="21" t="s">
        <v>2064</v>
      </c>
      <c r="K139" s="21" t="s">
        <v>2191</v>
      </c>
      <c r="L139" s="21" t="s">
        <v>1994</v>
      </c>
      <c r="M139" s="18" t="s">
        <v>397</v>
      </c>
    </row>
    <row r="140" spans="1:13" ht="105">
      <c r="A140" s="18" t="s">
        <v>1469</v>
      </c>
      <c r="B140" s="18" t="s">
        <v>1473</v>
      </c>
      <c r="C140" s="18" t="s">
        <v>95</v>
      </c>
      <c r="D140" s="82" t="s">
        <v>1247</v>
      </c>
      <c r="E140" s="87" t="s">
        <v>1248</v>
      </c>
      <c r="F140" s="18" t="s">
        <v>517</v>
      </c>
      <c r="G140" s="18" t="s">
        <v>1712</v>
      </c>
      <c r="H140" s="18" t="s">
        <v>467</v>
      </c>
      <c r="I140" s="78" t="s">
        <v>1706</v>
      </c>
      <c r="J140" s="21" t="s">
        <v>1707</v>
      </c>
      <c r="K140" s="21" t="s">
        <v>1713</v>
      </c>
      <c r="L140" s="21" t="s">
        <v>1714</v>
      </c>
      <c r="M140" s="18" t="s">
        <v>135</v>
      </c>
    </row>
    <row r="141" spans="1:13" ht="90">
      <c r="A141" s="18" t="s">
        <v>1469</v>
      </c>
      <c r="B141" s="18" t="s">
        <v>1473</v>
      </c>
      <c r="C141" s="18" t="s">
        <v>96</v>
      </c>
      <c r="D141" s="82" t="s">
        <v>1249</v>
      </c>
      <c r="E141" s="87" t="s">
        <v>1250</v>
      </c>
      <c r="F141" s="18" t="s">
        <v>520</v>
      </c>
      <c r="G141" s="18" t="s">
        <v>1708</v>
      </c>
      <c r="H141" s="18" t="s">
        <v>467</v>
      </c>
      <c r="I141" s="78" t="s">
        <v>1715</v>
      </c>
      <c r="J141" s="21" t="s">
        <v>1716</v>
      </c>
      <c r="K141" s="21" t="s">
        <v>1713</v>
      </c>
      <c r="L141" s="21" t="s">
        <v>1714</v>
      </c>
      <c r="M141" s="18" t="s">
        <v>135</v>
      </c>
    </row>
    <row r="142" spans="1:13" ht="120">
      <c r="A142" s="18" t="s">
        <v>1469</v>
      </c>
      <c r="B142" s="18" t="s">
        <v>1473</v>
      </c>
      <c r="C142" s="18" t="s">
        <v>436</v>
      </c>
      <c r="D142" s="82" t="s">
        <v>1251</v>
      </c>
      <c r="E142" s="87" t="s">
        <v>1252</v>
      </c>
      <c r="F142" s="18" t="s">
        <v>521</v>
      </c>
      <c r="G142" s="18" t="s">
        <v>1708</v>
      </c>
      <c r="H142" s="18" t="s">
        <v>467</v>
      </c>
      <c r="I142" s="78" t="s">
        <v>1720</v>
      </c>
      <c r="J142" s="21" t="s">
        <v>1721</v>
      </c>
      <c r="K142" s="21" t="s">
        <v>1713</v>
      </c>
      <c r="L142" s="21" t="s">
        <v>1714</v>
      </c>
      <c r="M142" s="18" t="s">
        <v>135</v>
      </c>
    </row>
    <row r="143" spans="1:13" ht="120">
      <c r="A143" s="18" t="s">
        <v>1469</v>
      </c>
      <c r="B143" s="18" t="s">
        <v>1473</v>
      </c>
      <c r="C143" s="18" t="s">
        <v>97</v>
      </c>
      <c r="D143" s="82" t="s">
        <v>1253</v>
      </c>
      <c r="E143" s="87" t="s">
        <v>1254</v>
      </c>
      <c r="F143" s="18" t="s">
        <v>522</v>
      </c>
      <c r="G143" s="18" t="s">
        <v>1708</v>
      </c>
      <c r="H143" s="18" t="s">
        <v>467</v>
      </c>
      <c r="I143" s="78" t="s">
        <v>1722</v>
      </c>
      <c r="J143" s="21" t="s">
        <v>1723</v>
      </c>
      <c r="K143" s="21" t="s">
        <v>1713</v>
      </c>
      <c r="L143" s="21" t="s">
        <v>1714</v>
      </c>
      <c r="M143" s="18" t="s">
        <v>135</v>
      </c>
    </row>
    <row r="144" spans="1:13" ht="90">
      <c r="A144" s="18" t="s">
        <v>1469</v>
      </c>
      <c r="B144" s="18" t="s">
        <v>1473</v>
      </c>
      <c r="C144" s="18" t="s">
        <v>445</v>
      </c>
      <c r="D144" s="82" t="s">
        <v>1255</v>
      </c>
      <c r="E144" s="87" t="s">
        <v>1256</v>
      </c>
      <c r="F144" s="18" t="s">
        <v>523</v>
      </c>
      <c r="G144" s="18" t="s">
        <v>1708</v>
      </c>
      <c r="H144" s="18" t="s">
        <v>467</v>
      </c>
      <c r="I144" s="78" t="s">
        <v>1724</v>
      </c>
      <c r="J144" s="21" t="s">
        <v>1725</v>
      </c>
      <c r="K144" s="21" t="s">
        <v>1713</v>
      </c>
      <c r="L144" s="21" t="s">
        <v>1714</v>
      </c>
      <c r="M144" s="18" t="s">
        <v>135</v>
      </c>
    </row>
    <row r="145" spans="1:13" ht="120">
      <c r="A145" s="18" t="s">
        <v>1469</v>
      </c>
      <c r="B145" s="18" t="s">
        <v>1473</v>
      </c>
      <c r="C145" s="18" t="s">
        <v>446</v>
      </c>
      <c r="D145" s="82" t="s">
        <v>1257</v>
      </c>
      <c r="E145" s="87" t="s">
        <v>1258</v>
      </c>
      <c r="F145" s="18" t="s">
        <v>524</v>
      </c>
      <c r="G145" s="18" t="s">
        <v>1709</v>
      </c>
      <c r="H145" s="18" t="s">
        <v>467</v>
      </c>
      <c r="I145" s="78" t="s">
        <v>1726</v>
      </c>
      <c r="J145" s="21" t="s">
        <v>1727</v>
      </c>
      <c r="K145" s="21" t="s">
        <v>1717</v>
      </c>
      <c r="L145" s="21" t="s">
        <v>1714</v>
      </c>
      <c r="M145" s="18" t="s">
        <v>135</v>
      </c>
    </row>
    <row r="146" spans="1:13" ht="45">
      <c r="A146" s="18" t="s">
        <v>1469</v>
      </c>
      <c r="B146" s="18" t="s">
        <v>1473</v>
      </c>
      <c r="C146" s="18" t="s">
        <v>447</v>
      </c>
      <c r="D146" s="82" t="s">
        <v>1259</v>
      </c>
      <c r="E146" s="87" t="s">
        <v>1260</v>
      </c>
      <c r="F146" s="18" t="s">
        <v>525</v>
      </c>
      <c r="G146" s="18" t="s">
        <v>1711</v>
      </c>
      <c r="H146" s="18" t="s">
        <v>467</v>
      </c>
      <c r="I146" s="78" t="s">
        <v>1728</v>
      </c>
      <c r="J146" s="21" t="s">
        <v>1729</v>
      </c>
      <c r="K146" s="21" t="s">
        <v>1718</v>
      </c>
      <c r="L146" s="21" t="s">
        <v>1714</v>
      </c>
      <c r="M146" s="18" t="s">
        <v>135</v>
      </c>
    </row>
    <row r="147" spans="1:13" ht="105">
      <c r="A147" s="18" t="s">
        <v>1469</v>
      </c>
      <c r="B147" s="18" t="s">
        <v>1473</v>
      </c>
      <c r="C147" s="18" t="s">
        <v>448</v>
      </c>
      <c r="D147" s="82" t="s">
        <v>1261</v>
      </c>
      <c r="E147" s="87" t="s">
        <v>1262</v>
      </c>
      <c r="F147" s="18" t="s">
        <v>526</v>
      </c>
      <c r="G147" s="18" t="s">
        <v>1708</v>
      </c>
      <c r="H147" s="18" t="s">
        <v>467</v>
      </c>
      <c r="I147" s="78" t="s">
        <v>1730</v>
      </c>
      <c r="J147" s="21" t="s">
        <v>1731</v>
      </c>
      <c r="K147" s="21" t="s">
        <v>1713</v>
      </c>
      <c r="L147" s="21" t="s">
        <v>1714</v>
      </c>
      <c r="M147" s="18" t="s">
        <v>135</v>
      </c>
    </row>
    <row r="148" spans="1:13" ht="195">
      <c r="A148" s="18" t="s">
        <v>1469</v>
      </c>
      <c r="B148" s="18" t="s">
        <v>1473</v>
      </c>
      <c r="C148" s="18" t="s">
        <v>449</v>
      </c>
      <c r="D148" s="82" t="s">
        <v>1263</v>
      </c>
      <c r="E148" s="87" t="s">
        <v>1264</v>
      </c>
      <c r="F148" s="18" t="s">
        <v>527</v>
      </c>
      <c r="G148" s="18" t="s">
        <v>1710</v>
      </c>
      <c r="H148" s="18" t="s">
        <v>467</v>
      </c>
      <c r="I148" s="78" t="s">
        <v>1732</v>
      </c>
      <c r="J148" s="21" t="s">
        <v>1733</v>
      </c>
      <c r="K148" s="21" t="s">
        <v>1719</v>
      </c>
      <c r="L148" s="21" t="s">
        <v>1714</v>
      </c>
      <c r="M148" s="18" t="s">
        <v>135</v>
      </c>
    </row>
    <row r="149" spans="1:13" ht="150">
      <c r="A149" s="18" t="s">
        <v>1469</v>
      </c>
      <c r="B149" s="18" t="s">
        <v>1473</v>
      </c>
      <c r="C149" s="18" t="s">
        <v>98</v>
      </c>
      <c r="D149" s="82" t="s">
        <v>1265</v>
      </c>
      <c r="E149" s="87" t="s">
        <v>1266</v>
      </c>
      <c r="F149" s="18" t="s">
        <v>528</v>
      </c>
      <c r="G149" s="18" t="s">
        <v>1711</v>
      </c>
      <c r="H149" s="18" t="s">
        <v>467</v>
      </c>
      <c r="I149" s="78" t="s">
        <v>1734</v>
      </c>
      <c r="J149" s="21" t="s">
        <v>1735</v>
      </c>
      <c r="K149" s="21" t="s">
        <v>1718</v>
      </c>
      <c r="L149" s="21" t="s">
        <v>1714</v>
      </c>
      <c r="M149" s="18" t="s">
        <v>135</v>
      </c>
    </row>
    <row r="150" spans="1:13" ht="60">
      <c r="A150" s="18" t="s">
        <v>1469</v>
      </c>
      <c r="B150" s="18" t="s">
        <v>1473</v>
      </c>
      <c r="C150" s="18" t="s">
        <v>101</v>
      </c>
      <c r="D150" s="82" t="s">
        <v>1267</v>
      </c>
      <c r="E150" s="87" t="s">
        <v>1268</v>
      </c>
      <c r="F150" s="18" t="s">
        <v>529</v>
      </c>
      <c r="G150" s="18" t="s">
        <v>1708</v>
      </c>
      <c r="H150" s="18" t="s">
        <v>467</v>
      </c>
      <c r="I150" s="78" t="s">
        <v>1736</v>
      </c>
      <c r="J150" s="21" t="s">
        <v>1737</v>
      </c>
      <c r="K150" s="21" t="s">
        <v>1713</v>
      </c>
      <c r="L150" s="21" t="s">
        <v>1714</v>
      </c>
      <c r="M150" s="18" t="s">
        <v>135</v>
      </c>
    </row>
    <row r="151" spans="1:13" ht="150">
      <c r="A151" s="18" t="s">
        <v>1469</v>
      </c>
      <c r="B151" s="18" t="s">
        <v>1473</v>
      </c>
      <c r="C151" s="18" t="s">
        <v>103</v>
      </c>
      <c r="D151" s="82" t="s">
        <v>1269</v>
      </c>
      <c r="E151" s="87" t="s">
        <v>1270</v>
      </c>
      <c r="F151" s="18" t="s">
        <v>530</v>
      </c>
      <c r="G151" s="18" t="s">
        <v>1708</v>
      </c>
      <c r="H151" s="18" t="s">
        <v>467</v>
      </c>
      <c r="I151" s="78" t="s">
        <v>1738</v>
      </c>
      <c r="J151" s="21" t="s">
        <v>1739</v>
      </c>
      <c r="K151" s="21" t="s">
        <v>1713</v>
      </c>
      <c r="L151" s="21" t="s">
        <v>1714</v>
      </c>
      <c r="M151" s="18" t="s">
        <v>135</v>
      </c>
    </row>
    <row r="152" spans="1:13" ht="135">
      <c r="A152" s="18" t="s">
        <v>1469</v>
      </c>
      <c r="B152" s="18" t="s">
        <v>1473</v>
      </c>
      <c r="C152" s="18" t="s">
        <v>105</v>
      </c>
      <c r="D152" s="82" t="s">
        <v>1271</v>
      </c>
      <c r="E152" s="87" t="s">
        <v>1272</v>
      </c>
      <c r="F152" s="18" t="s">
        <v>531</v>
      </c>
      <c r="G152" s="18" t="s">
        <v>1711</v>
      </c>
      <c r="H152" s="18" t="s">
        <v>467</v>
      </c>
      <c r="I152" s="78" t="s">
        <v>1740</v>
      </c>
      <c r="J152" s="21" t="s">
        <v>1741</v>
      </c>
      <c r="K152" s="21" t="s">
        <v>1718</v>
      </c>
      <c r="L152" s="21" t="s">
        <v>1714</v>
      </c>
      <c r="M152" s="18" t="s">
        <v>135</v>
      </c>
    </row>
    <row r="153" spans="1:13" ht="90">
      <c r="A153" s="18" t="s">
        <v>1469</v>
      </c>
      <c r="B153" s="18" t="s">
        <v>1473</v>
      </c>
      <c r="C153" s="18" t="s">
        <v>107</v>
      </c>
      <c r="D153" s="82" t="s">
        <v>1273</v>
      </c>
      <c r="E153" s="87" t="s">
        <v>1274</v>
      </c>
      <c r="F153" s="18" t="s">
        <v>532</v>
      </c>
      <c r="G153" s="18" t="s">
        <v>1708</v>
      </c>
      <c r="H153" s="18" t="s">
        <v>467</v>
      </c>
      <c r="I153" s="78" t="s">
        <v>1742</v>
      </c>
      <c r="J153" s="21" t="s">
        <v>1743</v>
      </c>
      <c r="K153" s="21" t="s">
        <v>1713</v>
      </c>
      <c r="L153" s="21" t="s">
        <v>1714</v>
      </c>
      <c r="M153" s="18" t="s">
        <v>135</v>
      </c>
    </row>
    <row r="154" spans="1:13" ht="150">
      <c r="A154" s="18" t="s">
        <v>1469</v>
      </c>
      <c r="B154" s="18" t="s">
        <v>1473</v>
      </c>
      <c r="C154" s="18" t="s">
        <v>109</v>
      </c>
      <c r="D154" s="82" t="s">
        <v>1275</v>
      </c>
      <c r="E154" s="87" t="s">
        <v>1276</v>
      </c>
      <c r="F154" s="18" t="s">
        <v>533</v>
      </c>
      <c r="G154" s="18" t="s">
        <v>1708</v>
      </c>
      <c r="H154" s="18" t="s">
        <v>467</v>
      </c>
      <c r="I154" s="78" t="s">
        <v>1744</v>
      </c>
      <c r="J154" s="21" t="s">
        <v>1745</v>
      </c>
      <c r="K154" s="21" t="s">
        <v>1713</v>
      </c>
      <c r="L154" s="21" t="s">
        <v>1714</v>
      </c>
      <c r="M154" s="18" t="s">
        <v>135</v>
      </c>
    </row>
    <row r="155" spans="1:13" ht="105">
      <c r="A155" s="18" t="s">
        <v>1469</v>
      </c>
      <c r="B155" s="18" t="s">
        <v>1473</v>
      </c>
      <c r="C155" s="18" t="s">
        <v>111</v>
      </c>
      <c r="D155" s="82" t="s">
        <v>1277</v>
      </c>
      <c r="E155" s="87" t="s">
        <v>1278</v>
      </c>
      <c r="F155" s="18" t="s">
        <v>534</v>
      </c>
      <c r="G155" s="18" t="s">
        <v>1708</v>
      </c>
      <c r="H155" s="18" t="s">
        <v>467</v>
      </c>
      <c r="I155" s="78" t="s">
        <v>1746</v>
      </c>
      <c r="J155" s="21" t="s">
        <v>1747</v>
      </c>
      <c r="K155" s="21" t="s">
        <v>1713</v>
      </c>
      <c r="L155" s="21" t="s">
        <v>1714</v>
      </c>
      <c r="M155" s="18" t="s">
        <v>135</v>
      </c>
    </row>
    <row r="156" spans="1:13" ht="90">
      <c r="A156" s="18" t="s">
        <v>1469</v>
      </c>
      <c r="B156" s="18" t="s">
        <v>1473</v>
      </c>
      <c r="C156" s="18" t="s">
        <v>113</v>
      </c>
      <c r="D156" s="82" t="s">
        <v>1279</v>
      </c>
      <c r="E156" s="87" t="s">
        <v>1280</v>
      </c>
      <c r="F156" s="18" t="s">
        <v>535</v>
      </c>
      <c r="G156" s="18" t="s">
        <v>1708</v>
      </c>
      <c r="H156" s="18" t="s">
        <v>467</v>
      </c>
      <c r="I156" s="78" t="s">
        <v>1748</v>
      </c>
      <c r="J156" s="21" t="s">
        <v>1749</v>
      </c>
      <c r="K156" s="21" t="s">
        <v>1713</v>
      </c>
      <c r="L156" s="21" t="s">
        <v>1714</v>
      </c>
      <c r="M156" s="18" t="s">
        <v>135</v>
      </c>
    </row>
    <row r="157" spans="1:13" ht="105">
      <c r="A157" s="18" t="s">
        <v>1469</v>
      </c>
      <c r="B157" s="18" t="s">
        <v>1473</v>
      </c>
      <c r="C157" s="18" t="s">
        <v>115</v>
      </c>
      <c r="D157" s="82" t="s">
        <v>1281</v>
      </c>
      <c r="E157" s="88" t="s">
        <v>2210</v>
      </c>
      <c r="F157" s="18" t="s">
        <v>2211</v>
      </c>
      <c r="G157" s="18" t="s">
        <v>1708</v>
      </c>
      <c r="H157" s="18" t="s">
        <v>467</v>
      </c>
      <c r="I157" s="79" t="s">
        <v>2216</v>
      </c>
      <c r="J157" s="21" t="s">
        <v>2217</v>
      </c>
      <c r="K157" s="21" t="s">
        <v>1713</v>
      </c>
      <c r="L157" s="21" t="s">
        <v>1714</v>
      </c>
      <c r="M157" s="18" t="s">
        <v>135</v>
      </c>
    </row>
    <row r="158" spans="1:13" ht="165">
      <c r="A158" s="18" t="s">
        <v>1469</v>
      </c>
      <c r="B158" s="18" t="s">
        <v>1473</v>
      </c>
      <c r="C158" s="18" t="s">
        <v>116</v>
      </c>
      <c r="D158" s="82" t="s">
        <v>1282</v>
      </c>
      <c r="E158" s="87" t="s">
        <v>1283</v>
      </c>
      <c r="F158" s="18" t="s">
        <v>536</v>
      </c>
      <c r="G158" s="18" t="s">
        <v>1708</v>
      </c>
      <c r="H158" s="18" t="s">
        <v>467</v>
      </c>
      <c r="I158" s="78" t="s">
        <v>1750</v>
      </c>
      <c r="J158" s="21" t="s">
        <v>1751</v>
      </c>
      <c r="K158" s="21" t="s">
        <v>1713</v>
      </c>
      <c r="L158" s="21" t="s">
        <v>1714</v>
      </c>
      <c r="M158" s="18" t="s">
        <v>135</v>
      </c>
    </row>
    <row r="159" spans="1:13" ht="195">
      <c r="A159" s="18" t="s">
        <v>1469</v>
      </c>
      <c r="B159" s="18" t="s">
        <v>1473</v>
      </c>
      <c r="C159" s="18" t="s">
        <v>117</v>
      </c>
      <c r="D159" s="82" t="s">
        <v>1284</v>
      </c>
      <c r="E159" s="87" t="s">
        <v>1285</v>
      </c>
      <c r="F159" s="18" t="s">
        <v>537</v>
      </c>
      <c r="G159" s="18" t="s">
        <v>1708</v>
      </c>
      <c r="H159" s="18" t="s">
        <v>467</v>
      </c>
      <c r="I159" s="78" t="s">
        <v>1752</v>
      </c>
      <c r="J159" s="21" t="s">
        <v>1753</v>
      </c>
      <c r="K159" s="21" t="s">
        <v>1713</v>
      </c>
      <c r="L159" s="21" t="s">
        <v>1714</v>
      </c>
      <c r="M159" s="18" t="s">
        <v>135</v>
      </c>
    </row>
    <row r="160" spans="1:13" ht="45">
      <c r="A160" s="18" t="s">
        <v>1469</v>
      </c>
      <c r="B160" s="18" t="s">
        <v>1473</v>
      </c>
      <c r="C160" s="18" t="s">
        <v>118</v>
      </c>
      <c r="D160" s="82" t="s">
        <v>1286</v>
      </c>
      <c r="E160" s="87" t="s">
        <v>1287</v>
      </c>
      <c r="F160" s="18" t="s">
        <v>538</v>
      </c>
      <c r="G160" s="18" t="s">
        <v>1708</v>
      </c>
      <c r="H160" s="18" t="s">
        <v>467</v>
      </c>
      <c r="I160" s="78" t="s">
        <v>1754</v>
      </c>
      <c r="J160" s="21" t="s">
        <v>538</v>
      </c>
      <c r="K160" s="21" t="s">
        <v>1713</v>
      </c>
      <c r="L160" s="21" t="s">
        <v>1714</v>
      </c>
      <c r="M160" s="18" t="s">
        <v>135</v>
      </c>
    </row>
    <row r="161" spans="1:13" ht="45">
      <c r="A161" s="18" t="s">
        <v>1471</v>
      </c>
      <c r="B161" s="18" t="s">
        <v>1474</v>
      </c>
      <c r="C161" s="18" t="s">
        <v>119</v>
      </c>
      <c r="D161" s="82" t="s">
        <v>1288</v>
      </c>
      <c r="E161" s="87" t="s">
        <v>539</v>
      </c>
      <c r="F161" s="18" t="s">
        <v>540</v>
      </c>
      <c r="G161" s="18" t="s">
        <v>2212</v>
      </c>
      <c r="H161" s="18" t="s">
        <v>541</v>
      </c>
      <c r="I161" s="78" t="s">
        <v>1657</v>
      </c>
      <c r="J161" s="21" t="s">
        <v>1658</v>
      </c>
      <c r="K161" s="21" t="s">
        <v>1659</v>
      </c>
      <c r="L161" s="21" t="s">
        <v>1660</v>
      </c>
      <c r="M161" s="18" t="s">
        <v>26</v>
      </c>
    </row>
    <row r="162" spans="1:13" ht="45">
      <c r="A162" s="18" t="s">
        <v>1471</v>
      </c>
      <c r="B162" s="18" t="s">
        <v>1474</v>
      </c>
      <c r="C162" s="18" t="s">
        <v>120</v>
      </c>
      <c r="D162" s="82" t="s">
        <v>1289</v>
      </c>
      <c r="E162" s="87" t="s">
        <v>539</v>
      </c>
      <c r="F162" s="18" t="s">
        <v>540</v>
      </c>
      <c r="G162" s="18" t="s">
        <v>2212</v>
      </c>
      <c r="H162" s="18" t="s">
        <v>541</v>
      </c>
      <c r="I162" s="78" t="s">
        <v>1657</v>
      </c>
      <c r="J162" s="21" t="s">
        <v>1658</v>
      </c>
      <c r="K162" s="21" t="s">
        <v>1659</v>
      </c>
      <c r="L162" s="21" t="s">
        <v>1660</v>
      </c>
      <c r="M162" s="18" t="s">
        <v>26</v>
      </c>
    </row>
    <row r="163" spans="1:13" ht="60">
      <c r="A163" s="18" t="s">
        <v>1471</v>
      </c>
      <c r="B163" s="18" t="s">
        <v>1474</v>
      </c>
      <c r="C163" s="18" t="s">
        <v>121</v>
      </c>
      <c r="D163" s="82" t="s">
        <v>1290</v>
      </c>
      <c r="E163" s="87" t="s">
        <v>543</v>
      </c>
      <c r="F163" s="18" t="s">
        <v>544</v>
      </c>
      <c r="G163" s="18" t="s">
        <v>2212</v>
      </c>
      <c r="H163" s="18" t="s">
        <v>541</v>
      </c>
      <c r="I163" s="78" t="s">
        <v>543</v>
      </c>
      <c r="J163" s="21" t="s">
        <v>544</v>
      </c>
      <c r="K163" s="21" t="s">
        <v>1659</v>
      </c>
      <c r="L163" s="21" t="s">
        <v>1660</v>
      </c>
      <c r="M163" s="18" t="s">
        <v>26</v>
      </c>
    </row>
    <row r="164" spans="1:13" ht="60">
      <c r="A164" s="18" t="s">
        <v>1471</v>
      </c>
      <c r="B164" s="18" t="s">
        <v>1474</v>
      </c>
      <c r="C164" s="18" t="s">
        <v>122</v>
      </c>
      <c r="D164" s="82" t="s">
        <v>1291</v>
      </c>
      <c r="E164" s="87" t="s">
        <v>543</v>
      </c>
      <c r="F164" s="18" t="s">
        <v>544</v>
      </c>
      <c r="G164" s="18" t="s">
        <v>2212</v>
      </c>
      <c r="H164" s="18" t="s">
        <v>541</v>
      </c>
      <c r="I164" s="78" t="s">
        <v>1661</v>
      </c>
      <c r="J164" s="21" t="s">
        <v>544</v>
      </c>
      <c r="K164" s="21" t="s">
        <v>1659</v>
      </c>
      <c r="L164" s="21" t="s">
        <v>1660</v>
      </c>
      <c r="M164" s="18" t="s">
        <v>26</v>
      </c>
    </row>
    <row r="165" spans="1:13" ht="45">
      <c r="A165" s="18" t="s">
        <v>1471</v>
      </c>
      <c r="B165" s="18" t="s">
        <v>1474</v>
      </c>
      <c r="C165" s="18" t="s">
        <v>123</v>
      </c>
      <c r="D165" s="82" t="s">
        <v>1292</v>
      </c>
      <c r="E165" s="87" t="s">
        <v>545</v>
      </c>
      <c r="F165" s="18" t="s">
        <v>540</v>
      </c>
      <c r="G165" s="18" t="s">
        <v>2212</v>
      </c>
      <c r="H165" s="18" t="s">
        <v>541</v>
      </c>
      <c r="I165" s="78" t="s">
        <v>1662</v>
      </c>
      <c r="J165" s="21" t="s">
        <v>1658</v>
      </c>
      <c r="K165" s="21" t="s">
        <v>1663</v>
      </c>
      <c r="L165" s="21" t="s">
        <v>1660</v>
      </c>
      <c r="M165" s="18" t="s">
        <v>26</v>
      </c>
    </row>
    <row r="166" spans="1:13" ht="45">
      <c r="A166" s="18" t="s">
        <v>1471</v>
      </c>
      <c r="B166" s="18" t="s">
        <v>1474</v>
      </c>
      <c r="C166" s="18" t="s">
        <v>124</v>
      </c>
      <c r="D166" s="82" t="s">
        <v>1293</v>
      </c>
      <c r="E166" s="87" t="s">
        <v>539</v>
      </c>
      <c r="F166" s="18" t="s">
        <v>540</v>
      </c>
      <c r="G166" s="18" t="s">
        <v>2212</v>
      </c>
      <c r="H166" s="18" t="s">
        <v>541</v>
      </c>
      <c r="I166" s="78" t="s">
        <v>1657</v>
      </c>
      <c r="J166" s="21" t="s">
        <v>1658</v>
      </c>
      <c r="K166" s="21" t="s">
        <v>1659</v>
      </c>
      <c r="L166" s="21" t="s">
        <v>1660</v>
      </c>
      <c r="M166" s="18" t="s">
        <v>26</v>
      </c>
    </row>
    <row r="167" spans="1:13" ht="45">
      <c r="A167" s="18" t="s">
        <v>1471</v>
      </c>
      <c r="B167" s="18" t="s">
        <v>1474</v>
      </c>
      <c r="C167" s="18" t="s">
        <v>125</v>
      </c>
      <c r="D167" s="82" t="s">
        <v>1294</v>
      </c>
      <c r="E167" s="87" t="s">
        <v>539</v>
      </c>
      <c r="F167" s="18" t="s">
        <v>540</v>
      </c>
      <c r="G167" s="18" t="s">
        <v>2212</v>
      </c>
      <c r="H167" s="18" t="s">
        <v>541</v>
      </c>
      <c r="I167" s="78" t="s">
        <v>1657</v>
      </c>
      <c r="J167" s="21" t="s">
        <v>1658</v>
      </c>
      <c r="K167" s="21" t="s">
        <v>1659</v>
      </c>
      <c r="L167" s="21" t="s">
        <v>1660</v>
      </c>
      <c r="M167" s="18" t="s">
        <v>26</v>
      </c>
    </row>
    <row r="168" spans="1:13" ht="45">
      <c r="A168" s="18" t="s">
        <v>1471</v>
      </c>
      <c r="B168" s="18" t="s">
        <v>1474</v>
      </c>
      <c r="C168" s="18" t="s">
        <v>126</v>
      </c>
      <c r="D168" s="82" t="s">
        <v>1295</v>
      </c>
      <c r="E168" s="87" t="s">
        <v>545</v>
      </c>
      <c r="F168" s="18" t="s">
        <v>540</v>
      </c>
      <c r="G168" s="18" t="s">
        <v>2212</v>
      </c>
      <c r="H168" s="18" t="s">
        <v>541</v>
      </c>
      <c r="I168" s="78" t="s">
        <v>1662</v>
      </c>
      <c r="J168" s="21" t="s">
        <v>1658</v>
      </c>
      <c r="K168" s="21" t="s">
        <v>1663</v>
      </c>
      <c r="L168" s="21" t="s">
        <v>1660</v>
      </c>
      <c r="M168" s="18" t="s">
        <v>26</v>
      </c>
    </row>
    <row r="169" spans="1:13" ht="45">
      <c r="A169" s="18" t="s">
        <v>1471</v>
      </c>
      <c r="B169" s="18" t="s">
        <v>1474</v>
      </c>
      <c r="C169" s="18" t="s">
        <v>127</v>
      </c>
      <c r="D169" s="82" t="s">
        <v>1296</v>
      </c>
      <c r="E169" s="87" t="s">
        <v>545</v>
      </c>
      <c r="F169" s="18" t="s">
        <v>540</v>
      </c>
      <c r="G169" s="18" t="s">
        <v>2212</v>
      </c>
      <c r="H169" s="18" t="s">
        <v>541</v>
      </c>
      <c r="I169" s="78" t="s">
        <v>1662</v>
      </c>
      <c r="J169" s="21" t="s">
        <v>1658</v>
      </c>
      <c r="K169" s="21" t="s">
        <v>1663</v>
      </c>
      <c r="L169" s="21" t="s">
        <v>1660</v>
      </c>
      <c r="M169" s="18" t="s">
        <v>26</v>
      </c>
    </row>
    <row r="170" spans="1:13" ht="45">
      <c r="A170" s="18" t="s">
        <v>1471</v>
      </c>
      <c r="B170" s="18" t="s">
        <v>1474</v>
      </c>
      <c r="C170" s="18" t="s">
        <v>128</v>
      </c>
      <c r="D170" s="82" t="s">
        <v>1297</v>
      </c>
      <c r="E170" s="87" t="s">
        <v>539</v>
      </c>
      <c r="F170" s="18" t="s">
        <v>540</v>
      </c>
      <c r="G170" s="18" t="s">
        <v>2212</v>
      </c>
      <c r="H170" s="18" t="s">
        <v>541</v>
      </c>
      <c r="I170" s="78" t="s">
        <v>1657</v>
      </c>
      <c r="J170" s="21" t="s">
        <v>1658</v>
      </c>
      <c r="K170" s="21" t="s">
        <v>1659</v>
      </c>
      <c r="L170" s="21" t="s">
        <v>1660</v>
      </c>
      <c r="M170" s="18" t="s">
        <v>26</v>
      </c>
    </row>
    <row r="171" spans="1:13" ht="60">
      <c r="A171" s="18" t="s">
        <v>1471</v>
      </c>
      <c r="B171" s="18" t="s">
        <v>1474</v>
      </c>
      <c r="C171" s="18" t="s">
        <v>129</v>
      </c>
      <c r="D171" s="82" t="s">
        <v>1298</v>
      </c>
      <c r="E171" s="87" t="s">
        <v>546</v>
      </c>
      <c r="F171" s="18" t="s">
        <v>547</v>
      </c>
      <c r="G171" s="18" t="s">
        <v>2212</v>
      </c>
      <c r="H171" s="18" t="s">
        <v>541</v>
      </c>
      <c r="I171" s="78" t="s">
        <v>1664</v>
      </c>
      <c r="J171" s="21" t="s">
        <v>547</v>
      </c>
      <c r="K171" s="21" t="s">
        <v>1659</v>
      </c>
      <c r="L171" s="21" t="s">
        <v>1660</v>
      </c>
      <c r="M171" s="18" t="s">
        <v>26</v>
      </c>
    </row>
    <row r="172" spans="1:13" ht="60">
      <c r="A172" s="18" t="s">
        <v>1471</v>
      </c>
      <c r="B172" s="18" t="s">
        <v>1474</v>
      </c>
      <c r="C172" s="18" t="s">
        <v>130</v>
      </c>
      <c r="D172" s="82" t="s">
        <v>1299</v>
      </c>
      <c r="E172" s="87" t="s">
        <v>546</v>
      </c>
      <c r="F172" s="18" t="s">
        <v>547</v>
      </c>
      <c r="G172" s="18" t="s">
        <v>2212</v>
      </c>
      <c r="H172" s="18" t="s">
        <v>541</v>
      </c>
      <c r="I172" s="78" t="s">
        <v>1664</v>
      </c>
      <c r="J172" s="21" t="s">
        <v>547</v>
      </c>
      <c r="K172" s="21" t="s">
        <v>1659</v>
      </c>
      <c r="L172" s="21" t="s">
        <v>1660</v>
      </c>
      <c r="M172" s="18" t="s">
        <v>26</v>
      </c>
    </row>
    <row r="173" spans="1:13" ht="45">
      <c r="A173" s="18" t="s">
        <v>1471</v>
      </c>
      <c r="B173" s="18" t="s">
        <v>1474</v>
      </c>
      <c r="C173" s="18" t="s">
        <v>131</v>
      </c>
      <c r="D173" s="82" t="s">
        <v>1300</v>
      </c>
      <c r="E173" s="87" t="s">
        <v>545</v>
      </c>
      <c r="F173" s="18" t="s">
        <v>540</v>
      </c>
      <c r="G173" s="18" t="s">
        <v>2212</v>
      </c>
      <c r="H173" s="18" t="s">
        <v>541</v>
      </c>
      <c r="I173" s="78" t="s">
        <v>1662</v>
      </c>
      <c r="J173" s="21" t="s">
        <v>1658</v>
      </c>
      <c r="K173" s="21" t="s">
        <v>1659</v>
      </c>
      <c r="L173" s="21" t="s">
        <v>1660</v>
      </c>
      <c r="M173" s="18" t="s">
        <v>26</v>
      </c>
    </row>
    <row r="174" spans="1:13" ht="45">
      <c r="A174" s="18" t="s">
        <v>1471</v>
      </c>
      <c r="B174" s="18" t="s">
        <v>1474</v>
      </c>
      <c r="C174" s="18" t="s">
        <v>132</v>
      </c>
      <c r="D174" s="82" t="s">
        <v>1301</v>
      </c>
      <c r="E174" s="87" t="s">
        <v>545</v>
      </c>
      <c r="F174" s="18" t="s">
        <v>540</v>
      </c>
      <c r="G174" s="18" t="s">
        <v>2212</v>
      </c>
      <c r="H174" s="18" t="s">
        <v>541</v>
      </c>
      <c r="I174" s="78" t="s">
        <v>1662</v>
      </c>
      <c r="J174" s="21" t="s">
        <v>1658</v>
      </c>
      <c r="K174" s="21" t="s">
        <v>1659</v>
      </c>
      <c r="L174" s="21" t="s">
        <v>1660</v>
      </c>
      <c r="M174" s="18" t="s">
        <v>26</v>
      </c>
    </row>
    <row r="175" spans="1:13" ht="45">
      <c r="A175" s="18" t="s">
        <v>1471</v>
      </c>
      <c r="B175" s="18" t="s">
        <v>1474</v>
      </c>
      <c r="C175" s="18" t="s">
        <v>133</v>
      </c>
      <c r="D175" s="82" t="s">
        <v>1302</v>
      </c>
      <c r="E175" s="87" t="s">
        <v>545</v>
      </c>
      <c r="F175" s="18" t="s">
        <v>540</v>
      </c>
      <c r="G175" s="18" t="s">
        <v>2212</v>
      </c>
      <c r="H175" s="18" t="s">
        <v>541</v>
      </c>
      <c r="I175" s="78" t="s">
        <v>1662</v>
      </c>
      <c r="J175" s="21" t="s">
        <v>1658</v>
      </c>
      <c r="K175" s="21" t="s">
        <v>1659</v>
      </c>
      <c r="L175" s="21" t="s">
        <v>1660</v>
      </c>
      <c r="M175" s="18" t="s">
        <v>26</v>
      </c>
    </row>
    <row r="176" spans="1:13" ht="45">
      <c r="A176" s="18" t="s">
        <v>1471</v>
      </c>
      <c r="B176" s="18" t="s">
        <v>1474</v>
      </c>
      <c r="C176" s="18" t="s">
        <v>134</v>
      </c>
      <c r="D176" s="82" t="s">
        <v>1303</v>
      </c>
      <c r="E176" s="87" t="s">
        <v>545</v>
      </c>
      <c r="F176" s="18" t="s">
        <v>540</v>
      </c>
      <c r="G176" s="18" t="s">
        <v>2212</v>
      </c>
      <c r="H176" s="18" t="s">
        <v>541</v>
      </c>
      <c r="I176" s="78" t="s">
        <v>1662</v>
      </c>
      <c r="J176" s="21" t="s">
        <v>1658</v>
      </c>
      <c r="K176" s="21" t="s">
        <v>1659</v>
      </c>
      <c r="L176" s="21" t="s">
        <v>1660</v>
      </c>
      <c r="M176" s="18" t="s">
        <v>26</v>
      </c>
    </row>
    <row r="177" spans="1:13" ht="45">
      <c r="A177" s="18" t="s">
        <v>1471</v>
      </c>
      <c r="B177" s="18" t="s">
        <v>1474</v>
      </c>
      <c r="C177" s="18" t="s">
        <v>136</v>
      </c>
      <c r="D177" s="82" t="s">
        <v>1304</v>
      </c>
      <c r="E177" s="87" t="s">
        <v>539</v>
      </c>
      <c r="F177" s="18" t="s">
        <v>540</v>
      </c>
      <c r="G177" s="18" t="s">
        <v>2212</v>
      </c>
      <c r="H177" s="18" t="s">
        <v>541</v>
      </c>
      <c r="I177" s="78" t="s">
        <v>1657</v>
      </c>
      <c r="J177" s="21" t="s">
        <v>540</v>
      </c>
      <c r="K177" s="21" t="s">
        <v>1663</v>
      </c>
      <c r="L177" s="21" t="s">
        <v>1660</v>
      </c>
      <c r="M177" s="18" t="s">
        <v>26</v>
      </c>
    </row>
    <row r="178" spans="1:13" ht="45">
      <c r="A178" s="18" t="s">
        <v>1471</v>
      </c>
      <c r="B178" s="18" t="s">
        <v>1474</v>
      </c>
      <c r="C178" s="18" t="s">
        <v>137</v>
      </c>
      <c r="D178" s="82" t="s">
        <v>1305</v>
      </c>
      <c r="E178" s="87" t="s">
        <v>539</v>
      </c>
      <c r="F178" s="18" t="s">
        <v>540</v>
      </c>
      <c r="G178" s="18" t="s">
        <v>2212</v>
      </c>
      <c r="H178" s="18" t="s">
        <v>541</v>
      </c>
      <c r="I178" s="78" t="s">
        <v>1657</v>
      </c>
      <c r="J178" s="21" t="s">
        <v>540</v>
      </c>
      <c r="K178" s="21" t="s">
        <v>1663</v>
      </c>
      <c r="L178" s="21" t="s">
        <v>1660</v>
      </c>
      <c r="M178" s="18" t="s">
        <v>26</v>
      </c>
    </row>
    <row r="179" spans="1:13" ht="45">
      <c r="A179" s="18" t="s">
        <v>1471</v>
      </c>
      <c r="B179" s="18" t="s">
        <v>1474</v>
      </c>
      <c r="C179" s="18" t="s">
        <v>138</v>
      </c>
      <c r="D179" s="82" t="s">
        <v>1306</v>
      </c>
      <c r="E179" s="87" t="s">
        <v>539</v>
      </c>
      <c r="F179" s="18" t="s">
        <v>540</v>
      </c>
      <c r="G179" s="18" t="s">
        <v>2212</v>
      </c>
      <c r="H179" s="18" t="s">
        <v>541</v>
      </c>
      <c r="I179" s="78" t="s">
        <v>1657</v>
      </c>
      <c r="J179" s="21" t="s">
        <v>540</v>
      </c>
      <c r="K179" s="21" t="s">
        <v>1663</v>
      </c>
      <c r="L179" s="21" t="s">
        <v>1660</v>
      </c>
      <c r="M179" s="18" t="s">
        <v>26</v>
      </c>
    </row>
    <row r="180" spans="1:13" ht="45">
      <c r="A180" s="18" t="s">
        <v>1471</v>
      </c>
      <c r="B180" s="18" t="s">
        <v>1474</v>
      </c>
      <c r="C180" s="18" t="s">
        <v>139</v>
      </c>
      <c r="D180" s="82" t="s">
        <v>1307</v>
      </c>
      <c r="E180" s="87" t="s">
        <v>539</v>
      </c>
      <c r="F180" s="18" t="s">
        <v>540</v>
      </c>
      <c r="G180" s="18" t="s">
        <v>2212</v>
      </c>
      <c r="H180" s="18" t="s">
        <v>541</v>
      </c>
      <c r="I180" s="78" t="s">
        <v>1657</v>
      </c>
      <c r="J180" s="21" t="s">
        <v>540</v>
      </c>
      <c r="K180" s="21" t="s">
        <v>1663</v>
      </c>
      <c r="L180" s="21" t="s">
        <v>1660</v>
      </c>
      <c r="M180" s="18" t="s">
        <v>26</v>
      </c>
    </row>
    <row r="181" spans="1:13" ht="45">
      <c r="A181" s="18" t="s">
        <v>1471</v>
      </c>
      <c r="B181" s="18" t="s">
        <v>1474</v>
      </c>
      <c r="C181" s="18" t="s">
        <v>140</v>
      </c>
      <c r="D181" s="82" t="s">
        <v>1308</v>
      </c>
      <c r="E181" s="87" t="s">
        <v>539</v>
      </c>
      <c r="F181" s="18" t="s">
        <v>540</v>
      </c>
      <c r="G181" s="18" t="s">
        <v>2212</v>
      </c>
      <c r="H181" s="18" t="s">
        <v>541</v>
      </c>
      <c r="I181" s="78" t="s">
        <v>1657</v>
      </c>
      <c r="J181" s="21" t="s">
        <v>540</v>
      </c>
      <c r="K181" s="21" t="s">
        <v>1663</v>
      </c>
      <c r="L181" s="21" t="s">
        <v>1660</v>
      </c>
      <c r="M181" s="18" t="s">
        <v>26</v>
      </c>
    </row>
    <row r="182" spans="1:13" ht="45">
      <c r="A182" s="18" t="s">
        <v>1471</v>
      </c>
      <c r="B182" s="18" t="s">
        <v>1474</v>
      </c>
      <c r="C182" s="18" t="s">
        <v>141</v>
      </c>
      <c r="D182" s="82" t="s">
        <v>1309</v>
      </c>
      <c r="E182" s="87" t="s">
        <v>545</v>
      </c>
      <c r="F182" s="18" t="s">
        <v>540</v>
      </c>
      <c r="G182" s="18" t="s">
        <v>2212</v>
      </c>
      <c r="H182" s="18" t="s">
        <v>541</v>
      </c>
      <c r="I182" s="78" t="s">
        <v>1662</v>
      </c>
      <c r="J182" s="21" t="s">
        <v>1658</v>
      </c>
      <c r="K182" s="21" t="s">
        <v>1663</v>
      </c>
      <c r="L182" s="21" t="s">
        <v>1660</v>
      </c>
      <c r="M182" s="18" t="s">
        <v>26</v>
      </c>
    </row>
    <row r="183" spans="1:13" ht="45">
      <c r="A183" s="18" t="s">
        <v>1471</v>
      </c>
      <c r="B183" s="18" t="s">
        <v>1475</v>
      </c>
      <c r="C183" s="18" t="s">
        <v>142</v>
      </c>
      <c r="D183" s="82" t="s">
        <v>1310</v>
      </c>
      <c r="E183" s="87" t="s">
        <v>1311</v>
      </c>
      <c r="F183" s="18" t="s">
        <v>987</v>
      </c>
      <c r="G183" s="18" t="s">
        <v>1005</v>
      </c>
      <c r="H183" s="18" t="s">
        <v>1574</v>
      </c>
      <c r="I183" s="78" t="s">
        <v>1571</v>
      </c>
      <c r="J183" s="21" t="s">
        <v>1572</v>
      </c>
      <c r="K183" s="21" t="s">
        <v>1573</v>
      </c>
      <c r="L183" s="21" t="s">
        <v>1575</v>
      </c>
      <c r="M183" s="18" t="s">
        <v>114</v>
      </c>
    </row>
    <row r="184" spans="1:13" ht="75">
      <c r="A184" s="18" t="s">
        <v>1471</v>
      </c>
      <c r="B184" s="18" t="s">
        <v>1475</v>
      </c>
      <c r="C184" s="18" t="s">
        <v>143</v>
      </c>
      <c r="D184" s="82" t="s">
        <v>1312</v>
      </c>
      <c r="E184" s="87" t="s">
        <v>1313</v>
      </c>
      <c r="F184" s="18" t="s">
        <v>988</v>
      </c>
      <c r="G184" s="18" t="s">
        <v>1005</v>
      </c>
      <c r="H184" s="18" t="s">
        <v>1006</v>
      </c>
      <c r="I184" s="78" t="s">
        <v>1576</v>
      </c>
      <c r="J184" s="21" t="s">
        <v>1577</v>
      </c>
      <c r="K184" s="21" t="s">
        <v>1573</v>
      </c>
      <c r="L184" s="21" t="s">
        <v>1575</v>
      </c>
      <c r="M184" s="18" t="s">
        <v>114</v>
      </c>
    </row>
    <row r="185" spans="1:13" ht="90">
      <c r="A185" s="18" t="s">
        <v>1471</v>
      </c>
      <c r="B185" s="18" t="s">
        <v>1475</v>
      </c>
      <c r="C185" s="18" t="s">
        <v>144</v>
      </c>
      <c r="D185" s="82" t="s">
        <v>1314</v>
      </c>
      <c r="E185" s="87" t="s">
        <v>1315</v>
      </c>
      <c r="F185" s="18" t="s">
        <v>989</v>
      </c>
      <c r="G185" s="18" t="s">
        <v>1005</v>
      </c>
      <c r="H185" s="18" t="s">
        <v>1006</v>
      </c>
      <c r="I185" s="78" t="s">
        <v>1578</v>
      </c>
      <c r="J185" s="21" t="s">
        <v>1579</v>
      </c>
      <c r="K185" s="21" t="s">
        <v>1573</v>
      </c>
      <c r="L185" s="21" t="s">
        <v>1575</v>
      </c>
      <c r="M185" s="18" t="s">
        <v>114</v>
      </c>
    </row>
    <row r="186" spans="1:13" ht="75">
      <c r="A186" s="18" t="s">
        <v>1471</v>
      </c>
      <c r="B186" s="18" t="s">
        <v>1475</v>
      </c>
      <c r="C186" s="18" t="s">
        <v>145</v>
      </c>
      <c r="D186" s="82" t="s">
        <v>1316</v>
      </c>
      <c r="E186" s="87" t="s">
        <v>1317</v>
      </c>
      <c r="F186" s="18" t="s">
        <v>990</v>
      </c>
      <c r="G186" s="18" t="s">
        <v>1005</v>
      </c>
      <c r="H186" s="18" t="s">
        <v>1006</v>
      </c>
      <c r="I186" s="78" t="s">
        <v>1580</v>
      </c>
      <c r="J186" s="21" t="s">
        <v>1581</v>
      </c>
      <c r="K186" s="21" t="s">
        <v>1573</v>
      </c>
      <c r="L186" s="21" t="s">
        <v>1575</v>
      </c>
      <c r="M186" s="18" t="s">
        <v>114</v>
      </c>
    </row>
    <row r="187" spans="1:13" ht="90">
      <c r="A187" s="18" t="s">
        <v>1471</v>
      </c>
      <c r="B187" s="18" t="s">
        <v>1475</v>
      </c>
      <c r="C187" s="18" t="s">
        <v>146</v>
      </c>
      <c r="D187" s="82" t="s">
        <v>1318</v>
      </c>
      <c r="E187" s="87" t="s">
        <v>1319</v>
      </c>
      <c r="F187" s="18" t="s">
        <v>991</v>
      </c>
      <c r="G187" s="18" t="s">
        <v>1005</v>
      </c>
      <c r="H187" s="18" t="s">
        <v>1006</v>
      </c>
      <c r="I187" s="78" t="s">
        <v>1582</v>
      </c>
      <c r="J187" s="21" t="s">
        <v>1583</v>
      </c>
      <c r="K187" s="21" t="s">
        <v>1573</v>
      </c>
      <c r="L187" s="21" t="s">
        <v>1575</v>
      </c>
      <c r="M187" s="18" t="s">
        <v>114</v>
      </c>
    </row>
    <row r="188" spans="1:13" ht="105">
      <c r="A188" s="18" t="s">
        <v>1471</v>
      </c>
      <c r="B188" s="18" t="s">
        <v>1475</v>
      </c>
      <c r="C188" s="18" t="s">
        <v>147</v>
      </c>
      <c r="D188" s="82" t="s">
        <v>1320</v>
      </c>
      <c r="E188" s="87" t="s">
        <v>1321</v>
      </c>
      <c r="F188" s="18" t="s">
        <v>992</v>
      </c>
      <c r="G188" s="18" t="s">
        <v>1005</v>
      </c>
      <c r="H188" s="18" t="s">
        <v>1006</v>
      </c>
      <c r="I188" s="78" t="s">
        <v>1584</v>
      </c>
      <c r="J188" s="21" t="s">
        <v>1585</v>
      </c>
      <c r="K188" s="21" t="s">
        <v>1573</v>
      </c>
      <c r="L188" s="21" t="s">
        <v>1575</v>
      </c>
      <c r="M188" s="18" t="s">
        <v>114</v>
      </c>
    </row>
    <row r="189" spans="1:13" ht="105">
      <c r="A189" s="18" t="s">
        <v>1471</v>
      </c>
      <c r="B189" s="18" t="s">
        <v>1475</v>
      </c>
      <c r="C189" s="18" t="s">
        <v>148</v>
      </c>
      <c r="D189" s="82" t="s">
        <v>1322</v>
      </c>
      <c r="E189" s="87" t="s">
        <v>1323</v>
      </c>
      <c r="F189" s="18" t="s">
        <v>993</v>
      </c>
      <c r="G189" s="18" t="s">
        <v>1005</v>
      </c>
      <c r="H189" s="18" t="s">
        <v>1006</v>
      </c>
      <c r="I189" s="78" t="s">
        <v>1586</v>
      </c>
      <c r="J189" s="21" t="s">
        <v>1587</v>
      </c>
      <c r="K189" s="21" t="s">
        <v>1573</v>
      </c>
      <c r="L189" s="21" t="s">
        <v>1575</v>
      </c>
      <c r="M189" s="18" t="s">
        <v>114</v>
      </c>
    </row>
    <row r="190" spans="1:13" ht="90">
      <c r="A190" s="18" t="s">
        <v>1471</v>
      </c>
      <c r="B190" s="18" t="s">
        <v>1475</v>
      </c>
      <c r="C190" s="18" t="s">
        <v>149</v>
      </c>
      <c r="D190" s="82" t="s">
        <v>1324</v>
      </c>
      <c r="E190" s="87" t="s">
        <v>1325</v>
      </c>
      <c r="F190" s="18" t="s">
        <v>994</v>
      </c>
      <c r="G190" s="18" t="s">
        <v>1005</v>
      </c>
      <c r="H190" s="18" t="s">
        <v>1006</v>
      </c>
      <c r="I190" s="78" t="s">
        <v>1588</v>
      </c>
      <c r="J190" s="21" t="s">
        <v>1589</v>
      </c>
      <c r="K190" s="21" t="s">
        <v>1573</v>
      </c>
      <c r="L190" s="21" t="s">
        <v>1575</v>
      </c>
      <c r="M190" s="18" t="s">
        <v>114</v>
      </c>
    </row>
    <row r="191" spans="1:13" ht="90">
      <c r="A191" s="18" t="s">
        <v>1471</v>
      </c>
      <c r="B191" s="18" t="s">
        <v>1475</v>
      </c>
      <c r="C191" s="18" t="s">
        <v>150</v>
      </c>
      <c r="D191" s="82" t="s">
        <v>1326</v>
      </c>
      <c r="E191" s="87" t="s">
        <v>1327</v>
      </c>
      <c r="F191" s="18" t="s">
        <v>995</v>
      </c>
      <c r="G191" s="18" t="s">
        <v>1005</v>
      </c>
      <c r="H191" s="18" t="s">
        <v>1006</v>
      </c>
      <c r="I191" s="78" t="s">
        <v>1590</v>
      </c>
      <c r="J191" s="21" t="s">
        <v>1591</v>
      </c>
      <c r="K191" s="21" t="s">
        <v>1573</v>
      </c>
      <c r="L191" s="21" t="s">
        <v>1575</v>
      </c>
      <c r="M191" s="18" t="s">
        <v>114</v>
      </c>
    </row>
    <row r="192" spans="1:13" ht="90">
      <c r="A192" s="18" t="s">
        <v>1471</v>
      </c>
      <c r="B192" s="18" t="s">
        <v>1475</v>
      </c>
      <c r="C192" s="18" t="s">
        <v>151</v>
      </c>
      <c r="D192" s="82" t="s">
        <v>1328</v>
      </c>
      <c r="E192" s="87" t="s">
        <v>1329</v>
      </c>
      <c r="F192" s="18" t="s">
        <v>996</v>
      </c>
      <c r="G192" s="18" t="s">
        <v>1005</v>
      </c>
      <c r="H192" s="18" t="s">
        <v>1006</v>
      </c>
      <c r="I192" s="78" t="s">
        <v>1592</v>
      </c>
      <c r="J192" s="21" t="s">
        <v>1593</v>
      </c>
      <c r="K192" s="21" t="s">
        <v>1573</v>
      </c>
      <c r="L192" s="21" t="s">
        <v>1575</v>
      </c>
      <c r="M192" s="18" t="s">
        <v>114</v>
      </c>
    </row>
    <row r="193" spans="1:13" ht="60">
      <c r="A193" s="18" t="s">
        <v>1471</v>
      </c>
      <c r="B193" s="18" t="s">
        <v>1475</v>
      </c>
      <c r="C193" s="18" t="s">
        <v>152</v>
      </c>
      <c r="D193" s="82" t="s">
        <v>1330</v>
      </c>
      <c r="E193" s="87" t="s">
        <v>1331</v>
      </c>
      <c r="F193" s="18" t="s">
        <v>997</v>
      </c>
      <c r="G193" s="18" t="s">
        <v>1005</v>
      </c>
      <c r="H193" s="18" t="s">
        <v>1006</v>
      </c>
      <c r="I193" s="78" t="s">
        <v>1594</v>
      </c>
      <c r="J193" s="21" t="s">
        <v>1595</v>
      </c>
      <c r="K193" s="21" t="s">
        <v>1573</v>
      </c>
      <c r="L193" s="21" t="s">
        <v>1575</v>
      </c>
      <c r="M193" s="18" t="s">
        <v>114</v>
      </c>
    </row>
    <row r="194" spans="1:13" ht="90">
      <c r="A194" s="18" t="s">
        <v>1471</v>
      </c>
      <c r="B194" s="18" t="s">
        <v>1475</v>
      </c>
      <c r="C194" s="18" t="s">
        <v>153</v>
      </c>
      <c r="D194" s="82" t="s">
        <v>1332</v>
      </c>
      <c r="E194" s="87" t="s">
        <v>1333</v>
      </c>
      <c r="F194" s="18" t="s">
        <v>998</v>
      </c>
      <c r="G194" s="18" t="s">
        <v>1005</v>
      </c>
      <c r="H194" s="18" t="s">
        <v>1006</v>
      </c>
      <c r="I194" s="78" t="s">
        <v>1596</v>
      </c>
      <c r="J194" s="21" t="s">
        <v>1597</v>
      </c>
      <c r="K194" s="21" t="s">
        <v>1573</v>
      </c>
      <c r="L194" s="21" t="s">
        <v>1575</v>
      </c>
      <c r="M194" s="18" t="s">
        <v>114</v>
      </c>
    </row>
    <row r="195" spans="1:13" ht="45">
      <c r="A195" s="18" t="s">
        <v>1471</v>
      </c>
      <c r="B195" s="18" t="s">
        <v>1475</v>
      </c>
      <c r="C195" s="18" t="s">
        <v>154</v>
      </c>
      <c r="D195" s="82" t="s">
        <v>1334</v>
      </c>
      <c r="E195" s="87" t="s">
        <v>1335</v>
      </c>
      <c r="F195" s="18" t="s">
        <v>999</v>
      </c>
      <c r="G195" s="18" t="s">
        <v>1005</v>
      </c>
      <c r="H195" s="18" t="s">
        <v>1006</v>
      </c>
      <c r="I195" s="78" t="s">
        <v>1598</v>
      </c>
      <c r="J195" s="21" t="s">
        <v>1599</v>
      </c>
      <c r="K195" s="21" t="s">
        <v>1573</v>
      </c>
      <c r="L195" s="21" t="s">
        <v>1575</v>
      </c>
      <c r="M195" s="18" t="s">
        <v>114</v>
      </c>
    </row>
    <row r="196" spans="1:13" ht="60">
      <c r="A196" s="18" t="s">
        <v>1471</v>
      </c>
      <c r="B196" s="18" t="s">
        <v>1475</v>
      </c>
      <c r="C196" s="18" t="s">
        <v>155</v>
      </c>
      <c r="D196" s="82" t="s">
        <v>1336</v>
      </c>
      <c r="E196" s="87" t="s">
        <v>1337</v>
      </c>
      <c r="F196" s="18" t="s">
        <v>999</v>
      </c>
      <c r="G196" s="18" t="s">
        <v>1005</v>
      </c>
      <c r="H196" s="18" t="s">
        <v>1006</v>
      </c>
      <c r="I196" s="78" t="s">
        <v>1600</v>
      </c>
      <c r="J196" s="21"/>
      <c r="K196" s="21" t="s">
        <v>1573</v>
      </c>
      <c r="L196" s="21" t="s">
        <v>1575</v>
      </c>
      <c r="M196" s="18" t="s">
        <v>114</v>
      </c>
    </row>
    <row r="197" spans="1:13" ht="60">
      <c r="A197" s="18" t="s">
        <v>1471</v>
      </c>
      <c r="B197" s="18" t="s">
        <v>1475</v>
      </c>
      <c r="C197" s="18" t="s">
        <v>156</v>
      </c>
      <c r="D197" s="82" t="s">
        <v>1338</v>
      </c>
      <c r="E197" s="87" t="s">
        <v>1339</v>
      </c>
      <c r="F197" s="18" t="s">
        <v>1000</v>
      </c>
      <c r="G197" s="18" t="s">
        <v>1005</v>
      </c>
      <c r="H197" s="18" t="s">
        <v>1006</v>
      </c>
      <c r="I197" s="78" t="s">
        <v>1601</v>
      </c>
      <c r="J197" s="21" t="s">
        <v>1602</v>
      </c>
      <c r="K197" s="21" t="s">
        <v>1573</v>
      </c>
      <c r="L197" s="21" t="s">
        <v>1575</v>
      </c>
      <c r="M197" s="18" t="s">
        <v>114</v>
      </c>
    </row>
    <row r="198" spans="1:13" ht="105">
      <c r="A198" s="18" t="s">
        <v>1471</v>
      </c>
      <c r="B198" s="18" t="s">
        <v>1475</v>
      </c>
      <c r="C198" s="18" t="s">
        <v>157</v>
      </c>
      <c r="D198" s="82" t="s">
        <v>1340</v>
      </c>
      <c r="E198" s="87" t="s">
        <v>1341</v>
      </c>
      <c r="F198" s="18" t="s">
        <v>1001</v>
      </c>
      <c r="G198" s="18" t="s">
        <v>1005</v>
      </c>
      <c r="H198" s="18" t="s">
        <v>1006</v>
      </c>
      <c r="I198" s="78" t="s">
        <v>1603</v>
      </c>
      <c r="J198" s="21" t="s">
        <v>1604</v>
      </c>
      <c r="K198" s="21" t="s">
        <v>1573</v>
      </c>
      <c r="L198" s="21" t="s">
        <v>1575</v>
      </c>
      <c r="M198" s="18" t="s">
        <v>114</v>
      </c>
    </row>
    <row r="199" spans="1:13" ht="150">
      <c r="A199" s="18" t="s">
        <v>1471</v>
      </c>
      <c r="B199" s="18" t="s">
        <v>1475</v>
      </c>
      <c r="C199" s="18" t="s">
        <v>159</v>
      </c>
      <c r="D199" s="82" t="s">
        <v>1342</v>
      </c>
      <c r="E199" s="87" t="s">
        <v>1343</v>
      </c>
      <c r="F199" s="18" t="s">
        <v>1002</v>
      </c>
      <c r="G199" s="18" t="s">
        <v>1005</v>
      </c>
      <c r="H199" s="18" t="s">
        <v>1006</v>
      </c>
      <c r="I199" s="78" t="s">
        <v>1605</v>
      </c>
      <c r="J199" s="21" t="s">
        <v>1606</v>
      </c>
      <c r="K199" s="21" t="s">
        <v>1573</v>
      </c>
      <c r="L199" s="21" t="s">
        <v>1575</v>
      </c>
      <c r="M199" s="18" t="s">
        <v>114</v>
      </c>
    </row>
    <row r="200" spans="1:13" ht="105">
      <c r="A200" s="18" t="s">
        <v>1471</v>
      </c>
      <c r="B200" s="18" t="s">
        <v>1475</v>
      </c>
      <c r="C200" s="18" t="s">
        <v>160</v>
      </c>
      <c r="D200" s="82" t="s">
        <v>1344</v>
      </c>
      <c r="E200" s="87" t="s">
        <v>1345</v>
      </c>
      <c r="F200" s="18" t="s">
        <v>994</v>
      </c>
      <c r="G200" s="18" t="s">
        <v>1005</v>
      </c>
      <c r="H200" s="18" t="s">
        <v>1006</v>
      </c>
      <c r="I200" s="78" t="s">
        <v>1607</v>
      </c>
      <c r="J200" s="21" t="s">
        <v>1589</v>
      </c>
      <c r="K200" s="21" t="s">
        <v>1573</v>
      </c>
      <c r="L200" s="21" t="s">
        <v>1575</v>
      </c>
      <c r="M200" s="18" t="s">
        <v>114</v>
      </c>
    </row>
    <row r="201" spans="1:13" ht="30">
      <c r="A201" s="18" t="s">
        <v>1471</v>
      </c>
      <c r="B201" s="18" t="s">
        <v>1475</v>
      </c>
      <c r="C201" s="18" t="s">
        <v>161</v>
      </c>
      <c r="D201" s="82" t="s">
        <v>1346</v>
      </c>
      <c r="E201" s="87" t="s">
        <v>1347</v>
      </c>
      <c r="F201" s="18" t="s">
        <v>1003</v>
      </c>
      <c r="G201" s="18" t="s">
        <v>1005</v>
      </c>
      <c r="H201" s="18" t="s">
        <v>1006</v>
      </c>
      <c r="I201" s="78" t="s">
        <v>1608</v>
      </c>
      <c r="J201" s="21" t="s">
        <v>1609</v>
      </c>
      <c r="K201" s="21" t="s">
        <v>1573</v>
      </c>
      <c r="L201" s="21" t="s">
        <v>1575</v>
      </c>
      <c r="M201" s="18" t="s">
        <v>114</v>
      </c>
    </row>
    <row r="202" spans="1:13" ht="120">
      <c r="A202" s="18" t="s">
        <v>1471</v>
      </c>
      <c r="B202" s="18" t="s">
        <v>1475</v>
      </c>
      <c r="C202" s="18" t="s">
        <v>162</v>
      </c>
      <c r="D202" s="82" t="s">
        <v>1348</v>
      </c>
      <c r="E202" s="87" t="s">
        <v>986</v>
      </c>
      <c r="F202" s="18" t="s">
        <v>1004</v>
      </c>
      <c r="G202" s="18" t="s">
        <v>1005</v>
      </c>
      <c r="H202" s="18" t="s">
        <v>1006</v>
      </c>
      <c r="I202" s="78" t="s">
        <v>1610</v>
      </c>
      <c r="J202" s="21" t="s">
        <v>1611</v>
      </c>
      <c r="K202" s="21" t="s">
        <v>1573</v>
      </c>
      <c r="L202" s="21" t="s">
        <v>1575</v>
      </c>
      <c r="M202" s="18" t="s">
        <v>114</v>
      </c>
    </row>
    <row r="203" spans="1:13" ht="195">
      <c r="A203" s="18" t="s">
        <v>1476</v>
      </c>
      <c r="B203" s="18" t="s">
        <v>1477</v>
      </c>
      <c r="C203" s="18" t="s">
        <v>163</v>
      </c>
      <c r="D203" s="82" t="s">
        <v>386</v>
      </c>
      <c r="E203" s="87" t="s">
        <v>1008</v>
      </c>
      <c r="F203" s="18" t="s">
        <v>1009</v>
      </c>
      <c r="G203" s="18" t="s">
        <v>581</v>
      </c>
      <c r="H203" s="18" t="s">
        <v>694</v>
      </c>
      <c r="I203" s="78" t="s">
        <v>1875</v>
      </c>
      <c r="J203" s="21" t="s">
        <v>1009</v>
      </c>
      <c r="K203" s="21" t="s">
        <v>1877</v>
      </c>
      <c r="L203" s="21" t="s">
        <v>1876</v>
      </c>
      <c r="M203" s="18" t="s">
        <v>229</v>
      </c>
    </row>
    <row r="204" spans="1:13" ht="90">
      <c r="A204" s="18" t="s">
        <v>1471</v>
      </c>
      <c r="B204" s="18" t="s">
        <v>1475</v>
      </c>
      <c r="C204" s="18" t="s">
        <v>164</v>
      </c>
      <c r="D204" s="82" t="s">
        <v>336</v>
      </c>
      <c r="E204" s="87" t="s">
        <v>548</v>
      </c>
      <c r="F204" s="18" t="s">
        <v>549</v>
      </c>
      <c r="G204" s="18" t="s">
        <v>1869</v>
      </c>
      <c r="H204" s="18" t="s">
        <v>552</v>
      </c>
      <c r="I204" s="78" t="s">
        <v>1774</v>
      </c>
      <c r="J204" s="21" t="s">
        <v>1775</v>
      </c>
      <c r="K204" s="21" t="s">
        <v>1878</v>
      </c>
      <c r="L204" s="21" t="s">
        <v>1537</v>
      </c>
      <c r="M204" s="18" t="s">
        <v>229</v>
      </c>
    </row>
    <row r="205" spans="1:13" ht="90">
      <c r="A205" s="18" t="s">
        <v>1471</v>
      </c>
      <c r="B205" s="18" t="s">
        <v>1475</v>
      </c>
      <c r="C205" s="18" t="s">
        <v>165</v>
      </c>
      <c r="D205" s="82" t="s">
        <v>338</v>
      </c>
      <c r="E205" s="87" t="s">
        <v>550</v>
      </c>
      <c r="F205" s="18" t="s">
        <v>551</v>
      </c>
      <c r="G205" s="18" t="s">
        <v>1870</v>
      </c>
      <c r="H205" s="18" t="s">
        <v>552</v>
      </c>
      <c r="I205" s="78" t="s">
        <v>1879</v>
      </c>
      <c r="J205" s="21" t="s">
        <v>1880</v>
      </c>
      <c r="K205" s="21" t="s">
        <v>1878</v>
      </c>
      <c r="L205" s="21" t="s">
        <v>1537</v>
      </c>
      <c r="M205" s="18" t="s">
        <v>229</v>
      </c>
    </row>
    <row r="206" spans="1:13" ht="90">
      <c r="A206" s="18" t="s">
        <v>1471</v>
      </c>
      <c r="B206" s="18" t="s">
        <v>1475</v>
      </c>
      <c r="C206" s="18" t="s">
        <v>166</v>
      </c>
      <c r="D206" s="82" t="s">
        <v>340</v>
      </c>
      <c r="E206" s="87" t="s">
        <v>1349</v>
      </c>
      <c r="F206" s="18" t="s">
        <v>553</v>
      </c>
      <c r="G206" s="18" t="s">
        <v>1870</v>
      </c>
      <c r="H206" s="18" t="s">
        <v>552</v>
      </c>
      <c r="I206" s="78" t="s">
        <v>1881</v>
      </c>
      <c r="J206" s="21" t="s">
        <v>1882</v>
      </c>
      <c r="K206" s="21" t="s">
        <v>1883</v>
      </c>
      <c r="L206" s="21" t="s">
        <v>1537</v>
      </c>
      <c r="M206" s="18" t="s">
        <v>229</v>
      </c>
    </row>
    <row r="207" spans="1:13" ht="135">
      <c r="A207" s="18" t="s">
        <v>1471</v>
      </c>
      <c r="B207" s="18" t="s">
        <v>1475</v>
      </c>
      <c r="C207" s="18" t="s">
        <v>167</v>
      </c>
      <c r="D207" s="82" t="s">
        <v>347</v>
      </c>
      <c r="E207" s="87" t="s">
        <v>554</v>
      </c>
      <c r="F207" s="18" t="s">
        <v>1350</v>
      </c>
      <c r="G207" s="18" t="s">
        <v>1871</v>
      </c>
      <c r="H207" s="18" t="s">
        <v>555</v>
      </c>
      <c r="I207" s="78" t="s">
        <v>1777</v>
      </c>
      <c r="J207" s="21" t="s">
        <v>1778</v>
      </c>
      <c r="K207" s="21" t="s">
        <v>1884</v>
      </c>
      <c r="L207" s="21" t="s">
        <v>1885</v>
      </c>
      <c r="M207" s="18" t="s">
        <v>229</v>
      </c>
    </row>
    <row r="208" spans="1:13" ht="180">
      <c r="A208" s="18" t="s">
        <v>1471</v>
      </c>
      <c r="B208" s="18" t="s">
        <v>1475</v>
      </c>
      <c r="C208" s="18" t="s">
        <v>168</v>
      </c>
      <c r="D208" s="82" t="s">
        <v>344</v>
      </c>
      <c r="E208" s="87" t="s">
        <v>556</v>
      </c>
      <c r="F208" s="18" t="s">
        <v>1351</v>
      </c>
      <c r="G208" s="18" t="s">
        <v>1871</v>
      </c>
      <c r="H208" s="18" t="s">
        <v>555</v>
      </c>
      <c r="I208" s="78" t="s">
        <v>556</v>
      </c>
      <c r="J208" s="21" t="s">
        <v>1886</v>
      </c>
      <c r="K208" s="21" t="s">
        <v>1884</v>
      </c>
      <c r="L208" s="21" t="s">
        <v>1885</v>
      </c>
      <c r="M208" s="18" t="s">
        <v>229</v>
      </c>
    </row>
    <row r="209" spans="1:13" ht="105">
      <c r="A209" s="18" t="s">
        <v>1471</v>
      </c>
      <c r="B209" s="18" t="s">
        <v>1475</v>
      </c>
      <c r="C209" s="18" t="s">
        <v>169</v>
      </c>
      <c r="D209" s="82" t="s">
        <v>1352</v>
      </c>
      <c r="E209" s="87" t="s">
        <v>557</v>
      </c>
      <c r="F209" s="18" t="s">
        <v>558</v>
      </c>
      <c r="G209" s="18" t="s">
        <v>1871</v>
      </c>
      <c r="H209" s="18" t="s">
        <v>552</v>
      </c>
      <c r="I209" s="78" t="s">
        <v>1887</v>
      </c>
      <c r="J209" s="21" t="s">
        <v>1888</v>
      </c>
      <c r="K209" s="21" t="s">
        <v>1878</v>
      </c>
      <c r="L209" s="21" t="s">
        <v>1537</v>
      </c>
      <c r="M209" s="18" t="s">
        <v>229</v>
      </c>
    </row>
    <row r="210" spans="1:13" ht="60">
      <c r="A210" s="18" t="s">
        <v>1478</v>
      </c>
      <c r="B210" s="18" t="s">
        <v>1479</v>
      </c>
      <c r="C210" s="18" t="s">
        <v>170</v>
      </c>
      <c r="D210" s="82" t="s">
        <v>228</v>
      </c>
      <c r="E210" s="87" t="s">
        <v>559</v>
      </c>
      <c r="F210" s="18" t="s">
        <v>560</v>
      </c>
      <c r="G210" s="18" t="s">
        <v>1872</v>
      </c>
      <c r="H210" s="18" t="s">
        <v>561</v>
      </c>
      <c r="I210" s="78" t="s">
        <v>1889</v>
      </c>
      <c r="J210" s="21" t="s">
        <v>1890</v>
      </c>
      <c r="K210" s="21" t="s">
        <v>1891</v>
      </c>
      <c r="L210" s="21" t="s">
        <v>1892</v>
      </c>
      <c r="M210" s="18" t="s">
        <v>229</v>
      </c>
    </row>
    <row r="211" spans="1:13" ht="75">
      <c r="A211" s="18" t="s">
        <v>1478</v>
      </c>
      <c r="B211" s="18" t="s">
        <v>1479</v>
      </c>
      <c r="C211" s="18" t="s">
        <v>171</v>
      </c>
      <c r="D211" s="82" t="s">
        <v>231</v>
      </c>
      <c r="E211" s="87" t="s">
        <v>562</v>
      </c>
      <c r="F211" s="18" t="s">
        <v>563</v>
      </c>
      <c r="G211" s="18" t="s">
        <v>1872</v>
      </c>
      <c r="H211" s="18" t="s">
        <v>561</v>
      </c>
      <c r="I211" s="78" t="s">
        <v>1893</v>
      </c>
      <c r="J211" s="21" t="s">
        <v>1894</v>
      </c>
      <c r="K211" s="21" t="s">
        <v>1891</v>
      </c>
      <c r="L211" s="21" t="s">
        <v>1892</v>
      </c>
      <c r="M211" s="18" t="s">
        <v>229</v>
      </c>
    </row>
    <row r="212" spans="1:13" ht="60">
      <c r="A212" s="18" t="s">
        <v>1478</v>
      </c>
      <c r="B212" s="18" t="s">
        <v>1479</v>
      </c>
      <c r="C212" s="18" t="s">
        <v>172</v>
      </c>
      <c r="D212" s="82" t="s">
        <v>233</v>
      </c>
      <c r="E212" s="87" t="s">
        <v>564</v>
      </c>
      <c r="F212" s="18" t="s">
        <v>565</v>
      </c>
      <c r="G212" s="18" t="s">
        <v>1872</v>
      </c>
      <c r="H212" s="18" t="s">
        <v>561</v>
      </c>
      <c r="I212" s="78" t="s">
        <v>1895</v>
      </c>
      <c r="J212" s="21" t="s">
        <v>1896</v>
      </c>
      <c r="K212" s="21" t="s">
        <v>1891</v>
      </c>
      <c r="L212" s="21" t="s">
        <v>1892</v>
      </c>
      <c r="M212" s="18" t="s">
        <v>229</v>
      </c>
    </row>
    <row r="213" spans="1:13" ht="60">
      <c r="A213" s="18" t="s">
        <v>1478</v>
      </c>
      <c r="B213" s="18" t="s">
        <v>1479</v>
      </c>
      <c r="C213" s="18" t="s">
        <v>173</v>
      </c>
      <c r="D213" s="82" t="s">
        <v>241</v>
      </c>
      <c r="E213" s="87" t="s">
        <v>1353</v>
      </c>
      <c r="F213" s="18" t="s">
        <v>566</v>
      </c>
      <c r="G213" s="18" t="s">
        <v>1872</v>
      </c>
      <c r="H213" s="18" t="s">
        <v>561</v>
      </c>
      <c r="I213" s="78" t="s">
        <v>1897</v>
      </c>
      <c r="J213" s="21" t="s">
        <v>1898</v>
      </c>
      <c r="K213" s="21" t="s">
        <v>1891</v>
      </c>
      <c r="L213" s="21" t="s">
        <v>1892</v>
      </c>
      <c r="M213" s="18" t="s">
        <v>229</v>
      </c>
    </row>
    <row r="214" spans="1:13" ht="60">
      <c r="A214" s="18" t="s">
        <v>1478</v>
      </c>
      <c r="B214" s="18" t="s">
        <v>1479</v>
      </c>
      <c r="C214" s="18" t="s">
        <v>174</v>
      </c>
      <c r="D214" s="82" t="s">
        <v>235</v>
      </c>
      <c r="E214" s="87" t="s">
        <v>559</v>
      </c>
      <c r="F214" s="18" t="s">
        <v>560</v>
      </c>
      <c r="G214" s="18" t="s">
        <v>1872</v>
      </c>
      <c r="H214" s="18" t="s">
        <v>561</v>
      </c>
      <c r="I214" s="78" t="s">
        <v>1889</v>
      </c>
      <c r="J214" s="21" t="s">
        <v>1890</v>
      </c>
      <c r="K214" s="21" t="s">
        <v>1891</v>
      </c>
      <c r="L214" s="21" t="s">
        <v>1892</v>
      </c>
      <c r="M214" s="18" t="s">
        <v>229</v>
      </c>
    </row>
    <row r="215" spans="1:13" ht="75">
      <c r="A215" s="18" t="s">
        <v>1478</v>
      </c>
      <c r="B215" s="18" t="s">
        <v>1479</v>
      </c>
      <c r="C215" s="18" t="s">
        <v>175</v>
      </c>
      <c r="D215" s="82" t="s">
        <v>237</v>
      </c>
      <c r="E215" s="87" t="s">
        <v>562</v>
      </c>
      <c r="F215" s="18" t="s">
        <v>567</v>
      </c>
      <c r="G215" s="18" t="s">
        <v>1872</v>
      </c>
      <c r="H215" s="18" t="s">
        <v>561</v>
      </c>
      <c r="I215" s="78" t="s">
        <v>1893</v>
      </c>
      <c r="J215" s="21" t="s">
        <v>1894</v>
      </c>
      <c r="K215" s="21" t="s">
        <v>1891</v>
      </c>
      <c r="L215" s="21" t="s">
        <v>1892</v>
      </c>
      <c r="M215" s="18" t="s">
        <v>229</v>
      </c>
    </row>
    <row r="216" spans="1:13" ht="60">
      <c r="A216" s="18" t="s">
        <v>1478</v>
      </c>
      <c r="B216" s="18" t="s">
        <v>1479</v>
      </c>
      <c r="C216" s="18" t="s">
        <v>176</v>
      </c>
      <c r="D216" s="82" t="s">
        <v>247</v>
      </c>
      <c r="E216" s="87" t="s">
        <v>568</v>
      </c>
      <c r="F216" s="18" t="s">
        <v>569</v>
      </c>
      <c r="G216" s="18" t="s">
        <v>1872</v>
      </c>
      <c r="H216" s="18" t="s">
        <v>561</v>
      </c>
      <c r="I216" s="78" t="s">
        <v>1899</v>
      </c>
      <c r="J216" s="21" t="s">
        <v>1900</v>
      </c>
      <c r="K216" s="21" t="s">
        <v>1891</v>
      </c>
      <c r="L216" s="21" t="s">
        <v>1892</v>
      </c>
      <c r="M216" s="18" t="s">
        <v>229</v>
      </c>
    </row>
    <row r="217" spans="1:13" ht="60">
      <c r="A217" s="18" t="s">
        <v>1478</v>
      </c>
      <c r="B217" s="18" t="s">
        <v>1479</v>
      </c>
      <c r="C217" s="18" t="s">
        <v>177</v>
      </c>
      <c r="D217" s="82" t="s">
        <v>239</v>
      </c>
      <c r="E217" s="87" t="s">
        <v>564</v>
      </c>
      <c r="F217" s="18" t="s">
        <v>570</v>
      </c>
      <c r="G217" s="18" t="s">
        <v>1872</v>
      </c>
      <c r="H217" s="18" t="s">
        <v>561</v>
      </c>
      <c r="I217" s="78" t="s">
        <v>1895</v>
      </c>
      <c r="J217" s="21" t="s">
        <v>1896</v>
      </c>
      <c r="K217" s="21" t="s">
        <v>1891</v>
      </c>
      <c r="L217" s="21" t="s">
        <v>1892</v>
      </c>
      <c r="M217" s="18" t="s">
        <v>229</v>
      </c>
    </row>
    <row r="218" spans="1:13" ht="90">
      <c r="A218" s="18" t="s">
        <v>1478</v>
      </c>
      <c r="B218" s="18" t="s">
        <v>1479</v>
      </c>
      <c r="C218" s="18" t="s">
        <v>178</v>
      </c>
      <c r="D218" s="82" t="s">
        <v>253</v>
      </c>
      <c r="E218" s="87" t="s">
        <v>571</v>
      </c>
      <c r="F218" s="18" t="s">
        <v>572</v>
      </c>
      <c r="G218" s="18" t="s">
        <v>1872</v>
      </c>
      <c r="H218" s="18" t="s">
        <v>561</v>
      </c>
      <c r="I218" s="78" t="s">
        <v>1901</v>
      </c>
      <c r="J218" s="21" t="s">
        <v>1902</v>
      </c>
      <c r="K218" s="21" t="s">
        <v>1891</v>
      </c>
      <c r="L218" s="21" t="s">
        <v>1892</v>
      </c>
      <c r="M218" s="18" t="s">
        <v>229</v>
      </c>
    </row>
    <row r="219" spans="1:13" ht="60">
      <c r="A219" s="18" t="s">
        <v>1478</v>
      </c>
      <c r="B219" s="18" t="s">
        <v>1479</v>
      </c>
      <c r="C219" s="18" t="s">
        <v>179</v>
      </c>
      <c r="D219" s="82" t="s">
        <v>255</v>
      </c>
      <c r="E219" s="87" t="s">
        <v>573</v>
      </c>
      <c r="F219" s="18" t="s">
        <v>574</v>
      </c>
      <c r="G219" s="18" t="s">
        <v>1872</v>
      </c>
      <c r="H219" s="18" t="s">
        <v>561</v>
      </c>
      <c r="I219" s="78" t="s">
        <v>1903</v>
      </c>
      <c r="J219" s="21" t="s">
        <v>1904</v>
      </c>
      <c r="K219" s="21" t="s">
        <v>1891</v>
      </c>
      <c r="L219" s="21" t="s">
        <v>1892</v>
      </c>
      <c r="M219" s="18" t="s">
        <v>229</v>
      </c>
    </row>
    <row r="220" spans="1:13" ht="75">
      <c r="A220" s="18" t="s">
        <v>1478</v>
      </c>
      <c r="B220" s="18" t="s">
        <v>1479</v>
      </c>
      <c r="C220" s="18" t="s">
        <v>180</v>
      </c>
      <c r="D220" s="82" t="s">
        <v>257</v>
      </c>
      <c r="E220" s="87" t="s">
        <v>575</v>
      </c>
      <c r="F220" s="18" t="s">
        <v>576</v>
      </c>
      <c r="G220" s="18" t="s">
        <v>1872</v>
      </c>
      <c r="H220" s="18" t="s">
        <v>561</v>
      </c>
      <c r="I220" s="78" t="s">
        <v>1905</v>
      </c>
      <c r="J220" s="21" t="s">
        <v>1906</v>
      </c>
      <c r="K220" s="21" t="s">
        <v>1891</v>
      </c>
      <c r="L220" s="21" t="s">
        <v>1892</v>
      </c>
      <c r="M220" s="18" t="s">
        <v>229</v>
      </c>
    </row>
    <row r="221" spans="1:13" ht="75">
      <c r="A221" s="18" t="s">
        <v>1478</v>
      </c>
      <c r="B221" s="18" t="s">
        <v>1479</v>
      </c>
      <c r="C221" s="18" t="s">
        <v>181</v>
      </c>
      <c r="D221" s="82" t="s">
        <v>259</v>
      </c>
      <c r="E221" s="87" t="s">
        <v>577</v>
      </c>
      <c r="F221" s="18" t="s">
        <v>578</v>
      </c>
      <c r="G221" s="18" t="s">
        <v>1872</v>
      </c>
      <c r="H221" s="18" t="s">
        <v>561</v>
      </c>
      <c r="I221" s="78" t="s">
        <v>1907</v>
      </c>
      <c r="J221" s="21" t="s">
        <v>1908</v>
      </c>
      <c r="K221" s="21" t="s">
        <v>1891</v>
      </c>
      <c r="L221" s="21" t="s">
        <v>1892</v>
      </c>
      <c r="M221" s="18" t="s">
        <v>229</v>
      </c>
    </row>
    <row r="222" spans="1:13" ht="45">
      <c r="A222" s="18" t="s">
        <v>1476</v>
      </c>
      <c r="B222" s="18" t="s">
        <v>1477</v>
      </c>
      <c r="C222" s="18" t="s">
        <v>182</v>
      </c>
      <c r="D222" s="82" t="s">
        <v>390</v>
      </c>
      <c r="E222" s="87" t="s">
        <v>933</v>
      </c>
      <c r="F222" s="18" t="s">
        <v>934</v>
      </c>
      <c r="G222" s="18" t="s">
        <v>935</v>
      </c>
      <c r="H222" s="18" t="s">
        <v>694</v>
      </c>
      <c r="I222" s="78" t="s">
        <v>1909</v>
      </c>
      <c r="J222" s="21" t="s">
        <v>1910</v>
      </c>
      <c r="K222" s="21" t="s">
        <v>1877</v>
      </c>
      <c r="L222" s="21" t="s">
        <v>1876</v>
      </c>
      <c r="M222" s="18" t="s">
        <v>229</v>
      </c>
    </row>
    <row r="223" spans="1:13" ht="90">
      <c r="A223" s="18" t="s">
        <v>1471</v>
      </c>
      <c r="B223" s="18" t="s">
        <v>1475</v>
      </c>
      <c r="C223" s="18" t="s">
        <v>183</v>
      </c>
      <c r="D223" s="82" t="s">
        <v>1354</v>
      </c>
      <c r="E223" s="87" t="s">
        <v>931</v>
      </c>
      <c r="F223" s="18" t="s">
        <v>932</v>
      </c>
      <c r="G223" s="18" t="s">
        <v>1871</v>
      </c>
      <c r="H223" s="18" t="s">
        <v>555</v>
      </c>
      <c r="I223" s="78" t="s">
        <v>1911</v>
      </c>
      <c r="J223" s="21" t="s">
        <v>1912</v>
      </c>
      <c r="K223" s="21" t="s">
        <v>1884</v>
      </c>
      <c r="L223" s="21" t="s">
        <v>1885</v>
      </c>
      <c r="M223" s="18" t="s">
        <v>229</v>
      </c>
    </row>
    <row r="224" spans="1:13" ht="105">
      <c r="A224" s="18" t="s">
        <v>1476</v>
      </c>
      <c r="B224" s="18" t="s">
        <v>1480</v>
      </c>
      <c r="C224" s="18" t="s">
        <v>184</v>
      </c>
      <c r="D224" s="82" t="s">
        <v>425</v>
      </c>
      <c r="E224" s="87" t="s">
        <v>1010</v>
      </c>
      <c r="F224" s="18" t="s">
        <v>1011</v>
      </c>
      <c r="G224" s="18" t="s">
        <v>1871</v>
      </c>
      <c r="H224" s="18" t="s">
        <v>1012</v>
      </c>
      <c r="I224" s="78" t="s">
        <v>1913</v>
      </c>
      <c r="J224" s="21" t="s">
        <v>1914</v>
      </c>
      <c r="K224" s="21" t="s">
        <v>1884</v>
      </c>
      <c r="L224" s="21" t="s">
        <v>1915</v>
      </c>
      <c r="M224" s="18" t="s">
        <v>229</v>
      </c>
    </row>
    <row r="225" spans="1:13" ht="210">
      <c r="A225" s="18" t="s">
        <v>1471</v>
      </c>
      <c r="B225" s="18" t="s">
        <v>1475</v>
      </c>
      <c r="C225" s="18" t="s">
        <v>185</v>
      </c>
      <c r="D225" s="82" t="s">
        <v>1355</v>
      </c>
      <c r="E225" s="87" t="s">
        <v>1356</v>
      </c>
      <c r="F225" s="18" t="s">
        <v>1357</v>
      </c>
      <c r="G225" s="18" t="s">
        <v>1871</v>
      </c>
      <c r="H225" s="18" t="s">
        <v>555</v>
      </c>
      <c r="I225" s="78" t="s">
        <v>1916</v>
      </c>
      <c r="J225" s="21" t="s">
        <v>1917</v>
      </c>
      <c r="K225" s="21" t="s">
        <v>1884</v>
      </c>
      <c r="L225" s="21" t="s">
        <v>1885</v>
      </c>
      <c r="M225" s="18" t="s">
        <v>229</v>
      </c>
    </row>
    <row r="226" spans="1:13" ht="270">
      <c r="A226" s="18" t="s">
        <v>1471</v>
      </c>
      <c r="B226" s="18" t="s">
        <v>1475</v>
      </c>
      <c r="C226" s="18" t="s">
        <v>186</v>
      </c>
      <c r="D226" s="82" t="s">
        <v>1358</v>
      </c>
      <c r="E226" s="87" t="s">
        <v>579</v>
      </c>
      <c r="F226" s="18" t="s">
        <v>1359</v>
      </c>
      <c r="G226" s="18" t="s">
        <v>1871</v>
      </c>
      <c r="H226" s="18" t="s">
        <v>555</v>
      </c>
      <c r="I226" s="78" t="s">
        <v>1918</v>
      </c>
      <c r="J226" s="21" t="s">
        <v>1919</v>
      </c>
      <c r="K226" s="21" t="s">
        <v>1884</v>
      </c>
      <c r="L226" s="21" t="s">
        <v>1885</v>
      </c>
      <c r="M226" s="18" t="s">
        <v>229</v>
      </c>
    </row>
    <row r="227" spans="1:13" ht="30">
      <c r="A227" s="18" t="s">
        <v>1476</v>
      </c>
      <c r="B227" s="18" t="s">
        <v>1477</v>
      </c>
      <c r="C227" s="18" t="s">
        <v>187</v>
      </c>
      <c r="D227" s="82" t="s">
        <v>388</v>
      </c>
      <c r="E227" s="87" t="s">
        <v>1360</v>
      </c>
      <c r="F227" s="18" t="s">
        <v>580</v>
      </c>
      <c r="G227" s="18" t="s">
        <v>581</v>
      </c>
      <c r="H227" s="18" t="s">
        <v>582</v>
      </c>
      <c r="I227" s="78" t="s">
        <v>1920</v>
      </c>
      <c r="J227" s="21" t="s">
        <v>1921</v>
      </c>
      <c r="K227" s="21" t="s">
        <v>1877</v>
      </c>
      <c r="L227" s="21" t="s">
        <v>1876</v>
      </c>
      <c r="M227" s="18" t="s">
        <v>229</v>
      </c>
    </row>
    <row r="228" spans="1:13" ht="60">
      <c r="A228" s="18" t="s">
        <v>1478</v>
      </c>
      <c r="B228" s="18" t="s">
        <v>1479</v>
      </c>
      <c r="C228" s="18" t="s">
        <v>188</v>
      </c>
      <c r="D228" s="82" t="s">
        <v>261</v>
      </c>
      <c r="E228" s="87" t="s">
        <v>583</v>
      </c>
      <c r="F228" s="18" t="s">
        <v>584</v>
      </c>
      <c r="G228" s="18" t="s">
        <v>1873</v>
      </c>
      <c r="H228" s="18" t="s">
        <v>561</v>
      </c>
      <c r="I228" s="78" t="s">
        <v>1922</v>
      </c>
      <c r="J228" s="21" t="s">
        <v>1923</v>
      </c>
      <c r="K228" s="21" t="s">
        <v>1891</v>
      </c>
      <c r="L228" s="21" t="s">
        <v>1892</v>
      </c>
      <c r="M228" s="18" t="s">
        <v>229</v>
      </c>
    </row>
    <row r="229" spans="1:13" ht="45">
      <c r="A229" s="18" t="s">
        <v>1471</v>
      </c>
      <c r="B229" s="18" t="s">
        <v>1475</v>
      </c>
      <c r="C229" s="18" t="s">
        <v>189</v>
      </c>
      <c r="D229" s="82" t="s">
        <v>350</v>
      </c>
      <c r="E229" s="87" t="s">
        <v>585</v>
      </c>
      <c r="F229" s="18" t="s">
        <v>586</v>
      </c>
      <c r="G229" s="18" t="s">
        <v>1873</v>
      </c>
      <c r="H229" s="18" t="s">
        <v>1926</v>
      </c>
      <c r="I229" s="78" t="s">
        <v>1924</v>
      </c>
      <c r="J229" s="21" t="s">
        <v>1925</v>
      </c>
      <c r="K229" s="21" t="s">
        <v>1891</v>
      </c>
      <c r="L229" s="21" t="s">
        <v>1537</v>
      </c>
      <c r="M229" s="18" t="s">
        <v>229</v>
      </c>
    </row>
    <row r="230" spans="1:13" ht="210">
      <c r="A230" s="18" t="s">
        <v>1471</v>
      </c>
      <c r="B230" s="18" t="s">
        <v>1475</v>
      </c>
      <c r="C230" s="18" t="s">
        <v>190</v>
      </c>
      <c r="D230" s="82" t="s">
        <v>1361</v>
      </c>
      <c r="E230" s="87" t="s">
        <v>1013</v>
      </c>
      <c r="F230" s="18" t="s">
        <v>1014</v>
      </c>
      <c r="G230" s="18" t="s">
        <v>1873</v>
      </c>
      <c r="H230" s="18" t="s">
        <v>552</v>
      </c>
      <c r="I230" s="78" t="s">
        <v>1927</v>
      </c>
      <c r="J230" s="21" t="s">
        <v>1928</v>
      </c>
      <c r="K230" s="21" t="s">
        <v>1891</v>
      </c>
      <c r="L230" s="21" t="s">
        <v>1537</v>
      </c>
      <c r="M230" s="18" t="s">
        <v>229</v>
      </c>
    </row>
    <row r="231" spans="1:13" ht="165">
      <c r="A231" s="18" t="s">
        <v>1471</v>
      </c>
      <c r="B231" s="18" t="s">
        <v>1475</v>
      </c>
      <c r="C231" s="18" t="s">
        <v>191</v>
      </c>
      <c r="D231" s="82" t="s">
        <v>1362</v>
      </c>
      <c r="E231" s="87" t="s">
        <v>587</v>
      </c>
      <c r="F231" s="18" t="s">
        <v>588</v>
      </c>
      <c r="G231" s="18" t="s">
        <v>1873</v>
      </c>
      <c r="H231" s="18" t="s">
        <v>552</v>
      </c>
      <c r="I231" s="78" t="s">
        <v>1929</v>
      </c>
      <c r="J231" s="21" t="s">
        <v>1930</v>
      </c>
      <c r="K231" s="21" t="s">
        <v>1891</v>
      </c>
      <c r="L231" s="21" t="s">
        <v>1537</v>
      </c>
      <c r="M231" s="18" t="s">
        <v>229</v>
      </c>
    </row>
    <row r="232" spans="1:13" ht="60">
      <c r="A232" s="18" t="s">
        <v>1476</v>
      </c>
      <c r="B232" s="18" t="s">
        <v>1480</v>
      </c>
      <c r="C232" s="18" t="s">
        <v>192</v>
      </c>
      <c r="D232" s="82" t="s">
        <v>426</v>
      </c>
      <c r="E232" s="88" t="s">
        <v>1932</v>
      </c>
      <c r="F232" s="18" t="s">
        <v>1017</v>
      </c>
      <c r="G232" s="18" t="s">
        <v>1871</v>
      </c>
      <c r="H232" s="18" t="s">
        <v>1016</v>
      </c>
      <c r="I232" s="79" t="s">
        <v>1933</v>
      </c>
      <c r="J232" s="21" t="s">
        <v>1934</v>
      </c>
      <c r="K232" s="21" t="s">
        <v>1931</v>
      </c>
      <c r="L232" s="21" t="s">
        <v>1537</v>
      </c>
      <c r="M232" s="18" t="s">
        <v>229</v>
      </c>
    </row>
    <row r="233" spans="1:13" ht="105">
      <c r="A233" s="18" t="s">
        <v>1471</v>
      </c>
      <c r="B233" s="18" t="s">
        <v>1475</v>
      </c>
      <c r="C233" s="18" t="s">
        <v>193</v>
      </c>
      <c r="D233" s="82" t="s">
        <v>1363</v>
      </c>
      <c r="E233" s="87" t="s">
        <v>589</v>
      </c>
      <c r="F233" s="18" t="s">
        <v>590</v>
      </c>
      <c r="G233" s="18" t="s">
        <v>1873</v>
      </c>
      <c r="H233" s="18" t="s">
        <v>552</v>
      </c>
      <c r="I233" s="78" t="s">
        <v>1935</v>
      </c>
      <c r="J233" s="21" t="s">
        <v>1936</v>
      </c>
      <c r="K233" s="21" t="s">
        <v>1891</v>
      </c>
      <c r="L233" s="21" t="s">
        <v>1537</v>
      </c>
      <c r="M233" s="18" t="s">
        <v>229</v>
      </c>
    </row>
    <row r="234" spans="1:13" ht="240">
      <c r="A234" s="18" t="s">
        <v>1471</v>
      </c>
      <c r="B234" s="18" t="s">
        <v>1475</v>
      </c>
      <c r="C234" s="18" t="s">
        <v>194</v>
      </c>
      <c r="D234" s="82" t="s">
        <v>1364</v>
      </c>
      <c r="E234" s="87" t="s">
        <v>592</v>
      </c>
      <c r="F234" s="18" t="s">
        <v>593</v>
      </c>
      <c r="G234" s="18" t="s">
        <v>1873</v>
      </c>
      <c r="H234" s="18" t="s">
        <v>594</v>
      </c>
      <c r="I234" s="78" t="s">
        <v>1937</v>
      </c>
      <c r="J234" s="21" t="s">
        <v>1938</v>
      </c>
      <c r="K234" s="21" t="s">
        <v>1891</v>
      </c>
      <c r="L234" s="21" t="s">
        <v>1537</v>
      </c>
      <c r="M234" s="18" t="s">
        <v>229</v>
      </c>
    </row>
    <row r="235" spans="1:13" ht="75">
      <c r="A235" s="18" t="s">
        <v>1478</v>
      </c>
      <c r="B235" s="18" t="s">
        <v>1479</v>
      </c>
      <c r="C235" s="18" t="s">
        <v>195</v>
      </c>
      <c r="D235" s="82" t="s">
        <v>243</v>
      </c>
      <c r="E235" s="87" t="s">
        <v>595</v>
      </c>
      <c r="F235" s="18" t="s">
        <v>596</v>
      </c>
      <c r="G235" s="18" t="s">
        <v>1873</v>
      </c>
      <c r="H235" s="18" t="s">
        <v>561</v>
      </c>
      <c r="I235" s="78" t="s">
        <v>1939</v>
      </c>
      <c r="J235" s="21" t="s">
        <v>1940</v>
      </c>
      <c r="K235" s="21" t="s">
        <v>1891</v>
      </c>
      <c r="L235" s="21" t="s">
        <v>1892</v>
      </c>
      <c r="M235" s="18" t="s">
        <v>229</v>
      </c>
    </row>
    <row r="236" spans="1:13" ht="195">
      <c r="A236" s="18" t="s">
        <v>1471</v>
      </c>
      <c r="B236" s="18" t="s">
        <v>1475</v>
      </c>
      <c r="C236" s="18" t="s">
        <v>196</v>
      </c>
      <c r="D236" s="82" t="s">
        <v>1365</v>
      </c>
      <c r="E236" s="87" t="s">
        <v>597</v>
      </c>
      <c r="F236" s="18" t="s">
        <v>598</v>
      </c>
      <c r="G236" s="18" t="s">
        <v>1873</v>
      </c>
      <c r="H236" s="18" t="s">
        <v>552</v>
      </c>
      <c r="I236" s="78" t="s">
        <v>1941</v>
      </c>
      <c r="J236" s="21" t="s">
        <v>1942</v>
      </c>
      <c r="K236" s="21" t="s">
        <v>1891</v>
      </c>
      <c r="L236" s="21" t="s">
        <v>1537</v>
      </c>
      <c r="M236" s="18" t="s">
        <v>229</v>
      </c>
    </row>
    <row r="237" spans="1:13" ht="90">
      <c r="A237" s="18" t="s">
        <v>1471</v>
      </c>
      <c r="B237" s="18" t="s">
        <v>1475</v>
      </c>
      <c r="C237" s="18" t="s">
        <v>199</v>
      </c>
      <c r="D237" s="83" t="s">
        <v>322</v>
      </c>
      <c r="E237" s="87" t="s">
        <v>548</v>
      </c>
      <c r="F237" s="18" t="s">
        <v>549</v>
      </c>
      <c r="G237" s="18" t="s">
        <v>1787</v>
      </c>
      <c r="H237" s="18" t="s">
        <v>552</v>
      </c>
      <c r="I237" s="78" t="s">
        <v>1774</v>
      </c>
      <c r="J237" s="21" t="s">
        <v>1775</v>
      </c>
      <c r="K237" s="21" t="s">
        <v>1776</v>
      </c>
      <c r="L237" s="21" t="s">
        <v>1537</v>
      </c>
      <c r="M237" s="18" t="s">
        <v>268</v>
      </c>
    </row>
    <row r="238" spans="1:13" ht="135">
      <c r="A238" s="18" t="s">
        <v>1471</v>
      </c>
      <c r="B238" s="18" t="s">
        <v>1475</v>
      </c>
      <c r="C238" s="18" t="s">
        <v>201</v>
      </c>
      <c r="D238" s="83" t="s">
        <v>324</v>
      </c>
      <c r="E238" s="87" t="s">
        <v>554</v>
      </c>
      <c r="F238" s="18" t="s">
        <v>1350</v>
      </c>
      <c r="G238" s="18" t="s">
        <v>1785</v>
      </c>
      <c r="H238" s="18" t="s">
        <v>599</v>
      </c>
      <c r="I238" s="78" t="s">
        <v>1777</v>
      </c>
      <c r="J238" s="21" t="s">
        <v>1778</v>
      </c>
      <c r="K238" s="21" t="s">
        <v>1776</v>
      </c>
      <c r="L238" s="21" t="s">
        <v>1537</v>
      </c>
      <c r="M238" s="18" t="s">
        <v>268</v>
      </c>
    </row>
    <row r="239" spans="1:13" ht="210">
      <c r="A239" s="18" t="s">
        <v>1471</v>
      </c>
      <c r="B239" s="18" t="s">
        <v>1475</v>
      </c>
      <c r="C239" s="18" t="s">
        <v>203</v>
      </c>
      <c r="D239" s="83" t="s">
        <v>1366</v>
      </c>
      <c r="E239" s="87" t="s">
        <v>600</v>
      </c>
      <c r="F239" s="18" t="s">
        <v>601</v>
      </c>
      <c r="G239" s="18" t="s">
        <v>1786</v>
      </c>
      <c r="H239" s="18" t="s">
        <v>552</v>
      </c>
      <c r="I239" s="78" t="s">
        <v>1779</v>
      </c>
      <c r="J239" s="21" t="s">
        <v>1780</v>
      </c>
      <c r="K239" s="21" t="s">
        <v>1781</v>
      </c>
      <c r="L239" s="21" t="s">
        <v>1537</v>
      </c>
      <c r="M239" s="18" t="s">
        <v>268</v>
      </c>
    </row>
    <row r="240" spans="1:13" ht="75">
      <c r="A240" s="18" t="s">
        <v>1476</v>
      </c>
      <c r="B240" s="18" t="s">
        <v>1481</v>
      </c>
      <c r="C240" s="18" t="s">
        <v>205</v>
      </c>
      <c r="D240" s="83" t="s">
        <v>274</v>
      </c>
      <c r="E240" s="87" t="s">
        <v>938</v>
      </c>
      <c r="F240" s="18" t="s">
        <v>940</v>
      </c>
      <c r="G240" s="18" t="s">
        <v>1788</v>
      </c>
      <c r="H240" s="18" t="s">
        <v>939</v>
      </c>
      <c r="I240" s="78" t="s">
        <v>1782</v>
      </c>
      <c r="J240" s="21" t="s">
        <v>1783</v>
      </c>
      <c r="K240" s="21" t="s">
        <v>1790</v>
      </c>
      <c r="L240" s="21" t="s">
        <v>1791</v>
      </c>
      <c r="M240" s="18" t="s">
        <v>268</v>
      </c>
    </row>
    <row r="241" spans="1:13" ht="75">
      <c r="A241" s="18" t="s">
        <v>1476</v>
      </c>
      <c r="B241" s="18" t="s">
        <v>1481</v>
      </c>
      <c r="C241" s="18" t="s">
        <v>207</v>
      </c>
      <c r="D241" s="83" t="s">
        <v>272</v>
      </c>
      <c r="E241" s="87" t="s">
        <v>941</v>
      </c>
      <c r="F241" s="18" t="s">
        <v>943</v>
      </c>
      <c r="G241" s="18" t="s">
        <v>1788</v>
      </c>
      <c r="H241" s="18" t="s">
        <v>939</v>
      </c>
      <c r="I241" s="78" t="s">
        <v>1792</v>
      </c>
      <c r="J241" s="21" t="s">
        <v>943</v>
      </c>
      <c r="K241" s="21" t="s">
        <v>1790</v>
      </c>
      <c r="L241" s="21" t="s">
        <v>1791</v>
      </c>
      <c r="M241" s="18" t="s">
        <v>268</v>
      </c>
    </row>
    <row r="242" spans="1:13" ht="90">
      <c r="A242" s="18" t="s">
        <v>1471</v>
      </c>
      <c r="B242" s="18" t="s">
        <v>1475</v>
      </c>
      <c r="C242" s="18" t="s">
        <v>209</v>
      </c>
      <c r="D242" s="82" t="s">
        <v>342</v>
      </c>
      <c r="E242" s="87" t="s">
        <v>602</v>
      </c>
      <c r="F242" s="18" t="s">
        <v>603</v>
      </c>
      <c r="G242" s="18" t="s">
        <v>1873</v>
      </c>
      <c r="H242" s="18" t="s">
        <v>552</v>
      </c>
      <c r="I242" s="78" t="s">
        <v>1832</v>
      </c>
      <c r="J242" s="21" t="s">
        <v>1833</v>
      </c>
      <c r="K242" s="21" t="s">
        <v>1891</v>
      </c>
      <c r="L242" s="21" t="s">
        <v>1537</v>
      </c>
      <c r="M242" s="18" t="s">
        <v>229</v>
      </c>
    </row>
    <row r="243" spans="1:13" ht="120">
      <c r="A243" s="18" t="s">
        <v>1476</v>
      </c>
      <c r="B243" s="18" t="s">
        <v>1481</v>
      </c>
      <c r="C243" s="18" t="s">
        <v>211</v>
      </c>
      <c r="D243" s="83" t="s">
        <v>267</v>
      </c>
      <c r="E243" s="87" t="s">
        <v>942</v>
      </c>
      <c r="F243" s="18" t="s">
        <v>944</v>
      </c>
      <c r="G243" s="18" t="s">
        <v>1788</v>
      </c>
      <c r="H243" s="18" t="s">
        <v>939</v>
      </c>
      <c r="I243" s="78" t="s">
        <v>1793</v>
      </c>
      <c r="J243" s="21" t="s">
        <v>1794</v>
      </c>
      <c r="K243" s="21" t="s">
        <v>1790</v>
      </c>
      <c r="L243" s="21" t="s">
        <v>1791</v>
      </c>
      <c r="M243" s="18" t="s">
        <v>268</v>
      </c>
    </row>
    <row r="244" spans="1:13" ht="75">
      <c r="A244" s="18" t="s">
        <v>1476</v>
      </c>
      <c r="B244" s="18" t="s">
        <v>1481</v>
      </c>
      <c r="C244" s="18" t="s">
        <v>213</v>
      </c>
      <c r="D244" s="83" t="s">
        <v>270</v>
      </c>
      <c r="E244" s="87" t="s">
        <v>945</v>
      </c>
      <c r="F244" s="18" t="s">
        <v>946</v>
      </c>
      <c r="G244" s="18" t="s">
        <v>1788</v>
      </c>
      <c r="H244" s="18" t="s">
        <v>939</v>
      </c>
      <c r="I244" s="78" t="s">
        <v>1795</v>
      </c>
      <c r="J244" s="21" t="s">
        <v>946</v>
      </c>
      <c r="K244" s="21" t="s">
        <v>1790</v>
      </c>
      <c r="L244" s="21" t="s">
        <v>1791</v>
      </c>
      <c r="M244" s="18" t="s">
        <v>268</v>
      </c>
    </row>
    <row r="245" spans="1:13" ht="135">
      <c r="A245" s="18" t="s">
        <v>1471</v>
      </c>
      <c r="B245" s="18" t="s">
        <v>1475</v>
      </c>
      <c r="C245" s="18" t="s">
        <v>215</v>
      </c>
      <c r="D245" s="82" t="s">
        <v>1367</v>
      </c>
      <c r="E245" s="87" t="s">
        <v>604</v>
      </c>
      <c r="F245" s="18" t="s">
        <v>605</v>
      </c>
      <c r="G245" s="18" t="s">
        <v>1873</v>
      </c>
      <c r="H245" s="18" t="s">
        <v>552</v>
      </c>
      <c r="I245" s="78" t="s">
        <v>1943</v>
      </c>
      <c r="J245" s="21" t="s">
        <v>1944</v>
      </c>
      <c r="K245" s="21" t="s">
        <v>1891</v>
      </c>
      <c r="L245" s="21" t="s">
        <v>1537</v>
      </c>
      <c r="M245" s="18" t="s">
        <v>229</v>
      </c>
    </row>
    <row r="246" spans="1:13" ht="90">
      <c r="A246" s="18" t="s">
        <v>1478</v>
      </c>
      <c r="B246" s="18" t="s">
        <v>1479</v>
      </c>
      <c r="C246" s="18" t="s">
        <v>217</v>
      </c>
      <c r="D246" s="82" t="s">
        <v>263</v>
      </c>
      <c r="E246" s="87" t="s">
        <v>606</v>
      </c>
      <c r="F246" s="18" t="s">
        <v>607</v>
      </c>
      <c r="G246" s="18" t="s">
        <v>1873</v>
      </c>
      <c r="H246" s="18" t="s">
        <v>561</v>
      </c>
      <c r="I246" s="78" t="s">
        <v>1945</v>
      </c>
      <c r="J246" s="21" t="s">
        <v>1946</v>
      </c>
      <c r="K246" s="21" t="s">
        <v>1891</v>
      </c>
      <c r="L246" s="21" t="s">
        <v>1892</v>
      </c>
      <c r="M246" s="18" t="s">
        <v>229</v>
      </c>
    </row>
    <row r="247" spans="1:13" ht="120">
      <c r="A247" s="18" t="s">
        <v>1471</v>
      </c>
      <c r="B247" s="18" t="s">
        <v>1475</v>
      </c>
      <c r="C247" s="18" t="s">
        <v>219</v>
      </c>
      <c r="D247" s="82" t="s">
        <v>360</v>
      </c>
      <c r="E247" s="87" t="s">
        <v>608</v>
      </c>
      <c r="F247" s="18" t="s">
        <v>609</v>
      </c>
      <c r="G247" s="18" t="s">
        <v>1871</v>
      </c>
      <c r="H247" s="18" t="s">
        <v>552</v>
      </c>
      <c r="I247" s="78" t="s">
        <v>1947</v>
      </c>
      <c r="J247" s="21" t="s">
        <v>1948</v>
      </c>
      <c r="K247" s="21" t="s">
        <v>1931</v>
      </c>
      <c r="L247" s="21" t="s">
        <v>1537</v>
      </c>
      <c r="M247" s="18" t="s">
        <v>229</v>
      </c>
    </row>
    <row r="248" spans="1:13" ht="105">
      <c r="A248" s="18" t="s">
        <v>1476</v>
      </c>
      <c r="B248" s="18" t="s">
        <v>1480</v>
      </c>
      <c r="C248" s="18" t="s">
        <v>221</v>
      </c>
      <c r="D248" s="83" t="s">
        <v>305</v>
      </c>
      <c r="E248" s="87" t="s">
        <v>947</v>
      </c>
      <c r="F248" s="18" t="s">
        <v>948</v>
      </c>
      <c r="G248" s="18" t="s">
        <v>1784</v>
      </c>
      <c r="H248" s="18" t="s">
        <v>689</v>
      </c>
      <c r="I248" s="78" t="s">
        <v>1796</v>
      </c>
      <c r="J248" s="21" t="s">
        <v>1797</v>
      </c>
      <c r="K248" s="21" t="s">
        <v>1798</v>
      </c>
      <c r="L248" s="21" t="s">
        <v>1799</v>
      </c>
      <c r="M248" s="18" t="s">
        <v>268</v>
      </c>
    </row>
    <row r="249" spans="1:13" ht="105">
      <c r="A249" s="18" t="s">
        <v>1476</v>
      </c>
      <c r="B249" s="18" t="s">
        <v>1480</v>
      </c>
      <c r="C249" s="18" t="s">
        <v>223</v>
      </c>
      <c r="D249" s="83" t="s">
        <v>307</v>
      </c>
      <c r="E249" s="87" t="s">
        <v>949</v>
      </c>
      <c r="F249" s="18" t="s">
        <v>950</v>
      </c>
      <c r="G249" s="18" t="s">
        <v>1784</v>
      </c>
      <c r="H249" s="18" t="s">
        <v>689</v>
      </c>
      <c r="I249" s="78" t="s">
        <v>1800</v>
      </c>
      <c r="J249" s="21" t="s">
        <v>1801</v>
      </c>
      <c r="K249" s="21" t="s">
        <v>1798</v>
      </c>
      <c r="L249" s="21" t="s">
        <v>1799</v>
      </c>
      <c r="M249" s="18" t="s">
        <v>268</v>
      </c>
    </row>
    <row r="250" spans="1:13" ht="90">
      <c r="A250" s="18" t="s">
        <v>1476</v>
      </c>
      <c r="B250" s="18" t="s">
        <v>1480</v>
      </c>
      <c r="C250" s="18" t="s">
        <v>225</v>
      </c>
      <c r="D250" s="83" t="s">
        <v>309</v>
      </c>
      <c r="E250" s="87" t="s">
        <v>951</v>
      </c>
      <c r="F250" s="18" t="s">
        <v>952</v>
      </c>
      <c r="G250" s="18" t="s">
        <v>1784</v>
      </c>
      <c r="H250" s="18" t="s">
        <v>689</v>
      </c>
      <c r="I250" s="78" t="s">
        <v>1802</v>
      </c>
      <c r="J250" s="21" t="s">
        <v>1803</v>
      </c>
      <c r="K250" s="21" t="s">
        <v>1798</v>
      </c>
      <c r="L250" s="21" t="s">
        <v>1799</v>
      </c>
      <c r="M250" s="18" t="s">
        <v>268</v>
      </c>
    </row>
    <row r="251" spans="1:13" ht="90">
      <c r="A251" s="18" t="s">
        <v>1476</v>
      </c>
      <c r="B251" s="18" t="s">
        <v>1480</v>
      </c>
      <c r="C251" s="18" t="s">
        <v>227</v>
      </c>
      <c r="D251" s="83" t="s">
        <v>311</v>
      </c>
      <c r="E251" s="87" t="s">
        <v>953</v>
      </c>
      <c r="F251" s="18" t="s">
        <v>954</v>
      </c>
      <c r="G251" s="18" t="s">
        <v>1784</v>
      </c>
      <c r="H251" s="18" t="s">
        <v>689</v>
      </c>
      <c r="I251" s="78" t="s">
        <v>1804</v>
      </c>
      <c r="J251" s="21" t="s">
        <v>1805</v>
      </c>
      <c r="K251" s="21" t="s">
        <v>1798</v>
      </c>
      <c r="L251" s="21" t="s">
        <v>1799</v>
      </c>
      <c r="M251" s="18" t="s">
        <v>268</v>
      </c>
    </row>
    <row r="252" spans="1:13" ht="90">
      <c r="A252" s="18" t="s">
        <v>1476</v>
      </c>
      <c r="B252" s="18" t="s">
        <v>1481</v>
      </c>
      <c r="C252" s="18" t="s">
        <v>230</v>
      </c>
      <c r="D252" s="83" t="s">
        <v>276</v>
      </c>
      <c r="E252" s="87" t="s">
        <v>955</v>
      </c>
      <c r="F252" s="18" t="s">
        <v>956</v>
      </c>
      <c r="G252" s="18" t="s">
        <v>1788</v>
      </c>
      <c r="H252" s="18" t="s">
        <v>939</v>
      </c>
      <c r="I252" s="78" t="s">
        <v>1806</v>
      </c>
      <c r="J252" s="21" t="s">
        <v>1807</v>
      </c>
      <c r="K252" s="21" t="s">
        <v>1790</v>
      </c>
      <c r="L252" s="21" t="s">
        <v>1791</v>
      </c>
      <c r="M252" s="18" t="s">
        <v>268</v>
      </c>
    </row>
    <row r="253" spans="1:13" ht="75">
      <c r="A253" s="18" t="s">
        <v>1476</v>
      </c>
      <c r="B253" s="18" t="s">
        <v>1481</v>
      </c>
      <c r="C253" s="18" t="s">
        <v>232</v>
      </c>
      <c r="D253" s="83" t="s">
        <v>278</v>
      </c>
      <c r="E253" s="87" t="s">
        <v>957</v>
      </c>
      <c r="F253" s="18" t="s">
        <v>960</v>
      </c>
      <c r="G253" s="18" t="s">
        <v>1788</v>
      </c>
      <c r="H253" s="18" t="s">
        <v>939</v>
      </c>
      <c r="I253" s="78" t="s">
        <v>1808</v>
      </c>
      <c r="J253" s="21" t="s">
        <v>1809</v>
      </c>
      <c r="K253" s="21" t="s">
        <v>1790</v>
      </c>
      <c r="L253" s="21" t="s">
        <v>1791</v>
      </c>
      <c r="M253" s="18" t="s">
        <v>268</v>
      </c>
    </row>
    <row r="254" spans="1:13" ht="75">
      <c r="A254" s="18" t="s">
        <v>1476</v>
      </c>
      <c r="B254" s="18" t="s">
        <v>1481</v>
      </c>
      <c r="C254" s="18" t="s">
        <v>234</v>
      </c>
      <c r="D254" s="83" t="s">
        <v>280</v>
      </c>
      <c r="E254" s="87" t="s">
        <v>958</v>
      </c>
      <c r="F254" s="18" t="s">
        <v>959</v>
      </c>
      <c r="G254" s="18" t="s">
        <v>1788</v>
      </c>
      <c r="H254" s="18" t="s">
        <v>939</v>
      </c>
      <c r="I254" s="78" t="s">
        <v>1810</v>
      </c>
      <c r="J254" s="21" t="s">
        <v>1811</v>
      </c>
      <c r="K254" s="21" t="s">
        <v>1790</v>
      </c>
      <c r="L254" s="21" t="s">
        <v>1791</v>
      </c>
      <c r="M254" s="18" t="s">
        <v>268</v>
      </c>
    </row>
    <row r="255" spans="1:13" ht="180">
      <c r="A255" s="18" t="s">
        <v>1471</v>
      </c>
      <c r="B255" s="18" t="s">
        <v>1475</v>
      </c>
      <c r="C255" s="18" t="s">
        <v>236</v>
      </c>
      <c r="D255" s="82" t="s">
        <v>362</v>
      </c>
      <c r="E255" s="87" t="s">
        <v>610</v>
      </c>
      <c r="F255" s="18" t="s">
        <v>611</v>
      </c>
      <c r="G255" s="18" t="s">
        <v>1873</v>
      </c>
      <c r="H255" s="18" t="s">
        <v>552</v>
      </c>
      <c r="I255" s="78" t="s">
        <v>1949</v>
      </c>
      <c r="J255" s="21" t="s">
        <v>1950</v>
      </c>
      <c r="K255" s="21" t="s">
        <v>1891</v>
      </c>
      <c r="L255" s="21" t="s">
        <v>1537</v>
      </c>
      <c r="M255" s="18" t="s">
        <v>229</v>
      </c>
    </row>
    <row r="256" spans="1:13" ht="30">
      <c r="A256" s="18" t="s">
        <v>1476</v>
      </c>
      <c r="B256" s="18" t="s">
        <v>1480</v>
      </c>
      <c r="C256" s="18" t="s">
        <v>238</v>
      </c>
      <c r="D256" s="83" t="s">
        <v>1368</v>
      </c>
      <c r="E256" s="87" t="s">
        <v>961</v>
      </c>
      <c r="F256" s="18" t="s">
        <v>962</v>
      </c>
      <c r="G256" s="18" t="s">
        <v>1784</v>
      </c>
      <c r="H256" s="18" t="s">
        <v>689</v>
      </c>
      <c r="I256" s="78" t="s">
        <v>1812</v>
      </c>
      <c r="J256" s="21" t="s">
        <v>1813</v>
      </c>
      <c r="K256" s="21" t="s">
        <v>1798</v>
      </c>
      <c r="L256" s="21" t="s">
        <v>1799</v>
      </c>
      <c r="M256" s="18" t="s">
        <v>268</v>
      </c>
    </row>
    <row r="257" spans="1:13" ht="165">
      <c r="A257" s="18" t="s">
        <v>1471</v>
      </c>
      <c r="B257" s="18" t="s">
        <v>1475</v>
      </c>
      <c r="C257" s="18" t="s">
        <v>240</v>
      </c>
      <c r="D257" s="83" t="s">
        <v>328</v>
      </c>
      <c r="E257" s="87" t="s">
        <v>1036</v>
      </c>
      <c r="F257" s="18" t="s">
        <v>1037</v>
      </c>
      <c r="G257" s="18" t="s">
        <v>1789</v>
      </c>
      <c r="H257" s="18" t="s">
        <v>552</v>
      </c>
      <c r="I257" s="78" t="s">
        <v>1814</v>
      </c>
      <c r="J257" s="21" t="s">
        <v>1815</v>
      </c>
      <c r="K257" s="21" t="s">
        <v>1816</v>
      </c>
      <c r="L257" s="21" t="s">
        <v>1537</v>
      </c>
      <c r="M257" s="18" t="s">
        <v>268</v>
      </c>
    </row>
    <row r="258" spans="1:13" ht="225">
      <c r="A258" s="18" t="s">
        <v>1471</v>
      </c>
      <c r="B258" s="18" t="s">
        <v>1475</v>
      </c>
      <c r="C258" s="18" t="s">
        <v>242</v>
      </c>
      <c r="D258" s="83" t="s">
        <v>330</v>
      </c>
      <c r="E258" s="87" t="s">
        <v>963</v>
      </c>
      <c r="F258" s="18" t="s">
        <v>964</v>
      </c>
      <c r="G258" s="18" t="s">
        <v>1789</v>
      </c>
      <c r="H258" s="18" t="s">
        <v>936</v>
      </c>
      <c r="I258" s="78" t="s">
        <v>1817</v>
      </c>
      <c r="J258" s="21" t="s">
        <v>1818</v>
      </c>
      <c r="K258" s="21" t="s">
        <v>1816</v>
      </c>
      <c r="L258" s="21" t="s">
        <v>1537</v>
      </c>
      <c r="M258" s="18" t="s">
        <v>268</v>
      </c>
    </row>
    <row r="259" spans="1:13" ht="30">
      <c r="A259" s="18" t="s">
        <v>1476</v>
      </c>
      <c r="B259" s="18" t="s">
        <v>1480</v>
      </c>
      <c r="C259" s="18" t="s">
        <v>244</v>
      </c>
      <c r="D259" s="83" t="s">
        <v>314</v>
      </c>
      <c r="E259" s="88" t="s">
        <v>1819</v>
      </c>
      <c r="F259" s="18" t="s">
        <v>966</v>
      </c>
      <c r="G259" s="18" t="s">
        <v>1784</v>
      </c>
      <c r="H259" s="18" t="s">
        <v>689</v>
      </c>
      <c r="I259" s="78" t="s">
        <v>1820</v>
      </c>
      <c r="J259" s="21" t="s">
        <v>1821</v>
      </c>
      <c r="K259" s="21" t="s">
        <v>1798</v>
      </c>
      <c r="L259" s="21" t="s">
        <v>1799</v>
      </c>
      <c r="M259" s="18" t="s">
        <v>268</v>
      </c>
    </row>
    <row r="260" spans="1:13" ht="90">
      <c r="A260" s="18" t="s">
        <v>1478</v>
      </c>
      <c r="B260" s="18" t="s">
        <v>1479</v>
      </c>
      <c r="C260" s="18" t="s">
        <v>246</v>
      </c>
      <c r="D260" s="82" t="s">
        <v>245</v>
      </c>
      <c r="E260" s="87" t="s">
        <v>612</v>
      </c>
      <c r="F260" s="18" t="s">
        <v>572</v>
      </c>
      <c r="G260" s="18" t="s">
        <v>1873</v>
      </c>
      <c r="H260" s="18" t="s">
        <v>561</v>
      </c>
      <c r="I260" s="78" t="s">
        <v>1951</v>
      </c>
      <c r="J260" s="21" t="s">
        <v>1902</v>
      </c>
      <c r="K260" s="21" t="s">
        <v>1891</v>
      </c>
      <c r="L260" s="21" t="s">
        <v>1892</v>
      </c>
      <c r="M260" s="18" t="s">
        <v>229</v>
      </c>
    </row>
    <row r="261" spans="1:13" ht="75">
      <c r="A261" s="18" t="s">
        <v>1478</v>
      </c>
      <c r="B261" s="18" t="s">
        <v>1479</v>
      </c>
      <c r="C261" s="18" t="s">
        <v>248</v>
      </c>
      <c r="D261" s="82" t="s">
        <v>265</v>
      </c>
      <c r="E261" s="87" t="s">
        <v>613</v>
      </c>
      <c r="F261" s="18" t="s">
        <v>596</v>
      </c>
      <c r="G261" s="18" t="s">
        <v>1873</v>
      </c>
      <c r="H261" s="18" t="s">
        <v>561</v>
      </c>
      <c r="I261" s="78" t="s">
        <v>1952</v>
      </c>
      <c r="J261" s="21" t="s">
        <v>1940</v>
      </c>
      <c r="K261" s="21" t="s">
        <v>1891</v>
      </c>
      <c r="L261" s="21" t="s">
        <v>1892</v>
      </c>
      <c r="M261" s="18" t="s">
        <v>229</v>
      </c>
    </row>
    <row r="262" spans="1:13" ht="135">
      <c r="A262" s="18" t="s">
        <v>1471</v>
      </c>
      <c r="B262" s="18" t="s">
        <v>1475</v>
      </c>
      <c r="C262" s="18" t="s">
        <v>250</v>
      </c>
      <c r="D262" s="82" t="s">
        <v>365</v>
      </c>
      <c r="E262" s="87" t="s">
        <v>614</v>
      </c>
      <c r="F262" s="18" t="s">
        <v>615</v>
      </c>
      <c r="G262" s="18" t="s">
        <v>1874</v>
      </c>
      <c r="H262" s="18" t="s">
        <v>616</v>
      </c>
      <c r="I262" s="78" t="s">
        <v>1953</v>
      </c>
      <c r="J262" s="21" t="s">
        <v>1954</v>
      </c>
      <c r="K262" s="21" t="s">
        <v>1955</v>
      </c>
      <c r="L262" s="21" t="s">
        <v>1956</v>
      </c>
      <c r="M262" s="18" t="s">
        <v>229</v>
      </c>
    </row>
    <row r="263" spans="1:13" ht="270">
      <c r="A263" s="18" t="s">
        <v>1471</v>
      </c>
      <c r="B263" s="18" t="s">
        <v>1475</v>
      </c>
      <c r="C263" s="18" t="s">
        <v>252</v>
      </c>
      <c r="D263" s="82" t="s">
        <v>1369</v>
      </c>
      <c r="E263" s="87" t="s">
        <v>617</v>
      </c>
      <c r="F263" s="18" t="s">
        <v>618</v>
      </c>
      <c r="G263" s="18" t="s">
        <v>1871</v>
      </c>
      <c r="H263" s="18" t="s">
        <v>1959</v>
      </c>
      <c r="I263" s="78" t="s">
        <v>1957</v>
      </c>
      <c r="J263" s="21" t="s">
        <v>1958</v>
      </c>
      <c r="K263" s="21" t="s">
        <v>1931</v>
      </c>
      <c r="L263" s="21" t="s">
        <v>1960</v>
      </c>
      <c r="M263" s="18" t="s">
        <v>229</v>
      </c>
    </row>
    <row r="264" spans="1:13" ht="225">
      <c r="A264" s="18" t="s">
        <v>1471</v>
      </c>
      <c r="B264" s="18" t="s">
        <v>1482</v>
      </c>
      <c r="C264" s="18" t="s">
        <v>254</v>
      </c>
      <c r="D264" s="82" t="s">
        <v>427</v>
      </c>
      <c r="E264" s="87" t="s">
        <v>1018</v>
      </c>
      <c r="F264" s="18" t="s">
        <v>1021</v>
      </c>
      <c r="G264" s="18" t="s">
        <v>1871</v>
      </c>
      <c r="H264" s="18" t="s">
        <v>1019</v>
      </c>
      <c r="I264" s="78" t="s">
        <v>1961</v>
      </c>
      <c r="J264" s="21" t="s">
        <v>1962</v>
      </c>
      <c r="K264" s="21" t="s">
        <v>1931</v>
      </c>
      <c r="L264" s="21" t="s">
        <v>1963</v>
      </c>
      <c r="M264" s="18" t="s">
        <v>229</v>
      </c>
    </row>
    <row r="265" spans="1:13" ht="285">
      <c r="A265" s="18" t="s">
        <v>1471</v>
      </c>
      <c r="B265" s="18" t="s">
        <v>1482</v>
      </c>
      <c r="C265" s="18" t="s">
        <v>256</v>
      </c>
      <c r="D265" s="82" t="s">
        <v>429</v>
      </c>
      <c r="E265" s="87" t="s">
        <v>1020</v>
      </c>
      <c r="F265" s="18" t="s">
        <v>1022</v>
      </c>
      <c r="G265" s="18" t="s">
        <v>1871</v>
      </c>
      <c r="H265" s="18" t="s">
        <v>1019</v>
      </c>
      <c r="I265" s="78" t="s">
        <v>1964</v>
      </c>
      <c r="J265" s="21" t="s">
        <v>1965</v>
      </c>
      <c r="K265" s="21" t="s">
        <v>1931</v>
      </c>
      <c r="L265" s="21" t="s">
        <v>1963</v>
      </c>
      <c r="M265" s="18" t="s">
        <v>229</v>
      </c>
    </row>
    <row r="266" spans="1:13" ht="315">
      <c r="A266" s="18" t="s">
        <v>1471</v>
      </c>
      <c r="B266" s="18" t="s">
        <v>1482</v>
      </c>
      <c r="C266" s="18" t="s">
        <v>258</v>
      </c>
      <c r="D266" s="82" t="s">
        <v>430</v>
      </c>
      <c r="E266" s="87" t="s">
        <v>1966</v>
      </c>
      <c r="F266" s="18" t="s">
        <v>1024</v>
      </c>
      <c r="G266" s="18" t="s">
        <v>1871</v>
      </c>
      <c r="H266" s="18" t="s">
        <v>1019</v>
      </c>
      <c r="I266" s="78" t="s">
        <v>1967</v>
      </c>
      <c r="J266" s="21" t="s">
        <v>1968</v>
      </c>
      <c r="K266" s="21" t="s">
        <v>1931</v>
      </c>
      <c r="L266" s="21" t="s">
        <v>1963</v>
      </c>
      <c r="M266" s="18" t="s">
        <v>229</v>
      </c>
    </row>
    <row r="267" spans="1:13" ht="75">
      <c r="A267" s="18" t="s">
        <v>1478</v>
      </c>
      <c r="B267" s="18" t="s">
        <v>1483</v>
      </c>
      <c r="C267" s="18" t="s">
        <v>260</v>
      </c>
      <c r="D267" s="82" t="s">
        <v>1370</v>
      </c>
      <c r="E267" s="87" t="s">
        <v>619</v>
      </c>
      <c r="F267" s="18" t="s">
        <v>620</v>
      </c>
      <c r="G267" s="18" t="s">
        <v>621</v>
      </c>
      <c r="H267" s="18" t="s">
        <v>622</v>
      </c>
      <c r="I267" s="78" t="s">
        <v>1679</v>
      </c>
      <c r="J267" s="21" t="s">
        <v>1680</v>
      </c>
      <c r="K267" s="21" t="s">
        <v>1681</v>
      </c>
      <c r="L267" s="21" t="s">
        <v>1682</v>
      </c>
      <c r="M267" s="18" t="s">
        <v>63</v>
      </c>
    </row>
    <row r="268" spans="1:13" ht="75">
      <c r="A268" s="18" t="s">
        <v>1478</v>
      </c>
      <c r="B268" s="18" t="s">
        <v>1483</v>
      </c>
      <c r="C268" s="18" t="s">
        <v>262</v>
      </c>
      <c r="D268" s="82" t="s">
        <v>1371</v>
      </c>
      <c r="E268" s="87" t="s">
        <v>619</v>
      </c>
      <c r="F268" s="18" t="s">
        <v>620</v>
      </c>
      <c r="G268" s="18" t="s">
        <v>621</v>
      </c>
      <c r="H268" s="18" t="s">
        <v>622</v>
      </c>
      <c r="I268" s="78" t="s">
        <v>1679</v>
      </c>
      <c r="J268" s="21" t="s">
        <v>620</v>
      </c>
      <c r="K268" s="21" t="s">
        <v>1681</v>
      </c>
      <c r="L268" s="21" t="s">
        <v>1682</v>
      </c>
      <c r="M268" s="18" t="s">
        <v>63</v>
      </c>
    </row>
    <row r="269" spans="1:13">
      <c r="A269" s="18" t="s">
        <v>1478</v>
      </c>
      <c r="B269" s="18" t="s">
        <v>1484</v>
      </c>
      <c r="C269" s="18" t="s">
        <v>264</v>
      </c>
      <c r="D269" s="82" t="s">
        <v>1372</v>
      </c>
      <c r="E269" s="87" t="s">
        <v>623</v>
      </c>
      <c r="F269" s="18" t="s">
        <v>624</v>
      </c>
      <c r="G269" s="18" t="s">
        <v>621</v>
      </c>
      <c r="H269" s="18" t="s">
        <v>622</v>
      </c>
      <c r="I269" s="78" t="s">
        <v>1683</v>
      </c>
      <c r="J269" s="21" t="s">
        <v>1684</v>
      </c>
      <c r="K269" s="21" t="s">
        <v>1681</v>
      </c>
      <c r="L269" s="21" t="s">
        <v>1682</v>
      </c>
      <c r="M269" s="18" t="s">
        <v>63</v>
      </c>
    </row>
    <row r="270" spans="1:13">
      <c r="A270" s="18" t="s">
        <v>1478</v>
      </c>
      <c r="B270" s="18" t="s">
        <v>1484</v>
      </c>
      <c r="C270" s="18" t="s">
        <v>266</v>
      </c>
      <c r="D270" s="82" t="s">
        <v>1373</v>
      </c>
      <c r="E270" s="87" t="s">
        <v>623</v>
      </c>
      <c r="F270" s="18" t="s">
        <v>624</v>
      </c>
      <c r="G270" s="18" t="s">
        <v>621</v>
      </c>
      <c r="H270" s="18" t="s">
        <v>622</v>
      </c>
      <c r="I270" s="78" t="s">
        <v>1683</v>
      </c>
      <c r="J270" s="21" t="s">
        <v>1684</v>
      </c>
      <c r="K270" s="21" t="s">
        <v>1681</v>
      </c>
      <c r="L270" s="21" t="s">
        <v>1682</v>
      </c>
      <c r="M270" s="18" t="s">
        <v>63</v>
      </c>
    </row>
    <row r="271" spans="1:13" ht="90">
      <c r="A271" s="18" t="s">
        <v>1478</v>
      </c>
      <c r="B271" s="18" t="s">
        <v>1483</v>
      </c>
      <c r="C271" s="18" t="s">
        <v>269</v>
      </c>
      <c r="D271" s="82" t="s">
        <v>1374</v>
      </c>
      <c r="E271" s="87" t="s">
        <v>625</v>
      </c>
      <c r="F271" s="18" t="s">
        <v>626</v>
      </c>
      <c r="G271" s="18" t="s">
        <v>621</v>
      </c>
      <c r="H271" s="18" t="s">
        <v>622</v>
      </c>
      <c r="I271" s="78" t="s">
        <v>1685</v>
      </c>
      <c r="J271" s="21" t="s">
        <v>1686</v>
      </c>
      <c r="K271" s="21" t="s">
        <v>1681</v>
      </c>
      <c r="L271" s="21" t="s">
        <v>1682</v>
      </c>
      <c r="M271" s="18" t="s">
        <v>63</v>
      </c>
    </row>
    <row r="272" spans="1:13" ht="90">
      <c r="A272" s="18" t="s">
        <v>1478</v>
      </c>
      <c r="B272" s="18" t="s">
        <v>1483</v>
      </c>
      <c r="C272" s="18" t="s">
        <v>271</v>
      </c>
      <c r="D272" s="82" t="s">
        <v>1375</v>
      </c>
      <c r="E272" s="87" t="s">
        <v>625</v>
      </c>
      <c r="F272" s="18" t="s">
        <v>626</v>
      </c>
      <c r="G272" s="18" t="s">
        <v>621</v>
      </c>
      <c r="H272" s="18" t="s">
        <v>622</v>
      </c>
      <c r="I272" s="78" t="s">
        <v>1685</v>
      </c>
      <c r="J272" s="21" t="s">
        <v>1686</v>
      </c>
      <c r="K272" s="21" t="s">
        <v>1681</v>
      </c>
      <c r="L272" s="21" t="s">
        <v>1682</v>
      </c>
      <c r="M272" s="18" t="s">
        <v>63</v>
      </c>
    </row>
    <row r="273" spans="1:13">
      <c r="A273" s="18" t="s">
        <v>1478</v>
      </c>
      <c r="B273" s="18" t="s">
        <v>1484</v>
      </c>
      <c r="C273" s="18" t="s">
        <v>273</v>
      </c>
      <c r="D273" s="82" t="s">
        <v>1376</v>
      </c>
      <c r="E273" s="87" t="s">
        <v>627</v>
      </c>
      <c r="F273" s="18" t="s">
        <v>628</v>
      </c>
      <c r="G273" s="18" t="s">
        <v>621</v>
      </c>
      <c r="H273" s="18" t="s">
        <v>622</v>
      </c>
      <c r="I273" s="78" t="s">
        <v>1687</v>
      </c>
      <c r="J273" s="21" t="s">
        <v>1688</v>
      </c>
      <c r="K273" s="21" t="s">
        <v>1681</v>
      </c>
      <c r="L273" s="21" t="s">
        <v>1682</v>
      </c>
      <c r="M273" s="18" t="s">
        <v>63</v>
      </c>
    </row>
    <row r="274" spans="1:13" ht="90">
      <c r="A274" s="18" t="s">
        <v>1478</v>
      </c>
      <c r="B274" s="18" t="s">
        <v>1483</v>
      </c>
      <c r="C274" s="18" t="s">
        <v>275</v>
      </c>
      <c r="D274" s="82" t="s">
        <v>1377</v>
      </c>
      <c r="E274" s="87" t="s">
        <v>629</v>
      </c>
      <c r="F274" s="18" t="s">
        <v>630</v>
      </c>
      <c r="G274" s="18" t="s">
        <v>621</v>
      </c>
      <c r="H274" s="18" t="s">
        <v>622</v>
      </c>
      <c r="I274" s="78" t="s">
        <v>1689</v>
      </c>
      <c r="J274" s="21" t="s">
        <v>630</v>
      </c>
      <c r="K274" s="21" t="s">
        <v>1681</v>
      </c>
      <c r="L274" s="21" t="s">
        <v>1682</v>
      </c>
      <c r="M274" s="18" t="s">
        <v>63</v>
      </c>
    </row>
    <row r="275" spans="1:13" ht="90">
      <c r="A275" s="18" t="s">
        <v>1478</v>
      </c>
      <c r="B275" s="18" t="s">
        <v>1483</v>
      </c>
      <c r="C275" s="18" t="s">
        <v>277</v>
      </c>
      <c r="D275" s="82" t="s">
        <v>1378</v>
      </c>
      <c r="E275" s="87" t="s">
        <v>629</v>
      </c>
      <c r="F275" s="18" t="s">
        <v>630</v>
      </c>
      <c r="G275" s="18" t="s">
        <v>621</v>
      </c>
      <c r="H275" s="18" t="s">
        <v>622</v>
      </c>
      <c r="I275" s="78" t="s">
        <v>1689</v>
      </c>
      <c r="J275" s="21" t="s">
        <v>630</v>
      </c>
      <c r="K275" s="21" t="s">
        <v>1681</v>
      </c>
      <c r="L275" s="21" t="s">
        <v>1682</v>
      </c>
      <c r="M275" s="18" t="s">
        <v>63</v>
      </c>
    </row>
    <row r="276" spans="1:13" ht="105">
      <c r="A276" s="18" t="s">
        <v>1478</v>
      </c>
      <c r="B276" s="18" t="s">
        <v>1483</v>
      </c>
      <c r="C276" s="18" t="s">
        <v>279</v>
      </c>
      <c r="D276" s="82" t="s">
        <v>1379</v>
      </c>
      <c r="E276" s="87" t="s">
        <v>631</v>
      </c>
      <c r="F276" s="18" t="s">
        <v>632</v>
      </c>
      <c r="G276" s="18" t="s">
        <v>621</v>
      </c>
      <c r="H276" s="18" t="s">
        <v>622</v>
      </c>
      <c r="I276" s="78" t="s">
        <v>1690</v>
      </c>
      <c r="J276" s="21" t="s">
        <v>1691</v>
      </c>
      <c r="K276" s="21" t="s">
        <v>1681</v>
      </c>
      <c r="L276" s="21" t="s">
        <v>1682</v>
      </c>
      <c r="M276" s="18" t="s">
        <v>63</v>
      </c>
    </row>
    <row r="277" spans="1:13" ht="105">
      <c r="A277" s="18" t="s">
        <v>1478</v>
      </c>
      <c r="B277" s="18" t="s">
        <v>1483</v>
      </c>
      <c r="C277" s="18" t="s">
        <v>281</v>
      </c>
      <c r="D277" s="82" t="s">
        <v>1380</v>
      </c>
      <c r="E277" s="87" t="s">
        <v>631</v>
      </c>
      <c r="F277" s="18" t="s">
        <v>632</v>
      </c>
      <c r="G277" s="18" t="s">
        <v>621</v>
      </c>
      <c r="H277" s="18" t="s">
        <v>622</v>
      </c>
      <c r="I277" s="78" t="s">
        <v>1690</v>
      </c>
      <c r="J277" s="21" t="s">
        <v>1691</v>
      </c>
      <c r="K277" s="21" t="s">
        <v>1681</v>
      </c>
      <c r="L277" s="21" t="s">
        <v>1682</v>
      </c>
      <c r="M277" s="18" t="s">
        <v>63</v>
      </c>
    </row>
    <row r="278" spans="1:13">
      <c r="A278" s="18" t="s">
        <v>1478</v>
      </c>
      <c r="B278" s="18" t="s">
        <v>1484</v>
      </c>
      <c r="C278" s="18" t="s">
        <v>283</v>
      </c>
      <c r="D278" s="82" t="s">
        <v>1381</v>
      </c>
      <c r="E278" s="87" t="s">
        <v>627</v>
      </c>
      <c r="F278" s="18" t="s">
        <v>628</v>
      </c>
      <c r="G278" s="18" t="s">
        <v>621</v>
      </c>
      <c r="H278" s="18" t="s">
        <v>622</v>
      </c>
      <c r="I278" s="78" t="s">
        <v>1687</v>
      </c>
      <c r="J278" s="21" t="s">
        <v>1688</v>
      </c>
      <c r="K278" s="21" t="s">
        <v>1681</v>
      </c>
      <c r="L278" s="21" t="s">
        <v>1682</v>
      </c>
      <c r="M278" s="18" t="s">
        <v>63</v>
      </c>
    </row>
    <row r="279" spans="1:13" ht="75">
      <c r="A279" s="18" t="s">
        <v>1476</v>
      </c>
      <c r="B279" s="18" t="s">
        <v>1477</v>
      </c>
      <c r="C279" s="18" t="s">
        <v>285</v>
      </c>
      <c r="D279" s="82" t="s">
        <v>1382</v>
      </c>
      <c r="E279" s="87" t="s">
        <v>1383</v>
      </c>
      <c r="F279" s="18" t="s">
        <v>633</v>
      </c>
      <c r="G279" s="18" t="s">
        <v>634</v>
      </c>
      <c r="H279" s="18" t="s">
        <v>634</v>
      </c>
      <c r="I279" s="78" t="s">
        <v>1692</v>
      </c>
      <c r="J279" s="21" t="s">
        <v>1693</v>
      </c>
      <c r="K279" s="21" t="s">
        <v>1694</v>
      </c>
      <c r="L279" s="21" t="s">
        <v>1694</v>
      </c>
      <c r="M279" s="18" t="s">
        <v>63</v>
      </c>
    </row>
    <row r="280" spans="1:13" ht="60">
      <c r="A280" s="18" t="s">
        <v>1476</v>
      </c>
      <c r="B280" s="18" t="s">
        <v>1477</v>
      </c>
      <c r="C280" s="18" t="s">
        <v>287</v>
      </c>
      <c r="D280" s="82" t="s">
        <v>1384</v>
      </c>
      <c r="E280" s="87" t="s">
        <v>1385</v>
      </c>
      <c r="F280" s="18" t="s">
        <v>635</v>
      </c>
      <c r="G280" s="18" t="s">
        <v>634</v>
      </c>
      <c r="H280" s="18" t="s">
        <v>634</v>
      </c>
      <c r="I280" s="78" t="s">
        <v>1695</v>
      </c>
      <c r="J280" s="21" t="s">
        <v>1696</v>
      </c>
      <c r="K280" s="21" t="s">
        <v>1694</v>
      </c>
      <c r="L280" s="21" t="s">
        <v>1694</v>
      </c>
      <c r="M280" s="18" t="s">
        <v>63</v>
      </c>
    </row>
    <row r="281" spans="1:13" ht="60">
      <c r="A281" s="18" t="s">
        <v>1476</v>
      </c>
      <c r="B281" s="18" t="s">
        <v>1477</v>
      </c>
      <c r="C281" s="18" t="s">
        <v>289</v>
      </c>
      <c r="D281" s="82" t="s">
        <v>1386</v>
      </c>
      <c r="E281" s="87" t="s">
        <v>1387</v>
      </c>
      <c r="F281" s="18" t="s">
        <v>636</v>
      </c>
      <c r="G281" s="18" t="s">
        <v>634</v>
      </c>
      <c r="H281" s="18" t="s">
        <v>634</v>
      </c>
      <c r="I281" s="78" t="s">
        <v>1697</v>
      </c>
      <c r="J281" s="21" t="s">
        <v>1698</v>
      </c>
      <c r="K281" s="21" t="s">
        <v>1694</v>
      </c>
      <c r="L281" s="21" t="s">
        <v>1694</v>
      </c>
      <c r="M281" s="18" t="s">
        <v>63</v>
      </c>
    </row>
    <row r="282" spans="1:13" ht="30">
      <c r="A282" s="18" t="s">
        <v>1476</v>
      </c>
      <c r="B282" s="18" t="s">
        <v>1477</v>
      </c>
      <c r="C282" s="18" t="s">
        <v>291</v>
      </c>
      <c r="D282" s="82" t="s">
        <v>1388</v>
      </c>
      <c r="E282" s="87" t="s">
        <v>1389</v>
      </c>
      <c r="F282" s="18" t="s">
        <v>637</v>
      </c>
      <c r="G282" s="18" t="s">
        <v>634</v>
      </c>
      <c r="H282" s="18" t="s">
        <v>634</v>
      </c>
      <c r="I282" s="78" t="s">
        <v>1699</v>
      </c>
      <c r="J282" s="21" t="s">
        <v>1700</v>
      </c>
      <c r="K282" s="21" t="s">
        <v>1694</v>
      </c>
      <c r="L282" s="21" t="s">
        <v>1694</v>
      </c>
      <c r="M282" s="18" t="s">
        <v>63</v>
      </c>
    </row>
    <row r="283" spans="1:13" ht="120">
      <c r="A283" s="18" t="s">
        <v>1478</v>
      </c>
      <c r="B283" s="18" t="s">
        <v>1483</v>
      </c>
      <c r="C283" s="18" t="s">
        <v>292</v>
      </c>
      <c r="D283" s="82" t="s">
        <v>1390</v>
      </c>
      <c r="E283" s="87" t="s">
        <v>638</v>
      </c>
      <c r="F283" s="18" t="s">
        <v>626</v>
      </c>
      <c r="G283" s="18" t="s">
        <v>621</v>
      </c>
      <c r="H283" s="18" t="s">
        <v>622</v>
      </c>
      <c r="I283" s="78" t="s">
        <v>1701</v>
      </c>
      <c r="J283" s="21" t="s">
        <v>1686</v>
      </c>
      <c r="K283" s="21" t="s">
        <v>1681</v>
      </c>
      <c r="L283" s="21" t="s">
        <v>1682</v>
      </c>
      <c r="M283" s="18" t="s">
        <v>63</v>
      </c>
    </row>
    <row r="284" spans="1:13" ht="135">
      <c r="A284" s="18" t="s">
        <v>1478</v>
      </c>
      <c r="B284" s="18" t="s">
        <v>1483</v>
      </c>
      <c r="C284" s="18" t="s">
        <v>294</v>
      </c>
      <c r="D284" s="82" t="s">
        <v>1391</v>
      </c>
      <c r="E284" s="87" t="s">
        <v>639</v>
      </c>
      <c r="F284" s="18" t="s">
        <v>640</v>
      </c>
      <c r="G284" s="18" t="s">
        <v>621</v>
      </c>
      <c r="H284" s="18" t="s">
        <v>622</v>
      </c>
      <c r="I284" s="78" t="s">
        <v>1702</v>
      </c>
      <c r="J284" s="21" t="s">
        <v>1703</v>
      </c>
      <c r="K284" s="21" t="s">
        <v>1681</v>
      </c>
      <c r="L284" s="21" t="s">
        <v>1682</v>
      </c>
      <c r="M284" s="18" t="s">
        <v>63</v>
      </c>
    </row>
    <row r="285" spans="1:13" ht="120">
      <c r="A285" s="18" t="s">
        <v>1478</v>
      </c>
      <c r="B285" s="18" t="s">
        <v>1483</v>
      </c>
      <c r="C285" s="18" t="s">
        <v>295</v>
      </c>
      <c r="D285" s="82" t="s">
        <v>1392</v>
      </c>
      <c r="E285" s="87" t="s">
        <v>638</v>
      </c>
      <c r="F285" s="18" t="s">
        <v>626</v>
      </c>
      <c r="G285" s="18" t="s">
        <v>621</v>
      </c>
      <c r="H285" s="18" t="s">
        <v>622</v>
      </c>
      <c r="I285" s="78" t="s">
        <v>1701</v>
      </c>
      <c r="J285" s="21" t="s">
        <v>1704</v>
      </c>
      <c r="K285" s="21" t="s">
        <v>1681</v>
      </c>
      <c r="L285" s="21" t="s">
        <v>1682</v>
      </c>
      <c r="M285" s="18" t="s">
        <v>63</v>
      </c>
    </row>
    <row r="286" spans="1:13" ht="135">
      <c r="A286" s="18" t="s">
        <v>1478</v>
      </c>
      <c r="B286" s="18" t="s">
        <v>1483</v>
      </c>
      <c r="C286" s="18" t="s">
        <v>296</v>
      </c>
      <c r="D286" s="82" t="s">
        <v>1393</v>
      </c>
      <c r="E286" s="87" t="s">
        <v>639</v>
      </c>
      <c r="F286" s="18" t="s">
        <v>640</v>
      </c>
      <c r="G286" s="18" t="s">
        <v>621</v>
      </c>
      <c r="H286" s="18" t="s">
        <v>622</v>
      </c>
      <c r="I286" s="78" t="s">
        <v>1702</v>
      </c>
      <c r="J286" s="21" t="s">
        <v>1705</v>
      </c>
      <c r="K286" s="21" t="s">
        <v>1681</v>
      </c>
      <c r="L286" s="21" t="s">
        <v>1682</v>
      </c>
      <c r="M286" s="18" t="s">
        <v>63</v>
      </c>
    </row>
    <row r="287" spans="1:13" ht="210">
      <c r="A287" s="18" t="s">
        <v>1469</v>
      </c>
      <c r="B287" s="18" t="s">
        <v>1485</v>
      </c>
      <c r="C287" s="18" t="s">
        <v>297</v>
      </c>
      <c r="D287" s="82" t="s">
        <v>1394</v>
      </c>
      <c r="E287" s="87" t="s">
        <v>641</v>
      </c>
      <c r="F287" s="18" t="s">
        <v>642</v>
      </c>
      <c r="G287" s="20" t="s">
        <v>1845</v>
      </c>
      <c r="H287" s="18" t="s">
        <v>643</v>
      </c>
      <c r="I287" s="78" t="s">
        <v>1840</v>
      </c>
      <c r="J287" s="21" t="s">
        <v>1841</v>
      </c>
      <c r="K287" s="21" t="s">
        <v>1846</v>
      </c>
      <c r="L287" s="21" t="s">
        <v>1847</v>
      </c>
      <c r="M287" s="18" t="s">
        <v>49</v>
      </c>
    </row>
    <row r="288" spans="1:13" ht="210">
      <c r="A288" s="18" t="s">
        <v>1469</v>
      </c>
      <c r="B288" s="18" t="s">
        <v>1485</v>
      </c>
      <c r="C288" s="18" t="s">
        <v>298</v>
      </c>
      <c r="D288" s="82" t="s">
        <v>1395</v>
      </c>
      <c r="E288" s="87" t="s">
        <v>645</v>
      </c>
      <c r="F288" s="18" t="s">
        <v>646</v>
      </c>
      <c r="G288" s="20" t="s">
        <v>1845</v>
      </c>
      <c r="H288" s="18" t="s">
        <v>643</v>
      </c>
      <c r="I288" s="78" t="s">
        <v>1848</v>
      </c>
      <c r="J288" s="21" t="s">
        <v>1849</v>
      </c>
      <c r="K288" s="21" t="s">
        <v>1846</v>
      </c>
      <c r="L288" s="21" t="s">
        <v>1847</v>
      </c>
      <c r="M288" s="18" t="s">
        <v>49</v>
      </c>
    </row>
    <row r="289" spans="1:13" ht="165">
      <c r="A289" s="18" t="s">
        <v>1469</v>
      </c>
      <c r="B289" s="18" t="s">
        <v>1485</v>
      </c>
      <c r="C289" s="18" t="s">
        <v>299</v>
      </c>
      <c r="D289" s="82" t="s">
        <v>1396</v>
      </c>
      <c r="E289" s="87" t="s">
        <v>647</v>
      </c>
      <c r="F289" s="18" t="s">
        <v>648</v>
      </c>
      <c r="G289" s="20" t="s">
        <v>1845</v>
      </c>
      <c r="H289" s="18" t="s">
        <v>649</v>
      </c>
      <c r="I289" s="78" t="s">
        <v>1850</v>
      </c>
      <c r="J289" s="21" t="s">
        <v>1851</v>
      </c>
      <c r="K289" s="21" t="s">
        <v>1846</v>
      </c>
      <c r="L289" s="21" t="s">
        <v>1847</v>
      </c>
      <c r="M289" s="18" t="s">
        <v>49</v>
      </c>
    </row>
    <row r="290" spans="1:13" ht="195">
      <c r="A290" s="18" t="s">
        <v>1469</v>
      </c>
      <c r="B290" s="18" t="s">
        <v>1485</v>
      </c>
      <c r="C290" s="18" t="s">
        <v>300</v>
      </c>
      <c r="D290" s="82" t="s">
        <v>1397</v>
      </c>
      <c r="E290" s="87" t="s">
        <v>650</v>
      </c>
      <c r="F290" s="18" t="s">
        <v>651</v>
      </c>
      <c r="G290" s="20" t="s">
        <v>1845</v>
      </c>
      <c r="H290" s="18" t="s">
        <v>643</v>
      </c>
      <c r="I290" s="78" t="s">
        <v>1852</v>
      </c>
      <c r="J290" s="21" t="s">
        <v>1853</v>
      </c>
      <c r="K290" s="21" t="s">
        <v>1846</v>
      </c>
      <c r="L290" s="21" t="s">
        <v>1847</v>
      </c>
      <c r="M290" s="18" t="s">
        <v>49</v>
      </c>
    </row>
    <row r="291" spans="1:13" ht="210">
      <c r="A291" s="18" t="s">
        <v>1469</v>
      </c>
      <c r="B291" s="18" t="s">
        <v>1485</v>
      </c>
      <c r="C291" s="18" t="s">
        <v>301</v>
      </c>
      <c r="D291" s="82" t="s">
        <v>1398</v>
      </c>
      <c r="E291" s="87" t="s">
        <v>652</v>
      </c>
      <c r="F291" s="18" t="s">
        <v>653</v>
      </c>
      <c r="G291" s="20" t="s">
        <v>1845</v>
      </c>
      <c r="H291" s="18" t="s">
        <v>654</v>
      </c>
      <c r="I291" s="78" t="s">
        <v>1854</v>
      </c>
      <c r="J291" s="21" t="s">
        <v>1855</v>
      </c>
      <c r="K291" s="21" t="s">
        <v>1846</v>
      </c>
      <c r="L291" s="21" t="s">
        <v>1847</v>
      </c>
      <c r="M291" s="18" t="s">
        <v>49</v>
      </c>
    </row>
    <row r="292" spans="1:13" ht="210">
      <c r="A292" s="18" t="s">
        <v>1469</v>
      </c>
      <c r="B292" s="18" t="s">
        <v>1485</v>
      </c>
      <c r="C292" s="18" t="s">
        <v>302</v>
      </c>
      <c r="D292" s="82" t="s">
        <v>1399</v>
      </c>
      <c r="E292" s="87" t="s">
        <v>655</v>
      </c>
      <c r="F292" s="18" t="s">
        <v>656</v>
      </c>
      <c r="G292" s="20" t="s">
        <v>1845</v>
      </c>
      <c r="H292" s="18" t="s">
        <v>657</v>
      </c>
      <c r="I292" s="78" t="s">
        <v>1856</v>
      </c>
      <c r="J292" s="21" t="s">
        <v>1857</v>
      </c>
      <c r="K292" s="21" t="s">
        <v>1846</v>
      </c>
      <c r="L292" s="21" t="s">
        <v>1847</v>
      </c>
      <c r="M292" s="18" t="s">
        <v>49</v>
      </c>
    </row>
    <row r="293" spans="1:13" ht="210">
      <c r="A293" s="18" t="s">
        <v>1469</v>
      </c>
      <c r="B293" s="18" t="s">
        <v>1485</v>
      </c>
      <c r="C293" s="18" t="s">
        <v>303</v>
      </c>
      <c r="D293" s="82" t="s">
        <v>1400</v>
      </c>
      <c r="E293" s="88" t="s">
        <v>1842</v>
      </c>
      <c r="F293" s="18" t="s">
        <v>656</v>
      </c>
      <c r="G293" s="20" t="s">
        <v>1845</v>
      </c>
      <c r="H293" s="18" t="s">
        <v>657</v>
      </c>
      <c r="I293" s="79" t="s">
        <v>1858</v>
      </c>
      <c r="J293" s="21" t="s">
        <v>1857</v>
      </c>
      <c r="K293" s="21" t="s">
        <v>1846</v>
      </c>
      <c r="L293" s="21" t="s">
        <v>1847</v>
      </c>
      <c r="M293" s="18" t="s">
        <v>49</v>
      </c>
    </row>
    <row r="294" spans="1:13" ht="195">
      <c r="A294" s="18" t="s">
        <v>1469</v>
      </c>
      <c r="B294" s="18" t="s">
        <v>1485</v>
      </c>
      <c r="C294" s="18" t="s">
        <v>304</v>
      </c>
      <c r="D294" s="82" t="s">
        <v>1401</v>
      </c>
      <c r="E294" s="87" t="s">
        <v>658</v>
      </c>
      <c r="F294" s="18" t="s">
        <v>659</v>
      </c>
      <c r="G294" s="20" t="s">
        <v>1845</v>
      </c>
      <c r="H294" s="18" t="s">
        <v>643</v>
      </c>
      <c r="I294" s="78" t="s">
        <v>1859</v>
      </c>
      <c r="J294" s="21" t="s">
        <v>1860</v>
      </c>
      <c r="K294" s="21" t="s">
        <v>1846</v>
      </c>
      <c r="L294" s="21" t="s">
        <v>1847</v>
      </c>
      <c r="M294" s="18" t="s">
        <v>49</v>
      </c>
    </row>
    <row r="295" spans="1:13" ht="285">
      <c r="A295" s="18" t="s">
        <v>1469</v>
      </c>
      <c r="B295" s="18" t="s">
        <v>1485</v>
      </c>
      <c r="C295" s="18" t="s">
        <v>306</v>
      </c>
      <c r="D295" s="82" t="s">
        <v>1402</v>
      </c>
      <c r="E295" s="87" t="s">
        <v>660</v>
      </c>
      <c r="F295" s="18" t="s">
        <v>661</v>
      </c>
      <c r="G295" s="20" t="s">
        <v>1845</v>
      </c>
      <c r="H295" s="18" t="s">
        <v>643</v>
      </c>
      <c r="I295" s="78" t="s">
        <v>1861</v>
      </c>
      <c r="J295" s="21" t="s">
        <v>1862</v>
      </c>
      <c r="K295" s="21" t="s">
        <v>1846</v>
      </c>
      <c r="L295" s="21" t="s">
        <v>1847</v>
      </c>
      <c r="M295" s="18" t="s">
        <v>49</v>
      </c>
    </row>
    <row r="296" spans="1:13" ht="195">
      <c r="A296" s="18" t="s">
        <v>1469</v>
      </c>
      <c r="B296" s="18" t="s">
        <v>1485</v>
      </c>
      <c r="C296" s="18" t="s">
        <v>308</v>
      </c>
      <c r="D296" s="82" t="s">
        <v>1403</v>
      </c>
      <c r="E296" s="87" t="s">
        <v>662</v>
      </c>
      <c r="F296" s="18" t="s">
        <v>663</v>
      </c>
      <c r="G296" s="20" t="s">
        <v>1845</v>
      </c>
      <c r="H296" s="18" t="s">
        <v>643</v>
      </c>
      <c r="I296" s="78" t="s">
        <v>1863</v>
      </c>
      <c r="J296" s="21" t="s">
        <v>1864</v>
      </c>
      <c r="K296" s="21" t="s">
        <v>1846</v>
      </c>
      <c r="L296" s="21" t="s">
        <v>1847</v>
      </c>
      <c r="M296" s="18" t="s">
        <v>49</v>
      </c>
    </row>
    <row r="297" spans="1:13" ht="210">
      <c r="A297" s="18" t="s">
        <v>1469</v>
      </c>
      <c r="B297" s="18" t="s">
        <v>1485</v>
      </c>
      <c r="C297" s="18" t="s">
        <v>310</v>
      </c>
      <c r="D297" s="82" t="s">
        <v>1404</v>
      </c>
      <c r="E297" s="88" t="s">
        <v>1844</v>
      </c>
      <c r="F297" s="18" t="s">
        <v>646</v>
      </c>
      <c r="G297" s="20" t="s">
        <v>1845</v>
      </c>
      <c r="H297" s="18" t="s">
        <v>643</v>
      </c>
      <c r="I297" s="79" t="s">
        <v>1865</v>
      </c>
      <c r="J297" s="21" t="s">
        <v>1849</v>
      </c>
      <c r="K297" s="21" t="s">
        <v>1846</v>
      </c>
      <c r="L297" s="21" t="s">
        <v>1847</v>
      </c>
      <c r="M297" s="18" t="s">
        <v>49</v>
      </c>
    </row>
    <row r="298" spans="1:13" ht="195">
      <c r="A298" s="18" t="s">
        <v>1469</v>
      </c>
      <c r="B298" s="18" t="s">
        <v>1485</v>
      </c>
      <c r="C298" s="18" t="s">
        <v>312</v>
      </c>
      <c r="D298" s="82" t="s">
        <v>1405</v>
      </c>
      <c r="E298" s="88" t="s">
        <v>1843</v>
      </c>
      <c r="F298" s="18" t="s">
        <v>656</v>
      </c>
      <c r="G298" s="20" t="s">
        <v>1845</v>
      </c>
      <c r="H298" s="18" t="s">
        <v>643</v>
      </c>
      <c r="I298" s="79" t="s">
        <v>1866</v>
      </c>
      <c r="J298" s="21" t="s">
        <v>1857</v>
      </c>
      <c r="K298" s="21" t="s">
        <v>1846</v>
      </c>
      <c r="L298" s="21" t="s">
        <v>1847</v>
      </c>
      <c r="M298" s="18" t="s">
        <v>49</v>
      </c>
    </row>
    <row r="299" spans="1:13" ht="210">
      <c r="A299" s="18" t="s">
        <v>1469</v>
      </c>
      <c r="B299" s="18" t="s">
        <v>1485</v>
      </c>
      <c r="C299" s="18" t="s">
        <v>313</v>
      </c>
      <c r="D299" s="82" t="s">
        <v>1406</v>
      </c>
      <c r="E299" s="87" t="s">
        <v>664</v>
      </c>
      <c r="F299" s="18" t="s">
        <v>665</v>
      </c>
      <c r="G299" s="20" t="s">
        <v>1845</v>
      </c>
      <c r="H299" s="18" t="s">
        <v>649</v>
      </c>
      <c r="I299" s="78" t="s">
        <v>1867</v>
      </c>
      <c r="J299" s="21" t="s">
        <v>1868</v>
      </c>
      <c r="K299" s="21" t="s">
        <v>1846</v>
      </c>
      <c r="L299" s="21" t="s">
        <v>1847</v>
      </c>
      <c r="M299" s="18" t="s">
        <v>49</v>
      </c>
    </row>
    <row r="300" spans="1:13" ht="105">
      <c r="A300" s="18" t="s">
        <v>1471</v>
      </c>
      <c r="B300" s="18" t="s">
        <v>1475</v>
      </c>
      <c r="C300" s="18" t="s">
        <v>315</v>
      </c>
      <c r="D300" s="82" t="s">
        <v>1407</v>
      </c>
      <c r="E300" s="89" t="s">
        <v>2340</v>
      </c>
      <c r="F300" s="18" t="s">
        <v>1490</v>
      </c>
      <c r="G300" s="18" t="s">
        <v>666</v>
      </c>
      <c r="H300" s="18" t="s">
        <v>667</v>
      </c>
      <c r="I300" s="77" t="s">
        <v>2354</v>
      </c>
      <c r="J300" s="21" t="s">
        <v>1665</v>
      </c>
      <c r="K300" s="21" t="s">
        <v>1666</v>
      </c>
      <c r="L300" s="21" t="s">
        <v>1667</v>
      </c>
      <c r="M300" s="18" t="s">
        <v>84</v>
      </c>
    </row>
    <row r="301" spans="1:13" ht="165">
      <c r="A301" s="18" t="s">
        <v>1471</v>
      </c>
      <c r="B301" s="18" t="s">
        <v>1475</v>
      </c>
      <c r="C301" s="18" t="s">
        <v>317</v>
      </c>
      <c r="D301" s="82" t="s">
        <v>1408</v>
      </c>
      <c r="E301" s="89" t="s">
        <v>2397</v>
      </c>
      <c r="F301" s="18" t="s">
        <v>668</v>
      </c>
      <c r="G301" s="18" t="s">
        <v>666</v>
      </c>
      <c r="H301" s="18" t="s">
        <v>667</v>
      </c>
      <c r="I301" s="77" t="s">
        <v>2410</v>
      </c>
      <c r="J301" s="21" t="s">
        <v>1668</v>
      </c>
      <c r="K301" s="21" t="s">
        <v>1666</v>
      </c>
      <c r="L301" s="21" t="s">
        <v>1667</v>
      </c>
      <c r="M301" s="18" t="s">
        <v>84</v>
      </c>
    </row>
    <row r="302" spans="1:13" ht="90">
      <c r="A302" s="18" t="s">
        <v>1471</v>
      </c>
      <c r="B302" s="18" t="s">
        <v>1475</v>
      </c>
      <c r="C302" s="18" t="s">
        <v>319</v>
      </c>
      <c r="D302" s="82" t="s">
        <v>1409</v>
      </c>
      <c r="E302" s="89" t="s">
        <v>2398</v>
      </c>
      <c r="F302" s="18" t="s">
        <v>669</v>
      </c>
      <c r="G302" s="18" t="s">
        <v>666</v>
      </c>
      <c r="H302" s="18" t="s">
        <v>667</v>
      </c>
      <c r="I302" s="77" t="s">
        <v>2355</v>
      </c>
      <c r="J302" s="21" t="s">
        <v>1669</v>
      </c>
      <c r="K302" s="21" t="s">
        <v>1666</v>
      </c>
      <c r="L302" s="21" t="s">
        <v>1667</v>
      </c>
      <c r="M302" s="18" t="s">
        <v>84</v>
      </c>
    </row>
    <row r="303" spans="1:13" ht="180">
      <c r="A303" s="18" t="s">
        <v>1471</v>
      </c>
      <c r="B303" s="18" t="s">
        <v>1475</v>
      </c>
      <c r="C303" s="18" t="s">
        <v>321</v>
      </c>
      <c r="D303" s="82" t="s">
        <v>1410</v>
      </c>
      <c r="E303" s="89" t="s">
        <v>2399</v>
      </c>
      <c r="F303" s="18" t="s">
        <v>670</v>
      </c>
      <c r="G303" s="18" t="s">
        <v>666</v>
      </c>
      <c r="H303" s="18" t="s">
        <v>667</v>
      </c>
      <c r="I303" s="77" t="s">
        <v>2356</v>
      </c>
      <c r="J303" s="21" t="s">
        <v>670</v>
      </c>
      <c r="K303" s="21" t="s">
        <v>1666</v>
      </c>
      <c r="L303" s="21" t="s">
        <v>1667</v>
      </c>
      <c r="M303" s="18" t="s">
        <v>84</v>
      </c>
    </row>
    <row r="304" spans="1:13" ht="90">
      <c r="A304" s="18" t="s">
        <v>1471</v>
      </c>
      <c r="B304" s="18" t="s">
        <v>1475</v>
      </c>
      <c r="C304" s="18" t="s">
        <v>323</v>
      </c>
      <c r="D304" s="82" t="s">
        <v>1411</v>
      </c>
      <c r="E304" s="89" t="s">
        <v>2400</v>
      </c>
      <c r="F304" s="18" t="s">
        <v>671</v>
      </c>
      <c r="G304" s="18" t="s">
        <v>666</v>
      </c>
      <c r="H304" s="18" t="s">
        <v>667</v>
      </c>
      <c r="I304" s="77" t="s">
        <v>2357</v>
      </c>
      <c r="J304" s="21" t="s">
        <v>1670</v>
      </c>
      <c r="K304" s="21" t="s">
        <v>1666</v>
      </c>
      <c r="L304" s="21" t="s">
        <v>1667</v>
      </c>
      <c r="M304" s="18" t="s">
        <v>84</v>
      </c>
    </row>
    <row r="305" spans="1:13" ht="195">
      <c r="A305" s="18" t="s">
        <v>1471</v>
      </c>
      <c r="B305" s="18" t="s">
        <v>1475</v>
      </c>
      <c r="C305" s="18" t="s">
        <v>325</v>
      </c>
      <c r="D305" s="82" t="s">
        <v>1412</v>
      </c>
      <c r="E305" s="89" t="s">
        <v>2401</v>
      </c>
      <c r="F305" s="18" t="s">
        <v>672</v>
      </c>
      <c r="G305" s="18" t="s">
        <v>666</v>
      </c>
      <c r="H305" s="18" t="s">
        <v>667</v>
      </c>
      <c r="I305" s="77" t="s">
        <v>2358</v>
      </c>
      <c r="J305" s="21" t="s">
        <v>672</v>
      </c>
      <c r="K305" s="21" t="s">
        <v>1666</v>
      </c>
      <c r="L305" s="21" t="s">
        <v>1667</v>
      </c>
      <c r="M305" s="18" t="s">
        <v>84</v>
      </c>
    </row>
    <row r="306" spans="1:13" ht="150">
      <c r="A306" s="18" t="s">
        <v>1471</v>
      </c>
      <c r="B306" s="18" t="s">
        <v>1475</v>
      </c>
      <c r="C306" s="18" t="s">
        <v>326</v>
      </c>
      <c r="D306" s="82" t="s">
        <v>1413</v>
      </c>
      <c r="E306" s="89" t="s">
        <v>2402</v>
      </c>
      <c r="F306" s="18" t="s">
        <v>673</v>
      </c>
      <c r="G306" s="18" t="s">
        <v>666</v>
      </c>
      <c r="H306" s="18" t="s">
        <v>667</v>
      </c>
      <c r="I306" s="77" t="s">
        <v>2359</v>
      </c>
      <c r="J306" s="21" t="s">
        <v>1671</v>
      </c>
      <c r="K306" s="21" t="s">
        <v>1666</v>
      </c>
      <c r="L306" s="21" t="s">
        <v>1667</v>
      </c>
      <c r="M306" s="18" t="s">
        <v>84</v>
      </c>
    </row>
    <row r="307" spans="1:13" ht="135">
      <c r="A307" s="18" t="s">
        <v>1471</v>
      </c>
      <c r="B307" s="18" t="s">
        <v>1475</v>
      </c>
      <c r="C307" s="18" t="s">
        <v>327</v>
      </c>
      <c r="D307" s="82" t="s">
        <v>1414</v>
      </c>
      <c r="E307" s="89" t="s">
        <v>2403</v>
      </c>
      <c r="F307" s="18" t="s">
        <v>674</v>
      </c>
      <c r="G307" s="18" t="s">
        <v>666</v>
      </c>
      <c r="H307" s="18" t="s">
        <v>667</v>
      </c>
      <c r="I307" s="77" t="s">
        <v>2360</v>
      </c>
      <c r="J307" s="21" t="s">
        <v>1672</v>
      </c>
      <c r="K307" s="21" t="s">
        <v>1666</v>
      </c>
      <c r="L307" s="21" t="s">
        <v>1667</v>
      </c>
      <c r="M307" s="18" t="s">
        <v>84</v>
      </c>
    </row>
    <row r="308" spans="1:13" ht="225">
      <c r="A308" s="18" t="s">
        <v>1471</v>
      </c>
      <c r="B308" s="18" t="s">
        <v>1475</v>
      </c>
      <c r="C308" s="18" t="s">
        <v>329</v>
      </c>
      <c r="D308" s="82" t="s">
        <v>1415</v>
      </c>
      <c r="E308" s="89" t="s">
        <v>2404</v>
      </c>
      <c r="F308" s="18" t="s">
        <v>675</v>
      </c>
      <c r="G308" s="18" t="s">
        <v>666</v>
      </c>
      <c r="H308" s="18" t="s">
        <v>667</v>
      </c>
      <c r="I308" s="77" t="s">
        <v>2361</v>
      </c>
      <c r="J308" s="21" t="s">
        <v>1673</v>
      </c>
      <c r="K308" s="21" t="s">
        <v>1666</v>
      </c>
      <c r="L308" s="21" t="s">
        <v>1667</v>
      </c>
      <c r="M308" s="18" t="s">
        <v>84</v>
      </c>
    </row>
    <row r="309" spans="1:13" ht="180">
      <c r="A309" s="18" t="s">
        <v>1471</v>
      </c>
      <c r="B309" s="18" t="s">
        <v>1475</v>
      </c>
      <c r="C309" s="18" t="s">
        <v>331</v>
      </c>
      <c r="D309" s="82" t="s">
        <v>1416</v>
      </c>
      <c r="E309" s="89" t="s">
        <v>2405</v>
      </c>
      <c r="F309" s="18" t="s">
        <v>676</v>
      </c>
      <c r="G309" s="18" t="s">
        <v>666</v>
      </c>
      <c r="H309" s="18" t="s">
        <v>667</v>
      </c>
      <c r="I309" s="77" t="s">
        <v>2362</v>
      </c>
      <c r="J309" s="21" t="s">
        <v>1674</v>
      </c>
      <c r="K309" s="21" t="s">
        <v>1666</v>
      </c>
      <c r="L309" s="21" t="s">
        <v>1667</v>
      </c>
      <c r="M309" s="18" t="s">
        <v>84</v>
      </c>
    </row>
    <row r="310" spans="1:13" ht="135">
      <c r="A310" s="18" t="s">
        <v>1471</v>
      </c>
      <c r="B310" s="18" t="s">
        <v>1475</v>
      </c>
      <c r="C310" s="18" t="s">
        <v>332</v>
      </c>
      <c r="D310" s="82" t="s">
        <v>1417</v>
      </c>
      <c r="E310" s="89" t="s">
        <v>2406</v>
      </c>
      <c r="F310" s="18" t="s">
        <v>677</v>
      </c>
      <c r="G310" s="18" t="s">
        <v>666</v>
      </c>
      <c r="H310" s="18" t="s">
        <v>667</v>
      </c>
      <c r="I310" s="77" t="s">
        <v>2363</v>
      </c>
      <c r="J310" s="21" t="s">
        <v>1675</v>
      </c>
      <c r="K310" s="21" t="s">
        <v>1666</v>
      </c>
      <c r="L310" s="21" t="s">
        <v>1667</v>
      </c>
      <c r="M310" s="18" t="s">
        <v>84</v>
      </c>
    </row>
    <row r="311" spans="1:13" ht="135">
      <c r="A311" s="18" t="s">
        <v>1471</v>
      </c>
      <c r="B311" s="18" t="s">
        <v>1475</v>
      </c>
      <c r="C311" s="18" t="s">
        <v>334</v>
      </c>
      <c r="D311" s="82" t="s">
        <v>1418</v>
      </c>
      <c r="E311" s="89" t="s">
        <v>2407</v>
      </c>
      <c r="F311" s="18" t="s">
        <v>678</v>
      </c>
      <c r="G311" s="18" t="s">
        <v>666</v>
      </c>
      <c r="H311" s="18" t="s">
        <v>667</v>
      </c>
      <c r="I311" s="77" t="s">
        <v>2364</v>
      </c>
      <c r="J311" s="21" t="s">
        <v>1676</v>
      </c>
      <c r="K311" s="21" t="s">
        <v>1666</v>
      </c>
      <c r="L311" s="21" t="s">
        <v>1667</v>
      </c>
      <c r="M311" s="18" t="s">
        <v>84</v>
      </c>
    </row>
    <row r="312" spans="1:13" ht="105">
      <c r="A312" s="18" t="s">
        <v>1471</v>
      </c>
      <c r="B312" s="18" t="s">
        <v>1475</v>
      </c>
      <c r="C312" s="18" t="s">
        <v>335</v>
      </c>
      <c r="D312" s="82" t="s">
        <v>1419</v>
      </c>
      <c r="E312" s="89" t="s">
        <v>2408</v>
      </c>
      <c r="F312" s="18" t="s">
        <v>679</v>
      </c>
      <c r="G312" s="18" t="s">
        <v>666</v>
      </c>
      <c r="H312" s="18" t="s">
        <v>667</v>
      </c>
      <c r="I312" s="77" t="s">
        <v>2365</v>
      </c>
      <c r="J312" s="21" t="s">
        <v>1677</v>
      </c>
      <c r="K312" s="21" t="s">
        <v>1666</v>
      </c>
      <c r="L312" s="21" t="s">
        <v>1667</v>
      </c>
      <c r="M312" s="18" t="s">
        <v>84</v>
      </c>
    </row>
    <row r="313" spans="1:13" ht="120">
      <c r="A313" s="18" t="s">
        <v>1471</v>
      </c>
      <c r="B313" s="18" t="s">
        <v>1475</v>
      </c>
      <c r="C313" s="18" t="s">
        <v>337</v>
      </c>
      <c r="D313" s="82" t="s">
        <v>1420</v>
      </c>
      <c r="E313" s="89" t="s">
        <v>2409</v>
      </c>
      <c r="F313" s="18" t="s">
        <v>680</v>
      </c>
      <c r="G313" s="18" t="s">
        <v>666</v>
      </c>
      <c r="H313" s="18" t="s">
        <v>667</v>
      </c>
      <c r="I313" s="77" t="s">
        <v>2366</v>
      </c>
      <c r="J313" s="21" t="s">
        <v>1678</v>
      </c>
      <c r="K313" s="21" t="s">
        <v>1666</v>
      </c>
      <c r="L313" s="21" t="s">
        <v>1667</v>
      </c>
      <c r="M313" s="18" t="s">
        <v>84</v>
      </c>
    </row>
    <row r="314" spans="1:13" ht="90">
      <c r="A314" s="18" t="s">
        <v>1478</v>
      </c>
      <c r="B314" s="18" t="s">
        <v>1479</v>
      </c>
      <c r="C314" s="18" t="s">
        <v>339</v>
      </c>
      <c r="D314" s="82" t="s">
        <v>251</v>
      </c>
      <c r="E314" s="87" t="s">
        <v>681</v>
      </c>
      <c r="F314" s="18" t="s">
        <v>682</v>
      </c>
      <c r="G314" s="18" t="s">
        <v>1874</v>
      </c>
      <c r="H314" s="18" t="s">
        <v>561</v>
      </c>
      <c r="I314" s="78" t="s">
        <v>1969</v>
      </c>
      <c r="J314" s="21" t="s">
        <v>1908</v>
      </c>
      <c r="K314" s="21" t="s">
        <v>1891</v>
      </c>
      <c r="L314" s="21" t="s">
        <v>1892</v>
      </c>
      <c r="M314" s="18" t="s">
        <v>229</v>
      </c>
    </row>
    <row r="315" spans="1:13" ht="75">
      <c r="A315" s="18" t="s">
        <v>1478</v>
      </c>
      <c r="B315" s="18" t="s">
        <v>1479</v>
      </c>
      <c r="C315" s="18" t="s">
        <v>341</v>
      </c>
      <c r="D315" s="82" t="s">
        <v>249</v>
      </c>
      <c r="E315" s="87" t="s">
        <v>683</v>
      </c>
      <c r="F315" s="18" t="s">
        <v>572</v>
      </c>
      <c r="G315" s="18" t="s">
        <v>1874</v>
      </c>
      <c r="H315" s="18" t="s">
        <v>561</v>
      </c>
      <c r="I315" s="78" t="s">
        <v>1970</v>
      </c>
      <c r="J315" s="21" t="s">
        <v>1902</v>
      </c>
      <c r="K315" s="21" t="s">
        <v>1891</v>
      </c>
      <c r="L315" s="21" t="s">
        <v>1892</v>
      </c>
      <c r="M315" s="18" t="s">
        <v>229</v>
      </c>
    </row>
    <row r="316" spans="1:13" ht="30">
      <c r="A316" s="18" t="s">
        <v>1476</v>
      </c>
      <c r="B316" s="18" t="s">
        <v>1477</v>
      </c>
      <c r="C316" s="18" t="s">
        <v>343</v>
      </c>
      <c r="D316" s="82" t="s">
        <v>392</v>
      </c>
      <c r="E316" s="87" t="s">
        <v>1421</v>
      </c>
      <c r="F316" s="18" t="s">
        <v>684</v>
      </c>
      <c r="G316" s="18" t="s">
        <v>581</v>
      </c>
      <c r="H316" s="18" t="s">
        <v>582</v>
      </c>
      <c r="I316" s="78" t="s">
        <v>1971</v>
      </c>
      <c r="J316" s="21" t="s">
        <v>1972</v>
      </c>
      <c r="K316" s="21" t="s">
        <v>1877</v>
      </c>
      <c r="L316" s="21" t="s">
        <v>1876</v>
      </c>
      <c r="M316" s="18" t="s">
        <v>229</v>
      </c>
    </row>
    <row r="317" spans="1:13" ht="45">
      <c r="A317" s="18" t="s">
        <v>1476</v>
      </c>
      <c r="B317" s="18" t="s">
        <v>1477</v>
      </c>
      <c r="C317" s="18" t="s">
        <v>345</v>
      </c>
      <c r="D317" s="82" t="s">
        <v>394</v>
      </c>
      <c r="E317" s="87" t="s">
        <v>685</v>
      </c>
      <c r="F317" s="18" t="s">
        <v>686</v>
      </c>
      <c r="G317" s="18" t="s">
        <v>581</v>
      </c>
      <c r="H317" s="18" t="s">
        <v>687</v>
      </c>
      <c r="I317" s="78" t="s">
        <v>1973</v>
      </c>
      <c r="J317" s="21" t="s">
        <v>1974</v>
      </c>
      <c r="K317" s="21" t="s">
        <v>1877</v>
      </c>
      <c r="L317" s="21" t="s">
        <v>1876</v>
      </c>
      <c r="M317" s="18" t="s">
        <v>229</v>
      </c>
    </row>
    <row r="318" spans="1:13" ht="255">
      <c r="A318" s="18" t="s">
        <v>1471</v>
      </c>
      <c r="B318" s="18" t="s">
        <v>1482</v>
      </c>
      <c r="C318" s="18" t="s">
        <v>346</v>
      </c>
      <c r="D318" s="82" t="s">
        <v>428</v>
      </c>
      <c r="E318" s="87" t="s">
        <v>1025</v>
      </c>
      <c r="F318" s="18" t="s">
        <v>1026</v>
      </c>
      <c r="G318" s="18" t="s">
        <v>1871</v>
      </c>
      <c r="H318" s="18" t="s">
        <v>1019</v>
      </c>
      <c r="I318" s="78" t="s">
        <v>1975</v>
      </c>
      <c r="J318" s="21" t="s">
        <v>1976</v>
      </c>
      <c r="K318" s="21" t="s">
        <v>1884</v>
      </c>
      <c r="L318" s="21" t="s">
        <v>1963</v>
      </c>
      <c r="M318" s="18" t="s">
        <v>229</v>
      </c>
    </row>
    <row r="319" spans="1:13" ht="390">
      <c r="A319" s="18" t="s">
        <v>1471</v>
      </c>
      <c r="B319" s="18" t="s">
        <v>1482</v>
      </c>
      <c r="C319" s="18" t="s">
        <v>348</v>
      </c>
      <c r="D319" s="82" t="s">
        <v>432</v>
      </c>
      <c r="E319" s="87" t="s">
        <v>1027</v>
      </c>
      <c r="F319" s="18" t="s">
        <v>1028</v>
      </c>
      <c r="G319" s="18" t="s">
        <v>1871</v>
      </c>
      <c r="H319" s="18" t="s">
        <v>1019</v>
      </c>
      <c r="I319" s="78" t="s">
        <v>1977</v>
      </c>
      <c r="J319" s="21" t="s">
        <v>1978</v>
      </c>
      <c r="K319" s="21" t="s">
        <v>1884</v>
      </c>
      <c r="L319" s="21" t="s">
        <v>1963</v>
      </c>
      <c r="M319" s="18" t="s">
        <v>229</v>
      </c>
    </row>
    <row r="320" spans="1:13" ht="135">
      <c r="A320" s="18" t="s">
        <v>1471</v>
      </c>
      <c r="B320" s="18" t="s">
        <v>1482</v>
      </c>
      <c r="C320" s="18" t="s">
        <v>349</v>
      </c>
      <c r="D320" s="82" t="s">
        <v>431</v>
      </c>
      <c r="E320" s="87" t="s">
        <v>1029</v>
      </c>
      <c r="F320" s="18" t="s">
        <v>1030</v>
      </c>
      <c r="G320" s="18" t="s">
        <v>1871</v>
      </c>
      <c r="H320" s="18" t="s">
        <v>1019</v>
      </c>
      <c r="I320" s="78" t="s">
        <v>1979</v>
      </c>
      <c r="J320" s="21" t="s">
        <v>1980</v>
      </c>
      <c r="K320" s="21" t="s">
        <v>1884</v>
      </c>
      <c r="L320" s="21" t="s">
        <v>1963</v>
      </c>
      <c r="M320" s="18" t="s">
        <v>229</v>
      </c>
    </row>
    <row r="321" spans="1:13" ht="45">
      <c r="A321" s="18" t="s">
        <v>1476</v>
      </c>
      <c r="B321" s="18" t="s">
        <v>1480</v>
      </c>
      <c r="C321" s="18" t="s">
        <v>351</v>
      </c>
      <c r="D321" s="83" t="s">
        <v>288</v>
      </c>
      <c r="E321" s="87" t="s">
        <v>1032</v>
      </c>
      <c r="F321" s="18" t="s">
        <v>1033</v>
      </c>
      <c r="G321" s="18" t="s">
        <v>1784</v>
      </c>
      <c r="H321" s="18" t="s">
        <v>689</v>
      </c>
      <c r="I321" s="78" t="s">
        <v>1822</v>
      </c>
      <c r="J321" s="21" t="s">
        <v>1823</v>
      </c>
      <c r="K321" s="21" t="s">
        <v>1798</v>
      </c>
      <c r="L321" s="21" t="s">
        <v>1799</v>
      </c>
      <c r="M321" s="18" t="s">
        <v>268</v>
      </c>
    </row>
    <row r="322" spans="1:13" ht="45">
      <c r="A322" s="18" t="s">
        <v>1476</v>
      </c>
      <c r="B322" s="18" t="s">
        <v>1480</v>
      </c>
      <c r="C322" s="18" t="s">
        <v>352</v>
      </c>
      <c r="D322" s="83" t="s">
        <v>290</v>
      </c>
      <c r="E322" s="87" t="s">
        <v>1034</v>
      </c>
      <c r="F322" s="18" t="s">
        <v>1035</v>
      </c>
      <c r="G322" s="18" t="s">
        <v>1784</v>
      </c>
      <c r="H322" s="18" t="s">
        <v>689</v>
      </c>
      <c r="I322" s="78" t="s">
        <v>1824</v>
      </c>
      <c r="J322" s="21" t="s">
        <v>1825</v>
      </c>
      <c r="K322" s="21" t="s">
        <v>1798</v>
      </c>
      <c r="L322" s="21" t="s">
        <v>1799</v>
      </c>
      <c r="M322" s="18" t="s">
        <v>268</v>
      </c>
    </row>
    <row r="323" spans="1:13" ht="45">
      <c r="A323" s="18" t="s">
        <v>1476</v>
      </c>
      <c r="B323" s="18" t="s">
        <v>1480</v>
      </c>
      <c r="C323" s="18" t="s">
        <v>353</v>
      </c>
      <c r="D323" s="83" t="s">
        <v>316</v>
      </c>
      <c r="E323" s="87" t="s">
        <v>967</v>
      </c>
      <c r="F323" s="18" t="s">
        <v>968</v>
      </c>
      <c r="G323" s="18" t="s">
        <v>1784</v>
      </c>
      <c r="H323" s="18" t="s">
        <v>689</v>
      </c>
      <c r="I323" s="78" t="s">
        <v>1826</v>
      </c>
      <c r="J323" s="21" t="s">
        <v>1827</v>
      </c>
      <c r="K323" s="21" t="s">
        <v>1798</v>
      </c>
      <c r="L323" s="21" t="s">
        <v>1799</v>
      </c>
      <c r="M323" s="18" t="s">
        <v>268</v>
      </c>
    </row>
    <row r="324" spans="1:13" ht="90">
      <c r="A324" s="18" t="s">
        <v>1476</v>
      </c>
      <c r="B324" s="18" t="s">
        <v>1481</v>
      </c>
      <c r="C324" s="18" t="s">
        <v>354</v>
      </c>
      <c r="D324" s="83" t="s">
        <v>282</v>
      </c>
      <c r="E324" s="87" t="s">
        <v>969</v>
      </c>
      <c r="F324" s="18" t="s">
        <v>970</v>
      </c>
      <c r="G324" s="18" t="s">
        <v>1784</v>
      </c>
      <c r="H324" s="18" t="s">
        <v>971</v>
      </c>
      <c r="I324" s="78" t="s">
        <v>1828</v>
      </c>
      <c r="J324" s="21" t="s">
        <v>1829</v>
      </c>
      <c r="K324" s="21" t="s">
        <v>1798</v>
      </c>
      <c r="L324" s="21" t="s">
        <v>1799</v>
      </c>
      <c r="M324" s="18" t="s">
        <v>268</v>
      </c>
    </row>
    <row r="325" spans="1:13" ht="30">
      <c r="A325" s="18" t="s">
        <v>1476</v>
      </c>
      <c r="B325" s="18" t="s">
        <v>1480</v>
      </c>
      <c r="C325" s="18" t="s">
        <v>355</v>
      </c>
      <c r="D325" s="83" t="s">
        <v>293</v>
      </c>
      <c r="E325" s="87" t="s">
        <v>1819</v>
      </c>
      <c r="F325" s="18" t="s">
        <v>966</v>
      </c>
      <c r="G325" s="18" t="s">
        <v>1784</v>
      </c>
      <c r="H325" s="18" t="s">
        <v>689</v>
      </c>
      <c r="I325" s="78" t="s">
        <v>1820</v>
      </c>
      <c r="J325" s="21" t="s">
        <v>1821</v>
      </c>
      <c r="K325" s="21" t="s">
        <v>1798</v>
      </c>
      <c r="L325" s="21" t="s">
        <v>1799</v>
      </c>
      <c r="M325" s="18" t="s">
        <v>268</v>
      </c>
    </row>
    <row r="326" spans="1:13" ht="105">
      <c r="A326" s="18" t="s">
        <v>1476</v>
      </c>
      <c r="B326" s="18" t="s">
        <v>1481</v>
      </c>
      <c r="C326" s="18" t="s">
        <v>356</v>
      </c>
      <c r="D326" s="83" t="s">
        <v>284</v>
      </c>
      <c r="E326" s="87" t="s">
        <v>972</v>
      </c>
      <c r="F326" s="18" t="s">
        <v>973</v>
      </c>
      <c r="G326" s="18" t="s">
        <v>1788</v>
      </c>
      <c r="H326" s="18" t="s">
        <v>971</v>
      </c>
      <c r="I326" s="78" t="s">
        <v>1830</v>
      </c>
      <c r="J326" s="21" t="s">
        <v>1831</v>
      </c>
      <c r="K326" s="21" t="s">
        <v>1790</v>
      </c>
      <c r="L326" s="21" t="s">
        <v>1791</v>
      </c>
      <c r="M326" s="18" t="s">
        <v>268</v>
      </c>
    </row>
    <row r="327" spans="1:13" ht="75">
      <c r="A327" s="18" t="s">
        <v>1476</v>
      </c>
      <c r="B327" s="18" t="s">
        <v>1480</v>
      </c>
      <c r="C327" s="18" t="s">
        <v>357</v>
      </c>
      <c r="D327" s="82" t="s">
        <v>1422</v>
      </c>
      <c r="E327" s="87" t="s">
        <v>1423</v>
      </c>
      <c r="F327" s="18" t="s">
        <v>688</v>
      </c>
      <c r="G327" s="18" t="s">
        <v>1873</v>
      </c>
      <c r="H327" s="18" t="s">
        <v>689</v>
      </c>
      <c r="I327" s="78" t="s">
        <v>1981</v>
      </c>
      <c r="J327" s="21" t="s">
        <v>1982</v>
      </c>
      <c r="K327" s="21" t="s">
        <v>1983</v>
      </c>
      <c r="L327" s="21" t="s">
        <v>1799</v>
      </c>
      <c r="M327" s="18" t="s">
        <v>229</v>
      </c>
    </row>
    <row r="328" spans="1:13">
      <c r="A328" s="18" t="s">
        <v>1476</v>
      </c>
      <c r="B328" s="18" t="s">
        <v>1480</v>
      </c>
      <c r="C328" s="18" t="s">
        <v>358</v>
      </c>
      <c r="D328" s="82" t="s">
        <v>1424</v>
      </c>
      <c r="E328" s="87" t="s">
        <v>690</v>
      </c>
      <c r="F328" s="18" t="s">
        <v>688</v>
      </c>
      <c r="G328" s="18" t="s">
        <v>1873</v>
      </c>
      <c r="H328" s="18" t="s">
        <v>689</v>
      </c>
      <c r="I328" s="78" t="s">
        <v>1984</v>
      </c>
      <c r="J328" s="21" t="s">
        <v>1982</v>
      </c>
      <c r="K328" s="21" t="s">
        <v>1983</v>
      </c>
      <c r="L328" s="21" t="s">
        <v>1799</v>
      </c>
      <c r="M328" s="18" t="s">
        <v>229</v>
      </c>
    </row>
    <row r="329" spans="1:13">
      <c r="A329" s="18" t="s">
        <v>1476</v>
      </c>
      <c r="B329" s="18" t="s">
        <v>1480</v>
      </c>
      <c r="C329" s="18" t="s">
        <v>359</v>
      </c>
      <c r="D329" s="82" t="s">
        <v>1425</v>
      </c>
      <c r="E329" s="87" t="s">
        <v>691</v>
      </c>
      <c r="F329" s="18" t="s">
        <v>692</v>
      </c>
      <c r="G329" s="18" t="s">
        <v>1873</v>
      </c>
      <c r="H329" s="18" t="s">
        <v>689</v>
      </c>
      <c r="I329" s="78" t="s">
        <v>1985</v>
      </c>
      <c r="J329" s="21" t="s">
        <v>1986</v>
      </c>
      <c r="K329" s="21" t="s">
        <v>1983</v>
      </c>
      <c r="L329" s="21" t="s">
        <v>1799</v>
      </c>
      <c r="M329" s="18" t="s">
        <v>229</v>
      </c>
    </row>
    <row r="330" spans="1:13" ht="90">
      <c r="A330" s="18" t="s">
        <v>1471</v>
      </c>
      <c r="B330" s="18" t="s">
        <v>1475</v>
      </c>
      <c r="C330" s="18" t="s">
        <v>361</v>
      </c>
      <c r="D330" s="83" t="s">
        <v>333</v>
      </c>
      <c r="E330" s="87" t="s">
        <v>602</v>
      </c>
      <c r="F330" s="18" t="s">
        <v>603</v>
      </c>
      <c r="G330" s="18" t="s">
        <v>1789</v>
      </c>
      <c r="H330" s="18" t="s">
        <v>552</v>
      </c>
      <c r="I330" s="78" t="s">
        <v>1832</v>
      </c>
      <c r="J330" s="21" t="s">
        <v>1833</v>
      </c>
      <c r="K330" s="21" t="s">
        <v>1816</v>
      </c>
      <c r="L330" s="21" t="s">
        <v>1537</v>
      </c>
      <c r="M330" s="18" t="s">
        <v>268</v>
      </c>
    </row>
    <row r="331" spans="1:13" ht="60">
      <c r="A331" s="18" t="s">
        <v>1476</v>
      </c>
      <c r="B331" s="18" t="s">
        <v>1480</v>
      </c>
      <c r="C331" s="18" t="s">
        <v>363</v>
      </c>
      <c r="D331" s="83" t="s">
        <v>320</v>
      </c>
      <c r="E331" s="87" t="s">
        <v>974</v>
      </c>
      <c r="F331" s="18" t="s">
        <v>975</v>
      </c>
      <c r="G331" s="18" t="s">
        <v>1784</v>
      </c>
      <c r="H331" s="18" t="s">
        <v>689</v>
      </c>
      <c r="I331" s="78" t="s">
        <v>1834</v>
      </c>
      <c r="J331" s="21" t="s">
        <v>1835</v>
      </c>
      <c r="K331" s="21" t="s">
        <v>1798</v>
      </c>
      <c r="L331" s="21" t="s">
        <v>1799</v>
      </c>
      <c r="M331" s="18" t="s">
        <v>268</v>
      </c>
    </row>
    <row r="332" spans="1:13" ht="30">
      <c r="A332" s="18" t="s">
        <v>1476</v>
      </c>
      <c r="B332" s="18" t="s">
        <v>1480</v>
      </c>
      <c r="C332" s="18" t="s">
        <v>364</v>
      </c>
      <c r="D332" s="83" t="s">
        <v>318</v>
      </c>
      <c r="E332" s="87" t="s">
        <v>976</v>
      </c>
      <c r="F332" s="18" t="s">
        <v>977</v>
      </c>
      <c r="G332" s="18" t="s">
        <v>1784</v>
      </c>
      <c r="H332" s="18" t="s">
        <v>689</v>
      </c>
      <c r="I332" s="78" t="s">
        <v>1836</v>
      </c>
      <c r="J332" s="21" t="s">
        <v>1837</v>
      </c>
      <c r="K332" s="21" t="s">
        <v>1798</v>
      </c>
      <c r="L332" s="21" t="s">
        <v>1799</v>
      </c>
      <c r="M332" s="18" t="s">
        <v>268</v>
      </c>
    </row>
    <row r="333" spans="1:13" ht="105">
      <c r="A333" s="18" t="s">
        <v>1476</v>
      </c>
      <c r="B333" s="18" t="s">
        <v>1481</v>
      </c>
      <c r="C333" s="18" t="s">
        <v>366</v>
      </c>
      <c r="D333" s="83" t="s">
        <v>286</v>
      </c>
      <c r="E333" s="87" t="s">
        <v>1038</v>
      </c>
      <c r="F333" s="18" t="s">
        <v>1039</v>
      </c>
      <c r="G333" s="18" t="s">
        <v>1788</v>
      </c>
      <c r="H333" s="18" t="s">
        <v>971</v>
      </c>
      <c r="I333" s="78" t="s">
        <v>1838</v>
      </c>
      <c r="J333" s="21" t="s">
        <v>1839</v>
      </c>
      <c r="K333" s="21" t="s">
        <v>1790</v>
      </c>
      <c r="L333" s="21" t="s">
        <v>1791</v>
      </c>
      <c r="M333" s="18" t="s">
        <v>268</v>
      </c>
    </row>
    <row r="334" spans="1:13" ht="45">
      <c r="A334" s="18" t="s">
        <v>1476</v>
      </c>
      <c r="B334" s="18" t="s">
        <v>1477</v>
      </c>
      <c r="C334" s="18" t="s">
        <v>367</v>
      </c>
      <c r="D334" s="82" t="s">
        <v>1426</v>
      </c>
      <c r="E334" s="87" t="s">
        <v>1427</v>
      </c>
      <c r="F334" s="18" t="s">
        <v>693</v>
      </c>
      <c r="G334" s="18" t="s">
        <v>581</v>
      </c>
      <c r="H334" s="18" t="s">
        <v>694</v>
      </c>
      <c r="I334" s="78" t="s">
        <v>1987</v>
      </c>
      <c r="J334" s="21" t="s">
        <v>1988</v>
      </c>
      <c r="K334" s="21" t="s">
        <v>1877</v>
      </c>
      <c r="L334" s="21" t="s">
        <v>1876</v>
      </c>
      <c r="M334" s="18" t="s">
        <v>229</v>
      </c>
    </row>
    <row r="335" spans="1:13" ht="180">
      <c r="A335" s="18" t="s">
        <v>1471</v>
      </c>
      <c r="B335" s="18" t="s">
        <v>1475</v>
      </c>
      <c r="C335" s="18" t="s">
        <v>369</v>
      </c>
      <c r="D335" s="82" t="s">
        <v>368</v>
      </c>
      <c r="E335" s="87" t="s">
        <v>1428</v>
      </c>
      <c r="F335" s="18" t="s">
        <v>695</v>
      </c>
      <c r="G335" s="18" t="s">
        <v>591</v>
      </c>
      <c r="H335" s="18" t="s">
        <v>552</v>
      </c>
      <c r="I335" s="78" t="s">
        <v>1989</v>
      </c>
      <c r="J335" s="21" t="s">
        <v>1990</v>
      </c>
      <c r="K335" s="21" t="s">
        <v>1983</v>
      </c>
      <c r="L335" s="21" t="s">
        <v>1537</v>
      </c>
      <c r="M335" s="18" t="s">
        <v>229</v>
      </c>
    </row>
    <row r="336" spans="1:13" ht="45">
      <c r="A336" s="18" t="s">
        <v>1476</v>
      </c>
      <c r="B336" s="18" t="s">
        <v>1486</v>
      </c>
      <c r="C336" s="18" t="s">
        <v>370</v>
      </c>
      <c r="D336" s="82" t="s">
        <v>1429</v>
      </c>
      <c r="E336" s="87" t="s">
        <v>696</v>
      </c>
      <c r="F336" s="18"/>
      <c r="G336" s="18" t="s">
        <v>2252</v>
      </c>
      <c r="H336" s="18" t="s">
        <v>2253</v>
      </c>
      <c r="I336" s="80" t="s">
        <v>1570</v>
      </c>
      <c r="J336" s="69"/>
      <c r="K336" s="69" t="s">
        <v>2254</v>
      </c>
      <c r="L336" s="69" t="s">
        <v>1892</v>
      </c>
      <c r="M336" s="18" t="s">
        <v>18</v>
      </c>
    </row>
    <row r="337" spans="1:13" ht="45">
      <c r="A337" s="18" t="s">
        <v>1476</v>
      </c>
      <c r="B337" s="18" t="s">
        <v>1486</v>
      </c>
      <c r="C337" s="18" t="s">
        <v>373</v>
      </c>
      <c r="D337" s="82" t="s">
        <v>1430</v>
      </c>
      <c r="E337" s="87" t="s">
        <v>696</v>
      </c>
      <c r="F337" s="18"/>
      <c r="G337" s="18" t="s">
        <v>2252</v>
      </c>
      <c r="H337" s="18" t="s">
        <v>2253</v>
      </c>
      <c r="I337" s="80" t="s">
        <v>1570</v>
      </c>
      <c r="J337" s="69"/>
      <c r="K337" s="69" t="s">
        <v>2254</v>
      </c>
      <c r="L337" s="69" t="s">
        <v>1892</v>
      </c>
      <c r="M337" s="18" t="s">
        <v>18</v>
      </c>
    </row>
    <row r="338" spans="1:13" ht="135">
      <c r="A338" s="18" t="s">
        <v>1471</v>
      </c>
      <c r="B338" s="18" t="s">
        <v>1487</v>
      </c>
      <c r="C338" s="18" t="s">
        <v>375</v>
      </c>
      <c r="D338" s="82" t="s">
        <v>1431</v>
      </c>
      <c r="E338" s="87" t="s">
        <v>697</v>
      </c>
      <c r="F338" s="18" t="s">
        <v>698</v>
      </c>
      <c r="G338" s="18" t="s">
        <v>699</v>
      </c>
      <c r="H338" s="18" t="s">
        <v>2251</v>
      </c>
      <c r="I338" s="78" t="s">
        <v>1655</v>
      </c>
      <c r="J338" s="21" t="s">
        <v>1656</v>
      </c>
      <c r="K338" s="21" t="s">
        <v>2255</v>
      </c>
      <c r="L338" s="21" t="s">
        <v>2256</v>
      </c>
      <c r="M338" s="18" t="s">
        <v>20</v>
      </c>
    </row>
    <row r="339" spans="1:13" ht="75">
      <c r="A339" s="18" t="s">
        <v>1471</v>
      </c>
      <c r="B339" s="18" t="s">
        <v>1487</v>
      </c>
      <c r="C339" s="18" t="s">
        <v>377</v>
      </c>
      <c r="D339" s="82" t="s">
        <v>1432</v>
      </c>
      <c r="E339" s="87" t="s">
        <v>700</v>
      </c>
      <c r="F339" s="18" t="s">
        <v>698</v>
      </c>
      <c r="G339" s="18" t="s">
        <v>699</v>
      </c>
      <c r="H339" s="18" t="s">
        <v>2251</v>
      </c>
      <c r="I339" s="78" t="s">
        <v>700</v>
      </c>
      <c r="J339" s="21" t="s">
        <v>698</v>
      </c>
      <c r="K339" s="21" t="s">
        <v>2255</v>
      </c>
      <c r="L339" s="21" t="s">
        <v>2256</v>
      </c>
      <c r="M339" s="18" t="s">
        <v>20</v>
      </c>
    </row>
    <row r="340" spans="1:13" ht="60">
      <c r="A340" s="18" t="s">
        <v>1471</v>
      </c>
      <c r="B340" s="18" t="s">
        <v>1487</v>
      </c>
      <c r="C340" s="18" t="s">
        <v>379</v>
      </c>
      <c r="D340" s="82" t="s">
        <v>1433</v>
      </c>
      <c r="E340" s="87" t="s">
        <v>701</v>
      </c>
      <c r="F340" s="18" t="s">
        <v>698</v>
      </c>
      <c r="G340" s="18" t="s">
        <v>699</v>
      </c>
      <c r="H340" s="18" t="s">
        <v>2251</v>
      </c>
      <c r="I340" s="78" t="s">
        <v>701</v>
      </c>
      <c r="J340" s="21" t="s">
        <v>698</v>
      </c>
      <c r="K340" s="21" t="s">
        <v>2255</v>
      </c>
      <c r="L340" s="21" t="s">
        <v>2256</v>
      </c>
      <c r="M340" s="18" t="s">
        <v>20</v>
      </c>
    </row>
    <row r="341" spans="1:13" ht="75">
      <c r="A341" s="18" t="s">
        <v>1471</v>
      </c>
      <c r="B341" s="18" t="s">
        <v>1487</v>
      </c>
      <c r="C341" s="18" t="s">
        <v>381</v>
      </c>
      <c r="D341" s="82" t="s">
        <v>1434</v>
      </c>
      <c r="E341" s="87" t="s">
        <v>702</v>
      </c>
      <c r="F341" s="18" t="s">
        <v>698</v>
      </c>
      <c r="G341" s="18" t="s">
        <v>699</v>
      </c>
      <c r="H341" s="18" t="s">
        <v>2251</v>
      </c>
      <c r="I341" s="78" t="s">
        <v>702</v>
      </c>
      <c r="J341" s="21" t="s">
        <v>698</v>
      </c>
      <c r="K341" s="21" t="s">
        <v>2255</v>
      </c>
      <c r="L341" s="21" t="s">
        <v>2256</v>
      </c>
      <c r="M341" s="18" t="s">
        <v>20</v>
      </c>
    </row>
    <row r="342" spans="1:13" ht="90">
      <c r="A342" s="18" t="s">
        <v>1471</v>
      </c>
      <c r="B342" s="18" t="s">
        <v>1487</v>
      </c>
      <c r="C342" s="18" t="s">
        <v>383</v>
      </c>
      <c r="D342" s="82" t="s">
        <v>1435</v>
      </c>
      <c r="E342" s="87" t="s">
        <v>703</v>
      </c>
      <c r="F342" s="18" t="s">
        <v>698</v>
      </c>
      <c r="G342" s="18" t="s">
        <v>699</v>
      </c>
      <c r="H342" s="18" t="s">
        <v>2251</v>
      </c>
      <c r="I342" s="78" t="s">
        <v>703</v>
      </c>
      <c r="J342" s="21" t="s">
        <v>698</v>
      </c>
      <c r="K342" s="21" t="s">
        <v>2255</v>
      </c>
      <c r="L342" s="21" t="s">
        <v>2256</v>
      </c>
      <c r="M342" s="18" t="s">
        <v>20</v>
      </c>
    </row>
    <row r="343" spans="1:13" ht="285">
      <c r="A343" s="18" t="s">
        <v>1471</v>
      </c>
      <c r="B343" s="18" t="s">
        <v>1488</v>
      </c>
      <c r="C343" s="18" t="s">
        <v>385</v>
      </c>
      <c r="D343" s="82" t="s">
        <v>1436</v>
      </c>
      <c r="E343" s="87" t="s">
        <v>2230</v>
      </c>
      <c r="F343" s="18" t="s">
        <v>2231</v>
      </c>
      <c r="G343" s="18" t="s">
        <v>2236</v>
      </c>
      <c r="H343" s="18" t="s">
        <v>2232</v>
      </c>
      <c r="I343" s="79" t="s">
        <v>2234</v>
      </c>
      <c r="J343" s="21" t="s">
        <v>2235</v>
      </c>
      <c r="K343" s="69" t="s">
        <v>2237</v>
      </c>
      <c r="L343" s="69" t="s">
        <v>2238</v>
      </c>
      <c r="M343" s="18" t="s">
        <v>100</v>
      </c>
    </row>
    <row r="344" spans="1:13" ht="90">
      <c r="A344" s="18" t="s">
        <v>1469</v>
      </c>
      <c r="B344" s="18" t="s">
        <v>1470</v>
      </c>
      <c r="C344" s="18" t="s">
        <v>387</v>
      </c>
      <c r="D344" s="82" t="s">
        <v>1437</v>
      </c>
      <c r="E344" s="87" t="s">
        <v>905</v>
      </c>
      <c r="F344" s="18"/>
      <c r="G344" s="18" t="s">
        <v>903</v>
      </c>
      <c r="H344" s="18" t="s">
        <v>904</v>
      </c>
      <c r="I344" s="78" t="s">
        <v>1755</v>
      </c>
      <c r="J344" s="21"/>
      <c r="K344" s="21" t="s">
        <v>1756</v>
      </c>
      <c r="L344" s="21" t="s">
        <v>1757</v>
      </c>
      <c r="M344" s="18" t="s">
        <v>198</v>
      </c>
    </row>
    <row r="345" spans="1:13" ht="105">
      <c r="A345" s="18" t="s">
        <v>1469</v>
      </c>
      <c r="B345" s="18" t="s">
        <v>1470</v>
      </c>
      <c r="C345" s="18" t="s">
        <v>389</v>
      </c>
      <c r="D345" s="82" t="s">
        <v>1438</v>
      </c>
      <c r="E345" s="87" t="s">
        <v>906</v>
      </c>
      <c r="F345" s="18"/>
      <c r="G345" s="18"/>
      <c r="H345" s="18"/>
      <c r="I345" s="78" t="s">
        <v>1758</v>
      </c>
      <c r="J345" s="21"/>
      <c r="K345" s="21" t="s">
        <v>1756</v>
      </c>
      <c r="L345" s="21" t="s">
        <v>1757</v>
      </c>
      <c r="M345" s="18" t="s">
        <v>198</v>
      </c>
    </row>
    <row r="346" spans="1:13" ht="90">
      <c r="A346" s="18" t="s">
        <v>1469</v>
      </c>
      <c r="B346" s="18" t="s">
        <v>1470</v>
      </c>
      <c r="C346" s="18" t="s">
        <v>391</v>
      </c>
      <c r="D346" s="82" t="s">
        <v>1439</v>
      </c>
      <c r="E346" s="87" t="s">
        <v>907</v>
      </c>
      <c r="F346" s="18"/>
      <c r="G346" s="18"/>
      <c r="H346" s="18"/>
      <c r="I346" s="78" t="s">
        <v>1759</v>
      </c>
      <c r="J346" s="21"/>
      <c r="K346" s="21" t="s">
        <v>1756</v>
      </c>
      <c r="L346" s="21" t="s">
        <v>1757</v>
      </c>
      <c r="M346" s="18" t="s">
        <v>198</v>
      </c>
    </row>
    <row r="347" spans="1:13" ht="90">
      <c r="A347" s="18" t="s">
        <v>1469</v>
      </c>
      <c r="B347" s="18" t="s">
        <v>1470</v>
      </c>
      <c r="C347" s="18" t="s">
        <v>393</v>
      </c>
      <c r="D347" s="82" t="s">
        <v>1440</v>
      </c>
      <c r="E347" s="87" t="s">
        <v>908</v>
      </c>
      <c r="F347" s="18"/>
      <c r="G347" s="18"/>
      <c r="H347" s="18"/>
      <c r="I347" s="78" t="s">
        <v>1760</v>
      </c>
      <c r="J347" s="21"/>
      <c r="K347" s="21" t="s">
        <v>1756</v>
      </c>
      <c r="L347" s="21" t="s">
        <v>1757</v>
      </c>
      <c r="M347" s="18" t="s">
        <v>198</v>
      </c>
    </row>
    <row r="348" spans="1:13" ht="90">
      <c r="A348" s="18" t="s">
        <v>1469</v>
      </c>
      <c r="B348" s="18" t="s">
        <v>1470</v>
      </c>
      <c r="C348" s="18" t="s">
        <v>395</v>
      </c>
      <c r="D348" s="82" t="s">
        <v>1441</v>
      </c>
      <c r="E348" s="87" t="s">
        <v>909</v>
      </c>
      <c r="F348" s="18"/>
      <c r="G348" s="18"/>
      <c r="H348" s="18"/>
      <c r="I348" s="78" t="s">
        <v>1761</v>
      </c>
      <c r="J348" s="21"/>
      <c r="K348" s="21" t="s">
        <v>1756</v>
      </c>
      <c r="L348" s="21" t="s">
        <v>1757</v>
      </c>
      <c r="M348" s="18" t="s">
        <v>198</v>
      </c>
    </row>
    <row r="349" spans="1:13" ht="105">
      <c r="A349" s="18" t="s">
        <v>1469</v>
      </c>
      <c r="B349" s="18" t="s">
        <v>1470</v>
      </c>
      <c r="C349" s="18" t="s">
        <v>396</v>
      </c>
      <c r="D349" s="82" t="s">
        <v>1442</v>
      </c>
      <c r="E349" s="87" t="s">
        <v>910</v>
      </c>
      <c r="F349" s="18"/>
      <c r="G349" s="18"/>
      <c r="H349" s="18"/>
      <c r="I349" s="78" t="s">
        <v>1762</v>
      </c>
      <c r="J349" s="21"/>
      <c r="K349" s="21" t="s">
        <v>1756</v>
      </c>
      <c r="L349" s="21" t="s">
        <v>1757</v>
      </c>
      <c r="M349" s="18" t="s">
        <v>198</v>
      </c>
    </row>
    <row r="350" spans="1:13" ht="90">
      <c r="A350" s="18" t="s">
        <v>1469</v>
      </c>
      <c r="B350" s="18" t="s">
        <v>1470</v>
      </c>
      <c r="C350" s="18" t="s">
        <v>398</v>
      </c>
      <c r="D350" s="82" t="s">
        <v>1443</v>
      </c>
      <c r="E350" s="87" t="s">
        <v>911</v>
      </c>
      <c r="F350" s="18"/>
      <c r="G350" s="18"/>
      <c r="H350" s="18"/>
      <c r="I350" s="78" t="s">
        <v>1763</v>
      </c>
      <c r="J350" s="21"/>
      <c r="K350" s="21" t="s">
        <v>1756</v>
      </c>
      <c r="L350" s="21" t="s">
        <v>1757</v>
      </c>
      <c r="M350" s="18" t="s">
        <v>198</v>
      </c>
    </row>
    <row r="351" spans="1:13" ht="105">
      <c r="A351" s="18" t="s">
        <v>1469</v>
      </c>
      <c r="B351" s="18" t="s">
        <v>1470</v>
      </c>
      <c r="C351" s="18" t="s">
        <v>399</v>
      </c>
      <c r="D351" s="82" t="s">
        <v>1444</v>
      </c>
      <c r="E351" s="87" t="s">
        <v>912</v>
      </c>
      <c r="F351" s="18"/>
      <c r="G351" s="18"/>
      <c r="H351" s="18"/>
      <c r="I351" s="78" t="s">
        <v>1764</v>
      </c>
      <c r="J351" s="21"/>
      <c r="K351" s="21" t="s">
        <v>1756</v>
      </c>
      <c r="L351" s="21" t="s">
        <v>1757</v>
      </c>
      <c r="M351" s="18" t="s">
        <v>198</v>
      </c>
    </row>
    <row r="352" spans="1:13" ht="90">
      <c r="A352" s="18" t="s">
        <v>1469</v>
      </c>
      <c r="B352" s="18" t="s">
        <v>1470</v>
      </c>
      <c r="C352" s="18" t="s">
        <v>400</v>
      </c>
      <c r="D352" s="82" t="s">
        <v>1445</v>
      </c>
      <c r="E352" s="87" t="s">
        <v>913</v>
      </c>
      <c r="F352" s="18"/>
      <c r="G352" s="18"/>
      <c r="H352" s="18"/>
      <c r="I352" s="78" t="s">
        <v>1765</v>
      </c>
      <c r="J352" s="21"/>
      <c r="K352" s="21" t="s">
        <v>1756</v>
      </c>
      <c r="L352" s="21" t="s">
        <v>1757</v>
      </c>
      <c r="M352" s="18" t="s">
        <v>198</v>
      </c>
    </row>
    <row r="353" spans="1:13" ht="90">
      <c r="A353" s="18" t="s">
        <v>1469</v>
      </c>
      <c r="B353" s="18" t="s">
        <v>1470</v>
      </c>
      <c r="C353" s="18" t="s">
        <v>401</v>
      </c>
      <c r="D353" s="82" t="s">
        <v>1446</v>
      </c>
      <c r="E353" s="87" t="s">
        <v>914</v>
      </c>
      <c r="F353" s="18"/>
      <c r="G353" s="18"/>
      <c r="H353" s="18"/>
      <c r="I353" s="78" t="s">
        <v>1766</v>
      </c>
      <c r="J353" s="21"/>
      <c r="K353" s="21" t="s">
        <v>1756</v>
      </c>
      <c r="L353" s="21" t="s">
        <v>1757</v>
      </c>
      <c r="M353" s="18" t="s">
        <v>198</v>
      </c>
    </row>
    <row r="354" spans="1:13" ht="90">
      <c r="A354" s="18" t="s">
        <v>1469</v>
      </c>
      <c r="B354" s="18" t="s">
        <v>1470</v>
      </c>
      <c r="C354" s="18" t="s">
        <v>402</v>
      </c>
      <c r="D354" s="82" t="s">
        <v>1447</v>
      </c>
      <c r="E354" s="87" t="s">
        <v>915</v>
      </c>
      <c r="F354" s="18"/>
      <c r="G354" s="18"/>
      <c r="H354" s="18"/>
      <c r="I354" s="78" t="s">
        <v>1767</v>
      </c>
      <c r="J354" s="21"/>
      <c r="K354" s="21" t="s">
        <v>1756</v>
      </c>
      <c r="L354" s="21" t="s">
        <v>1757</v>
      </c>
      <c r="M354" s="18" t="s">
        <v>198</v>
      </c>
    </row>
    <row r="355" spans="1:13" ht="90">
      <c r="A355" s="18" t="s">
        <v>1469</v>
      </c>
      <c r="B355" s="18" t="s">
        <v>1470</v>
      </c>
      <c r="C355" s="18" t="s">
        <v>437</v>
      </c>
      <c r="D355" s="82" t="s">
        <v>1448</v>
      </c>
      <c r="E355" s="87" t="s">
        <v>916</v>
      </c>
      <c r="F355" s="18"/>
      <c r="G355" s="18"/>
      <c r="H355" s="18"/>
      <c r="I355" s="78" t="s">
        <v>1768</v>
      </c>
      <c r="J355" s="21"/>
      <c r="K355" s="21" t="s">
        <v>1756</v>
      </c>
      <c r="L355" s="21" t="s">
        <v>1757</v>
      </c>
      <c r="M355" s="18" t="s">
        <v>198</v>
      </c>
    </row>
    <row r="356" spans="1:13" ht="90">
      <c r="A356" s="18" t="s">
        <v>1469</v>
      </c>
      <c r="B356" s="18" t="s">
        <v>1470</v>
      </c>
      <c r="C356" s="18" t="s">
        <v>438</v>
      </c>
      <c r="D356" s="82" t="s">
        <v>1449</v>
      </c>
      <c r="E356" s="87" t="s">
        <v>917</v>
      </c>
      <c r="F356" s="18"/>
      <c r="G356" s="18"/>
      <c r="H356" s="18"/>
      <c r="I356" s="78" t="s">
        <v>1769</v>
      </c>
      <c r="J356" s="21"/>
      <c r="K356" s="21" t="s">
        <v>1756</v>
      </c>
      <c r="L356" s="21" t="s">
        <v>1757</v>
      </c>
      <c r="M356" s="18" t="s">
        <v>198</v>
      </c>
    </row>
    <row r="357" spans="1:13" ht="105">
      <c r="A357" s="18" t="s">
        <v>1469</v>
      </c>
      <c r="B357" s="18" t="s">
        <v>1470</v>
      </c>
      <c r="C357" s="18" t="s">
        <v>403</v>
      </c>
      <c r="D357" s="82" t="s">
        <v>1450</v>
      </c>
      <c r="E357" s="87" t="s">
        <v>918</v>
      </c>
      <c r="F357" s="18"/>
      <c r="G357" s="18"/>
      <c r="H357" s="18"/>
      <c r="I357" s="78" t="s">
        <v>1770</v>
      </c>
      <c r="J357" s="21"/>
      <c r="K357" s="21" t="s">
        <v>1756</v>
      </c>
      <c r="L357" s="21" t="s">
        <v>1757</v>
      </c>
      <c r="M357" s="18" t="s">
        <v>198</v>
      </c>
    </row>
    <row r="358" spans="1:13" ht="90">
      <c r="A358" s="18" t="s">
        <v>1469</v>
      </c>
      <c r="B358" s="18" t="s">
        <v>1470</v>
      </c>
      <c r="C358" s="18" t="s">
        <v>439</v>
      </c>
      <c r="D358" s="82" t="s">
        <v>1451</v>
      </c>
      <c r="E358" s="87" t="s">
        <v>919</v>
      </c>
      <c r="F358" s="18"/>
      <c r="G358" s="18"/>
      <c r="H358" s="18"/>
      <c r="I358" s="78" t="s">
        <v>1771</v>
      </c>
      <c r="J358" s="21"/>
      <c r="K358" s="21" t="s">
        <v>1756</v>
      </c>
      <c r="L358" s="21" t="s">
        <v>1757</v>
      </c>
      <c r="M358" s="18" t="s">
        <v>198</v>
      </c>
    </row>
    <row r="359" spans="1:13" ht="105">
      <c r="A359" s="18" t="s">
        <v>1476</v>
      </c>
      <c r="B359" s="18" t="s">
        <v>1481</v>
      </c>
      <c r="C359" s="18" t="s">
        <v>404</v>
      </c>
      <c r="D359" s="82" t="s">
        <v>1452</v>
      </c>
      <c r="E359" s="87" t="s">
        <v>1453</v>
      </c>
      <c r="F359" s="18" t="s">
        <v>2193</v>
      </c>
      <c r="G359" s="18" t="s">
        <v>2196</v>
      </c>
      <c r="H359" s="18" t="s">
        <v>704</v>
      </c>
      <c r="I359" s="78" t="s">
        <v>2192</v>
      </c>
      <c r="J359" s="21" t="s">
        <v>2195</v>
      </c>
      <c r="K359" s="21" t="s">
        <v>2197</v>
      </c>
      <c r="L359" s="21" t="s">
        <v>2198</v>
      </c>
      <c r="M359" s="18" t="s">
        <v>372</v>
      </c>
    </row>
    <row r="360" spans="1:13" ht="105">
      <c r="A360" s="18" t="s">
        <v>1476</v>
      </c>
      <c r="B360" s="18" t="s">
        <v>1481</v>
      </c>
      <c r="C360" s="18" t="s">
        <v>405</v>
      </c>
      <c r="D360" s="82" t="s">
        <v>1454</v>
      </c>
      <c r="E360" s="87" t="s">
        <v>1453</v>
      </c>
      <c r="F360" s="18" t="s">
        <v>2193</v>
      </c>
      <c r="G360" s="18" t="s">
        <v>2196</v>
      </c>
      <c r="H360" s="18" t="s">
        <v>704</v>
      </c>
      <c r="I360" s="78" t="s">
        <v>2192</v>
      </c>
      <c r="J360" s="21" t="s">
        <v>2195</v>
      </c>
      <c r="K360" s="21" t="s">
        <v>2197</v>
      </c>
      <c r="L360" s="21" t="s">
        <v>2198</v>
      </c>
      <c r="M360" s="18" t="s">
        <v>372</v>
      </c>
    </row>
    <row r="361" spans="1:13" ht="120">
      <c r="A361" s="18" t="s">
        <v>1476</v>
      </c>
      <c r="B361" s="18" t="s">
        <v>1481</v>
      </c>
      <c r="C361" s="18" t="s">
        <v>440</v>
      </c>
      <c r="D361" s="82" t="s">
        <v>1455</v>
      </c>
      <c r="E361" s="87" t="s">
        <v>1456</v>
      </c>
      <c r="F361" s="18" t="s">
        <v>2194</v>
      </c>
      <c r="G361" s="18" t="s">
        <v>2196</v>
      </c>
      <c r="H361" s="18" t="s">
        <v>705</v>
      </c>
      <c r="I361" s="78" t="s">
        <v>2199</v>
      </c>
      <c r="J361" s="21" t="s">
        <v>2200</v>
      </c>
      <c r="K361" s="21" t="s">
        <v>2197</v>
      </c>
      <c r="L361" s="21" t="s">
        <v>2198</v>
      </c>
      <c r="M361" s="18" t="s">
        <v>372</v>
      </c>
    </row>
    <row r="362" spans="1:13" ht="120">
      <c r="A362" s="18" t="s">
        <v>1476</v>
      </c>
      <c r="B362" s="18" t="s">
        <v>1481</v>
      </c>
      <c r="C362" s="18" t="s">
        <v>406</v>
      </c>
      <c r="D362" s="82" t="s">
        <v>1457</v>
      </c>
      <c r="E362" s="87" t="s">
        <v>1456</v>
      </c>
      <c r="F362" s="18" t="s">
        <v>2194</v>
      </c>
      <c r="G362" s="18" t="s">
        <v>2196</v>
      </c>
      <c r="H362" s="18" t="s">
        <v>705</v>
      </c>
      <c r="I362" s="78" t="s">
        <v>2199</v>
      </c>
      <c r="J362" s="21" t="s">
        <v>2200</v>
      </c>
      <c r="K362" s="21" t="s">
        <v>2197</v>
      </c>
      <c r="L362" s="21" t="s">
        <v>2198</v>
      </c>
      <c r="M362" s="18" t="s">
        <v>372</v>
      </c>
    </row>
    <row r="363" spans="1:13" ht="210">
      <c r="A363" s="18" t="s">
        <v>1471</v>
      </c>
      <c r="B363" s="18" t="s">
        <v>1488</v>
      </c>
      <c r="C363" s="18" t="s">
        <v>407</v>
      </c>
      <c r="D363" s="82" t="s">
        <v>1458</v>
      </c>
      <c r="E363" s="90" t="s">
        <v>2220</v>
      </c>
      <c r="F363" s="18" t="s">
        <v>2221</v>
      </c>
      <c r="G363" s="18" t="s">
        <v>2236</v>
      </c>
      <c r="H363" s="18" t="s">
        <v>2232</v>
      </c>
      <c r="I363" s="78" t="s">
        <v>2239</v>
      </c>
      <c r="J363" s="21" t="s">
        <v>2240</v>
      </c>
      <c r="K363" s="69" t="s">
        <v>2237</v>
      </c>
      <c r="L363" s="69" t="s">
        <v>2238</v>
      </c>
      <c r="M363" s="18" t="s">
        <v>100</v>
      </c>
    </row>
    <row r="364" spans="1:13" ht="225">
      <c r="A364" s="18" t="s">
        <v>1471</v>
      </c>
      <c r="B364" s="18" t="s">
        <v>1488</v>
      </c>
      <c r="C364" s="18" t="s">
        <v>441</v>
      </c>
      <c r="D364" s="82" t="s">
        <v>1459</v>
      </c>
      <c r="E364" s="90" t="s">
        <v>2222</v>
      </c>
      <c r="F364" s="18" t="s">
        <v>2223</v>
      </c>
      <c r="G364" s="18" t="s">
        <v>2236</v>
      </c>
      <c r="H364" s="18" t="s">
        <v>2232</v>
      </c>
      <c r="I364" s="78" t="s">
        <v>2241</v>
      </c>
      <c r="J364" s="21" t="s">
        <v>2242</v>
      </c>
      <c r="K364" s="69" t="s">
        <v>2237</v>
      </c>
      <c r="L364" s="69" t="s">
        <v>2238</v>
      </c>
      <c r="M364" s="18" t="s">
        <v>100</v>
      </c>
    </row>
    <row r="365" spans="1:13" ht="210">
      <c r="A365" s="18" t="s">
        <v>1471</v>
      </c>
      <c r="B365" s="18" t="s">
        <v>1488</v>
      </c>
      <c r="C365" s="18" t="s">
        <v>408</v>
      </c>
      <c r="D365" s="82" t="s">
        <v>1460</v>
      </c>
      <c r="E365" s="90" t="s">
        <v>2224</v>
      </c>
      <c r="F365" s="18" t="s">
        <v>2225</v>
      </c>
      <c r="G365" s="18" t="s">
        <v>2236</v>
      </c>
      <c r="H365" s="18" t="s">
        <v>2232</v>
      </c>
      <c r="I365" s="78" t="s">
        <v>2243</v>
      </c>
      <c r="J365" s="21" t="s">
        <v>2244</v>
      </c>
      <c r="K365" s="69" t="s">
        <v>2237</v>
      </c>
      <c r="L365" s="69" t="s">
        <v>2238</v>
      </c>
      <c r="M365" s="18" t="s">
        <v>100</v>
      </c>
    </row>
    <row r="366" spans="1:13" ht="210">
      <c r="A366" s="18" t="s">
        <v>1471</v>
      </c>
      <c r="B366" s="18" t="s">
        <v>1488</v>
      </c>
      <c r="C366" s="18" t="s">
        <v>409</v>
      </c>
      <c r="D366" s="82" t="s">
        <v>1461</v>
      </c>
      <c r="E366" s="90" t="s">
        <v>2226</v>
      </c>
      <c r="F366" s="18" t="s">
        <v>2227</v>
      </c>
      <c r="G366" s="18" t="s">
        <v>2236</v>
      </c>
      <c r="H366" s="18" t="s">
        <v>2232</v>
      </c>
      <c r="I366" s="78" t="s">
        <v>2245</v>
      </c>
      <c r="J366" s="21" t="s">
        <v>2246</v>
      </c>
      <c r="K366" s="69" t="s">
        <v>2237</v>
      </c>
      <c r="L366" s="69" t="s">
        <v>2238</v>
      </c>
      <c r="M366" s="18" t="s">
        <v>100</v>
      </c>
    </row>
    <row r="367" spans="1:13" ht="225">
      <c r="A367" s="18" t="s">
        <v>1471</v>
      </c>
      <c r="B367" s="18" t="s">
        <v>1488</v>
      </c>
      <c r="C367" s="18" t="s">
        <v>442</v>
      </c>
      <c r="D367" s="82" t="s">
        <v>1462</v>
      </c>
      <c r="E367" s="90" t="s">
        <v>2228</v>
      </c>
      <c r="F367" s="18" t="s">
        <v>2229</v>
      </c>
      <c r="G367" s="18" t="s">
        <v>2236</v>
      </c>
      <c r="H367" s="18" t="s">
        <v>2232</v>
      </c>
      <c r="I367" s="78" t="s">
        <v>2247</v>
      </c>
      <c r="J367" s="21" t="s">
        <v>2248</v>
      </c>
      <c r="K367" s="69" t="s">
        <v>2237</v>
      </c>
      <c r="L367" s="69" t="s">
        <v>2238</v>
      </c>
      <c r="M367" s="18" t="s">
        <v>100</v>
      </c>
    </row>
    <row r="368" spans="1:13" ht="210">
      <c r="A368" s="18" t="s">
        <v>1471</v>
      </c>
      <c r="B368" s="18" t="s">
        <v>1488</v>
      </c>
      <c r="C368" s="18" t="s">
        <v>443</v>
      </c>
      <c r="D368" s="82" t="s">
        <v>1463</v>
      </c>
      <c r="E368" s="90" t="s">
        <v>2218</v>
      </c>
      <c r="F368" s="18" t="s">
        <v>2219</v>
      </c>
      <c r="G368" s="18" t="s">
        <v>2236</v>
      </c>
      <c r="H368" s="18" t="s">
        <v>2232</v>
      </c>
      <c r="I368" s="78" t="s">
        <v>2249</v>
      </c>
      <c r="J368" s="21" t="s">
        <v>2250</v>
      </c>
      <c r="K368" s="69" t="s">
        <v>2237</v>
      </c>
      <c r="L368" s="69" t="s">
        <v>2238</v>
      </c>
      <c r="M368" s="18" t="s">
        <v>100</v>
      </c>
    </row>
    <row r="369" spans="1:13" ht="60">
      <c r="A369" s="18" t="s">
        <v>1476</v>
      </c>
      <c r="B369" s="18" t="s">
        <v>1477</v>
      </c>
      <c r="C369" s="18" t="s">
        <v>410</v>
      </c>
      <c r="D369" s="82" t="s">
        <v>1464</v>
      </c>
      <c r="E369" s="87" t="s">
        <v>706</v>
      </c>
      <c r="F369" s="18" t="s">
        <v>707</v>
      </c>
      <c r="G369" s="18" t="s">
        <v>708</v>
      </c>
      <c r="H369" s="18" t="s">
        <v>709</v>
      </c>
      <c r="I369" s="78" t="s">
        <v>2201</v>
      </c>
      <c r="J369" s="21" t="s">
        <v>2202</v>
      </c>
      <c r="K369" s="21" t="s">
        <v>2203</v>
      </c>
      <c r="L369" s="21" t="s">
        <v>2204</v>
      </c>
      <c r="M369" s="18" t="s">
        <v>372</v>
      </c>
    </row>
    <row r="370" spans="1:13">
      <c r="A370" s="18" t="s">
        <v>1476</v>
      </c>
      <c r="B370" s="18" t="s">
        <v>1477</v>
      </c>
      <c r="C370" s="18" t="s">
        <v>411</v>
      </c>
      <c r="D370" s="82" t="s">
        <v>1465</v>
      </c>
      <c r="E370" s="87" t="s">
        <v>1466</v>
      </c>
      <c r="F370" s="18" t="s">
        <v>710</v>
      </c>
      <c r="G370" s="18" t="s">
        <v>708</v>
      </c>
      <c r="H370" s="18" t="s">
        <v>709</v>
      </c>
      <c r="I370" s="78" t="s">
        <v>2205</v>
      </c>
      <c r="J370" s="21" t="s">
        <v>2206</v>
      </c>
      <c r="K370" s="21" t="s">
        <v>2203</v>
      </c>
      <c r="L370" s="21" t="s">
        <v>2204</v>
      </c>
      <c r="M370" s="18" t="s">
        <v>372</v>
      </c>
    </row>
    <row r="371" spans="1:13" ht="30">
      <c r="A371" s="18" t="s">
        <v>1476</v>
      </c>
      <c r="B371" s="18" t="s">
        <v>1477</v>
      </c>
      <c r="C371" s="18" t="s">
        <v>412</v>
      </c>
      <c r="D371" s="82" t="s">
        <v>1467</v>
      </c>
      <c r="E371" s="87" t="s">
        <v>1468</v>
      </c>
      <c r="F371" s="18" t="s">
        <v>711</v>
      </c>
      <c r="G371" s="18" t="s">
        <v>712</v>
      </c>
      <c r="H371" s="18" t="s">
        <v>709</v>
      </c>
      <c r="I371" s="78" t="s">
        <v>2207</v>
      </c>
      <c r="J371" s="21" t="s">
        <v>2208</v>
      </c>
      <c r="K371" s="21" t="s">
        <v>2203</v>
      </c>
      <c r="L371" s="21" t="s">
        <v>2204</v>
      </c>
      <c r="M371" s="18" t="s">
        <v>372</v>
      </c>
    </row>
    <row r="372" spans="1:13" ht="180">
      <c r="A372" s="18" t="s">
        <v>1471</v>
      </c>
      <c r="B372" s="18" t="s">
        <v>1475</v>
      </c>
      <c r="C372" s="18" t="s">
        <v>413</v>
      </c>
      <c r="D372" s="58" t="s">
        <v>1056</v>
      </c>
      <c r="E372" s="87" t="s">
        <v>1496</v>
      </c>
      <c r="F372" s="20" t="s">
        <v>1497</v>
      </c>
      <c r="G372" s="20" t="s">
        <v>1495</v>
      </c>
      <c r="H372" s="20" t="s">
        <v>552</v>
      </c>
      <c r="I372" s="78" t="s">
        <v>1534</v>
      </c>
      <c r="J372" s="21" t="s">
        <v>1535</v>
      </c>
      <c r="K372" s="21" t="s">
        <v>1536</v>
      </c>
      <c r="L372" s="21" t="s">
        <v>1537</v>
      </c>
      <c r="M372" s="70" t="s">
        <v>1045</v>
      </c>
    </row>
    <row r="373" spans="1:13" ht="165">
      <c r="A373" s="18" t="s">
        <v>1471</v>
      </c>
      <c r="B373" s="18" t="s">
        <v>1475</v>
      </c>
      <c r="C373" s="18" t="s">
        <v>414</v>
      </c>
      <c r="D373" s="58" t="s">
        <v>1046</v>
      </c>
      <c r="E373" s="87" t="s">
        <v>1499</v>
      </c>
      <c r="F373" s="20" t="s">
        <v>1500</v>
      </c>
      <c r="G373" s="20" t="s">
        <v>1498</v>
      </c>
      <c r="H373" s="20" t="s">
        <v>552</v>
      </c>
      <c r="I373" s="78" t="s">
        <v>1538</v>
      </c>
      <c r="J373" s="21" t="s">
        <v>1539</v>
      </c>
      <c r="K373" s="21" t="s">
        <v>1540</v>
      </c>
      <c r="L373" s="21" t="s">
        <v>1537</v>
      </c>
      <c r="M373" s="70" t="s">
        <v>1045</v>
      </c>
    </row>
    <row r="374" spans="1:13" ht="90">
      <c r="A374" s="18" t="s">
        <v>1471</v>
      </c>
      <c r="B374" s="18" t="s">
        <v>1475</v>
      </c>
      <c r="C374" s="18" t="s">
        <v>415</v>
      </c>
      <c r="D374" s="58" t="s">
        <v>1044</v>
      </c>
      <c r="E374" s="87" t="s">
        <v>1501</v>
      </c>
      <c r="F374" s="20" t="s">
        <v>1503</v>
      </c>
      <c r="G374" s="20" t="s">
        <v>1502</v>
      </c>
      <c r="H374" s="20" t="s">
        <v>552</v>
      </c>
      <c r="I374" s="78" t="s">
        <v>1541</v>
      </c>
      <c r="J374" s="21" t="s">
        <v>1542</v>
      </c>
      <c r="K374" s="21" t="s">
        <v>1543</v>
      </c>
      <c r="L374" s="21" t="s">
        <v>1537</v>
      </c>
      <c r="M374" s="70" t="s">
        <v>1045</v>
      </c>
    </row>
    <row r="375" spans="1:13" ht="60">
      <c r="A375" s="18" t="s">
        <v>1471</v>
      </c>
      <c r="B375" s="18" t="s">
        <v>1475</v>
      </c>
      <c r="C375" s="18" t="s">
        <v>416</v>
      </c>
      <c r="D375" s="58" t="s">
        <v>1047</v>
      </c>
      <c r="E375" s="87" t="s">
        <v>1505</v>
      </c>
      <c r="F375" s="20" t="s">
        <v>1506</v>
      </c>
      <c r="G375" s="20" t="s">
        <v>1504</v>
      </c>
      <c r="H375" s="20" t="s">
        <v>552</v>
      </c>
      <c r="I375" s="78" t="s">
        <v>1544</v>
      </c>
      <c r="J375" s="21" t="s">
        <v>1545</v>
      </c>
      <c r="K375" s="21" t="s">
        <v>1546</v>
      </c>
      <c r="L375" s="21" t="s">
        <v>1537</v>
      </c>
      <c r="M375" s="70" t="s">
        <v>1045</v>
      </c>
    </row>
    <row r="376" spans="1:13" ht="105">
      <c r="A376" s="18" t="s">
        <v>1471</v>
      </c>
      <c r="B376" s="18" t="s">
        <v>1475</v>
      </c>
      <c r="C376" s="18" t="s">
        <v>444</v>
      </c>
      <c r="D376" s="58" t="s">
        <v>1048</v>
      </c>
      <c r="E376" s="87" t="s">
        <v>1508</v>
      </c>
      <c r="F376" s="20" t="s">
        <v>1509</v>
      </c>
      <c r="G376" s="20" t="s">
        <v>1507</v>
      </c>
      <c r="H376" s="20" t="s">
        <v>552</v>
      </c>
      <c r="I376" s="78" t="s">
        <v>1547</v>
      </c>
      <c r="J376" s="21" t="s">
        <v>1548</v>
      </c>
      <c r="K376" s="21" t="s">
        <v>1549</v>
      </c>
      <c r="L376" s="21" t="s">
        <v>1537</v>
      </c>
      <c r="M376" s="70" t="s">
        <v>1045</v>
      </c>
    </row>
    <row r="377" spans="1:13" ht="180">
      <c r="A377" s="18" t="s">
        <v>1471</v>
      </c>
      <c r="B377" s="18" t="s">
        <v>1475</v>
      </c>
      <c r="C377" s="18" t="s">
        <v>417</v>
      </c>
      <c r="D377" s="58" t="s">
        <v>1049</v>
      </c>
      <c r="E377" s="87" t="s">
        <v>1511</v>
      </c>
      <c r="F377" s="20" t="s">
        <v>1512</v>
      </c>
      <c r="G377" s="20" t="s">
        <v>1510</v>
      </c>
      <c r="H377" s="20" t="s">
        <v>552</v>
      </c>
      <c r="I377" s="78" t="s">
        <v>1550</v>
      </c>
      <c r="J377" s="21" t="s">
        <v>1551</v>
      </c>
      <c r="K377" s="21" t="s">
        <v>1552</v>
      </c>
      <c r="L377" s="21" t="s">
        <v>1537</v>
      </c>
      <c r="M377" s="70" t="s">
        <v>1045</v>
      </c>
    </row>
    <row r="378" spans="1:13" ht="105">
      <c r="A378" s="18" t="s">
        <v>1471</v>
      </c>
      <c r="B378" s="18" t="s">
        <v>1475</v>
      </c>
      <c r="C378" s="18" t="s">
        <v>418</v>
      </c>
      <c r="D378" s="58" t="s">
        <v>1050</v>
      </c>
      <c r="E378" s="87" t="s">
        <v>1514</v>
      </c>
      <c r="F378" s="20" t="s">
        <v>1515</v>
      </c>
      <c r="G378" s="20" t="s">
        <v>1513</v>
      </c>
      <c r="H378" s="20" t="s">
        <v>552</v>
      </c>
      <c r="I378" s="78" t="s">
        <v>1553</v>
      </c>
      <c r="J378" s="21" t="s">
        <v>1554</v>
      </c>
      <c r="K378" s="21" t="s">
        <v>1555</v>
      </c>
      <c r="L378" s="21" t="s">
        <v>1537</v>
      </c>
      <c r="M378" s="70" t="s">
        <v>1045</v>
      </c>
    </row>
    <row r="379" spans="1:13" ht="75">
      <c r="A379" s="18" t="s">
        <v>1471</v>
      </c>
      <c r="B379" s="18" t="s">
        <v>1475</v>
      </c>
      <c r="C379" s="18" t="s">
        <v>419</v>
      </c>
      <c r="D379" s="58" t="s">
        <v>1051</v>
      </c>
      <c r="E379" s="87" t="s">
        <v>1517</v>
      </c>
      <c r="F379" s="20" t="s">
        <v>1518</v>
      </c>
      <c r="G379" s="20" t="s">
        <v>1516</v>
      </c>
      <c r="H379" s="20" t="s">
        <v>552</v>
      </c>
      <c r="I379" s="78" t="s">
        <v>1556</v>
      </c>
      <c r="J379" s="21" t="s">
        <v>1557</v>
      </c>
      <c r="K379" s="21" t="s">
        <v>1558</v>
      </c>
      <c r="L379" s="21" t="s">
        <v>1537</v>
      </c>
      <c r="M379" s="70" t="s">
        <v>1045</v>
      </c>
    </row>
    <row r="380" spans="1:13" ht="120">
      <c r="A380" s="18" t="s">
        <v>1471</v>
      </c>
      <c r="B380" s="18" t="s">
        <v>1475</v>
      </c>
      <c r="C380" s="18" t="s">
        <v>420</v>
      </c>
      <c r="D380" s="58" t="s">
        <v>1052</v>
      </c>
      <c r="E380" s="87" t="s">
        <v>1520</v>
      </c>
      <c r="F380" s="20" t="s">
        <v>1521</v>
      </c>
      <c r="G380" s="20" t="s">
        <v>1519</v>
      </c>
      <c r="H380" s="20" t="s">
        <v>552</v>
      </c>
      <c r="I380" s="78" t="s">
        <v>1559</v>
      </c>
      <c r="J380" s="21" t="s">
        <v>1521</v>
      </c>
      <c r="K380" s="21" t="s">
        <v>1560</v>
      </c>
      <c r="L380" s="21" t="s">
        <v>1537</v>
      </c>
      <c r="M380" s="70" t="s">
        <v>1045</v>
      </c>
    </row>
    <row r="381" spans="1:13" ht="150">
      <c r="A381" s="18" t="s">
        <v>1471</v>
      </c>
      <c r="B381" s="18" t="s">
        <v>1475</v>
      </c>
      <c r="C381" s="18" t="s">
        <v>421</v>
      </c>
      <c r="D381" s="58" t="s">
        <v>1053</v>
      </c>
      <c r="E381" s="87" t="s">
        <v>1523</v>
      </c>
      <c r="F381" s="20" t="s">
        <v>1524</v>
      </c>
      <c r="G381" s="20" t="s">
        <v>1522</v>
      </c>
      <c r="H381" s="20" t="s">
        <v>552</v>
      </c>
      <c r="I381" s="78" t="s">
        <v>1561</v>
      </c>
      <c r="J381" s="21" t="s">
        <v>1562</v>
      </c>
      <c r="K381" s="21" t="s">
        <v>1563</v>
      </c>
      <c r="L381" s="21" t="s">
        <v>1537</v>
      </c>
      <c r="M381" s="70" t="s">
        <v>1045</v>
      </c>
    </row>
    <row r="382" spans="1:13" ht="75">
      <c r="A382" s="18" t="s">
        <v>1476</v>
      </c>
      <c r="B382" s="18" t="s">
        <v>1480</v>
      </c>
      <c r="C382" s="18" t="s">
        <v>422</v>
      </c>
      <c r="D382" s="58" t="s">
        <v>1054</v>
      </c>
      <c r="E382" s="88" t="s">
        <v>1489</v>
      </c>
      <c r="F382" s="20" t="s">
        <v>1491</v>
      </c>
      <c r="G382" s="20" t="s">
        <v>1492</v>
      </c>
      <c r="H382" s="20" t="s">
        <v>552</v>
      </c>
      <c r="I382" s="78" t="s">
        <v>1564</v>
      </c>
      <c r="J382" s="21" t="s">
        <v>1565</v>
      </c>
      <c r="K382" s="21" t="s">
        <v>1566</v>
      </c>
      <c r="L382" s="21" t="s">
        <v>1537</v>
      </c>
      <c r="M382" s="70" t="s">
        <v>1045</v>
      </c>
    </row>
    <row r="383" spans="1:13" ht="60">
      <c r="A383" s="18" t="s">
        <v>1476</v>
      </c>
      <c r="B383" s="18" t="s">
        <v>1480</v>
      </c>
      <c r="C383" s="18" t="s">
        <v>423</v>
      </c>
      <c r="D383" s="58" t="s">
        <v>1055</v>
      </c>
      <c r="E383" s="87" t="s">
        <v>1567</v>
      </c>
      <c r="F383" s="20" t="s">
        <v>1493</v>
      </c>
      <c r="G383" s="20" t="s">
        <v>1494</v>
      </c>
      <c r="H383" s="20" t="s">
        <v>552</v>
      </c>
      <c r="I383" s="78" t="s">
        <v>1568</v>
      </c>
      <c r="J383" s="21" t="s">
        <v>1569</v>
      </c>
      <c r="K383" s="21" t="s">
        <v>1494</v>
      </c>
      <c r="L383" s="21" t="s">
        <v>1537</v>
      </c>
      <c r="M383" s="70" t="s">
        <v>1045</v>
      </c>
    </row>
    <row r="384" spans="1:13">
      <c r="A384" s="18" t="s">
        <v>2283</v>
      </c>
      <c r="B384" s="18" t="s">
        <v>2284</v>
      </c>
      <c r="C384" s="18" t="s">
        <v>424</v>
      </c>
      <c r="D384" s="58" t="s">
        <v>2288</v>
      </c>
      <c r="E384" s="87" t="s">
        <v>2292</v>
      </c>
      <c r="F384" s="20"/>
      <c r="G384" s="20" t="s">
        <v>2290</v>
      </c>
      <c r="H384" s="20" t="s">
        <v>2325</v>
      </c>
      <c r="I384" s="78" t="s">
        <v>2323</v>
      </c>
      <c r="J384" s="21"/>
      <c r="K384" s="21" t="s">
        <v>2324</v>
      </c>
      <c r="L384" s="21" t="s">
        <v>2326</v>
      </c>
      <c r="M384" s="70" t="s">
        <v>2289</v>
      </c>
    </row>
    <row r="385" spans="1:13" ht="30">
      <c r="A385" s="18" t="s">
        <v>2283</v>
      </c>
      <c r="B385" s="18" t="s">
        <v>2284</v>
      </c>
      <c r="C385" s="18" t="s">
        <v>2285</v>
      </c>
      <c r="D385" s="58" t="s">
        <v>2297</v>
      </c>
      <c r="E385" s="87" t="s">
        <v>2296</v>
      </c>
      <c r="F385" s="20"/>
      <c r="G385" s="20" t="s">
        <v>2290</v>
      </c>
      <c r="H385" s="20" t="s">
        <v>2325</v>
      </c>
      <c r="I385" s="78" t="s">
        <v>2322</v>
      </c>
      <c r="J385" s="21"/>
      <c r="K385" s="21" t="s">
        <v>2324</v>
      </c>
      <c r="L385" s="21" t="s">
        <v>2326</v>
      </c>
      <c r="M385" s="70" t="s">
        <v>2289</v>
      </c>
    </row>
    <row r="386" spans="1:13" ht="30">
      <c r="A386" s="18" t="s">
        <v>2283</v>
      </c>
      <c r="B386" s="18" t="s">
        <v>2284</v>
      </c>
      <c r="C386" s="18" t="s">
        <v>2286</v>
      </c>
      <c r="D386" s="58" t="s">
        <v>2298</v>
      </c>
      <c r="E386" s="87" t="s">
        <v>2295</v>
      </c>
      <c r="F386" s="20"/>
      <c r="G386" s="20" t="s">
        <v>2290</v>
      </c>
      <c r="H386" s="20" t="s">
        <v>2325</v>
      </c>
      <c r="I386" s="78" t="s">
        <v>2321</v>
      </c>
      <c r="J386" s="21"/>
      <c r="K386" s="21" t="s">
        <v>2324</v>
      </c>
      <c r="L386" s="21" t="s">
        <v>2326</v>
      </c>
      <c r="M386" s="70" t="s">
        <v>2289</v>
      </c>
    </row>
    <row r="387" spans="1:13" ht="105">
      <c r="A387" s="56" t="s">
        <v>1471</v>
      </c>
      <c r="B387" s="56" t="s">
        <v>1487</v>
      </c>
      <c r="C387" s="18" t="s">
        <v>2287</v>
      </c>
      <c r="D387" s="83" t="s">
        <v>2314</v>
      </c>
      <c r="E387" s="90" t="s">
        <v>2303</v>
      </c>
      <c r="F387" s="56" t="s">
        <v>2304</v>
      </c>
      <c r="G387" s="56" t="s">
        <v>2329</v>
      </c>
      <c r="H387" s="56" t="s">
        <v>2330</v>
      </c>
      <c r="I387" s="78" t="s">
        <v>2327</v>
      </c>
      <c r="J387" s="21" t="s">
        <v>2328</v>
      </c>
      <c r="K387" s="21" t="s">
        <v>2331</v>
      </c>
      <c r="L387" s="21" t="s">
        <v>2332</v>
      </c>
      <c r="M387" s="56" t="s">
        <v>2307</v>
      </c>
    </row>
    <row r="388" spans="1:13" ht="120">
      <c r="A388" s="56" t="s">
        <v>1471</v>
      </c>
      <c r="B388" s="56" t="s">
        <v>1487</v>
      </c>
      <c r="C388" s="18" t="s">
        <v>2299</v>
      </c>
      <c r="D388" s="83" t="s">
        <v>2313</v>
      </c>
      <c r="E388" s="90" t="s">
        <v>2310</v>
      </c>
      <c r="F388" s="56" t="s">
        <v>2311</v>
      </c>
      <c r="G388" s="56" t="s">
        <v>2329</v>
      </c>
      <c r="H388" s="56" t="s">
        <v>2330</v>
      </c>
      <c r="I388" s="78" t="s">
        <v>2333</v>
      </c>
      <c r="J388" s="21" t="s">
        <v>2334</v>
      </c>
      <c r="K388" s="21" t="s">
        <v>2331</v>
      </c>
      <c r="L388" s="21" t="s">
        <v>2332</v>
      </c>
      <c r="M388" s="56" t="s">
        <v>2307</v>
      </c>
    </row>
    <row r="389" spans="1:13" ht="105">
      <c r="A389" s="18" t="s">
        <v>1471</v>
      </c>
      <c r="B389" s="18" t="s">
        <v>1487</v>
      </c>
      <c r="C389" s="18" t="s">
        <v>2300</v>
      </c>
      <c r="D389" s="58" t="s">
        <v>2312</v>
      </c>
      <c r="E389" s="87" t="s">
        <v>2315</v>
      </c>
      <c r="F389" s="56" t="s">
        <v>2316</v>
      </c>
      <c r="G389" s="56" t="s">
        <v>2329</v>
      </c>
      <c r="H389" s="56" t="s">
        <v>2330</v>
      </c>
      <c r="I389" s="78" t="s">
        <v>2335</v>
      </c>
      <c r="J389" s="21" t="s">
        <v>2336</v>
      </c>
      <c r="K389" s="21" t="s">
        <v>2331</v>
      </c>
      <c r="L389" s="21" t="s">
        <v>2332</v>
      </c>
      <c r="M389" s="18" t="s">
        <v>2307</v>
      </c>
    </row>
    <row r="390" spans="1:13" ht="120">
      <c r="A390" s="18" t="s">
        <v>1471</v>
      </c>
      <c r="B390" s="18" t="s">
        <v>1487</v>
      </c>
      <c r="C390" s="18" t="s">
        <v>2301</v>
      </c>
      <c r="D390" s="83" t="s">
        <v>2317</v>
      </c>
      <c r="E390" s="87" t="s">
        <v>2318</v>
      </c>
      <c r="F390" s="56" t="s">
        <v>2311</v>
      </c>
      <c r="G390" s="56" t="s">
        <v>2329</v>
      </c>
      <c r="H390" s="56" t="s">
        <v>2330</v>
      </c>
      <c r="I390" s="78" t="s">
        <v>2337</v>
      </c>
      <c r="J390" s="21" t="s">
        <v>2334</v>
      </c>
      <c r="K390" s="21" t="s">
        <v>2331</v>
      </c>
      <c r="L390" s="21" t="s">
        <v>2332</v>
      </c>
      <c r="M390" s="18" t="s">
        <v>2307</v>
      </c>
    </row>
    <row r="391" spans="1:13" ht="105">
      <c r="A391" s="18" t="s">
        <v>1471</v>
      </c>
      <c r="B391" s="18" t="s">
        <v>1487</v>
      </c>
      <c r="C391" s="18" t="s">
        <v>2302</v>
      </c>
      <c r="D391" s="83" t="s">
        <v>2319</v>
      </c>
      <c r="E391" s="87" t="s">
        <v>2320</v>
      </c>
      <c r="F391" s="56" t="s">
        <v>2316</v>
      </c>
      <c r="G391" s="56" t="s">
        <v>2329</v>
      </c>
      <c r="H391" s="56" t="s">
        <v>2330</v>
      </c>
      <c r="I391" s="78" t="s">
        <v>2338</v>
      </c>
      <c r="J391" s="21" t="s">
        <v>2336</v>
      </c>
      <c r="K391" s="21" t="s">
        <v>2331</v>
      </c>
      <c r="L391" s="21" t="s">
        <v>2332</v>
      </c>
      <c r="M391" s="18" t="s">
        <v>2307</v>
      </c>
    </row>
    <row r="394" spans="1:13">
      <c r="E394" s="93"/>
    </row>
    <row r="395" spans="1:13">
      <c r="E395" s="93"/>
    </row>
    <row r="396" spans="1:13">
      <c r="E396" s="93"/>
    </row>
    <row r="397" spans="1:13">
      <c r="E397" s="93"/>
    </row>
    <row r="398" spans="1:13">
      <c r="E398" s="93"/>
    </row>
    <row r="399" spans="1:13">
      <c r="E399" s="93"/>
    </row>
    <row r="400" spans="1:13">
      <c r="E400" s="93"/>
    </row>
    <row r="401" spans="5:5">
      <c r="E401" s="93"/>
    </row>
    <row r="402" spans="5:5">
      <c r="E402" s="93"/>
    </row>
    <row r="403" spans="5:5">
      <c r="E403" s="93"/>
    </row>
    <row r="404" spans="5:5">
      <c r="E404" s="93"/>
    </row>
    <row r="405" spans="5:5">
      <c r="E405" s="93"/>
    </row>
    <row r="406" spans="5:5">
      <c r="E406" s="93"/>
    </row>
  </sheetData>
  <autoFilter ref="A1:M391"/>
  <phoneticPr fontId="15"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2:C18"/>
  <sheetViews>
    <sheetView workbookViewId="0">
      <selection activeCell="F5" sqref="F5"/>
    </sheetView>
  </sheetViews>
  <sheetFormatPr baseColWidth="10" defaultRowHeight="15"/>
  <cols>
    <col min="2" max="2" width="28.140625" bestFit="1" customWidth="1"/>
    <col min="3" max="3" width="21.7109375" bestFit="1" customWidth="1"/>
  </cols>
  <sheetData>
    <row r="2" spans="2:3">
      <c r="B2" s="11" t="s">
        <v>2395</v>
      </c>
      <c r="C2" s="11" t="s">
        <v>2396</v>
      </c>
    </row>
    <row r="3" spans="2:3">
      <c r="B3" s="92" t="s">
        <v>2367</v>
      </c>
      <c r="C3" t="s">
        <v>2370</v>
      </c>
    </row>
    <row r="4" spans="2:3">
      <c r="B4" s="76" t="s">
        <v>2368</v>
      </c>
      <c r="C4" t="s">
        <v>2368</v>
      </c>
    </row>
    <row r="5" spans="2:3">
      <c r="B5" s="91" t="s">
        <v>2369</v>
      </c>
      <c r="C5" t="s">
        <v>2371</v>
      </c>
    </row>
    <row r="6" spans="2:3">
      <c r="B6" s="85" t="s">
        <v>2373</v>
      </c>
      <c r="C6" t="s">
        <v>2372</v>
      </c>
    </row>
    <row r="7" spans="2:3">
      <c r="B7" s="76" t="s">
        <v>2386</v>
      </c>
      <c r="C7" t="s">
        <v>2374</v>
      </c>
    </row>
    <row r="8" spans="2:3">
      <c r="B8" s="76" t="s">
        <v>2387</v>
      </c>
      <c r="C8" t="s">
        <v>2375</v>
      </c>
    </row>
    <row r="9" spans="2:3">
      <c r="B9" s="76" t="s">
        <v>2376</v>
      </c>
      <c r="C9" t="s">
        <v>2376</v>
      </c>
    </row>
    <row r="10" spans="2:3">
      <c r="B10" s="76" t="s">
        <v>2388</v>
      </c>
      <c r="C10" t="s">
        <v>2377</v>
      </c>
    </row>
    <row r="11" spans="2:3">
      <c r="B11" s="86" t="s">
        <v>2389</v>
      </c>
      <c r="C11" t="s">
        <v>2378</v>
      </c>
    </row>
    <row r="12" spans="2:3">
      <c r="B12" s="76" t="s">
        <v>2390</v>
      </c>
      <c r="C12" t="s">
        <v>2379</v>
      </c>
    </row>
    <row r="13" spans="2:3">
      <c r="B13" s="76" t="s">
        <v>2380</v>
      </c>
      <c r="C13" t="s">
        <v>2380</v>
      </c>
    </row>
    <row r="14" spans="2:3">
      <c r="B14" s="76" t="s">
        <v>2391</v>
      </c>
      <c r="C14" t="s">
        <v>2381</v>
      </c>
    </row>
    <row r="15" spans="2:3">
      <c r="B15" s="76" t="s">
        <v>2382</v>
      </c>
      <c r="C15" t="s">
        <v>2382</v>
      </c>
    </row>
    <row r="16" spans="2:3">
      <c r="B16" s="76" t="s">
        <v>2392</v>
      </c>
      <c r="C16" t="s">
        <v>2383</v>
      </c>
    </row>
    <row r="17" spans="2:3">
      <c r="B17" s="76" t="s">
        <v>2393</v>
      </c>
      <c r="C17" t="s">
        <v>2384</v>
      </c>
    </row>
    <row r="18" spans="2:3">
      <c r="B18" s="76" t="s">
        <v>2394</v>
      </c>
      <c r="C18" t="s">
        <v>2385</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I15"/>
  <sheetViews>
    <sheetView workbookViewId="0">
      <selection activeCell="B15" sqref="B15"/>
    </sheetView>
  </sheetViews>
  <sheetFormatPr baseColWidth="10" defaultRowHeight="15"/>
  <sheetData>
    <row r="1" spans="2:9">
      <c r="B1" s="3">
        <v>1</v>
      </c>
      <c r="C1" s="3">
        <f>B1+1</f>
        <v>2</v>
      </c>
      <c r="D1" s="3">
        <f t="shared" ref="D1:I1" si="0">C1+1</f>
        <v>3</v>
      </c>
      <c r="E1" s="3">
        <f t="shared" si="0"/>
        <v>4</v>
      </c>
      <c r="F1" s="3">
        <f t="shared" si="0"/>
        <v>5</v>
      </c>
      <c r="G1" s="3">
        <f t="shared" si="0"/>
        <v>6</v>
      </c>
      <c r="H1" s="3">
        <f t="shared" si="0"/>
        <v>7</v>
      </c>
      <c r="I1" s="3">
        <f t="shared" si="0"/>
        <v>8</v>
      </c>
    </row>
    <row r="2" spans="2:9" ht="38.25">
      <c r="B2" s="3"/>
      <c r="C2" s="4" t="s">
        <v>983</v>
      </c>
      <c r="D2" s="4" t="s">
        <v>984</v>
      </c>
      <c r="E2" s="4" t="s">
        <v>985</v>
      </c>
      <c r="F2" s="4" t="s">
        <v>980</v>
      </c>
      <c r="G2" s="4" t="s">
        <v>981</v>
      </c>
      <c r="H2" s="4" t="s">
        <v>713</v>
      </c>
      <c r="I2" s="4" t="s">
        <v>982</v>
      </c>
    </row>
    <row r="3" spans="2:9">
      <c r="B3" s="5" t="s">
        <v>469</v>
      </c>
      <c r="C3" s="3">
        <v>2.0499999999999998</v>
      </c>
      <c r="D3" s="71">
        <v>1.7</v>
      </c>
      <c r="E3" s="3">
        <f>C3*D3</f>
        <v>3.4849999999999994</v>
      </c>
      <c r="F3" s="6">
        <v>0</v>
      </c>
      <c r="G3" s="71">
        <f>$E$3*(1-F3)</f>
        <v>3.4849999999999994</v>
      </c>
      <c r="H3" s="10">
        <f>G3-$C$3</f>
        <v>1.4349999999999996</v>
      </c>
      <c r="I3" s="7">
        <f>H3/G3</f>
        <v>0.41176470588235292</v>
      </c>
    </row>
    <row r="4" spans="2:9">
      <c r="B4" s="5" t="s">
        <v>470</v>
      </c>
      <c r="C4" s="3"/>
      <c r="D4" s="71">
        <f>G4/$C$3</f>
        <v>1.6489999999999998</v>
      </c>
      <c r="E4" s="3"/>
      <c r="F4" s="6">
        <f>3%+F3</f>
        <v>0.03</v>
      </c>
      <c r="G4" s="71">
        <f t="shared" ref="G4:G10" si="1">$E$3*(1-F4)</f>
        <v>3.3804499999999993</v>
      </c>
      <c r="H4" s="10">
        <f t="shared" ref="H4:H10" si="2">G4-$C$3</f>
        <v>1.3304499999999995</v>
      </c>
      <c r="I4" s="7">
        <f t="shared" ref="I4:I10" si="3">H4/G4</f>
        <v>0.39357186173438441</v>
      </c>
    </row>
    <row r="5" spans="2:9">
      <c r="B5" s="5" t="s">
        <v>471</v>
      </c>
      <c r="C5" s="3"/>
      <c r="D5" s="71">
        <f t="shared" ref="D5:D10" si="4">G5/$C$3</f>
        <v>1.5979999999999996</v>
      </c>
      <c r="E5" s="3"/>
      <c r="F5" s="6">
        <f>F4+3%</f>
        <v>0.06</v>
      </c>
      <c r="G5" s="71">
        <f t="shared" si="1"/>
        <v>3.2758999999999991</v>
      </c>
      <c r="H5" s="10">
        <f t="shared" si="2"/>
        <v>1.2258999999999993</v>
      </c>
      <c r="I5" s="7">
        <f t="shared" si="3"/>
        <v>0.37421777221526897</v>
      </c>
    </row>
    <row r="6" spans="2:9">
      <c r="B6" s="5" t="s">
        <v>472</v>
      </c>
      <c r="C6" s="3"/>
      <c r="D6" s="71">
        <f t="shared" si="4"/>
        <v>1.5469999999999999</v>
      </c>
      <c r="E6" s="3"/>
      <c r="F6" s="6">
        <f t="shared" ref="F6:F10" si="5">F5+3%</f>
        <v>0.09</v>
      </c>
      <c r="G6" s="71">
        <f t="shared" si="1"/>
        <v>3.1713499999999994</v>
      </c>
      <c r="H6" s="10">
        <f t="shared" si="2"/>
        <v>1.1213499999999996</v>
      </c>
      <c r="I6" s="7">
        <f t="shared" si="3"/>
        <v>0.35358758888170649</v>
      </c>
    </row>
    <row r="7" spans="2:9">
      <c r="B7" s="5" t="s">
        <v>473</v>
      </c>
      <c r="C7" s="3"/>
      <c r="D7" s="71">
        <f t="shared" si="4"/>
        <v>1.4959999999999998</v>
      </c>
      <c r="E7" s="3"/>
      <c r="F7" s="6">
        <f t="shared" si="5"/>
        <v>0.12</v>
      </c>
      <c r="G7" s="71">
        <f t="shared" si="1"/>
        <v>3.0667999999999993</v>
      </c>
      <c r="H7" s="10">
        <f t="shared" si="2"/>
        <v>1.0167999999999995</v>
      </c>
      <c r="I7" s="7">
        <f t="shared" si="3"/>
        <v>0.33155080213903732</v>
      </c>
    </row>
    <row r="8" spans="2:9">
      <c r="B8" s="5" t="s">
        <v>474</v>
      </c>
      <c r="C8" s="3"/>
      <c r="D8" s="71">
        <f t="shared" si="4"/>
        <v>1.4449999999999998</v>
      </c>
      <c r="E8" s="3"/>
      <c r="F8" s="6">
        <f t="shared" si="5"/>
        <v>0.15</v>
      </c>
      <c r="G8" s="71">
        <f t="shared" si="1"/>
        <v>2.9622499999999996</v>
      </c>
      <c r="H8" s="10">
        <f t="shared" si="2"/>
        <v>0.91224999999999978</v>
      </c>
      <c r="I8" s="7">
        <f t="shared" si="3"/>
        <v>0.30795847750865046</v>
      </c>
    </row>
    <row r="9" spans="2:9">
      <c r="B9" s="5" t="s">
        <v>475</v>
      </c>
      <c r="C9" s="3"/>
      <c r="D9" s="71">
        <f t="shared" si="4"/>
        <v>1.3940000000000001</v>
      </c>
      <c r="E9" s="3"/>
      <c r="F9" s="6">
        <f t="shared" si="5"/>
        <v>0.18</v>
      </c>
      <c r="G9" s="71">
        <f t="shared" si="1"/>
        <v>2.8576999999999999</v>
      </c>
      <c r="H9" s="10">
        <f t="shared" si="2"/>
        <v>0.80770000000000008</v>
      </c>
      <c r="I9" s="7">
        <f t="shared" si="3"/>
        <v>0.28263988522238165</v>
      </c>
    </row>
    <row r="10" spans="2:9">
      <c r="B10" s="5" t="s">
        <v>476</v>
      </c>
      <c r="C10" s="3"/>
      <c r="D10" s="71">
        <f t="shared" si="4"/>
        <v>1.343</v>
      </c>
      <c r="E10" s="3"/>
      <c r="F10" s="6">
        <f t="shared" si="5"/>
        <v>0.21</v>
      </c>
      <c r="G10" s="71">
        <f t="shared" si="1"/>
        <v>2.7531499999999998</v>
      </c>
      <c r="H10" s="10">
        <f t="shared" si="2"/>
        <v>0.70314999999999994</v>
      </c>
      <c r="I10" s="7">
        <f t="shared" si="3"/>
        <v>0.25539836187639614</v>
      </c>
    </row>
    <row r="11" spans="2:9">
      <c r="B11" s="5"/>
      <c r="C11" s="3"/>
      <c r="D11" s="3"/>
      <c r="E11" s="3"/>
      <c r="F11" s="3"/>
      <c r="G11" s="3"/>
      <c r="H11" s="3"/>
      <c r="I11" s="3"/>
    </row>
    <row r="12" spans="2:9">
      <c r="B12" s="5"/>
      <c r="C12" s="3"/>
      <c r="D12" s="3"/>
      <c r="E12" s="3"/>
      <c r="F12" s="3"/>
      <c r="G12" s="3"/>
      <c r="H12" s="3"/>
      <c r="I12" s="3"/>
    </row>
    <row r="13" spans="2:9">
      <c r="B13" s="8"/>
      <c r="C13" s="3"/>
      <c r="D13" s="3"/>
      <c r="E13" s="3"/>
      <c r="F13" s="3"/>
      <c r="G13" s="3"/>
      <c r="H13" s="3"/>
      <c r="I13" s="3"/>
    </row>
    <row r="14" spans="2:9">
      <c r="B14" s="9" t="s">
        <v>483</v>
      </c>
      <c r="C14" s="3"/>
      <c r="D14" s="3"/>
      <c r="E14" s="3"/>
      <c r="F14" s="3"/>
      <c r="G14" s="3"/>
      <c r="H14" s="3"/>
      <c r="I14" s="3"/>
    </row>
    <row r="15" spans="2:9">
      <c r="B15" s="2" t="s">
        <v>470</v>
      </c>
    </row>
  </sheetData>
  <dataValidations count="1">
    <dataValidation type="list" allowBlank="1" showInputMessage="1" showErrorMessage="1" sqref="B15">
      <formula1>$B$3:$B$11</formula1>
    </dataValidation>
  </dataValidations>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111"/>
  <sheetViews>
    <sheetView showGridLines="0" topLeftCell="A11" workbookViewId="0">
      <selection activeCell="G34" sqref="G34"/>
    </sheetView>
  </sheetViews>
  <sheetFormatPr baseColWidth="10" defaultColWidth="10.85546875" defaultRowHeight="15"/>
  <cols>
    <col min="1" max="1" width="3.85546875" style="23" customWidth="1"/>
    <col min="2" max="3" width="10.85546875" style="23"/>
    <col min="4" max="4" width="68.7109375" style="23" bestFit="1" customWidth="1"/>
    <col min="5" max="16384" width="10.85546875" style="23"/>
  </cols>
  <sheetData>
    <row r="1" spans="1:13">
      <c r="D1" s="23" t="s">
        <v>2265</v>
      </c>
      <c r="E1" s="23">
        <v>100</v>
      </c>
    </row>
    <row r="2" spans="1:13">
      <c r="D2" s="23" t="s">
        <v>2269</v>
      </c>
      <c r="E2" s="23">
        <v>15</v>
      </c>
    </row>
    <row r="3" spans="1:13">
      <c r="D3" s="23" t="s">
        <v>2266</v>
      </c>
      <c r="E3" s="23">
        <v>20</v>
      </c>
    </row>
    <row r="4" spans="1:13">
      <c r="D4" s="23" t="s">
        <v>2267</v>
      </c>
      <c r="E4" s="23">
        <v>40</v>
      </c>
    </row>
    <row r="5" spans="1:13">
      <c r="D5" s="23" t="s">
        <v>2268</v>
      </c>
      <c r="E5" s="23">
        <v>6</v>
      </c>
    </row>
    <row r="6" spans="1:13">
      <c r="D6" s="23" t="s">
        <v>2272</v>
      </c>
      <c r="E6" s="24">
        <v>0.1</v>
      </c>
    </row>
    <row r="7" spans="1:13">
      <c r="D7" s="23" t="s">
        <v>2263</v>
      </c>
      <c r="E7" s="25">
        <v>5.5E-2</v>
      </c>
    </row>
    <row r="9" spans="1:13">
      <c r="A9" s="26" t="s">
        <v>2273</v>
      </c>
      <c r="B9" s="26"/>
      <c r="C9" s="26"/>
      <c r="D9" s="26"/>
      <c r="E9" s="26"/>
      <c r="F9" s="26">
        <f>SUM(F12:F32)</f>
        <v>132</v>
      </c>
      <c r="G9" s="29">
        <f>SUM(G12:G32)</f>
        <v>1084.50315</v>
      </c>
      <c r="H9" s="26"/>
      <c r="I9" s="26"/>
      <c r="J9" s="26"/>
      <c r="K9" s="29">
        <f>SUM(K12:K32)</f>
        <v>594.5</v>
      </c>
      <c r="L9" s="29">
        <f>SUM(L12:L32)</f>
        <v>490.00315000000001</v>
      </c>
      <c r="M9" s="27">
        <f>L9/G9</f>
        <v>0.45182270793773166</v>
      </c>
    </row>
    <row r="11" spans="1:13" s="33" customFormat="1" ht="31.5">
      <c r="A11" s="31" t="s">
        <v>2270</v>
      </c>
      <c r="B11" s="31" t="s">
        <v>2271</v>
      </c>
      <c r="C11" s="31" t="s">
        <v>0</v>
      </c>
      <c r="D11" s="31" t="s">
        <v>2259</v>
      </c>
      <c r="E11" s="32" t="s">
        <v>2260</v>
      </c>
      <c r="F11" s="32" t="s">
        <v>2261</v>
      </c>
      <c r="G11" s="32" t="s">
        <v>2262</v>
      </c>
      <c r="H11" s="32" t="s">
        <v>2263</v>
      </c>
      <c r="I11" s="32" t="s">
        <v>2264</v>
      </c>
      <c r="K11" s="33" t="s">
        <v>2274</v>
      </c>
      <c r="L11" s="33" t="s">
        <v>2275</v>
      </c>
      <c r="M11" s="33" t="s">
        <v>2276</v>
      </c>
    </row>
    <row r="12" spans="1:13" s="34" customFormat="1" ht="15.75">
      <c r="A12" s="34">
        <v>1</v>
      </c>
      <c r="B12" s="34">
        <v>90</v>
      </c>
      <c r="C12" s="34" t="s">
        <v>414</v>
      </c>
      <c r="D12" s="35" t="s">
        <v>1056</v>
      </c>
      <c r="E12" s="36">
        <f>VLOOKUP($D12,final!$D$1:$AB$383,15,FALSE)*(1+$E$6)</f>
        <v>3.7729120000000003</v>
      </c>
      <c r="F12" s="37">
        <f>ROUNDUP($E$1*$E$2/IF(B12=90,$E$3,$E$4)/SUM($A$12:$A$32),0)</f>
        <v>4</v>
      </c>
      <c r="G12" s="36">
        <f t="shared" ref="G12:G32" si="0">E12*F12</f>
        <v>15.091648000000001</v>
      </c>
      <c r="H12" s="38">
        <f>$E$7</f>
        <v>5.5E-2</v>
      </c>
      <c r="I12" s="36">
        <f>G12*(1+$H12)</f>
        <v>15.921688640000001</v>
      </c>
      <c r="K12" s="39">
        <f>VLOOKUP($D12,final!$D$1:$AB$383,14,FALSE)*F12</f>
        <v>8.32</v>
      </c>
      <c r="L12" s="39">
        <f>G12-K12</f>
        <v>6.7716480000000008</v>
      </c>
      <c r="M12" s="40">
        <f>L12/G12</f>
        <v>0.4487016924858041</v>
      </c>
    </row>
    <row r="13" spans="1:13" s="34" customFormat="1" ht="15.75">
      <c r="A13" s="34">
        <v>1</v>
      </c>
      <c r="B13" s="34">
        <v>90</v>
      </c>
      <c r="C13" s="34" t="s">
        <v>415</v>
      </c>
      <c r="D13" s="35" t="s">
        <v>1046</v>
      </c>
      <c r="E13" s="36">
        <f>VLOOKUP($D13,final!$D$1:$AB$383,15,FALSE)*(1+$E$6)</f>
        <v>4.425916</v>
      </c>
      <c r="F13" s="37">
        <f t="shared" ref="F13:F30" si="1">ROUNDUP($E$1*$E$2/IF(B13=90,$E$3,$E$4)/SUM($A$12:$A$32),0)</f>
        <v>4</v>
      </c>
      <c r="G13" s="36">
        <f t="shared" si="0"/>
        <v>17.703664</v>
      </c>
      <c r="H13" s="38">
        <f t="shared" ref="H13:H30" si="2">$E$7</f>
        <v>5.5E-2</v>
      </c>
      <c r="I13" s="36">
        <f t="shared" ref="I13:I32" si="3">G13*(1+$H13)</f>
        <v>18.677365519999999</v>
      </c>
      <c r="K13" s="39">
        <f>VLOOKUP($D13,final!$D$1:$AB$383,14,FALSE)*F13</f>
        <v>9.76</v>
      </c>
      <c r="L13" s="39">
        <f t="shared" ref="L13:L30" si="4">G13-K13</f>
        <v>7.9436640000000001</v>
      </c>
      <c r="M13" s="40">
        <f t="shared" ref="M13:M31" si="5">L13/G13</f>
        <v>0.44870169248580405</v>
      </c>
    </row>
    <row r="14" spans="1:13" s="34" customFormat="1" ht="15.75">
      <c r="A14" s="34">
        <v>1</v>
      </c>
      <c r="B14" s="34">
        <v>90</v>
      </c>
      <c r="C14" s="34" t="s">
        <v>444</v>
      </c>
      <c r="D14" s="35" t="s">
        <v>2277</v>
      </c>
      <c r="E14" s="36">
        <f>VLOOKUP($D14,final!$D$1:$AB$383,15,FALSE)*(1+$E$6)</f>
        <v>3.5008270000000001</v>
      </c>
      <c r="F14" s="37">
        <f t="shared" si="1"/>
        <v>4</v>
      </c>
      <c r="G14" s="36">
        <f t="shared" si="0"/>
        <v>14.003308000000001</v>
      </c>
      <c r="H14" s="38">
        <f t="shared" si="2"/>
        <v>5.5E-2</v>
      </c>
      <c r="I14" s="36">
        <f t="shared" si="3"/>
        <v>14.773489939999999</v>
      </c>
      <c r="K14" s="39">
        <f>VLOOKUP($D14,final!$D$1:$AB$383,14,FALSE)*F14</f>
        <v>7.72</v>
      </c>
      <c r="L14" s="39">
        <f t="shared" si="4"/>
        <v>6.2833080000000008</v>
      </c>
      <c r="M14" s="40">
        <f t="shared" si="5"/>
        <v>0.4487016924858041</v>
      </c>
    </row>
    <row r="15" spans="1:13" s="34" customFormat="1" ht="15.75">
      <c r="A15" s="34">
        <v>1</v>
      </c>
      <c r="B15" s="34">
        <v>90</v>
      </c>
      <c r="C15" s="34" t="s">
        <v>418</v>
      </c>
      <c r="D15" s="35" t="s">
        <v>1049</v>
      </c>
      <c r="E15" s="36">
        <f>VLOOKUP($D15,final!$D$1:$AB$383,15,FALSE)*(1+$E$6)</f>
        <v>3.9180240000000004</v>
      </c>
      <c r="F15" s="37">
        <f t="shared" si="1"/>
        <v>4</v>
      </c>
      <c r="G15" s="36">
        <f t="shared" si="0"/>
        <v>15.672096000000002</v>
      </c>
      <c r="H15" s="38">
        <f t="shared" si="2"/>
        <v>5.5E-2</v>
      </c>
      <c r="I15" s="36">
        <f t="shared" si="3"/>
        <v>16.53406128</v>
      </c>
      <c r="K15" s="39">
        <f>VLOOKUP($D15,final!$D$1:$AB$383,14,FALSE)*F15</f>
        <v>8.64</v>
      </c>
      <c r="L15" s="39">
        <f t="shared" si="4"/>
        <v>7.032096000000001</v>
      </c>
      <c r="M15" s="40">
        <f t="shared" si="5"/>
        <v>0.4487016924858041</v>
      </c>
    </row>
    <row r="16" spans="1:13" s="34" customFormat="1" ht="15.75">
      <c r="A16" s="34">
        <v>1</v>
      </c>
      <c r="B16" s="34">
        <v>90</v>
      </c>
      <c r="C16" s="34" t="s">
        <v>419</v>
      </c>
      <c r="D16" s="35" t="s">
        <v>1050</v>
      </c>
      <c r="E16" s="36">
        <f>VLOOKUP($D16,final!$D$1:$AB$383,15,FALSE)*(1+$E$6)</f>
        <v>3.6278000000000001</v>
      </c>
      <c r="F16" s="37">
        <f t="shared" si="1"/>
        <v>4</v>
      </c>
      <c r="G16" s="36">
        <f t="shared" si="0"/>
        <v>14.511200000000001</v>
      </c>
      <c r="H16" s="38">
        <f t="shared" si="2"/>
        <v>5.5E-2</v>
      </c>
      <c r="I16" s="36">
        <f t="shared" si="3"/>
        <v>15.309315999999999</v>
      </c>
      <c r="K16" s="39">
        <f>VLOOKUP($D16,final!$D$1:$AB$383,14,FALSE)*F16</f>
        <v>8</v>
      </c>
      <c r="L16" s="39">
        <f t="shared" si="4"/>
        <v>6.5112000000000005</v>
      </c>
      <c r="M16" s="40">
        <f t="shared" si="5"/>
        <v>0.4487016924858041</v>
      </c>
    </row>
    <row r="17" spans="1:13" s="34" customFormat="1" ht="15.75">
      <c r="A17" s="34">
        <v>1</v>
      </c>
      <c r="B17" s="34">
        <v>90</v>
      </c>
      <c r="C17" s="34" t="s">
        <v>420</v>
      </c>
      <c r="D17" s="35" t="s">
        <v>1051</v>
      </c>
      <c r="E17" s="36">
        <f>VLOOKUP($D17,final!$D$1:$AB$383,15,FALSE)*(1+$E$6)</f>
        <v>4.4803330000000008</v>
      </c>
      <c r="F17" s="37">
        <f t="shared" si="1"/>
        <v>4</v>
      </c>
      <c r="G17" s="36">
        <f t="shared" si="0"/>
        <v>17.921332000000003</v>
      </c>
      <c r="H17" s="38">
        <f t="shared" si="2"/>
        <v>5.5E-2</v>
      </c>
      <c r="I17" s="36">
        <f t="shared" si="3"/>
        <v>18.907005260000002</v>
      </c>
      <c r="K17" s="39">
        <f>VLOOKUP($D17,final!$D$1:$AB$383,14,FALSE)*F17</f>
        <v>9.8800000000000008</v>
      </c>
      <c r="L17" s="39">
        <f t="shared" si="4"/>
        <v>8.0413320000000024</v>
      </c>
      <c r="M17" s="40">
        <f t="shared" si="5"/>
        <v>0.4487016924858041</v>
      </c>
    </row>
    <row r="18" spans="1:13" s="34" customFormat="1" ht="15.75">
      <c r="A18" s="34">
        <v>1</v>
      </c>
      <c r="B18" s="34">
        <v>90</v>
      </c>
      <c r="C18" s="34" t="s">
        <v>421</v>
      </c>
      <c r="D18" s="35" t="s">
        <v>1052</v>
      </c>
      <c r="E18" s="36">
        <f>VLOOKUP($D18,final!$D$1:$AB$383,15,FALSE)*(1+$E$6)</f>
        <v>4.0087189999999993</v>
      </c>
      <c r="F18" s="37">
        <f t="shared" si="1"/>
        <v>4</v>
      </c>
      <c r="G18" s="36">
        <f t="shared" si="0"/>
        <v>16.034875999999997</v>
      </c>
      <c r="H18" s="38">
        <f t="shared" si="2"/>
        <v>5.5E-2</v>
      </c>
      <c r="I18" s="36">
        <f t="shared" si="3"/>
        <v>16.916794179999997</v>
      </c>
      <c r="K18" s="39">
        <f>VLOOKUP($D18,final!$D$1:$AB$383,14,FALSE)*F18</f>
        <v>8.84</v>
      </c>
      <c r="L18" s="39">
        <f t="shared" si="4"/>
        <v>7.1948759999999972</v>
      </c>
      <c r="M18" s="40">
        <f t="shared" si="5"/>
        <v>0.44870169248580399</v>
      </c>
    </row>
    <row r="19" spans="1:13" s="34" customFormat="1" ht="15.75">
      <c r="A19" s="34">
        <v>1</v>
      </c>
      <c r="B19" s="34">
        <v>90</v>
      </c>
      <c r="C19" s="34" t="s">
        <v>422</v>
      </c>
      <c r="D19" s="35" t="s">
        <v>1053</v>
      </c>
      <c r="E19" s="36">
        <f>VLOOKUP($D19,final!$D$1:$AB$383,15,FALSE)*(1+$E$6)</f>
        <v>4.5710280000000001</v>
      </c>
      <c r="F19" s="37">
        <f t="shared" si="1"/>
        <v>4</v>
      </c>
      <c r="G19" s="36">
        <f t="shared" si="0"/>
        <v>18.284112</v>
      </c>
      <c r="H19" s="38">
        <f t="shared" si="2"/>
        <v>5.5E-2</v>
      </c>
      <c r="I19" s="36">
        <f t="shared" si="3"/>
        <v>19.289738159999999</v>
      </c>
      <c r="K19" s="39">
        <f>VLOOKUP($D19,final!$D$1:$AB$383,14,FALSE)*F19</f>
        <v>10.08</v>
      </c>
      <c r="L19" s="39">
        <f t="shared" si="4"/>
        <v>8.2041120000000003</v>
      </c>
      <c r="M19" s="40">
        <f t="shared" si="5"/>
        <v>0.44870169248580405</v>
      </c>
    </row>
    <row r="20" spans="1:13" s="34" customFormat="1" ht="15.75">
      <c r="A20" s="34">
        <v>1</v>
      </c>
      <c r="B20" s="34">
        <v>110</v>
      </c>
      <c r="C20" s="34" t="s">
        <v>423</v>
      </c>
      <c r="D20" s="35" t="s">
        <v>1054</v>
      </c>
      <c r="E20" s="36">
        <f>VLOOKUP($D20,final!$D$1:$AB$383,15,FALSE)*(1+$E$6)</f>
        <v>4.6617230000000003</v>
      </c>
      <c r="F20" s="37">
        <f t="shared" si="1"/>
        <v>2</v>
      </c>
      <c r="G20" s="36">
        <f t="shared" si="0"/>
        <v>9.3234460000000006</v>
      </c>
      <c r="H20" s="38">
        <f t="shared" si="2"/>
        <v>5.5E-2</v>
      </c>
      <c r="I20" s="36">
        <f t="shared" si="3"/>
        <v>9.8362355299999997</v>
      </c>
      <c r="K20" s="39">
        <f>VLOOKUP($D20,final!$D$1:$AB$383,14,FALSE)*F20</f>
        <v>5.14</v>
      </c>
      <c r="L20" s="39">
        <f t="shared" si="4"/>
        <v>4.1834460000000009</v>
      </c>
      <c r="M20" s="40">
        <f t="shared" si="5"/>
        <v>0.44870169248580416</v>
      </c>
    </row>
    <row r="21" spans="1:13" s="34" customFormat="1" ht="15.75">
      <c r="A21" s="34">
        <v>1</v>
      </c>
      <c r="B21" s="34">
        <v>110</v>
      </c>
      <c r="C21" s="34" t="s">
        <v>424</v>
      </c>
      <c r="D21" s="35" t="s">
        <v>1055</v>
      </c>
      <c r="E21" s="36">
        <f>VLOOKUP($D21,final!$D$1:$AB$383,15,FALSE)*(1+$E$6)</f>
        <v>4.6617230000000003</v>
      </c>
      <c r="F21" s="37">
        <f t="shared" si="1"/>
        <v>2</v>
      </c>
      <c r="G21" s="36">
        <f t="shared" si="0"/>
        <v>9.3234460000000006</v>
      </c>
      <c r="H21" s="38">
        <f t="shared" si="2"/>
        <v>5.5E-2</v>
      </c>
      <c r="I21" s="36">
        <f t="shared" si="3"/>
        <v>9.8362355299999997</v>
      </c>
      <c r="K21" s="39">
        <f>VLOOKUP($D21,final!$D$1:$AB$383,14,FALSE)*F21</f>
        <v>5.14</v>
      </c>
      <c r="L21" s="39">
        <f t="shared" si="4"/>
        <v>4.1834460000000009</v>
      </c>
      <c r="M21" s="40">
        <f t="shared" si="5"/>
        <v>0.44870169248580416</v>
      </c>
    </row>
    <row r="22" spans="1:13" s="34" customFormat="1" ht="15.75">
      <c r="A22" s="34">
        <v>1</v>
      </c>
      <c r="B22" s="34">
        <v>90</v>
      </c>
      <c r="C22" s="34" t="s">
        <v>145</v>
      </c>
      <c r="D22" s="34" t="s">
        <v>1314</v>
      </c>
      <c r="E22" s="36">
        <f>VLOOKUP($D22,final!$D$1:$AB$383,15,FALSE)*(1+$E$6)</f>
        <v>4.4440550000000005</v>
      </c>
      <c r="F22" s="37">
        <f t="shared" si="1"/>
        <v>4</v>
      </c>
      <c r="G22" s="36">
        <f t="shared" si="0"/>
        <v>17.776220000000002</v>
      </c>
      <c r="H22" s="38">
        <f t="shared" si="2"/>
        <v>5.5E-2</v>
      </c>
      <c r="I22" s="36">
        <f t="shared" si="3"/>
        <v>18.753912100000001</v>
      </c>
      <c r="K22" s="39">
        <f>VLOOKUP($D22,final!$D$1:$AB$383,14,FALSE)*F22</f>
        <v>9.8000000000000007</v>
      </c>
      <c r="L22" s="39">
        <f t="shared" si="4"/>
        <v>7.9762200000000014</v>
      </c>
      <c r="M22" s="40">
        <f t="shared" si="5"/>
        <v>0.4487016924858041</v>
      </c>
    </row>
    <row r="23" spans="1:13" s="34" customFormat="1" ht="15.75">
      <c r="A23" s="34">
        <v>1</v>
      </c>
      <c r="B23" s="34">
        <v>90</v>
      </c>
      <c r="C23" s="34" t="s">
        <v>146</v>
      </c>
      <c r="D23" s="34" t="s">
        <v>1316</v>
      </c>
      <c r="E23" s="36">
        <f>VLOOKUP($D23,final!$D$1:$AB$383,15,FALSE)*(1+$E$6)</f>
        <v>5.1696149999999994</v>
      </c>
      <c r="F23" s="37">
        <f t="shared" si="1"/>
        <v>4</v>
      </c>
      <c r="G23" s="36">
        <f t="shared" si="0"/>
        <v>20.678459999999998</v>
      </c>
      <c r="H23" s="38">
        <f t="shared" si="2"/>
        <v>5.5E-2</v>
      </c>
      <c r="I23" s="36">
        <f t="shared" si="3"/>
        <v>21.815775299999995</v>
      </c>
      <c r="K23" s="39">
        <f>VLOOKUP($D23,final!$D$1:$AB$383,14,FALSE)*F23</f>
        <v>11.4</v>
      </c>
      <c r="L23" s="39">
        <f t="shared" si="4"/>
        <v>9.2784599999999973</v>
      </c>
      <c r="M23" s="40">
        <f t="shared" si="5"/>
        <v>0.44870169248580399</v>
      </c>
    </row>
    <row r="24" spans="1:13" s="34" customFormat="1" ht="15.75">
      <c r="A24" s="34">
        <v>1</v>
      </c>
      <c r="B24" s="34">
        <v>90</v>
      </c>
      <c r="C24" s="34" t="s">
        <v>143</v>
      </c>
      <c r="D24" s="34" t="s">
        <v>1310</v>
      </c>
      <c r="E24" s="36">
        <f>VLOOKUP($D24,final!$D$1:$AB$383,15,FALSE)*(1+$E$6)</f>
        <v>4.2626650000000001</v>
      </c>
      <c r="F24" s="37">
        <f t="shared" si="1"/>
        <v>4</v>
      </c>
      <c r="G24" s="36">
        <f t="shared" si="0"/>
        <v>17.050660000000001</v>
      </c>
      <c r="H24" s="38">
        <f t="shared" si="2"/>
        <v>5.5E-2</v>
      </c>
      <c r="I24" s="36">
        <f t="shared" si="3"/>
        <v>17.9884463</v>
      </c>
      <c r="K24" s="39">
        <f>VLOOKUP($D24,final!$D$1:$AB$383,14,FALSE)*F24</f>
        <v>9.4</v>
      </c>
      <c r="L24" s="39">
        <f t="shared" si="4"/>
        <v>7.6506600000000002</v>
      </c>
      <c r="M24" s="40">
        <f t="shared" si="5"/>
        <v>0.44870169248580405</v>
      </c>
    </row>
    <row r="25" spans="1:13" s="34" customFormat="1" ht="15.75">
      <c r="A25" s="34">
        <v>1</v>
      </c>
      <c r="B25" s="34">
        <v>90</v>
      </c>
      <c r="C25" s="34" t="s">
        <v>144</v>
      </c>
      <c r="D25" s="34" t="s">
        <v>1312</v>
      </c>
      <c r="E25" s="36">
        <f>VLOOKUP($D25,final!$D$1:$AB$383,15,FALSE)*(1+$E$6)</f>
        <v>4.4440550000000005</v>
      </c>
      <c r="F25" s="37">
        <f t="shared" si="1"/>
        <v>4</v>
      </c>
      <c r="G25" s="36">
        <f t="shared" si="0"/>
        <v>17.776220000000002</v>
      </c>
      <c r="H25" s="38">
        <f t="shared" si="2"/>
        <v>5.5E-2</v>
      </c>
      <c r="I25" s="36">
        <f t="shared" si="3"/>
        <v>18.753912100000001</v>
      </c>
      <c r="K25" s="39">
        <f>VLOOKUP($D25,final!$D$1:$AB$383,14,FALSE)*F25</f>
        <v>9.8000000000000007</v>
      </c>
      <c r="L25" s="39">
        <f t="shared" si="4"/>
        <v>7.9762200000000014</v>
      </c>
      <c r="M25" s="40">
        <f t="shared" si="5"/>
        <v>0.4487016924858041</v>
      </c>
    </row>
    <row r="26" spans="1:13" s="34" customFormat="1" ht="15.75">
      <c r="A26" s="34">
        <v>1</v>
      </c>
      <c r="B26" s="34">
        <v>200</v>
      </c>
      <c r="C26" s="34" t="s">
        <v>154</v>
      </c>
      <c r="D26" s="34" t="s">
        <v>1332</v>
      </c>
      <c r="E26" s="36">
        <f>VLOOKUP($D26,final!$D$1:$AB$383,15,FALSE)*(1+$E$6)</f>
        <v>5.4235610000000003</v>
      </c>
      <c r="F26" s="37">
        <f t="shared" si="1"/>
        <v>2</v>
      </c>
      <c r="G26" s="36">
        <f t="shared" si="0"/>
        <v>10.847122000000001</v>
      </c>
      <c r="H26" s="38">
        <f t="shared" si="2"/>
        <v>5.5E-2</v>
      </c>
      <c r="I26" s="36">
        <f t="shared" si="3"/>
        <v>11.443713710000001</v>
      </c>
      <c r="K26" s="39">
        <f>VLOOKUP($D26,final!$D$1:$AB$383,14,FALSE)*F26</f>
        <v>5.98</v>
      </c>
      <c r="L26" s="39">
        <f t="shared" si="4"/>
        <v>4.8671220000000002</v>
      </c>
      <c r="M26" s="40">
        <f t="shared" si="5"/>
        <v>0.44870169248580405</v>
      </c>
    </row>
    <row r="27" spans="1:13" s="34" customFormat="1" ht="15.75">
      <c r="A27" s="34">
        <v>1</v>
      </c>
      <c r="B27" s="34">
        <v>90</v>
      </c>
      <c r="C27" s="34" t="s">
        <v>160</v>
      </c>
      <c r="D27" s="34" t="s">
        <v>1342</v>
      </c>
      <c r="E27" s="36">
        <f>VLOOKUP($D27,final!$D$1:$AB$383,15,FALSE)*(1+$E$6)</f>
        <v>5.8951750000000001</v>
      </c>
      <c r="F27" s="37">
        <f t="shared" si="1"/>
        <v>4</v>
      </c>
      <c r="G27" s="36">
        <f t="shared" si="0"/>
        <v>23.5807</v>
      </c>
      <c r="H27" s="38">
        <f t="shared" si="2"/>
        <v>5.5E-2</v>
      </c>
      <c r="I27" s="36">
        <f t="shared" si="3"/>
        <v>24.8776385</v>
      </c>
      <c r="K27" s="39">
        <f>VLOOKUP($D27,final!$D$1:$AB$383,14,FALSE)*F27</f>
        <v>13</v>
      </c>
      <c r="L27" s="39">
        <f t="shared" si="4"/>
        <v>10.5807</v>
      </c>
      <c r="M27" s="40">
        <f t="shared" si="5"/>
        <v>0.44870169248580405</v>
      </c>
    </row>
    <row r="28" spans="1:13" s="34" customFormat="1" ht="15.75">
      <c r="A28" s="34">
        <v>1</v>
      </c>
      <c r="B28" s="34">
        <v>180</v>
      </c>
      <c r="C28" s="34" t="s">
        <v>1068</v>
      </c>
      <c r="D28" s="34" t="s">
        <v>1130</v>
      </c>
      <c r="E28" s="36">
        <f>VLOOKUP($D28,final!$D$1:$AB$383,15,FALSE)*(1+$E$6)</f>
        <v>5.2603100000000005</v>
      </c>
      <c r="F28" s="37">
        <f t="shared" si="1"/>
        <v>2</v>
      </c>
      <c r="G28" s="36">
        <f t="shared" si="0"/>
        <v>10.520620000000001</v>
      </c>
      <c r="H28" s="38">
        <f t="shared" si="2"/>
        <v>5.5E-2</v>
      </c>
      <c r="I28" s="36">
        <f t="shared" si="3"/>
        <v>11.0992541</v>
      </c>
      <c r="K28" s="39">
        <f>VLOOKUP($D28,final!$D$1:$AB$383,14,FALSE)*F28</f>
        <v>5.8</v>
      </c>
      <c r="L28" s="39">
        <f t="shared" si="4"/>
        <v>4.7206200000000011</v>
      </c>
      <c r="M28" s="40">
        <f t="shared" si="5"/>
        <v>0.44870169248580416</v>
      </c>
    </row>
    <row r="29" spans="1:13" s="34" customFormat="1" ht="15.75">
      <c r="A29" s="34">
        <v>1</v>
      </c>
      <c r="B29" s="34">
        <v>180</v>
      </c>
      <c r="C29" s="34" t="s">
        <v>1070</v>
      </c>
      <c r="D29" s="34" t="s">
        <v>1132</v>
      </c>
      <c r="E29" s="36">
        <f>VLOOKUP($D29,final!$D$1:$AB$383,15,FALSE)*(1+$E$6)</f>
        <v>6.8928200000000004</v>
      </c>
      <c r="F29" s="37">
        <f t="shared" si="1"/>
        <v>2</v>
      </c>
      <c r="G29" s="36">
        <f t="shared" si="0"/>
        <v>13.785640000000001</v>
      </c>
      <c r="H29" s="38">
        <f t="shared" si="2"/>
        <v>5.5E-2</v>
      </c>
      <c r="I29" s="36">
        <f t="shared" si="3"/>
        <v>14.5438502</v>
      </c>
      <c r="K29" s="39">
        <f>VLOOKUP($D29,final!$D$1:$AB$383,14,FALSE)*F29</f>
        <v>7.6</v>
      </c>
      <c r="L29" s="39">
        <f>G29-K29</f>
        <v>6.1856400000000011</v>
      </c>
      <c r="M29" s="40">
        <f t="shared" si="5"/>
        <v>0.4487016924858041</v>
      </c>
    </row>
    <row r="30" spans="1:13" s="34" customFormat="1" ht="15.75">
      <c r="A30" s="34">
        <v>1</v>
      </c>
      <c r="B30" s="34">
        <v>180</v>
      </c>
      <c r="C30" s="34" t="s">
        <v>1071</v>
      </c>
      <c r="D30" s="34" t="s">
        <v>1133</v>
      </c>
      <c r="E30" s="36">
        <f>VLOOKUP($D30,final!$D$1:$AB$383,15,FALSE)*(1+$E$6)</f>
        <v>3.8091900000000001</v>
      </c>
      <c r="F30" s="37">
        <f t="shared" si="1"/>
        <v>2</v>
      </c>
      <c r="G30" s="36">
        <f t="shared" si="0"/>
        <v>7.6183800000000002</v>
      </c>
      <c r="H30" s="38">
        <f t="shared" si="2"/>
        <v>5.5E-2</v>
      </c>
      <c r="I30" s="36">
        <f t="shared" si="3"/>
        <v>8.0373909000000001</v>
      </c>
      <c r="K30" s="39">
        <f>VLOOKUP($D30,final!$D$1:$AB$383,14,FALSE)*F30</f>
        <v>4.2</v>
      </c>
      <c r="L30" s="39">
        <f t="shared" si="4"/>
        <v>3.41838</v>
      </c>
      <c r="M30" s="40">
        <f t="shared" si="5"/>
        <v>0.44870169248580405</v>
      </c>
    </row>
    <row r="31" spans="1:13" s="34" customFormat="1" ht="15.75">
      <c r="A31" s="34">
        <v>0</v>
      </c>
      <c r="D31" s="34" t="s">
        <v>2281</v>
      </c>
      <c r="E31" s="36">
        <v>4</v>
      </c>
      <c r="F31" s="37">
        <v>43</v>
      </c>
      <c r="G31" s="36">
        <f t="shared" si="0"/>
        <v>172</v>
      </c>
      <c r="H31" s="38">
        <v>0.2</v>
      </c>
      <c r="I31" s="36">
        <f t="shared" ref="I31" si="6">G31*(1+$H31)</f>
        <v>206.4</v>
      </c>
      <c r="K31" s="39">
        <f>2*F31</f>
        <v>86</v>
      </c>
      <c r="L31" s="39">
        <f>G31-K31</f>
        <v>86</v>
      </c>
      <c r="M31" s="40">
        <f t="shared" si="5"/>
        <v>0.5</v>
      </c>
    </row>
    <row r="32" spans="1:13" s="34" customFormat="1" ht="15.75">
      <c r="A32" s="34">
        <v>0</v>
      </c>
      <c r="D32" s="34" t="s">
        <v>2279</v>
      </c>
      <c r="E32" s="36">
        <f>25</f>
        <v>25</v>
      </c>
      <c r="F32" s="37">
        <v>25</v>
      </c>
      <c r="G32" s="36">
        <f t="shared" si="0"/>
        <v>625</v>
      </c>
      <c r="H32" s="38">
        <v>0.2</v>
      </c>
      <c r="I32" s="36">
        <f t="shared" si="3"/>
        <v>750</v>
      </c>
      <c r="K32" s="39">
        <f>14*F32</f>
        <v>350</v>
      </c>
      <c r="L32" s="39">
        <f>G32-K32</f>
        <v>275</v>
      </c>
      <c r="M32" s="40">
        <f t="shared" ref="M32" si="7">L32/G32</f>
        <v>0.44</v>
      </c>
    </row>
    <row r="33" spans="1:13" s="34" customFormat="1" ht="15.75">
      <c r="E33" s="36"/>
      <c r="F33" s="37"/>
      <c r="G33" s="36"/>
      <c r="H33" s="38"/>
      <c r="I33" s="36"/>
      <c r="K33" s="39"/>
      <c r="L33" s="39"/>
      <c r="M33" s="40"/>
    </row>
    <row r="34" spans="1:13" s="34" customFormat="1" ht="15.75">
      <c r="E34" s="37"/>
      <c r="F34" s="37"/>
      <c r="G34" s="41">
        <f>SUM(G12:G32)</f>
        <v>1084.50315</v>
      </c>
      <c r="H34" s="42"/>
      <c r="I34" s="41">
        <f>SUM(I12:I32)</f>
        <v>1259.7158232500001</v>
      </c>
    </row>
    <row r="35" spans="1:13" s="34" customFormat="1" ht="15.75">
      <c r="E35" s="37"/>
      <c r="F35" s="37"/>
      <c r="G35" s="43"/>
      <c r="H35" s="42"/>
      <c r="I35" s="43"/>
    </row>
    <row r="36" spans="1:13" s="34" customFormat="1" ht="15.75">
      <c r="E36" s="37"/>
      <c r="F36" s="37"/>
      <c r="G36" s="37"/>
      <c r="H36" s="37"/>
      <c r="I36" s="37"/>
    </row>
    <row r="37" spans="1:13" s="34" customFormat="1" ht="31.5">
      <c r="A37" s="31"/>
      <c r="B37" s="31"/>
      <c r="C37" s="31"/>
      <c r="D37" s="31" t="s">
        <v>2259</v>
      </c>
      <c r="E37" s="32" t="s">
        <v>2260</v>
      </c>
      <c r="F37" s="32" t="s">
        <v>2261</v>
      </c>
      <c r="G37" s="32" t="s">
        <v>2262</v>
      </c>
      <c r="H37" s="32" t="s">
        <v>2263</v>
      </c>
      <c r="I37" s="32" t="s">
        <v>2264</v>
      </c>
    </row>
    <row r="38" spans="1:13" s="34" customFormat="1" ht="15.75">
      <c r="D38" s="34" t="s">
        <v>2278</v>
      </c>
      <c r="E38" s="36">
        <f>11%*$G$9</f>
        <v>119.29534650000001</v>
      </c>
      <c r="F38" s="37">
        <v>1</v>
      </c>
      <c r="G38" s="36">
        <f>E38*F38</f>
        <v>119.29534650000001</v>
      </c>
      <c r="H38" s="38">
        <v>0.2</v>
      </c>
      <c r="I38" s="36">
        <f>G38*(1+$H$12)</f>
        <v>125.8565905575</v>
      </c>
    </row>
    <row r="39" spans="1:13" s="34" customFormat="1" ht="15.75">
      <c r="E39" s="37"/>
      <c r="F39" s="37"/>
      <c r="G39" s="37"/>
      <c r="H39" s="37"/>
      <c r="I39" s="37"/>
    </row>
    <row r="40" spans="1:13" s="34" customFormat="1" ht="15.75">
      <c r="E40" s="37"/>
      <c r="F40" s="37"/>
      <c r="G40" s="37"/>
      <c r="H40" s="37"/>
      <c r="I40" s="37"/>
    </row>
    <row r="41" spans="1:13" s="34" customFormat="1" ht="15.75">
      <c r="E41" s="37"/>
      <c r="F41" s="37"/>
      <c r="G41" s="37"/>
      <c r="H41" s="37"/>
      <c r="I41" s="37"/>
    </row>
    <row r="42" spans="1:13" s="34" customFormat="1" ht="15.75">
      <c r="E42" s="37"/>
      <c r="F42" s="37"/>
      <c r="G42" s="37"/>
      <c r="H42" s="37"/>
      <c r="I42" s="37"/>
    </row>
    <row r="43" spans="1:13" s="34" customFormat="1" ht="15.75">
      <c r="E43" s="37"/>
      <c r="F43" s="37"/>
      <c r="G43" s="37"/>
      <c r="H43" s="37"/>
      <c r="I43" s="37"/>
    </row>
    <row r="44" spans="1:13" s="34" customFormat="1" ht="31.5">
      <c r="A44" s="44"/>
      <c r="B44" s="44"/>
      <c r="C44" s="44"/>
      <c r="D44" s="31" t="s">
        <v>2259</v>
      </c>
      <c r="E44" s="32" t="s">
        <v>2260</v>
      </c>
      <c r="F44" s="32" t="s">
        <v>2261</v>
      </c>
      <c r="G44" s="32" t="s">
        <v>2262</v>
      </c>
      <c r="H44" s="32" t="s">
        <v>2263</v>
      </c>
      <c r="I44" s="32" t="s">
        <v>2264</v>
      </c>
    </row>
    <row r="45" spans="1:13" s="34" customFormat="1" ht="15.75">
      <c r="D45" s="45" t="s">
        <v>2280</v>
      </c>
      <c r="E45" s="37"/>
      <c r="F45" s="37"/>
      <c r="G45" s="46">
        <f>G34+G38</f>
        <v>1203.7984965000001</v>
      </c>
      <c r="H45" s="47"/>
      <c r="I45" s="46">
        <f>I34+I38</f>
        <v>1385.5724138075002</v>
      </c>
    </row>
    <row r="46" spans="1:13" s="34" customFormat="1" ht="15.75">
      <c r="E46" s="37"/>
      <c r="F46" s="37"/>
      <c r="G46" s="37"/>
      <c r="H46" s="37"/>
      <c r="I46" s="37"/>
    </row>
    <row r="47" spans="1:13" s="34" customFormat="1" ht="15.75">
      <c r="E47" s="37"/>
      <c r="F47" s="37"/>
      <c r="G47" s="37"/>
      <c r="H47" s="37"/>
      <c r="I47" s="37"/>
    </row>
    <row r="48" spans="1:13" s="28" customFormat="1" ht="12">
      <c r="E48" s="30"/>
      <c r="F48" s="30"/>
      <c r="G48" s="30"/>
      <c r="H48" s="30"/>
      <c r="I48" s="30"/>
    </row>
    <row r="49" spans="5:9" s="28" customFormat="1" ht="12">
      <c r="E49" s="30"/>
      <c r="F49" s="30"/>
      <c r="G49" s="30"/>
      <c r="H49" s="30"/>
      <c r="I49" s="30"/>
    </row>
    <row r="50" spans="5:9" s="28" customFormat="1" ht="12">
      <c r="E50" s="30"/>
      <c r="F50" s="30"/>
      <c r="G50" s="30"/>
      <c r="H50" s="30"/>
      <c r="I50" s="30"/>
    </row>
    <row r="51" spans="5:9" s="28" customFormat="1" ht="12">
      <c r="E51" s="30"/>
      <c r="F51" s="30"/>
      <c r="G51" s="30"/>
      <c r="H51" s="30"/>
      <c r="I51" s="30"/>
    </row>
    <row r="52" spans="5:9" s="28" customFormat="1" ht="12">
      <c r="E52" s="30"/>
      <c r="F52" s="30"/>
      <c r="G52" s="30"/>
      <c r="H52" s="30"/>
      <c r="I52" s="30"/>
    </row>
    <row r="53" spans="5:9" s="28" customFormat="1" ht="12"/>
    <row r="54" spans="5:9" s="28" customFormat="1" ht="12"/>
    <row r="55" spans="5:9" s="28" customFormat="1" ht="12"/>
    <row r="56" spans="5:9" s="28" customFormat="1" ht="12"/>
    <row r="57" spans="5:9" s="28" customFormat="1" ht="12"/>
    <row r="58" spans="5:9" s="28" customFormat="1" ht="12"/>
    <row r="59" spans="5:9" s="28" customFormat="1" ht="12"/>
    <row r="60" spans="5:9" s="28" customFormat="1" ht="12"/>
    <row r="61" spans="5:9" s="28" customFormat="1" ht="12"/>
    <row r="62" spans="5:9" s="28" customFormat="1" ht="12"/>
    <row r="63" spans="5:9" s="28" customFormat="1" ht="12"/>
    <row r="64" spans="5:9" s="28" customFormat="1" ht="12"/>
    <row r="65" s="28" customFormat="1" ht="12"/>
    <row r="66" s="28" customFormat="1" ht="12"/>
    <row r="67" s="28" customFormat="1" ht="12"/>
    <row r="68" s="28" customFormat="1" ht="12"/>
    <row r="69" s="28" customFormat="1" ht="12"/>
    <row r="70" s="28" customFormat="1" ht="12"/>
    <row r="71" s="28" customFormat="1" ht="12"/>
    <row r="72" s="28" customFormat="1" ht="12"/>
    <row r="73" s="28" customFormat="1" ht="12"/>
    <row r="74" s="28" customFormat="1" ht="12"/>
    <row r="75" s="28" customFormat="1" ht="12"/>
    <row r="76" s="28" customFormat="1" ht="12"/>
    <row r="77" s="28" customFormat="1" ht="12"/>
    <row r="78" s="28" customFormat="1" ht="12"/>
    <row r="79" s="28" customFormat="1" ht="12"/>
    <row r="80" s="28" customFormat="1" ht="12"/>
    <row r="81" s="28" customFormat="1" ht="12"/>
    <row r="82" s="28" customFormat="1" ht="12"/>
    <row r="83" s="28" customFormat="1" ht="12"/>
    <row r="84" s="28" customFormat="1" ht="12"/>
    <row r="85" s="28" customFormat="1" ht="12"/>
    <row r="86" s="28" customFormat="1" ht="12"/>
    <row r="87" s="28" customFormat="1" ht="12"/>
    <row r="88" s="28" customFormat="1" ht="12"/>
    <row r="89" s="28" customFormat="1" ht="12"/>
    <row r="90" s="28" customFormat="1" ht="12"/>
    <row r="91" s="28" customFormat="1" ht="12"/>
    <row r="92" s="28" customFormat="1" ht="12"/>
    <row r="93" s="28" customFormat="1" ht="12"/>
    <row r="94" s="28" customFormat="1" ht="12"/>
    <row r="95" s="28" customFormat="1" ht="12"/>
    <row r="96" s="28" customFormat="1" ht="12"/>
    <row r="97" s="28" customFormat="1" ht="12"/>
    <row r="98" s="28" customFormat="1" ht="12"/>
    <row r="99" s="28" customFormat="1" ht="12"/>
    <row r="100" s="28" customFormat="1" ht="12"/>
    <row r="101" s="28" customFormat="1" ht="12"/>
    <row r="102" s="28" customFormat="1" ht="12"/>
    <row r="103" s="28" customFormat="1" ht="12"/>
    <row r="104" s="28" customFormat="1" ht="12"/>
    <row r="105" s="28" customFormat="1" ht="12"/>
    <row r="106" s="28" customFormat="1" ht="12"/>
    <row r="107" s="28" customFormat="1" ht="12"/>
    <row r="108" s="28" customFormat="1" ht="12"/>
    <row r="109" s="28" customFormat="1" ht="12"/>
    <row r="110" s="28" customFormat="1" ht="12"/>
    <row r="111" s="28" customFormat="1" ht="1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1491</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final</vt:lpstr>
      <vt:lpstr>Trad. Danois</vt:lpstr>
      <vt:lpstr>Allergènes</vt:lpstr>
      <vt:lpstr>Coeff</vt:lpstr>
      <vt:lpstr>Devis</vt:lpstr>
      <vt:lpstr>Feuil1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Exporter - /home/jail/home/osuxpop2m49o/dbnX0y9cGv4/documents/export/temp/1/export_produit_1.xlsx</dc:title>
  <dc:subject>Exporter - /home/jail/home/osuxpop2m49o/dbnX0y9cGv4/documents/export/temp/1/export_produit_1.xlsx</dc:subject>
  <dc:creator>SuperAdmin - Dolibarr 8.0.4</dc:creator>
  <dc:description>Exporter - /home/jail/home/osuxpop2m49o/dbnX0y9cGv4/documents/export/temp/1/export_produit_1.xlsx</dc:description>
  <cp:lastModifiedBy>Pas moi</cp:lastModifiedBy>
  <cp:revision>276</cp:revision>
  <cp:lastPrinted>2019-05-09T16:23:16Z</cp:lastPrinted>
  <dcterms:created xsi:type="dcterms:W3CDTF">2019-03-20T12:44:11Z</dcterms:created>
  <dcterms:modified xsi:type="dcterms:W3CDTF">2019-07-06T07:09:45Z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Microsoft Corporation</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