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\\ccc-filer-01.mycloud.local\Redirections$\ecouppez\My Documents\Flotte Véhicule\"/>
    </mc:Choice>
  </mc:AlternateContent>
  <xr:revisionPtr revIDLastSave="0" documentId="13_ncr:1_{3E530942-89CA-4F15-8BC2-F4FB906E4412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Résumé Flotte" sheetId="1" r:id="rId1"/>
    <sheet name="C3 469025NC" sheetId="2" r:id="rId2"/>
    <sheet name="SANDERO 392594NC" sheetId="3" r:id="rId3"/>
    <sheet name="DUSTER 437979NC" sheetId="4" r:id="rId4"/>
    <sheet name="DUSTER 437980NC" sheetId="5" r:id="rId5"/>
    <sheet name="KIA 415595NC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5" l="1"/>
  <c r="D32" i="5"/>
  <c r="D33" i="5"/>
  <c r="D34" i="5"/>
  <c r="D35" i="5"/>
  <c r="E31" i="5"/>
  <c r="E32" i="5"/>
  <c r="E33" i="5"/>
  <c r="E34" i="5"/>
  <c r="E35" i="5"/>
  <c r="E36" i="5"/>
  <c r="E37" i="5"/>
  <c r="E38" i="5"/>
  <c r="E39" i="5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B30" i="2"/>
  <c r="B29" i="2"/>
  <c r="B28" i="2"/>
  <c r="B27" i="2"/>
  <c r="B26" i="2"/>
  <c r="B25" i="2"/>
  <c r="B30" i="3"/>
  <c r="B29" i="3"/>
  <c r="B28" i="3"/>
  <c r="B27" i="3"/>
  <c r="B26" i="3"/>
  <c r="B25" i="3"/>
  <c r="E35" i="2"/>
  <c r="E36" i="2"/>
  <c r="D35" i="2"/>
  <c r="D36" i="2"/>
  <c r="D37" i="2"/>
  <c r="P4" i="1"/>
  <c r="P5" i="1"/>
  <c r="P6" i="1"/>
  <c r="P3" i="1"/>
  <c r="E42" i="6" l="1"/>
  <c r="F42" i="6" s="1"/>
  <c r="E43" i="6"/>
  <c r="F43" i="6" s="1"/>
  <c r="E44" i="6"/>
  <c r="F44" i="6" s="1"/>
  <c r="E45" i="6"/>
  <c r="F45" i="6" s="1"/>
  <c r="E46" i="6"/>
  <c r="F46" i="6" s="1"/>
  <c r="E47" i="6"/>
  <c r="F47" i="6" s="1"/>
  <c r="E48" i="6"/>
  <c r="F48" i="6" s="1"/>
  <c r="E31" i="6"/>
  <c r="E32" i="6"/>
  <c r="F32" i="6" s="1"/>
  <c r="E33" i="6"/>
  <c r="D31" i="2"/>
  <c r="D32" i="2"/>
  <c r="D33" i="2"/>
  <c r="E31" i="2"/>
  <c r="E32" i="2"/>
  <c r="E33" i="2"/>
  <c r="E34" i="2"/>
  <c r="E31" i="3"/>
  <c r="E32" i="3"/>
  <c r="E33" i="3"/>
  <c r="D31" i="3"/>
  <c r="F31" i="3" s="1"/>
  <c r="D32" i="3"/>
  <c r="D33" i="3"/>
  <c r="F33" i="3" s="1"/>
  <c r="F43" i="3"/>
  <c r="F45" i="3"/>
  <c r="F47" i="3"/>
  <c r="F49" i="3"/>
  <c r="F51" i="3"/>
  <c r="F42" i="3"/>
  <c r="F44" i="3"/>
  <c r="F46" i="3"/>
  <c r="F48" i="3"/>
  <c r="F50" i="3"/>
  <c r="F52" i="3"/>
  <c r="F31" i="5"/>
  <c r="F32" i="5"/>
  <c r="F33" i="5"/>
  <c r="F34" i="5"/>
  <c r="F35" i="5"/>
  <c r="F36" i="5"/>
  <c r="F37" i="5"/>
  <c r="F38" i="5"/>
  <c r="F39" i="5"/>
  <c r="F31" i="4"/>
  <c r="F32" i="4"/>
  <c r="F33" i="4"/>
  <c r="F34" i="4"/>
  <c r="F35" i="4"/>
  <c r="F36" i="4"/>
  <c r="F37" i="4"/>
  <c r="F32" i="3"/>
  <c r="F31" i="6"/>
  <c r="F33" i="6"/>
  <c r="F39" i="6"/>
  <c r="D34" i="2"/>
  <c r="F34" i="2" s="1"/>
  <c r="E25" i="2"/>
  <c r="E26" i="2"/>
  <c r="E27" i="2"/>
  <c r="D28" i="2"/>
  <c r="D29" i="2"/>
  <c r="D30" i="2"/>
  <c r="E34" i="3"/>
  <c r="E25" i="3"/>
  <c r="D26" i="3"/>
  <c r="E26" i="3"/>
  <c r="D27" i="3"/>
  <c r="E27" i="3"/>
  <c r="D28" i="3"/>
  <c r="E28" i="3"/>
  <c r="E29" i="3"/>
  <c r="D30" i="3"/>
  <c r="E30" i="3"/>
  <c r="B30" i="6"/>
  <c r="E41" i="6" s="1"/>
  <c r="F41" i="6" s="1"/>
  <c r="E29" i="6"/>
  <c r="B28" i="6"/>
  <c r="E27" i="6"/>
  <c r="C27" i="6"/>
  <c r="B26" i="6"/>
  <c r="E25" i="6"/>
  <c r="E30" i="6"/>
  <c r="B11" i="6"/>
  <c r="D29" i="5"/>
  <c r="E28" i="5"/>
  <c r="B27" i="5"/>
  <c r="B11" i="5"/>
  <c r="D30" i="4"/>
  <c r="B30" i="4"/>
  <c r="E29" i="4"/>
  <c r="D28" i="4"/>
  <c r="B28" i="4"/>
  <c r="E27" i="4"/>
  <c r="D26" i="4"/>
  <c r="B26" i="4"/>
  <c r="E25" i="4"/>
  <c r="B11" i="4"/>
  <c r="B11" i="3"/>
  <c r="B11" i="2"/>
  <c r="Q6" i="1"/>
  <c r="O6" i="1"/>
  <c r="Q5" i="1"/>
  <c r="O5" i="1"/>
  <c r="Q4" i="1"/>
  <c r="O4" i="1"/>
  <c r="Q3" i="1"/>
  <c r="O3" i="1"/>
  <c r="Q2" i="1"/>
  <c r="P2" i="1"/>
  <c r="O2" i="1"/>
  <c r="F32" i="2" l="1"/>
  <c r="F29" i="2"/>
  <c r="F33" i="2"/>
  <c r="F31" i="2"/>
  <c r="F41" i="3"/>
  <c r="F29" i="3"/>
  <c r="F40" i="3"/>
  <c r="F38" i="3"/>
  <c r="D34" i="3"/>
  <c r="F34" i="3" s="1"/>
  <c r="F25" i="3"/>
  <c r="F30" i="3"/>
  <c r="F28" i="3"/>
  <c r="F27" i="3"/>
  <c r="F26" i="3"/>
  <c r="E30" i="2"/>
  <c r="F30" i="2" s="1"/>
  <c r="E28" i="2"/>
  <c r="F28" i="2" s="1"/>
  <c r="D27" i="2"/>
  <c r="D26" i="2"/>
  <c r="D25" i="2"/>
  <c r="F25" i="2" s="1"/>
  <c r="D30" i="5"/>
  <c r="B30" i="5"/>
  <c r="E29" i="5"/>
  <c r="D28" i="5"/>
  <c r="B28" i="5"/>
  <c r="E27" i="5"/>
  <c r="D26" i="5"/>
  <c r="B26" i="5"/>
  <c r="E25" i="5"/>
  <c r="B25" i="5"/>
  <c r="E26" i="5"/>
  <c r="D27" i="5"/>
  <c r="B29" i="5"/>
  <c r="E30" i="5"/>
  <c r="B25" i="4"/>
  <c r="F25" i="4" s="1"/>
  <c r="D25" i="4"/>
  <c r="E26" i="4"/>
  <c r="B27" i="4"/>
  <c r="F27" i="4" s="1"/>
  <c r="D27" i="4"/>
  <c r="E28" i="4"/>
  <c r="B29" i="4"/>
  <c r="F29" i="4" s="1"/>
  <c r="D29" i="4"/>
  <c r="F30" i="4"/>
  <c r="B25" i="6"/>
  <c r="C26" i="6"/>
  <c r="F26" i="6" s="1"/>
  <c r="E26" i="6"/>
  <c r="B27" i="6"/>
  <c r="E28" i="6"/>
  <c r="B29" i="6"/>
  <c r="E40" i="6" s="1"/>
  <c r="F40" i="6" s="1"/>
  <c r="F30" i="6"/>
  <c r="F26" i="2" l="1"/>
  <c r="F37" i="2"/>
  <c r="F36" i="2"/>
  <c r="F27" i="2"/>
  <c r="F35" i="2"/>
  <c r="F35" i="3"/>
  <c r="F36" i="3"/>
  <c r="F37" i="3"/>
  <c r="F39" i="3"/>
  <c r="E35" i="6"/>
  <c r="F35" i="6" s="1"/>
  <c r="E34" i="6"/>
  <c r="F34" i="6" s="1"/>
  <c r="E36" i="6"/>
  <c r="F36" i="6" s="1"/>
  <c r="E38" i="6"/>
  <c r="F38" i="6" s="1"/>
  <c r="E37" i="6"/>
  <c r="F37" i="6" s="1"/>
  <c r="F28" i="4"/>
  <c r="F26" i="4"/>
  <c r="F28" i="6"/>
  <c r="F27" i="5"/>
  <c r="F26" i="5"/>
  <c r="F29" i="6"/>
  <c r="F27" i="6"/>
  <c r="F25" i="6"/>
  <c r="F29" i="5"/>
  <c r="F25" i="5"/>
  <c r="F28" i="5"/>
  <c r="F30" i="5"/>
</calcChain>
</file>

<file path=xl/sharedStrings.xml><?xml version="1.0" encoding="utf-8"?>
<sst xmlns="http://schemas.openxmlformats.org/spreadsheetml/2006/main" count="229" uniqueCount="79">
  <si>
    <t>Immatriculation</t>
  </si>
  <si>
    <t>Marque/Modèle</t>
  </si>
  <si>
    <t>Année</t>
  </si>
  <si>
    <t>Carburant</t>
  </si>
  <si>
    <t>Conducteur</t>
  </si>
  <si>
    <t>Date mise en service</t>
  </si>
  <si>
    <t>Statut</t>
  </si>
  <si>
    <t>Assurance</t>
  </si>
  <si>
    <t>Type Assurance</t>
  </si>
  <si>
    <t>Échéance assurance</t>
  </si>
  <si>
    <t>Carte essence (n°)</t>
  </si>
  <si>
    <t>Km actuel</t>
  </si>
  <si>
    <t>Date dernière révision</t>
  </si>
  <si>
    <t>Km au dernier entretien</t>
  </si>
  <si>
    <t>Km depuis révision</t>
  </si>
  <si>
    <t>Prochaine révision à (km)</t>
  </si>
  <si>
    <t>Alerte révision</t>
  </si>
  <si>
    <t>Feuilles véhicules</t>
  </si>
  <si>
    <t>469025NC</t>
  </si>
  <si>
    <t>Citroen C3 AirCross</t>
  </si>
  <si>
    <t>Essence</t>
  </si>
  <si>
    <t>Charles Stagnara</t>
  </si>
  <si>
    <t>26/04/2024</t>
  </si>
  <si>
    <t>QBE</t>
  </si>
  <si>
    <t>Tout risque</t>
  </si>
  <si>
    <t>392594NC</t>
  </si>
  <si>
    <t>Dacia Sandero</t>
  </si>
  <si>
    <t>Fiona</t>
  </si>
  <si>
    <t>15/02/2016</t>
  </si>
  <si>
    <t>Tiers</t>
  </si>
  <si>
    <t>02/10/2025</t>
  </si>
  <si>
    <t>10454</t>
  </si>
  <si>
    <t>437979NC</t>
  </si>
  <si>
    <t>Dacia Duster</t>
  </si>
  <si>
    <t>Arnaud</t>
  </si>
  <si>
    <t>18/12/2020</t>
  </si>
  <si>
    <t>437980NC</t>
  </si>
  <si>
    <t>James</t>
  </si>
  <si>
    <t>415595NC</t>
  </si>
  <si>
    <t>Kia Soul</t>
  </si>
  <si>
    <t>Claude</t>
  </si>
  <si>
    <t>12/07/2018</t>
  </si>
  <si>
    <t>Informations générales</t>
  </si>
  <si>
    <t>Conducteur assigné</t>
  </si>
  <si>
    <t>Date de mise en service</t>
  </si>
  <si>
    <t>Km au dernier entretien (à tenir à jour)</t>
  </si>
  <si>
    <t>Historique entretiens &amp; réparations</t>
  </si>
  <si>
    <t>Date</t>
  </si>
  <si>
    <t>Type d'intervention</t>
  </si>
  <si>
    <t>Description</t>
  </si>
  <si>
    <t>Kilométrage</t>
  </si>
  <si>
    <t>Montant (XPF)</t>
  </si>
  <si>
    <t>Commentaire</t>
  </si>
  <si>
    <t>Mois</t>
  </si>
  <si>
    <t>Carburant (XPF)</t>
  </si>
  <si>
    <t>Boutique (XPF)</t>
  </si>
  <si>
    <t>Autres (XPF)</t>
  </si>
  <si>
    <t>Synthèse mensuelle du véhicule</t>
  </si>
  <si>
    <t>Km total</t>
  </si>
  <si>
    <t>Coût total (XPF)</t>
  </si>
  <si>
    <t>0935</t>
  </si>
  <si>
    <t>Jour / Mois</t>
  </si>
  <si>
    <t xml:space="preserve">Diesel </t>
  </si>
  <si>
    <t>Autres lavage (XPF)</t>
  </si>
  <si>
    <t>Autres lavage, lubrifiant (XPF)</t>
  </si>
  <si>
    <t>Diesel</t>
  </si>
  <si>
    <t>Réparation</t>
  </si>
  <si>
    <t>Changement batterie</t>
  </si>
  <si>
    <t>Révision</t>
  </si>
  <si>
    <t>Vidange moteur</t>
  </si>
  <si>
    <t>Compresseur clim</t>
  </si>
  <si>
    <t>Entretien</t>
  </si>
  <si>
    <t>2 pneus</t>
  </si>
  <si>
    <t>Distrib / revision / vase expan</t>
  </si>
  <si>
    <t>C3 469025NC</t>
  </si>
  <si>
    <t>SANDERO 392594NC</t>
  </si>
  <si>
    <t>DUSTER 437979NC</t>
  </si>
  <si>
    <t>DUSTER 437980NC</t>
  </si>
  <si>
    <t>KIA 415595NC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</si>
</sst>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XPF&quot;"/>
    <numFmt numFmtId="165" formatCode="#,##0\ [$XPF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quotePrefix="1" applyNumberFormat="1" applyAlignment="1">
      <alignment horizontal="center"/>
    </xf>
    <xf numFmtId="16" fontId="0" fillId="0" borderId="0" xfId="0" applyNumberFormat="1"/>
    <xf numFmtId="165" fontId="0" fillId="0" borderId="0" xfId="0" applyNumberFormat="1"/>
    <xf numFmtId="1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" xfId="0" builtinId="0"/>
  </cellStyles>
  <dxfs count="24">
    <dxf>
      <numFmt numFmtId="21" formatCode="dd\-mmm"/>
    </dxf>
    <dxf>
      <fill>
        <patternFill patternType="solid">
          <fgColor rgb="FFFFF3B0"/>
          <bgColor rgb="FFFFF3B0"/>
        </patternFill>
      </fill>
    </dxf>
    <dxf>
      <fill>
        <patternFill patternType="solid">
          <fgColor rgb="FFFFB3B3"/>
          <bgColor rgb="FFFFB3B3"/>
        </patternFill>
      </fill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  <dxf>
      <numFmt numFmtId="165" formatCode="#,##0\ [$XPF]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ist_469025NC" displayName="Hist_469025NC" ref="A14:F15">
  <autoFilter ref="A14:F15" xr:uid="{00000000-0009-0000-0100-000001000000}"/>
  <tableColumns count="6">
    <tableColumn id="1" xr3:uid="{00000000-0010-0000-0000-000001000000}" name="Date"/>
    <tableColumn id="2" xr3:uid="{00000000-0010-0000-0000-000002000000}" name="Type d'intervention"/>
    <tableColumn id="3" xr3:uid="{00000000-0010-0000-0000-000003000000}" name="Description"/>
    <tableColumn id="4" xr3:uid="{00000000-0010-0000-0000-000004000000}" name="Kilométrage"/>
    <tableColumn id="5" xr3:uid="{00000000-0010-0000-0000-000005000000}" name="Montant (XPF)"/>
    <tableColumn id="6" xr3:uid="{00000000-0010-0000-0000-000006000000}" name="Commentai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SynMens_469025NC" displayName="SynMens_469025NC" ref="A24:F38">
  <autoFilter ref="A24:F38" xr:uid="{00000000-0009-0000-0100-000003000000}"/>
  <tableColumns count="6">
    <tableColumn id="1" xr3:uid="{00000000-0010-0000-0200-000001000000}" name="Jour / Mois"/>
    <tableColumn id="2" xr3:uid="{619B621F-7249-499F-AB7D-235384A23DB0}" name="Km total" dataDxfId="0"/>
    <tableColumn id="3" xr3:uid="{00000000-0010-0000-0200-000003000000}" name="Carburant (XPF)" dataDxfId="23"/>
    <tableColumn id="4" xr3:uid="{00000000-0010-0000-0200-000004000000}" name="Boutique (XPF)" dataDxfId="22"/>
    <tableColumn id="5" xr3:uid="{00000000-0010-0000-0200-000005000000}" name="Autres lavage (XPF)" dataDxfId="21"/>
    <tableColumn id="6" xr3:uid="{00000000-0010-0000-0200-000006000000}" name="Coût total (XPF)" dataDxfId="2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Hist_392594NC" displayName="Hist_392594NC" ref="A14:F21">
  <autoFilter ref="A14:F21" xr:uid="{00000000-0009-0000-0100-000004000000}"/>
  <tableColumns count="6">
    <tableColumn id="1" xr3:uid="{00000000-0010-0000-0300-000001000000}" name="Date"/>
    <tableColumn id="2" xr3:uid="{00000000-0010-0000-0300-000002000000}" name="Type d'intervention"/>
    <tableColumn id="3" xr3:uid="{00000000-0010-0000-0300-000003000000}" name="Description"/>
    <tableColumn id="4" xr3:uid="{00000000-0010-0000-0300-000004000000}" name="Kilométrage"/>
    <tableColumn id="5" xr3:uid="{00000000-0010-0000-0300-000005000000}" name="Montant (XPF)"/>
    <tableColumn id="6" xr3:uid="{00000000-0010-0000-0300-000006000000}" name="Commentair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SynMens_392594NC" displayName="SynMens_392594NC" ref="A24:G52">
  <autoFilter ref="A24:G52" xr:uid="{00000000-0009-0000-0100-000006000000}"/>
  <tableColumns count="7">
    <tableColumn id="1" xr3:uid="{00000000-0010-0000-0500-000001000000}" name="Jour / Mois"/>
    <tableColumn id="2" xr3:uid="{FCA311BF-3E9A-490A-92DC-3CE52D9D090D}" name="Km total"/>
    <tableColumn id="3" xr3:uid="{00000000-0010-0000-0500-000003000000}" name="Carburant (XPF)" dataDxfId="19"/>
    <tableColumn id="4" xr3:uid="{00000000-0010-0000-0500-000004000000}" name="Boutique (XPF)" dataDxfId="18"/>
    <tableColumn id="5" xr3:uid="{00000000-0010-0000-0500-000005000000}" name="Autres (XPF)" dataDxfId="17"/>
    <tableColumn id="6" xr3:uid="{00000000-0010-0000-0500-000006000000}" name="Coût total (XPF)" dataDxfId="16"/>
    <tableColumn id="7" xr3:uid="{27030373-A358-4088-929F-CADE9A8D2032}" name="Commentair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Hist_437979NC" displayName="Hist_437979NC" ref="A14:F15">
  <autoFilter ref="A14:F15" xr:uid="{00000000-0009-0000-0100-000007000000}"/>
  <tableColumns count="6">
    <tableColumn id="1" xr3:uid="{00000000-0010-0000-0600-000001000000}" name="Date"/>
    <tableColumn id="2" xr3:uid="{00000000-0010-0000-0600-000002000000}" name="Type d'intervention"/>
    <tableColumn id="3" xr3:uid="{00000000-0010-0000-0600-000003000000}" name="Description"/>
    <tableColumn id="4" xr3:uid="{00000000-0010-0000-0600-000004000000}" name="Kilométrage"/>
    <tableColumn id="5" xr3:uid="{00000000-0010-0000-0600-000005000000}" name="Montant (XPF)"/>
    <tableColumn id="6" xr3:uid="{00000000-0010-0000-0600-000006000000}" name="Commentair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SynMens_437979NC" displayName="SynMens_437979NC" ref="A24:F37">
  <autoFilter ref="A24:F37" xr:uid="{00000000-0009-0000-0100-000009000000}"/>
  <tableColumns count="6">
    <tableColumn id="1" xr3:uid="{00000000-0010-0000-0800-000001000000}" name="Jour / Mois"/>
    <tableColumn id="2" xr3:uid="{00000000-0010-0000-0800-000002000000}" name="Km total"/>
    <tableColumn id="3" xr3:uid="{00000000-0010-0000-0800-000003000000}" name="Carburant (XPF)" dataDxfId="15"/>
    <tableColumn id="4" xr3:uid="{00000000-0010-0000-0800-000004000000}" name="Boutique (XPF)" dataDxfId="14"/>
    <tableColumn id="5" xr3:uid="{00000000-0010-0000-0800-000005000000}" name="Autres (XPF)" dataDxfId="13"/>
    <tableColumn id="6" xr3:uid="{00000000-0010-0000-0800-000006000000}" name="Coût total (XPF)" dataDxfId="12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Hist_437980NC" displayName="Hist_437980NC" ref="A14:F15">
  <autoFilter ref="A14:F15" xr:uid="{00000000-0009-0000-0100-00000A000000}"/>
  <tableColumns count="6">
    <tableColumn id="1" xr3:uid="{00000000-0010-0000-0900-000001000000}" name="Date"/>
    <tableColumn id="2" xr3:uid="{00000000-0010-0000-0900-000002000000}" name="Type d'intervention"/>
    <tableColumn id="3" xr3:uid="{00000000-0010-0000-0900-000003000000}" name="Description"/>
    <tableColumn id="4" xr3:uid="{00000000-0010-0000-0900-000004000000}" name="Kilométrage"/>
    <tableColumn id="5" xr3:uid="{00000000-0010-0000-0900-000005000000}" name="Montant (XPF)"/>
    <tableColumn id="6" xr3:uid="{00000000-0010-0000-0900-000006000000}" name="Commentaire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SynMens_437980NC" displayName="SynMens_437980NC" ref="A24:F39">
  <autoFilter ref="A24:F39" xr:uid="{00000000-0009-0000-0100-00000C000000}"/>
  <tableColumns count="6">
    <tableColumn id="1" xr3:uid="{00000000-0010-0000-0B00-000001000000}" name="Jour / Mois"/>
    <tableColumn id="2" xr3:uid="{00000000-0010-0000-0B00-000002000000}" name="Km total"/>
    <tableColumn id="3" xr3:uid="{00000000-0010-0000-0B00-000003000000}" name="Carburant (XPF)" dataDxfId="11"/>
    <tableColumn id="4" xr3:uid="{00000000-0010-0000-0B00-000004000000}" name="Boutique (XPF)" dataDxfId="10"/>
    <tableColumn id="5" xr3:uid="{00000000-0010-0000-0B00-000005000000}" name="Autres (XPF)" dataDxfId="9"/>
    <tableColumn id="6" xr3:uid="{00000000-0010-0000-0B00-000006000000}" name="Coût total (XPF)" dataDxfId="8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Hist_415595NC" displayName="Hist_415595NC" ref="A14:F15">
  <autoFilter ref="A14:F15" xr:uid="{00000000-0009-0000-0100-00000D000000}"/>
  <tableColumns count="6">
    <tableColumn id="1" xr3:uid="{00000000-0010-0000-0C00-000001000000}" name="Date"/>
    <tableColumn id="2" xr3:uid="{00000000-0010-0000-0C00-000002000000}" name="Type d'intervention"/>
    <tableColumn id="3" xr3:uid="{00000000-0010-0000-0C00-000003000000}" name="Description"/>
    <tableColumn id="4" xr3:uid="{00000000-0010-0000-0C00-000004000000}" name="Kilométrage"/>
    <tableColumn id="5" xr3:uid="{00000000-0010-0000-0C00-000005000000}" name="Montant (XPF)"/>
    <tableColumn id="6" xr3:uid="{00000000-0010-0000-0C00-000006000000}" name="Commentaire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SynMens_415595NC" displayName="SynMens_415595NC" ref="A24:G48">
  <autoFilter ref="A24:G48" xr:uid="{00000000-0009-0000-0100-00000F000000}"/>
  <tableColumns count="7">
    <tableColumn id="1" xr3:uid="{00000000-0010-0000-0E00-000001000000}" name="Mois"/>
    <tableColumn id="2" xr3:uid="{00000000-0010-0000-0E00-000002000000}" name="Km total"/>
    <tableColumn id="3" xr3:uid="{00000000-0010-0000-0E00-000003000000}" name="Carburant (XPF)" dataDxfId="7"/>
    <tableColumn id="4" xr3:uid="{00000000-0010-0000-0E00-000004000000}" name="Boutique (XPF)" dataDxfId="6"/>
    <tableColumn id="5" xr3:uid="{00000000-0010-0000-0E00-000005000000}" name="Autres lavage, lubrifiant (XPF)" dataDxfId="5"/>
    <tableColumn id="6" xr3:uid="{00000000-0010-0000-0E00-000006000000}" name="Coût total (XPF)" dataDxfId="4"/>
    <tableColumn id="7" xr3:uid="{92311982-81E7-4ADB-887D-471A6B4139BB}" name="Commentaire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"/>
  <sheetViews>
    <sheetView workbookViewId="0">
      <selection activeCell="R10" sqref="R10"/>
    </sheetView>
  </sheetViews>
  <sheetFormatPr baseColWidth="10" defaultColWidth="9.140625" defaultRowHeight="15" x14ac:dyDescent="0.25"/>
  <cols>
    <col min="1" max="10" width="20" style="2" customWidth="1"/>
    <col min="11" max="11" width="20" style="3" customWidth="1"/>
    <col min="12" max="12" width="20" style="2" customWidth="1"/>
    <col min="13" max="13" width="21" style="2" bestFit="1" customWidth="1"/>
    <col min="14" max="14" width="22.5703125" style="2" bestFit="1" customWidth="1"/>
    <col min="15" max="15" width="20" style="2" customWidth="1"/>
    <col min="16" max="16" width="23.7109375" style="2" bestFit="1" customWidth="1"/>
    <col min="17" max="19" width="20" style="2" customWidth="1"/>
    <col min="20" max="16384" width="9.140625" style="2"/>
  </cols>
  <sheetData>
    <row r="1" spans="1:1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S1" s="2" t="s">
        <v>17</v>
      </c>
    </row>
    <row r="2" spans="1:19" x14ac:dyDescent="0.25">
      <c r="A2" s="2" t="s">
        <v>18</v>
      </c>
      <c r="B2" s="2" t="s">
        <v>19</v>
      </c>
      <c r="C2" s="2">
        <v>2024</v>
      </c>
      <c r="D2" s="2" t="s">
        <v>20</v>
      </c>
      <c r="E2" s="2" t="s">
        <v>21</v>
      </c>
      <c r="F2" s="2" t="s">
        <v>22</v>
      </c>
      <c r="H2" s="2" t="s">
        <v>23</v>
      </c>
      <c r="I2" s="2" t="s">
        <v>24</v>
      </c>
      <c r="K2" s="4" t="s">
        <v>60</v>
      </c>
      <c r="O2" s="2" t="str">
        <f>IF(AND(K2&lt;&gt;"",M2&lt;&gt;""),K2-M2,"")</f>
        <v/>
      </c>
      <c r="P2" s="2">
        <f>IF(K2&lt;&gt;"",CEILING(K2,10000),"")</f>
        <v>10000</v>
      </c>
      <c r="Q2" s="2" t="str">
        <f>IF(AND(N2&lt;&gt;"",N2&gt;=10000),"Révision à faire",IF(AND(N2&lt;&gt;"",N2&gt;=9000),"Révision bientôt",""))</f>
        <v/>
      </c>
      <c r="S2" s="2" t="s">
        <v>74</v>
      </c>
    </row>
    <row r="3" spans="1:19" x14ac:dyDescent="0.25">
      <c r="A3" s="2" t="s">
        <v>25</v>
      </c>
      <c r="B3" s="2" t="s">
        <v>26</v>
      </c>
      <c r="C3" s="2">
        <v>2024</v>
      </c>
      <c r="D3" s="2" t="s">
        <v>20</v>
      </c>
      <c r="E3" s="2" t="s">
        <v>27</v>
      </c>
      <c r="F3" s="2" t="s">
        <v>28</v>
      </c>
      <c r="H3" s="2" t="s">
        <v>23</v>
      </c>
      <c r="I3" s="2" t="s">
        <v>29</v>
      </c>
      <c r="J3" s="2" t="s">
        <v>30</v>
      </c>
      <c r="K3" s="3" t="s">
        <v>31</v>
      </c>
      <c r="L3" s="2">
        <v>116502</v>
      </c>
      <c r="O3" s="2" t="str">
        <f>IF(AND(K3&lt;&gt;"",M3&lt;&gt;""),K3-M3,"")</f>
        <v/>
      </c>
      <c r="P3" s="2">
        <f>IF(L3&lt;&gt;"",CEILING(L3,10000),"")</f>
        <v>120000</v>
      </c>
      <c r="Q3" s="2" t="str">
        <f>IF(AND(N3&lt;&gt;"",N3&gt;=10000),"Révision à faire",IF(AND(N3&lt;&gt;"",N3&gt;=9000),"Révision bientôt",""))</f>
        <v/>
      </c>
      <c r="S3" s="2" t="s">
        <v>75</v>
      </c>
    </row>
    <row r="4" spans="1:19" x14ac:dyDescent="0.25">
      <c r="A4" s="2" t="s">
        <v>32</v>
      </c>
      <c r="B4" s="2" t="s">
        <v>33</v>
      </c>
      <c r="C4" s="2">
        <v>2024</v>
      </c>
      <c r="D4" s="2" t="s">
        <v>20</v>
      </c>
      <c r="E4" s="2" t="s">
        <v>34</v>
      </c>
      <c r="F4" s="2" t="s">
        <v>35</v>
      </c>
      <c r="H4" s="2" t="s">
        <v>23</v>
      </c>
      <c r="I4" s="2" t="s">
        <v>29</v>
      </c>
      <c r="K4" s="3">
        <v>6616</v>
      </c>
      <c r="O4" s="2" t="str">
        <f>IF(AND(K4&lt;&gt;"",M4&lt;&gt;""),K4-M4,"")</f>
        <v/>
      </c>
      <c r="P4" s="2" t="str">
        <f t="shared" ref="P4:P6" si="0">IF(L4&lt;&gt;"",CEILING(L4,10000),"")</f>
        <v/>
      </c>
      <c r="Q4" s="2" t="str">
        <f>IF(AND(N4&lt;&gt;"",N4&gt;=10000),"Révision à faire",IF(AND(N4&lt;&gt;"",N4&gt;=9000),"Révision bientôt",""))</f>
        <v/>
      </c>
      <c r="S4" s="2" t="s">
        <v>76</v>
      </c>
    </row>
    <row r="5" spans="1:19" x14ac:dyDescent="0.25">
      <c r="A5" s="2" t="s">
        <v>36</v>
      </c>
      <c r="B5" s="2" t="s">
        <v>33</v>
      </c>
      <c r="C5" s="2">
        <v>2024</v>
      </c>
      <c r="D5" s="2" t="s">
        <v>20</v>
      </c>
      <c r="E5" s="2" t="s">
        <v>37</v>
      </c>
      <c r="F5" s="2" t="s">
        <v>35</v>
      </c>
      <c r="H5" s="2" t="s">
        <v>23</v>
      </c>
      <c r="I5" s="2" t="s">
        <v>29</v>
      </c>
      <c r="K5" s="3">
        <v>6615</v>
      </c>
      <c r="O5" s="2" t="str">
        <f>IF(AND(K5&lt;&gt;"",M5&lt;&gt;""),K5-M5,"")</f>
        <v/>
      </c>
      <c r="P5" s="2" t="str">
        <f t="shared" si="0"/>
        <v/>
      </c>
      <c r="Q5" s="2" t="str">
        <f>IF(AND(N5&lt;&gt;"",N5&gt;=10000),"Révision à faire",IF(AND(N5&lt;&gt;"",N5&gt;=9000),"Révision bientôt",""))</f>
        <v/>
      </c>
      <c r="S5" s="2" t="s">
        <v>77</v>
      </c>
    </row>
    <row r="6" spans="1:19" x14ac:dyDescent="0.25">
      <c r="A6" s="2" t="s">
        <v>38</v>
      </c>
      <c r="B6" s="2" t="s">
        <v>39</v>
      </c>
      <c r="C6" s="2">
        <v>2024</v>
      </c>
      <c r="D6" s="2" t="s">
        <v>20</v>
      </c>
      <c r="E6" s="2" t="s">
        <v>40</v>
      </c>
      <c r="F6" s="2" t="s">
        <v>41</v>
      </c>
      <c r="H6" s="2" t="s">
        <v>23</v>
      </c>
      <c r="I6" s="2" t="s">
        <v>29</v>
      </c>
      <c r="K6" s="3">
        <v>9947</v>
      </c>
      <c r="O6" s="2" t="str">
        <f>IF(AND(K6&lt;&gt;"",M6&lt;&gt;""),K6-M6,"")</f>
        <v/>
      </c>
      <c r="P6" s="2" t="str">
        <f t="shared" si="0"/>
        <v/>
      </c>
      <c r="Q6" s="2" t="str">
        <f>IF(AND(N6&lt;&gt;"",N6&gt;=10000),"Révision à faire",IF(AND(N6&lt;&gt;"",N6&gt;=9000),"Révision bientôt",""))</f>
        <v/>
      </c>
      <c r="S6" s="2" t="s">
        <v>78</v>
      </c>
    </row>
  </sheetData>
  <conditionalFormatting sqref="N2:N200">
    <cfRule type="cellIs" dxfId="2" priority="1" stopIfTrue="1" operator="greaterThanOrEqual">
      <formula>10000</formula>
    </cfRule>
    <cfRule type="cellIs" dxfId="1" priority="2" operator="greaterThanOrEqual">
      <formula>9000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8"/>
  <sheetViews>
    <sheetView topLeftCell="A19" workbookViewId="0">
      <selection activeCell="C6" sqref="C6"/>
    </sheetView>
  </sheetViews>
  <sheetFormatPr baseColWidth="10" defaultColWidth="9.140625" defaultRowHeight="15" x14ac:dyDescent="0.25"/>
  <cols>
    <col min="1" max="9" width="22" customWidth="1"/>
  </cols>
  <sheetData>
    <row r="1" spans="1:6" x14ac:dyDescent="0.25">
      <c r="A1" t="s">
        <v>42</v>
      </c>
      <c r="B1" s="2"/>
    </row>
    <row r="2" spans="1:6" x14ac:dyDescent="0.25">
      <c r="A2" t="s">
        <v>0</v>
      </c>
      <c r="B2" s="2" t="s">
        <v>18</v>
      </c>
    </row>
    <row r="3" spans="1:6" x14ac:dyDescent="0.25">
      <c r="A3" t="s">
        <v>1</v>
      </c>
      <c r="B3" s="2" t="s">
        <v>19</v>
      </c>
    </row>
    <row r="4" spans="1:6" x14ac:dyDescent="0.25">
      <c r="A4" t="s">
        <v>2</v>
      </c>
      <c r="B4" s="2">
        <v>2024</v>
      </c>
    </row>
    <row r="5" spans="1:6" x14ac:dyDescent="0.25">
      <c r="A5" t="s">
        <v>3</v>
      </c>
      <c r="B5" s="2" t="s">
        <v>20</v>
      </c>
    </row>
    <row r="6" spans="1:6" x14ac:dyDescent="0.25">
      <c r="A6" t="s">
        <v>43</v>
      </c>
      <c r="B6" s="2" t="s">
        <v>21</v>
      </c>
    </row>
    <row r="7" spans="1:6" x14ac:dyDescent="0.25">
      <c r="A7" t="s">
        <v>44</v>
      </c>
      <c r="B7" s="2" t="s">
        <v>22</v>
      </c>
    </row>
    <row r="8" spans="1:6" x14ac:dyDescent="0.25">
      <c r="A8" t="s">
        <v>10</v>
      </c>
      <c r="B8" s="8" t="s">
        <v>60</v>
      </c>
    </row>
    <row r="9" spans="1:6" x14ac:dyDescent="0.25">
      <c r="A9" t="s">
        <v>11</v>
      </c>
      <c r="B9" s="2"/>
    </row>
    <row r="10" spans="1:6" x14ac:dyDescent="0.25">
      <c r="A10" t="s">
        <v>45</v>
      </c>
      <c r="B10" s="2"/>
    </row>
    <row r="11" spans="1:6" x14ac:dyDescent="0.25">
      <c r="A11" t="s">
        <v>14</v>
      </c>
      <c r="B11" s="2" t="str">
        <f>IF(AND(B9&lt;&gt;"",B10&lt;&gt;""),B9-B10,"")</f>
        <v/>
      </c>
    </row>
    <row r="13" spans="1:6" x14ac:dyDescent="0.25">
      <c r="A13" t="s">
        <v>46</v>
      </c>
    </row>
    <row r="14" spans="1:6" x14ac:dyDescent="0.25">
      <c r="A14" t="s">
        <v>47</v>
      </c>
      <c r="B14" t="s">
        <v>48</v>
      </c>
      <c r="C14" t="s">
        <v>49</v>
      </c>
      <c r="D14" t="s">
        <v>50</v>
      </c>
      <c r="E14" t="s">
        <v>51</v>
      </c>
      <c r="F14" t="s">
        <v>52</v>
      </c>
    </row>
    <row r="15" spans="1:6" x14ac:dyDescent="0.25">
      <c r="E15" s="1"/>
    </row>
    <row r="19" spans="1:8" x14ac:dyDescent="0.25">
      <c r="F19" s="1"/>
      <c r="G19" s="1"/>
      <c r="H19" s="1"/>
    </row>
    <row r="20" spans="1:8" x14ac:dyDescent="0.25">
      <c r="F20" s="1"/>
      <c r="G20" s="1"/>
      <c r="H20" s="1"/>
    </row>
    <row r="21" spans="1:8" x14ac:dyDescent="0.25">
      <c r="F21" s="1"/>
      <c r="G21" s="1"/>
      <c r="H21" s="1"/>
    </row>
    <row r="23" spans="1:8" x14ac:dyDescent="0.25">
      <c r="A23" t="s">
        <v>57</v>
      </c>
    </row>
    <row r="24" spans="1:8" x14ac:dyDescent="0.25">
      <c r="A24" t="s">
        <v>61</v>
      </c>
      <c r="B24" t="s">
        <v>58</v>
      </c>
      <c r="C24" s="6" t="s">
        <v>54</v>
      </c>
      <c r="D24" s="6" t="s">
        <v>55</v>
      </c>
      <c r="E24" s="6" t="s">
        <v>63</v>
      </c>
      <c r="F24" s="6" t="s">
        <v>59</v>
      </c>
    </row>
    <row r="25" spans="1:8" x14ac:dyDescent="0.25">
      <c r="A25" s="5">
        <v>45680</v>
      </c>
      <c r="B25">
        <f>SUMIF(B19:B21,A25,E19:E21)</f>
        <v>0</v>
      </c>
      <c r="C25" s="6"/>
      <c r="D25" s="6">
        <f>SUMIF(B19:B21,A25,G19:G21)</f>
        <v>0</v>
      </c>
      <c r="E25" s="6">
        <f>SUMIF(B19:B21,A25,H19:H21)</f>
        <v>0</v>
      </c>
      <c r="F25" s="6">
        <f>SUM(C25:E25)</f>
        <v>0</v>
      </c>
    </row>
    <row r="26" spans="1:8" x14ac:dyDescent="0.25">
      <c r="A26" s="5">
        <v>45707</v>
      </c>
      <c r="B26">
        <f>SUMIF(B19:B21,A26,E19:E21)</f>
        <v>0</v>
      </c>
      <c r="C26" s="6">
        <v>5460</v>
      </c>
      <c r="D26" s="6">
        <f>SUMIF(B19:B21,A26,G19:G21)</f>
        <v>0</v>
      </c>
      <c r="E26" s="6">
        <f>SUMIF(B19:B21,A26,H19:H21)</f>
        <v>0</v>
      </c>
      <c r="F26" s="6">
        <f>SUM(C26:E26)</f>
        <v>5460</v>
      </c>
    </row>
    <row r="27" spans="1:8" x14ac:dyDescent="0.25">
      <c r="A27" s="5">
        <v>45720</v>
      </c>
      <c r="B27">
        <f>SUMIF(B19:B21,A27,E19:E21)</f>
        <v>0</v>
      </c>
      <c r="C27" s="6">
        <v>6117</v>
      </c>
      <c r="D27" s="6">
        <f>SUMIF(B19:B21,A27,G19:G21)</f>
        <v>0</v>
      </c>
      <c r="E27" s="6">
        <f>SUMIF(B19:B21,A27,H19:H21)</f>
        <v>0</v>
      </c>
      <c r="F27" s="6">
        <f>SUM(C27:E27)</f>
        <v>6117</v>
      </c>
    </row>
    <row r="28" spans="1:8" x14ac:dyDescent="0.25">
      <c r="A28" s="5">
        <v>45751</v>
      </c>
      <c r="B28">
        <f>SUMIF(B19:B21,A28,E19:E21)</f>
        <v>0</v>
      </c>
      <c r="C28" s="6">
        <v>6600</v>
      </c>
      <c r="D28" s="6">
        <f>SUMIF(B19:B21,A28,G19:G21)</f>
        <v>0</v>
      </c>
      <c r="E28" s="6">
        <f>SUMIF(B19:B21,A28,H19:H21)</f>
        <v>0</v>
      </c>
      <c r="F28" s="6">
        <f>SUM(C28:E28)</f>
        <v>6600</v>
      </c>
    </row>
    <row r="29" spans="1:8" x14ac:dyDescent="0.25">
      <c r="A29" s="5">
        <v>45776</v>
      </c>
      <c r="B29">
        <f>SUMIF(B19:B21,A29,E19:E21)</f>
        <v>0</v>
      </c>
      <c r="C29" s="6">
        <v>5000</v>
      </c>
      <c r="D29" s="6">
        <f>SUMIF(B19:B21,A29,G19:G21)</f>
        <v>0</v>
      </c>
      <c r="E29" s="6">
        <v>9000</v>
      </c>
      <c r="F29" s="6">
        <f>SUM(C29:E29)</f>
        <v>14000</v>
      </c>
    </row>
    <row r="30" spans="1:8" x14ac:dyDescent="0.25">
      <c r="A30" s="5">
        <v>45804</v>
      </c>
      <c r="B30">
        <f>SUMIF(B19:B21,A30,E19:E21)</f>
        <v>0</v>
      </c>
      <c r="C30" s="6">
        <v>6650</v>
      </c>
      <c r="D30" s="6">
        <f>SUMIF(B19:B21,A30,G19:G21)</f>
        <v>0</v>
      </c>
      <c r="E30" s="6">
        <f>SUMIF(B19:B21,A30,H19:H21)</f>
        <v>0</v>
      </c>
      <c r="F30" s="6">
        <f>SUM(C30:E30)</f>
        <v>6650</v>
      </c>
    </row>
    <row r="31" spans="1:8" x14ac:dyDescent="0.25">
      <c r="A31" s="5">
        <v>45835</v>
      </c>
      <c r="C31" s="6">
        <v>5970</v>
      </c>
      <c r="D31" s="6">
        <f>SUMIF(B20:B22,A31,G20:G22)</f>
        <v>0</v>
      </c>
      <c r="E31" s="6">
        <f>SUMIF(B20:B22,A31,H20:H22)</f>
        <v>0</v>
      </c>
      <c r="F31" s="6">
        <f>SUM(C31:E31)</f>
        <v>5970</v>
      </c>
    </row>
    <row r="32" spans="1:8" x14ac:dyDescent="0.25">
      <c r="A32" s="5">
        <v>45839</v>
      </c>
      <c r="C32" s="6">
        <v>3860</v>
      </c>
      <c r="D32" s="6">
        <f>SUMIF(B21:B23,A32,G21:G23)</f>
        <v>0</v>
      </c>
      <c r="E32" s="6">
        <f>SUMIF(B21:B23,A32,H21:H23)</f>
        <v>0</v>
      </c>
      <c r="F32" s="6">
        <f>SUM(C32:E32)</f>
        <v>3860</v>
      </c>
    </row>
    <row r="33" spans="1:6" x14ac:dyDescent="0.25">
      <c r="A33" s="5">
        <v>45841</v>
      </c>
      <c r="C33" s="6">
        <v>3702</v>
      </c>
      <c r="D33" s="6">
        <f>SUMIF(B22:B23,A33,G22:G24)</f>
        <v>0</v>
      </c>
      <c r="E33" s="6">
        <f>SUMIF(B22:B23,A33,H22:H24)</f>
        <v>0</v>
      </c>
      <c r="F33" s="6">
        <f>SUM(C33:E33)</f>
        <v>3702</v>
      </c>
    </row>
    <row r="34" spans="1:6" x14ac:dyDescent="0.25">
      <c r="A34" s="5">
        <v>45874</v>
      </c>
      <c r="C34" s="6">
        <v>6150</v>
      </c>
      <c r="D34" s="6">
        <f>SUMIF(B23:B23,A34,G23:G25)</f>
        <v>0</v>
      </c>
      <c r="E34" s="6">
        <f>SUMIF(B23:B23,A34,H23:H25)</f>
        <v>0</v>
      </c>
      <c r="F34" s="6">
        <f>SUM(C34:E34)</f>
        <v>6150</v>
      </c>
    </row>
    <row r="35" spans="1:6" x14ac:dyDescent="0.25">
      <c r="A35" s="5">
        <v>45895</v>
      </c>
      <c r="C35" s="6">
        <v>3920</v>
      </c>
      <c r="D35" s="6">
        <f>SUMIF(C24:C24,A35,H24:H26)</f>
        <v>0</v>
      </c>
      <c r="E35" s="6">
        <f>SUMIF(C24:C24,A35,I24:I26)</f>
        <v>0</v>
      </c>
      <c r="F35" s="6">
        <f>SUM(C35:E35)</f>
        <v>3920</v>
      </c>
    </row>
    <row r="36" spans="1:6" x14ac:dyDescent="0.25">
      <c r="A36" s="5">
        <v>45929</v>
      </c>
      <c r="C36" s="6">
        <v>676</v>
      </c>
      <c r="D36" s="6">
        <f>SUMIF(C25:C25,A36,H25:H27)</f>
        <v>0</v>
      </c>
      <c r="E36" s="6">
        <f>SUMIF(C25:C25,A36,I25:I27)</f>
        <v>0</v>
      </c>
      <c r="F36" s="6">
        <f>SUM(C36:E36)</f>
        <v>676</v>
      </c>
    </row>
    <row r="37" spans="1:6" x14ac:dyDescent="0.25">
      <c r="A37" s="5">
        <v>45930</v>
      </c>
      <c r="C37" s="6">
        <v>4650</v>
      </c>
      <c r="D37" s="6">
        <f>SUMIF(C26:C26,A37,H26:H28)</f>
        <v>0</v>
      </c>
      <c r="E37" s="6">
        <v>2000</v>
      </c>
      <c r="F37" s="6">
        <f>SUM(C37:E37)</f>
        <v>6650</v>
      </c>
    </row>
    <row r="38" spans="1:6" x14ac:dyDescent="0.25">
      <c r="C38" s="6"/>
      <c r="D38" s="6"/>
      <c r="E38" s="6"/>
      <c r="F38" s="6"/>
    </row>
  </sheetData>
  <dataValidations count="1">
    <dataValidation type="list" allowBlank="1" showInputMessage="1" showErrorMessage="1" sqref="B15" xr:uid="{00000000-0002-0000-0100-000000000000}">
      <formula1>"Révision,Entretien,Réparation,Contrôle technique,Assurance"</formula1>
    </dataValidation>
  </dataValidations>
  <pageMargins left="0.75" right="0.75" top="1" bottom="1" header="0.5" footer="0.5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3"/>
  <sheetViews>
    <sheetView tabSelected="1" topLeftCell="A22" workbookViewId="0">
      <selection activeCell="D10" sqref="D10"/>
    </sheetView>
  </sheetViews>
  <sheetFormatPr baseColWidth="10" defaultColWidth="9.140625" defaultRowHeight="15" x14ac:dyDescent="0.25"/>
  <cols>
    <col min="1" max="2" width="22" customWidth="1"/>
    <col min="3" max="3" width="27.7109375" bestFit="1" customWidth="1"/>
    <col min="4" max="9" width="22" customWidth="1"/>
  </cols>
  <sheetData>
    <row r="1" spans="1:6" x14ac:dyDescent="0.25">
      <c r="A1" t="s">
        <v>42</v>
      </c>
      <c r="B1" s="2"/>
    </row>
    <row r="2" spans="1:6" x14ac:dyDescent="0.25">
      <c r="A2" t="s">
        <v>0</v>
      </c>
      <c r="B2" s="2" t="s">
        <v>25</v>
      </c>
    </row>
    <row r="3" spans="1:6" x14ac:dyDescent="0.25">
      <c r="A3" t="s">
        <v>1</v>
      </c>
      <c r="B3" s="2" t="s">
        <v>26</v>
      </c>
    </row>
    <row r="4" spans="1:6" x14ac:dyDescent="0.25">
      <c r="A4" t="s">
        <v>2</v>
      </c>
      <c r="B4" s="2">
        <v>2024</v>
      </c>
    </row>
    <row r="5" spans="1:6" x14ac:dyDescent="0.25">
      <c r="A5" t="s">
        <v>3</v>
      </c>
      <c r="B5" s="2" t="s">
        <v>20</v>
      </c>
    </row>
    <row r="6" spans="1:6" x14ac:dyDescent="0.25">
      <c r="A6" t="s">
        <v>43</v>
      </c>
      <c r="B6" s="2" t="s">
        <v>27</v>
      </c>
    </row>
    <row r="7" spans="1:6" x14ac:dyDescent="0.25">
      <c r="A7" t="s">
        <v>44</v>
      </c>
      <c r="B7" s="2" t="s">
        <v>28</v>
      </c>
    </row>
    <row r="8" spans="1:6" x14ac:dyDescent="0.25">
      <c r="A8" t="s">
        <v>10</v>
      </c>
      <c r="B8" s="2" t="s">
        <v>31</v>
      </c>
    </row>
    <row r="9" spans="1:6" x14ac:dyDescent="0.25">
      <c r="A9" t="s">
        <v>11</v>
      </c>
      <c r="B9" s="2"/>
    </row>
    <row r="10" spans="1:6" x14ac:dyDescent="0.25">
      <c r="A10" t="s">
        <v>45</v>
      </c>
      <c r="B10" s="2">
        <v>117018</v>
      </c>
    </row>
    <row r="11" spans="1:6" x14ac:dyDescent="0.25">
      <c r="A11" t="s">
        <v>14</v>
      </c>
      <c r="B11" s="2" t="str">
        <f>IF(AND(B9&lt;&gt;"",B10&lt;&gt;""),B9-B10,"")</f>
        <v/>
      </c>
    </row>
    <row r="13" spans="1:6" x14ac:dyDescent="0.25">
      <c r="A13" t="s">
        <v>46</v>
      </c>
    </row>
    <row r="14" spans="1:6" x14ac:dyDescent="0.25">
      <c r="A14" t="s">
        <v>47</v>
      </c>
      <c r="B14" t="s">
        <v>48</v>
      </c>
      <c r="C14" t="s">
        <v>49</v>
      </c>
      <c r="D14" t="s">
        <v>50</v>
      </c>
      <c r="E14" t="s">
        <v>51</v>
      </c>
      <c r="F14" t="s">
        <v>52</v>
      </c>
    </row>
    <row r="15" spans="1:6" x14ac:dyDescent="0.25">
      <c r="A15" s="7">
        <v>45028</v>
      </c>
      <c r="B15" t="s">
        <v>66</v>
      </c>
      <c r="C15" t="s">
        <v>67</v>
      </c>
      <c r="E15" s="1">
        <v>19295</v>
      </c>
    </row>
    <row r="16" spans="1:6" x14ac:dyDescent="0.25">
      <c r="A16" s="7">
        <v>45182</v>
      </c>
      <c r="B16" t="s">
        <v>68</v>
      </c>
      <c r="C16" t="s">
        <v>69</v>
      </c>
      <c r="D16">
        <v>100130</v>
      </c>
      <c r="E16" s="6">
        <v>42900</v>
      </c>
    </row>
    <row r="17" spans="1:8" x14ac:dyDescent="0.25">
      <c r="A17" s="7">
        <v>45369</v>
      </c>
      <c r="B17" t="s">
        <v>66</v>
      </c>
      <c r="C17" t="s">
        <v>70</v>
      </c>
      <c r="E17" s="6">
        <v>52700</v>
      </c>
    </row>
    <row r="18" spans="1:8" x14ac:dyDescent="0.25">
      <c r="A18" s="7">
        <v>45574</v>
      </c>
      <c r="B18" t="s">
        <v>68</v>
      </c>
      <c r="C18" t="s">
        <v>69</v>
      </c>
      <c r="D18">
        <v>106715</v>
      </c>
      <c r="E18" s="6">
        <v>34363</v>
      </c>
    </row>
    <row r="19" spans="1:8" x14ac:dyDescent="0.25">
      <c r="A19" s="7">
        <v>45848</v>
      </c>
      <c r="B19" t="s">
        <v>71</v>
      </c>
      <c r="C19" t="s">
        <v>72</v>
      </c>
      <c r="D19">
        <v>19469</v>
      </c>
      <c r="E19" s="6"/>
      <c r="F19" s="1"/>
      <c r="G19" s="1"/>
      <c r="H19" s="1"/>
    </row>
    <row r="20" spans="1:8" x14ac:dyDescent="0.25">
      <c r="A20" s="7">
        <v>45937</v>
      </c>
      <c r="B20" t="s">
        <v>66</v>
      </c>
      <c r="C20" t="s">
        <v>73</v>
      </c>
      <c r="D20">
        <v>117018</v>
      </c>
      <c r="E20" s="6">
        <v>173349</v>
      </c>
      <c r="F20" s="1"/>
      <c r="G20" s="1"/>
      <c r="H20" s="1"/>
    </row>
    <row r="21" spans="1:8" x14ac:dyDescent="0.25">
      <c r="E21" s="6"/>
      <c r="F21" s="1"/>
      <c r="G21" s="1"/>
      <c r="H21" s="1"/>
    </row>
    <row r="23" spans="1:8" x14ac:dyDescent="0.25">
      <c r="A23" t="s">
        <v>57</v>
      </c>
    </row>
    <row r="24" spans="1:8" x14ac:dyDescent="0.25">
      <c r="A24" t="s">
        <v>61</v>
      </c>
      <c r="B24" t="s">
        <v>58</v>
      </c>
      <c r="C24" s="6" t="s">
        <v>54</v>
      </c>
      <c r="D24" s="6" t="s">
        <v>55</v>
      </c>
      <c r="E24" s="6" t="s">
        <v>56</v>
      </c>
      <c r="F24" s="6" t="s">
        <v>59</v>
      </c>
      <c r="G24" t="s">
        <v>52</v>
      </c>
    </row>
    <row r="25" spans="1:8" x14ac:dyDescent="0.25">
      <c r="A25" s="5">
        <v>45665</v>
      </c>
      <c r="B25">
        <f>SUMIF(B19:B21,A25,E19:E21)</f>
        <v>0</v>
      </c>
      <c r="C25" s="6">
        <v>6300</v>
      </c>
      <c r="D25" s="6">
        <v>795</v>
      </c>
      <c r="E25" s="6">
        <f>SUMIF(B19:B21,A25,H19:H21)</f>
        <v>0</v>
      </c>
      <c r="F25" s="6">
        <f>SUM(C25:E25)</f>
        <v>7095</v>
      </c>
    </row>
    <row r="26" spans="1:8" x14ac:dyDescent="0.25">
      <c r="A26" s="5">
        <v>45678</v>
      </c>
      <c r="B26">
        <f>SUMIF(B19:B21,A26,E19:E21)</f>
        <v>0</v>
      </c>
      <c r="C26" s="6">
        <v>4400</v>
      </c>
      <c r="D26" s="6">
        <f>SUMIF(B19:B21,A26,G19:G21)</f>
        <v>0</v>
      </c>
      <c r="E26" s="6">
        <f>SUMIF(B19:B21,A26,H19:H21)</f>
        <v>0</v>
      </c>
      <c r="F26" s="6">
        <f>SUM(C26:E26)</f>
        <v>4400</v>
      </c>
    </row>
    <row r="27" spans="1:8" x14ac:dyDescent="0.25">
      <c r="A27" s="5">
        <v>45691</v>
      </c>
      <c r="B27">
        <f>SUMIF(B19:B21,A27,E19:E21)</f>
        <v>0</v>
      </c>
      <c r="C27" s="6">
        <v>6700</v>
      </c>
      <c r="D27" s="6">
        <f>SUMIF(B19:B21,A27,G19:G21)</f>
        <v>0</v>
      </c>
      <c r="E27" s="6">
        <f>SUMIF(B19:B21,A27,H19:H21)</f>
        <v>0</v>
      </c>
      <c r="F27" s="6">
        <f>SUM(C27:E27)</f>
        <v>6700</v>
      </c>
    </row>
    <row r="28" spans="1:8" x14ac:dyDescent="0.25">
      <c r="A28" s="5">
        <v>45695</v>
      </c>
      <c r="B28">
        <f>SUMIF(B19:B21,A28,E19:E21)</f>
        <v>0</v>
      </c>
      <c r="C28" s="6">
        <v>2990</v>
      </c>
      <c r="D28" s="6">
        <f>SUMIF(B19:B21,A28,G19:G21)</f>
        <v>0</v>
      </c>
      <c r="E28" s="6">
        <f>SUMIF(B19:B21,A28,H19:H21)</f>
        <v>0</v>
      </c>
      <c r="F28" s="6">
        <f>SUM(C28:E28)</f>
        <v>2990</v>
      </c>
      <c r="G28" t="s">
        <v>62</v>
      </c>
    </row>
    <row r="29" spans="1:8" x14ac:dyDescent="0.25">
      <c r="A29" s="5">
        <v>45699</v>
      </c>
      <c r="B29">
        <f>SUMIF(B19:B21,A29,E19:E21)</f>
        <v>0</v>
      </c>
      <c r="C29" s="6">
        <v>4800</v>
      </c>
      <c r="D29" s="6">
        <v>1670</v>
      </c>
      <c r="E29" s="6">
        <f>SUMIF(B19:B21,A29,H19:H21)</f>
        <v>0</v>
      </c>
      <c r="F29" s="6">
        <f>SUM(C29:E29)</f>
        <v>6470</v>
      </c>
    </row>
    <row r="30" spans="1:8" x14ac:dyDescent="0.25">
      <c r="A30" s="5">
        <v>45722</v>
      </c>
      <c r="B30">
        <f>SUMIF(B19:B21,A30,E19:E21)</f>
        <v>0</v>
      </c>
      <c r="C30" s="6">
        <v>6501</v>
      </c>
      <c r="D30" s="6">
        <f>SUMIF(B19:B21,A30,G19:G21)</f>
        <v>0</v>
      </c>
      <c r="E30" s="6">
        <f>SUMIF(B19:B21,A30,H19:H21)</f>
        <v>0</v>
      </c>
      <c r="F30" s="6">
        <f>SUM(C30:E30)</f>
        <v>6501</v>
      </c>
    </row>
    <row r="31" spans="1:8" x14ac:dyDescent="0.25">
      <c r="A31" s="5">
        <v>45733</v>
      </c>
      <c r="C31" s="6">
        <v>6000</v>
      </c>
      <c r="D31" s="6">
        <f>SUMIF(B20:B22,A31,G20:G22)</f>
        <v>0</v>
      </c>
      <c r="E31" s="6">
        <f>SUMIF(B20:B22,A31,H20:H22)</f>
        <v>0</v>
      </c>
      <c r="F31" s="6">
        <f>SUM(C31:E31)</f>
        <v>6000</v>
      </c>
    </row>
    <row r="32" spans="1:8" x14ac:dyDescent="0.25">
      <c r="A32" s="5">
        <v>45742</v>
      </c>
      <c r="C32" s="6">
        <v>6875</v>
      </c>
      <c r="D32" s="6">
        <f>SUMIF(B21:B23,A32,G21:G23)</f>
        <v>0</v>
      </c>
      <c r="E32" s="6">
        <f>SUMIF(B21:B23,A32,H21:H23)</f>
        <v>0</v>
      </c>
      <c r="F32" s="6">
        <f>SUM(C32:E32)</f>
        <v>6875</v>
      </c>
    </row>
    <row r="33" spans="1:6" x14ac:dyDescent="0.25">
      <c r="A33" s="5">
        <v>45749</v>
      </c>
      <c r="C33" s="6">
        <v>5050</v>
      </c>
      <c r="D33" s="6">
        <f>SUMIF(B22:B23,A33,G22:G24)</f>
        <v>0</v>
      </c>
      <c r="E33" s="6">
        <f>SUMIF(B22:B23,A33,H22:H24)</f>
        <v>0</v>
      </c>
      <c r="F33" s="6">
        <f>SUM(C33:E33)</f>
        <v>5050</v>
      </c>
    </row>
    <row r="34" spans="1:6" x14ac:dyDescent="0.25">
      <c r="A34" s="5">
        <v>45756</v>
      </c>
      <c r="C34" s="6">
        <v>8200</v>
      </c>
      <c r="D34" s="6">
        <f>SUMIF(B23:B23,A34,G23:G25)</f>
        <v>0</v>
      </c>
      <c r="E34" s="6">
        <f>SUMIF(B23:B23,A34,H23:H25)</f>
        <v>0</v>
      </c>
      <c r="F34" s="6">
        <f>SUM(C34:E34)</f>
        <v>8200</v>
      </c>
    </row>
    <row r="35" spans="1:6" x14ac:dyDescent="0.25">
      <c r="A35" s="5">
        <v>45783</v>
      </c>
      <c r="C35" s="6">
        <v>6850</v>
      </c>
      <c r="D35" s="6">
        <f t="shared" ref="D35:D52" si="0">SUMIF(B24:B24,A35,G24:G26)</f>
        <v>0</v>
      </c>
      <c r="E35" s="6">
        <f t="shared" ref="E35:E52" si="1">SUMIF(B24:B24,A35,H24:H26)</f>
        <v>0</v>
      </c>
      <c r="F35" s="6">
        <f>SUM(C35:E35)</f>
        <v>6850</v>
      </c>
    </row>
    <row r="36" spans="1:6" x14ac:dyDescent="0.25">
      <c r="A36" s="5">
        <v>45797</v>
      </c>
      <c r="C36" s="6">
        <v>6900</v>
      </c>
      <c r="D36" s="6">
        <f t="shared" si="0"/>
        <v>0</v>
      </c>
      <c r="E36" s="6">
        <f t="shared" si="1"/>
        <v>0</v>
      </c>
      <c r="F36" s="6">
        <f>SUM(C36:E36)</f>
        <v>6900</v>
      </c>
    </row>
    <row r="37" spans="1:6" x14ac:dyDescent="0.25">
      <c r="A37" s="5">
        <v>45807</v>
      </c>
      <c r="C37" s="6">
        <v>5000</v>
      </c>
      <c r="D37" s="6">
        <f t="shared" si="0"/>
        <v>0</v>
      </c>
      <c r="E37" s="6">
        <f t="shared" si="1"/>
        <v>0</v>
      </c>
      <c r="F37" s="6">
        <f>SUM(C37:E37)</f>
        <v>5000</v>
      </c>
    </row>
    <row r="38" spans="1:6" x14ac:dyDescent="0.25">
      <c r="A38" s="5">
        <v>45819</v>
      </c>
      <c r="B38" s="5"/>
      <c r="C38" s="6">
        <v>6801</v>
      </c>
      <c r="D38" s="6">
        <f t="shared" si="0"/>
        <v>0</v>
      </c>
      <c r="E38" s="6">
        <f t="shared" si="1"/>
        <v>0</v>
      </c>
      <c r="F38" s="6">
        <f>SUM(C38:E38)</f>
        <v>6801</v>
      </c>
    </row>
    <row r="39" spans="1:6" x14ac:dyDescent="0.25">
      <c r="A39" s="5">
        <v>45832</v>
      </c>
      <c r="B39" s="5"/>
      <c r="C39" s="6">
        <v>6700</v>
      </c>
      <c r="D39" s="6">
        <f t="shared" si="0"/>
        <v>0</v>
      </c>
      <c r="E39" s="6">
        <f t="shared" si="1"/>
        <v>0</v>
      </c>
      <c r="F39" s="6">
        <f>SUM(C39:E39)</f>
        <v>6700</v>
      </c>
    </row>
    <row r="40" spans="1:6" x14ac:dyDescent="0.25">
      <c r="A40" s="5">
        <v>45841</v>
      </c>
      <c r="B40" s="5"/>
      <c r="C40" s="6">
        <v>6451</v>
      </c>
      <c r="D40" s="6">
        <f t="shared" si="0"/>
        <v>0</v>
      </c>
      <c r="E40" s="6">
        <f t="shared" si="1"/>
        <v>0</v>
      </c>
      <c r="F40" s="6">
        <f>SUM(C40:E40)</f>
        <v>6451</v>
      </c>
    </row>
    <row r="41" spans="1:6" x14ac:dyDescent="0.25">
      <c r="A41" s="5">
        <v>45854</v>
      </c>
      <c r="B41" s="5"/>
      <c r="C41" s="6">
        <v>6000</v>
      </c>
      <c r="D41" s="6">
        <f t="shared" si="0"/>
        <v>0</v>
      </c>
      <c r="E41" s="6">
        <f t="shared" si="1"/>
        <v>0</v>
      </c>
      <c r="F41" s="6">
        <f>SUM(C41:E41)</f>
        <v>6000</v>
      </c>
    </row>
    <row r="42" spans="1:6" x14ac:dyDescent="0.25">
      <c r="A42" s="5">
        <v>45863</v>
      </c>
      <c r="B42" s="5"/>
      <c r="C42" s="6">
        <v>5375</v>
      </c>
      <c r="D42" s="6">
        <f t="shared" si="0"/>
        <v>0</v>
      </c>
      <c r="E42" s="6">
        <f t="shared" si="1"/>
        <v>0</v>
      </c>
      <c r="F42" s="6">
        <f>SUM(C42:E42)</f>
        <v>5375</v>
      </c>
    </row>
    <row r="43" spans="1:6" x14ac:dyDescent="0.25">
      <c r="A43" s="5">
        <v>45876</v>
      </c>
      <c r="B43" s="5"/>
      <c r="C43" s="6">
        <v>6400</v>
      </c>
      <c r="D43" s="6">
        <f t="shared" si="0"/>
        <v>0</v>
      </c>
      <c r="E43" s="6">
        <f t="shared" si="1"/>
        <v>0</v>
      </c>
      <c r="F43" s="6">
        <f>SUM(C43:E43)</f>
        <v>6400</v>
      </c>
    </row>
    <row r="44" spans="1:6" x14ac:dyDescent="0.25">
      <c r="A44" s="5">
        <v>45889</v>
      </c>
      <c r="B44" s="5"/>
      <c r="C44" s="6">
        <v>6130</v>
      </c>
      <c r="D44" s="6">
        <f t="shared" si="0"/>
        <v>0</v>
      </c>
      <c r="E44" s="6">
        <f t="shared" si="1"/>
        <v>0</v>
      </c>
      <c r="F44" s="6">
        <f>SUM(C44:E44)</f>
        <v>6130</v>
      </c>
    </row>
    <row r="45" spans="1:6" x14ac:dyDescent="0.25">
      <c r="A45" s="5">
        <v>45908</v>
      </c>
      <c r="B45" s="5"/>
      <c r="C45" s="6">
        <v>5401</v>
      </c>
      <c r="D45" s="6">
        <f t="shared" si="0"/>
        <v>0</v>
      </c>
      <c r="E45" s="6">
        <f t="shared" si="1"/>
        <v>0</v>
      </c>
      <c r="F45" s="6">
        <f>SUM(C45:E45)</f>
        <v>5401</v>
      </c>
    </row>
    <row r="46" spans="1:6" x14ac:dyDescent="0.25">
      <c r="A46" s="5">
        <v>45917</v>
      </c>
      <c r="B46" s="5"/>
      <c r="C46" s="6">
        <v>4980</v>
      </c>
      <c r="D46" s="6">
        <f t="shared" si="0"/>
        <v>0</v>
      </c>
      <c r="E46" s="6">
        <f t="shared" si="1"/>
        <v>0</v>
      </c>
      <c r="F46" s="6">
        <f>SUM(C46:E46)</f>
        <v>4980</v>
      </c>
    </row>
    <row r="47" spans="1:6" x14ac:dyDescent="0.25">
      <c r="C47" s="6"/>
      <c r="D47" s="6">
        <f t="shared" si="0"/>
        <v>0</v>
      </c>
      <c r="E47" s="6">
        <f t="shared" si="1"/>
        <v>0</v>
      </c>
      <c r="F47" s="6">
        <f>SUM(C47:E47)</f>
        <v>0</v>
      </c>
    </row>
    <row r="48" spans="1:6" x14ac:dyDescent="0.25">
      <c r="C48" s="6"/>
      <c r="D48" s="6">
        <f t="shared" si="0"/>
        <v>0</v>
      </c>
      <c r="E48" s="6">
        <f t="shared" si="1"/>
        <v>0</v>
      </c>
      <c r="F48" s="6">
        <f>SUM(C48:E48)</f>
        <v>0</v>
      </c>
    </row>
    <row r="49" spans="3:6" x14ac:dyDescent="0.25">
      <c r="C49" s="6"/>
      <c r="D49" s="6">
        <f t="shared" si="0"/>
        <v>0</v>
      </c>
      <c r="E49" s="6">
        <f t="shared" si="1"/>
        <v>0</v>
      </c>
      <c r="F49" s="6">
        <f>SUM(C49:E49)</f>
        <v>0</v>
      </c>
    </row>
    <row r="50" spans="3:6" x14ac:dyDescent="0.25">
      <c r="C50" s="6"/>
      <c r="D50" s="6">
        <f t="shared" si="0"/>
        <v>0</v>
      </c>
      <c r="E50" s="6">
        <f t="shared" si="1"/>
        <v>0</v>
      </c>
      <c r="F50" s="6">
        <f>SUM(C50:E50)</f>
        <v>0</v>
      </c>
    </row>
    <row r="51" spans="3:6" x14ac:dyDescent="0.25">
      <c r="C51" s="6"/>
      <c r="D51" s="6">
        <f t="shared" si="0"/>
        <v>0</v>
      </c>
      <c r="E51" s="6">
        <f t="shared" si="1"/>
        <v>0</v>
      </c>
      <c r="F51" s="6">
        <f>SUM(C51:E51)</f>
        <v>0</v>
      </c>
    </row>
    <row r="52" spans="3:6" x14ac:dyDescent="0.25">
      <c r="C52" s="6"/>
      <c r="D52" s="6">
        <f t="shared" si="0"/>
        <v>0</v>
      </c>
      <c r="E52" s="6">
        <f t="shared" si="1"/>
        <v>0</v>
      </c>
      <c r="F52" s="6">
        <f>SUM(C52:E52)</f>
        <v>0</v>
      </c>
    </row>
    <row r="53" spans="3:6" x14ac:dyDescent="0.25">
      <c r="C53" s="6"/>
      <c r="D53" s="6"/>
      <c r="E53" s="6"/>
      <c r="F53" s="6"/>
    </row>
  </sheetData>
  <dataValidations count="1">
    <dataValidation type="list" allowBlank="1" showInputMessage="1" showErrorMessage="1" sqref="B15:B21" xr:uid="{00000000-0002-0000-0200-000000000000}">
      <formula1>"Révision,Entretien,Réparation,Contrôle technique,Assurance"</formula1>
    </dataValidation>
  </dataValidations>
  <pageMargins left="0.75" right="0.75" top="1" bottom="1" header="0.5" footer="0.5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7"/>
  <sheetViews>
    <sheetView workbookViewId="0">
      <selection activeCell="B1" sqref="B1:B11"/>
    </sheetView>
  </sheetViews>
  <sheetFormatPr baseColWidth="10" defaultColWidth="9.140625" defaultRowHeight="15" x14ac:dyDescent="0.25"/>
  <cols>
    <col min="1" max="9" width="22" customWidth="1"/>
  </cols>
  <sheetData>
    <row r="1" spans="1:6" x14ac:dyDescent="0.25">
      <c r="A1" t="s">
        <v>42</v>
      </c>
      <c r="B1" s="2"/>
    </row>
    <row r="2" spans="1:6" x14ac:dyDescent="0.25">
      <c r="A2" t="s">
        <v>0</v>
      </c>
      <c r="B2" s="2" t="s">
        <v>32</v>
      </c>
    </row>
    <row r="3" spans="1:6" x14ac:dyDescent="0.25">
      <c r="A3" t="s">
        <v>1</v>
      </c>
      <c r="B3" s="2" t="s">
        <v>33</v>
      </c>
    </row>
    <row r="4" spans="1:6" x14ac:dyDescent="0.25">
      <c r="A4" t="s">
        <v>2</v>
      </c>
      <c r="B4" s="2">
        <v>2024</v>
      </c>
    </row>
    <row r="5" spans="1:6" x14ac:dyDescent="0.25">
      <c r="A5" t="s">
        <v>3</v>
      </c>
      <c r="B5" s="2" t="s">
        <v>20</v>
      </c>
    </row>
    <row r="6" spans="1:6" x14ac:dyDescent="0.25">
      <c r="A6" t="s">
        <v>43</v>
      </c>
      <c r="B6" s="2" t="s">
        <v>34</v>
      </c>
    </row>
    <row r="7" spans="1:6" x14ac:dyDescent="0.25">
      <c r="A7" t="s">
        <v>44</v>
      </c>
      <c r="B7" s="2" t="s">
        <v>35</v>
      </c>
    </row>
    <row r="8" spans="1:6" x14ac:dyDescent="0.25">
      <c r="A8" t="s">
        <v>10</v>
      </c>
      <c r="B8" s="2">
        <v>6616</v>
      </c>
    </row>
    <row r="9" spans="1:6" x14ac:dyDescent="0.25">
      <c r="A9" t="s">
        <v>11</v>
      </c>
      <c r="B9" s="2"/>
    </row>
    <row r="10" spans="1:6" x14ac:dyDescent="0.25">
      <c r="A10" t="s">
        <v>45</v>
      </c>
      <c r="B10" s="2"/>
    </row>
    <row r="11" spans="1:6" x14ac:dyDescent="0.25">
      <c r="A11" t="s">
        <v>14</v>
      </c>
      <c r="B11" s="2" t="str">
        <f>IF(AND(B9&lt;&gt;"",B10&lt;&gt;""),B9-B10,"")</f>
        <v/>
      </c>
    </row>
    <row r="13" spans="1:6" x14ac:dyDescent="0.25">
      <c r="A13" t="s">
        <v>46</v>
      </c>
    </row>
    <row r="14" spans="1:6" x14ac:dyDescent="0.25">
      <c r="A14" t="s">
        <v>47</v>
      </c>
      <c r="B14" t="s">
        <v>48</v>
      </c>
      <c r="C14" t="s">
        <v>49</v>
      </c>
      <c r="D14" t="s">
        <v>50</v>
      </c>
      <c r="E14" t="s">
        <v>51</v>
      </c>
      <c r="F14" t="s">
        <v>52</v>
      </c>
    </row>
    <row r="15" spans="1:6" x14ac:dyDescent="0.25">
      <c r="E15" s="1"/>
    </row>
    <row r="19" spans="1:8" x14ac:dyDescent="0.25">
      <c r="F19" s="1"/>
      <c r="G19" s="1"/>
      <c r="H19" s="1"/>
    </row>
    <row r="20" spans="1:8" x14ac:dyDescent="0.25">
      <c r="F20" s="1"/>
      <c r="G20" s="1"/>
      <c r="H20" s="1"/>
    </row>
    <row r="21" spans="1:8" x14ac:dyDescent="0.25">
      <c r="F21" s="1"/>
      <c r="G21" s="1"/>
      <c r="H21" s="1"/>
    </row>
    <row r="23" spans="1:8" x14ac:dyDescent="0.25">
      <c r="A23" t="s">
        <v>57</v>
      </c>
    </row>
    <row r="24" spans="1:8" x14ac:dyDescent="0.25">
      <c r="A24" t="s">
        <v>61</v>
      </c>
      <c r="B24" t="s">
        <v>58</v>
      </c>
      <c r="C24" s="6" t="s">
        <v>54</v>
      </c>
      <c r="D24" s="6" t="s">
        <v>55</v>
      </c>
      <c r="E24" s="6" t="s">
        <v>56</v>
      </c>
      <c r="F24" s="6" t="s">
        <v>59</v>
      </c>
    </row>
    <row r="25" spans="1:8" x14ac:dyDescent="0.25">
      <c r="A25" s="5">
        <v>45680</v>
      </c>
      <c r="B25">
        <f>SUMIF(B19:B21,A25,E19:E21)</f>
        <v>0</v>
      </c>
      <c r="C25" s="6">
        <v>8400</v>
      </c>
      <c r="D25" s="6">
        <f>SUMIF(B19:B21,A25,G19:G21)</f>
        <v>0</v>
      </c>
      <c r="E25" s="6">
        <f>SUMIF(B19:B21,A25,H19:H21)</f>
        <v>0</v>
      </c>
      <c r="F25" s="6">
        <f t="shared" ref="F25:F37" si="0">SUM(B25:E25)</f>
        <v>8400</v>
      </c>
    </row>
    <row r="26" spans="1:8" x14ac:dyDescent="0.25">
      <c r="A26" s="5">
        <v>45702</v>
      </c>
      <c r="B26">
        <f>SUMIF(B19:B21,A26,E19:E21)</f>
        <v>0</v>
      </c>
      <c r="C26" s="6">
        <v>9001</v>
      </c>
      <c r="D26" s="6">
        <f>SUMIF(B19:B21,A26,G19:G21)</f>
        <v>0</v>
      </c>
      <c r="E26" s="6">
        <f>SUMIF(B19:B21,A26,H19:H21)</f>
        <v>0</v>
      </c>
      <c r="F26" s="6">
        <f t="shared" si="0"/>
        <v>9001</v>
      </c>
    </row>
    <row r="27" spans="1:8" x14ac:dyDescent="0.25">
      <c r="A27" s="5">
        <v>45740</v>
      </c>
      <c r="B27">
        <f>SUMIF(B19:B21,A27,E19:E21)</f>
        <v>0</v>
      </c>
      <c r="C27" s="6">
        <v>8100</v>
      </c>
      <c r="D27" s="6">
        <f>SUMIF(B19:B21,A27,G19:G21)</f>
        <v>0</v>
      </c>
      <c r="E27" s="6">
        <f>SUMIF(B19:B21,A27,H19:H21)</f>
        <v>0</v>
      </c>
      <c r="F27" s="6">
        <f t="shared" si="0"/>
        <v>8100</v>
      </c>
    </row>
    <row r="28" spans="1:8" x14ac:dyDescent="0.25">
      <c r="A28" s="5">
        <v>45751</v>
      </c>
      <c r="B28">
        <f>SUMIF(B19:B21,A28,E19:E21)</f>
        <v>0</v>
      </c>
      <c r="C28" s="6">
        <v>8001</v>
      </c>
      <c r="D28" s="6">
        <f>SUMIF(B19:B21,A28,G19:G21)</f>
        <v>0</v>
      </c>
      <c r="E28" s="6">
        <f>SUMIF(B19:B21,A28,H19:H21)</f>
        <v>0</v>
      </c>
      <c r="F28" s="6">
        <f t="shared" si="0"/>
        <v>8001</v>
      </c>
    </row>
    <row r="29" spans="1:8" x14ac:dyDescent="0.25">
      <c r="A29" s="5">
        <v>45769</v>
      </c>
      <c r="B29">
        <f>SUMIF(B19:B21,A29,E19:E21)</f>
        <v>0</v>
      </c>
      <c r="C29" s="6">
        <v>7580</v>
      </c>
      <c r="D29" s="6">
        <f>SUMIF(B19:B21,A29,G19:G21)</f>
        <v>0</v>
      </c>
      <c r="E29" s="6">
        <f>SUMIF(B19:B21,A29,H19:H21)</f>
        <v>0</v>
      </c>
      <c r="F29" s="6">
        <f t="shared" si="0"/>
        <v>7580</v>
      </c>
    </row>
    <row r="30" spans="1:8" x14ac:dyDescent="0.25">
      <c r="A30" s="5">
        <v>45790</v>
      </c>
      <c r="B30">
        <f>SUMIF(B19:B21,A30,E19:E21)</f>
        <v>0</v>
      </c>
      <c r="C30" s="6">
        <v>7901</v>
      </c>
      <c r="D30" s="6">
        <f>SUMIF(B19:B21,A30,G19:G21)</f>
        <v>0</v>
      </c>
      <c r="E30" s="6">
        <v>880</v>
      </c>
      <c r="F30" s="6">
        <f t="shared" si="0"/>
        <v>8781</v>
      </c>
    </row>
    <row r="31" spans="1:8" x14ac:dyDescent="0.25">
      <c r="A31" s="5">
        <v>45804</v>
      </c>
      <c r="C31" s="6">
        <v>7500</v>
      </c>
      <c r="D31" s="6"/>
      <c r="E31" s="6"/>
      <c r="F31" s="6">
        <f t="shared" si="0"/>
        <v>7500</v>
      </c>
    </row>
    <row r="32" spans="1:8" x14ac:dyDescent="0.25">
      <c r="A32" s="5">
        <v>45824</v>
      </c>
      <c r="C32" s="6">
        <v>7600</v>
      </c>
      <c r="D32" s="6"/>
      <c r="E32" s="6"/>
      <c r="F32" s="6">
        <f t="shared" si="0"/>
        <v>7600</v>
      </c>
    </row>
    <row r="33" spans="1:6" x14ac:dyDescent="0.25">
      <c r="A33" s="5">
        <v>45845</v>
      </c>
      <c r="C33" s="6">
        <v>7430</v>
      </c>
      <c r="D33" s="6"/>
      <c r="E33" s="6"/>
      <c r="F33" s="6">
        <f t="shared" si="0"/>
        <v>7430</v>
      </c>
    </row>
    <row r="34" spans="1:6" x14ac:dyDescent="0.25">
      <c r="A34" s="5">
        <v>45863</v>
      </c>
      <c r="C34" s="6">
        <v>7001</v>
      </c>
      <c r="D34" s="6"/>
      <c r="E34" s="6"/>
      <c r="F34" s="6">
        <f t="shared" si="0"/>
        <v>7001</v>
      </c>
    </row>
    <row r="35" spans="1:6" x14ac:dyDescent="0.25">
      <c r="A35" s="5">
        <v>45887</v>
      </c>
      <c r="C35" s="6">
        <v>7600</v>
      </c>
      <c r="D35" s="6"/>
      <c r="E35" s="6"/>
      <c r="F35" s="6">
        <f t="shared" si="0"/>
        <v>7600</v>
      </c>
    </row>
    <row r="36" spans="1:6" x14ac:dyDescent="0.25">
      <c r="A36" s="5">
        <v>45917</v>
      </c>
      <c r="C36" s="6">
        <v>7401</v>
      </c>
      <c r="D36" s="6"/>
      <c r="E36" s="6"/>
      <c r="F36" s="6">
        <f t="shared" si="0"/>
        <v>7401</v>
      </c>
    </row>
    <row r="37" spans="1:6" x14ac:dyDescent="0.25">
      <c r="C37" s="6"/>
      <c r="D37" s="6"/>
      <c r="E37" s="6"/>
      <c r="F37" s="6">
        <f t="shared" si="0"/>
        <v>0</v>
      </c>
    </row>
  </sheetData>
  <dataValidations count="1">
    <dataValidation type="list" allowBlank="1" showInputMessage="1" showErrorMessage="1" sqref="B15" xr:uid="{00000000-0002-0000-0300-000000000000}">
      <formula1>"Révision,Entretien,Réparation,Contrôle technique,Assurance"</formula1>
    </dataValidation>
  </dataValidations>
  <pageMargins left="0.75" right="0.75" top="1" bottom="1" header="0.5" footer="0.5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9"/>
  <sheetViews>
    <sheetView topLeftCell="A22" workbookViewId="0">
      <selection activeCell="B11" sqref="B11"/>
    </sheetView>
  </sheetViews>
  <sheetFormatPr baseColWidth="10" defaultColWidth="9.140625" defaultRowHeight="15" x14ac:dyDescent="0.25"/>
  <cols>
    <col min="1" max="9" width="22" customWidth="1"/>
  </cols>
  <sheetData>
    <row r="1" spans="1:6" x14ac:dyDescent="0.25">
      <c r="A1" t="s">
        <v>42</v>
      </c>
      <c r="B1" s="2"/>
    </row>
    <row r="2" spans="1:6" x14ac:dyDescent="0.25">
      <c r="A2" t="s">
        <v>0</v>
      </c>
      <c r="B2" s="2" t="s">
        <v>36</v>
      </c>
    </row>
    <row r="3" spans="1:6" x14ac:dyDescent="0.25">
      <c r="A3" t="s">
        <v>1</v>
      </c>
      <c r="B3" s="2" t="s">
        <v>33</v>
      </c>
    </row>
    <row r="4" spans="1:6" x14ac:dyDescent="0.25">
      <c r="A4" t="s">
        <v>2</v>
      </c>
      <c r="B4" s="2">
        <v>2024</v>
      </c>
    </row>
    <row r="5" spans="1:6" x14ac:dyDescent="0.25">
      <c r="A5" t="s">
        <v>3</v>
      </c>
      <c r="B5" s="2" t="s">
        <v>20</v>
      </c>
    </row>
    <row r="6" spans="1:6" x14ac:dyDescent="0.25">
      <c r="A6" t="s">
        <v>43</v>
      </c>
      <c r="B6" s="2" t="s">
        <v>37</v>
      </c>
    </row>
    <row r="7" spans="1:6" x14ac:dyDescent="0.25">
      <c r="A7" t="s">
        <v>44</v>
      </c>
      <c r="B7" s="2" t="s">
        <v>35</v>
      </c>
    </row>
    <row r="8" spans="1:6" x14ac:dyDescent="0.25">
      <c r="A8" t="s">
        <v>10</v>
      </c>
      <c r="B8" s="2">
        <v>6615</v>
      </c>
    </row>
    <row r="9" spans="1:6" x14ac:dyDescent="0.25">
      <c r="A9" t="s">
        <v>11</v>
      </c>
      <c r="B9" s="2"/>
    </row>
    <row r="10" spans="1:6" x14ac:dyDescent="0.25">
      <c r="A10" t="s">
        <v>45</v>
      </c>
      <c r="B10" s="2"/>
    </row>
    <row r="11" spans="1:6" x14ac:dyDescent="0.25">
      <c r="A11" t="s">
        <v>14</v>
      </c>
      <c r="B11" s="2" t="str">
        <f>IF(AND(B9&lt;&gt;"",B10&lt;&gt;""),B9-B10,"")</f>
        <v/>
      </c>
    </row>
    <row r="13" spans="1:6" x14ac:dyDescent="0.25">
      <c r="A13" t="s">
        <v>46</v>
      </c>
    </row>
    <row r="14" spans="1:6" x14ac:dyDescent="0.25">
      <c r="A14" t="s">
        <v>47</v>
      </c>
      <c r="B14" t="s">
        <v>48</v>
      </c>
      <c r="C14" t="s">
        <v>49</v>
      </c>
      <c r="D14" t="s">
        <v>50</v>
      </c>
      <c r="E14" t="s">
        <v>51</v>
      </c>
      <c r="F14" t="s">
        <v>52</v>
      </c>
    </row>
    <row r="15" spans="1:6" x14ac:dyDescent="0.25">
      <c r="E15" s="1"/>
    </row>
    <row r="19" spans="1:8" x14ac:dyDescent="0.25">
      <c r="F19" s="1"/>
      <c r="G19" s="1"/>
      <c r="H19" s="1"/>
    </row>
    <row r="20" spans="1:8" x14ac:dyDescent="0.25">
      <c r="F20" s="1"/>
      <c r="G20" s="1"/>
      <c r="H20" s="1"/>
    </row>
    <row r="21" spans="1:8" x14ac:dyDescent="0.25">
      <c r="F21" s="1"/>
      <c r="G21" s="1"/>
      <c r="H21" s="1"/>
    </row>
    <row r="23" spans="1:8" x14ac:dyDescent="0.25">
      <c r="A23" t="s">
        <v>57</v>
      </c>
    </row>
    <row r="24" spans="1:8" x14ac:dyDescent="0.25">
      <c r="A24" t="s">
        <v>61</v>
      </c>
      <c r="B24" t="s">
        <v>58</v>
      </c>
      <c r="C24" s="6" t="s">
        <v>54</v>
      </c>
      <c r="D24" s="6" t="s">
        <v>55</v>
      </c>
      <c r="E24" s="6" t="s">
        <v>56</v>
      </c>
      <c r="F24" s="6" t="s">
        <v>59</v>
      </c>
    </row>
    <row r="25" spans="1:8" x14ac:dyDescent="0.25">
      <c r="A25" s="5">
        <v>45678</v>
      </c>
      <c r="B25">
        <f>SUMIF(B19:B21,A25,E19:E21)</f>
        <v>0</v>
      </c>
      <c r="C25" s="6">
        <v>5700</v>
      </c>
      <c r="D25" s="6">
        <v>3485</v>
      </c>
      <c r="E25" s="6">
        <f>SUMIF(B19:B21,A25,H19:H21)</f>
        <v>0</v>
      </c>
      <c r="F25" s="6">
        <f t="shared" ref="F25:F39" si="0">SUM(B25:E25)</f>
        <v>9185</v>
      </c>
    </row>
    <row r="26" spans="1:8" x14ac:dyDescent="0.25">
      <c r="A26" s="5">
        <v>45713</v>
      </c>
      <c r="B26">
        <f>SUMIF(B19:B21,A26,E19:E21)</f>
        <v>0</v>
      </c>
      <c r="C26" s="6">
        <v>6401</v>
      </c>
      <c r="D26" s="6">
        <f>SUMIF(B19:B21,A26,G19:G21)</f>
        <v>0</v>
      </c>
      <c r="E26" s="6">
        <f>SUMIF(B19:B21,A26,H19:H21)</f>
        <v>0</v>
      </c>
      <c r="F26" s="6">
        <f t="shared" si="0"/>
        <v>6401</v>
      </c>
    </row>
    <row r="27" spans="1:8" x14ac:dyDescent="0.25">
      <c r="A27" s="5">
        <v>45732</v>
      </c>
      <c r="B27">
        <f>SUMIF(B19:B21,A27,E19:E21)</f>
        <v>0</v>
      </c>
      <c r="C27" s="6">
        <v>6000</v>
      </c>
      <c r="D27" s="6">
        <f>SUMIF(B19:B21,A27,G19:G21)</f>
        <v>0</v>
      </c>
      <c r="E27" s="6">
        <f>SUMIF(B19:B21,A27,H19:H21)</f>
        <v>0</v>
      </c>
      <c r="F27" s="6">
        <f t="shared" si="0"/>
        <v>6000</v>
      </c>
    </row>
    <row r="28" spans="1:8" x14ac:dyDescent="0.25">
      <c r="A28" s="5">
        <v>45750</v>
      </c>
      <c r="B28">
        <f>SUMIF(B19:B21,A28,E19:E21)</f>
        <v>0</v>
      </c>
      <c r="C28" s="6">
        <v>7500</v>
      </c>
      <c r="D28" s="6">
        <f>SUMIF(B19:B21,A28,G19:G21)</f>
        <v>0</v>
      </c>
      <c r="E28" s="6">
        <f>SUMIF(B19:B21,A28,H19:H21)</f>
        <v>0</v>
      </c>
      <c r="F28" s="6">
        <f t="shared" si="0"/>
        <v>7500</v>
      </c>
    </row>
    <row r="29" spans="1:8" x14ac:dyDescent="0.25">
      <c r="A29" s="5">
        <v>45774</v>
      </c>
      <c r="B29">
        <f>SUMIF(B19:B21,A29,E19:E21)</f>
        <v>0</v>
      </c>
      <c r="C29" s="6">
        <v>6401</v>
      </c>
      <c r="D29" s="6">
        <f>SUMIF(B19:B21,A29,G19:G21)</f>
        <v>0</v>
      </c>
      <c r="E29" s="6">
        <f>SUMIF(B19:B21,A29,H19:H21)</f>
        <v>0</v>
      </c>
      <c r="F29" s="6">
        <f t="shared" si="0"/>
        <v>6401</v>
      </c>
    </row>
    <row r="30" spans="1:8" x14ac:dyDescent="0.25">
      <c r="A30" s="5">
        <v>45796</v>
      </c>
      <c r="B30">
        <f>SUMIF(B19:B21,A30,E19:E21)</f>
        <v>0</v>
      </c>
      <c r="C30" s="6">
        <v>6190</v>
      </c>
      <c r="D30" s="6">
        <f>SUMIF(B19:B21,A30,G19:G21)</f>
        <v>0</v>
      </c>
      <c r="E30" s="6">
        <f>SUMIF(B19:B21,A30,H19:H21)</f>
        <v>0</v>
      </c>
      <c r="F30" s="6">
        <f t="shared" si="0"/>
        <v>6190</v>
      </c>
    </row>
    <row r="31" spans="1:8" x14ac:dyDescent="0.25">
      <c r="A31" s="5">
        <v>45812</v>
      </c>
      <c r="C31" s="6">
        <v>5800</v>
      </c>
      <c r="D31" s="6">
        <f t="shared" ref="D31:D35" si="1">SUMIF(B20:B22,A31,G20:G22)</f>
        <v>0</v>
      </c>
      <c r="E31" s="6">
        <f t="shared" ref="E31:E39" si="2">SUMIF(B20:B22,A31,H20:H22)</f>
        <v>0</v>
      </c>
      <c r="F31" s="6">
        <f t="shared" si="0"/>
        <v>5800</v>
      </c>
    </row>
    <row r="32" spans="1:8" x14ac:dyDescent="0.25">
      <c r="A32" s="5">
        <v>45834</v>
      </c>
      <c r="C32" s="6">
        <v>5970</v>
      </c>
      <c r="D32" s="6">
        <f t="shared" si="1"/>
        <v>0</v>
      </c>
      <c r="E32" s="6">
        <f t="shared" si="2"/>
        <v>0</v>
      </c>
      <c r="F32" s="6">
        <f t="shared" si="0"/>
        <v>5970</v>
      </c>
    </row>
    <row r="33" spans="1:6" x14ac:dyDescent="0.25">
      <c r="A33" s="5">
        <v>45855</v>
      </c>
      <c r="C33" s="6">
        <v>6000</v>
      </c>
      <c r="D33" s="6">
        <f t="shared" si="1"/>
        <v>0</v>
      </c>
      <c r="E33" s="6">
        <f t="shared" si="2"/>
        <v>0</v>
      </c>
      <c r="F33" s="6">
        <f t="shared" si="0"/>
        <v>6000</v>
      </c>
    </row>
    <row r="34" spans="1:6" x14ac:dyDescent="0.25">
      <c r="A34" s="5">
        <v>45876</v>
      </c>
      <c r="C34" s="6">
        <v>6100</v>
      </c>
      <c r="D34" s="6">
        <f t="shared" si="1"/>
        <v>0</v>
      </c>
      <c r="E34" s="6">
        <f t="shared" si="2"/>
        <v>0</v>
      </c>
      <c r="F34" s="6">
        <f t="shared" si="0"/>
        <v>6100</v>
      </c>
    </row>
    <row r="35" spans="1:6" x14ac:dyDescent="0.25">
      <c r="A35" s="5">
        <v>45904</v>
      </c>
      <c r="C35" s="6">
        <v>6200</v>
      </c>
      <c r="D35" s="6">
        <f t="shared" si="1"/>
        <v>0</v>
      </c>
      <c r="E35" s="6">
        <f t="shared" si="2"/>
        <v>0</v>
      </c>
      <c r="F35" s="6">
        <f t="shared" si="0"/>
        <v>6200</v>
      </c>
    </row>
    <row r="36" spans="1:6" x14ac:dyDescent="0.25">
      <c r="A36" s="5">
        <v>45909</v>
      </c>
      <c r="C36" s="6"/>
      <c r="D36" s="6">
        <v>795</v>
      </c>
      <c r="E36" s="6">
        <f t="shared" si="2"/>
        <v>0</v>
      </c>
      <c r="F36" s="6">
        <f t="shared" si="0"/>
        <v>795</v>
      </c>
    </row>
    <row r="37" spans="1:6" x14ac:dyDescent="0.25">
      <c r="A37" s="5">
        <v>45924</v>
      </c>
      <c r="C37" s="6">
        <v>5820</v>
      </c>
      <c r="D37" s="6"/>
      <c r="E37" s="6">
        <f t="shared" si="2"/>
        <v>0</v>
      </c>
      <c r="F37" s="6">
        <f t="shared" si="0"/>
        <v>5820</v>
      </c>
    </row>
    <row r="38" spans="1:6" x14ac:dyDescent="0.25">
      <c r="C38" s="6"/>
      <c r="D38" s="6"/>
      <c r="E38" s="6">
        <f t="shared" si="2"/>
        <v>0</v>
      </c>
      <c r="F38" s="6">
        <f t="shared" si="0"/>
        <v>0</v>
      </c>
    </row>
    <row r="39" spans="1:6" x14ac:dyDescent="0.25">
      <c r="C39" s="6"/>
      <c r="D39" s="6"/>
      <c r="E39" s="6">
        <f t="shared" si="2"/>
        <v>0</v>
      </c>
      <c r="F39" s="6">
        <f t="shared" si="0"/>
        <v>0</v>
      </c>
    </row>
  </sheetData>
  <dataValidations count="1">
    <dataValidation type="list" allowBlank="1" showInputMessage="1" showErrorMessage="1" sqref="B15" xr:uid="{00000000-0002-0000-0400-000000000000}">
      <formula1>"Révision,Entretien,Réparation,Contrôle technique,Assurance"</formula1>
    </dataValidation>
  </dataValidations>
  <pageMargins left="0.75" right="0.75" top="1" bottom="1" header="0.5" footer="0.5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8"/>
  <sheetViews>
    <sheetView topLeftCell="A19" workbookViewId="0">
      <selection activeCell="D6" sqref="D6"/>
    </sheetView>
  </sheetViews>
  <sheetFormatPr baseColWidth="10" defaultColWidth="9.140625" defaultRowHeight="15" x14ac:dyDescent="0.25"/>
  <cols>
    <col min="1" max="4" width="22" customWidth="1"/>
    <col min="5" max="5" width="30.140625" bestFit="1" customWidth="1"/>
    <col min="6" max="9" width="22" customWidth="1"/>
  </cols>
  <sheetData>
    <row r="1" spans="1:6" x14ac:dyDescent="0.25">
      <c r="A1" t="s">
        <v>42</v>
      </c>
      <c r="B1" s="2"/>
    </row>
    <row r="2" spans="1:6" x14ac:dyDescent="0.25">
      <c r="A2" t="s">
        <v>0</v>
      </c>
      <c r="B2" s="2" t="s">
        <v>38</v>
      </c>
    </row>
    <row r="3" spans="1:6" x14ac:dyDescent="0.25">
      <c r="A3" t="s">
        <v>1</v>
      </c>
      <c r="B3" s="2" t="s">
        <v>39</v>
      </c>
    </row>
    <row r="4" spans="1:6" x14ac:dyDescent="0.25">
      <c r="A4" t="s">
        <v>2</v>
      </c>
      <c r="B4" s="2">
        <v>2024</v>
      </c>
    </row>
    <row r="5" spans="1:6" x14ac:dyDescent="0.25">
      <c r="A5" t="s">
        <v>3</v>
      </c>
      <c r="B5" s="2" t="s">
        <v>20</v>
      </c>
    </row>
    <row r="6" spans="1:6" x14ac:dyDescent="0.25">
      <c r="A6" t="s">
        <v>43</v>
      </c>
      <c r="B6" s="2" t="s">
        <v>40</v>
      </c>
    </row>
    <row r="7" spans="1:6" x14ac:dyDescent="0.25">
      <c r="A7" t="s">
        <v>44</v>
      </c>
      <c r="B7" s="2" t="s">
        <v>41</v>
      </c>
    </row>
    <row r="8" spans="1:6" x14ac:dyDescent="0.25">
      <c r="A8" t="s">
        <v>10</v>
      </c>
      <c r="B8" s="2">
        <v>9947</v>
      </c>
    </row>
    <row r="9" spans="1:6" x14ac:dyDescent="0.25">
      <c r="A9" t="s">
        <v>11</v>
      </c>
      <c r="B9" s="2"/>
    </row>
    <row r="10" spans="1:6" x14ac:dyDescent="0.25">
      <c r="A10" t="s">
        <v>45</v>
      </c>
      <c r="B10" s="2"/>
    </row>
    <row r="11" spans="1:6" x14ac:dyDescent="0.25">
      <c r="A11" t="s">
        <v>14</v>
      </c>
      <c r="B11" s="2" t="str">
        <f>IF(AND(B9&lt;&gt;"",B10&lt;&gt;""),B9-B10,"")</f>
        <v/>
      </c>
    </row>
    <row r="13" spans="1:6" x14ac:dyDescent="0.25">
      <c r="A13" t="s">
        <v>46</v>
      </c>
    </row>
    <row r="14" spans="1:6" x14ac:dyDescent="0.25">
      <c r="A14" t="s">
        <v>47</v>
      </c>
      <c r="B14" t="s">
        <v>48</v>
      </c>
      <c r="C14" t="s">
        <v>49</v>
      </c>
      <c r="D14" t="s">
        <v>50</v>
      </c>
      <c r="E14" t="s">
        <v>51</v>
      </c>
      <c r="F14" t="s">
        <v>52</v>
      </c>
    </row>
    <row r="15" spans="1:6" x14ac:dyDescent="0.25">
      <c r="E15" s="1"/>
    </row>
    <row r="19" spans="1:8" x14ac:dyDescent="0.25">
      <c r="F19" s="1"/>
      <c r="G19" s="1"/>
      <c r="H19" s="1"/>
    </row>
    <row r="20" spans="1:8" x14ac:dyDescent="0.25">
      <c r="F20" s="1"/>
      <c r="G20" s="1"/>
      <c r="H20" s="1"/>
    </row>
    <row r="21" spans="1:8" x14ac:dyDescent="0.25">
      <c r="F21" s="1"/>
      <c r="G21" s="1"/>
      <c r="H21" s="1"/>
    </row>
    <row r="23" spans="1:8" x14ac:dyDescent="0.25">
      <c r="A23" t="s">
        <v>57</v>
      </c>
    </row>
    <row r="24" spans="1:8" x14ac:dyDescent="0.25">
      <c r="A24" t="s">
        <v>53</v>
      </c>
      <c r="B24" t="s">
        <v>58</v>
      </c>
      <c r="C24" s="6" t="s">
        <v>54</v>
      </c>
      <c r="D24" s="6" t="s">
        <v>55</v>
      </c>
      <c r="E24" s="6" t="s">
        <v>64</v>
      </c>
      <c r="F24" s="6" t="s">
        <v>59</v>
      </c>
      <c r="G24" t="s">
        <v>52</v>
      </c>
    </row>
    <row r="25" spans="1:8" x14ac:dyDescent="0.25">
      <c r="A25" s="5">
        <v>45684</v>
      </c>
      <c r="B25">
        <f>SUMIF(B19:B21,A25,E19:E21)</f>
        <v>0</v>
      </c>
      <c r="C25" s="6">
        <v>4400</v>
      </c>
      <c r="D25" s="6">
        <v>730</v>
      </c>
      <c r="E25" s="6">
        <f>SUMIF(B19:B21,A25,H19:H21)</f>
        <v>0</v>
      </c>
      <c r="F25" s="6">
        <f t="shared" ref="F25:F48" si="0">SUM(B25:E25)</f>
        <v>5130</v>
      </c>
      <c r="G25" s="6"/>
    </row>
    <row r="26" spans="1:8" x14ac:dyDescent="0.25">
      <c r="A26" s="5">
        <v>45685</v>
      </c>
      <c r="B26">
        <f>SUMIF(B19:B21,A26,E19:E21)</f>
        <v>0</v>
      </c>
      <c r="C26" s="6">
        <f>SUMIF(B19:B21,A26,F19:F21)</f>
        <v>0</v>
      </c>
      <c r="D26" s="6">
        <v>2090</v>
      </c>
      <c r="E26" s="6">
        <f>SUMIF(B19:B21,A26,H19:H21)</f>
        <v>0</v>
      </c>
      <c r="F26" s="6">
        <f t="shared" si="0"/>
        <v>2090</v>
      </c>
      <c r="G26" s="6"/>
    </row>
    <row r="27" spans="1:8" x14ac:dyDescent="0.25">
      <c r="A27" s="5">
        <v>45693</v>
      </c>
      <c r="B27">
        <f>SUMIF(B19:B21,A27,E19:E21)</f>
        <v>0</v>
      </c>
      <c r="C27" s="6">
        <f>SUMIF(B19:B21,A27,F19:F21)</f>
        <v>0</v>
      </c>
      <c r="D27" s="6">
        <v>2590</v>
      </c>
      <c r="E27" s="6">
        <f>SUMIF(B19:B21,A27,H19:H21)</f>
        <v>0</v>
      </c>
      <c r="F27" s="6">
        <f t="shared" si="0"/>
        <v>2590</v>
      </c>
      <c r="G27" s="6"/>
    </row>
    <row r="28" spans="1:8" x14ac:dyDescent="0.25">
      <c r="A28" s="5">
        <v>45707</v>
      </c>
      <c r="B28">
        <f>SUMIF(B19:B21,A28,E19:E21)</f>
        <v>0</v>
      </c>
      <c r="C28" s="6">
        <v>4200</v>
      </c>
      <c r="D28" s="6">
        <v>1706</v>
      </c>
      <c r="E28" s="6">
        <f>SUMIF(B19:B21,A28,H19:H21)</f>
        <v>0</v>
      </c>
      <c r="F28" s="6">
        <f t="shared" si="0"/>
        <v>5906</v>
      </c>
      <c r="G28" s="6"/>
    </row>
    <row r="29" spans="1:8" x14ac:dyDescent="0.25">
      <c r="A29" s="5">
        <v>45722</v>
      </c>
      <c r="B29">
        <f>SUMIF(B19:B21,A29,E19:E21)</f>
        <v>0</v>
      </c>
      <c r="C29" s="6">
        <v>4800</v>
      </c>
      <c r="D29" s="6">
        <v>2085</v>
      </c>
      <c r="E29" s="6">
        <f>SUMIF(B19:B21,A29,H19:H21)</f>
        <v>0</v>
      </c>
      <c r="F29" s="6">
        <f t="shared" si="0"/>
        <v>6885</v>
      </c>
      <c r="G29" s="6"/>
    </row>
    <row r="30" spans="1:8" x14ac:dyDescent="0.25">
      <c r="A30" s="5">
        <v>45741</v>
      </c>
      <c r="B30">
        <f>SUMIF(B19:B21,A30,E19:E21)</f>
        <v>0</v>
      </c>
      <c r="C30" s="6">
        <v>6100</v>
      </c>
      <c r="D30" s="6">
        <v>1300</v>
      </c>
      <c r="E30" s="6">
        <f>SUMIF(B19:B21,A30,H19:H21)</f>
        <v>0</v>
      </c>
      <c r="F30" s="6">
        <f t="shared" si="0"/>
        <v>7400</v>
      </c>
      <c r="G30" s="6"/>
    </row>
    <row r="31" spans="1:8" x14ac:dyDescent="0.25">
      <c r="A31" s="5">
        <v>45757</v>
      </c>
      <c r="C31" s="6">
        <v>5900</v>
      </c>
      <c r="D31" s="6"/>
      <c r="E31" s="6">
        <f t="shared" ref="E31:E48" si="1">SUMIF(B20:B22,A31,H20:H22)</f>
        <v>0</v>
      </c>
      <c r="F31" s="6">
        <f t="shared" si="0"/>
        <v>5900</v>
      </c>
      <c r="G31" s="6"/>
    </row>
    <row r="32" spans="1:8" x14ac:dyDescent="0.25">
      <c r="A32" s="5">
        <v>45776</v>
      </c>
      <c r="C32" s="6">
        <v>4200</v>
      </c>
      <c r="D32" s="6">
        <v>2150</v>
      </c>
      <c r="E32" s="6">
        <f t="shared" si="1"/>
        <v>0</v>
      </c>
      <c r="F32" s="6">
        <f t="shared" si="0"/>
        <v>6350</v>
      </c>
      <c r="G32" s="6"/>
    </row>
    <row r="33" spans="1:7" x14ac:dyDescent="0.25">
      <c r="A33" s="5">
        <v>45783</v>
      </c>
      <c r="C33" s="6">
        <v>6850</v>
      </c>
      <c r="D33" s="6"/>
      <c r="E33" s="6">
        <f t="shared" si="1"/>
        <v>0</v>
      </c>
      <c r="F33" s="6">
        <f t="shared" si="0"/>
        <v>6850</v>
      </c>
      <c r="G33" s="6"/>
    </row>
    <row r="34" spans="1:7" x14ac:dyDescent="0.25">
      <c r="A34" s="5">
        <v>45797</v>
      </c>
      <c r="C34" s="6">
        <v>6900</v>
      </c>
      <c r="D34" s="6"/>
      <c r="E34" s="6">
        <f t="shared" si="1"/>
        <v>0</v>
      </c>
      <c r="F34" s="6">
        <f t="shared" si="0"/>
        <v>6900</v>
      </c>
      <c r="G34" s="6"/>
    </row>
    <row r="35" spans="1:7" x14ac:dyDescent="0.25">
      <c r="A35" s="5">
        <v>45807</v>
      </c>
      <c r="C35" s="6">
        <v>5000</v>
      </c>
      <c r="D35" s="6"/>
      <c r="E35" s="6">
        <f t="shared" si="1"/>
        <v>0</v>
      </c>
      <c r="F35" s="6">
        <f t="shared" si="0"/>
        <v>5000</v>
      </c>
      <c r="G35" s="6"/>
    </row>
    <row r="36" spans="1:7" x14ac:dyDescent="0.25">
      <c r="A36" s="5">
        <v>45825</v>
      </c>
      <c r="C36" s="6">
        <v>6400</v>
      </c>
      <c r="D36" s="6">
        <v>1475</v>
      </c>
      <c r="E36" s="6">
        <f t="shared" si="1"/>
        <v>0</v>
      </c>
      <c r="F36" s="6">
        <f t="shared" si="0"/>
        <v>7875</v>
      </c>
      <c r="G36" s="6"/>
    </row>
    <row r="37" spans="1:7" x14ac:dyDescent="0.25">
      <c r="A37" s="5">
        <v>45842</v>
      </c>
      <c r="C37" s="6">
        <v>4531</v>
      </c>
      <c r="D37" s="6">
        <v>1785</v>
      </c>
      <c r="E37" s="6">
        <f t="shared" si="1"/>
        <v>0</v>
      </c>
      <c r="F37" s="6">
        <f t="shared" si="0"/>
        <v>6316</v>
      </c>
      <c r="G37" s="6"/>
    </row>
    <row r="38" spans="1:7" x14ac:dyDescent="0.25">
      <c r="A38" s="5">
        <v>45876</v>
      </c>
      <c r="C38" s="6">
        <v>6600</v>
      </c>
      <c r="D38" s="6">
        <v>1540</v>
      </c>
      <c r="E38" s="6">
        <f t="shared" si="1"/>
        <v>0</v>
      </c>
      <c r="F38" s="6">
        <f t="shared" si="0"/>
        <v>8140</v>
      </c>
      <c r="G38" s="6"/>
    </row>
    <row r="39" spans="1:7" x14ac:dyDescent="0.25">
      <c r="A39" s="5">
        <v>45877</v>
      </c>
      <c r="C39" s="6"/>
      <c r="D39" s="6"/>
      <c r="E39" s="6">
        <v>1350</v>
      </c>
      <c r="F39" s="6">
        <f t="shared" si="0"/>
        <v>1350</v>
      </c>
      <c r="G39" s="6"/>
    </row>
    <row r="40" spans="1:7" x14ac:dyDescent="0.25">
      <c r="A40" s="5">
        <v>45881</v>
      </c>
      <c r="C40" s="6"/>
      <c r="D40" s="6">
        <v>2190</v>
      </c>
      <c r="E40" s="6">
        <f t="shared" si="1"/>
        <v>0</v>
      </c>
      <c r="F40" s="6">
        <f t="shared" si="0"/>
        <v>2190</v>
      </c>
      <c r="G40" s="6"/>
    </row>
    <row r="41" spans="1:7" x14ac:dyDescent="0.25">
      <c r="A41" s="5">
        <v>45896</v>
      </c>
      <c r="C41" s="6"/>
      <c r="D41" s="6">
        <v>1160</v>
      </c>
      <c r="E41" s="6">
        <f t="shared" si="1"/>
        <v>0</v>
      </c>
      <c r="F41" s="6">
        <f t="shared" si="0"/>
        <v>1160</v>
      </c>
      <c r="G41" s="6"/>
    </row>
    <row r="42" spans="1:7" x14ac:dyDescent="0.25">
      <c r="A42" s="5">
        <v>45898</v>
      </c>
      <c r="C42" s="6">
        <v>6600</v>
      </c>
      <c r="D42" s="6">
        <v>195</v>
      </c>
      <c r="E42" s="6">
        <f t="shared" si="1"/>
        <v>0</v>
      </c>
      <c r="F42" s="6">
        <f t="shared" si="0"/>
        <v>6795</v>
      </c>
      <c r="G42" s="6"/>
    </row>
    <row r="43" spans="1:7" x14ac:dyDescent="0.25">
      <c r="A43" s="5">
        <v>45904</v>
      </c>
      <c r="C43" s="6">
        <v>1630</v>
      </c>
      <c r="D43" s="6"/>
      <c r="E43" s="6">
        <f t="shared" si="1"/>
        <v>0</v>
      </c>
      <c r="F43" s="6">
        <f t="shared" si="0"/>
        <v>1630</v>
      </c>
      <c r="G43" s="6" t="s">
        <v>65</v>
      </c>
    </row>
    <row r="44" spans="1:7" x14ac:dyDescent="0.25">
      <c r="A44" s="5">
        <v>45915</v>
      </c>
      <c r="C44" s="6">
        <v>3000</v>
      </c>
      <c r="D44" s="6"/>
      <c r="E44" s="6">
        <f t="shared" si="1"/>
        <v>0</v>
      </c>
      <c r="F44" s="6">
        <f t="shared" si="0"/>
        <v>3000</v>
      </c>
      <c r="G44" s="6"/>
    </row>
    <row r="45" spans="1:7" x14ac:dyDescent="0.25">
      <c r="A45" s="5">
        <v>45919</v>
      </c>
      <c r="C45" s="6">
        <v>5701</v>
      </c>
      <c r="D45" s="6"/>
      <c r="E45" s="6">
        <f t="shared" si="1"/>
        <v>0</v>
      </c>
      <c r="F45" s="6">
        <f t="shared" si="0"/>
        <v>5701</v>
      </c>
      <c r="G45" s="6"/>
    </row>
    <row r="46" spans="1:7" x14ac:dyDescent="0.25">
      <c r="C46" s="6"/>
      <c r="D46" s="6"/>
      <c r="E46" s="6">
        <f t="shared" si="1"/>
        <v>0</v>
      </c>
      <c r="F46" s="6">
        <f t="shared" si="0"/>
        <v>0</v>
      </c>
      <c r="G46" s="6"/>
    </row>
    <row r="47" spans="1:7" x14ac:dyDescent="0.25">
      <c r="C47" s="6"/>
      <c r="D47" s="6"/>
      <c r="E47" s="6">
        <f t="shared" si="1"/>
        <v>0</v>
      </c>
      <c r="F47" s="6">
        <f t="shared" si="0"/>
        <v>0</v>
      </c>
      <c r="G47" s="6"/>
    </row>
    <row r="48" spans="1:7" x14ac:dyDescent="0.25">
      <c r="C48" s="6"/>
      <c r="D48" s="6"/>
      <c r="E48" s="6">
        <f t="shared" si="1"/>
        <v>0</v>
      </c>
      <c r="F48" s="6">
        <f t="shared" si="0"/>
        <v>0</v>
      </c>
      <c r="G48" s="6"/>
    </row>
  </sheetData>
  <dataValidations count="1">
    <dataValidation type="list" allowBlank="1" showInputMessage="1" showErrorMessage="1" sqref="B15" xr:uid="{00000000-0002-0000-0500-000000000000}">
      <formula1>"Révision,Entretien,Réparation,Contrôle technique,Assurance"</formula1>
    </dataValidation>
  </dataValidations>
  <pageMargins left="0.75" right="0.75" top="1" bottom="1" header="0.5" footer="0.5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Résumé Flotte</vt:lpstr>
      <vt:lpstr>C3 469025NC</vt:lpstr>
      <vt:lpstr>SANDERO 392594NC</vt:lpstr>
      <vt:lpstr>DUSTER 437979NC</vt:lpstr>
      <vt:lpstr>DUSTER 437980NC</vt:lpstr>
      <vt:lpstr>KIA 415595NC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Élodie COUPPEZ</cp:lastModifiedBy>
  <dcterms:created xsi:type="dcterms:W3CDTF">2025-10-10T03:31:54Z</dcterms:created>
  <dcterms:modified xsi:type="dcterms:W3CDTF">2025-10-15T02:35:16Z</dcterms:modified>
</cp:coreProperties>
</file>