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20" windowWidth="28380" windowHeight="13170"/>
  </bookViews>
  <sheets>
    <sheet name="CAC 40 COMPO" sheetId="1" r:id="rId1"/>
  </sheets>
  <functionGroups builtInGroupCount="17"/>
  <externalReferences>
    <externalReference r:id="rId2"/>
    <externalReference r:id="rId3"/>
    <externalReference r:id="rId4"/>
  </externalReferences>
  <definedNames>
    <definedName name="AdrImage">IF([1]ImageConditionnelle!$C$7&gt;100,[1]ImageConditionnelle!$L$1,IF([1]ImageConditionnelle!$C$7&lt;50,[1]ImageConditionnelle!$J$1,[1]ImageConditionnelle!$K$1))</definedName>
    <definedName name="AdrImage2">OFFSET([2]Photos!$A$2,MATCH([2]Photos!$B$1,LesNoms,0)-1,0)</definedName>
    <definedName name="AdrOrange">IF(AND([1]Feux!$B$8&gt;=50,[1]Feux!$B$8&lt;=100),[1]Feux!$O$2,[1]Feux!$P$2)</definedName>
    <definedName name="AdrPhoto">OFFSET(#REF!,MATCH(#REF!,OFFSET(#REF!,,,COUNTA(#REF!)-1),0)-1,0)</definedName>
    <definedName name="AdrRouge">IF([1]Feux!$B$8&lt;50,[1]Feux!$M$2,[1]Feux!$P$2)</definedName>
    <definedName name="AdrVert">IF([1]Feux!$B$8&gt;=100,[1]Feux!$N$2,[1]Feux!$P$2)</definedName>
    <definedName name="Ca">OFFSET([1]GrapheDyn!$B$2:$D$2,MATCH([1]GrapheDyn!$G$2,[1]GrapheDyn!$A$2:$A$5)-1,0)</definedName>
    <definedName name="Fils2">[1]Organigramme!$A$2:$A$15</definedName>
    <definedName name="Heure">#REF!</definedName>
    <definedName name="HeureSys">42135.5205208333</definedName>
    <definedName name="LesNoms">OFFSET([2]Photos!$A$2,0,0,COUNTA([2]Photos!$A:$A))</definedName>
    <definedName name="ListeNoms">OFFSET([1]AffichePhoto2!$E$2,,,COUNTA([1]AffichePhoto2!$E:$E)-1)</definedName>
    <definedName name="MaBD">[1]AffichePhoto2!$E$2:$H$100</definedName>
    <definedName name="Pere2">[1]Organigramme!$B$2:$B$15</definedName>
    <definedName name="produit">OFFSET([1]GrapheDyn!$A$2,MATCH([1]GrapheDyn!$G$2,[1]GrapheDyn!$A$2:$A$5,0)-1,0)</definedName>
    <definedName name="Status">[1]Status!$A$1:$A$3</definedName>
  </definedNames>
  <calcPr calcId="145621"/>
</workbook>
</file>

<file path=xl/calcChain.xml><?xml version="1.0" encoding="utf-8"?>
<calcChain xmlns="http://schemas.openxmlformats.org/spreadsheetml/2006/main">
  <c r="Z46" i="1" l="1"/>
  <c r="Y46" i="1"/>
  <c r="X46" i="1"/>
  <c r="W46" i="1"/>
  <c r="V46" i="1"/>
  <c r="U46" i="1"/>
  <c r="T46" i="1"/>
  <c r="S46" i="1"/>
  <c r="N46" i="1"/>
  <c r="M46" i="1"/>
  <c r="L46" i="1"/>
  <c r="K46" i="1"/>
  <c r="J46" i="1"/>
  <c r="I46" i="1"/>
  <c r="G46" i="1"/>
  <c r="H46" i="1" s="1"/>
  <c r="E46" i="1"/>
  <c r="C46" i="1"/>
  <c r="Z45" i="1"/>
  <c r="Y45" i="1"/>
  <c r="X45" i="1"/>
  <c r="W45" i="1"/>
  <c r="V45" i="1"/>
  <c r="U45" i="1"/>
  <c r="T45" i="1"/>
  <c r="S45" i="1"/>
  <c r="N45" i="1"/>
  <c r="M45" i="1"/>
  <c r="L45" i="1"/>
  <c r="K45" i="1"/>
  <c r="J45" i="1"/>
  <c r="I45" i="1"/>
  <c r="G45" i="1"/>
  <c r="H45" i="1" s="1"/>
  <c r="E45" i="1"/>
  <c r="C45" i="1"/>
  <c r="Z44" i="1"/>
  <c r="Y44" i="1"/>
  <c r="X44" i="1"/>
  <c r="W44" i="1"/>
  <c r="V44" i="1"/>
  <c r="U44" i="1"/>
  <c r="T44" i="1"/>
  <c r="G44" i="1" s="1"/>
  <c r="H44" i="1" s="1"/>
  <c r="S44" i="1"/>
  <c r="E44" i="1" s="1"/>
  <c r="N44" i="1"/>
  <c r="M44" i="1"/>
  <c r="L44" i="1"/>
  <c r="C44" i="1" s="1"/>
  <c r="K44" i="1"/>
  <c r="J44" i="1"/>
  <c r="I44" i="1"/>
  <c r="Z43" i="1"/>
  <c r="Y43" i="1"/>
  <c r="X43" i="1"/>
  <c r="W43" i="1"/>
  <c r="V43" i="1"/>
  <c r="U43" i="1"/>
  <c r="T43" i="1"/>
  <c r="S43" i="1"/>
  <c r="E43" i="1" s="1"/>
  <c r="N43" i="1"/>
  <c r="M43" i="1"/>
  <c r="L43" i="1"/>
  <c r="C43" i="1" s="1"/>
  <c r="K43" i="1"/>
  <c r="J43" i="1"/>
  <c r="I43" i="1"/>
  <c r="G43" i="1"/>
  <c r="H43" i="1" s="1"/>
  <c r="Z42" i="1"/>
  <c r="Y42" i="1"/>
  <c r="X42" i="1"/>
  <c r="W42" i="1"/>
  <c r="V42" i="1"/>
  <c r="U42" i="1"/>
  <c r="T42" i="1"/>
  <c r="G42" i="1" s="1"/>
  <c r="H42" i="1" s="1"/>
  <c r="S42" i="1"/>
  <c r="E42" i="1" s="1"/>
  <c r="N42" i="1"/>
  <c r="M42" i="1"/>
  <c r="L42" i="1"/>
  <c r="C42" i="1" s="1"/>
  <c r="K42" i="1"/>
  <c r="J42" i="1"/>
  <c r="I42" i="1"/>
  <c r="Z41" i="1"/>
  <c r="Y41" i="1"/>
  <c r="X41" i="1"/>
  <c r="W41" i="1"/>
  <c r="V41" i="1"/>
  <c r="U41" i="1"/>
  <c r="T41" i="1"/>
  <c r="S41" i="1"/>
  <c r="E41" i="1" s="1"/>
  <c r="N41" i="1"/>
  <c r="M41" i="1"/>
  <c r="L41" i="1"/>
  <c r="C41" i="1" s="1"/>
  <c r="K41" i="1"/>
  <c r="J41" i="1"/>
  <c r="I41" i="1"/>
  <c r="G41" i="1"/>
  <c r="H41" i="1" s="1"/>
  <c r="Z40" i="1"/>
  <c r="Y40" i="1"/>
  <c r="X40" i="1"/>
  <c r="W40" i="1"/>
  <c r="V40" i="1"/>
  <c r="U40" i="1"/>
  <c r="T40" i="1"/>
  <c r="G40" i="1" s="1"/>
  <c r="H40" i="1" s="1"/>
  <c r="S40" i="1"/>
  <c r="E40" i="1" s="1"/>
  <c r="N40" i="1"/>
  <c r="M40" i="1"/>
  <c r="L40" i="1"/>
  <c r="C40" i="1" s="1"/>
  <c r="K40" i="1"/>
  <c r="J40" i="1"/>
  <c r="I40" i="1"/>
  <c r="Z39" i="1"/>
  <c r="Y39" i="1"/>
  <c r="X39" i="1"/>
  <c r="W39" i="1"/>
  <c r="V39" i="1"/>
  <c r="U39" i="1"/>
  <c r="T39" i="1"/>
  <c r="S39" i="1"/>
  <c r="E39" i="1" s="1"/>
  <c r="N39" i="1"/>
  <c r="M39" i="1"/>
  <c r="L39" i="1"/>
  <c r="C39" i="1" s="1"/>
  <c r="K39" i="1"/>
  <c r="J39" i="1"/>
  <c r="I39" i="1"/>
  <c r="G39" i="1"/>
  <c r="H39" i="1" s="1"/>
  <c r="Z38" i="1"/>
  <c r="Y38" i="1"/>
  <c r="X38" i="1"/>
  <c r="W38" i="1"/>
  <c r="V38" i="1"/>
  <c r="U38" i="1"/>
  <c r="T38" i="1"/>
  <c r="G38" i="1" s="1"/>
  <c r="H38" i="1" s="1"/>
  <c r="S38" i="1"/>
  <c r="E38" i="1" s="1"/>
  <c r="N38" i="1"/>
  <c r="M38" i="1"/>
  <c r="L38" i="1"/>
  <c r="K38" i="1"/>
  <c r="J38" i="1"/>
  <c r="I38" i="1"/>
  <c r="C38" i="1"/>
  <c r="Z37" i="1"/>
  <c r="Y37" i="1"/>
  <c r="X37" i="1"/>
  <c r="W37" i="1"/>
  <c r="V37" i="1"/>
  <c r="U37" i="1"/>
  <c r="T37" i="1"/>
  <c r="S37" i="1"/>
  <c r="E37" i="1" s="1"/>
  <c r="N37" i="1"/>
  <c r="M37" i="1"/>
  <c r="L37" i="1"/>
  <c r="C37" i="1" s="1"/>
  <c r="K37" i="1"/>
  <c r="J37" i="1"/>
  <c r="I37" i="1"/>
  <c r="G37" i="1"/>
  <c r="H37" i="1" s="1"/>
  <c r="Z36" i="1"/>
  <c r="Y36" i="1"/>
  <c r="X36" i="1"/>
  <c r="W36" i="1"/>
  <c r="V36" i="1"/>
  <c r="U36" i="1"/>
  <c r="T36" i="1"/>
  <c r="G36" i="1" s="1"/>
  <c r="H36" i="1" s="1"/>
  <c r="S36" i="1"/>
  <c r="E36" i="1" s="1"/>
  <c r="N36" i="1"/>
  <c r="M36" i="1"/>
  <c r="L36" i="1"/>
  <c r="K36" i="1"/>
  <c r="J36" i="1"/>
  <c r="I36" i="1"/>
  <c r="C36" i="1"/>
  <c r="Z35" i="1"/>
  <c r="Y35" i="1"/>
  <c r="X35" i="1"/>
  <c r="W35" i="1"/>
  <c r="K35" i="1" s="1"/>
  <c r="V35" i="1"/>
  <c r="U35" i="1"/>
  <c r="I35" i="1" s="1"/>
  <c r="T35" i="1"/>
  <c r="G35" i="1" s="1"/>
  <c r="H35" i="1" s="1"/>
  <c r="S35" i="1"/>
  <c r="E35" i="1" s="1"/>
  <c r="N35" i="1"/>
  <c r="M35" i="1"/>
  <c r="L35" i="1"/>
  <c r="C35" i="1" s="1"/>
  <c r="J35" i="1"/>
  <c r="Z34" i="1"/>
  <c r="Y34" i="1"/>
  <c r="X34" i="1"/>
  <c r="W34" i="1"/>
  <c r="V34" i="1"/>
  <c r="U34" i="1"/>
  <c r="T34" i="1"/>
  <c r="G34" i="1" s="1"/>
  <c r="H34" i="1" s="1"/>
  <c r="S34" i="1"/>
  <c r="E34" i="1" s="1"/>
  <c r="N34" i="1"/>
  <c r="M34" i="1"/>
  <c r="L34" i="1"/>
  <c r="C34" i="1" s="1"/>
  <c r="K34" i="1"/>
  <c r="J34" i="1"/>
  <c r="I34" i="1"/>
  <c r="Z33" i="1"/>
  <c r="Y33" i="1"/>
  <c r="X33" i="1"/>
  <c r="W33" i="1"/>
  <c r="V33" i="1"/>
  <c r="U33" i="1"/>
  <c r="T33" i="1"/>
  <c r="S33" i="1"/>
  <c r="E33" i="1" s="1"/>
  <c r="N33" i="1"/>
  <c r="M33" i="1"/>
  <c r="L33" i="1"/>
  <c r="C33" i="1" s="1"/>
  <c r="K33" i="1"/>
  <c r="J33" i="1"/>
  <c r="I33" i="1"/>
  <c r="G33" i="1"/>
  <c r="H33" i="1" s="1"/>
  <c r="Z32" i="1"/>
  <c r="Y32" i="1"/>
  <c r="X32" i="1"/>
  <c r="W32" i="1"/>
  <c r="V32" i="1"/>
  <c r="U32" i="1"/>
  <c r="T32" i="1"/>
  <c r="G32" i="1" s="1"/>
  <c r="H32" i="1" s="1"/>
  <c r="S32" i="1"/>
  <c r="E32" i="1" s="1"/>
  <c r="N32" i="1"/>
  <c r="M32" i="1"/>
  <c r="L32" i="1"/>
  <c r="C32" i="1" s="1"/>
  <c r="K32" i="1"/>
  <c r="J32" i="1"/>
  <c r="I32" i="1"/>
  <c r="Z31" i="1"/>
  <c r="Y31" i="1"/>
  <c r="X31" i="1"/>
  <c r="W31" i="1"/>
  <c r="V31" i="1"/>
  <c r="U31" i="1"/>
  <c r="T31" i="1"/>
  <c r="S31" i="1"/>
  <c r="E31" i="1" s="1"/>
  <c r="N31" i="1"/>
  <c r="M31" i="1"/>
  <c r="L31" i="1"/>
  <c r="C31" i="1" s="1"/>
  <c r="K31" i="1"/>
  <c r="J31" i="1"/>
  <c r="I31" i="1"/>
  <c r="G31" i="1"/>
  <c r="H31" i="1" s="1"/>
  <c r="Z30" i="1"/>
  <c r="Y30" i="1"/>
  <c r="X30" i="1"/>
  <c r="W30" i="1"/>
  <c r="V30" i="1"/>
  <c r="U30" i="1"/>
  <c r="T30" i="1"/>
  <c r="G30" i="1" s="1"/>
  <c r="H30" i="1" s="1"/>
  <c r="S30" i="1"/>
  <c r="E30" i="1" s="1"/>
  <c r="N30" i="1"/>
  <c r="M30" i="1"/>
  <c r="L30" i="1"/>
  <c r="C30" i="1" s="1"/>
  <c r="K30" i="1"/>
  <c r="J30" i="1"/>
  <c r="I30" i="1"/>
  <c r="Z29" i="1"/>
  <c r="Y29" i="1"/>
  <c r="X29" i="1"/>
  <c r="W29" i="1"/>
  <c r="K29" i="1" s="1"/>
  <c r="V29" i="1"/>
  <c r="J29" i="1" s="1"/>
  <c r="U29" i="1"/>
  <c r="T29" i="1"/>
  <c r="G29" i="1" s="1"/>
  <c r="H29" i="1" s="1"/>
  <c r="S29" i="1"/>
  <c r="E29" i="1" s="1"/>
  <c r="N29" i="1"/>
  <c r="M29" i="1"/>
  <c r="L29" i="1"/>
  <c r="C29" i="1" s="1"/>
  <c r="I29" i="1"/>
  <c r="Z28" i="1"/>
  <c r="Y28" i="1"/>
  <c r="X28" i="1"/>
  <c r="W28" i="1"/>
  <c r="V28" i="1"/>
  <c r="U28" i="1"/>
  <c r="T28" i="1"/>
  <c r="G28" i="1" s="1"/>
  <c r="S28" i="1"/>
  <c r="N28" i="1"/>
  <c r="M28" i="1"/>
  <c r="L28" i="1"/>
  <c r="K28" i="1"/>
  <c r="J28" i="1"/>
  <c r="I28" i="1"/>
  <c r="H28" i="1"/>
  <c r="E28" i="1"/>
  <c r="C28" i="1"/>
  <c r="Z27" i="1"/>
  <c r="Y27" i="1"/>
  <c r="X27" i="1"/>
  <c r="W27" i="1"/>
  <c r="V27" i="1"/>
  <c r="U27" i="1"/>
  <c r="T27" i="1"/>
  <c r="S27" i="1"/>
  <c r="E27" i="1" s="1"/>
  <c r="N27" i="1"/>
  <c r="M27" i="1"/>
  <c r="L27" i="1"/>
  <c r="C27" i="1" s="1"/>
  <c r="K27" i="1"/>
  <c r="J27" i="1"/>
  <c r="I27" i="1"/>
  <c r="G27" i="1"/>
  <c r="H27" i="1" s="1"/>
  <c r="Z26" i="1"/>
  <c r="Y26" i="1"/>
  <c r="X26" i="1"/>
  <c r="W26" i="1"/>
  <c r="V26" i="1"/>
  <c r="U26" i="1"/>
  <c r="T26" i="1"/>
  <c r="G26" i="1" s="1"/>
  <c r="S26" i="1"/>
  <c r="N26" i="1"/>
  <c r="M26" i="1"/>
  <c r="L26" i="1"/>
  <c r="K26" i="1"/>
  <c r="J26" i="1"/>
  <c r="I26" i="1"/>
  <c r="H26" i="1"/>
  <c r="E26" i="1"/>
  <c r="C26" i="1"/>
  <c r="Z25" i="1"/>
  <c r="Y25" i="1"/>
  <c r="X25" i="1"/>
  <c r="W25" i="1"/>
  <c r="V25" i="1"/>
  <c r="U25" i="1"/>
  <c r="T25" i="1"/>
  <c r="G25" i="1" s="1"/>
  <c r="H25" i="1" s="1"/>
  <c r="S25" i="1"/>
  <c r="E25" i="1" s="1"/>
  <c r="N25" i="1"/>
  <c r="M25" i="1"/>
  <c r="L25" i="1"/>
  <c r="K25" i="1"/>
  <c r="J25" i="1"/>
  <c r="I25" i="1"/>
  <c r="C25" i="1"/>
  <c r="Z24" i="1"/>
  <c r="Y24" i="1"/>
  <c r="X24" i="1"/>
  <c r="W24" i="1"/>
  <c r="V24" i="1"/>
  <c r="U24" i="1"/>
  <c r="T24" i="1"/>
  <c r="S24" i="1"/>
  <c r="E24" i="1" s="1"/>
  <c r="N24" i="1"/>
  <c r="M24" i="1"/>
  <c r="L24" i="1"/>
  <c r="C24" i="1" s="1"/>
  <c r="K24" i="1"/>
  <c r="J24" i="1"/>
  <c r="I24" i="1"/>
  <c r="G24" i="1"/>
  <c r="H24" i="1" s="1"/>
  <c r="Z23" i="1"/>
  <c r="Y23" i="1"/>
  <c r="X23" i="1"/>
  <c r="W23" i="1"/>
  <c r="V23" i="1"/>
  <c r="U23" i="1"/>
  <c r="T23" i="1"/>
  <c r="G23" i="1" s="1"/>
  <c r="H23" i="1" s="1"/>
  <c r="S23" i="1"/>
  <c r="E23" i="1" s="1"/>
  <c r="N23" i="1"/>
  <c r="M23" i="1"/>
  <c r="L23" i="1"/>
  <c r="K23" i="1"/>
  <c r="J23" i="1"/>
  <c r="I23" i="1"/>
  <c r="C23" i="1"/>
  <c r="Z22" i="1"/>
  <c r="Y22" i="1"/>
  <c r="X22" i="1"/>
  <c r="W22" i="1"/>
  <c r="V22" i="1"/>
  <c r="U22" i="1"/>
  <c r="T22" i="1"/>
  <c r="S22" i="1"/>
  <c r="E22" i="1" s="1"/>
  <c r="N22" i="1"/>
  <c r="M22" i="1"/>
  <c r="L22" i="1"/>
  <c r="C22" i="1" s="1"/>
  <c r="K22" i="1"/>
  <c r="J22" i="1"/>
  <c r="I22" i="1"/>
  <c r="G22" i="1"/>
  <c r="H22" i="1" s="1"/>
  <c r="Z21" i="1"/>
  <c r="Y21" i="1"/>
  <c r="X21" i="1"/>
  <c r="W21" i="1"/>
  <c r="V21" i="1"/>
  <c r="U21" i="1"/>
  <c r="T21" i="1"/>
  <c r="G21" i="1" s="1"/>
  <c r="H21" i="1" s="1"/>
  <c r="S21" i="1"/>
  <c r="E21" i="1" s="1"/>
  <c r="N21" i="1"/>
  <c r="M21" i="1"/>
  <c r="L21" i="1"/>
  <c r="K21" i="1"/>
  <c r="J21" i="1"/>
  <c r="I21" i="1"/>
  <c r="C21" i="1"/>
  <c r="Z20" i="1"/>
  <c r="Y20" i="1"/>
  <c r="X20" i="1"/>
  <c r="W20" i="1"/>
  <c r="V20" i="1"/>
  <c r="U20" i="1"/>
  <c r="T20" i="1"/>
  <c r="S20" i="1"/>
  <c r="E20" i="1" s="1"/>
  <c r="N20" i="1"/>
  <c r="M20" i="1"/>
  <c r="L20" i="1"/>
  <c r="C20" i="1" s="1"/>
  <c r="K20" i="1"/>
  <c r="J20" i="1"/>
  <c r="I20" i="1"/>
  <c r="G20" i="1"/>
  <c r="H20" i="1" s="1"/>
  <c r="Z19" i="1"/>
  <c r="Y19" i="1"/>
  <c r="X19" i="1"/>
  <c r="W19" i="1"/>
  <c r="V19" i="1"/>
  <c r="U19" i="1"/>
  <c r="T19" i="1"/>
  <c r="G19" i="1" s="1"/>
  <c r="H19" i="1" s="1"/>
  <c r="S19" i="1"/>
  <c r="E19" i="1" s="1"/>
  <c r="N19" i="1"/>
  <c r="M19" i="1"/>
  <c r="L19" i="1"/>
  <c r="K19" i="1"/>
  <c r="J19" i="1"/>
  <c r="I19" i="1"/>
  <c r="C19" i="1"/>
  <c r="Z18" i="1"/>
  <c r="Y18" i="1"/>
  <c r="X18" i="1"/>
  <c r="W18" i="1"/>
  <c r="V18" i="1"/>
  <c r="U18" i="1"/>
  <c r="T18" i="1"/>
  <c r="S18" i="1"/>
  <c r="E18" i="1" s="1"/>
  <c r="N18" i="1"/>
  <c r="M18" i="1"/>
  <c r="L18" i="1"/>
  <c r="C18" i="1" s="1"/>
  <c r="K18" i="1"/>
  <c r="J18" i="1"/>
  <c r="I18" i="1"/>
  <c r="G18" i="1"/>
  <c r="H18" i="1" s="1"/>
  <c r="Z17" i="1"/>
  <c r="Y17" i="1"/>
  <c r="X17" i="1"/>
  <c r="W17" i="1"/>
  <c r="V17" i="1"/>
  <c r="U17" i="1"/>
  <c r="T17" i="1"/>
  <c r="G17" i="1" s="1"/>
  <c r="H17" i="1" s="1"/>
  <c r="S17" i="1"/>
  <c r="E17" i="1" s="1"/>
  <c r="N17" i="1"/>
  <c r="M17" i="1"/>
  <c r="L17" i="1"/>
  <c r="K17" i="1"/>
  <c r="J17" i="1"/>
  <c r="I17" i="1"/>
  <c r="C17" i="1"/>
  <c r="Z16" i="1"/>
  <c r="Y16" i="1"/>
  <c r="X16" i="1"/>
  <c r="W16" i="1"/>
  <c r="V16" i="1"/>
  <c r="U16" i="1"/>
  <c r="T16" i="1"/>
  <c r="S16" i="1"/>
  <c r="E16" i="1" s="1"/>
  <c r="N16" i="1"/>
  <c r="M16" i="1"/>
  <c r="L16" i="1"/>
  <c r="C16" i="1" s="1"/>
  <c r="K16" i="1"/>
  <c r="J16" i="1"/>
  <c r="I16" i="1"/>
  <c r="G16" i="1"/>
  <c r="H16" i="1" s="1"/>
  <c r="Z15" i="1"/>
  <c r="Y15" i="1"/>
  <c r="X15" i="1"/>
  <c r="W15" i="1"/>
  <c r="V15" i="1"/>
  <c r="U15" i="1"/>
  <c r="T15" i="1"/>
  <c r="G15" i="1" s="1"/>
  <c r="H15" i="1" s="1"/>
  <c r="S15" i="1"/>
  <c r="E15" i="1" s="1"/>
  <c r="N15" i="1"/>
  <c r="M15" i="1"/>
  <c r="L15" i="1"/>
  <c r="K15" i="1"/>
  <c r="J15" i="1"/>
  <c r="I15" i="1"/>
  <c r="C15" i="1"/>
  <c r="Z14" i="1"/>
  <c r="Y14" i="1"/>
  <c r="X14" i="1"/>
  <c r="W14" i="1"/>
  <c r="V14" i="1"/>
  <c r="U14" i="1"/>
  <c r="T14" i="1"/>
  <c r="S14" i="1"/>
  <c r="E14" i="1" s="1"/>
  <c r="N14" i="1"/>
  <c r="M14" i="1"/>
  <c r="L14" i="1"/>
  <c r="C14" i="1" s="1"/>
  <c r="K14" i="1"/>
  <c r="J14" i="1"/>
  <c r="I14" i="1"/>
  <c r="G14" i="1"/>
  <c r="H14" i="1" s="1"/>
  <c r="Z13" i="1"/>
  <c r="Y13" i="1"/>
  <c r="X13" i="1"/>
  <c r="W13" i="1"/>
  <c r="V13" i="1"/>
  <c r="U13" i="1"/>
  <c r="T13" i="1"/>
  <c r="G13" i="1" s="1"/>
  <c r="H13" i="1" s="1"/>
  <c r="S13" i="1"/>
  <c r="E13" i="1" s="1"/>
  <c r="N13" i="1"/>
  <c r="M13" i="1"/>
  <c r="L13" i="1"/>
  <c r="K13" i="1"/>
  <c r="J13" i="1"/>
  <c r="I13" i="1"/>
  <c r="C13" i="1"/>
  <c r="Z12" i="1"/>
  <c r="Y12" i="1"/>
  <c r="X12" i="1"/>
  <c r="W12" i="1"/>
  <c r="V12" i="1"/>
  <c r="U12" i="1"/>
  <c r="T12" i="1"/>
  <c r="G12" i="1" s="1"/>
  <c r="H12" i="1" s="1"/>
  <c r="S12" i="1"/>
  <c r="E12" i="1" s="1"/>
  <c r="N12" i="1"/>
  <c r="M12" i="1"/>
  <c r="L12" i="1"/>
  <c r="C12" i="1" s="1"/>
  <c r="K12" i="1"/>
  <c r="J12" i="1"/>
  <c r="I12" i="1"/>
  <c r="Z11" i="1"/>
  <c r="Y11" i="1"/>
  <c r="X11" i="1"/>
  <c r="W11" i="1"/>
  <c r="V11" i="1"/>
  <c r="U11" i="1"/>
  <c r="T11" i="1"/>
  <c r="G11" i="1" s="1"/>
  <c r="H11" i="1" s="1"/>
  <c r="S11" i="1"/>
  <c r="E11" i="1" s="1"/>
  <c r="N11" i="1"/>
  <c r="M11" i="1"/>
  <c r="L11" i="1"/>
  <c r="K11" i="1"/>
  <c r="J11" i="1"/>
  <c r="I11" i="1"/>
  <c r="C11" i="1"/>
  <c r="Z10" i="1"/>
  <c r="Y10" i="1"/>
  <c r="X10" i="1"/>
  <c r="W10" i="1"/>
  <c r="V10" i="1"/>
  <c r="U10" i="1"/>
  <c r="T10" i="1"/>
  <c r="G10" i="1" s="1"/>
  <c r="H10" i="1" s="1"/>
  <c r="S10" i="1"/>
  <c r="E10" i="1" s="1"/>
  <c r="N10" i="1"/>
  <c r="M10" i="1"/>
  <c r="L10" i="1"/>
  <c r="C10" i="1" s="1"/>
  <c r="K10" i="1"/>
  <c r="J10" i="1"/>
  <c r="I10" i="1"/>
  <c r="Z9" i="1"/>
  <c r="Y9" i="1"/>
  <c r="X9" i="1"/>
  <c r="W9" i="1"/>
  <c r="V9" i="1"/>
  <c r="U9" i="1"/>
  <c r="T9" i="1"/>
  <c r="G9" i="1" s="1"/>
  <c r="H9" i="1" s="1"/>
  <c r="S9" i="1"/>
  <c r="E9" i="1" s="1"/>
  <c r="N9" i="1"/>
  <c r="M9" i="1"/>
  <c r="L9" i="1"/>
  <c r="K9" i="1"/>
  <c r="J9" i="1"/>
  <c r="I9" i="1"/>
  <c r="C9" i="1"/>
  <c r="AJ8" i="1"/>
  <c r="AJ9" i="1" s="1"/>
  <c r="AJ10" i="1" s="1"/>
  <c r="AJ11" i="1" s="1"/>
  <c r="AJ12" i="1" s="1"/>
  <c r="AJ13" i="1" s="1"/>
  <c r="AJ14" i="1" s="1"/>
  <c r="AJ15" i="1" s="1"/>
  <c r="AJ16" i="1" s="1"/>
  <c r="AJ17" i="1" s="1"/>
  <c r="AJ18" i="1" s="1"/>
  <c r="AJ19" i="1" s="1"/>
  <c r="AJ20" i="1" s="1"/>
  <c r="AJ21" i="1" s="1"/>
  <c r="AJ22" i="1" s="1"/>
  <c r="AJ23" i="1" s="1"/>
  <c r="AJ24" i="1" s="1"/>
  <c r="AJ25" i="1" s="1"/>
  <c r="AJ26" i="1" s="1"/>
  <c r="AJ27" i="1" s="1"/>
  <c r="AJ28" i="1" s="1"/>
  <c r="AJ29" i="1" s="1"/>
  <c r="AJ30" i="1" s="1"/>
  <c r="AJ31" i="1" s="1"/>
  <c r="AJ32" i="1" s="1"/>
  <c r="AJ33" i="1" s="1"/>
  <c r="AJ34" i="1" s="1"/>
  <c r="AJ35" i="1" s="1"/>
  <c r="AJ36" i="1" s="1"/>
  <c r="AJ37" i="1" s="1"/>
  <c r="AJ38" i="1" s="1"/>
  <c r="AJ39" i="1" s="1"/>
  <c r="AJ40" i="1" s="1"/>
  <c r="AJ41" i="1" s="1"/>
  <c r="AJ42" i="1" s="1"/>
  <c r="AJ43" i="1" s="1"/>
  <c r="AJ44" i="1" s="1"/>
  <c r="AJ45" i="1" s="1"/>
  <c r="AJ46" i="1" s="1"/>
  <c r="Z8" i="1"/>
  <c r="Y8" i="1"/>
  <c r="X8" i="1"/>
  <c r="W8" i="1"/>
  <c r="V8" i="1"/>
  <c r="U8" i="1"/>
  <c r="T8" i="1"/>
  <c r="G8" i="1" s="1"/>
  <c r="H8" i="1" s="1"/>
  <c r="S8" i="1"/>
  <c r="E8" i="1" s="1"/>
  <c r="N8" i="1"/>
  <c r="M8" i="1"/>
  <c r="L8" i="1"/>
  <c r="K8" i="1"/>
  <c r="J8" i="1"/>
  <c r="I8" i="1"/>
  <c r="C8" i="1"/>
  <c r="B8" i="1"/>
  <c r="B9" i="1" s="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Z7" i="1"/>
  <c r="Y7" i="1"/>
  <c r="X7" i="1"/>
  <c r="W7" i="1"/>
  <c r="V7" i="1"/>
  <c r="U7" i="1"/>
  <c r="T7" i="1"/>
  <c r="S7" i="1"/>
  <c r="E7" i="1" s="1"/>
  <c r="N7" i="1"/>
  <c r="M7" i="1"/>
  <c r="L7" i="1"/>
  <c r="C7" i="1" s="1"/>
  <c r="K7" i="1"/>
  <c r="J7" i="1"/>
  <c r="I7" i="1"/>
  <c r="G7" i="1"/>
  <c r="H7" i="1" s="1"/>
  <c r="AN5" i="1"/>
  <c r="AF3" i="1" s="1"/>
  <c r="AN4" i="1"/>
  <c r="O3" i="1" s="1"/>
  <c r="AC3" i="1" s="1"/>
  <c r="AH3" i="1"/>
  <c r="AD3" i="1"/>
  <c r="D8" i="1" l="1"/>
  <c r="D29" i="1"/>
  <c r="D11" i="1"/>
  <c r="D13" i="1"/>
  <c r="D15" i="1"/>
  <c r="D17" i="1"/>
  <c r="D19" i="1"/>
  <c r="D21" i="1"/>
  <c r="D23" i="1"/>
  <c r="D25" i="1"/>
  <c r="D9" i="1"/>
  <c r="D7" i="1"/>
  <c r="AM8" i="1"/>
  <c r="AM10" i="1"/>
  <c r="D12" i="1"/>
  <c r="AF13" i="1"/>
  <c r="D16" i="1"/>
  <c r="AM16" i="1"/>
  <c r="D18" i="1"/>
  <c r="AM18" i="1"/>
  <c r="D20" i="1"/>
  <c r="AM20" i="1"/>
  <c r="AF21" i="1"/>
  <c r="D22" i="1"/>
  <c r="AM22" i="1"/>
  <c r="AF23" i="1"/>
  <c r="D24" i="1"/>
  <c r="AM24" i="1"/>
  <c r="D26" i="1"/>
  <c r="D27" i="1"/>
  <c r="D28" i="1"/>
  <c r="D30" i="1"/>
  <c r="D32" i="1"/>
  <c r="D34" i="1"/>
  <c r="D36" i="1"/>
  <c r="D38" i="1"/>
  <c r="D40" i="1"/>
  <c r="D42" i="1"/>
  <c r="D44" i="1"/>
  <c r="D10" i="1"/>
  <c r="AF11" i="1"/>
  <c r="AM12" i="1"/>
  <c r="D14" i="1"/>
  <c r="AM14" i="1"/>
  <c r="AM46" i="1"/>
  <c r="AM44" i="1"/>
  <c r="AM42" i="1"/>
  <c r="AM40" i="1"/>
  <c r="AM38" i="1"/>
  <c r="AM36" i="1"/>
  <c r="AM34" i="1"/>
  <c r="AM32" i="1"/>
  <c r="AM30" i="1"/>
  <c r="AM28" i="1"/>
  <c r="AM26" i="1"/>
  <c r="AF25" i="1"/>
  <c r="AM45" i="1"/>
  <c r="D45" i="1"/>
  <c r="AM43" i="1"/>
  <c r="D43" i="1"/>
  <c r="AM41" i="1"/>
  <c r="D41" i="1"/>
  <c r="AM39" i="1"/>
  <c r="D39" i="1"/>
  <c r="AM37" i="1"/>
  <c r="D37" i="1"/>
  <c r="AM35" i="1"/>
  <c r="D35" i="1"/>
  <c r="AM33" i="1"/>
  <c r="D33" i="1"/>
  <c r="AM31" i="1"/>
  <c r="D31" i="1"/>
  <c r="AM29" i="1"/>
  <c r="AM7" i="1"/>
  <c r="AM9" i="1"/>
  <c r="AF10" i="1"/>
  <c r="AM11" i="1"/>
  <c r="AF12" i="1"/>
  <c r="AM13" i="1"/>
  <c r="AF14" i="1"/>
  <c r="AM15" i="1"/>
  <c r="AM17" i="1"/>
  <c r="AM19" i="1"/>
  <c r="AM21" i="1"/>
  <c r="AF22" i="1"/>
  <c r="AM23" i="1"/>
  <c r="AF24" i="1"/>
  <c r="AM25" i="1"/>
  <c r="AM27" i="1"/>
  <c r="D46" i="1"/>
  <c r="AD25" i="1" l="1"/>
  <c r="AK8" i="1"/>
  <c r="AD21" i="1"/>
  <c r="AD13" i="1"/>
  <c r="AK28" i="1"/>
  <c r="AK26" i="1"/>
  <c r="AD11" i="1"/>
  <c r="AD23" i="1"/>
  <c r="AK45" i="1"/>
  <c r="AD24" i="1"/>
  <c r="AK23" i="1"/>
  <c r="AK17" i="1"/>
  <c r="AK24" i="1"/>
  <c r="AK22" i="1"/>
  <c r="AK20" i="1"/>
  <c r="AK18" i="1"/>
  <c r="AK16" i="1"/>
  <c r="AK14" i="1"/>
  <c r="AK12" i="1"/>
  <c r="AK10" i="1"/>
  <c r="AK15" i="1"/>
  <c r="AK11" i="1"/>
  <c r="AD10" i="1"/>
  <c r="AK7" i="1"/>
  <c r="AD22" i="1"/>
  <c r="AK21" i="1"/>
  <c r="AK19" i="1"/>
  <c r="AD14" i="1"/>
  <c r="AK9" i="1"/>
  <c r="AK30" i="1"/>
  <c r="AK34" i="1"/>
  <c r="AK38" i="1"/>
  <c r="AK42" i="1"/>
  <c r="AK46" i="1"/>
  <c r="AK27" i="1"/>
  <c r="AK31" i="1"/>
  <c r="AK35" i="1"/>
  <c r="AK39" i="1"/>
  <c r="AK43" i="1"/>
  <c r="AK13" i="1"/>
  <c r="AD12" i="1"/>
  <c r="AK32" i="1"/>
  <c r="AK36" i="1"/>
  <c r="AK40" i="1"/>
  <c r="AK44" i="1"/>
  <c r="AK25" i="1"/>
  <c r="AK29" i="1"/>
  <c r="AK33" i="1"/>
  <c r="AK37" i="1"/>
  <c r="AK41" i="1"/>
</calcChain>
</file>

<file path=xl/sharedStrings.xml><?xml version="1.0" encoding="utf-8"?>
<sst xmlns="http://schemas.openxmlformats.org/spreadsheetml/2006/main" count="68" uniqueCount="18">
  <si>
    <t>Finlande</t>
  </si>
  <si>
    <t>Dernier</t>
  </si>
  <si>
    <t>Var. %</t>
  </si>
  <si>
    <t>http://fr.investing.com/indices/principaux-indices</t>
  </si>
  <si>
    <t>COMPOSITION CAC 40</t>
  </si>
  <si>
    <t>CLASSEMENT PERFORMANCE CAC 40</t>
  </si>
  <si>
    <t>Type: Indice</t>
  </si>
  <si>
    <t>Nom</t>
  </si>
  <si>
    <t>+ Haut</t>
  </si>
  <si>
    <t>+ Bas</t>
  </si>
  <si>
    <t>Var.</t>
  </si>
  <si>
    <t>Vol.</t>
  </si>
  <si>
    <t>Heures</t>
  </si>
  <si>
    <t>TOP 5 PERFORMANCE JOUR</t>
  </si>
  <si>
    <t>FLOP 5 PERFORMANCE JOUR</t>
  </si>
  <si>
    <t>http://fr.wilogo.com/blog/2009/les-logos-du-cac40.html</t>
  </si>
  <si>
    <t>insertion auto img</t>
  </si>
  <si>
    <t>Logo entreprise</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</si>
</sst>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44" formatCode="_-* #,##0.00\ &quot;€&quot;_-;\-* #,##0.00\ &quot;€&quot;_-;_-* &quot;-&quot;??\ &quot;€&quot;_-;_-@_-"/>
    <numFmt numFmtId="164" formatCode="[&gt;=0]\+\ 0.00;[&lt;0]\-\ 0.00;General"/>
    <numFmt numFmtId="165" formatCode="[&gt;=0]\+\ 0.00%;[&lt;0]\-\ 0.00%;General"/>
    <numFmt numFmtId="166" formatCode="[$-F400]h:mm:ss\ AM/PM"/>
    <numFmt numFmtId="167" formatCode="_-* #,##0.00\ [$€-1]_-;\-* #,##0.00\ [$€-1]_-;_-* &quot;-&quot;??\ [$€-1]_-"/>
    <numFmt numFmtId="168" formatCode="#.##0\.00"/>
    <numFmt numFmtId="169" formatCode="#\.00"/>
    <numFmt numFmtId="170" formatCode="\$#\.00"/>
  </numFmts>
  <fonts count="17" x14ac:knownFonts="1">
    <font>
      <sz val="10"/>
      <name val="Verdana"/>
      <family val="2"/>
    </font>
    <font>
      <sz val="11"/>
      <color theme="1"/>
      <name val="Calibri"/>
      <family val="2"/>
      <scheme val="minor"/>
    </font>
    <font>
      <sz val="10"/>
      <name val="Verdana"/>
      <family val="2"/>
    </font>
    <font>
      <u/>
      <sz val="10"/>
      <color theme="10"/>
      <name val="Arial"/>
      <family val="2"/>
    </font>
    <font>
      <sz val="10"/>
      <color rgb="FF333333"/>
      <name val="Arial"/>
      <family val="2"/>
    </font>
    <font>
      <b/>
      <sz val="10"/>
      <name val="Arial"/>
      <family val="2"/>
    </font>
    <font>
      <sz val="10"/>
      <name val="Arial"/>
      <family val="2"/>
    </font>
    <font>
      <sz val="9"/>
      <name val="Verdana"/>
      <family val="2"/>
    </font>
    <font>
      <sz val="10"/>
      <color theme="1"/>
      <name val="Arial"/>
      <family val="2"/>
    </font>
    <font>
      <sz val="9"/>
      <name val="Arial"/>
      <family val="2"/>
    </font>
    <font>
      <sz val="1"/>
      <color indexed="8"/>
      <name val="Courier"/>
      <family val="3"/>
    </font>
    <font>
      <b/>
      <sz val="1"/>
      <color indexed="8"/>
      <name val="Courier"/>
      <family val="3"/>
    </font>
    <font>
      <sz val="12"/>
      <name val="Courier"/>
      <family val="3"/>
    </font>
    <font>
      <u/>
      <sz val="10"/>
      <color indexed="12"/>
      <name val="Arial"/>
      <family val="2"/>
    </font>
    <font>
      <u/>
      <sz val="10"/>
      <color indexed="12"/>
      <name val="Verdana"/>
      <family val="2"/>
    </font>
    <font>
      <sz val="12"/>
      <name val="Verdana"/>
      <family val="2"/>
    </font>
    <font>
      <b/>
      <sz val="11"/>
      <name val="Verdana"/>
      <family val="2"/>
    </font>
  </fonts>
  <fills count="14">
    <fill>
      <patternFill patternType="none"/>
    </fill>
    <fill>
      <patternFill patternType="gray125"/>
    </fill>
    <fill>
      <patternFill patternType="solid">
        <fgColor theme="3" tint="0.59999389629810485"/>
        <bgColor indexed="64"/>
      </patternFill>
    </fill>
    <fill>
      <patternFill patternType="solid">
        <fgColor theme="9" tint="0.79998168889431442"/>
        <bgColor indexed="64"/>
      </patternFill>
    </fill>
    <fill>
      <patternFill patternType="solid">
        <fgColor theme="7" tint="0.59999389629810485"/>
        <bgColor indexed="64"/>
      </patternFill>
    </fill>
    <fill>
      <patternFill patternType="solid">
        <fgColor theme="5" tint="0.59999389629810485"/>
        <bgColor indexed="64"/>
      </patternFill>
    </fill>
    <fill>
      <patternFill patternType="solid">
        <fgColor theme="0" tint="-0.34998626667073579"/>
        <bgColor indexed="64"/>
      </patternFill>
    </fill>
    <fill>
      <patternFill patternType="solid">
        <fgColor indexed="52"/>
        <bgColor indexed="64"/>
      </patternFill>
    </fill>
    <fill>
      <patternFill patternType="solid">
        <fgColor theme="5" tint="0.79998168889431442"/>
        <bgColor theme="5" tint="0.79998168889431442"/>
      </patternFill>
    </fill>
    <fill>
      <patternFill patternType="solid">
        <fgColor theme="3" tint="0.39997558519241921"/>
        <bgColor indexed="64"/>
      </patternFill>
    </fill>
    <fill>
      <patternFill patternType="solid">
        <fgColor theme="7" tint="0.39997558519241921"/>
        <bgColor indexed="64"/>
      </patternFill>
    </fill>
    <fill>
      <patternFill patternType="solid">
        <fgColor rgb="FFCCFFCC"/>
        <bgColor indexed="64"/>
      </patternFill>
    </fill>
    <fill>
      <patternFill patternType="solid">
        <fgColor rgb="FFFFCCCC"/>
        <bgColor indexed="64"/>
      </patternFill>
    </fill>
    <fill>
      <patternFill patternType="solid">
        <fgColor rgb="FFFFFF00"/>
        <bgColor indexed="64"/>
      </patternFill>
    </fill>
  </fills>
  <borders count="17">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auto="1"/>
      </left>
      <right style="thin">
        <color auto="1"/>
      </right>
      <top style="thin">
        <color auto="1"/>
      </top>
      <bottom style="thin">
        <color auto="1"/>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
      <left style="thick">
        <color indexed="64"/>
      </left>
      <right style="thick">
        <color indexed="64"/>
      </right>
      <top style="thick">
        <color indexed="64"/>
      </top>
      <bottom style="thick">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auto="1"/>
      </left>
      <right style="thin">
        <color auto="1"/>
      </right>
      <top/>
      <bottom style="thin">
        <color auto="1"/>
      </bottom>
      <diagonal/>
    </border>
  </borders>
  <cellStyleXfs count="17">
    <xf numFmtId="0" fontId="0" fillId="0" borderId="0"/>
    <xf numFmtId="0" fontId="3" fillId="0" borderId="0" applyNumberFormat="0" applyFill="0" applyBorder="0" applyAlignment="0" applyProtection="0">
      <alignment vertical="top"/>
      <protection locked="0"/>
    </xf>
    <xf numFmtId="0" fontId="6" fillId="0" borderId="0"/>
    <xf numFmtId="0" fontId="2" fillId="0" borderId="0"/>
    <xf numFmtId="0" fontId="10" fillId="0" borderId="0">
      <protection locked="0"/>
    </xf>
    <xf numFmtId="0" fontId="11" fillId="0" borderId="0">
      <protection locked="0"/>
    </xf>
    <xf numFmtId="0" fontId="11" fillId="0" borderId="0">
      <protection locked="0"/>
    </xf>
    <xf numFmtId="167" fontId="12" fillId="0" borderId="0" applyFont="0" applyFill="0" applyBorder="0" applyAlignment="0" applyProtection="0"/>
    <xf numFmtId="168" fontId="10" fillId="0" borderId="0">
      <protection locked="0"/>
    </xf>
    <xf numFmtId="169" fontId="10" fillId="0" borderId="0">
      <protection locked="0"/>
    </xf>
    <xf numFmtId="0" fontId="13" fillId="0" borderId="0" applyNumberFormat="0" applyFill="0" applyBorder="0" applyAlignment="0" applyProtection="0">
      <alignment vertical="top"/>
      <protection locked="0"/>
    </xf>
    <xf numFmtId="0" fontId="14" fillId="0" borderId="0" applyNumberFormat="0" applyFill="0" applyBorder="0" applyAlignment="0" applyProtection="0">
      <alignment vertical="top"/>
      <protection locked="0"/>
    </xf>
    <xf numFmtId="170" fontId="10" fillId="0" borderId="0">
      <protection locked="0"/>
    </xf>
    <xf numFmtId="44" fontId="2" fillId="0" borderId="0" applyFont="0" applyFill="0" applyBorder="0" applyAlignment="0" applyProtection="0"/>
    <xf numFmtId="0" fontId="2" fillId="0" borderId="0"/>
    <xf numFmtId="0" fontId="2" fillId="0" borderId="0"/>
    <xf numFmtId="0" fontId="1" fillId="0" borderId="0"/>
  </cellStyleXfs>
  <cellXfs count="56">
    <xf numFmtId="0" fontId="0" fillId="0" borderId="0" xfId="0"/>
    <xf numFmtId="0" fontId="2" fillId="2" borderId="0" xfId="0" applyFont="1" applyFill="1" applyAlignment="1">
      <alignment horizontal="center" vertical="center"/>
    </xf>
    <xf numFmtId="164" fontId="2" fillId="2" borderId="0" xfId="0" applyNumberFormat="1" applyFont="1" applyFill="1" applyAlignment="1">
      <alignment horizontal="center" vertical="center"/>
    </xf>
    <xf numFmtId="165" fontId="2" fillId="2" borderId="0" xfId="0" applyNumberFormat="1" applyFont="1" applyFill="1" applyAlignment="1">
      <alignment horizontal="center" vertical="center"/>
    </xf>
    <xf numFmtId="0" fontId="3" fillId="3" borderId="0" xfId="1" applyFont="1" applyFill="1" applyAlignment="1" applyProtection="1">
      <alignment horizontal="center" vertical="center"/>
    </xf>
    <xf numFmtId="0" fontId="4" fillId="3" borderId="0" xfId="0" applyFont="1" applyFill="1" applyAlignment="1">
      <alignment horizontal="center" vertical="center" wrapText="1"/>
    </xf>
    <xf numFmtId="0" fontId="3" fillId="2" borderId="0" xfId="1" applyFill="1" applyAlignment="1" applyProtection="1">
      <alignment horizontal="center" vertical="center"/>
    </xf>
    <xf numFmtId="10" fontId="2" fillId="2" borderId="0" xfId="0" applyNumberFormat="1" applyFont="1" applyFill="1" applyAlignment="1">
      <alignment horizontal="center" vertical="center"/>
    </xf>
    <xf numFmtId="10" fontId="5" fillId="0" borderId="4" xfId="0" applyNumberFormat="1" applyFont="1" applyBorder="1" applyAlignment="1">
      <alignment horizontal="center" vertical="distributed"/>
    </xf>
    <xf numFmtId="0" fontId="2" fillId="0" borderId="0" xfId="0" applyFont="1" applyAlignment="1">
      <alignment horizontal="center" vertical="center"/>
    </xf>
    <xf numFmtId="21" fontId="2" fillId="4" borderId="0" xfId="0" applyNumberFormat="1" applyFont="1" applyFill="1" applyAlignment="1">
      <alignment horizontal="center" vertical="center"/>
    </xf>
    <xf numFmtId="2" fontId="6" fillId="0" borderId="0" xfId="0" applyNumberFormat="1" applyFont="1" applyBorder="1" applyAlignment="1">
      <alignment horizontal="center" vertical="center"/>
    </xf>
    <xf numFmtId="165" fontId="2" fillId="0" borderId="5" xfId="2" applyNumberFormat="1" applyFont="1" applyBorder="1" applyAlignment="1">
      <alignment horizontal="center" vertical="center"/>
    </xf>
    <xf numFmtId="2" fontId="2" fillId="2" borderId="0" xfId="0" applyNumberFormat="1" applyFont="1" applyFill="1" applyAlignment="1">
      <alignment horizontal="center" vertical="center"/>
    </xf>
    <xf numFmtId="0" fontId="2" fillId="6" borderId="0" xfId="0" applyFont="1" applyFill="1" applyAlignment="1">
      <alignment horizontal="center" vertical="center"/>
    </xf>
    <xf numFmtId="0" fontId="7" fillId="2" borderId="9" xfId="0" applyFont="1" applyFill="1" applyBorder="1" applyAlignment="1">
      <alignment horizontal="center" vertical="center"/>
    </xf>
    <xf numFmtId="164" fontId="7" fillId="2" borderId="9" xfId="0" applyNumberFormat="1" applyFont="1" applyFill="1" applyBorder="1" applyAlignment="1">
      <alignment horizontal="center" vertical="center"/>
    </xf>
    <xf numFmtId="165" fontId="7" fillId="2" borderId="9" xfId="0" applyNumberFormat="1" applyFont="1" applyFill="1" applyBorder="1" applyAlignment="1">
      <alignment horizontal="center" vertical="center"/>
    </xf>
    <xf numFmtId="2" fontId="2" fillId="0" borderId="4" xfId="0" applyNumberFormat="1" applyFont="1" applyBorder="1" applyAlignment="1">
      <alignment horizontal="center" vertical="center"/>
    </xf>
    <xf numFmtId="10" fontId="5" fillId="7" borderId="0" xfId="2" applyNumberFormat="1" applyFont="1" applyFill="1" applyBorder="1" applyAlignment="1">
      <alignment horizontal="center" vertical="center"/>
    </xf>
    <xf numFmtId="0" fontId="8" fillId="8" borderId="0" xfId="2" applyNumberFormat="1" applyFont="1" applyFill="1" applyBorder="1" applyAlignment="1">
      <alignment horizontal="center" vertical="center"/>
    </xf>
    <xf numFmtId="2" fontId="9" fillId="0" borderId="0" xfId="0" applyNumberFormat="1" applyFont="1" applyBorder="1" applyAlignment="1">
      <alignment horizontal="center" vertical="center"/>
    </xf>
    <xf numFmtId="2" fontId="9" fillId="9" borderId="0" xfId="0" applyNumberFormat="1" applyFont="1" applyFill="1" applyBorder="1" applyAlignment="1">
      <alignment horizontal="center" vertical="center"/>
    </xf>
    <xf numFmtId="164" fontId="9" fillId="0" borderId="0" xfId="0" applyNumberFormat="1" applyFont="1" applyBorder="1" applyAlignment="1">
      <alignment horizontal="center" vertical="center"/>
    </xf>
    <xf numFmtId="165" fontId="9" fillId="0" borderId="0" xfId="2" applyNumberFormat="1" applyFont="1" applyBorder="1" applyAlignment="1">
      <alignment horizontal="center" vertical="center"/>
    </xf>
    <xf numFmtId="2" fontId="6" fillId="10" borderId="0" xfId="0" applyNumberFormat="1" applyFont="1" applyFill="1" applyBorder="1" applyAlignment="1">
      <alignment horizontal="center" vertical="center"/>
    </xf>
    <xf numFmtId="166" fontId="6" fillId="9" borderId="0" xfId="2" applyNumberFormat="1" applyFont="1" applyFill="1" applyBorder="1" applyAlignment="1">
      <alignment horizontal="center" vertical="center"/>
    </xf>
    <xf numFmtId="166" fontId="2" fillId="2" borderId="0" xfId="0" applyNumberFormat="1" applyFont="1" applyFill="1" applyAlignment="1">
      <alignment horizontal="center" vertical="center"/>
    </xf>
    <xf numFmtId="0" fontId="2" fillId="2" borderId="5" xfId="0" applyFont="1" applyFill="1" applyBorder="1" applyAlignment="1">
      <alignment horizontal="center" vertical="center"/>
    </xf>
    <xf numFmtId="165" fontId="5" fillId="0" borderId="4" xfId="3" applyNumberFormat="1" applyFont="1" applyBorder="1" applyAlignment="1">
      <alignment horizontal="center" vertical="center"/>
    </xf>
    <xf numFmtId="0" fontId="8" fillId="8" borderId="5" xfId="2" applyNumberFormat="1" applyFont="1" applyFill="1" applyBorder="1" applyAlignment="1">
      <alignment horizontal="center" vertical="center"/>
    </xf>
    <xf numFmtId="0" fontId="2" fillId="2" borderId="16" xfId="0" applyFont="1" applyFill="1" applyBorder="1" applyAlignment="1">
      <alignment horizontal="center" vertical="center"/>
    </xf>
    <xf numFmtId="2" fontId="7" fillId="2" borderId="0" xfId="0" applyNumberFormat="1" applyFont="1" applyFill="1" applyAlignment="1">
      <alignment horizontal="center" vertical="center"/>
    </xf>
    <xf numFmtId="10" fontId="7" fillId="2" borderId="0" xfId="0" applyNumberFormat="1" applyFont="1" applyFill="1" applyAlignment="1">
      <alignment horizontal="center" vertical="center"/>
    </xf>
    <xf numFmtId="166" fontId="7" fillId="2" borderId="0" xfId="0" applyNumberFormat="1" applyFont="1" applyFill="1" applyAlignment="1">
      <alignment horizontal="center" vertical="center"/>
    </xf>
    <xf numFmtId="0" fontId="2" fillId="2" borderId="0" xfId="0" applyFont="1" applyFill="1" applyAlignment="1">
      <alignment vertical="center"/>
    </xf>
    <xf numFmtId="0" fontId="3" fillId="4" borderId="1" xfId="1" applyFill="1" applyBorder="1" applyAlignment="1" applyProtection="1">
      <alignment horizontal="center" vertical="center"/>
    </xf>
    <xf numFmtId="0" fontId="3" fillId="4" borderId="2" xfId="1" applyFill="1" applyBorder="1" applyAlignment="1" applyProtection="1">
      <alignment horizontal="center" vertical="center"/>
    </xf>
    <xf numFmtId="0" fontId="3" fillId="4" borderId="3" xfId="1" applyFill="1" applyBorder="1" applyAlignment="1" applyProtection="1">
      <alignment horizontal="center" vertical="center"/>
    </xf>
    <xf numFmtId="0" fontId="2" fillId="5" borderId="6" xfId="0" applyFont="1" applyFill="1" applyBorder="1" applyAlignment="1">
      <alignment horizontal="center" vertical="center"/>
    </xf>
    <xf numFmtId="0" fontId="2" fillId="5" borderId="7" xfId="0" applyFont="1" applyFill="1" applyBorder="1" applyAlignment="1">
      <alignment horizontal="center" vertical="center"/>
    </xf>
    <xf numFmtId="0" fontId="2" fillId="5" borderId="8" xfId="0" applyFont="1" applyFill="1" applyBorder="1" applyAlignment="1">
      <alignment horizontal="center" vertical="center"/>
    </xf>
    <xf numFmtId="0" fontId="2" fillId="11" borderId="10" xfId="0" applyFont="1" applyFill="1" applyBorder="1" applyAlignment="1">
      <alignment horizontal="center" vertical="center"/>
    </xf>
    <xf numFmtId="0" fontId="2" fillId="11" borderId="11" xfId="0" applyFont="1" applyFill="1" applyBorder="1" applyAlignment="1">
      <alignment horizontal="center" vertical="center"/>
    </xf>
    <xf numFmtId="0" fontId="2" fillId="11" borderId="12" xfId="0" applyFont="1" applyFill="1" applyBorder="1" applyAlignment="1">
      <alignment horizontal="center" vertical="center"/>
    </xf>
    <xf numFmtId="0" fontId="2" fillId="11" borderId="13" xfId="0" applyFont="1" applyFill="1" applyBorder="1" applyAlignment="1">
      <alignment horizontal="center" vertical="center"/>
    </xf>
    <xf numFmtId="0" fontId="2" fillId="11" borderId="14" xfId="0" applyFont="1" applyFill="1" applyBorder="1" applyAlignment="1">
      <alignment horizontal="center" vertical="center"/>
    </xf>
    <xf numFmtId="0" fontId="2" fillId="11" borderId="15" xfId="0" applyFont="1" applyFill="1" applyBorder="1" applyAlignment="1">
      <alignment horizontal="center" vertical="center"/>
    </xf>
    <xf numFmtId="0" fontId="2" fillId="12" borderId="10" xfId="0" applyFont="1" applyFill="1" applyBorder="1" applyAlignment="1">
      <alignment horizontal="center" vertical="center"/>
    </xf>
    <xf numFmtId="0" fontId="2" fillId="12" borderId="11" xfId="0" applyFont="1" applyFill="1" applyBorder="1" applyAlignment="1">
      <alignment horizontal="center" vertical="center"/>
    </xf>
    <xf numFmtId="0" fontId="2" fillId="12" borderId="12" xfId="0" applyFont="1" applyFill="1" applyBorder="1" applyAlignment="1">
      <alignment horizontal="center" vertical="center"/>
    </xf>
    <xf numFmtId="0" fontId="2" fillId="12" borderId="13" xfId="0" applyFont="1" applyFill="1" applyBorder="1" applyAlignment="1">
      <alignment horizontal="center" vertical="center"/>
    </xf>
    <xf numFmtId="0" fontId="2" fillId="12" borderId="14" xfId="0" applyFont="1" applyFill="1" applyBorder="1" applyAlignment="1">
      <alignment horizontal="center" vertical="center"/>
    </xf>
    <xf numFmtId="0" fontId="2" fillId="12" borderId="15" xfId="0" applyFont="1" applyFill="1" applyBorder="1" applyAlignment="1">
      <alignment horizontal="center" vertical="center"/>
    </xf>
    <xf numFmtId="0" fontId="15" fillId="13" borderId="0" xfId="0" applyFont="1" applyFill="1" applyAlignment="1">
      <alignment horizontal="center" vertical="center"/>
    </xf>
    <xf numFmtId="0" fontId="16" fillId="2" borderId="9" xfId="0" applyFont="1" applyFill="1" applyBorder="1" applyAlignment="1">
      <alignment horizontal="center" vertical="center"/>
    </xf>
  </cellXfs>
  <cellStyles count="17">
    <cellStyle name="Date" xfId="4"/>
    <cellStyle name="En-tete1" xfId="5"/>
    <cellStyle name="En-tete2" xfId="6"/>
    <cellStyle name="Euro" xfId="7"/>
    <cellStyle name="Financier" xfId="8"/>
    <cellStyle name="Fixe" xfId="9"/>
    <cellStyle name="Lien hypertexte" xfId="1" builtinId="8"/>
    <cellStyle name="Lien hypertexte 2" xfId="10"/>
    <cellStyle name="Lien hypertexte 3" xfId="11"/>
    <cellStyle name="Monetaire" xfId="12"/>
    <cellStyle name="Monétaire 2" xfId="13"/>
    <cellStyle name="Normal" xfId="0" builtinId="0"/>
    <cellStyle name="Normal 2" xfId="2"/>
    <cellStyle name="Normal 3" xfId="14"/>
    <cellStyle name="Normal 3 2" xfId="15"/>
    <cellStyle name="Normal 4" xfId="3"/>
    <cellStyle name="Normal 5" xfId="16"/>
  </cellStyles>
  <dxfs count="237">
    <dxf>
      <font>
        <b/>
        <i val="0"/>
      </font>
      <fill>
        <patternFill>
          <bgColor rgb="FFCCFFCC"/>
        </patternFill>
      </fill>
    </dxf>
    <dxf>
      <font>
        <b/>
        <i val="0"/>
        <color rgb="FFFF0000"/>
      </font>
      <fill>
        <patternFill>
          <bgColor theme="9" tint="0.39994506668294322"/>
        </patternFill>
      </fill>
    </dxf>
    <dxf>
      <font>
        <b/>
        <i val="0"/>
        <color rgb="FFFF0000"/>
      </font>
      <fill>
        <patternFill>
          <bgColor theme="9" tint="0.59996337778862885"/>
        </patternFill>
      </fill>
    </dxf>
    <dxf>
      <font>
        <b/>
        <i val="0"/>
        <color rgb="FF008000"/>
      </font>
      <fill>
        <patternFill>
          <bgColor rgb="FFCCFFCC"/>
        </patternFill>
      </fill>
    </dxf>
    <dxf>
      <fill>
        <patternFill>
          <bgColor theme="1"/>
        </patternFill>
      </fill>
    </dxf>
    <dxf>
      <font>
        <b/>
        <i val="0"/>
        <color rgb="FFFF0000"/>
      </font>
      <fill>
        <patternFill>
          <bgColor theme="9" tint="0.59996337778862885"/>
        </patternFill>
      </fill>
    </dxf>
    <dxf>
      <font>
        <b/>
        <i val="0"/>
      </font>
      <fill>
        <patternFill>
          <bgColor rgb="FFCCFFCC"/>
        </patternFill>
      </fill>
    </dxf>
    <dxf>
      <font>
        <b/>
        <i val="0"/>
      </font>
      <fill>
        <patternFill>
          <bgColor rgb="FFCCFFCC"/>
        </patternFill>
      </fill>
    </dxf>
    <dxf>
      <font>
        <b/>
        <i val="0"/>
        <color rgb="FFFF0000"/>
      </font>
      <fill>
        <patternFill>
          <bgColor theme="9" tint="0.39994506668294322"/>
        </patternFill>
      </fill>
    </dxf>
    <dxf>
      <font>
        <b/>
        <i val="0"/>
        <color auto="1"/>
      </font>
      <fill>
        <gradientFill degree="90">
          <stop position="0">
            <color theme="0"/>
          </stop>
          <stop position="1">
            <color theme="4"/>
          </stop>
        </gradientFill>
      </fill>
    </dxf>
    <dxf>
      <font>
        <b/>
        <i val="0"/>
      </font>
      <fill>
        <patternFill>
          <bgColor rgb="FFCCFFCC"/>
        </patternFill>
      </fill>
    </dxf>
    <dxf>
      <font>
        <b/>
        <i val="0"/>
        <color rgb="FFFF0000"/>
      </font>
      <fill>
        <patternFill>
          <bgColor theme="9" tint="0.39994506668294322"/>
        </patternFill>
      </fill>
    </dxf>
    <dxf>
      <font>
        <b/>
        <i val="0"/>
        <color rgb="FFFF0000"/>
      </font>
      <fill>
        <patternFill>
          <bgColor theme="9" tint="0.59996337778862885"/>
        </patternFill>
      </fill>
    </dxf>
    <dxf>
      <font>
        <b/>
        <i val="0"/>
        <color rgb="FF008000"/>
      </font>
      <fill>
        <patternFill>
          <bgColor rgb="FFCCFFCC"/>
        </patternFill>
      </fill>
    </dxf>
    <dxf>
      <font>
        <b/>
        <i val="0"/>
        <color auto="1"/>
      </font>
      <fill>
        <gradientFill degree="90">
          <stop position="0">
            <color theme="0"/>
          </stop>
          <stop position="1">
            <color theme="4"/>
          </stop>
        </gradientFill>
      </fill>
      <border>
        <left style="thin">
          <color auto="1"/>
        </left>
        <right style="thin">
          <color auto="1"/>
        </right>
        <top style="thin">
          <color auto="1"/>
        </top>
        <bottom style="thin">
          <color auto="1"/>
        </bottom>
      </border>
    </dxf>
    <dxf>
      <font>
        <b/>
        <i val="0"/>
        <color auto="1"/>
      </font>
      <fill>
        <gradientFill degree="90">
          <stop position="0">
            <color theme="0"/>
          </stop>
          <stop position="1">
            <color theme="4"/>
          </stop>
        </gradientFill>
      </fill>
    </dxf>
    <dxf>
      <font>
        <b/>
        <i val="0"/>
        <color auto="1"/>
      </font>
      <fill>
        <gradientFill degree="90">
          <stop position="0">
            <color theme="0"/>
          </stop>
          <stop position="1">
            <color theme="4"/>
          </stop>
        </gradient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ndense val="0"/>
        <extend val="0"/>
        <color indexed="10"/>
      </font>
      <fill>
        <patternFill>
          <bgColor indexed="47"/>
        </patternFill>
      </fill>
    </dxf>
    <dxf>
      <font>
        <b/>
        <i val="0"/>
        <condense val="0"/>
        <extend val="0"/>
        <color indexed="17"/>
      </font>
      <fill>
        <patternFill>
          <bgColor indexed="42"/>
        </patternFill>
      </fill>
    </dxf>
    <dxf>
      <font>
        <b/>
        <i val="0"/>
        <color rgb="FFFF0000"/>
      </font>
      <fill>
        <patternFill>
          <bgColor rgb="FFFCD5B4"/>
        </patternFill>
      </fill>
    </dxf>
    <dxf>
      <font>
        <b/>
        <i val="0"/>
        <color rgb="FF008000"/>
      </font>
      <fill>
        <patternFill>
          <bgColor rgb="FFCCFFCC"/>
        </patternFill>
      </fill>
    </dxf>
    <dxf>
      <font>
        <b/>
        <i val="0"/>
        <color auto="1"/>
      </font>
      <fill>
        <gradientFill degree="90">
          <stop position="0">
            <color theme="0"/>
          </stop>
          <stop position="1">
            <color theme="4"/>
          </stop>
        </gradientFill>
      </fill>
      <border>
        <left style="thin">
          <color auto="1"/>
        </left>
        <right style="thin">
          <color auto="1"/>
        </right>
        <top style="thin">
          <color auto="1"/>
        </top>
        <bottom style="thin">
          <color auto="1"/>
        </bottom>
      </border>
    </dxf>
    <dxf>
      <font>
        <b/>
        <i val="0"/>
        <color rgb="FFFF0000"/>
      </font>
      <fill>
        <patternFill>
          <bgColor theme="9" tint="0.59996337778862885"/>
        </patternFill>
      </fill>
    </dxf>
    <dxf>
      <font>
        <b/>
        <i val="0"/>
        <color rgb="FF008000"/>
      </font>
      <fill>
        <patternFill>
          <bgColor rgb="FFCCFFCC"/>
        </patternFill>
      </fill>
    </dxf>
    <dxf>
      <font>
        <b/>
        <i val="0"/>
        <color auto="1"/>
      </font>
      <fill>
        <gradientFill degree="90">
          <stop position="0">
            <color theme="0"/>
          </stop>
          <stop position="1">
            <color theme="4"/>
          </stop>
        </gradientFill>
      </fill>
      <border>
        <left style="thin">
          <color auto="1"/>
        </left>
        <right style="thin">
          <color auto="1"/>
        </right>
        <top style="thin">
          <color auto="1"/>
        </top>
        <bottom style="thin">
          <color auto="1"/>
        </bottom>
      </border>
    </dxf>
    <dxf>
      <font>
        <b/>
        <i val="0"/>
        <color auto="1"/>
      </font>
      <fill>
        <gradientFill degree="90">
          <stop position="0">
            <color theme="0"/>
          </stop>
          <stop position="1">
            <color theme="4"/>
          </stop>
        </gradientFill>
      </fill>
    </dxf>
    <dxf>
      <font>
        <b/>
        <i val="0"/>
        <color auto="1"/>
      </font>
      <fill>
        <gradientFill degree="90">
          <stop position="0">
            <color theme="0"/>
          </stop>
          <stop position="1">
            <color theme="4"/>
          </stop>
        </gradientFill>
      </fill>
    </dxf>
    <dxf>
      <font>
        <b/>
        <i val="0"/>
        <color auto="1"/>
      </font>
      <fill>
        <gradientFill degree="90">
          <stop position="0">
            <color theme="0"/>
          </stop>
          <stop position="1">
            <color theme="4"/>
          </stop>
        </gradientFill>
      </fill>
    </dxf>
    <dxf>
      <font>
        <b/>
        <i val="0"/>
        <color auto="1"/>
      </font>
      <fill>
        <gradientFill degree="90">
          <stop position="0">
            <color theme="0"/>
          </stop>
          <stop position="1">
            <color theme="4"/>
          </stop>
        </gradientFill>
      </fill>
    </dxf>
    <dxf>
      <font>
        <b/>
        <i val="0"/>
        <color auto="1"/>
      </font>
      <fill>
        <gradientFill degree="90">
          <stop position="0">
            <color theme="0"/>
          </stop>
          <stop position="1">
            <color theme="4"/>
          </stop>
        </gradientFill>
      </fill>
    </dxf>
    <dxf>
      <font>
        <b/>
        <i val="0"/>
        <color auto="1"/>
      </font>
      <fill>
        <gradientFill degree="90">
          <stop position="0">
            <color theme="0"/>
          </stop>
          <stop position="1">
            <color theme="4"/>
          </stop>
        </gradientFill>
      </fill>
    </dxf>
    <dxf>
      <font>
        <b/>
        <i val="0"/>
        <color auto="1"/>
      </font>
      <fill>
        <gradientFill degree="90">
          <stop position="0">
            <color theme="0"/>
          </stop>
          <stop position="1">
            <color theme="4"/>
          </stop>
        </gradientFill>
      </fill>
    </dxf>
    <dxf>
      <font>
        <b/>
        <i val="0"/>
        <color auto="1"/>
      </font>
      <fill>
        <gradientFill degree="90">
          <stop position="0">
            <color theme="0"/>
          </stop>
          <stop position="1">
            <color theme="4"/>
          </stop>
        </gradient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font>
      <fill>
        <patternFill>
          <bgColor rgb="FFCCFFCC"/>
        </patternFill>
      </fill>
    </dxf>
    <dxf>
      <font>
        <b/>
        <i val="0"/>
        <color rgb="FFFF0000"/>
      </font>
      <fill>
        <patternFill>
          <bgColor theme="9" tint="0.39994506668294322"/>
        </patternFill>
      </fill>
    </dxf>
    <dxf>
      <font>
        <b/>
        <i val="0"/>
        <color rgb="FFFF0000"/>
      </font>
      <fill>
        <patternFill>
          <bgColor theme="9" tint="0.59996337778862885"/>
        </patternFill>
      </fill>
    </dxf>
    <dxf>
      <font>
        <b/>
        <i val="0"/>
      </font>
      <fill>
        <patternFill>
          <bgColor rgb="FFCCFFC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3.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13</xdr:col>
      <xdr:colOff>57150</xdr:colOff>
      <xdr:row>1</xdr:row>
      <xdr:rowOff>9523</xdr:rowOff>
    </xdr:from>
    <xdr:to>
      <xdr:col>13</xdr:col>
      <xdr:colOff>834207</xdr:colOff>
      <xdr:row>3</xdr:row>
      <xdr:rowOff>0</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943725" y="171450"/>
          <a:ext cx="777057" cy="40005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jb-shape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Documents%20and%20Settings\laurent%20daures\Local%20Settings\Temp\Images.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ERFORMANCES%20COMPOSITION%20INDIC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Mémo"/>
      <sheetName val="AffichageCelluleZoneTexte"/>
      <sheetName val="LoupeCellule"/>
      <sheetName val="LoupeFiche"/>
      <sheetName val="LoupeFiche2"/>
      <sheetName val="LoupeFiche3"/>
      <sheetName val="AffichePhoto"/>
      <sheetName val="LoupeSeuil"/>
      <sheetName val="AffichePhoto2"/>
      <sheetName val="AffichePhoto3"/>
      <sheetName val="AffichePhoto4"/>
      <sheetName val="ImageConditionnelle"/>
      <sheetName val="ImageConditionnelle2"/>
      <sheetName val="ImageConditionnelle3"/>
      <sheetName val="ShapeAttente"/>
      <sheetName val="Horloge"/>
      <sheetName val="Chrono"/>
      <sheetName val="Chrono2"/>
      <sheetName val="TempoBloquante"/>
      <sheetName val="TempoNonBloquante"/>
      <sheetName val="Publicité"/>
      <sheetName val="VisuFormules"/>
      <sheetName val="PositionCellule"/>
      <sheetName val="BDPlanning"/>
      <sheetName val="Planning"/>
      <sheetName val="Animation"/>
      <sheetName val="PhotosCommentaire"/>
      <sheetName val="PhotosSi"/>
      <sheetName val="PhotosCommentaire2"/>
      <sheetName val="ModificationForme"/>
      <sheetName val="ModificationTaille"/>
      <sheetName val="AfficheMasqueCorrigé"/>
      <sheetName val="Clignotant"/>
      <sheetName val="Organigramme"/>
      <sheetName val="GraphePhotos"/>
      <sheetName val="Avancement"/>
      <sheetName val="ShapeLié"/>
      <sheetName val="ShapeLié2"/>
      <sheetName val="Feuil2"/>
      <sheetName val="NomsChampShapes"/>
      <sheetName val="ModifieGras"/>
      <sheetName val="FiltreLettre"/>
      <sheetName val="TransfertFormulaire"/>
      <sheetName val="ShapeForm"/>
      <sheetName val="GrapheCommentaire"/>
      <sheetName val="GrapheAffiche"/>
      <sheetName val="GrapheDyn"/>
      <sheetName val="GrapheCommentaire2"/>
      <sheetName val="Feux"/>
      <sheetName val="EffaceSaufBoutons"/>
      <sheetName val="GrapheShapes"/>
      <sheetName val="CommentaireShape"/>
      <sheetName val="ShapeSurvol"/>
      <sheetName val="ImageConditionnelle4"/>
      <sheetName val="ExportFormeGif"/>
      <sheetName val="ExportChampGif"/>
      <sheetName val="AffichageImageCond"/>
      <sheetName val="Status"/>
      <sheetName val="ShapesType"/>
      <sheetName val="ArrièrePlan"/>
      <sheetName val="MasqueBouton"/>
      <sheetName val="EffacementShape"/>
      <sheetName val="Défilement texte"/>
      <sheetName val="Défilement texte2"/>
      <sheetName val="PhotosSi2"/>
      <sheetName val="Photos"/>
      <sheetName val="Modèles"/>
      <sheetName val="TextBoxRemplace"/>
    </sheetNames>
    <sheetDataSet>
      <sheetData sheetId="0"/>
      <sheetData sheetId="1"/>
      <sheetData sheetId="2"/>
      <sheetData sheetId="3"/>
      <sheetData sheetId="4"/>
      <sheetData sheetId="5"/>
      <sheetData sheetId="6"/>
      <sheetData sheetId="7"/>
      <sheetData sheetId="8"/>
      <sheetData sheetId="9">
        <row r="1">
          <cell r="E1" t="str">
            <v>Nom</v>
          </cell>
        </row>
        <row r="2">
          <cell r="E2" t="str">
            <v>Droc</v>
          </cell>
          <cell r="F2" t="str">
            <v>Ventes</v>
          </cell>
          <cell r="G2" t="str">
            <v>Lyon</v>
          </cell>
          <cell r="H2">
            <v>4502.6666666666697</v>
          </cell>
        </row>
        <row r="3">
          <cell r="E3" t="str">
            <v>Bouchez</v>
          </cell>
          <cell r="F3" t="str">
            <v>Ventes</v>
          </cell>
          <cell r="G3" t="str">
            <v>Lyon</v>
          </cell>
          <cell r="H3">
            <v>4511.6666666666697</v>
          </cell>
        </row>
        <row r="4">
          <cell r="E4" t="str">
            <v>Michaut</v>
          </cell>
          <cell r="F4" t="str">
            <v>Marketing</v>
          </cell>
          <cell r="G4" t="str">
            <v>Paris</v>
          </cell>
          <cell r="H4">
            <v>5002</v>
          </cell>
        </row>
        <row r="5">
          <cell r="E5" t="str">
            <v>Fleury</v>
          </cell>
          <cell r="F5" t="str">
            <v>Marketing</v>
          </cell>
          <cell r="G5" t="str">
            <v>Lyon</v>
          </cell>
          <cell r="H5">
            <v>4514.6666666666597</v>
          </cell>
        </row>
        <row r="6">
          <cell r="E6" t="str">
            <v>Dupont</v>
          </cell>
          <cell r="F6" t="str">
            <v>Marketing</v>
          </cell>
          <cell r="G6" t="str">
            <v>Paris</v>
          </cell>
          <cell r="H6">
            <v>5000</v>
          </cell>
        </row>
        <row r="7">
          <cell r="E7" t="str">
            <v>Durand</v>
          </cell>
          <cell r="F7" t="str">
            <v>Ventes</v>
          </cell>
          <cell r="G7" t="str">
            <v>Lyon</v>
          </cell>
          <cell r="H7">
            <v>4508.6666666666697</v>
          </cell>
        </row>
        <row r="8">
          <cell r="E8" t="str">
            <v>Florence</v>
          </cell>
          <cell r="F8" t="str">
            <v>Ventes</v>
          </cell>
          <cell r="G8" t="str">
            <v>Lyon</v>
          </cell>
          <cell r="H8">
            <v>4512.6666666666697</v>
          </cell>
        </row>
        <row r="9">
          <cell r="E9" t="str">
            <v>Gidel</v>
          </cell>
          <cell r="F9" t="str">
            <v>Ventes</v>
          </cell>
          <cell r="G9" t="str">
            <v>Lyon</v>
          </cell>
          <cell r="H9">
            <v>4505.6666666666697</v>
          </cell>
        </row>
        <row r="10">
          <cell r="E10" t="str">
            <v>Guidez</v>
          </cell>
          <cell r="F10" t="str">
            <v>Ventes</v>
          </cell>
          <cell r="G10" t="str">
            <v>Lyon</v>
          </cell>
          <cell r="H10">
            <v>4503.6666666666697</v>
          </cell>
        </row>
        <row r="11">
          <cell r="E11" t="str">
            <v>Leboulleux</v>
          </cell>
          <cell r="F11" t="str">
            <v>Marketing</v>
          </cell>
          <cell r="G11" t="str">
            <v>Lyon</v>
          </cell>
          <cell r="H11">
            <v>4510.6666666666697</v>
          </cell>
        </row>
        <row r="12">
          <cell r="E12" t="str">
            <v>Lion</v>
          </cell>
          <cell r="F12" t="str">
            <v>Marketing</v>
          </cell>
          <cell r="G12" t="str">
            <v>Lyon</v>
          </cell>
          <cell r="H12">
            <v>4513.6666666666697</v>
          </cell>
        </row>
        <row r="13">
          <cell r="E13" t="str">
            <v>Martin</v>
          </cell>
          <cell r="F13" t="str">
            <v>Marketing</v>
          </cell>
          <cell r="G13" t="str">
            <v>Lyon</v>
          </cell>
          <cell r="H13">
            <v>3500</v>
          </cell>
        </row>
        <row r="14">
          <cell r="E14" t="str">
            <v>Miroux</v>
          </cell>
          <cell r="F14" t="str">
            <v>Ventes</v>
          </cell>
          <cell r="G14" t="str">
            <v>Lyon</v>
          </cell>
          <cell r="H14">
            <v>4504.6666666666697</v>
          </cell>
        </row>
        <row r="15">
          <cell r="E15" t="str">
            <v>Misange</v>
          </cell>
          <cell r="F15" t="str">
            <v>Ventes</v>
          </cell>
          <cell r="G15" t="str">
            <v>Lyon</v>
          </cell>
          <cell r="H15">
            <v>4507.6666666666697</v>
          </cell>
        </row>
        <row r="16">
          <cell r="E16" t="str">
            <v>Roulet</v>
          </cell>
          <cell r="F16" t="str">
            <v>Marketing</v>
          </cell>
          <cell r="G16" t="str">
            <v>Lyon</v>
          </cell>
          <cell r="H16">
            <v>4509.6666666666697</v>
          </cell>
        </row>
        <row r="17">
          <cell r="E17" t="str">
            <v>Zoe</v>
          </cell>
          <cell r="F17" t="str">
            <v>Marketing</v>
          </cell>
          <cell r="G17" t="str">
            <v>Lyon</v>
          </cell>
          <cell r="H17">
            <v>4506.6666666666697</v>
          </cell>
        </row>
      </sheetData>
      <sheetData sheetId="10"/>
      <sheetData sheetId="11"/>
      <sheetData sheetId="12">
        <row r="1">
          <cell r="K1"/>
          <cell r="L1"/>
        </row>
        <row r="7">
          <cell r="C7">
            <v>120</v>
          </cell>
        </row>
      </sheetData>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row r="2">
          <cell r="A2" t="str">
            <v>Bouchez</v>
          </cell>
          <cell r="B2" t="str">
            <v>Droc</v>
          </cell>
        </row>
        <row r="3">
          <cell r="A3" t="str">
            <v>Gavrillot</v>
          </cell>
          <cell r="B3" t="str">
            <v>Bouchez</v>
          </cell>
        </row>
        <row r="4">
          <cell r="A4" t="str">
            <v>Fleury</v>
          </cell>
          <cell r="B4" t="str">
            <v>Bouchez</v>
          </cell>
        </row>
        <row r="5">
          <cell r="A5" t="str">
            <v>Michaut</v>
          </cell>
          <cell r="B5" t="str">
            <v>Miroux</v>
          </cell>
        </row>
        <row r="6">
          <cell r="A6" t="str">
            <v>Aubert</v>
          </cell>
          <cell r="B6" t="str">
            <v>Gidel</v>
          </cell>
        </row>
        <row r="7">
          <cell r="A7" t="str">
            <v>Miroux</v>
          </cell>
          <cell r="B7" t="str">
            <v>Gidel</v>
          </cell>
        </row>
        <row r="8">
          <cell r="A8" t="str">
            <v>Gidel</v>
          </cell>
          <cell r="B8" t="str">
            <v>Droc</v>
          </cell>
        </row>
        <row r="9">
          <cell r="A9"/>
          <cell r="B9"/>
        </row>
        <row r="10">
          <cell r="A10"/>
          <cell r="B10"/>
        </row>
        <row r="11">
          <cell r="A11"/>
          <cell r="B11"/>
        </row>
        <row r="12">
          <cell r="A12"/>
          <cell r="B12"/>
        </row>
        <row r="13">
          <cell r="A13"/>
          <cell r="B13"/>
        </row>
        <row r="14">
          <cell r="A14"/>
          <cell r="B14"/>
        </row>
        <row r="15">
          <cell r="A15"/>
          <cell r="B15"/>
        </row>
      </sheetData>
      <sheetData sheetId="35"/>
      <sheetData sheetId="36"/>
      <sheetData sheetId="37"/>
      <sheetData sheetId="38"/>
      <sheetData sheetId="39"/>
      <sheetData sheetId="40"/>
      <sheetData sheetId="41"/>
      <sheetData sheetId="42"/>
      <sheetData sheetId="43"/>
      <sheetData sheetId="44"/>
      <sheetData sheetId="45"/>
      <sheetData sheetId="46"/>
      <sheetData sheetId="47">
        <row r="2">
          <cell r="A2" t="str">
            <v>Produit1</v>
          </cell>
          <cell r="B2">
            <v>100</v>
          </cell>
          <cell r="C2">
            <v>200</v>
          </cell>
          <cell r="D2">
            <v>300</v>
          </cell>
          <cell r="G2" t="str">
            <v>Produit1</v>
          </cell>
        </row>
        <row r="3">
          <cell r="A3" t="str">
            <v>Produit2</v>
          </cell>
        </row>
        <row r="4">
          <cell r="A4" t="str">
            <v>Produit3</v>
          </cell>
        </row>
        <row r="5">
          <cell r="A5" t="str">
            <v>Produit4</v>
          </cell>
        </row>
      </sheetData>
      <sheetData sheetId="48"/>
      <sheetData sheetId="49">
        <row r="2">
          <cell r="M2"/>
        </row>
        <row r="8">
          <cell r="B8">
            <v>47</v>
          </cell>
        </row>
      </sheetData>
      <sheetData sheetId="50"/>
      <sheetData sheetId="51"/>
      <sheetData sheetId="52"/>
      <sheetData sheetId="53"/>
      <sheetData sheetId="54"/>
      <sheetData sheetId="55"/>
      <sheetData sheetId="56"/>
      <sheetData sheetId="57"/>
      <sheetData sheetId="58">
        <row r="1">
          <cell r="A1" t="str">
            <v>In Progress</v>
          </cell>
        </row>
        <row r="2">
          <cell r="A2" t="str">
            <v>Request Pending</v>
          </cell>
        </row>
        <row r="3">
          <cell r="A3" t="str">
            <v>Completed</v>
          </cell>
        </row>
      </sheetData>
      <sheetData sheetId="59"/>
      <sheetData sheetId="60"/>
      <sheetData sheetId="61"/>
      <sheetData sheetId="62"/>
      <sheetData sheetId="63"/>
      <sheetData sheetId="64"/>
      <sheetData sheetId="65"/>
      <sheetData sheetId="66"/>
      <sheetData sheetId="67"/>
      <sheetData sheetId="6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ChoixPhoto3"/>
      <sheetName val="ChoixPhoto"/>
      <sheetName val="ChoixPhoto1"/>
      <sheetName val="Diapo"/>
      <sheetName val="ChoixPhoto2"/>
      <sheetName val="Elections"/>
      <sheetName val="Elections1"/>
      <sheetName val="Elections2"/>
      <sheetName val="Edition"/>
      <sheetName val="Edition1"/>
      <sheetName val="Photos"/>
      <sheetName val="Import"/>
      <sheetName val="Import2"/>
      <sheetName val="ArrierePlan"/>
      <sheetName val="Misange"/>
      <sheetName val="ApparitionImage"/>
      <sheetName val="Divers"/>
      <sheetName val="Images"/>
    </sheetNames>
    <sheetDataSet>
      <sheetData sheetId="0"/>
      <sheetData sheetId="1">
        <row r="1">
          <cell r="B1" t="str">
            <v>Dupont</v>
          </cell>
        </row>
      </sheetData>
      <sheetData sheetId="2"/>
      <sheetData sheetId="3"/>
      <sheetData sheetId="4"/>
      <sheetData sheetId="5"/>
      <sheetData sheetId="6"/>
      <sheetData sheetId="7"/>
      <sheetData sheetId="8"/>
      <sheetData sheetId="9"/>
      <sheetData sheetId="10"/>
      <sheetData sheetId="11">
        <row r="1">
          <cell r="A1" t="str">
            <v>Nom</v>
          </cell>
          <cell r="B1" t="str">
            <v>Photo</v>
          </cell>
        </row>
        <row r="2">
          <cell r="A2" t="str">
            <v>Gidel</v>
          </cell>
        </row>
        <row r="3">
          <cell r="A3" t="str">
            <v>Gavrillot</v>
          </cell>
        </row>
        <row r="4">
          <cell r="A4" t="str">
            <v>Miroux</v>
          </cell>
        </row>
        <row r="5">
          <cell r="A5" t="str">
            <v>Fleury</v>
          </cell>
        </row>
      </sheetData>
      <sheetData sheetId="12"/>
      <sheetData sheetId="13"/>
      <sheetData sheetId="14"/>
      <sheetData sheetId="15"/>
      <sheetData sheetId="16"/>
      <sheetData sheetId="17"/>
      <sheetData sheetId="18"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 saou web"/>
      <sheetName val="nikkei web"/>
      <sheetName val="af sud web"/>
      <sheetName val="cac 40 web"/>
      <sheetName val="euro stoxx 50 web"/>
      <sheetName val="aex 25 web"/>
      <sheetName val="shanghai web"/>
      <sheetName val="dax web"/>
      <sheetName val="dow jones web"/>
      <sheetName val="ftse web"/>
      <sheetName val="NIKKEI COMPO"/>
      <sheetName val="ARABIE SAOUDITE COMPO"/>
      <sheetName val="AF SUD COMPO"/>
      <sheetName val="CAC 40 COMPO"/>
      <sheetName val="€URO STOXX 50 COMPO"/>
      <sheetName val="DAX COMPO"/>
      <sheetName val="FTSE COMPO"/>
      <sheetName val="DOW JONES COMPO"/>
      <sheetName val="AEX 25 COMPO"/>
      <sheetName val="SHANGHAI COMPO"/>
      <sheetName val="athenes web"/>
      <sheetName val="ATHENES COMPO"/>
      <sheetName val="ESPAGNE COMPO"/>
      <sheetName val="RUSSIE COMPO"/>
      <sheetName val="russie web"/>
      <sheetName val="indices web"/>
      <sheetName val="espagne web"/>
    </sheetNames>
    <sheetDataSet>
      <sheetData sheetId="0"/>
      <sheetData sheetId="1"/>
      <sheetData sheetId="2"/>
      <sheetData sheetId="3">
        <row r="1">
          <cell r="A1" t="str">
            <v xml:space="preserve">Mise à jour de notre politique de confidentialité et de nos termes et conditions. Pour en savoir plus, cliquez ici. </v>
          </cell>
        </row>
        <row r="2">
          <cell r="A2" t="str">
            <v>Investing.com - Financial Markets Worldwide</v>
          </cell>
        </row>
        <row r="3">
          <cell r="A3">
            <v>9</v>
          </cell>
        </row>
        <row r="6">
          <cell r="A6" t="str">
            <v xml:space="preserve">Rechercher sur le site: </v>
          </cell>
        </row>
        <row r="7">
          <cell r="A7" t="str">
            <v>Identifiant/Inscription</v>
          </cell>
        </row>
        <row r="9">
          <cell r="A9" t="str">
            <v>English (USA)</v>
          </cell>
        </row>
        <row r="10">
          <cell r="A10" t="str">
            <v>Türkçe</v>
          </cell>
        </row>
        <row r="11">
          <cell r="A11" t="str">
            <v>English (UK)</v>
          </cell>
        </row>
        <row r="12">
          <cell r="A12" t="str">
            <v>‏العربية‏</v>
          </cell>
        </row>
        <row r="13">
          <cell r="A13" t="str">
            <v>English (India)</v>
          </cell>
        </row>
        <row r="14">
          <cell r="A14" t="str">
            <v>Ελληνικά</v>
          </cell>
        </row>
        <row r="15">
          <cell r="A15" t="str">
            <v>Deutsch</v>
          </cell>
        </row>
        <row r="16">
          <cell r="A16" t="str">
            <v>Svenska</v>
          </cell>
        </row>
        <row r="17">
          <cell r="A17" t="str">
            <v>Español (España)</v>
          </cell>
        </row>
        <row r="18">
          <cell r="A18" t="str">
            <v>Suomi</v>
          </cell>
        </row>
        <row r="19">
          <cell r="A19" t="str">
            <v>Español (México)</v>
          </cell>
        </row>
        <row r="20">
          <cell r="A20" t="str">
            <v>עברית</v>
          </cell>
        </row>
        <row r="21">
          <cell r="A21" t="str">
            <v>Italiano</v>
          </cell>
        </row>
        <row r="22">
          <cell r="A22" t="str">
            <v>日本語</v>
          </cell>
        </row>
        <row r="23">
          <cell r="A23" t="str">
            <v>Nederlands</v>
          </cell>
        </row>
        <row r="24">
          <cell r="A24" t="str">
            <v>한국어</v>
          </cell>
        </row>
        <row r="25">
          <cell r="A25" t="str">
            <v>Polski</v>
          </cell>
        </row>
        <row r="26">
          <cell r="A26" t="str">
            <v>中文</v>
          </cell>
        </row>
        <row r="27">
          <cell r="A27" t="str">
            <v>Português (Portugal)</v>
          </cell>
        </row>
        <row r="28">
          <cell r="A28" t="str">
            <v>香港</v>
          </cell>
        </row>
        <row r="29">
          <cell r="A29" t="str">
            <v>Português (Brasil)</v>
          </cell>
        </row>
        <row r="30">
          <cell r="A30" t="str">
            <v>Indonesia</v>
          </cell>
        </row>
        <row r="31">
          <cell r="A31" t="str">
            <v>Русский</v>
          </cell>
        </row>
        <row r="33">
          <cell r="A33" t="str">
            <v>Bourse</v>
          </cell>
        </row>
        <row r="34">
          <cell r="A34" t="str">
            <v xml:space="preserve"> Forex </v>
          </cell>
        </row>
        <row r="39">
          <cell r="A39" t="str">
            <v>Cross de devises à la carte</v>
          </cell>
        </row>
        <row r="40">
          <cell r="A40" t="str">
            <v>Devises Majeures</v>
          </cell>
        </row>
        <row r="41">
          <cell r="A41" t="str">
            <v>Cours Forex – Paires de devises</v>
          </cell>
        </row>
        <row r="42">
          <cell r="A42" t="str">
            <v>Tableau des Taux de Change</v>
          </cell>
        </row>
        <row r="43">
          <cell r="A43" t="str">
            <v>Indice US Dollar</v>
          </cell>
        </row>
        <row r="44">
          <cell r="A44" t="str">
            <v>Futures Forex</v>
          </cell>
        </row>
        <row r="46">
          <cell r="A46" t="str">
            <v>EUR/USD</v>
          </cell>
        </row>
        <row r="47">
          <cell r="A47" t="str">
            <v>EUR/CHF</v>
          </cell>
        </row>
        <row r="48">
          <cell r="A48" t="str">
            <v>EUR/GBP</v>
          </cell>
        </row>
        <row r="49">
          <cell r="A49" t="str">
            <v>GBP/USD</v>
          </cell>
        </row>
        <row r="50">
          <cell r="A50" t="str">
            <v>USD/JPY</v>
          </cell>
        </row>
        <row r="51">
          <cell r="A51" t="str">
            <v>USD/CHF</v>
          </cell>
        </row>
        <row r="52">
          <cell r="A52" t="str">
            <v>AUD/USD</v>
          </cell>
        </row>
        <row r="53">
          <cell r="A53" t="str">
            <v>BTC/USD</v>
          </cell>
        </row>
        <row r="55">
          <cell r="A55" t="str">
            <v xml:space="preserve"> Mat. Premières </v>
          </cell>
        </row>
        <row r="60">
          <cell r="A60" t="str">
            <v>Matières Premières en direct</v>
          </cell>
        </row>
        <row r="61">
          <cell r="A61" t="str">
            <v>Métaux</v>
          </cell>
        </row>
        <row r="62">
          <cell r="A62" t="str">
            <v>Softs</v>
          </cell>
        </row>
        <row r="63">
          <cell r="A63" t="str">
            <v>Viandes</v>
          </cell>
        </row>
        <row r="64">
          <cell r="A64" t="str">
            <v>Energies</v>
          </cell>
        </row>
        <row r="65">
          <cell r="A65" t="str">
            <v>Céréales</v>
          </cell>
        </row>
        <row r="67">
          <cell r="A67" t="str">
            <v>Or</v>
          </cell>
        </row>
        <row r="68">
          <cell r="A68" t="str">
            <v>Pétrole brut</v>
          </cell>
        </row>
        <row r="69">
          <cell r="A69" t="str">
            <v>Argent</v>
          </cell>
        </row>
        <row r="70">
          <cell r="A70" t="str">
            <v>Gaz naturel</v>
          </cell>
        </row>
        <row r="71">
          <cell r="A71" t="str">
            <v>Cuivre</v>
          </cell>
        </row>
        <row r="72">
          <cell r="A72" t="str">
            <v>Blé américain</v>
          </cell>
        </row>
        <row r="74">
          <cell r="A74" t="str">
            <v xml:space="preserve"> Indices </v>
          </cell>
        </row>
        <row r="77">
          <cell r="A77"/>
        </row>
        <row r="79">
          <cell r="A79" t="str">
            <v>Indices France</v>
          </cell>
        </row>
        <row r="80">
          <cell r="A80" t="str">
            <v>Principaux Indices</v>
          </cell>
        </row>
        <row r="81">
          <cell r="A81" t="str">
            <v>Indices Mondiaux</v>
          </cell>
        </row>
        <row r="82">
          <cell r="A82" t="str">
            <v>Indices Futures</v>
          </cell>
        </row>
        <row r="83">
          <cell r="A83" t="str">
            <v>Indices CFD</v>
          </cell>
        </row>
        <row r="84">
          <cell r="A84"/>
        </row>
        <row r="85">
          <cell r="A85" t="str">
            <v>CAC 40</v>
          </cell>
        </row>
        <row r="86">
          <cell r="A86" t="str">
            <v>DAX</v>
          </cell>
        </row>
        <row r="87">
          <cell r="A87" t="str">
            <v>Euro Stoxx 50</v>
          </cell>
        </row>
        <row r="88">
          <cell r="A88" t="str">
            <v>US 30</v>
          </cell>
        </row>
        <row r="89">
          <cell r="A89" t="str">
            <v>S&amp;P 500</v>
          </cell>
        </row>
        <row r="90">
          <cell r="A90" t="str">
            <v>Nasdaq 100</v>
          </cell>
        </row>
        <row r="91">
          <cell r="A91" t="str">
            <v>Nikkei 225</v>
          </cell>
        </row>
        <row r="93">
          <cell r="A93" t="str">
            <v xml:space="preserve"> Actions </v>
          </cell>
        </row>
        <row r="98">
          <cell r="A98" t="str">
            <v>France</v>
          </cell>
        </row>
        <row r="99">
          <cell r="A99" t="str">
            <v>Amériques</v>
          </cell>
        </row>
        <row r="100">
          <cell r="A100" t="str">
            <v>Europe</v>
          </cell>
        </row>
        <row r="101">
          <cell r="A101" t="str">
            <v>Moyen-Orient</v>
          </cell>
        </row>
        <row r="102">
          <cell r="A102" t="str">
            <v>Asie/Pac.</v>
          </cell>
        </row>
        <row r="103">
          <cell r="A103" t="str">
            <v>Afrique</v>
          </cell>
        </row>
        <row r="105">
          <cell r="A105" t="str">
            <v>BNP Paribas</v>
          </cell>
        </row>
        <row r="106">
          <cell r="A106" t="str">
            <v>Crédit Agricole</v>
          </cell>
        </row>
        <row r="107">
          <cell r="A107" t="str">
            <v>Orange</v>
          </cell>
        </row>
        <row r="108">
          <cell r="A108" t="str">
            <v>Peugeot</v>
          </cell>
        </row>
        <row r="109">
          <cell r="A109" t="str">
            <v>Société Générale</v>
          </cell>
        </row>
        <row r="110">
          <cell r="A110" t="str">
            <v>Total</v>
          </cell>
        </row>
        <row r="112">
          <cell r="A112" t="str">
            <v xml:space="preserve"> ETF </v>
          </cell>
        </row>
        <row r="114">
          <cell r="A114"/>
        </row>
        <row r="117">
          <cell r="A117" t="str">
            <v>Principaux ETF</v>
          </cell>
        </row>
        <row r="118">
          <cell r="A118" t="str">
            <v>ETF Internationaux</v>
          </cell>
        </row>
        <row r="119">
          <cell r="A119" t="str">
            <v>France - ETF</v>
          </cell>
        </row>
        <row r="121">
          <cell r="A121" t="str">
            <v>SPDR S&amp;P 500</v>
          </cell>
        </row>
        <row r="122">
          <cell r="A122" t="str">
            <v>iShares MSCI Emerging Markets</v>
          </cell>
        </row>
        <row r="123">
          <cell r="A123" t="str">
            <v>SPDR Gold Trust</v>
          </cell>
        </row>
        <row r="124">
          <cell r="A124" t="str">
            <v>Lyxor CAC 40</v>
          </cell>
        </row>
        <row r="126">
          <cell r="A126" t="str">
            <v xml:space="preserve"> Obligations </v>
          </cell>
        </row>
        <row r="131">
          <cell r="A131" t="str">
            <v>Instruments Financiers à Terme</v>
          </cell>
        </row>
        <row r="132">
          <cell r="A132" t="str">
            <v>Obligations d'Etat Mondiales</v>
          </cell>
        </row>
        <row r="133">
          <cell r="A133" t="str">
            <v>Spreads des obligations d'Etat</v>
          </cell>
        </row>
        <row r="134">
          <cell r="A134" t="str">
            <v>Taux Anticipés</v>
          </cell>
        </row>
        <row r="136">
          <cell r="A136" t="str">
            <v>US 2 YR T-Note</v>
          </cell>
        </row>
        <row r="137">
          <cell r="A137" t="str">
            <v>US 10 YR T-Note</v>
          </cell>
        </row>
        <row r="138">
          <cell r="A138" t="str">
            <v>US 30Y T-Bond</v>
          </cell>
        </row>
        <row r="139">
          <cell r="A139" t="str">
            <v>UK Gilt</v>
          </cell>
        </row>
        <row r="140">
          <cell r="A140" t="str">
            <v>Euro Bund</v>
          </cell>
        </row>
        <row r="141">
          <cell r="A141" t="str">
            <v>Euro SCHATZ</v>
          </cell>
        </row>
        <row r="144">
          <cell r="A144" t="str">
            <v xml:space="preserve">Graphiques </v>
          </cell>
        </row>
        <row r="146">
          <cell r="A146" t="str">
            <v>Graphiques en temps réel</v>
          </cell>
        </row>
        <row r="147">
          <cell r="A147" t="str">
            <v>Graphiques Forex</v>
          </cell>
        </row>
        <row r="148">
          <cell r="A148" t="str">
            <v>Graphiques Futures</v>
          </cell>
        </row>
        <row r="149">
          <cell r="A149" t="str">
            <v>Graphiques des Actions</v>
          </cell>
        </row>
        <row r="150">
          <cell r="A150" t="str">
            <v>Graphiques des Indices</v>
          </cell>
        </row>
        <row r="151">
          <cell r="A151"/>
        </row>
        <row r="152">
          <cell r="A152" t="str">
            <v>Graphique Forex en Temps Réel</v>
          </cell>
        </row>
        <row r="153">
          <cell r="A153" t="str">
            <v>Graphiques Futures en direct</v>
          </cell>
        </row>
        <row r="154">
          <cell r="A154" t="str">
            <v>Graphique des Indices Mondiaux en Temps Réel</v>
          </cell>
        </row>
        <row r="155">
          <cell r="A155" t="str">
            <v>Graphique des Actions en Temps Réel</v>
          </cell>
        </row>
        <row r="156">
          <cell r="A156" t="str">
            <v xml:space="preserve">Actualités </v>
          </cell>
        </row>
        <row r="158">
          <cell r="A158" t="str">
            <v>Actualités des Marchés</v>
          </cell>
        </row>
        <row r="159">
          <cell r="A159" t="str">
            <v>Devises</v>
          </cell>
        </row>
        <row r="160">
          <cell r="A160" t="str">
            <v>Matières Premières et Futures</v>
          </cell>
        </row>
        <row r="161">
          <cell r="A161" t="str">
            <v>Actions</v>
          </cell>
        </row>
        <row r="162">
          <cell r="A162" t="str">
            <v>Indicateurs Économiques</v>
          </cell>
        </row>
        <row r="163">
          <cell r="A163" t="str">
            <v>Économie</v>
          </cell>
        </row>
        <row r="165">
          <cell r="A165" t="str">
            <v>Plus d'Actualités</v>
          </cell>
        </row>
        <row r="166">
          <cell r="A166" t="str">
            <v>Actualités Recommandées</v>
          </cell>
        </row>
        <row r="167">
          <cell r="A167" t="str">
            <v>Calendrier Économique</v>
          </cell>
        </row>
        <row r="168">
          <cell r="A168" t="str">
            <v>Actualités Monde</v>
          </cell>
        </row>
        <row r="169">
          <cell r="A169" t="str">
            <v xml:space="preserve">Opinions </v>
          </cell>
        </row>
        <row r="171">
          <cell r="A171" t="str">
            <v>Analyses</v>
          </cell>
        </row>
        <row r="172">
          <cell r="A172" t="str">
            <v>Aperçu des marchés</v>
          </cell>
        </row>
        <row r="173">
          <cell r="A173" t="str">
            <v>Forex</v>
          </cell>
        </row>
        <row r="174">
          <cell r="A174" t="str">
            <v>Marchés Boursiers</v>
          </cell>
        </row>
        <row r="175">
          <cell r="A175" t="str">
            <v>Matières Premières</v>
          </cell>
        </row>
        <row r="176">
          <cell r="A176" t="str">
            <v>Obligations</v>
          </cell>
        </row>
        <row r="178">
          <cell r="A178" t="str">
            <v>Plus d'analyses dans la section Opinions</v>
          </cell>
        </row>
        <row r="179">
          <cell r="A179" t="str">
            <v>Analyses Recommandées</v>
          </cell>
        </row>
        <row r="180">
          <cell r="A180" t="str">
            <v>Le choix de la rédaction</v>
          </cell>
        </row>
        <row r="181">
          <cell r="A181" t="str">
            <v>BD</v>
          </cell>
        </row>
        <row r="182">
          <cell r="A182" t="str">
            <v xml:space="preserve">Technique </v>
          </cell>
        </row>
        <row r="184">
          <cell r="A184" t="str">
            <v>Outils</v>
          </cell>
        </row>
        <row r="185">
          <cell r="A185" t="str">
            <v>Résumé Technique</v>
          </cell>
        </row>
        <row r="186">
          <cell r="A186" t="str">
            <v>Analyses Techniques</v>
          </cell>
        </row>
        <row r="187">
          <cell r="A187" t="str">
            <v>Points Pivot</v>
          </cell>
        </row>
        <row r="188">
          <cell r="A188" t="str">
            <v>Moyennes Mobiles</v>
          </cell>
        </row>
        <row r="189">
          <cell r="A189" t="str">
            <v>Indicateurs</v>
          </cell>
        </row>
        <row r="191">
          <cell r="A191" t="str">
            <v>Plus d'Infos Techniques</v>
          </cell>
        </row>
        <row r="192">
          <cell r="A192" t="str">
            <v>Schémas Graphiques</v>
          </cell>
        </row>
        <row r="193">
          <cell r="A193" t="str">
            <v>Calculateur Fibonacci</v>
          </cell>
        </row>
        <row r="194">
          <cell r="A194" t="str">
            <v>Calculateur de Points Pivots</v>
          </cell>
        </row>
        <row r="195">
          <cell r="A195" t="str">
            <v xml:space="preserve">Trading Social </v>
          </cell>
        </row>
        <row r="196">
          <cell r="A196"/>
        </row>
        <row r="197">
          <cell r="A197" t="str">
            <v>Trading Social</v>
          </cell>
        </row>
        <row r="198">
          <cell r="A198" t="str">
            <v>Systèmes les plus performants</v>
          </cell>
        </row>
        <row r="200">
          <cell r="A200" t="str">
            <v>Sentiments</v>
          </cell>
        </row>
        <row r="201">
          <cell r="A201" t="str">
            <v>Panorama des Sentiments</v>
          </cell>
        </row>
        <row r="202">
          <cell r="A202" t="str">
            <v>Tableau des Leaders</v>
          </cell>
        </row>
        <row r="204">
          <cell r="A204" t="str">
            <v>Plus sur Trading Social</v>
          </cell>
        </row>
        <row r="205">
          <cell r="A205" t="str">
            <v>Membres les plus performants</v>
          </cell>
        </row>
        <row r="206">
          <cell r="A206" t="str">
            <v>Meilleurs Choix de Sentiments</v>
          </cell>
        </row>
        <row r="207">
          <cell r="A207" t="str">
            <v>Membres les Plus Actifs</v>
          </cell>
        </row>
        <row r="208">
          <cell r="A208" t="str">
            <v xml:space="preserve">Brokers </v>
          </cell>
        </row>
        <row r="210">
          <cell r="A210" t="str">
            <v>Brokers</v>
          </cell>
        </row>
        <row r="211">
          <cell r="A211" t="str">
            <v>Brokers Forex</v>
          </cell>
        </row>
        <row r="212">
          <cell r="A212" t="str">
            <v>Brokers Options Binaires</v>
          </cell>
        </row>
        <row r="213">
          <cell r="A213" t="str">
            <v>Broker CFD</v>
          </cell>
        </row>
        <row r="214">
          <cell r="A214" t="str">
            <v>Brokers Actions</v>
          </cell>
        </row>
        <row r="215">
          <cell r="A215" t="str">
            <v>Promotions</v>
          </cell>
        </row>
        <row r="216">
          <cell r="A216" t="str">
            <v>Comparez les Spreads Forex</v>
          </cell>
        </row>
        <row r="217">
          <cell r="A217" t="str">
            <v>Comparer les Cotations Forex</v>
          </cell>
        </row>
        <row r="219">
          <cell r="A219" t="str">
            <v>Plus sur les Brokers</v>
          </cell>
        </row>
        <row r="220">
          <cell r="A220" t="str">
            <v>Comptes Démo Forex</v>
          </cell>
        </row>
        <row r="221">
          <cell r="A221" t="str">
            <v>Comptes Réels Forex</v>
          </cell>
        </row>
        <row r="222">
          <cell r="A222" t="str">
            <v>Communiqués de Presse</v>
          </cell>
        </row>
        <row r="223">
          <cell r="A223" t="str">
            <v>Interviews</v>
          </cell>
        </row>
        <row r="224">
          <cell r="A224" t="str">
            <v>Brokers Options</v>
          </cell>
        </row>
        <row r="225">
          <cell r="A225" t="str">
            <v>Brokers Spread Betting</v>
          </cell>
        </row>
        <row r="226">
          <cell r="A226" t="str">
            <v>Régulation</v>
          </cell>
        </row>
        <row r="227">
          <cell r="A227" t="str">
            <v xml:space="preserve">Outils </v>
          </cell>
        </row>
        <row r="229">
          <cell r="A229" t="str">
            <v>Calendriers</v>
          </cell>
        </row>
        <row r="230">
          <cell r="A230" t="str">
            <v>Calendrier Économique</v>
          </cell>
        </row>
        <row r="231">
          <cell r="A231" t="str">
            <v>Calendrier des Jours Fériés</v>
          </cell>
        </row>
        <row r="232">
          <cell r="A232" t="str">
            <v>Calendrier de résultats</v>
          </cell>
        </row>
        <row r="234">
          <cell r="A234" t="str">
            <v>Outils Investissement</v>
          </cell>
        </row>
        <row r="235">
          <cell r="A235" t="str">
            <v>Convertisseur de Devises</v>
          </cell>
        </row>
        <row r="236">
          <cell r="A236" t="str">
            <v>Calculateur Fibonacci</v>
          </cell>
        </row>
        <row r="238">
          <cell r="A238" t="str">
            <v>Plus sur les Outils</v>
          </cell>
        </row>
        <row r="239">
          <cell r="A239" t="str">
            <v>Corrélation Forex</v>
          </cell>
        </row>
        <row r="240">
          <cell r="A240" t="str">
            <v>Calculateur de Points Pivots</v>
          </cell>
        </row>
        <row r="241">
          <cell r="A241" t="str">
            <v>Calculateur de Profit</v>
          </cell>
        </row>
        <row r="242">
          <cell r="A242" t="str">
            <v>Calculateur de Marge</v>
          </cell>
        </row>
        <row r="243">
          <cell r="A243" t="str">
            <v>Carte Thermique Devises</v>
          </cell>
        </row>
        <row r="244">
          <cell r="A244" t="str">
            <v>Volatilité Forex</v>
          </cell>
        </row>
        <row r="245">
          <cell r="A245" t="str">
            <v>Portefeuille</v>
          </cell>
        </row>
        <row r="246">
          <cell r="A246" t="str">
            <v xml:space="preserve">Plus </v>
          </cell>
        </row>
        <row r="248">
          <cell r="A248" t="str">
            <v>Devises</v>
          </cell>
        </row>
        <row r="249">
          <cell r="A249" t="str">
            <v>Banques Centrales</v>
          </cell>
        </row>
        <row r="250">
          <cell r="A250"/>
        </row>
        <row r="251">
          <cell r="A251" t="str">
            <v>Evénements</v>
          </cell>
        </row>
        <row r="252">
          <cell r="A252" t="str">
            <v>Conférences</v>
          </cell>
        </row>
        <row r="253">
          <cell r="A253" t="str">
            <v>Séminaires</v>
          </cell>
        </row>
        <row r="255">
          <cell r="A255" t="str">
            <v>Outils du webmaster</v>
          </cell>
        </row>
        <row r="256">
          <cell r="A256" t="str">
            <v>Logiciels</v>
          </cell>
        </row>
        <row r="257">
          <cell r="A257" t="str">
            <v>Plateformes de Trading</v>
          </cell>
        </row>
        <row r="258">
          <cell r="A258" t="str">
            <v>Applications de Graphiques</v>
          </cell>
        </row>
        <row r="259">
          <cell r="A259" t="str">
            <v>Signaux/Systèmes</v>
          </cell>
        </row>
        <row r="260">
          <cell r="A260" t="str">
            <v>Indices</v>
          </cell>
        </row>
        <row r="261">
          <cell r="A261" t="str">
            <v>Indices France</v>
          </cell>
        </row>
        <row r="262">
          <cell r="A262" t="str">
            <v>Principaux Indices</v>
          </cell>
        </row>
        <row r="263">
          <cell r="A263" t="str">
            <v>Indices Futures</v>
          </cell>
        </row>
        <row r="264">
          <cell r="A264" t="str">
            <v>Indices CFD</v>
          </cell>
        </row>
        <row r="265">
          <cell r="A265" t="str">
            <v>Indices Mondiaux</v>
          </cell>
        </row>
        <row r="266">
          <cell r="A266" t="str">
            <v>Spécification</v>
          </cell>
        </row>
        <row r="267">
          <cell r="A267" t="str">
            <v>CAC 40 (FCHI)</v>
          </cell>
        </row>
        <row r="268">
          <cell r="A268" t="str">
            <v xml:space="preserve">  CFD en temps réel   </v>
          </cell>
        </row>
        <row r="269">
          <cell r="B269" t="str">
            <v>Libellé</v>
          </cell>
          <cell r="C269" t="str">
            <v>Marché</v>
          </cell>
          <cell r="D269" t="str">
            <v>Devise</v>
          </cell>
        </row>
        <row r="270">
          <cell r="B270" t="str">
            <v>F40</v>
          </cell>
          <cell r="C270" t="str">
            <v>CFD</v>
          </cell>
          <cell r="D270" t="str">
            <v>EUR</v>
          </cell>
          <cell r="E270" t="str">
            <v>Temps réel</v>
          </cell>
        </row>
        <row r="271">
          <cell r="B271" t="str">
            <v>FCHI</v>
          </cell>
          <cell r="C271" t="str">
            <v>Paris</v>
          </cell>
          <cell r="D271" t="str">
            <v>EUR</v>
          </cell>
          <cell r="E271" t="str">
            <v>Différé</v>
          </cell>
        </row>
        <row r="273">
          <cell r="A273" t="str">
            <v>Cette page contient les cours en continus et en temps reel des CAC 40 indices des Composants. Dans le tableau, vous trouverez le nom des actions et les dernieres cotations, aussi bien que les hausses, baisses et changes pour chacun des composants</v>
          </cell>
        </row>
        <row r="274">
          <cell r="A274" t="str">
            <v xml:space="preserve">Ajouter au/Supprimer du portefeuille  </v>
          </cell>
        </row>
        <row r="276">
          <cell r="A276" t="str">
            <v>Créer un nouveau portefeuille</v>
          </cell>
        </row>
        <row r="277">
          <cell r="A277" t="str">
            <v xml:space="preserve">Créer </v>
          </cell>
        </row>
        <row r="279">
          <cell r="A279" t="str">
            <v>5.009,80 -80,59    -1,58%</v>
          </cell>
        </row>
        <row r="280">
          <cell r="A280" t="str">
            <v>12:20:36 - En Temps Réel CFD. Devise en EUR ( Responsabilité )</v>
          </cell>
        </row>
        <row r="281">
          <cell r="A281" t="str">
            <v>Type: Indice</v>
          </cell>
        </row>
        <row r="282">
          <cell r="A282" t="str">
            <v>Marché: France</v>
          </cell>
        </row>
        <row r="283">
          <cell r="A283" t="str">
            <v># Composants: 40</v>
          </cell>
        </row>
        <row r="286">
          <cell r="A286" t="str">
            <v>Clôture préc.: 5.090,39</v>
          </cell>
        </row>
        <row r="287">
          <cell r="A287" t="str">
            <v>Ouverture: 5.052,50</v>
          </cell>
        </row>
        <row r="288">
          <cell r="A288" t="str">
            <v>Ecart: 5.009,80 - 5.056,00</v>
          </cell>
        </row>
        <row r="289">
          <cell r="A289" t="str">
            <v>Commencez à trader.</v>
          </cell>
        </row>
        <row r="290">
          <cell r="A290" t="str">
            <v>CAC 40 5.009,80 -80,59 -1,58%</v>
          </cell>
        </row>
        <row r="291">
          <cell r="A291" t="str">
            <v xml:space="preserve">Ajouter au/Supprimer du portefeuille  </v>
          </cell>
        </row>
        <row r="292">
          <cell r="A292"/>
        </row>
        <row r="293">
          <cell r="A293" t="str">
            <v>Créer un nouveau portefeuille</v>
          </cell>
        </row>
        <row r="294">
          <cell r="A294" t="str">
            <v xml:space="preserve">Créer </v>
          </cell>
        </row>
        <row r="295">
          <cell r="A295"/>
        </row>
        <row r="296">
          <cell r="A296" t="str">
            <v>Commencez à trader.</v>
          </cell>
        </row>
        <row r="297">
          <cell r="A297" t="str">
            <v xml:space="preserve">Général    </v>
          </cell>
        </row>
        <row r="298">
          <cell r="A298" t="str">
            <v xml:space="preserve">Graphique    </v>
          </cell>
        </row>
        <row r="300">
          <cell r="A300" t="str">
            <v>Graphiques en temps réel</v>
          </cell>
        </row>
        <row r="301">
          <cell r="A301" t="str">
            <v>Graphique interactif</v>
          </cell>
        </row>
        <row r="302">
          <cell r="A302" t="str">
            <v xml:space="preserve">Technique    </v>
          </cell>
        </row>
        <row r="304">
          <cell r="A304" t="str">
            <v>Analyses Techniques</v>
          </cell>
        </row>
        <row r="305">
          <cell r="A305" t="str">
            <v>Chandeliers japonais</v>
          </cell>
        </row>
        <row r="306">
          <cell r="A306" t="str">
            <v xml:space="preserve">Actualités et Analyses    </v>
          </cell>
        </row>
        <row r="308">
          <cell r="A308" t="str">
            <v>Actualités</v>
          </cell>
        </row>
        <row r="309">
          <cell r="A309" t="str">
            <v>Analyses &amp; Opinions</v>
          </cell>
        </row>
        <row r="310">
          <cell r="A310" t="str">
            <v>Prévisions des analystes</v>
          </cell>
        </row>
        <row r="311">
          <cell r="A311" t="str">
            <v xml:space="preserve">Forum    </v>
          </cell>
        </row>
        <row r="313">
          <cell r="A313" t="str">
            <v>Discussions</v>
          </cell>
        </row>
        <row r="314">
          <cell r="A314" t="str">
            <v>Sentiments récents</v>
          </cell>
        </row>
        <row r="315">
          <cell r="A315" t="str">
            <v>Classements Membres</v>
          </cell>
        </row>
        <row r="316">
          <cell r="A316" t="str">
            <v>Vue d'Ensemble</v>
          </cell>
        </row>
        <row r="317">
          <cell r="A317" t="str">
            <v>Composants</v>
          </cell>
        </row>
        <row r="318">
          <cell r="A318" t="str">
            <v>Données historiques</v>
          </cell>
        </row>
        <row r="319">
          <cell r="A319" t="str">
            <v>CAC 40 - Composants</v>
          </cell>
        </row>
        <row r="320">
          <cell r="A320" t="str">
            <v>CoursPerformanceTechniqueFondamentale</v>
          </cell>
        </row>
        <row r="321">
          <cell r="A321" t="str">
            <v>Partager avec un ami</v>
          </cell>
        </row>
        <row r="322">
          <cell r="A322" t="str">
            <v>Vers: *</v>
          </cell>
        </row>
        <row r="323">
          <cell r="A323" t="str">
            <v>De: Votre e-mail: *</v>
          </cell>
        </row>
        <row r="324">
          <cell r="A324" t="str">
            <v>Vérifiez le format e-mail</v>
          </cell>
        </row>
        <row r="325">
          <cell r="A325" t="str">
            <v xml:space="preserve">Message: M'envoyer une copie par e-mail Valider </v>
          </cell>
        </row>
        <row r="326">
          <cell r="A326" t="str">
            <v>Merci pour le partage</v>
          </cell>
        </row>
        <row r="328">
          <cell r="A328" t="str">
            <v>Les e-mails ont été envoyés à:</v>
          </cell>
        </row>
        <row r="329">
          <cell r="A329" t="str">
            <v>Pour envoyer d'autres e-mails Cliquez ici</v>
          </cell>
        </row>
        <row r="330">
          <cell r="B330" t="str">
            <v>Nom</v>
          </cell>
          <cell r="C330" t="str">
            <v>Dernier</v>
          </cell>
          <cell r="D330" t="str">
            <v>+ Haut</v>
          </cell>
          <cell r="E330" t="str">
            <v>+ Bas</v>
          </cell>
          <cell r="F330" t="str">
            <v>Var.</v>
          </cell>
          <cell r="G330" t="str">
            <v>Var. %</v>
          </cell>
          <cell r="H330" t="str">
            <v>Vol.</v>
          </cell>
          <cell r="I330" t="str">
            <v>Heures</v>
          </cell>
        </row>
        <row r="331">
          <cell r="A331"/>
          <cell r="B331" t="str">
            <v>Accor</v>
          </cell>
          <cell r="C331">
            <v>48.7</v>
          </cell>
          <cell r="D331">
            <v>48.89</v>
          </cell>
          <cell r="E331">
            <v>48.68</v>
          </cell>
          <cell r="F331">
            <v>-0.08</v>
          </cell>
          <cell r="G331">
            <v>-1.5E-3</v>
          </cell>
          <cell r="H331" t="str">
            <v>286,42K</v>
          </cell>
          <cell r="I331">
            <v>0.51369212962962962</v>
          </cell>
        </row>
        <row r="332">
          <cell r="B332" t="str">
            <v>Air Liquide</v>
          </cell>
          <cell r="C332">
            <v>118.9</v>
          </cell>
          <cell r="D332">
            <v>120.43</v>
          </cell>
          <cell r="E332">
            <v>118.78</v>
          </cell>
          <cell r="F332">
            <v>-1.7</v>
          </cell>
          <cell r="G332">
            <v>-1.41E-2</v>
          </cell>
          <cell r="H332" t="str">
            <v>160,42K</v>
          </cell>
          <cell r="I332">
            <v>0.51324074074074078</v>
          </cell>
        </row>
        <row r="333">
          <cell r="B333" t="str">
            <v>Airbus</v>
          </cell>
          <cell r="C333">
            <v>60.75</v>
          </cell>
          <cell r="D333">
            <v>61.81</v>
          </cell>
          <cell r="E333">
            <v>60.53</v>
          </cell>
          <cell r="F333">
            <v>-2.65</v>
          </cell>
          <cell r="G333">
            <v>-4.1799999999999997E-2</v>
          </cell>
          <cell r="H333" t="str">
            <v>1,85M</v>
          </cell>
          <cell r="I333">
            <v>0.51430555555555557</v>
          </cell>
        </row>
        <row r="334">
          <cell r="B334" t="str">
            <v>Alcatel-Lucent</v>
          </cell>
          <cell r="C334">
            <v>3.415</v>
          </cell>
          <cell r="D334">
            <v>3.5049999999999999</v>
          </cell>
          <cell r="E334">
            <v>3.4079999999999999</v>
          </cell>
          <cell r="F334">
            <v>-1.7999999999999999E-2</v>
          </cell>
          <cell r="G334">
            <v>-5.1999999999999998E-3</v>
          </cell>
          <cell r="H334" t="str">
            <v>10,34M</v>
          </cell>
          <cell r="I334">
            <v>0.51430555555555557</v>
          </cell>
        </row>
        <row r="335">
          <cell r="B335" t="str">
            <v>Alstom</v>
          </cell>
          <cell r="C335">
            <v>27.97</v>
          </cell>
          <cell r="D335">
            <v>28.07</v>
          </cell>
          <cell r="E335">
            <v>27.92</v>
          </cell>
          <cell r="F335">
            <v>-7.0000000000000007E-2</v>
          </cell>
          <cell r="G335">
            <v>-2.3999999999999998E-3</v>
          </cell>
          <cell r="H335" t="str">
            <v>270,44K</v>
          </cell>
          <cell r="I335">
            <v>0.51371527777777781</v>
          </cell>
        </row>
        <row r="336">
          <cell r="B336" t="str">
            <v>ArcelorMittal</v>
          </cell>
          <cell r="C336">
            <v>9.5</v>
          </cell>
          <cell r="D336">
            <v>9.5399999999999991</v>
          </cell>
          <cell r="E336">
            <v>9.42</v>
          </cell>
          <cell r="F336">
            <v>0.1</v>
          </cell>
          <cell r="G336">
            <v>1.0500000000000001E-2</v>
          </cell>
          <cell r="H336" t="str">
            <v>2,06M</v>
          </cell>
          <cell r="I336">
            <v>0.5143402777777778</v>
          </cell>
        </row>
        <row r="337">
          <cell r="B337" t="str">
            <v>AXA</v>
          </cell>
          <cell r="C337">
            <v>22.34</v>
          </cell>
          <cell r="D337">
            <v>22.54</v>
          </cell>
          <cell r="E337">
            <v>22.33</v>
          </cell>
          <cell r="F337">
            <v>-1.1200000000000001</v>
          </cell>
          <cell r="G337">
            <v>-4.7500000000000001E-2</v>
          </cell>
          <cell r="H337" t="str">
            <v>2,56M</v>
          </cell>
          <cell r="I337">
            <v>0.51436342592592588</v>
          </cell>
        </row>
        <row r="338">
          <cell r="B338" t="str">
            <v>BNP Paribas</v>
          </cell>
          <cell r="C338">
            <v>56.9</v>
          </cell>
          <cell r="D338">
            <v>57.16</v>
          </cell>
          <cell r="E338">
            <v>56.59</v>
          </cell>
          <cell r="F338">
            <v>-0.52</v>
          </cell>
          <cell r="G338">
            <v>-8.9999999999999993E-3</v>
          </cell>
          <cell r="H338" t="str">
            <v>808,13K</v>
          </cell>
          <cell r="I338">
            <v>0.51432870370370376</v>
          </cell>
        </row>
        <row r="339">
          <cell r="B339" t="str">
            <v>Bouygues</v>
          </cell>
          <cell r="C339">
            <v>36.71</v>
          </cell>
          <cell r="D339">
            <v>36.950000000000003</v>
          </cell>
          <cell r="E339">
            <v>36.67</v>
          </cell>
          <cell r="F339">
            <v>-0.09</v>
          </cell>
          <cell r="G339">
            <v>-2.5000000000000001E-3</v>
          </cell>
          <cell r="H339" t="str">
            <v>205,05K</v>
          </cell>
          <cell r="I339">
            <v>0.51369212962962962</v>
          </cell>
        </row>
        <row r="340">
          <cell r="A340"/>
          <cell r="B340" t="str">
            <v>Capgemini</v>
          </cell>
          <cell r="C340">
            <v>80</v>
          </cell>
          <cell r="D340">
            <v>80.88</v>
          </cell>
          <cell r="E340">
            <v>79.84</v>
          </cell>
          <cell r="F340">
            <v>-0.72</v>
          </cell>
          <cell r="G340">
            <v>-8.8999999999999999E-3</v>
          </cell>
          <cell r="H340" t="str">
            <v>170,94K</v>
          </cell>
          <cell r="I340">
            <v>0.5142592592592593</v>
          </cell>
        </row>
        <row r="341">
          <cell r="B341" t="str">
            <v>Carrefour</v>
          </cell>
          <cell r="C341">
            <v>30.53</v>
          </cell>
          <cell r="D341">
            <v>30.92</v>
          </cell>
          <cell r="E341">
            <v>30.53</v>
          </cell>
          <cell r="F341">
            <v>-0.23</v>
          </cell>
          <cell r="G341">
            <v>-7.4999999999999997E-3</v>
          </cell>
          <cell r="H341" t="str">
            <v>1,07M</v>
          </cell>
          <cell r="I341">
            <v>0.51432870370370376</v>
          </cell>
        </row>
        <row r="342">
          <cell r="B342" t="str">
            <v>Crédit Agricole</v>
          </cell>
          <cell r="C342">
            <v>13.837999999999999</v>
          </cell>
          <cell r="D342">
            <v>13.885</v>
          </cell>
          <cell r="E342">
            <v>13.728</v>
          </cell>
          <cell r="F342">
            <v>-8.7999999999999995E-2</v>
          </cell>
          <cell r="G342">
            <v>-6.3E-3</v>
          </cell>
          <cell r="H342" t="str">
            <v>1,97M</v>
          </cell>
          <cell r="I342">
            <v>0.51436342592592588</v>
          </cell>
        </row>
        <row r="343">
          <cell r="B343" t="str">
            <v>Danone</v>
          </cell>
          <cell r="C343">
            <v>62.99</v>
          </cell>
          <cell r="D343">
            <v>63.74</v>
          </cell>
          <cell r="E343">
            <v>62.98</v>
          </cell>
          <cell r="F343">
            <v>-0.9</v>
          </cell>
          <cell r="G343">
            <v>-1.41E-2</v>
          </cell>
          <cell r="H343" t="str">
            <v>292,33K</v>
          </cell>
          <cell r="I343">
            <v>0.51376157407407408</v>
          </cell>
        </row>
        <row r="344">
          <cell r="B344" t="str">
            <v>EDF</v>
          </cell>
          <cell r="C344">
            <v>22.41</v>
          </cell>
          <cell r="D344">
            <v>22.48</v>
          </cell>
          <cell r="E344">
            <v>22.19</v>
          </cell>
          <cell r="F344">
            <v>0.14000000000000001</v>
          </cell>
          <cell r="G344">
            <v>6.1000000000000004E-3</v>
          </cell>
          <cell r="H344" t="str">
            <v>357,54K</v>
          </cell>
          <cell r="I344">
            <v>0.51432870370370376</v>
          </cell>
        </row>
        <row r="345">
          <cell r="B345" t="str">
            <v>Essilor</v>
          </cell>
          <cell r="C345">
            <v>109.35</v>
          </cell>
          <cell r="D345">
            <v>111.5</v>
          </cell>
          <cell r="E345">
            <v>109.25</v>
          </cell>
          <cell r="F345">
            <v>-2.2000000000000002</v>
          </cell>
          <cell r="G345">
            <v>-1.9699999999999999E-2</v>
          </cell>
          <cell r="H345" t="str">
            <v>98,52K</v>
          </cell>
          <cell r="I345">
            <v>0.51193287037037039</v>
          </cell>
        </row>
        <row r="346">
          <cell r="B346" t="str">
            <v>GDF Suez</v>
          </cell>
          <cell r="C346">
            <v>18.29</v>
          </cell>
          <cell r="D346">
            <v>18.579999999999998</v>
          </cell>
          <cell r="E346">
            <v>18.260000000000002</v>
          </cell>
          <cell r="F346">
            <v>-0.23</v>
          </cell>
          <cell r="G346">
            <v>-1.23E-2</v>
          </cell>
          <cell r="H346" t="str">
            <v>1,58M</v>
          </cell>
          <cell r="I346">
            <v>0.5143402777777778</v>
          </cell>
        </row>
        <row r="347">
          <cell r="B347" t="str">
            <v>Kering</v>
          </cell>
          <cell r="C347">
            <v>162.93</v>
          </cell>
          <cell r="D347">
            <v>164.6</v>
          </cell>
          <cell r="E347">
            <v>162.93</v>
          </cell>
          <cell r="F347">
            <v>-1.03</v>
          </cell>
          <cell r="G347">
            <v>-6.3E-3</v>
          </cell>
          <cell r="H347" t="str">
            <v>43,81K</v>
          </cell>
          <cell r="I347">
            <v>0.51370370370370366</v>
          </cell>
        </row>
        <row r="348">
          <cell r="B348" t="str">
            <v>L'Oréal</v>
          </cell>
          <cell r="C348">
            <v>170.55</v>
          </cell>
          <cell r="D348">
            <v>172.18</v>
          </cell>
          <cell r="E348">
            <v>170.55</v>
          </cell>
          <cell r="F348">
            <v>-2.9</v>
          </cell>
          <cell r="G348">
            <v>-1.67E-2</v>
          </cell>
          <cell r="H348" t="str">
            <v>161,50K</v>
          </cell>
          <cell r="I348">
            <v>0.5143402777777778</v>
          </cell>
        </row>
        <row r="349">
          <cell r="A349"/>
          <cell r="B349" t="str">
            <v>Lafarge</v>
          </cell>
          <cell r="C349">
            <v>65.33</v>
          </cell>
          <cell r="D349">
            <v>65.41</v>
          </cell>
          <cell r="E349">
            <v>64.34</v>
          </cell>
          <cell r="F349">
            <v>1.07</v>
          </cell>
          <cell r="G349">
            <v>1.66E-2</v>
          </cell>
          <cell r="H349" t="str">
            <v>163,94K</v>
          </cell>
          <cell r="I349">
            <v>0.5143402777777778</v>
          </cell>
        </row>
        <row r="350">
          <cell r="B350" t="str">
            <v>Legrand</v>
          </cell>
          <cell r="C350">
            <v>50.23</v>
          </cell>
          <cell r="D350">
            <v>50.63</v>
          </cell>
          <cell r="E350">
            <v>50.14</v>
          </cell>
          <cell r="F350">
            <v>-0.51</v>
          </cell>
          <cell r="G350">
            <v>-0.01</v>
          </cell>
          <cell r="H350" t="str">
            <v>168,37K</v>
          </cell>
          <cell r="I350">
            <v>0.51423611111111112</v>
          </cell>
        </row>
        <row r="351">
          <cell r="B351" t="str">
            <v>Louis Vuitton</v>
          </cell>
          <cell r="C351">
            <v>158.4</v>
          </cell>
          <cell r="D351">
            <v>161</v>
          </cell>
          <cell r="E351">
            <v>158.33000000000001</v>
          </cell>
          <cell r="F351">
            <v>-2.4</v>
          </cell>
          <cell r="G351">
            <v>-1.49E-2</v>
          </cell>
          <cell r="H351" t="str">
            <v>187,73K</v>
          </cell>
          <cell r="I351">
            <v>0.51436342592592588</v>
          </cell>
        </row>
        <row r="352">
          <cell r="B352" t="str">
            <v>Michelin</v>
          </cell>
          <cell r="C352">
            <v>100.35</v>
          </cell>
          <cell r="D352">
            <v>101.98</v>
          </cell>
          <cell r="E352">
            <v>100.28</v>
          </cell>
          <cell r="F352">
            <v>-1.75</v>
          </cell>
          <cell r="G352">
            <v>-1.7100000000000001E-2</v>
          </cell>
          <cell r="H352" t="str">
            <v>112,95K</v>
          </cell>
          <cell r="I352">
            <v>0.51412037037037039</v>
          </cell>
        </row>
        <row r="353">
          <cell r="B353" t="str">
            <v>Orange</v>
          </cell>
          <cell r="C353">
            <v>14.48</v>
          </cell>
          <cell r="D353">
            <v>14.7</v>
          </cell>
          <cell r="E353">
            <v>14.43</v>
          </cell>
          <cell r="F353">
            <v>-0.3</v>
          </cell>
          <cell r="G353">
            <v>-0.02</v>
          </cell>
          <cell r="H353" t="str">
            <v>3,74M</v>
          </cell>
          <cell r="I353">
            <v>0.5143402777777778</v>
          </cell>
        </row>
        <row r="354">
          <cell r="B354" t="str">
            <v>Pernod Ricard</v>
          </cell>
          <cell r="C354">
            <v>110.05</v>
          </cell>
          <cell r="D354">
            <v>111.4</v>
          </cell>
          <cell r="E354">
            <v>110.03</v>
          </cell>
          <cell r="F354">
            <v>-1.25</v>
          </cell>
          <cell r="G354">
            <v>-1.12E-2</v>
          </cell>
          <cell r="H354" t="str">
            <v>86,65K</v>
          </cell>
          <cell r="I354">
            <v>0.51354166666666667</v>
          </cell>
        </row>
        <row r="355">
          <cell r="B355" t="str">
            <v>Peugeot</v>
          </cell>
          <cell r="C355">
            <v>17.09</v>
          </cell>
          <cell r="D355">
            <v>17.22</v>
          </cell>
          <cell r="E355">
            <v>16.989999999999998</v>
          </cell>
          <cell r="F355">
            <v>-0.11</v>
          </cell>
          <cell r="G355">
            <v>-6.1000000000000004E-3</v>
          </cell>
          <cell r="H355" t="str">
            <v>817,47K</v>
          </cell>
          <cell r="I355">
            <v>0.5143402777777778</v>
          </cell>
        </row>
        <row r="356">
          <cell r="B356" t="str">
            <v>Publicis</v>
          </cell>
          <cell r="C356">
            <v>74.64</v>
          </cell>
          <cell r="D356">
            <v>75.069999999999993</v>
          </cell>
          <cell r="E356">
            <v>74.510000000000005</v>
          </cell>
          <cell r="F356">
            <v>-0.1</v>
          </cell>
          <cell r="G356">
            <v>-1.2999999999999999E-3</v>
          </cell>
          <cell r="H356" t="str">
            <v>160,26K</v>
          </cell>
          <cell r="I356">
            <v>0.51370370370370366</v>
          </cell>
        </row>
        <row r="357">
          <cell r="B357" t="str">
            <v>Renault</v>
          </cell>
          <cell r="C357">
            <v>94.71</v>
          </cell>
          <cell r="D357">
            <v>95</v>
          </cell>
          <cell r="E357">
            <v>93.73</v>
          </cell>
          <cell r="F357">
            <v>-0.08</v>
          </cell>
          <cell r="G357">
            <v>-8.0000000000000004E-4</v>
          </cell>
          <cell r="H357" t="str">
            <v>221,59K</v>
          </cell>
          <cell r="I357">
            <v>0.51435185185185184</v>
          </cell>
        </row>
        <row r="358">
          <cell r="A358"/>
          <cell r="B358" t="str">
            <v>Safran</v>
          </cell>
          <cell r="C358">
            <v>66.11</v>
          </cell>
          <cell r="D358">
            <v>66.94</v>
          </cell>
          <cell r="E358">
            <v>66.040000000000006</v>
          </cell>
          <cell r="F358">
            <v>-1.1399999999999999</v>
          </cell>
          <cell r="G358">
            <v>-1.7000000000000001E-2</v>
          </cell>
          <cell r="H358" t="str">
            <v>230,47K</v>
          </cell>
          <cell r="I358">
            <v>0.51435185185185184</v>
          </cell>
        </row>
        <row r="359">
          <cell r="B359" t="str">
            <v>Saint-Gobain</v>
          </cell>
          <cell r="C359">
            <v>41.12</v>
          </cell>
          <cell r="D359">
            <v>41.36</v>
          </cell>
          <cell r="E359">
            <v>41.01</v>
          </cell>
          <cell r="F359">
            <v>-0.28999999999999998</v>
          </cell>
          <cell r="G359">
            <v>-6.8999999999999999E-3</v>
          </cell>
          <cell r="H359" t="str">
            <v>343,61K</v>
          </cell>
          <cell r="I359">
            <v>0.51435185185185184</v>
          </cell>
        </row>
        <row r="360">
          <cell r="B360" t="str">
            <v>Sanofi</v>
          </cell>
          <cell r="C360">
            <v>88.22</v>
          </cell>
          <cell r="D360">
            <v>88.93</v>
          </cell>
          <cell r="E360">
            <v>88.13</v>
          </cell>
          <cell r="F360">
            <v>-3.47</v>
          </cell>
          <cell r="G360">
            <v>-3.78E-2</v>
          </cell>
          <cell r="H360" t="str">
            <v>1,04M</v>
          </cell>
          <cell r="I360">
            <v>0.51427083333333334</v>
          </cell>
        </row>
        <row r="361">
          <cell r="B361" t="str">
            <v>Schneider</v>
          </cell>
          <cell r="C361">
            <v>67.61</v>
          </cell>
          <cell r="D361">
            <v>68.209999999999994</v>
          </cell>
          <cell r="E361">
            <v>67.569999999999993</v>
          </cell>
          <cell r="F361">
            <v>-0.89</v>
          </cell>
          <cell r="G361">
            <v>-1.29E-2</v>
          </cell>
          <cell r="H361" t="str">
            <v>351,90K</v>
          </cell>
          <cell r="I361">
            <v>0.51437500000000003</v>
          </cell>
        </row>
        <row r="362">
          <cell r="B362" t="str">
            <v>Société Générale</v>
          </cell>
          <cell r="C362">
            <v>43.95</v>
          </cell>
          <cell r="D362">
            <v>44.18</v>
          </cell>
          <cell r="E362">
            <v>43.66</v>
          </cell>
          <cell r="F362">
            <v>-0.13</v>
          </cell>
          <cell r="G362">
            <v>-3.0000000000000001E-3</v>
          </cell>
          <cell r="H362" t="str">
            <v>1,16M</v>
          </cell>
          <cell r="I362">
            <v>0.51427083333333334</v>
          </cell>
        </row>
        <row r="363">
          <cell r="B363" t="str">
            <v>Solvay</v>
          </cell>
          <cell r="C363">
            <v>128.75</v>
          </cell>
          <cell r="D363">
            <v>130.35</v>
          </cell>
          <cell r="E363">
            <v>128.69999999999999</v>
          </cell>
          <cell r="F363">
            <v>-1.6</v>
          </cell>
          <cell r="G363">
            <v>-1.23E-2</v>
          </cell>
          <cell r="H363" t="str">
            <v>54,07K</v>
          </cell>
          <cell r="I363">
            <v>0.5114467592592592</v>
          </cell>
        </row>
        <row r="364">
          <cell r="B364" t="str">
            <v>Technip</v>
          </cell>
          <cell r="C364">
            <v>62.43</v>
          </cell>
          <cell r="D364">
            <v>62.72</v>
          </cell>
          <cell r="E364">
            <v>62.03</v>
          </cell>
          <cell r="F364">
            <v>0.62</v>
          </cell>
          <cell r="G364">
            <v>9.9000000000000008E-3</v>
          </cell>
          <cell r="H364" t="str">
            <v>196,44K</v>
          </cell>
          <cell r="I364">
            <v>0.51344907407407414</v>
          </cell>
        </row>
        <row r="365">
          <cell r="B365" t="str">
            <v>Total</v>
          </cell>
          <cell r="C365">
            <v>47.68</v>
          </cell>
          <cell r="D365">
            <v>48.09</v>
          </cell>
          <cell r="E365">
            <v>47.59</v>
          </cell>
          <cell r="F365">
            <v>-0.32</v>
          </cell>
          <cell r="G365">
            <v>-6.6E-3</v>
          </cell>
          <cell r="H365" t="str">
            <v>2,07M</v>
          </cell>
          <cell r="I365">
            <v>0.51435185185185184</v>
          </cell>
        </row>
        <row r="366">
          <cell r="B366" t="str">
            <v>Unibail-Rodamco</v>
          </cell>
          <cell r="C366">
            <v>238.75</v>
          </cell>
          <cell r="D366">
            <v>243.53</v>
          </cell>
          <cell r="E366">
            <v>238.75</v>
          </cell>
          <cell r="F366">
            <v>-4.95</v>
          </cell>
          <cell r="G366">
            <v>-2.0299999999999999E-2</v>
          </cell>
          <cell r="H366" t="str">
            <v>59,47K</v>
          </cell>
          <cell r="I366">
            <v>0.51358796296296294</v>
          </cell>
        </row>
        <row r="367">
          <cell r="A367"/>
          <cell r="B367" t="str">
            <v>Valeo</v>
          </cell>
          <cell r="C367">
            <v>145.9</v>
          </cell>
          <cell r="D367">
            <v>147.28</v>
          </cell>
          <cell r="E367">
            <v>145</v>
          </cell>
          <cell r="F367">
            <v>-0.9</v>
          </cell>
          <cell r="G367">
            <v>-6.1000000000000004E-3</v>
          </cell>
          <cell r="H367" t="str">
            <v>68,05K</v>
          </cell>
          <cell r="I367">
            <v>0.51377314814814812</v>
          </cell>
        </row>
        <row r="368">
          <cell r="B368" t="str">
            <v>Veolia</v>
          </cell>
          <cell r="C368">
            <v>18.547999999999998</v>
          </cell>
          <cell r="D368">
            <v>18.623000000000001</v>
          </cell>
          <cell r="E368">
            <v>18.463000000000001</v>
          </cell>
          <cell r="F368">
            <v>1.2999999999999999E-2</v>
          </cell>
          <cell r="G368">
            <v>6.9999999999999999E-4</v>
          </cell>
          <cell r="H368" t="str">
            <v>528,51K</v>
          </cell>
          <cell r="I368">
            <v>0.51377314814814812</v>
          </cell>
        </row>
        <row r="369">
          <cell r="B369" t="str">
            <v>Vinci</v>
          </cell>
          <cell r="C369">
            <v>52.95</v>
          </cell>
          <cell r="D369">
            <v>53.58</v>
          </cell>
          <cell r="E369">
            <v>52.92</v>
          </cell>
          <cell r="F369">
            <v>-0.73</v>
          </cell>
          <cell r="G369">
            <v>-1.35E-2</v>
          </cell>
          <cell r="H369" t="str">
            <v>455,61K</v>
          </cell>
          <cell r="I369">
            <v>0.51385416666666661</v>
          </cell>
        </row>
        <row r="370">
          <cell r="B370" t="str">
            <v>Vivendi</v>
          </cell>
          <cell r="C370">
            <v>22.52</v>
          </cell>
          <cell r="D370">
            <v>22.63</v>
          </cell>
          <cell r="E370">
            <v>22.49</v>
          </cell>
          <cell r="F370">
            <v>-0.23</v>
          </cell>
          <cell r="G370">
            <v>-0.01</v>
          </cell>
          <cell r="H370" t="str">
            <v>775,37K</v>
          </cell>
          <cell r="I370">
            <v>0.51435185185185184</v>
          </cell>
        </row>
        <row r="371">
          <cell r="A371" t="str">
            <v>Partager avec un ami</v>
          </cell>
        </row>
        <row r="372">
          <cell r="A372" t="str">
            <v>Lien vers ce graphique</v>
          </cell>
        </row>
        <row r="373">
          <cell r="A373" t="str">
            <v>Faites un commentaire</v>
          </cell>
        </row>
        <row r="374">
          <cell r="A374" t="str">
            <v>Partager avec d'autres amis:</v>
          </cell>
        </row>
        <row r="375">
          <cell r="A375" t="str">
            <v>Tweet</v>
          </cell>
        </row>
        <row r="376">
          <cell r="A376"/>
        </row>
        <row r="377">
          <cell r="A377" t="str">
            <v>Vers:</v>
          </cell>
        </row>
        <row r="378">
          <cell r="A378" t="str">
            <v>De:</v>
          </cell>
        </row>
        <row r="379">
          <cell r="A379" t="str">
            <v>Votre e-mail:</v>
          </cell>
          <cell r="C379" t="str">
            <v>Vérifiez le format e-mail</v>
          </cell>
        </row>
        <row r="380">
          <cell r="A380" t="str">
            <v>Message:</v>
          </cell>
        </row>
        <row r="381">
          <cell r="B381" t="str">
            <v>M'envoyer une copie par e-mail</v>
          </cell>
        </row>
        <row r="383">
          <cell r="B383" t="str">
            <v xml:space="preserve">Valider </v>
          </cell>
        </row>
        <row r="385">
          <cell r="A385"/>
        </row>
        <row r="388">
          <cell r="A388" t="str">
            <v xml:space="preserve"> Bug</v>
          </cell>
        </row>
        <row r="390">
          <cell r="A390" t="str">
            <v xml:space="preserve"> Féliciter</v>
          </cell>
        </row>
        <row r="392">
          <cell r="A392" t="str">
            <v xml:space="preserve"> Question</v>
          </cell>
        </row>
        <row r="394">
          <cell r="A394" t="str">
            <v xml:space="preserve"> Idée</v>
          </cell>
        </row>
        <row r="396">
          <cell r="A396" t="str">
            <v>Vous avez trouvé un bug? Merci de nous le faire savoir</v>
          </cell>
        </row>
        <row r="397">
          <cell r="A397" t="str">
            <v>Appliquer</v>
          </cell>
        </row>
        <row r="399">
          <cell r="A399" t="str">
            <v>Collez le lien suivant dans le courrier électronique, messagerie instantanée ou le site Web:</v>
          </cell>
        </row>
        <row r="400">
          <cell r="A400" t="str">
            <v>Mes sentiments</v>
          </cell>
        </row>
        <row r="401">
          <cell r="A401" t="str">
            <v>Ajouter votre prévision:</v>
          </cell>
        </row>
        <row r="402">
          <cell r="A402" t="str">
            <v>ou</v>
          </cell>
        </row>
        <row r="403">
          <cell r="A403"/>
        </row>
        <row r="404">
          <cell r="A404" t="str">
            <v>Avis des membres:</v>
          </cell>
        </row>
        <row r="405">
          <cell r="A405" t="str">
            <v>Haussier</v>
          </cell>
        </row>
        <row r="406">
          <cell r="A406">
            <v>0.4</v>
          </cell>
        </row>
        <row r="407">
          <cell r="A407" t="str">
            <v>Baissier</v>
          </cell>
        </row>
        <row r="408">
          <cell r="A408">
            <v>0.6</v>
          </cell>
        </row>
        <row r="409">
          <cell r="A409" t="str">
            <v>Ajouter un Commentaire</v>
          </cell>
        </row>
        <row r="410">
          <cell r="A410" t="str">
            <v>Instructions pour les Commentaires</v>
          </cell>
        </row>
        <row r="411">
          <cell r="A411" t="str">
            <v xml:space="preserve">Instructions pour les Commentaires </v>
          </cell>
        </row>
        <row r="412">
          <cell r="A412"/>
        </row>
        <row r="413">
          <cell r="A413" t="str">
            <v>Nous vous encourageons à faire usage des commentaires afin de se mettre en relation avec les utilisateurs, partager votre point de vue et poser des questions aux auteurs. Toutefois, afin de maintenir un niveau de dialogue de qualité, veuillez garder à l'esprit les éléments suivants:</v>
          </cell>
        </row>
        <row r="415">
          <cell r="A415" t="str">
            <v>Enrichir la conversation</v>
          </cell>
        </row>
        <row r="416">
          <cell r="A416" t="str">
            <v>Restez concentré et évitez les hors-sujets. Ne postez que du contenu lié au sujet abordé.</v>
          </cell>
          <cell r="D416"/>
        </row>
        <row r="417">
          <cell r="A417" t="str">
            <v xml:space="preserve">Soyez respectueux. Même les opinions négatives peuvent être appréhendées positivement et avec diplomatie. </v>
          </cell>
        </row>
        <row r="418">
          <cell r="A418" t="str">
            <v>Utiliser un style d'écriture standard. Ponctuation, majuscules et minuscules incluses.</v>
          </cell>
        </row>
        <row r="419">
          <cell r="A419" t="str">
            <v>NOTE: Tout spam et/ou messages promotionnels et liens insérés dans un commentaire seront retirés</v>
          </cell>
        </row>
        <row r="420">
          <cell r="A420" t="str">
            <v>Évitez les insultes, la calomnie ou les attaques personnelles dirigées contre un auteur ou un autre utilisateur.</v>
          </cell>
        </row>
        <row r="421">
          <cell r="A421" t="str">
            <v>Seuls les commentaires en français sont autorisés.</v>
          </cell>
        </row>
        <row r="423">
          <cell r="A423" t="str">
            <v>Les auteurs de spam ou d'abus seront supprimés du site et interdits d'inscription à la discrétion de Investing.com.</v>
          </cell>
        </row>
        <row r="425">
          <cell r="A425" t="str">
            <v>J'ai lu les conditions d'Investing.com relatives aux commentaires et j'accepte les modalités qui y sont décrites.</v>
          </cell>
        </row>
        <row r="426">
          <cell r="A426" t="str">
            <v>J'accepte</v>
          </cell>
        </row>
        <row r="427">
          <cell r="A427" t="str">
            <v>Ajouter un graphique au commentaire</v>
          </cell>
        </row>
        <row r="428">
          <cell r="A428" t="str">
            <v>France 40</v>
          </cell>
        </row>
        <row r="430">
          <cell r="A430"/>
        </row>
        <row r="432">
          <cell r="A432" t="str">
            <v>Annuler Joindre</v>
          </cell>
        </row>
        <row r="435">
          <cell r="A435" t="str">
            <v>Êtes-vous sûr de vouloir supprimer ce graphique ?</v>
          </cell>
        </row>
        <row r="436">
          <cell r="A436" t="str">
            <v>Annuler Supprimer</v>
          </cell>
        </row>
        <row r="438">
          <cell r="A438" t="str">
            <v>Exprimez-vous à propos du CAC 40</v>
          </cell>
        </row>
        <row r="439">
          <cell r="A439" t="str">
            <v>Joindre un graphique Publier 1000</v>
          </cell>
        </row>
        <row r="440">
          <cell r="A440" t="str">
            <v xml:space="preserve">Merci pour votre commentaire. Nous vous informons que les commentaires soumis restent en attente jusqu’à ce qu’ils soient validés par nos modérateurs. C’est la raison pour laquelle leur publication sur notre site peut parfois prendre un certain temps. </v>
          </cell>
        </row>
        <row r="441">
          <cell r="A441" t="str">
            <v xml:space="preserve">Derniers commentaires sur CAC 40 </v>
          </cell>
        </row>
        <row r="442">
          <cell r="A442" t="str">
            <v>magali liardet</v>
          </cell>
        </row>
        <row r="443">
          <cell r="A443" t="str">
            <v>magali liardet 29/04/2015 20:40 GMT</v>
          </cell>
        </row>
        <row r="444">
          <cell r="A444" t="str">
            <v>bonsoir, depuis quelques temps je trade , et ca va dans le mauvais sens , j ai perdu de l argent et actuellement je suis en balance avec 2 positions et bientot la 3eme j aimerai savoir comment pouvoir m en sortir?</v>
          </cell>
        </row>
        <row r="445">
          <cell r="A445" t="str">
            <v>Répondre</v>
          </cell>
        </row>
        <row r="446">
          <cell r="A446" t="str">
            <v>Tranche de cac franck</v>
          </cell>
        </row>
        <row r="447">
          <cell r="A447" t="str">
            <v>Tranche de cac franck 01/05/2015 08:22 GMT</v>
          </cell>
        </row>
        <row r="448">
          <cell r="A448" t="str">
            <v>bonjour, quelles positions avez vous ?</v>
          </cell>
        </row>
        <row r="449">
          <cell r="A449" t="str">
            <v>Répondre</v>
          </cell>
        </row>
        <row r="452">
          <cell r="A452" t="str">
            <v>live .be</v>
          </cell>
        </row>
        <row r="453">
          <cell r="A453" t="str">
            <v>live .be 20/04/2015 11:30 GMT</v>
          </cell>
        </row>
        <row r="454">
          <cell r="A454" t="str">
            <v>Call coupé cible atteinte 5185.</v>
          </cell>
        </row>
        <row r="455">
          <cell r="A455" t="str">
            <v>Répondre</v>
          </cell>
        </row>
        <row r="457">
          <cell r="A457"/>
        </row>
        <row r="458">
          <cell r="A458" t="str">
            <v>live .be</v>
          </cell>
        </row>
        <row r="459">
          <cell r="A459" t="str">
            <v>live .be 19/04/2015 20:54 GMT</v>
          </cell>
        </row>
        <row r="460">
          <cell r="A460" t="str">
            <v>Call avec cible 5185.</v>
          </cell>
        </row>
        <row r="461">
          <cell r="A461" t="str">
            <v>Répondre</v>
          </cell>
        </row>
        <row r="462">
          <cell r="A462" t="str">
            <v xml:space="preserve">Plus de commentaires </v>
          </cell>
        </row>
        <row r="465">
          <cell r="A465" t="str">
            <v>Êtes-vous sûr de vouloir supprimer ce graphique ?</v>
          </cell>
        </row>
        <row r="466">
          <cell r="A466" t="str">
            <v>Annuler Supprimer</v>
          </cell>
        </row>
        <row r="468">
          <cell r="A468" t="str">
            <v>Exprimez-vous</v>
          </cell>
        </row>
        <row r="469">
          <cell r="A469" t="str">
            <v>Joindre un graphique Publier 1000</v>
          </cell>
        </row>
        <row r="471">
          <cell r="A471" t="str">
            <v xml:space="preserve">  </v>
          </cell>
        </row>
        <row r="472">
          <cell r="A472" t="str">
            <v>Signalé avec succès</v>
          </cell>
        </row>
        <row r="473">
          <cell r="A473" t="str">
            <v xml:space="preserve">Merci. Ce commentaire a été soumis à un modérateur </v>
          </cell>
        </row>
        <row r="474">
          <cell r="A474" t="str">
            <v>_touchLoadingMsg</v>
          </cell>
        </row>
        <row r="475">
          <cell r="A475"/>
        </row>
        <row r="477">
          <cell r="A477" t="str">
            <v>Responsabilité: Fusion Media would like to remind you that the data contained in this website is not necessarily real-time nor accurate. All CFDs (stocks, indexes, futures) and Forex prices are not provided by exchanges but rather by market makers, and so prices may not be accurate and may differ from the actual market price, meaning prices are indicative and not appropriate for trading purposes. Therefore Fusion Media doesn`t bear any responsibility for any trading losses you might incur as a result of using this data .</v>
          </cell>
        </row>
        <row r="479">
          <cell r="A479" t="str">
            <v>Fusion Media or anyone involved with Fusion Media will not accept any liability for loss or damage as a result of reliance on the information including data, quotes, charts and buy/sell signals contained within this website. Please be fully informed regarding the risks and costs associated with trading the financial markets, it is one of the riskiest investment forms possible.</v>
          </cell>
        </row>
        <row r="480">
          <cell r="A480" t="str">
            <v>Trouver un Broker</v>
          </cell>
        </row>
        <row r="481">
          <cell r="A481" t="str">
            <v>Devises</v>
          </cell>
        </row>
        <row r="482">
          <cell r="A482" t="str">
            <v>CFDs</v>
          </cell>
        </row>
        <row r="483">
          <cell r="A483" t="str">
            <v>Options Binaires</v>
          </cell>
        </row>
        <row r="484">
          <cell r="A484" t="str">
            <v>Actions</v>
          </cell>
        </row>
        <row r="485">
          <cell r="A485" t="str">
            <v>Indices</v>
          </cell>
        </row>
        <row r="486">
          <cell r="A486" t="str">
            <v>Mat prem</v>
          </cell>
        </row>
        <row r="487">
          <cell r="A487" t="str">
            <v>Devises</v>
          </cell>
        </row>
        <row r="488">
          <cell r="A488" t="str">
            <v>Oblig.</v>
          </cell>
        </row>
        <row r="489">
          <cell r="A489" t="str">
            <v>Plus de catégories</v>
          </cell>
        </row>
        <row r="490">
          <cell r="A490" t="str">
            <v>Cotations CFD</v>
          </cell>
        </row>
        <row r="491">
          <cell r="B491" t="str">
            <v>CAC 40</v>
          </cell>
          <cell r="C491" t="str">
            <v>5.010,50</v>
          </cell>
          <cell r="D491">
            <v>-79.89</v>
          </cell>
          <cell r="E491">
            <v>-1.5699999999999999E-2</v>
          </cell>
        </row>
        <row r="492">
          <cell r="B492" t="str">
            <v>CAC 40 Futures</v>
          </cell>
          <cell r="C492" t="str">
            <v>4.965,80</v>
          </cell>
          <cell r="D492">
            <v>-51.2</v>
          </cell>
          <cell r="E492">
            <v>-1.0200000000000001E-2</v>
          </cell>
        </row>
        <row r="493">
          <cell r="A493"/>
          <cell r="B493" t="str">
            <v>S&amp;P 500 Futures</v>
          </cell>
          <cell r="C493" t="str">
            <v>2.106,15</v>
          </cell>
          <cell r="D493">
            <v>-2.35</v>
          </cell>
          <cell r="E493">
            <v>-1.1000000000000001E-3</v>
          </cell>
        </row>
        <row r="494">
          <cell r="B494" t="str">
            <v>US 30</v>
          </cell>
          <cell r="C494" t="str">
            <v>18.191,11</v>
          </cell>
          <cell r="D494">
            <v>267.05</v>
          </cell>
          <cell r="E494">
            <v>1.49E-2</v>
          </cell>
        </row>
        <row r="495">
          <cell r="B495" t="str">
            <v>DAX</v>
          </cell>
          <cell r="C495" t="str">
            <v>11.642,00</v>
          </cell>
          <cell r="D495">
            <v>-67.73</v>
          </cell>
          <cell r="E495">
            <v>-5.7999999999999996E-3</v>
          </cell>
        </row>
        <row r="496">
          <cell r="B496" t="str">
            <v>Euro Stoxx 50</v>
          </cell>
          <cell r="C496" t="str">
            <v>3.607,50</v>
          </cell>
          <cell r="D496">
            <v>-41.98</v>
          </cell>
          <cell r="E496">
            <v>-1.15E-2</v>
          </cell>
        </row>
        <row r="497">
          <cell r="B497" t="str">
            <v>Indice US Dollar</v>
          </cell>
          <cell r="C497">
            <v>95.15</v>
          </cell>
          <cell r="D497">
            <v>0.24</v>
          </cell>
          <cell r="E497">
            <v>2.5000000000000001E-3</v>
          </cell>
        </row>
        <row r="498">
          <cell r="A498" t="str">
            <v>Cotations CFD</v>
          </cell>
        </row>
        <row r="499">
          <cell r="B499" t="str">
            <v>Pétrole brut</v>
          </cell>
          <cell r="C499">
            <v>59.19</v>
          </cell>
          <cell r="D499">
            <v>-0.21</v>
          </cell>
          <cell r="E499">
            <v>-3.5000000000000001E-3</v>
          </cell>
        </row>
        <row r="500">
          <cell r="B500" t="str">
            <v>Pétrole Brent</v>
          </cell>
          <cell r="C500">
            <v>65.95</v>
          </cell>
          <cell r="D500">
            <v>-0.22</v>
          </cell>
          <cell r="E500">
            <v>-3.2000000000000002E-3</v>
          </cell>
        </row>
        <row r="501">
          <cell r="B501" t="str">
            <v>Gaz naturel</v>
          </cell>
          <cell r="C501">
            <v>2.891</v>
          </cell>
          <cell r="D501">
            <v>1.0999999999999999E-2</v>
          </cell>
          <cell r="E501">
            <v>3.5999999999999999E-3</v>
          </cell>
        </row>
        <row r="502">
          <cell r="A502"/>
          <cell r="B502" t="str">
            <v>Or</v>
          </cell>
          <cell r="C502" t="str">
            <v>1.186,20</v>
          </cell>
          <cell r="D502">
            <v>-2.7</v>
          </cell>
          <cell r="E502">
            <v>-2.3E-3</v>
          </cell>
        </row>
        <row r="503">
          <cell r="B503" t="str">
            <v>Argent</v>
          </cell>
          <cell r="C503">
            <v>16.443000000000001</v>
          </cell>
          <cell r="D503">
            <v>-2.1999999999999999E-2</v>
          </cell>
          <cell r="E503">
            <v>-1.2999999999999999E-3</v>
          </cell>
        </row>
        <row r="504">
          <cell r="B504" t="str">
            <v>Cuivre</v>
          </cell>
          <cell r="C504">
            <v>2.915</v>
          </cell>
          <cell r="D504">
            <v>-6.0000000000000001E-3</v>
          </cell>
          <cell r="E504">
            <v>-1.9E-3</v>
          </cell>
        </row>
        <row r="505">
          <cell r="B505" t="str">
            <v>Cacao Londres</v>
          </cell>
          <cell r="C505" t="str">
            <v>2.000,00</v>
          </cell>
          <cell r="D505">
            <v>1</v>
          </cell>
          <cell r="E505">
            <v>5.0000000000000001E-4</v>
          </cell>
        </row>
        <row r="506">
          <cell r="A506" t="str">
            <v>Cotations CFD</v>
          </cell>
        </row>
        <row r="507">
          <cell r="B507" t="str">
            <v>EUR/USD</v>
          </cell>
          <cell r="C507">
            <v>1.1163000000000001</v>
          </cell>
          <cell r="D507">
            <v>-3.8E-3</v>
          </cell>
          <cell r="E507">
            <v>-3.3999999999999998E-3</v>
          </cell>
        </row>
        <row r="508">
          <cell r="B508" t="str">
            <v>EUR/CHF</v>
          </cell>
          <cell r="C508">
            <v>1.0391999999999999</v>
          </cell>
          <cell r="D508">
            <v>-2.3E-3</v>
          </cell>
          <cell r="E508">
            <v>-2.2000000000000001E-3</v>
          </cell>
        </row>
        <row r="509">
          <cell r="B509" t="str">
            <v>EUR/GBP</v>
          </cell>
          <cell r="C509">
            <v>0.72219999999999995</v>
          </cell>
          <cell r="D509">
            <v>-3.0000000000000001E-3</v>
          </cell>
          <cell r="E509">
            <v>-4.1000000000000003E-3</v>
          </cell>
        </row>
        <row r="510">
          <cell r="B510" t="str">
            <v>GBP/USD</v>
          </cell>
          <cell r="C510">
            <v>1.5457000000000001</v>
          </cell>
          <cell r="D510">
            <v>1E-4</v>
          </cell>
          <cell r="E510">
            <v>1E-4</v>
          </cell>
        </row>
        <row r="511">
          <cell r="B511" t="str">
            <v>USD/JPY</v>
          </cell>
          <cell r="C511">
            <v>119.87</v>
          </cell>
          <cell r="D511">
            <v>0.1</v>
          </cell>
          <cell r="E511">
            <v>8.0000000000000004E-4</v>
          </cell>
        </row>
        <row r="512">
          <cell r="B512" t="str">
            <v>USD/CHF</v>
          </cell>
          <cell r="C512">
            <v>0.93079999999999996</v>
          </cell>
          <cell r="D512">
            <v>1E-3</v>
          </cell>
          <cell r="E512">
            <v>1.1000000000000001E-3</v>
          </cell>
        </row>
        <row r="513">
          <cell r="B513" t="str">
            <v>AUD/USD</v>
          </cell>
          <cell r="C513">
            <v>0.78920000000000001</v>
          </cell>
          <cell r="D513">
            <v>-3.8E-3</v>
          </cell>
          <cell r="E513">
            <v>-4.7000000000000002E-3</v>
          </cell>
        </row>
        <row r="514">
          <cell r="A514" t="str">
            <v>Cotations CFD</v>
          </cell>
        </row>
        <row r="515">
          <cell r="B515" t="str">
            <v>France 10 ans</v>
          </cell>
          <cell r="C515">
            <v>0.87</v>
          </cell>
          <cell r="D515">
            <v>3.5000000000000003E-2</v>
          </cell>
          <cell r="E515">
            <v>4.19E-2</v>
          </cell>
        </row>
        <row r="516">
          <cell r="B516" t="str">
            <v>Allemagne 10 ans</v>
          </cell>
          <cell r="C516">
            <v>0.58099999999999996</v>
          </cell>
          <cell r="D516">
            <v>3.5999999999999997E-2</v>
          </cell>
          <cell r="E516">
            <v>6.6100000000000006E-2</v>
          </cell>
        </row>
        <row r="517">
          <cell r="B517" t="str">
            <v>Etats-Unis 10 ans</v>
          </cell>
          <cell r="C517">
            <v>2.1749999999999998</v>
          </cell>
          <cell r="D517">
            <v>2.5000000000000001E-2</v>
          </cell>
          <cell r="E517">
            <v>1.15E-2</v>
          </cell>
        </row>
        <row r="518">
          <cell r="B518" t="str">
            <v>Euro BOBL</v>
          </cell>
          <cell r="C518">
            <v>128.51599999999999</v>
          </cell>
          <cell r="D518">
            <v>-4.4999999999999998E-2</v>
          </cell>
          <cell r="E518">
            <v>-4.0000000000000002E-4</v>
          </cell>
        </row>
        <row r="519">
          <cell r="B519" t="str">
            <v>Euro SCHATZ</v>
          </cell>
          <cell r="C519">
            <v>111.178</v>
          </cell>
          <cell r="D519">
            <v>0</v>
          </cell>
          <cell r="E519">
            <v>0</v>
          </cell>
        </row>
        <row r="520">
          <cell r="A520"/>
          <cell r="B520" t="str">
            <v>UK Gilt</v>
          </cell>
          <cell r="C520">
            <v>117.48</v>
          </cell>
          <cell r="D520">
            <v>-0.41</v>
          </cell>
          <cell r="E520">
            <v>-3.5000000000000001E-3</v>
          </cell>
        </row>
        <row r="521">
          <cell r="A521"/>
          <cell r="B521" t="str">
            <v>US 10 YR T-Note</v>
          </cell>
          <cell r="C521">
            <v>127.6</v>
          </cell>
          <cell r="D521">
            <v>-0.25</v>
          </cell>
          <cell r="E521">
            <v>-2E-3</v>
          </cell>
        </row>
        <row r="522">
          <cell r="A522" t="str">
            <v>Devises</v>
          </cell>
        </row>
        <row r="523">
          <cell r="A523" t="str">
            <v>Mat prem</v>
          </cell>
        </row>
        <row r="524">
          <cell r="A524" t="str">
            <v>Indices</v>
          </cell>
        </row>
        <row r="525">
          <cell r="A525" t="str">
            <v>Actions</v>
          </cell>
        </row>
        <row r="526">
          <cell r="A526" t="str">
            <v>Période</v>
          </cell>
        </row>
        <row r="527">
          <cell r="A527" t="str">
            <v>EUR/USD</v>
          </cell>
        </row>
        <row r="528">
          <cell r="A528">
            <v>1.1162000000000001</v>
          </cell>
        </row>
        <row r="529">
          <cell r="A529">
            <v>-7.3000000000000001E-3</v>
          </cell>
        </row>
        <row r="530">
          <cell r="A530" t="str">
            <v>Résumé</v>
          </cell>
        </row>
        <row r="531">
          <cell r="A531" t="str">
            <v>Vente</v>
          </cell>
        </row>
        <row r="532">
          <cell r="A532" t="str">
            <v>Moyennes Mobiles:</v>
          </cell>
        </row>
        <row r="533">
          <cell r="A533" t="str">
            <v>Achat (5)</v>
          </cell>
        </row>
        <row r="534">
          <cell r="A534" t="str">
            <v>Vente (7)</v>
          </cell>
        </row>
        <row r="535">
          <cell r="A535" t="str">
            <v>Indicateurs:</v>
          </cell>
        </row>
        <row r="536">
          <cell r="A536" t="str">
            <v>Achat (2)</v>
          </cell>
        </row>
        <row r="537">
          <cell r="A537" t="str">
            <v>Vente (4)</v>
          </cell>
        </row>
        <row r="538">
          <cell r="A538" t="str">
            <v>EUR/USD</v>
          </cell>
        </row>
        <row r="539">
          <cell r="A539">
            <v>1.1162000000000001</v>
          </cell>
        </row>
        <row r="540">
          <cell r="A540">
            <v>-7.3000000000000001E-3</v>
          </cell>
        </row>
        <row r="541">
          <cell r="A541" t="str">
            <v>Résumé</v>
          </cell>
        </row>
        <row r="542">
          <cell r="A542" t="str">
            <v>Vente</v>
          </cell>
        </row>
        <row r="543">
          <cell r="A543" t="str">
            <v>Moyennes Mobiles:</v>
          </cell>
        </row>
        <row r="544">
          <cell r="A544" t="str">
            <v>Achat (5)</v>
          </cell>
        </row>
        <row r="545">
          <cell r="A545" t="str">
            <v>Vente (7)</v>
          </cell>
        </row>
        <row r="546">
          <cell r="A546" t="str">
            <v>Indicateurs:</v>
          </cell>
        </row>
        <row r="547">
          <cell r="A547" t="str">
            <v>Achat (2)</v>
          </cell>
        </row>
        <row r="548">
          <cell r="A548" t="str">
            <v>Vente (4)</v>
          </cell>
        </row>
        <row r="549">
          <cell r="A549" t="str">
            <v>USD/JPY</v>
          </cell>
        </row>
        <row r="550">
          <cell r="A550">
            <v>119.87</v>
          </cell>
        </row>
        <row r="551">
          <cell r="A551">
            <v>0.1008</v>
          </cell>
        </row>
        <row r="552">
          <cell r="A552" t="str">
            <v>Résumé</v>
          </cell>
        </row>
        <row r="553">
          <cell r="A553" t="str">
            <v>Vente</v>
          </cell>
        </row>
        <row r="554">
          <cell r="A554" t="str">
            <v>Moyennes Mobiles:</v>
          </cell>
        </row>
        <row r="555">
          <cell r="A555" t="str">
            <v>Achat (2)</v>
          </cell>
        </row>
        <row r="556">
          <cell r="A556" t="str">
            <v>Vente (10)</v>
          </cell>
        </row>
        <row r="557">
          <cell r="A557" t="str">
            <v>Indicateurs:</v>
          </cell>
        </row>
        <row r="558">
          <cell r="A558" t="str">
            <v>Achat (1)</v>
          </cell>
        </row>
        <row r="559">
          <cell r="A559" t="str">
            <v>Vente (4)</v>
          </cell>
        </row>
        <row r="560">
          <cell r="A560" t="str">
            <v>EUR/JPY</v>
          </cell>
        </row>
        <row r="561">
          <cell r="A561">
            <v>133.81</v>
          </cell>
        </row>
        <row r="562">
          <cell r="A562">
            <v>-0.35259999999999997</v>
          </cell>
        </row>
        <row r="563">
          <cell r="A563" t="str">
            <v>Résumé</v>
          </cell>
        </row>
        <row r="564">
          <cell r="A564" t="str">
            <v>Vente Forte</v>
          </cell>
        </row>
        <row r="565">
          <cell r="A565" t="str">
            <v>Moyennes Mobiles:</v>
          </cell>
        </row>
        <row r="566">
          <cell r="A566" t="str">
            <v>Achat (4)</v>
          </cell>
        </row>
        <row r="567">
          <cell r="A567" t="str">
            <v>Vente (8)</v>
          </cell>
        </row>
        <row r="568">
          <cell r="A568" t="str">
            <v>Indicateurs:</v>
          </cell>
        </row>
        <row r="569">
          <cell r="A569" t="str">
            <v>Achat (2)</v>
          </cell>
        </row>
        <row r="570">
          <cell r="A570" t="str">
            <v>Vente (8)</v>
          </cell>
        </row>
        <row r="571">
          <cell r="A571" t="str">
            <v>GBP/USD</v>
          </cell>
        </row>
        <row r="572">
          <cell r="A572">
            <v>1.5457000000000001</v>
          </cell>
        </row>
        <row r="573">
          <cell r="A573">
            <v>2.0000000000000001E-4</v>
          </cell>
        </row>
        <row r="574">
          <cell r="A574" t="str">
            <v>Résumé</v>
          </cell>
        </row>
        <row r="575">
          <cell r="A575" t="str">
            <v>Neutre</v>
          </cell>
        </row>
        <row r="576">
          <cell r="A576" t="str">
            <v>Moyennes Mobiles:</v>
          </cell>
        </row>
        <row r="577">
          <cell r="A577" t="str">
            <v>Achat (6)</v>
          </cell>
        </row>
        <row r="578">
          <cell r="A578" t="str">
            <v>Vente (6)</v>
          </cell>
        </row>
        <row r="579">
          <cell r="A579" t="str">
            <v>Indicateurs:</v>
          </cell>
        </row>
        <row r="580">
          <cell r="A580" t="str">
            <v>Achat (1)</v>
          </cell>
        </row>
        <row r="581">
          <cell r="A581" t="str">
            <v>Vente (5)</v>
          </cell>
        </row>
        <row r="582">
          <cell r="A582" t="str">
            <v>AUD/USD</v>
          </cell>
        </row>
        <row r="583">
          <cell r="A583">
            <v>0.78910000000000002</v>
          </cell>
        </row>
        <row r="584">
          <cell r="A584">
            <v>-8.7999999999999988E-3</v>
          </cell>
        </row>
        <row r="585">
          <cell r="A585" t="str">
            <v>Résumé</v>
          </cell>
        </row>
        <row r="586">
          <cell r="A586" t="str">
            <v>Vente Forte</v>
          </cell>
        </row>
        <row r="587">
          <cell r="A587" t="str">
            <v>Moyennes Mobiles:</v>
          </cell>
        </row>
        <row r="588">
          <cell r="A588" t="str">
            <v>Achat (1)</v>
          </cell>
        </row>
        <row r="589">
          <cell r="A589" t="str">
            <v>Vente (11)</v>
          </cell>
        </row>
        <row r="590">
          <cell r="A590" t="str">
            <v>Indicateurs:</v>
          </cell>
        </row>
        <row r="591">
          <cell r="A591" t="str">
            <v>Achat (3)</v>
          </cell>
        </row>
        <row r="592">
          <cell r="A592" t="str">
            <v>Vente (5)</v>
          </cell>
        </row>
        <row r="593">
          <cell r="A593" t="str">
            <v>EUR/GBP</v>
          </cell>
        </row>
        <row r="594">
          <cell r="A594">
            <v>0.72219999999999995</v>
          </cell>
        </row>
        <row r="595">
          <cell r="A595">
            <v>-7.0999999999999995E-3</v>
          </cell>
        </row>
        <row r="596">
          <cell r="A596" t="str">
            <v>Résumé</v>
          </cell>
        </row>
        <row r="597">
          <cell r="A597" t="str">
            <v>Neutre</v>
          </cell>
        </row>
        <row r="598">
          <cell r="A598" t="str">
            <v>Moyennes Mobiles:</v>
          </cell>
        </row>
        <row r="599">
          <cell r="A599" t="str">
            <v>Achat (5)</v>
          </cell>
        </row>
        <row r="600">
          <cell r="A600" t="str">
            <v>Vente (7)</v>
          </cell>
        </row>
        <row r="601">
          <cell r="A601" t="str">
            <v>Indicateurs:</v>
          </cell>
        </row>
        <row r="602">
          <cell r="A602" t="str">
            <v>Achat (4)</v>
          </cell>
        </row>
        <row r="603">
          <cell r="A603" t="str">
            <v>Vente (4)</v>
          </cell>
        </row>
        <row r="604">
          <cell r="A604" t="str">
            <v>USD/CHF</v>
          </cell>
        </row>
        <row r="605">
          <cell r="A605">
            <v>0.93079999999999996</v>
          </cell>
        </row>
        <row r="606">
          <cell r="A606">
            <v>2.1000000000000003E-3</v>
          </cell>
        </row>
        <row r="607">
          <cell r="A607" t="str">
            <v>Résumé</v>
          </cell>
        </row>
        <row r="608">
          <cell r="A608" t="str">
            <v>Vente Forte</v>
          </cell>
        </row>
        <row r="609">
          <cell r="A609" t="str">
            <v>Moyennes Mobiles:</v>
          </cell>
        </row>
        <row r="610">
          <cell r="A610" t="str">
            <v>Achat (1)</v>
          </cell>
        </row>
        <row r="611">
          <cell r="A611" t="str">
            <v>Vente (11)</v>
          </cell>
        </row>
        <row r="612">
          <cell r="A612" t="str">
            <v>Indicateurs:</v>
          </cell>
        </row>
        <row r="613">
          <cell r="A613" t="str">
            <v>Achat (3)</v>
          </cell>
        </row>
        <row r="614">
          <cell r="A614" t="str">
            <v>Vente (4)</v>
          </cell>
        </row>
        <row r="615">
          <cell r="C615" t="str">
            <v>EUR/USD</v>
          </cell>
          <cell r="D615">
            <v>1.1162000000000001</v>
          </cell>
          <cell r="E615" t="str">
            <v>Vente</v>
          </cell>
        </row>
        <row r="616">
          <cell r="C616" t="str">
            <v>USD/JPY</v>
          </cell>
          <cell r="D616">
            <v>119.87</v>
          </cell>
          <cell r="E616" t="str">
            <v>Vente</v>
          </cell>
        </row>
        <row r="617">
          <cell r="C617" t="str">
            <v>EUR/JPY</v>
          </cell>
          <cell r="D617">
            <v>133.81</v>
          </cell>
          <cell r="E617" t="str">
            <v>Vente Forte</v>
          </cell>
        </row>
        <row r="618">
          <cell r="C618" t="str">
            <v>GBP/USD</v>
          </cell>
          <cell r="D618">
            <v>1.5457000000000001</v>
          </cell>
          <cell r="E618" t="str">
            <v>Neutre</v>
          </cell>
        </row>
        <row r="619">
          <cell r="C619" t="str">
            <v>AUD/USD</v>
          </cell>
          <cell r="D619">
            <v>0.78910000000000002</v>
          </cell>
          <cell r="E619" t="str">
            <v>Vente Forte</v>
          </cell>
        </row>
        <row r="620">
          <cell r="C620" t="str">
            <v>EUR/GBP</v>
          </cell>
          <cell r="D620">
            <v>0.72219999999999995</v>
          </cell>
          <cell r="E620" t="str">
            <v>Neutre</v>
          </cell>
        </row>
        <row r="621">
          <cell r="C621" t="str">
            <v>USD/CHF</v>
          </cell>
          <cell r="D621">
            <v>0.93079999999999996</v>
          </cell>
          <cell r="E621" t="str">
            <v>Vente Forte</v>
          </cell>
        </row>
        <row r="622">
          <cell r="C622" t="str">
            <v>Or</v>
          </cell>
          <cell r="D622" t="str">
            <v>1.186,20</v>
          </cell>
          <cell r="E622" t="str">
            <v>Achat Fort</v>
          </cell>
        </row>
        <row r="623">
          <cell r="C623" t="str">
            <v>Argent</v>
          </cell>
          <cell r="D623">
            <v>16.443000000000001</v>
          </cell>
          <cell r="E623" t="str">
            <v>Achat Fort</v>
          </cell>
        </row>
        <row r="624">
          <cell r="C624" t="str">
            <v>Cuivre</v>
          </cell>
          <cell r="D624">
            <v>2.915</v>
          </cell>
          <cell r="E624" t="str">
            <v>Vente Forte</v>
          </cell>
        </row>
        <row r="625">
          <cell r="C625" t="str">
            <v>Pétrole brut</v>
          </cell>
          <cell r="D625">
            <v>59.19</v>
          </cell>
          <cell r="E625" t="str">
            <v>Neutre</v>
          </cell>
        </row>
        <row r="626">
          <cell r="C626" t="str">
            <v>Pétrole Brent</v>
          </cell>
          <cell r="D626">
            <v>65.95</v>
          </cell>
          <cell r="E626" t="str">
            <v>Vente</v>
          </cell>
        </row>
        <row r="627">
          <cell r="C627" t="str">
            <v>Gaz naturel</v>
          </cell>
          <cell r="D627">
            <v>2.891</v>
          </cell>
          <cell r="E627" t="str">
            <v>Achat Fort</v>
          </cell>
        </row>
        <row r="628">
          <cell r="C628" t="str">
            <v>Cacao Londres</v>
          </cell>
          <cell r="D628" t="str">
            <v>2.000,00</v>
          </cell>
          <cell r="E628" t="str">
            <v>Vente</v>
          </cell>
        </row>
        <row r="629">
          <cell r="C629" t="str">
            <v>CAC 40</v>
          </cell>
          <cell r="D629" t="str">
            <v>5.009,80</v>
          </cell>
          <cell r="E629" t="str">
            <v>Vente Forte</v>
          </cell>
        </row>
        <row r="630">
          <cell r="C630" t="str">
            <v>DAX</v>
          </cell>
          <cell r="D630" t="str">
            <v>11.639,30</v>
          </cell>
          <cell r="E630" t="str">
            <v>Vente</v>
          </cell>
        </row>
        <row r="631">
          <cell r="C631" t="str">
            <v>Euro Stoxx 50</v>
          </cell>
          <cell r="D631" t="str">
            <v>3.607,50</v>
          </cell>
          <cell r="E631" t="str">
            <v>Vente Forte</v>
          </cell>
        </row>
        <row r="632">
          <cell r="C632" t="str">
            <v>S&amp;P 500</v>
          </cell>
          <cell r="D632" t="str">
            <v>2.116,10</v>
          </cell>
          <cell r="E632" t="str">
            <v>Vente</v>
          </cell>
        </row>
        <row r="633">
          <cell r="C633" t="str">
            <v>US 30</v>
          </cell>
          <cell r="D633" t="str">
            <v>18.191,11</v>
          </cell>
          <cell r="E633" t="str">
            <v>Achat</v>
          </cell>
        </row>
        <row r="634">
          <cell r="C634" t="str">
            <v>Nasdaq 100</v>
          </cell>
          <cell r="D634" t="str">
            <v>4.458,65</v>
          </cell>
          <cell r="E634" t="str">
            <v>Neutre</v>
          </cell>
        </row>
        <row r="635">
          <cell r="C635" t="str">
            <v>Nikkei 225</v>
          </cell>
          <cell r="D635" t="str">
            <v>19.620,91</v>
          </cell>
        </row>
        <row r="636">
          <cell r="C636" t="str">
            <v>BNP Paribas</v>
          </cell>
          <cell r="D636">
            <v>56.9</v>
          </cell>
          <cell r="E636" t="str">
            <v>Vente Forte</v>
          </cell>
        </row>
        <row r="637">
          <cell r="C637" t="str">
            <v>Société Générale</v>
          </cell>
          <cell r="D637">
            <v>43.95</v>
          </cell>
          <cell r="E637" t="str">
            <v>Vente Forte</v>
          </cell>
        </row>
        <row r="638">
          <cell r="C638" t="str">
            <v>Crédit Agricole</v>
          </cell>
          <cell r="D638">
            <v>13.837999999999999</v>
          </cell>
          <cell r="E638" t="str">
            <v>Neutre</v>
          </cell>
        </row>
        <row r="639">
          <cell r="C639" t="str">
            <v>Orange</v>
          </cell>
          <cell r="D639">
            <v>14.48</v>
          </cell>
          <cell r="E639" t="str">
            <v>Neutre</v>
          </cell>
        </row>
        <row r="640">
          <cell r="C640" t="str">
            <v>Peugeot</v>
          </cell>
          <cell r="D640">
            <v>17.09</v>
          </cell>
          <cell r="E640" t="str">
            <v>Vente Forte</v>
          </cell>
        </row>
        <row r="641">
          <cell r="C641" t="str">
            <v>ArcelorMittal</v>
          </cell>
          <cell r="D641">
            <v>9.5</v>
          </cell>
          <cell r="E641" t="str">
            <v>Vente</v>
          </cell>
        </row>
        <row r="642">
          <cell r="C642" t="str">
            <v>Apple</v>
          </cell>
          <cell r="D642">
            <v>127.62</v>
          </cell>
          <cell r="E642" t="str">
            <v>Achat Fort</v>
          </cell>
        </row>
        <row r="643">
          <cell r="A643" t="str">
            <v>Mes dernières cotations</v>
          </cell>
        </row>
        <row r="644">
          <cell r="B644" t="str">
            <v>Nom</v>
          </cell>
          <cell r="C644" t="str">
            <v>Cours</v>
          </cell>
          <cell r="D644" t="str">
            <v>Var.</v>
          </cell>
          <cell r="E644" t="str">
            <v>Var.%</v>
          </cell>
        </row>
        <row r="645">
          <cell r="B645" t="str">
            <v>CAC 40</v>
          </cell>
          <cell r="C645" t="str">
            <v>5.009,80</v>
          </cell>
          <cell r="D645">
            <v>-80.59</v>
          </cell>
          <cell r="E645">
            <v>-1.5800000000000002E-2</v>
          </cell>
        </row>
        <row r="646">
          <cell r="B646" t="str">
            <v>FTSE/JSE Top 40</v>
          </cell>
          <cell r="C646" t="str">
            <v>48.000,18</v>
          </cell>
          <cell r="D646">
            <v>283.64999999999998</v>
          </cell>
          <cell r="E646">
            <v>5.8999999999999999E-3</v>
          </cell>
        </row>
        <row r="647">
          <cell r="B647" t="str">
            <v>Nikkei 225</v>
          </cell>
          <cell r="C647" t="str">
            <v>19.620,91</v>
          </cell>
          <cell r="D647">
            <v>241.72</v>
          </cell>
          <cell r="E647">
            <v>1.2500000000000001E-2</v>
          </cell>
        </row>
        <row r="648">
          <cell r="B648" t="str">
            <v>Tadawul All Share</v>
          </cell>
          <cell r="C648" t="str">
            <v>9.710,10</v>
          </cell>
          <cell r="D648">
            <v>-0.41</v>
          </cell>
          <cell r="E648">
            <v>2.0000000000000001E-4</v>
          </cell>
        </row>
        <row r="649">
          <cell r="B649" t="str">
            <v>IBEX 35</v>
          </cell>
          <cell r="C649" t="str">
            <v>11.390,50</v>
          </cell>
          <cell r="D649">
            <v>-34.200000000000003</v>
          </cell>
          <cell r="E649">
            <v>-3.0000000000000001E-3</v>
          </cell>
        </row>
        <row r="650">
          <cell r="B650" t="str">
            <v>MICEX</v>
          </cell>
          <cell r="C650" t="str">
            <v>1.708,52</v>
          </cell>
          <cell r="D650">
            <v>21.54</v>
          </cell>
          <cell r="E650">
            <v>1.2800000000000001E-2</v>
          </cell>
        </row>
        <row r="651">
          <cell r="B651" t="str">
            <v>Athens General</v>
          </cell>
          <cell r="C651">
            <v>816.92</v>
          </cell>
          <cell r="D651">
            <v>-22.03</v>
          </cell>
          <cell r="E651">
            <v>-2.63E-2</v>
          </cell>
        </row>
        <row r="652">
          <cell r="A652" t="str">
            <v>Effacer toutes les cotations récentes</v>
          </cell>
        </row>
        <row r="653">
          <cell r="A653" t="str">
            <v>Palmarès Actions</v>
          </cell>
        </row>
        <row r="654">
          <cell r="A654" t="str">
            <v>Volumes</v>
          </cell>
        </row>
        <row r="655">
          <cell r="A655" t="str">
            <v>Hausses %</v>
          </cell>
          <cell r="D655"/>
        </row>
        <row r="656">
          <cell r="A656" t="str">
            <v>Baisses %</v>
          </cell>
          <cell r="D656"/>
        </row>
        <row r="657">
          <cell r="B657" t="str">
            <v>Nom</v>
          </cell>
          <cell r="C657" t="str">
            <v>Dernier</v>
          </cell>
          <cell r="D657" t="str">
            <v>Var. %</v>
          </cell>
          <cell r="E657" t="str">
            <v>Vol.</v>
          </cell>
        </row>
        <row r="658">
          <cell r="B658" t="str">
            <v>Alcatel-Lucent</v>
          </cell>
          <cell r="C658">
            <v>3.415</v>
          </cell>
          <cell r="D658">
            <v>-5.4000000000000003E-3</v>
          </cell>
          <cell r="E658" t="str">
            <v>10,28M</v>
          </cell>
        </row>
        <row r="659">
          <cell r="B659" t="str">
            <v>Orange</v>
          </cell>
          <cell r="C659">
            <v>14.48</v>
          </cell>
          <cell r="D659">
            <v>-1.9800000000000002E-2</v>
          </cell>
          <cell r="E659" t="str">
            <v>3,73M</v>
          </cell>
        </row>
        <row r="660">
          <cell r="B660" t="str">
            <v>AXA</v>
          </cell>
          <cell r="C660">
            <v>22.34</v>
          </cell>
          <cell r="D660">
            <v>-4.7300000000000002E-2</v>
          </cell>
          <cell r="E660" t="str">
            <v>2,54M</v>
          </cell>
        </row>
        <row r="661">
          <cell r="B661" t="str">
            <v>Air France KLM SA</v>
          </cell>
          <cell r="C661">
            <v>8.32</v>
          </cell>
          <cell r="D661">
            <v>1.32E-2</v>
          </cell>
          <cell r="E661" t="str">
            <v>2,30M</v>
          </cell>
        </row>
        <row r="662">
          <cell r="B662" t="str">
            <v>Total</v>
          </cell>
          <cell r="C662">
            <v>47.7</v>
          </cell>
          <cell r="D662">
            <v>-6.1999999999999998E-3</v>
          </cell>
          <cell r="E662" t="str">
            <v>2,07M</v>
          </cell>
        </row>
        <row r="663">
          <cell r="B663" t="str">
            <v>Solocal Group</v>
          </cell>
          <cell r="C663">
            <v>0.498</v>
          </cell>
          <cell r="D663">
            <v>-4.0000000000000001E-3</v>
          </cell>
          <cell r="E663" t="str">
            <v>2,02M</v>
          </cell>
        </row>
        <row r="664">
          <cell r="B664" t="str">
            <v>Crédit Agricole</v>
          </cell>
          <cell r="C664">
            <v>13.843</v>
          </cell>
          <cell r="D664">
            <v>-5.8999999999999999E-3</v>
          </cell>
          <cell r="E664" t="str">
            <v>1,96M</v>
          </cell>
        </row>
        <row r="665">
          <cell r="B665" t="str">
            <v>Nom</v>
          </cell>
          <cell r="C665" t="str">
            <v>Dernier</v>
          </cell>
          <cell r="D665" t="str">
            <v>Var. %</v>
          </cell>
          <cell r="E665" t="str">
            <v>Vol.</v>
          </cell>
        </row>
        <row r="666">
          <cell r="B666" t="str">
            <v>Sensorion SA</v>
          </cell>
          <cell r="C666">
            <v>9</v>
          </cell>
          <cell r="D666">
            <v>0.15379999999999999</v>
          </cell>
          <cell r="E666" t="str">
            <v>168,22K</v>
          </cell>
        </row>
        <row r="667">
          <cell r="B667" t="str">
            <v>Schaeffer-Dufour</v>
          </cell>
          <cell r="C667">
            <v>28.7</v>
          </cell>
          <cell r="D667">
            <v>9.9199999999999997E-2</v>
          </cell>
          <cell r="E667" t="str">
            <v>0,01K</v>
          </cell>
        </row>
        <row r="668">
          <cell r="B668" t="str">
            <v>Avanquest Software</v>
          </cell>
          <cell r="C668">
            <v>0.37</v>
          </cell>
          <cell r="D668">
            <v>8.8200000000000001E-2</v>
          </cell>
          <cell r="E668" t="str">
            <v>82,28K</v>
          </cell>
        </row>
        <row r="669">
          <cell r="B669" t="str">
            <v>Unibel</v>
          </cell>
          <cell r="C669">
            <v>666</v>
          </cell>
          <cell r="D669">
            <v>8.2900000000000001E-2</v>
          </cell>
          <cell r="E669" t="str">
            <v>0,00K</v>
          </cell>
        </row>
        <row r="670">
          <cell r="B670" t="str">
            <v>Paref</v>
          </cell>
          <cell r="C670">
            <v>59.99</v>
          </cell>
          <cell r="D670">
            <v>7.9899999999999999E-2</v>
          </cell>
          <cell r="E670" t="str">
            <v>1,43K</v>
          </cell>
        </row>
        <row r="671">
          <cell r="B671" t="str">
            <v>Poxel SA</v>
          </cell>
          <cell r="C671">
            <v>13.15</v>
          </cell>
          <cell r="D671">
            <v>7.2599999999999998E-2</v>
          </cell>
          <cell r="E671" t="str">
            <v>82,07K</v>
          </cell>
        </row>
        <row r="672">
          <cell r="B672" t="str">
            <v>Keyyo</v>
          </cell>
          <cell r="C672">
            <v>8.3000000000000007</v>
          </cell>
          <cell r="D672">
            <v>7.0999999999999994E-2</v>
          </cell>
          <cell r="E672" t="str">
            <v>4,78K</v>
          </cell>
        </row>
        <row r="673">
          <cell r="B673" t="str">
            <v>Nom</v>
          </cell>
          <cell r="C673" t="str">
            <v>Dernier</v>
          </cell>
          <cell r="D673" t="str">
            <v>Var. %</v>
          </cell>
          <cell r="E673" t="str">
            <v>Vol.</v>
          </cell>
        </row>
        <row r="674">
          <cell r="B674" t="str">
            <v>Oxis International Inc</v>
          </cell>
          <cell r="C674">
            <v>0.02</v>
          </cell>
          <cell r="D674">
            <v>-0.33329999999999999</v>
          </cell>
          <cell r="E674" t="str">
            <v>26,50K</v>
          </cell>
        </row>
        <row r="675">
          <cell r="B675" t="str">
            <v>Adomos</v>
          </cell>
          <cell r="C675">
            <v>0.04</v>
          </cell>
          <cell r="D675">
            <v>-0.25</v>
          </cell>
          <cell r="E675" t="str">
            <v>30,01K</v>
          </cell>
        </row>
        <row r="676">
          <cell r="B676" t="str">
            <v>FIPP</v>
          </cell>
          <cell r="C676">
            <v>0.14000000000000001</v>
          </cell>
          <cell r="D676">
            <v>-7.1400000000000005E-2</v>
          </cell>
          <cell r="E676" t="str">
            <v>27,61K</v>
          </cell>
        </row>
        <row r="677">
          <cell r="B677" t="str">
            <v>Visiomed Group</v>
          </cell>
          <cell r="C677">
            <v>3.52</v>
          </cell>
          <cell r="D677">
            <v>-5.8799999999999998E-2</v>
          </cell>
          <cell r="E677" t="str">
            <v>34,83K</v>
          </cell>
        </row>
        <row r="678">
          <cell r="B678" t="str">
            <v>St Dupont</v>
          </cell>
          <cell r="C678">
            <v>0.2</v>
          </cell>
          <cell r="D678">
            <v>-0.05</v>
          </cell>
          <cell r="E678" t="str">
            <v>72,60K</v>
          </cell>
        </row>
        <row r="679">
          <cell r="B679" t="str">
            <v>Coheris</v>
          </cell>
          <cell r="C679">
            <v>2</v>
          </cell>
          <cell r="D679">
            <v>-4.7600000000000003E-2</v>
          </cell>
          <cell r="E679" t="str">
            <v>5,69K</v>
          </cell>
        </row>
        <row r="680">
          <cell r="B680" t="str">
            <v>AXA</v>
          </cell>
          <cell r="C680">
            <v>22.34</v>
          </cell>
          <cell r="D680">
            <v>-4.7300000000000002E-2</v>
          </cell>
          <cell r="E680" t="str">
            <v>2,54M</v>
          </cell>
        </row>
        <row r="681">
          <cell r="A681" t="str">
            <v>Promotions</v>
          </cell>
        </row>
        <row r="682">
          <cell r="A682" t="str">
            <v xml:space="preserve"> Rejoignez l’incroyable compétition de 24option afin de gagner l’unique somme de 100 000$!</v>
          </cell>
        </row>
        <row r="683">
          <cell r="A683" t="str">
            <v>24option</v>
          </cell>
        </row>
        <row r="684">
          <cell r="A684" t="str">
            <v xml:space="preserve"> Apte au succès </v>
          </cell>
        </row>
        <row r="685">
          <cell r="A685" t="str">
            <v>Alvexo</v>
          </cell>
        </row>
        <row r="686">
          <cell r="A686" t="str">
            <v xml:space="preserve"> Investissez et protégez votre investissement avec des contrats de différence (CFD)</v>
          </cell>
        </row>
        <row r="687">
          <cell r="A687" t="str">
            <v>Alvexo</v>
          </cell>
        </row>
        <row r="688">
          <cell r="A688" t="str">
            <v xml:space="preserve"> Les effets du succès </v>
          </cell>
        </row>
        <row r="689">
          <cell r="A689" t="str">
            <v>Alvexo</v>
          </cell>
        </row>
        <row r="690">
          <cell r="A690" t="str">
            <v>Plus de promotions</v>
          </cell>
        </row>
        <row r="691">
          <cell r="A691" t="str">
            <v>Connectez-vous à Investing.com</v>
          </cell>
        </row>
        <row r="692">
          <cell r="A692" t="str">
            <v xml:space="preserve">Suivre InvestingFrance </v>
          </cell>
        </row>
        <row r="693">
          <cell r="A693" t="str">
            <v>2.556 abonnés</v>
          </cell>
        </row>
        <row r="694">
          <cell r="A694" t="str">
            <v>Investing.com</v>
          </cell>
        </row>
        <row r="695">
          <cell r="A695" t="str">
            <v>Nouveautés</v>
          </cell>
        </row>
        <row r="696">
          <cell r="A696" t="str">
            <v>Mobile</v>
          </cell>
        </row>
        <row r="697">
          <cell r="A697" t="str">
            <v>Mon portefeuille</v>
          </cell>
        </row>
        <row r="698">
          <cell r="A698" t="str">
            <v>Outils Webmaster</v>
          </cell>
        </row>
        <row r="699">
          <cell r="A699" t="str">
            <v>Qui sommes-nous?</v>
          </cell>
        </row>
        <row r="700">
          <cell r="A700" t="str">
            <v>Publicité</v>
          </cell>
        </row>
        <row r="701">
          <cell r="A701" t="str">
            <v>Collaborer au site</v>
          </cell>
        </row>
        <row r="702">
          <cell r="A702" t="str">
            <v>Contactez-nous</v>
          </cell>
        </row>
        <row r="703">
          <cell r="A703" t="str">
            <v>Nos applications</v>
          </cell>
        </row>
        <row r="704">
          <cell r="A704" t="str">
            <v>TÉLÉCHARGERApp store</v>
          </cell>
        </row>
        <row r="705">
          <cell r="A705" t="str">
            <v>Suivez-nous</v>
          </cell>
        </row>
        <row r="706">
          <cell r="A706" t="str">
            <v>Investing.com</v>
          </cell>
        </row>
        <row r="707">
          <cell r="A707" t="str">
            <v>Termes et Conditions</v>
          </cell>
        </row>
        <row r="708">
          <cell r="A708" t="str">
            <v>Privacy Policy</v>
          </cell>
        </row>
        <row r="709">
          <cell r="A709" t="str">
            <v>Risques</v>
          </cell>
        </row>
        <row r="710">
          <cell r="A710" t="str">
            <v>© 2007-2015 Fusion Media Ltd Tous droits réservés</v>
          </cell>
        </row>
        <row r="711">
          <cell r="A711" t="str">
            <v>Divulgation des risques: Fusion Media ou toute personne ayant un rapport avec Fusion Media n'acceptera aucune responsabilité pour toute perte liée à la spéculation ou tout préjudice lié à la confiance sur les informations contenues dans cet e-mail y compris les données, les cotations, les graphiques et les signaux d’achat et de vente. Veuillez être pleinement informés sur les risques et les coûts liés à la spéculation sur les marchés financiers, c’est l’une des formes de placement les plus risquées.</v>
          </cell>
        </row>
        <row r="712">
          <cell r="A712" t="str">
            <v>Fusion Media tiens à vous rappeler que les données contenues dans cet e-mail ne sont pas nécessairement en temps réel, ni précises. Tous les prix des actions, des indices, des contrats à terme, des signaux d’achat et de vente et des prix du Forex sont indicatifs et ne conviennent pas à des fins de trading, en outre, ils ne sont pas fournis par des bourses, mais plutôt par des teneurs de marché, c'est pourquoi les prix peuvent ne pas être exacts et peuvent différer du prix réel du marché. Fusion Media n'assume aucune responsabilité pour les pertes liées à la spéculation que vous pourriez encourir en raison de l'utilisation de ces données. La version anglaise de ce document est celle qui s'impose et qui prévaudra en cas de différence entre la version anglaise et la version française.</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row r="1">
          <cell r="A1" t="str">
            <v xml:space="preserve">Mise à jour de notre politique de confidentialité et de nos termes et conditions. Pour en savoir plus, cliquez ici. </v>
          </cell>
          <cell r="C1"/>
          <cell r="G1"/>
          <cell r="H1"/>
        </row>
        <row r="2">
          <cell r="A2" t="str">
            <v>Investing.com - Financial Markets Worldwide</v>
          </cell>
        </row>
        <row r="3">
          <cell r="A3">
            <v>9</v>
          </cell>
        </row>
        <row r="4">
          <cell r="A4"/>
        </row>
        <row r="5">
          <cell r="A5"/>
        </row>
        <row r="6">
          <cell r="A6" t="str">
            <v xml:space="preserve">Rechercher sur le site: </v>
          </cell>
        </row>
        <row r="7">
          <cell r="A7" t="str">
            <v>Identifiant/Inscription</v>
          </cell>
        </row>
        <row r="8">
          <cell r="A8"/>
        </row>
        <row r="9">
          <cell r="A9" t="str">
            <v>English (USA)</v>
          </cell>
        </row>
        <row r="10">
          <cell r="A10" t="str">
            <v>Türkçe</v>
          </cell>
        </row>
        <row r="11">
          <cell r="A11" t="str">
            <v>English (UK)</v>
          </cell>
        </row>
        <row r="12">
          <cell r="A12" t="str">
            <v>‏العربية‏</v>
          </cell>
        </row>
        <row r="13">
          <cell r="A13" t="str">
            <v>English (India)</v>
          </cell>
        </row>
        <row r="14">
          <cell r="A14" t="str">
            <v>Ελληνικά</v>
          </cell>
        </row>
        <row r="15">
          <cell r="A15" t="str">
            <v>Deutsch</v>
          </cell>
        </row>
        <row r="16">
          <cell r="A16" t="str">
            <v>Svenska</v>
          </cell>
        </row>
        <row r="17">
          <cell r="A17" t="str">
            <v>Español (España)</v>
          </cell>
        </row>
        <row r="18">
          <cell r="A18" t="str">
            <v>Suomi</v>
          </cell>
        </row>
        <row r="19">
          <cell r="A19" t="str">
            <v>Español (México)</v>
          </cell>
        </row>
        <row r="20">
          <cell r="A20" t="str">
            <v>עברית</v>
          </cell>
        </row>
        <row r="21">
          <cell r="A21" t="str">
            <v>Italiano</v>
          </cell>
        </row>
        <row r="22">
          <cell r="A22" t="str">
            <v>日本語</v>
          </cell>
        </row>
        <row r="23">
          <cell r="A23" t="str">
            <v>Nederlands</v>
          </cell>
        </row>
        <row r="24">
          <cell r="A24" t="str">
            <v>한국어</v>
          </cell>
        </row>
        <row r="25">
          <cell r="A25" t="str">
            <v>Polski</v>
          </cell>
        </row>
        <row r="26">
          <cell r="A26" t="str">
            <v>中文</v>
          </cell>
        </row>
        <row r="27">
          <cell r="A27" t="str">
            <v>Português (Portugal)</v>
          </cell>
        </row>
        <row r="28">
          <cell r="A28" t="str">
            <v>香港</v>
          </cell>
        </row>
        <row r="29">
          <cell r="A29" t="str">
            <v>Português (Brasil)</v>
          </cell>
        </row>
        <row r="30">
          <cell r="A30" t="str">
            <v>Indonesia</v>
          </cell>
        </row>
        <row r="31">
          <cell r="A31" t="str">
            <v>Русский</v>
          </cell>
        </row>
        <row r="32">
          <cell r="A32"/>
        </row>
        <row r="33">
          <cell r="A33" t="str">
            <v>Bourse</v>
          </cell>
        </row>
        <row r="34">
          <cell r="A34" t="str">
            <v xml:space="preserve"> Forex </v>
          </cell>
        </row>
        <row r="35">
          <cell r="A35"/>
        </row>
        <row r="36">
          <cell r="A36"/>
        </row>
        <row r="37">
          <cell r="A37"/>
        </row>
        <row r="38">
          <cell r="A38"/>
        </row>
        <row r="39">
          <cell r="A39" t="str">
            <v>Cross de devises à la carte</v>
          </cell>
        </row>
        <row r="40">
          <cell r="A40" t="str">
            <v>Devises Majeures</v>
          </cell>
        </row>
        <row r="41">
          <cell r="A41" t="str">
            <v>Cours Forex – Paires de devises</v>
          </cell>
        </row>
        <row r="42">
          <cell r="A42" t="str">
            <v>Tableau des Taux de Change</v>
          </cell>
        </row>
        <row r="43">
          <cell r="A43" t="str">
            <v>Indice US Dollar</v>
          </cell>
        </row>
        <row r="44">
          <cell r="A44" t="str">
            <v>Futures Forex</v>
          </cell>
        </row>
        <row r="45">
          <cell r="A45"/>
        </row>
        <row r="46">
          <cell r="A46" t="str">
            <v>EUR/USD</v>
          </cell>
        </row>
        <row r="47">
          <cell r="A47" t="str">
            <v>EUR/CHF</v>
          </cell>
        </row>
        <row r="48">
          <cell r="A48" t="str">
            <v>EUR/GBP</v>
          </cell>
        </row>
        <row r="49">
          <cell r="A49" t="str">
            <v>GBP/USD</v>
          </cell>
        </row>
        <row r="50">
          <cell r="A50" t="str">
            <v>USD/JPY</v>
          </cell>
        </row>
        <row r="51">
          <cell r="A51" t="str">
            <v>USD/CHF</v>
          </cell>
        </row>
        <row r="52">
          <cell r="A52" t="str">
            <v>AUD/USD</v>
          </cell>
        </row>
        <row r="53">
          <cell r="A53" t="str">
            <v>BTC/USD</v>
          </cell>
        </row>
        <row r="54">
          <cell r="A54"/>
        </row>
        <row r="55">
          <cell r="A55" t="str">
            <v xml:space="preserve"> Mat. Premières </v>
          </cell>
        </row>
        <row r="56">
          <cell r="A56"/>
        </row>
        <row r="57">
          <cell r="A57"/>
        </row>
        <row r="58">
          <cell r="A58"/>
        </row>
        <row r="59">
          <cell r="A59"/>
        </row>
        <row r="60">
          <cell r="A60" t="str">
            <v>Matières Premières en direct</v>
          </cell>
        </row>
        <row r="61">
          <cell r="A61" t="str">
            <v>Métaux</v>
          </cell>
        </row>
        <row r="62">
          <cell r="A62" t="str">
            <v>Softs</v>
          </cell>
        </row>
        <row r="63">
          <cell r="A63" t="str">
            <v>Viandes</v>
          </cell>
        </row>
        <row r="64">
          <cell r="A64" t="str">
            <v>Energies</v>
          </cell>
        </row>
        <row r="65">
          <cell r="A65" t="str">
            <v>Céréales</v>
          </cell>
        </row>
        <row r="66">
          <cell r="A66"/>
        </row>
        <row r="67">
          <cell r="A67" t="str">
            <v>Or</v>
          </cell>
        </row>
        <row r="68">
          <cell r="A68" t="str">
            <v>Pétrole brut</v>
          </cell>
        </row>
        <row r="69">
          <cell r="A69" t="str">
            <v>Argent</v>
          </cell>
        </row>
        <row r="70">
          <cell r="A70" t="str">
            <v>Gaz naturel</v>
          </cell>
        </row>
        <row r="71">
          <cell r="A71" t="str">
            <v>Cuivre</v>
          </cell>
        </row>
        <row r="72">
          <cell r="A72" t="str">
            <v>Blé américain</v>
          </cell>
        </row>
        <row r="73">
          <cell r="A73"/>
        </row>
        <row r="74">
          <cell r="A74" t="str">
            <v xml:space="preserve"> Indices </v>
          </cell>
        </row>
        <row r="75">
          <cell r="A75"/>
        </row>
        <row r="76">
          <cell r="A76"/>
        </row>
        <row r="77">
          <cell r="A77"/>
        </row>
        <row r="78">
          <cell r="A78"/>
        </row>
        <row r="79">
          <cell r="A79" t="str">
            <v>Indices France</v>
          </cell>
        </row>
        <row r="80">
          <cell r="A80" t="str">
            <v>Principaux Indices</v>
          </cell>
        </row>
        <row r="81">
          <cell r="A81" t="str">
            <v>Indices Mondiaux</v>
          </cell>
        </row>
        <row r="82">
          <cell r="A82" t="str">
            <v>Indices Futures</v>
          </cell>
        </row>
        <row r="83">
          <cell r="A83" t="str">
            <v>Indices CFD</v>
          </cell>
        </row>
        <row r="84">
          <cell r="A84"/>
        </row>
        <row r="85">
          <cell r="A85" t="str">
            <v>CAC 40</v>
          </cell>
        </row>
        <row r="86">
          <cell r="A86" t="str">
            <v>DAX</v>
          </cell>
        </row>
        <row r="87">
          <cell r="A87" t="str">
            <v>Euro Stoxx 50</v>
          </cell>
        </row>
        <row r="88">
          <cell r="A88" t="str">
            <v>US 30</v>
          </cell>
        </row>
        <row r="89">
          <cell r="A89" t="str">
            <v>S&amp;P 500</v>
          </cell>
        </row>
        <row r="90">
          <cell r="A90" t="str">
            <v>Nasdaq 100</v>
          </cell>
        </row>
        <row r="91">
          <cell r="A91" t="str">
            <v>Nikkei 225</v>
          </cell>
        </row>
        <row r="92">
          <cell r="A92"/>
        </row>
        <row r="93">
          <cell r="A93" t="str">
            <v xml:space="preserve"> Actions </v>
          </cell>
        </row>
        <row r="94">
          <cell r="A94"/>
        </row>
        <row r="95">
          <cell r="A95"/>
        </row>
        <row r="96">
          <cell r="A96"/>
        </row>
        <row r="97">
          <cell r="A97"/>
        </row>
        <row r="98">
          <cell r="A98" t="str">
            <v>France</v>
          </cell>
        </row>
        <row r="99">
          <cell r="A99" t="str">
            <v>Amériques</v>
          </cell>
        </row>
        <row r="100">
          <cell r="A100" t="str">
            <v>Europe</v>
          </cell>
        </row>
        <row r="101">
          <cell r="A101" t="str">
            <v>Moyen-Orient</v>
          </cell>
        </row>
        <row r="102">
          <cell r="A102" t="str">
            <v>Asie/Pac.</v>
          </cell>
        </row>
        <row r="103">
          <cell r="A103" t="str">
            <v>Afrique</v>
          </cell>
        </row>
        <row r="104">
          <cell r="A104"/>
        </row>
        <row r="105">
          <cell r="A105" t="str">
            <v>BNP Paribas</v>
          </cell>
        </row>
        <row r="106">
          <cell r="A106" t="str">
            <v>Crédit Agricole</v>
          </cell>
        </row>
        <row r="107">
          <cell r="A107" t="str">
            <v>Orange</v>
          </cell>
        </row>
        <row r="108">
          <cell r="A108" t="str">
            <v>Peugeot</v>
          </cell>
        </row>
        <row r="109">
          <cell r="A109" t="str">
            <v>Société Générale</v>
          </cell>
        </row>
        <row r="110">
          <cell r="A110" t="str">
            <v>Total</v>
          </cell>
        </row>
        <row r="111">
          <cell r="A111"/>
        </row>
        <row r="112">
          <cell r="A112" t="str">
            <v xml:space="preserve"> ETF </v>
          </cell>
        </row>
        <row r="113">
          <cell r="A113"/>
        </row>
        <row r="114">
          <cell r="A114"/>
        </row>
        <row r="115">
          <cell r="A115"/>
        </row>
        <row r="116">
          <cell r="A116"/>
        </row>
        <row r="117">
          <cell r="A117" t="str">
            <v>Principaux ETF</v>
          </cell>
        </row>
        <row r="118">
          <cell r="A118" t="str">
            <v>ETF Internationaux</v>
          </cell>
        </row>
        <row r="119">
          <cell r="A119" t="str">
            <v>France - ETF</v>
          </cell>
        </row>
        <row r="120">
          <cell r="A120"/>
        </row>
        <row r="121">
          <cell r="A121" t="str">
            <v>SPDR S&amp;P 500</v>
          </cell>
        </row>
        <row r="122">
          <cell r="A122" t="str">
            <v>iShares MSCI Emerging Markets</v>
          </cell>
        </row>
        <row r="123">
          <cell r="A123" t="str">
            <v>SPDR Gold Trust</v>
          </cell>
        </row>
        <row r="124">
          <cell r="A124" t="str">
            <v>Lyxor CAC 40</v>
          </cell>
        </row>
        <row r="125">
          <cell r="A125"/>
        </row>
        <row r="126">
          <cell r="A126" t="str">
            <v xml:space="preserve"> Obligations </v>
          </cell>
        </row>
        <row r="127">
          <cell r="A127"/>
        </row>
        <row r="128">
          <cell r="A128"/>
        </row>
        <row r="129">
          <cell r="A129"/>
        </row>
        <row r="130">
          <cell r="A130"/>
        </row>
        <row r="131">
          <cell r="A131" t="str">
            <v>Instruments Financiers à Terme</v>
          </cell>
        </row>
        <row r="132">
          <cell r="A132" t="str">
            <v>Obligations d'Etat Mondiales</v>
          </cell>
        </row>
        <row r="133">
          <cell r="A133" t="str">
            <v>Spreads des obligations d'Etat</v>
          </cell>
        </row>
        <row r="134">
          <cell r="A134" t="str">
            <v>Taux Anticipés</v>
          </cell>
        </row>
        <row r="135">
          <cell r="A135"/>
        </row>
        <row r="136">
          <cell r="A136" t="str">
            <v>US 2 YR T-Note</v>
          </cell>
        </row>
        <row r="137">
          <cell r="A137" t="str">
            <v>US 10 YR T-Note</v>
          </cell>
        </row>
        <row r="138">
          <cell r="A138" t="str">
            <v>US 30Y T-Bond</v>
          </cell>
        </row>
        <row r="139">
          <cell r="A139" t="str">
            <v>UK Gilt</v>
          </cell>
        </row>
        <row r="140">
          <cell r="A140" t="str">
            <v>Euro Bund</v>
          </cell>
        </row>
        <row r="141">
          <cell r="A141" t="str">
            <v>Euro SCHATZ</v>
          </cell>
        </row>
        <row r="142">
          <cell r="A142"/>
        </row>
        <row r="143">
          <cell r="A143"/>
        </row>
        <row r="144">
          <cell r="A144" t="str">
            <v xml:space="preserve">Graphiques </v>
          </cell>
        </row>
        <row r="145">
          <cell r="A145"/>
        </row>
        <row r="146">
          <cell r="A146" t="str">
            <v>Graphiques en temps réel</v>
          </cell>
        </row>
        <row r="147">
          <cell r="A147" t="str">
            <v>Graphiques Forex</v>
          </cell>
        </row>
        <row r="148">
          <cell r="A148" t="str">
            <v>Graphiques Futures</v>
          </cell>
        </row>
        <row r="149">
          <cell r="A149" t="str">
            <v>Graphiques des Actions</v>
          </cell>
        </row>
        <row r="150">
          <cell r="A150" t="str">
            <v>Graphiques des Indices</v>
          </cell>
        </row>
        <row r="151">
          <cell r="A151"/>
        </row>
        <row r="152">
          <cell r="A152" t="str">
            <v>Graphique Forex en Temps Réel</v>
          </cell>
        </row>
        <row r="153">
          <cell r="A153" t="str">
            <v>Graphiques Futures en direct</v>
          </cell>
        </row>
        <row r="154">
          <cell r="A154" t="str">
            <v>Graphique des Indices Mondiaux en Temps Réel</v>
          </cell>
        </row>
        <row r="155">
          <cell r="A155" t="str">
            <v>Graphique des Actions en Temps Réel</v>
          </cell>
        </row>
        <row r="156">
          <cell r="A156" t="str">
            <v xml:space="preserve">Actualités </v>
          </cell>
        </row>
        <row r="157">
          <cell r="A157"/>
        </row>
        <row r="158">
          <cell r="A158" t="str">
            <v>Actualités des Marchés</v>
          </cell>
        </row>
        <row r="159">
          <cell r="A159" t="str">
            <v>Devises</v>
          </cell>
        </row>
        <row r="160">
          <cell r="A160" t="str">
            <v>Matières Premières et Futures</v>
          </cell>
        </row>
        <row r="161">
          <cell r="A161" t="str">
            <v>Actions</v>
          </cell>
        </row>
        <row r="162">
          <cell r="A162" t="str">
            <v>Indicateurs Économiques</v>
          </cell>
        </row>
        <row r="163">
          <cell r="A163" t="str">
            <v>Économie</v>
          </cell>
        </row>
        <row r="164">
          <cell r="A164"/>
        </row>
        <row r="165">
          <cell r="A165" t="str">
            <v>Plus d'Actualités</v>
          </cell>
        </row>
        <row r="166">
          <cell r="A166" t="str">
            <v>Actualités Recommandées</v>
          </cell>
        </row>
        <row r="167">
          <cell r="A167" t="str">
            <v>Calendrier Économique</v>
          </cell>
        </row>
        <row r="168">
          <cell r="A168" t="str">
            <v>Actualités Monde</v>
          </cell>
        </row>
        <row r="169">
          <cell r="A169" t="str">
            <v xml:space="preserve">Opinions </v>
          </cell>
        </row>
        <row r="170">
          <cell r="A170"/>
        </row>
        <row r="171">
          <cell r="A171" t="str">
            <v>Analyses</v>
          </cell>
        </row>
        <row r="172">
          <cell r="A172" t="str">
            <v>Aperçu des marchés</v>
          </cell>
        </row>
        <row r="173">
          <cell r="A173" t="str">
            <v>Forex</v>
          </cell>
        </row>
        <row r="174">
          <cell r="A174" t="str">
            <v>Marchés Boursiers</v>
          </cell>
        </row>
        <row r="175">
          <cell r="A175" t="str">
            <v>Matières Premières</v>
          </cell>
        </row>
        <row r="176">
          <cell r="A176" t="str">
            <v>Obligations</v>
          </cell>
        </row>
        <row r="177">
          <cell r="A177"/>
        </row>
        <row r="178">
          <cell r="A178" t="str">
            <v>Plus d'analyses dans la section Opinions</v>
          </cell>
        </row>
        <row r="179">
          <cell r="A179" t="str">
            <v>Analyses Recommandées</v>
          </cell>
        </row>
        <row r="180">
          <cell r="A180" t="str">
            <v>Le choix de la rédaction</v>
          </cell>
        </row>
        <row r="181">
          <cell r="A181" t="str">
            <v>BD</v>
          </cell>
        </row>
        <row r="182">
          <cell r="A182" t="str">
            <v xml:space="preserve">Technique </v>
          </cell>
        </row>
        <row r="183">
          <cell r="A183"/>
        </row>
        <row r="184">
          <cell r="A184" t="str">
            <v>Outils</v>
          </cell>
        </row>
        <row r="185">
          <cell r="A185" t="str">
            <v>Résumé Technique</v>
          </cell>
        </row>
        <row r="186">
          <cell r="A186" t="str">
            <v>Analyses Techniques</v>
          </cell>
        </row>
        <row r="187">
          <cell r="A187" t="str">
            <v>Points Pivot</v>
          </cell>
        </row>
        <row r="188">
          <cell r="A188" t="str">
            <v>Moyennes Mobiles</v>
          </cell>
        </row>
        <row r="189">
          <cell r="A189" t="str">
            <v>Indicateurs</v>
          </cell>
        </row>
        <row r="190">
          <cell r="A190"/>
        </row>
        <row r="191">
          <cell r="A191" t="str">
            <v>Plus d'Infos Techniques</v>
          </cell>
        </row>
        <row r="192">
          <cell r="A192" t="str">
            <v>Schémas Graphiques</v>
          </cell>
        </row>
        <row r="193">
          <cell r="A193" t="str">
            <v>Calculateur Fibonacci</v>
          </cell>
        </row>
        <row r="194">
          <cell r="A194" t="str">
            <v>Calculateur de Points Pivots</v>
          </cell>
        </row>
        <row r="195">
          <cell r="A195" t="str">
            <v xml:space="preserve">Trading Social </v>
          </cell>
        </row>
        <row r="196">
          <cell r="A196"/>
        </row>
        <row r="197">
          <cell r="A197" t="str">
            <v>Trading Social</v>
          </cell>
        </row>
        <row r="198">
          <cell r="A198" t="str">
            <v>Systèmes les plus performants</v>
          </cell>
        </row>
        <row r="199">
          <cell r="A199"/>
        </row>
        <row r="200">
          <cell r="A200" t="str">
            <v>Sentiments</v>
          </cell>
        </row>
        <row r="201">
          <cell r="A201" t="str">
            <v>Panorama des Sentiments</v>
          </cell>
        </row>
        <row r="202">
          <cell r="A202" t="str">
            <v>Tableau des Leaders</v>
          </cell>
        </row>
        <row r="203">
          <cell r="A203"/>
        </row>
        <row r="204">
          <cell r="A204" t="str">
            <v>Plus sur Trading Social</v>
          </cell>
        </row>
        <row r="205">
          <cell r="A205" t="str">
            <v>Membres les plus performants</v>
          </cell>
        </row>
        <row r="206">
          <cell r="A206" t="str">
            <v>Meilleurs Choix de Sentiments</v>
          </cell>
        </row>
        <row r="207">
          <cell r="A207" t="str">
            <v>Membres les Plus Actifs</v>
          </cell>
        </row>
        <row r="208">
          <cell r="A208" t="str">
            <v xml:space="preserve">Brokers </v>
          </cell>
        </row>
        <row r="209">
          <cell r="A209"/>
        </row>
        <row r="210">
          <cell r="A210" t="str">
            <v>Brokers</v>
          </cell>
        </row>
        <row r="211">
          <cell r="A211" t="str">
            <v>Brokers Forex</v>
          </cell>
        </row>
        <row r="212">
          <cell r="A212" t="str">
            <v>Brokers Options Binaires</v>
          </cell>
        </row>
        <row r="213">
          <cell r="A213" t="str">
            <v>Broker CFD</v>
          </cell>
        </row>
        <row r="214">
          <cell r="A214" t="str">
            <v>Brokers Actions</v>
          </cell>
        </row>
        <row r="215">
          <cell r="A215" t="str">
            <v>Promotions</v>
          </cell>
        </row>
        <row r="216">
          <cell r="A216" t="str">
            <v>Comparez les Spreads Forex</v>
          </cell>
        </row>
        <row r="217">
          <cell r="A217" t="str">
            <v>Comparer les Cotations Forex</v>
          </cell>
        </row>
        <row r="218">
          <cell r="A218"/>
        </row>
        <row r="219">
          <cell r="A219" t="str">
            <v>Plus sur les Brokers</v>
          </cell>
        </row>
        <row r="220">
          <cell r="A220" t="str">
            <v>Comptes Démo Forex</v>
          </cell>
        </row>
        <row r="221">
          <cell r="A221" t="str">
            <v>Comptes Réels Forex</v>
          </cell>
        </row>
        <row r="222">
          <cell r="A222" t="str">
            <v>Communiqués de Presse</v>
          </cell>
        </row>
        <row r="223">
          <cell r="A223" t="str">
            <v>Interviews</v>
          </cell>
        </row>
        <row r="224">
          <cell r="A224" t="str">
            <v>Brokers Options</v>
          </cell>
        </row>
        <row r="225">
          <cell r="A225" t="str">
            <v>Brokers Spread Betting</v>
          </cell>
        </row>
        <row r="226">
          <cell r="A226" t="str">
            <v>Régulation</v>
          </cell>
        </row>
        <row r="227">
          <cell r="A227" t="str">
            <v xml:space="preserve">Outils </v>
          </cell>
        </row>
        <row r="228">
          <cell r="A228"/>
        </row>
        <row r="229">
          <cell r="A229" t="str">
            <v>Calendriers</v>
          </cell>
        </row>
        <row r="230">
          <cell r="A230" t="str">
            <v>Calendrier Économique</v>
          </cell>
        </row>
        <row r="231">
          <cell r="A231" t="str">
            <v>Calendrier des Jours Fériés</v>
          </cell>
        </row>
        <row r="232">
          <cell r="A232" t="str">
            <v>Calendrier de résultats</v>
          </cell>
        </row>
        <row r="233">
          <cell r="A233"/>
        </row>
        <row r="234">
          <cell r="A234" t="str">
            <v>Outils Investissement</v>
          </cell>
        </row>
        <row r="235">
          <cell r="A235" t="str">
            <v>Convertisseur de Devises</v>
          </cell>
        </row>
        <row r="236">
          <cell r="A236" t="str">
            <v>Calculateur Fibonacci</v>
          </cell>
        </row>
        <row r="237">
          <cell r="A237"/>
        </row>
        <row r="238">
          <cell r="A238" t="str">
            <v>Plus sur les Outils</v>
          </cell>
        </row>
        <row r="239">
          <cell r="A239" t="str">
            <v>Corrélation Forex</v>
          </cell>
        </row>
        <row r="240">
          <cell r="A240" t="str">
            <v>Calculateur de Points Pivots</v>
          </cell>
        </row>
        <row r="241">
          <cell r="A241" t="str">
            <v>Calculateur de Profit</v>
          </cell>
        </row>
        <row r="242">
          <cell r="A242" t="str">
            <v>Calculateur de Marge</v>
          </cell>
        </row>
        <row r="243">
          <cell r="A243" t="str">
            <v>Carte Thermique Devises</v>
          </cell>
        </row>
        <row r="244">
          <cell r="A244" t="str">
            <v>Volatilité Forex</v>
          </cell>
        </row>
        <row r="245">
          <cell r="A245" t="str">
            <v>Portefeuille</v>
          </cell>
        </row>
        <row r="246">
          <cell r="A246" t="str">
            <v xml:space="preserve">Plus </v>
          </cell>
        </row>
        <row r="247">
          <cell r="A247"/>
        </row>
        <row r="248">
          <cell r="A248" t="str">
            <v>Devises</v>
          </cell>
        </row>
        <row r="249">
          <cell r="A249" t="str">
            <v>Banques Centrales</v>
          </cell>
        </row>
        <row r="250">
          <cell r="A250"/>
        </row>
        <row r="251">
          <cell r="A251" t="str">
            <v>Evénements</v>
          </cell>
        </row>
        <row r="252">
          <cell r="A252" t="str">
            <v>Conférences</v>
          </cell>
        </row>
        <row r="253">
          <cell r="A253" t="str">
            <v>Séminaires</v>
          </cell>
        </row>
        <row r="254">
          <cell r="A254"/>
        </row>
        <row r="255">
          <cell r="A255" t="str">
            <v>Outils du webmaster</v>
          </cell>
        </row>
        <row r="256">
          <cell r="A256" t="str">
            <v>Logiciels</v>
          </cell>
        </row>
        <row r="257">
          <cell r="A257" t="str">
            <v>Plateformes de Trading</v>
          </cell>
        </row>
        <row r="258">
          <cell r="A258" t="str">
            <v>Applications de Graphiques</v>
          </cell>
        </row>
        <row r="259">
          <cell r="A259" t="str">
            <v>Signaux/Systèmes</v>
          </cell>
        </row>
        <row r="260">
          <cell r="A260" t="str">
            <v>Indices</v>
          </cell>
        </row>
        <row r="261">
          <cell r="A261" t="str">
            <v>Indices France</v>
          </cell>
        </row>
        <row r="262">
          <cell r="A262" t="str">
            <v>Principaux Indices</v>
          </cell>
        </row>
        <row r="263">
          <cell r="A263" t="str">
            <v>Indices Futures</v>
          </cell>
        </row>
        <row r="264">
          <cell r="A264" t="str">
            <v>Indices CFD</v>
          </cell>
        </row>
        <row r="265">
          <cell r="A265" t="str">
            <v>Indices Mondiaux</v>
          </cell>
        </row>
        <row r="266">
          <cell r="A266" t="str">
            <v>Spécification</v>
          </cell>
        </row>
        <row r="267">
          <cell r="A267" t="str">
            <v>Indices mondiaux et sectoriels</v>
          </cell>
        </row>
        <row r="268">
          <cell r="A268"/>
        </row>
        <row r="269">
          <cell r="A269" t="str">
            <v xml:space="preserve">Vous accédez en temps réel et en continu aux indices des principales bourses dans le monde. Clicquez sur chaque produit dérivé d'indice, et vous obtiendrez des informations complémentaires comme un graphique, des données historiques et autres. </v>
          </cell>
        </row>
        <row r="270">
          <cell r="A270" t="str">
            <v xml:space="preserve">  Vous trouverez les principaux indices internationaux sur la page Principaux Indices</v>
          </cell>
        </row>
        <row r="271">
          <cell r="A271" t="str">
            <v xml:space="preserve">Monde Amériques Europe Moyen-Orient Asie/Pac. Afrique </v>
          </cell>
        </row>
        <row r="272">
          <cell r="A272" t="str">
            <v>Trouvez les indices et secteurs</v>
          </cell>
        </row>
        <row r="273">
          <cell r="A273" t="str">
            <v>Principaux indicesSecteur Primaire</v>
          </cell>
        </row>
        <row r="274">
          <cell r="A274" t="str">
            <v>Plus d'IndicesAutres Indices</v>
          </cell>
        </row>
        <row r="275">
          <cell r="A275" t="str">
            <v>Recherche</v>
          </cell>
        </row>
        <row r="276">
          <cell r="A276" t="str">
            <v>Afrique du Sud</v>
          </cell>
        </row>
        <row r="277">
          <cell r="A277"/>
        </row>
        <row r="278">
          <cell r="A278"/>
        </row>
        <row r="279">
          <cell r="A279"/>
        </row>
        <row r="280">
          <cell r="A280"/>
        </row>
        <row r="281">
          <cell r="A281"/>
        </row>
        <row r="282">
          <cell r="A282"/>
        </row>
        <row r="283">
          <cell r="A283" t="str">
            <v>Allemagne</v>
          </cell>
        </row>
        <row r="284">
          <cell r="A284"/>
        </row>
        <row r="285">
          <cell r="A285"/>
        </row>
        <row r="286">
          <cell r="A286"/>
        </row>
        <row r="287">
          <cell r="A287"/>
        </row>
        <row r="288">
          <cell r="A288"/>
        </row>
        <row r="289">
          <cell r="A289"/>
        </row>
        <row r="290">
          <cell r="A290"/>
        </row>
        <row r="291">
          <cell r="A291"/>
        </row>
        <row r="292">
          <cell r="A292"/>
        </row>
        <row r="293">
          <cell r="A293"/>
        </row>
        <row r="294">
          <cell r="A294"/>
        </row>
        <row r="295">
          <cell r="A295"/>
        </row>
        <row r="296">
          <cell r="A296" t="str">
            <v>Arabie Saoudite</v>
          </cell>
        </row>
        <row r="297">
          <cell r="A297"/>
        </row>
        <row r="298">
          <cell r="A298"/>
        </row>
        <row r="299">
          <cell r="A299" t="str">
            <v>Argentine</v>
          </cell>
        </row>
        <row r="300">
          <cell r="A300"/>
        </row>
        <row r="301">
          <cell r="A301"/>
        </row>
        <row r="302">
          <cell r="A302"/>
        </row>
        <row r="303">
          <cell r="A303"/>
        </row>
        <row r="304">
          <cell r="A304"/>
        </row>
        <row r="305">
          <cell r="A305"/>
        </row>
        <row r="306">
          <cell r="A306" t="str">
            <v>Australie</v>
          </cell>
        </row>
        <row r="307">
          <cell r="A307"/>
        </row>
        <row r="308">
          <cell r="A308"/>
        </row>
        <row r="309">
          <cell r="A309"/>
        </row>
        <row r="310">
          <cell r="A310"/>
        </row>
        <row r="311">
          <cell r="A311"/>
        </row>
        <row r="312">
          <cell r="A312"/>
        </row>
        <row r="313">
          <cell r="A313"/>
        </row>
        <row r="314">
          <cell r="A314"/>
        </row>
        <row r="315">
          <cell r="A315"/>
        </row>
        <row r="316">
          <cell r="A316"/>
        </row>
        <row r="317">
          <cell r="A317"/>
        </row>
        <row r="318">
          <cell r="A318" t="str">
            <v>Autorité palestinienne</v>
          </cell>
        </row>
        <row r="319">
          <cell r="A319"/>
        </row>
        <row r="320">
          <cell r="A320"/>
        </row>
        <row r="321">
          <cell r="A321" t="str">
            <v>Autriche</v>
          </cell>
        </row>
        <row r="322">
          <cell r="A322"/>
        </row>
        <row r="323">
          <cell r="A323"/>
        </row>
        <row r="324">
          <cell r="A324"/>
        </row>
        <row r="325">
          <cell r="A325"/>
        </row>
        <row r="326">
          <cell r="A326"/>
        </row>
        <row r="327">
          <cell r="A327"/>
        </row>
        <row r="328">
          <cell r="A328"/>
        </row>
        <row r="329">
          <cell r="A329" t="str">
            <v>Bahreïn</v>
          </cell>
        </row>
        <row r="330">
          <cell r="A330"/>
        </row>
        <row r="331">
          <cell r="A331"/>
        </row>
        <row r="332">
          <cell r="A332"/>
        </row>
        <row r="333">
          <cell r="A333" t="str">
            <v>Belgique</v>
          </cell>
        </row>
        <row r="334">
          <cell r="A334"/>
        </row>
        <row r="335">
          <cell r="A335"/>
        </row>
        <row r="336">
          <cell r="A336"/>
        </row>
        <row r="337">
          <cell r="A337"/>
        </row>
        <row r="338">
          <cell r="A338"/>
        </row>
        <row r="339">
          <cell r="A339"/>
        </row>
        <row r="340">
          <cell r="A340" t="str">
            <v>Bosnie-Herzégovine</v>
          </cell>
        </row>
        <row r="341">
          <cell r="A341"/>
        </row>
        <row r="342">
          <cell r="A342"/>
        </row>
        <row r="343">
          <cell r="A343"/>
        </row>
        <row r="344">
          <cell r="A344" t="str">
            <v>Botswana</v>
          </cell>
        </row>
        <row r="345">
          <cell r="A345"/>
        </row>
        <row r="346">
          <cell r="A346"/>
        </row>
        <row r="347">
          <cell r="A347"/>
        </row>
        <row r="348">
          <cell r="A348" t="str">
            <v>Brésil</v>
          </cell>
        </row>
        <row r="349">
          <cell r="A349"/>
        </row>
        <row r="350">
          <cell r="A350"/>
        </row>
        <row r="351">
          <cell r="A351"/>
        </row>
        <row r="352">
          <cell r="A352"/>
        </row>
        <row r="353">
          <cell r="A353"/>
        </row>
        <row r="354">
          <cell r="A354"/>
        </row>
        <row r="355">
          <cell r="A355"/>
        </row>
        <row r="356">
          <cell r="A356"/>
        </row>
        <row r="357">
          <cell r="A357" t="str">
            <v>Bulgarie</v>
          </cell>
        </row>
        <row r="358">
          <cell r="A358"/>
        </row>
        <row r="359">
          <cell r="A359"/>
        </row>
        <row r="360">
          <cell r="A360"/>
        </row>
        <row r="361">
          <cell r="A361" t="str">
            <v>Canada</v>
          </cell>
        </row>
        <row r="362">
          <cell r="A362"/>
        </row>
        <row r="363">
          <cell r="A363"/>
        </row>
        <row r="364">
          <cell r="A364"/>
        </row>
        <row r="365">
          <cell r="A365"/>
        </row>
        <row r="366">
          <cell r="A366"/>
        </row>
        <row r="367">
          <cell r="A367"/>
        </row>
        <row r="368">
          <cell r="A368"/>
        </row>
        <row r="369">
          <cell r="A369" t="str">
            <v>Chili</v>
          </cell>
        </row>
        <row r="370">
          <cell r="A370"/>
        </row>
        <row r="371">
          <cell r="A371"/>
        </row>
        <row r="372">
          <cell r="A372"/>
        </row>
        <row r="373">
          <cell r="A373"/>
        </row>
        <row r="374">
          <cell r="A374" t="str">
            <v>Chine</v>
          </cell>
        </row>
        <row r="375">
          <cell r="A375"/>
        </row>
        <row r="376">
          <cell r="A376"/>
        </row>
        <row r="377">
          <cell r="A377"/>
        </row>
        <row r="378">
          <cell r="A378"/>
        </row>
        <row r="379">
          <cell r="A379"/>
        </row>
        <row r="380">
          <cell r="A380"/>
        </row>
        <row r="381">
          <cell r="A381" t="str">
            <v>Chypre</v>
          </cell>
        </row>
        <row r="382">
          <cell r="A382"/>
        </row>
        <row r="383">
          <cell r="A383"/>
        </row>
        <row r="384">
          <cell r="A384"/>
        </row>
        <row r="385">
          <cell r="A385"/>
        </row>
        <row r="386">
          <cell r="A386"/>
        </row>
        <row r="387">
          <cell r="A387" t="str">
            <v>Colombie</v>
          </cell>
        </row>
        <row r="388">
          <cell r="A388"/>
        </row>
        <row r="389">
          <cell r="A389"/>
        </row>
        <row r="390">
          <cell r="A390"/>
        </row>
        <row r="391">
          <cell r="A391"/>
        </row>
        <row r="392">
          <cell r="A392"/>
        </row>
        <row r="393">
          <cell r="A393"/>
        </row>
        <row r="394">
          <cell r="A394"/>
        </row>
        <row r="395">
          <cell r="A395" t="str">
            <v>Corée du Sud</v>
          </cell>
        </row>
        <row r="396">
          <cell r="A396"/>
        </row>
        <row r="397">
          <cell r="A397"/>
        </row>
        <row r="398">
          <cell r="A398"/>
        </row>
        <row r="399">
          <cell r="A399"/>
        </row>
        <row r="400">
          <cell r="A400"/>
        </row>
        <row r="401">
          <cell r="A401"/>
        </row>
        <row r="402">
          <cell r="A402"/>
        </row>
        <row r="403">
          <cell r="A403"/>
        </row>
        <row r="404">
          <cell r="A404"/>
        </row>
        <row r="405">
          <cell r="A405"/>
        </row>
        <row r="406">
          <cell r="A406"/>
        </row>
        <row r="407">
          <cell r="A407"/>
        </row>
        <row r="408">
          <cell r="A408" t="str">
            <v>Costa Rica</v>
          </cell>
        </row>
        <row r="409">
          <cell r="A409"/>
        </row>
        <row r="410">
          <cell r="A410"/>
        </row>
        <row r="411">
          <cell r="A411" t="str">
            <v>Croatie</v>
          </cell>
        </row>
        <row r="412">
          <cell r="A412"/>
        </row>
        <row r="413">
          <cell r="A413"/>
        </row>
        <row r="414">
          <cell r="A414"/>
        </row>
        <row r="415">
          <cell r="A415" t="str">
            <v>Danemark</v>
          </cell>
        </row>
        <row r="416">
          <cell r="A416"/>
        </row>
        <row r="417">
          <cell r="A417"/>
        </row>
        <row r="418">
          <cell r="A418"/>
        </row>
        <row r="419">
          <cell r="A419"/>
        </row>
        <row r="420">
          <cell r="A420"/>
        </row>
        <row r="421">
          <cell r="A421"/>
        </row>
        <row r="422">
          <cell r="A422" t="str">
            <v>Égypte</v>
          </cell>
        </row>
        <row r="423">
          <cell r="A423"/>
        </row>
        <row r="424">
          <cell r="A424"/>
        </row>
        <row r="425">
          <cell r="A425"/>
        </row>
        <row r="426">
          <cell r="A426"/>
        </row>
        <row r="427">
          <cell r="A427"/>
        </row>
        <row r="428">
          <cell r="A428" t="str">
            <v>Émirats Arabes Unis</v>
          </cell>
        </row>
        <row r="429">
          <cell r="A429"/>
        </row>
        <row r="430">
          <cell r="A430"/>
        </row>
        <row r="431">
          <cell r="A431"/>
        </row>
        <row r="432">
          <cell r="A432" t="str">
            <v>Équateur</v>
          </cell>
        </row>
        <row r="433">
          <cell r="A433"/>
        </row>
        <row r="434">
          <cell r="A434"/>
        </row>
        <row r="435">
          <cell r="A435"/>
        </row>
        <row r="436">
          <cell r="A436" t="str">
            <v>Espagne</v>
          </cell>
        </row>
        <row r="437">
          <cell r="A437"/>
        </row>
        <row r="438">
          <cell r="A438"/>
        </row>
        <row r="439">
          <cell r="A439"/>
        </row>
        <row r="440">
          <cell r="A440"/>
        </row>
        <row r="441">
          <cell r="A441"/>
        </row>
        <row r="442">
          <cell r="A442"/>
        </row>
        <row r="443">
          <cell r="A443" t="str">
            <v>Estonie</v>
          </cell>
        </row>
        <row r="444">
          <cell r="A444"/>
        </row>
        <row r="445">
          <cell r="A445"/>
        </row>
        <row r="446">
          <cell r="A446"/>
        </row>
        <row r="447">
          <cell r="A447" t="str">
            <v>États-Unis</v>
          </cell>
        </row>
        <row r="448">
          <cell r="A448"/>
        </row>
        <row r="449">
          <cell r="A449"/>
        </row>
        <row r="450">
          <cell r="A450"/>
        </row>
        <row r="451">
          <cell r="A451"/>
        </row>
        <row r="452">
          <cell r="A452"/>
        </row>
        <row r="453">
          <cell r="A453"/>
        </row>
        <row r="454">
          <cell r="A454"/>
        </row>
        <row r="455">
          <cell r="A455"/>
        </row>
        <row r="456">
          <cell r="A456"/>
        </row>
        <row r="457">
          <cell r="A457"/>
        </row>
        <row r="458">
          <cell r="A458"/>
        </row>
        <row r="459">
          <cell r="A459"/>
        </row>
        <row r="460">
          <cell r="A460"/>
        </row>
        <row r="461">
          <cell r="A461"/>
        </row>
        <row r="462">
          <cell r="A462"/>
        </row>
        <row r="463">
          <cell r="A463"/>
        </row>
        <row r="464">
          <cell r="A464"/>
        </row>
        <row r="465">
          <cell r="A465" t="str">
            <v>Finlande</v>
          </cell>
        </row>
        <row r="466">
          <cell r="A466"/>
        </row>
        <row r="467">
          <cell r="A467"/>
        </row>
        <row r="468">
          <cell r="A468"/>
        </row>
        <row r="469">
          <cell r="A469"/>
        </row>
        <row r="470">
          <cell r="A470"/>
        </row>
        <row r="471">
          <cell r="A471"/>
        </row>
        <row r="472">
          <cell r="A472"/>
        </row>
        <row r="473">
          <cell r="A473" t="str">
            <v>France</v>
          </cell>
        </row>
        <row r="474">
          <cell r="A474"/>
        </row>
        <row r="475">
          <cell r="A475"/>
        </row>
        <row r="476">
          <cell r="A476"/>
        </row>
        <row r="477">
          <cell r="A477"/>
        </row>
        <row r="478">
          <cell r="A478"/>
        </row>
        <row r="479">
          <cell r="A479"/>
        </row>
        <row r="480">
          <cell r="A480"/>
        </row>
        <row r="481">
          <cell r="A481"/>
        </row>
        <row r="482">
          <cell r="A482"/>
        </row>
        <row r="483">
          <cell r="A483"/>
        </row>
        <row r="484">
          <cell r="A484" t="str">
            <v>Grèce</v>
          </cell>
        </row>
        <row r="485">
          <cell r="A485"/>
        </row>
        <row r="486">
          <cell r="A486"/>
        </row>
        <row r="487">
          <cell r="A487"/>
        </row>
        <row r="488">
          <cell r="A488"/>
        </row>
        <row r="489">
          <cell r="A489" t="str">
            <v>Hong-Kong</v>
          </cell>
        </row>
        <row r="490">
          <cell r="A490"/>
        </row>
        <row r="491">
          <cell r="A491"/>
        </row>
        <row r="492">
          <cell r="A492"/>
        </row>
        <row r="493">
          <cell r="A493"/>
        </row>
        <row r="494">
          <cell r="A494"/>
        </row>
        <row r="495">
          <cell r="A495"/>
        </row>
        <row r="496">
          <cell r="A496"/>
        </row>
        <row r="497">
          <cell r="A497" t="str">
            <v>Hongrie</v>
          </cell>
        </row>
        <row r="498">
          <cell r="A498"/>
        </row>
        <row r="499">
          <cell r="A499"/>
        </row>
        <row r="500">
          <cell r="A500"/>
        </row>
        <row r="501">
          <cell r="A501"/>
        </row>
        <row r="502">
          <cell r="A502"/>
        </row>
        <row r="503">
          <cell r="A503"/>
        </row>
        <row r="504">
          <cell r="A504"/>
        </row>
        <row r="505">
          <cell r="A505" t="str">
            <v>Île Maurice</v>
          </cell>
        </row>
        <row r="506">
          <cell r="A506"/>
        </row>
        <row r="507">
          <cell r="A507"/>
        </row>
        <row r="508">
          <cell r="A508" t="str">
            <v>Inde</v>
          </cell>
        </row>
        <row r="509">
          <cell r="A509"/>
        </row>
        <row r="510">
          <cell r="A510"/>
        </row>
        <row r="511">
          <cell r="A511"/>
        </row>
        <row r="512">
          <cell r="A512"/>
        </row>
        <row r="513">
          <cell r="A513"/>
        </row>
        <row r="514">
          <cell r="A514"/>
        </row>
        <row r="515">
          <cell r="A515"/>
        </row>
        <row r="516">
          <cell r="A516"/>
        </row>
        <row r="517">
          <cell r="A517"/>
        </row>
        <row r="518">
          <cell r="A518"/>
        </row>
        <row r="519">
          <cell r="A519"/>
        </row>
        <row r="520">
          <cell r="A520"/>
        </row>
        <row r="521">
          <cell r="A521"/>
        </row>
        <row r="522">
          <cell r="A522"/>
        </row>
        <row r="523">
          <cell r="A523"/>
        </row>
        <row r="524">
          <cell r="A524"/>
        </row>
        <row r="525">
          <cell r="A525"/>
        </row>
        <row r="526">
          <cell r="A526" t="str">
            <v>Indonésie</v>
          </cell>
        </row>
        <row r="527">
          <cell r="A527"/>
        </row>
        <row r="528">
          <cell r="A528"/>
        </row>
        <row r="529">
          <cell r="A529"/>
        </row>
        <row r="530">
          <cell r="A530"/>
        </row>
        <row r="531">
          <cell r="A531"/>
        </row>
        <row r="532">
          <cell r="A532"/>
        </row>
        <row r="533">
          <cell r="A533" t="str">
            <v>Irlande</v>
          </cell>
        </row>
        <row r="534">
          <cell r="A534"/>
        </row>
        <row r="535">
          <cell r="A535"/>
        </row>
        <row r="536">
          <cell r="A536"/>
        </row>
        <row r="537">
          <cell r="A537"/>
        </row>
        <row r="538">
          <cell r="A538"/>
        </row>
        <row r="539">
          <cell r="A539"/>
        </row>
        <row r="540">
          <cell r="A540" t="str">
            <v>Islande</v>
          </cell>
        </row>
        <row r="541">
          <cell r="A541"/>
        </row>
        <row r="542">
          <cell r="A542"/>
        </row>
        <row r="543">
          <cell r="A543"/>
        </row>
        <row r="544">
          <cell r="A544"/>
        </row>
        <row r="545">
          <cell r="A545"/>
        </row>
        <row r="546">
          <cell r="A546"/>
        </row>
        <row r="547">
          <cell r="A547"/>
        </row>
        <row r="548">
          <cell r="A548" t="str">
            <v>Israël</v>
          </cell>
        </row>
        <row r="549">
          <cell r="A549"/>
        </row>
        <row r="550">
          <cell r="A550"/>
        </row>
        <row r="551">
          <cell r="A551"/>
        </row>
        <row r="552">
          <cell r="A552"/>
        </row>
        <row r="553">
          <cell r="A553"/>
        </row>
        <row r="554">
          <cell r="A554"/>
        </row>
        <row r="555">
          <cell r="A555"/>
        </row>
        <row r="556">
          <cell r="A556" t="str">
            <v>Italie</v>
          </cell>
        </row>
        <row r="557">
          <cell r="A557"/>
        </row>
        <row r="558">
          <cell r="A558"/>
        </row>
        <row r="559">
          <cell r="A559"/>
        </row>
        <row r="560">
          <cell r="A560"/>
        </row>
        <row r="561">
          <cell r="A561"/>
        </row>
        <row r="562">
          <cell r="A562"/>
        </row>
        <row r="563">
          <cell r="A563" t="str">
            <v>Japon</v>
          </cell>
        </row>
        <row r="564">
          <cell r="A564"/>
        </row>
        <row r="565">
          <cell r="A565"/>
        </row>
        <row r="566">
          <cell r="A566"/>
        </row>
        <row r="567">
          <cell r="A567"/>
        </row>
        <row r="568">
          <cell r="A568"/>
        </row>
        <row r="569">
          <cell r="A569"/>
        </row>
        <row r="570">
          <cell r="A570"/>
        </row>
        <row r="571">
          <cell r="A571"/>
        </row>
        <row r="572">
          <cell r="A572"/>
        </row>
        <row r="573">
          <cell r="A573" t="str">
            <v>Jordanie</v>
          </cell>
        </row>
        <row r="574">
          <cell r="A574"/>
        </row>
        <row r="575">
          <cell r="A575"/>
        </row>
        <row r="576">
          <cell r="A576"/>
        </row>
        <row r="577">
          <cell r="A577" t="str">
            <v>Kenya</v>
          </cell>
        </row>
        <row r="578">
          <cell r="A578"/>
        </row>
        <row r="579">
          <cell r="A579"/>
        </row>
        <row r="580">
          <cell r="A580"/>
        </row>
        <row r="581">
          <cell r="A581"/>
        </row>
        <row r="582">
          <cell r="A582"/>
        </row>
        <row r="583">
          <cell r="A583" t="str">
            <v>Koweït</v>
          </cell>
        </row>
        <row r="584">
          <cell r="A584"/>
        </row>
        <row r="585">
          <cell r="A585"/>
        </row>
        <row r="586">
          <cell r="A586"/>
        </row>
        <row r="587">
          <cell r="A587"/>
        </row>
        <row r="588">
          <cell r="A588" t="str">
            <v>Lettonie</v>
          </cell>
        </row>
        <row r="589">
          <cell r="A589"/>
        </row>
        <row r="590">
          <cell r="A590"/>
        </row>
        <row r="591">
          <cell r="A591"/>
        </row>
        <row r="592">
          <cell r="A592" t="str">
            <v>Liban</v>
          </cell>
        </row>
        <row r="593">
          <cell r="A593"/>
        </row>
        <row r="594">
          <cell r="A594"/>
        </row>
        <row r="595">
          <cell r="A595"/>
        </row>
        <row r="596">
          <cell r="A596" t="str">
            <v>Lithuanie</v>
          </cell>
        </row>
        <row r="597">
          <cell r="A597"/>
        </row>
        <row r="598">
          <cell r="A598"/>
        </row>
        <row r="599">
          <cell r="A599"/>
        </row>
        <row r="600">
          <cell r="A600" t="str">
            <v>Luxembourg</v>
          </cell>
        </row>
        <row r="601">
          <cell r="A601"/>
        </row>
        <row r="602">
          <cell r="A602"/>
        </row>
        <row r="603">
          <cell r="A603" t="str">
            <v>Malaisie</v>
          </cell>
        </row>
        <row r="604">
          <cell r="A604"/>
        </row>
        <row r="605">
          <cell r="A605"/>
        </row>
        <row r="606">
          <cell r="A606"/>
        </row>
        <row r="607">
          <cell r="A607"/>
        </row>
        <row r="608">
          <cell r="A608"/>
        </row>
        <row r="609">
          <cell r="A609"/>
        </row>
        <row r="610">
          <cell r="A610" t="str">
            <v>Malawi</v>
          </cell>
        </row>
        <row r="611">
          <cell r="A611"/>
        </row>
        <row r="612">
          <cell r="A612"/>
        </row>
        <row r="613">
          <cell r="A613"/>
        </row>
        <row r="614">
          <cell r="A614"/>
        </row>
        <row r="615">
          <cell r="A615" t="str">
            <v>Malte</v>
          </cell>
        </row>
        <row r="616">
          <cell r="A616"/>
        </row>
        <row r="617">
          <cell r="A617"/>
        </row>
        <row r="618">
          <cell r="A618" t="str">
            <v>Maroc</v>
          </cell>
        </row>
        <row r="619">
          <cell r="A619"/>
        </row>
        <row r="620">
          <cell r="A620"/>
        </row>
        <row r="621">
          <cell r="A621"/>
        </row>
        <row r="622">
          <cell r="A622"/>
        </row>
        <row r="623">
          <cell r="A623"/>
        </row>
        <row r="624">
          <cell r="A624" t="str">
            <v>Mexique</v>
          </cell>
        </row>
        <row r="625">
          <cell r="A625"/>
        </row>
        <row r="626">
          <cell r="A626"/>
        </row>
        <row r="627">
          <cell r="A627"/>
        </row>
        <row r="628">
          <cell r="A628"/>
        </row>
        <row r="629">
          <cell r="A629"/>
        </row>
        <row r="630">
          <cell r="A630" t="str">
            <v>Namibie</v>
          </cell>
        </row>
        <row r="631">
          <cell r="A631"/>
        </row>
        <row r="632">
          <cell r="A632"/>
        </row>
        <row r="633">
          <cell r="A633"/>
        </row>
        <row r="634">
          <cell r="A634" t="str">
            <v>Nigéria</v>
          </cell>
        </row>
        <row r="635">
          <cell r="A635"/>
        </row>
        <row r="636">
          <cell r="A636"/>
        </row>
        <row r="637">
          <cell r="A637"/>
        </row>
        <row r="638">
          <cell r="A638" t="str">
            <v>Norvège</v>
          </cell>
        </row>
        <row r="639">
          <cell r="A639"/>
        </row>
        <row r="640">
          <cell r="A640"/>
        </row>
        <row r="641">
          <cell r="A641"/>
        </row>
        <row r="642">
          <cell r="A642"/>
        </row>
        <row r="643">
          <cell r="A643"/>
        </row>
        <row r="644">
          <cell r="A644"/>
        </row>
        <row r="645">
          <cell r="A645" t="str">
            <v>Nouvelle-Zélande</v>
          </cell>
        </row>
        <row r="646">
          <cell r="A646"/>
        </row>
        <row r="647">
          <cell r="A647"/>
        </row>
        <row r="648">
          <cell r="A648"/>
        </row>
        <row r="649">
          <cell r="A649" t="str">
            <v>Oman</v>
          </cell>
        </row>
        <row r="650">
          <cell r="A650"/>
        </row>
        <row r="651">
          <cell r="A651"/>
        </row>
        <row r="652">
          <cell r="A652" t="str">
            <v>Ouganda</v>
          </cell>
        </row>
        <row r="653">
          <cell r="A653"/>
        </row>
        <row r="654">
          <cell r="A654"/>
        </row>
        <row r="655">
          <cell r="A655" t="str">
            <v>Pakistan</v>
          </cell>
        </row>
        <row r="656">
          <cell r="A656"/>
        </row>
        <row r="657">
          <cell r="A657"/>
        </row>
        <row r="658">
          <cell r="A658"/>
        </row>
        <row r="659">
          <cell r="A659"/>
        </row>
        <row r="660">
          <cell r="A660"/>
        </row>
        <row r="661">
          <cell r="A661"/>
        </row>
        <row r="662">
          <cell r="A662" t="str">
            <v>Pays-Bas</v>
          </cell>
        </row>
        <row r="663">
          <cell r="A663"/>
        </row>
        <row r="664">
          <cell r="A664"/>
        </row>
        <row r="665">
          <cell r="A665"/>
        </row>
        <row r="666">
          <cell r="A666"/>
        </row>
        <row r="667">
          <cell r="A667"/>
        </row>
        <row r="668">
          <cell r="A668"/>
        </row>
        <row r="669">
          <cell r="A669"/>
        </row>
        <row r="670">
          <cell r="A670"/>
        </row>
        <row r="671">
          <cell r="A671" t="str">
            <v>Pérou</v>
          </cell>
        </row>
        <row r="672">
          <cell r="A672"/>
        </row>
        <row r="673">
          <cell r="A673"/>
        </row>
        <row r="674">
          <cell r="A674"/>
        </row>
        <row r="675">
          <cell r="A675"/>
        </row>
        <row r="676">
          <cell r="A676" t="str">
            <v>Philippines</v>
          </cell>
        </row>
        <row r="677">
          <cell r="A677"/>
        </row>
        <row r="678">
          <cell r="A678"/>
        </row>
        <row r="679">
          <cell r="A679"/>
        </row>
        <row r="680">
          <cell r="A680"/>
        </row>
        <row r="681">
          <cell r="A681" t="str">
            <v>Pologne</v>
          </cell>
        </row>
        <row r="682">
          <cell r="A682"/>
        </row>
        <row r="683">
          <cell r="A683"/>
        </row>
        <row r="684">
          <cell r="A684"/>
        </row>
        <row r="685">
          <cell r="A685"/>
        </row>
        <row r="686">
          <cell r="A686"/>
        </row>
        <row r="687">
          <cell r="A687"/>
        </row>
        <row r="688">
          <cell r="A688"/>
        </row>
        <row r="689">
          <cell r="A689"/>
        </row>
        <row r="690">
          <cell r="A690" t="str">
            <v>Portugal</v>
          </cell>
        </row>
        <row r="691">
          <cell r="A691"/>
        </row>
        <row r="692">
          <cell r="A692"/>
        </row>
        <row r="693">
          <cell r="A693"/>
        </row>
        <row r="694">
          <cell r="A694" t="str">
            <v>Qatar</v>
          </cell>
        </row>
        <row r="695">
          <cell r="A695"/>
        </row>
        <row r="696">
          <cell r="A696"/>
        </row>
        <row r="697">
          <cell r="A697"/>
        </row>
        <row r="698">
          <cell r="A698"/>
        </row>
        <row r="699">
          <cell r="A699" t="str">
            <v>République Tchèque</v>
          </cell>
        </row>
        <row r="700">
          <cell r="A700"/>
        </row>
        <row r="701">
          <cell r="A701"/>
        </row>
        <row r="702">
          <cell r="A702"/>
        </row>
        <row r="703">
          <cell r="A703"/>
        </row>
        <row r="704">
          <cell r="A704"/>
        </row>
        <row r="705">
          <cell r="A705"/>
        </row>
        <row r="706">
          <cell r="A706"/>
        </row>
        <row r="707">
          <cell r="A707" t="str">
            <v>Roumanie</v>
          </cell>
        </row>
        <row r="708">
          <cell r="A708"/>
        </row>
        <row r="709">
          <cell r="A709"/>
        </row>
        <row r="710">
          <cell r="A710"/>
        </row>
        <row r="711">
          <cell r="A711" t="str">
            <v>Royaume-Uni</v>
          </cell>
        </row>
        <row r="712">
          <cell r="A712"/>
        </row>
        <row r="713">
          <cell r="A713"/>
        </row>
        <row r="714">
          <cell r="A714"/>
        </row>
        <row r="715">
          <cell r="A715"/>
        </row>
        <row r="716">
          <cell r="A716"/>
        </row>
        <row r="717">
          <cell r="A717"/>
        </row>
        <row r="718">
          <cell r="A718"/>
        </row>
        <row r="719">
          <cell r="A719"/>
        </row>
        <row r="720">
          <cell r="A720" t="str">
            <v>Russie</v>
          </cell>
        </row>
        <row r="721">
          <cell r="A721"/>
        </row>
        <row r="722">
          <cell r="A722"/>
        </row>
        <row r="723">
          <cell r="A723"/>
        </row>
        <row r="724">
          <cell r="A724"/>
        </row>
        <row r="725">
          <cell r="A725"/>
        </row>
        <row r="726">
          <cell r="A726"/>
        </row>
        <row r="727">
          <cell r="A727"/>
        </row>
        <row r="728">
          <cell r="A728" t="str">
            <v>Rwanda</v>
          </cell>
        </row>
        <row r="729">
          <cell r="A729"/>
        </row>
        <row r="730">
          <cell r="A730"/>
        </row>
        <row r="731">
          <cell r="A731"/>
        </row>
        <row r="732">
          <cell r="A732" t="str">
            <v>Serbie</v>
          </cell>
        </row>
        <row r="733">
          <cell r="A733"/>
        </row>
        <row r="734">
          <cell r="A734"/>
        </row>
        <row r="735">
          <cell r="A735" t="str">
            <v>Singapour</v>
          </cell>
        </row>
        <row r="736">
          <cell r="A736"/>
        </row>
        <row r="737">
          <cell r="A737"/>
        </row>
        <row r="738">
          <cell r="A738"/>
        </row>
        <row r="739">
          <cell r="A739"/>
        </row>
        <row r="740">
          <cell r="A740"/>
        </row>
        <row r="741">
          <cell r="A741"/>
        </row>
        <row r="742">
          <cell r="A742" t="str">
            <v>Slovaquie</v>
          </cell>
        </row>
        <row r="743">
          <cell r="A743"/>
        </row>
        <row r="744">
          <cell r="A744"/>
        </row>
        <row r="745">
          <cell r="A745"/>
        </row>
        <row r="746">
          <cell r="A746" t="str">
            <v>Slovénie</v>
          </cell>
        </row>
        <row r="747">
          <cell r="A747"/>
        </row>
        <row r="748">
          <cell r="A748"/>
        </row>
        <row r="749">
          <cell r="A749" t="str">
            <v>Sri Lanka</v>
          </cell>
        </row>
        <row r="750">
          <cell r="A750"/>
        </row>
        <row r="751">
          <cell r="A751"/>
        </row>
        <row r="752">
          <cell r="A752" t="str">
            <v>Suède</v>
          </cell>
        </row>
        <row r="753">
          <cell r="A753"/>
        </row>
        <row r="754">
          <cell r="A754"/>
        </row>
        <row r="755">
          <cell r="A755"/>
        </row>
        <row r="756">
          <cell r="A756"/>
        </row>
        <row r="757">
          <cell r="A757"/>
        </row>
        <row r="758">
          <cell r="A758"/>
        </row>
        <row r="759">
          <cell r="A759"/>
        </row>
        <row r="760">
          <cell r="A760" t="str">
            <v>Suisse</v>
          </cell>
        </row>
        <row r="761">
          <cell r="A761"/>
        </row>
        <row r="762">
          <cell r="A762"/>
        </row>
        <row r="763">
          <cell r="A763"/>
        </row>
        <row r="764">
          <cell r="A764"/>
        </row>
        <row r="765">
          <cell r="A765"/>
        </row>
        <row r="766">
          <cell r="A766" t="str">
            <v>Taïwan</v>
          </cell>
        </row>
        <row r="767">
          <cell r="A767"/>
        </row>
        <row r="768">
          <cell r="A768"/>
        </row>
        <row r="769">
          <cell r="A769"/>
        </row>
        <row r="770">
          <cell r="A770"/>
        </row>
        <row r="771">
          <cell r="A771"/>
        </row>
        <row r="772">
          <cell r="A772" t="str">
            <v>Tanzanie</v>
          </cell>
        </row>
        <row r="773">
          <cell r="A773"/>
        </row>
        <row r="774">
          <cell r="A774"/>
        </row>
        <row r="775">
          <cell r="A775" t="str">
            <v>Thaïlande</v>
          </cell>
        </row>
        <row r="776">
          <cell r="A776"/>
        </row>
        <row r="777">
          <cell r="A777"/>
        </row>
        <row r="778">
          <cell r="A778"/>
        </row>
        <row r="779">
          <cell r="A779"/>
        </row>
        <row r="780">
          <cell r="A780"/>
        </row>
        <row r="781">
          <cell r="A781"/>
        </row>
        <row r="782">
          <cell r="A782"/>
        </row>
        <row r="783">
          <cell r="A783"/>
        </row>
        <row r="784">
          <cell r="A784"/>
        </row>
        <row r="785">
          <cell r="A785"/>
        </row>
        <row r="786">
          <cell r="A786" t="str">
            <v>Tunisie</v>
          </cell>
        </row>
        <row r="787">
          <cell r="A787"/>
        </row>
        <row r="788">
          <cell r="A788"/>
        </row>
        <row r="789">
          <cell r="A789"/>
        </row>
        <row r="790">
          <cell r="A790" t="str">
            <v>Turquie</v>
          </cell>
        </row>
        <row r="791">
          <cell r="A791"/>
        </row>
        <row r="792">
          <cell r="A792"/>
        </row>
        <row r="793">
          <cell r="A793"/>
        </row>
        <row r="794">
          <cell r="A794"/>
        </row>
        <row r="795">
          <cell r="A795"/>
        </row>
        <row r="796">
          <cell r="A796"/>
        </row>
        <row r="797">
          <cell r="A797"/>
        </row>
        <row r="798">
          <cell r="A798" t="str">
            <v>Ukraine</v>
          </cell>
        </row>
        <row r="799">
          <cell r="A799"/>
        </row>
        <row r="800">
          <cell r="A800"/>
        </row>
        <row r="801">
          <cell r="A801"/>
        </row>
        <row r="802">
          <cell r="A802" t="str">
            <v>Venezuela</v>
          </cell>
        </row>
        <row r="803">
          <cell r="A803"/>
        </row>
        <row r="804">
          <cell r="A804"/>
        </row>
        <row r="805">
          <cell r="A805"/>
        </row>
        <row r="806">
          <cell r="A806" t="str">
            <v>Viêt Nam</v>
          </cell>
        </row>
        <row r="807">
          <cell r="A807"/>
        </row>
        <row r="808">
          <cell r="A808"/>
        </row>
        <row r="809">
          <cell r="A809"/>
        </row>
        <row r="810">
          <cell r="A810"/>
        </row>
        <row r="811">
          <cell r="A811"/>
        </row>
        <row r="812">
          <cell r="A812"/>
        </row>
        <row r="813">
          <cell r="A813" t="str">
            <v>Zambie</v>
          </cell>
        </row>
        <row r="814">
          <cell r="A814"/>
        </row>
        <row r="815">
          <cell r="A815"/>
        </row>
        <row r="816">
          <cell r="A816"/>
        </row>
        <row r="817">
          <cell r="A817"/>
        </row>
        <row r="818">
          <cell r="A818" t="str">
            <v>Zimbabwe</v>
          </cell>
        </row>
        <row r="819">
          <cell r="A819"/>
        </row>
        <row r="820">
          <cell r="A820"/>
        </row>
        <row r="821">
          <cell r="A821"/>
        </row>
        <row r="822">
          <cell r="A822" t="str">
            <v>Partager avec un ami</v>
          </cell>
        </row>
        <row r="823">
          <cell r="A823" t="str">
            <v>Lien vers Principaux Indices</v>
          </cell>
        </row>
        <row r="824">
          <cell r="A824" t="str">
            <v>Faites un commentaire</v>
          </cell>
        </row>
        <row r="825">
          <cell r="A825" t="str">
            <v>Partager avec d'autres amis:</v>
          </cell>
        </row>
        <row r="826">
          <cell r="A826" t="str">
            <v>Tweet</v>
          </cell>
        </row>
        <row r="827">
          <cell r="A827"/>
        </row>
        <row r="828">
          <cell r="A828" t="str">
            <v>Vers:</v>
          </cell>
        </row>
        <row r="829">
          <cell r="A829" t="str">
            <v>De:</v>
          </cell>
        </row>
        <row r="830">
          <cell r="A830" t="str">
            <v>Votre e-mail:</v>
          </cell>
        </row>
        <row r="831">
          <cell r="A831" t="str">
            <v>Message:</v>
          </cell>
        </row>
        <row r="832">
          <cell r="A832"/>
        </row>
        <row r="833">
          <cell r="A833"/>
        </row>
        <row r="834">
          <cell r="A834"/>
        </row>
        <row r="835">
          <cell r="A835"/>
        </row>
        <row r="836">
          <cell r="A836"/>
        </row>
        <row r="837">
          <cell r="A837"/>
        </row>
        <row r="838">
          <cell r="A838"/>
        </row>
        <row r="839">
          <cell r="A839" t="str">
            <v xml:space="preserve"> Bug</v>
          </cell>
        </row>
        <row r="840">
          <cell r="A840"/>
        </row>
        <row r="841">
          <cell r="A841" t="str">
            <v xml:space="preserve"> Féliciter</v>
          </cell>
        </row>
        <row r="842">
          <cell r="A842"/>
        </row>
        <row r="843">
          <cell r="A843" t="str">
            <v xml:space="preserve"> Question</v>
          </cell>
        </row>
        <row r="844">
          <cell r="A844"/>
        </row>
        <row r="845">
          <cell r="A845" t="str">
            <v xml:space="preserve"> Idée</v>
          </cell>
        </row>
        <row r="846">
          <cell r="A846"/>
        </row>
        <row r="847">
          <cell r="A847" t="str">
            <v>Vous avez trouvé un bug? Merci de nous le faire savoir</v>
          </cell>
        </row>
        <row r="848">
          <cell r="A848" t="str">
            <v>Appliquer</v>
          </cell>
        </row>
        <row r="849">
          <cell r="A849"/>
        </row>
        <row r="850">
          <cell r="A850" t="str">
            <v>Collez le lien suivant dans le courrier électronique, messagerie instantanée ou le site Web:</v>
          </cell>
        </row>
        <row r="851">
          <cell r="A851" t="str">
            <v>Responsabilité: Fusion Media would like to remind you that the data contained in this website is not necessarily real-time nor accurate. All CFDs (stocks, indexes, futures) and Forex prices are not provided by exchanges but rather by market makers, and so prices may not be accurate and may differ from the actual market price, meaning prices are indicative and not appropriate for trading purposes. Therefore Fusion Media doesn`t bear any responsibility for any trading losses you might incur as a result of using this data .</v>
          </cell>
        </row>
        <row r="852">
          <cell r="A852"/>
        </row>
        <row r="853">
          <cell r="A853" t="str">
            <v>Fusion Media or anyone involved with Fusion Media will not accept any liability for loss or damage as a result of reliance on the information including data, quotes, charts and buy/sell signals contained within this website. Please be fully informed regarding the risks and costs associated with trading the financial markets, it is one of the riskiest investment forms possible.</v>
          </cell>
        </row>
        <row r="854">
          <cell r="A854" t="str">
            <v>Trouver un Broker</v>
          </cell>
        </row>
        <row r="855">
          <cell r="A855" t="str">
            <v>Devises</v>
          </cell>
        </row>
        <row r="856">
          <cell r="A856" t="str">
            <v>CFDs</v>
          </cell>
        </row>
        <row r="857">
          <cell r="A857" t="str">
            <v>Options Binaires</v>
          </cell>
        </row>
        <row r="858">
          <cell r="A858" t="str">
            <v>Actions</v>
          </cell>
        </row>
        <row r="859">
          <cell r="A859" t="str">
            <v>Indices</v>
          </cell>
        </row>
        <row r="860">
          <cell r="A860" t="str">
            <v>Mat prem</v>
          </cell>
        </row>
        <row r="861">
          <cell r="A861" t="str">
            <v>Devises</v>
          </cell>
        </row>
        <row r="862">
          <cell r="A862" t="str">
            <v>Oblig.</v>
          </cell>
        </row>
        <row r="863">
          <cell r="A863" t="str">
            <v>Plus de catégories</v>
          </cell>
        </row>
        <row r="864">
          <cell r="A864" t="str">
            <v>Cotations CFD</v>
          </cell>
        </row>
        <row r="865">
          <cell r="A865"/>
        </row>
        <row r="866">
          <cell r="A866"/>
        </row>
        <row r="867">
          <cell r="A867"/>
        </row>
        <row r="868">
          <cell r="A868"/>
        </row>
        <row r="869">
          <cell r="A869"/>
        </row>
        <row r="870">
          <cell r="A870"/>
        </row>
        <row r="871">
          <cell r="A871"/>
        </row>
        <row r="872">
          <cell r="A872" t="str">
            <v>Cotations CFD</v>
          </cell>
        </row>
        <row r="873">
          <cell r="A873"/>
        </row>
        <row r="874">
          <cell r="A874"/>
        </row>
        <row r="875">
          <cell r="A875"/>
        </row>
        <row r="876">
          <cell r="A876"/>
        </row>
        <row r="877">
          <cell r="A877"/>
        </row>
        <row r="878">
          <cell r="A878"/>
        </row>
        <row r="879">
          <cell r="A879"/>
        </row>
        <row r="880">
          <cell r="A880" t="str">
            <v>Cotations CFD</v>
          </cell>
        </row>
        <row r="881">
          <cell r="A881"/>
        </row>
        <row r="882">
          <cell r="A882"/>
        </row>
        <row r="883">
          <cell r="A883"/>
        </row>
        <row r="884">
          <cell r="A884"/>
        </row>
        <row r="885">
          <cell r="A885"/>
        </row>
        <row r="886">
          <cell r="A886"/>
        </row>
        <row r="887">
          <cell r="A887"/>
        </row>
        <row r="888">
          <cell r="A888" t="str">
            <v>Cotations CFD</v>
          </cell>
        </row>
        <row r="889">
          <cell r="A889"/>
        </row>
        <row r="890">
          <cell r="A890"/>
        </row>
        <row r="891">
          <cell r="A891"/>
        </row>
        <row r="892">
          <cell r="A892"/>
        </row>
        <row r="893">
          <cell r="A893"/>
        </row>
        <row r="894">
          <cell r="A894"/>
        </row>
        <row r="895">
          <cell r="A895"/>
        </row>
        <row r="896">
          <cell r="A896" t="str">
            <v>Devises</v>
          </cell>
        </row>
        <row r="897">
          <cell r="A897" t="str">
            <v>Mat prem</v>
          </cell>
        </row>
        <row r="898">
          <cell r="A898" t="str">
            <v>Indices</v>
          </cell>
        </row>
        <row r="899">
          <cell r="A899" t="str">
            <v>Actions</v>
          </cell>
        </row>
        <row r="900">
          <cell r="A900" t="str">
            <v>Période</v>
          </cell>
        </row>
        <row r="901">
          <cell r="A901" t="str">
            <v>EUR/USD</v>
          </cell>
        </row>
        <row r="902">
          <cell r="A902">
            <v>1.1163000000000001</v>
          </cell>
        </row>
        <row r="903">
          <cell r="A903">
            <v>-7.0000000000000001E-3</v>
          </cell>
        </row>
        <row r="904">
          <cell r="A904" t="str">
            <v>Résumé</v>
          </cell>
        </row>
        <row r="905">
          <cell r="A905" t="str">
            <v>Vente Forte</v>
          </cell>
        </row>
        <row r="906">
          <cell r="A906" t="str">
            <v>Moyennes Mobiles:</v>
          </cell>
        </row>
        <row r="907">
          <cell r="A907" t="str">
            <v>Achat (3)</v>
          </cell>
        </row>
        <row r="908">
          <cell r="A908" t="str">
            <v>Vente (9)</v>
          </cell>
        </row>
        <row r="909">
          <cell r="A909" t="str">
            <v>Indicateurs:</v>
          </cell>
        </row>
        <row r="910">
          <cell r="A910" t="str">
            <v>Achat (1)</v>
          </cell>
        </row>
        <row r="911">
          <cell r="A911" t="str">
            <v>Vente (7)</v>
          </cell>
        </row>
        <row r="912">
          <cell r="A912" t="str">
            <v>EUR/USD</v>
          </cell>
        </row>
        <row r="913">
          <cell r="A913">
            <v>1.1163000000000001</v>
          </cell>
        </row>
        <row r="914">
          <cell r="A914">
            <v>-7.0000000000000001E-3</v>
          </cell>
        </row>
        <row r="915">
          <cell r="A915" t="str">
            <v>Résumé</v>
          </cell>
        </row>
        <row r="916">
          <cell r="A916" t="str">
            <v>Vente Forte</v>
          </cell>
        </row>
        <row r="917">
          <cell r="A917" t="str">
            <v>Moyennes Mobiles:</v>
          </cell>
        </row>
        <row r="918">
          <cell r="A918" t="str">
            <v>Achat (3)</v>
          </cell>
        </row>
        <row r="919">
          <cell r="A919" t="str">
            <v>Vente (9)</v>
          </cell>
        </row>
        <row r="920">
          <cell r="A920" t="str">
            <v>Indicateurs:</v>
          </cell>
        </row>
        <row r="921">
          <cell r="A921" t="str">
            <v>Achat (1)</v>
          </cell>
        </row>
        <row r="922">
          <cell r="A922" t="str">
            <v>Vente (7)</v>
          </cell>
        </row>
        <row r="923">
          <cell r="A923" t="str">
            <v>USD/JPY</v>
          </cell>
        </row>
        <row r="924">
          <cell r="A924">
            <v>119.87</v>
          </cell>
        </row>
        <row r="925">
          <cell r="A925">
            <v>9.0799999999999992E-2</v>
          </cell>
        </row>
        <row r="926">
          <cell r="A926" t="str">
            <v>Résumé</v>
          </cell>
        </row>
        <row r="927">
          <cell r="A927" t="str">
            <v>Vente Forte</v>
          </cell>
        </row>
        <row r="928">
          <cell r="A928" t="str">
            <v>Moyennes Mobiles:</v>
          </cell>
        </row>
        <row r="929">
          <cell r="A929" t="str">
            <v>Achat (0)</v>
          </cell>
        </row>
        <row r="930">
          <cell r="A930" t="str">
            <v>Vente (12)</v>
          </cell>
        </row>
        <row r="931">
          <cell r="A931" t="str">
            <v>Indicateurs:</v>
          </cell>
        </row>
        <row r="932">
          <cell r="A932" t="str">
            <v>Achat (2)</v>
          </cell>
        </row>
        <row r="933">
          <cell r="A933" t="str">
            <v>Vente (4)</v>
          </cell>
        </row>
        <row r="934">
          <cell r="A934" t="str">
            <v>EUR/JPY</v>
          </cell>
        </row>
        <row r="935">
          <cell r="A935">
            <v>133.81</v>
          </cell>
        </row>
        <row r="936">
          <cell r="A936">
            <v>-0.35259999999999997</v>
          </cell>
        </row>
        <row r="937">
          <cell r="A937" t="str">
            <v>Résumé</v>
          </cell>
        </row>
        <row r="938">
          <cell r="A938" t="str">
            <v>Vente Forte</v>
          </cell>
        </row>
        <row r="939">
          <cell r="A939" t="str">
            <v>Moyennes Mobiles:</v>
          </cell>
        </row>
        <row r="940">
          <cell r="A940" t="str">
            <v>Achat (3)</v>
          </cell>
        </row>
        <row r="941">
          <cell r="A941" t="str">
            <v>Vente (9)</v>
          </cell>
        </row>
        <row r="942">
          <cell r="A942" t="str">
            <v>Indicateurs:</v>
          </cell>
        </row>
        <row r="943">
          <cell r="A943" t="str">
            <v>Achat (0)</v>
          </cell>
        </row>
        <row r="944">
          <cell r="A944" t="str">
            <v>Vente (8)</v>
          </cell>
        </row>
        <row r="945">
          <cell r="A945" t="str">
            <v>GBP/USD</v>
          </cell>
        </row>
        <row r="946">
          <cell r="A946">
            <v>1.5457000000000001</v>
          </cell>
        </row>
        <row r="947">
          <cell r="A947">
            <v>2.0000000000000001E-4</v>
          </cell>
        </row>
        <row r="948">
          <cell r="A948" t="str">
            <v>Résumé</v>
          </cell>
        </row>
        <row r="949">
          <cell r="A949" t="str">
            <v>Neutre</v>
          </cell>
        </row>
        <row r="950">
          <cell r="A950" t="str">
            <v>Moyennes Mobiles:</v>
          </cell>
        </row>
        <row r="951">
          <cell r="A951" t="str">
            <v>Achat (6)</v>
          </cell>
        </row>
        <row r="952">
          <cell r="A952" t="str">
            <v>Vente (6)</v>
          </cell>
        </row>
        <row r="953">
          <cell r="A953" t="str">
            <v>Indicateurs:</v>
          </cell>
        </row>
        <row r="954">
          <cell r="A954" t="str">
            <v>Achat (1)</v>
          </cell>
        </row>
        <row r="955">
          <cell r="A955" t="str">
            <v>Vente (5)</v>
          </cell>
        </row>
        <row r="956">
          <cell r="A956" t="str">
            <v>AUD/USD</v>
          </cell>
        </row>
        <row r="957">
          <cell r="A957">
            <v>0.78920000000000001</v>
          </cell>
        </row>
        <row r="958">
          <cell r="A958">
            <v>-8.7999999999999988E-3</v>
          </cell>
        </row>
        <row r="959">
          <cell r="A959" t="str">
            <v>Résumé</v>
          </cell>
        </row>
        <row r="960">
          <cell r="A960" t="str">
            <v>Vente Forte</v>
          </cell>
        </row>
        <row r="961">
          <cell r="A961" t="str">
            <v>Moyennes Mobiles:</v>
          </cell>
        </row>
        <row r="962">
          <cell r="A962" t="str">
            <v>Achat (0)</v>
          </cell>
        </row>
        <row r="963">
          <cell r="A963" t="str">
            <v>Vente (12)</v>
          </cell>
        </row>
        <row r="964">
          <cell r="A964" t="str">
            <v>Indicateurs:</v>
          </cell>
        </row>
        <row r="965">
          <cell r="A965" t="str">
            <v>Achat (1)</v>
          </cell>
        </row>
        <row r="966">
          <cell r="A966" t="str">
            <v>Vente (7)</v>
          </cell>
        </row>
        <row r="967">
          <cell r="A967" t="str">
            <v>EUR/GBP</v>
          </cell>
        </row>
        <row r="968">
          <cell r="A968">
            <v>0.72219999999999995</v>
          </cell>
        </row>
        <row r="969">
          <cell r="A969">
            <v>-7.0999999999999995E-3</v>
          </cell>
        </row>
        <row r="970">
          <cell r="A970" t="str">
            <v>Résumé</v>
          </cell>
        </row>
        <row r="971">
          <cell r="A971" t="str">
            <v>Neutre</v>
          </cell>
        </row>
        <row r="972">
          <cell r="A972" t="str">
            <v>Moyennes Mobiles:</v>
          </cell>
        </row>
        <row r="973">
          <cell r="A973" t="str">
            <v>Achat (5)</v>
          </cell>
        </row>
        <row r="974">
          <cell r="A974" t="str">
            <v>Vente (7)</v>
          </cell>
        </row>
        <row r="975">
          <cell r="A975" t="str">
            <v>Indicateurs:</v>
          </cell>
        </row>
        <row r="976">
          <cell r="A976" t="str">
            <v>Achat (4)</v>
          </cell>
        </row>
        <row r="977">
          <cell r="A977" t="str">
            <v>Vente (4)</v>
          </cell>
        </row>
        <row r="978">
          <cell r="A978" t="str">
            <v>USD/CHF</v>
          </cell>
        </row>
        <row r="979">
          <cell r="A979">
            <v>0.93079999999999996</v>
          </cell>
        </row>
        <row r="980">
          <cell r="A980">
            <v>2.1000000000000003E-3</v>
          </cell>
        </row>
        <row r="981">
          <cell r="A981" t="str">
            <v>Résumé</v>
          </cell>
        </row>
        <row r="982">
          <cell r="A982" t="str">
            <v>Vente Forte</v>
          </cell>
        </row>
        <row r="983">
          <cell r="A983" t="str">
            <v>Moyennes Mobiles:</v>
          </cell>
        </row>
        <row r="984">
          <cell r="A984" t="str">
            <v>Achat (0)</v>
          </cell>
        </row>
        <row r="985">
          <cell r="A985" t="str">
            <v>Vente (12)</v>
          </cell>
        </row>
        <row r="986">
          <cell r="A986" t="str">
            <v>Indicateurs:</v>
          </cell>
        </row>
        <row r="987">
          <cell r="A987" t="str">
            <v>Achat (0)</v>
          </cell>
        </row>
        <row r="988">
          <cell r="A988" t="str">
            <v>Vente (7)</v>
          </cell>
        </row>
        <row r="989">
          <cell r="A989"/>
        </row>
        <row r="990">
          <cell r="A990"/>
        </row>
        <row r="991">
          <cell r="A991"/>
        </row>
        <row r="992">
          <cell r="A992"/>
        </row>
        <row r="993">
          <cell r="A993"/>
        </row>
        <row r="994">
          <cell r="A994"/>
        </row>
        <row r="995">
          <cell r="A995"/>
        </row>
        <row r="996">
          <cell r="A996"/>
        </row>
        <row r="997">
          <cell r="A997"/>
        </row>
        <row r="998">
          <cell r="A998"/>
        </row>
        <row r="999">
          <cell r="A999"/>
        </row>
        <row r="1000">
          <cell r="A1000"/>
        </row>
        <row r="1001">
          <cell r="A1001"/>
        </row>
        <row r="1002">
          <cell r="A1002"/>
        </row>
        <row r="1003">
          <cell r="A1003"/>
        </row>
        <row r="1004">
          <cell r="A1004"/>
        </row>
        <row r="1005">
          <cell r="A1005"/>
        </row>
        <row r="1006">
          <cell r="A1006"/>
        </row>
        <row r="1007">
          <cell r="A1007"/>
        </row>
        <row r="1008">
          <cell r="A1008"/>
        </row>
        <row r="1009">
          <cell r="A1009"/>
        </row>
        <row r="1010">
          <cell r="A1010"/>
        </row>
        <row r="1011">
          <cell r="A1011"/>
        </row>
        <row r="1012">
          <cell r="A1012"/>
        </row>
        <row r="1013">
          <cell r="A1013"/>
        </row>
        <row r="1014">
          <cell r="A1014"/>
        </row>
        <row r="1015">
          <cell r="A1015"/>
        </row>
        <row r="1016">
          <cell r="A1016"/>
        </row>
        <row r="1017">
          <cell r="A1017" t="str">
            <v>Mes dernières cotations</v>
          </cell>
        </row>
        <row r="1018">
          <cell r="A1018"/>
        </row>
        <row r="1019">
          <cell r="A1019"/>
        </row>
        <row r="1020">
          <cell r="A1020"/>
        </row>
        <row r="1021">
          <cell r="A1021"/>
        </row>
        <row r="1022">
          <cell r="A1022"/>
        </row>
        <row r="1023">
          <cell r="A1023"/>
        </row>
        <row r="1024">
          <cell r="A1024"/>
        </row>
        <row r="1025">
          <cell r="A1025"/>
        </row>
        <row r="1026">
          <cell r="A1026" t="str">
            <v>Effacer toutes les cotations récentes</v>
          </cell>
        </row>
        <row r="1027">
          <cell r="A1027" t="str">
            <v>Palmarès Actions</v>
          </cell>
        </row>
        <row r="1028">
          <cell r="A1028" t="str">
            <v>Volumes</v>
          </cell>
        </row>
        <row r="1029">
          <cell r="A1029" t="str">
            <v>Hausses %</v>
          </cell>
        </row>
        <row r="1030">
          <cell r="A1030" t="str">
            <v>Baisses %</v>
          </cell>
        </row>
        <row r="1031">
          <cell r="A1031"/>
        </row>
        <row r="1032">
          <cell r="A1032"/>
        </row>
        <row r="1033">
          <cell r="A1033"/>
        </row>
        <row r="1034">
          <cell r="A1034"/>
        </row>
        <row r="1035">
          <cell r="A1035"/>
        </row>
        <row r="1036">
          <cell r="A1036"/>
        </row>
        <row r="1037">
          <cell r="A1037"/>
        </row>
        <row r="1038">
          <cell r="A1038"/>
        </row>
        <row r="1039">
          <cell r="A1039"/>
        </row>
        <row r="1040">
          <cell r="A1040"/>
        </row>
        <row r="1041">
          <cell r="A1041"/>
        </row>
        <row r="1042">
          <cell r="A1042"/>
        </row>
        <row r="1043">
          <cell r="A1043"/>
        </row>
        <row r="1044">
          <cell r="A1044"/>
        </row>
        <row r="1045">
          <cell r="A1045"/>
        </row>
        <row r="1046">
          <cell r="A1046"/>
        </row>
        <row r="1047">
          <cell r="A1047"/>
        </row>
        <row r="1048">
          <cell r="A1048"/>
        </row>
        <row r="1049">
          <cell r="A1049"/>
        </row>
        <row r="1050">
          <cell r="A1050"/>
        </row>
        <row r="1051">
          <cell r="A1051"/>
        </row>
        <row r="1052">
          <cell r="A1052"/>
        </row>
        <row r="1053">
          <cell r="A1053"/>
        </row>
        <row r="1054">
          <cell r="A1054"/>
        </row>
        <row r="1055">
          <cell r="A1055" t="str">
            <v>Promotions</v>
          </cell>
        </row>
        <row r="1056">
          <cell r="A1056" t="str">
            <v xml:space="preserve"> Rejoignez l’incroyable compétition de 24option afin de gagner l’unique somme de 100 000$!</v>
          </cell>
        </row>
        <row r="1057">
          <cell r="A1057" t="str">
            <v>24option</v>
          </cell>
        </row>
        <row r="1058">
          <cell r="A1058" t="str">
            <v xml:space="preserve"> Apte au succès </v>
          </cell>
        </row>
        <row r="1059">
          <cell r="A1059" t="str">
            <v>Alvexo</v>
          </cell>
        </row>
        <row r="1060">
          <cell r="A1060" t="str">
            <v xml:space="preserve"> Investissez et protégez votre investissement avec des contrats de différence (CFD)</v>
          </cell>
        </row>
        <row r="1061">
          <cell r="A1061" t="str">
            <v>Alvexo</v>
          </cell>
        </row>
        <row r="1062">
          <cell r="A1062" t="str">
            <v xml:space="preserve"> Les effets du succès </v>
          </cell>
        </row>
        <row r="1063">
          <cell r="A1063" t="str">
            <v>Alvexo</v>
          </cell>
        </row>
        <row r="1064">
          <cell r="A1064" t="str">
            <v>Plus de promotions</v>
          </cell>
        </row>
        <row r="1065">
          <cell r="A1065" t="str">
            <v>Connectez-vous à Investing.com</v>
          </cell>
        </row>
        <row r="1066">
          <cell r="A1066" t="str">
            <v xml:space="preserve">Suivre InvestingFrance </v>
          </cell>
        </row>
        <row r="1067">
          <cell r="A1067" t="str">
            <v>2.556 abonnés</v>
          </cell>
        </row>
        <row r="1068">
          <cell r="A1068" t="str">
            <v>Investing.com</v>
          </cell>
        </row>
        <row r="1069">
          <cell r="A1069" t="str">
            <v>Nouveautés</v>
          </cell>
        </row>
        <row r="1070">
          <cell r="A1070" t="str">
            <v>Mobile</v>
          </cell>
        </row>
        <row r="1071">
          <cell r="A1071" t="str">
            <v>Mon portefeuille</v>
          </cell>
        </row>
        <row r="1072">
          <cell r="A1072" t="str">
            <v>Outils Webmaster</v>
          </cell>
        </row>
        <row r="1073">
          <cell r="A1073" t="str">
            <v>Qui sommes-nous?</v>
          </cell>
        </row>
        <row r="1074">
          <cell r="A1074" t="str">
            <v>Publicité</v>
          </cell>
        </row>
        <row r="1075">
          <cell r="A1075" t="str">
            <v>Collaborer au site</v>
          </cell>
        </row>
        <row r="1076">
          <cell r="A1076" t="str">
            <v>Contactez-nous</v>
          </cell>
        </row>
        <row r="1077">
          <cell r="A1077" t="str">
            <v>Nos applications</v>
          </cell>
        </row>
        <row r="1078">
          <cell r="A1078" t="str">
            <v>TÉLÉCHARGERApp store</v>
          </cell>
        </row>
        <row r="1079">
          <cell r="A1079" t="str">
            <v>Suivez-nous</v>
          </cell>
        </row>
        <row r="1080">
          <cell r="A1080" t="str">
            <v>Investing.com</v>
          </cell>
        </row>
        <row r="1081">
          <cell r="A1081" t="str">
            <v>Termes et Conditions</v>
          </cell>
        </row>
        <row r="1082">
          <cell r="A1082" t="str">
            <v>Privacy Policy</v>
          </cell>
        </row>
        <row r="1083">
          <cell r="A1083" t="str">
            <v>Risques</v>
          </cell>
        </row>
        <row r="1084">
          <cell r="A1084" t="str">
            <v>© 2007-2015 Fusion Media Ltd Tous droits réservés</v>
          </cell>
        </row>
        <row r="1085">
          <cell r="A1085" t="str">
            <v>Divulgation des risques: Fusion Media ou toute personne ayant un rapport avec Fusion Media n'acceptera aucune responsabilité pour toute perte liée à la spéculation ou tout préjudice lié à la confiance sur les informations contenues dans cet e-mail y compris les données, les cotations, les graphiques et les signaux d’achat et de vente. Veuillez être pleinement informés sur les risques et les coûts liés à la spéculation sur les marchés financiers, c’est l’une des formes de placement les plus risquées.</v>
          </cell>
        </row>
        <row r="1086">
          <cell r="A1086" t="str">
            <v>Fusion Media tiens à vous rappeler que les données contenues dans cet e-mail ne sont pas nécessairement en temps réel, ni précises. Tous les prix des actions, des indices, des contrats à terme, des signaux d’achat et de vente et des prix du Forex sont indicatifs et ne conviennent pas à des fins de trading, en outre, ils ne sont pas fournis par des bourses, mais plutôt par des teneurs de marché, c'est pourquoi les prix peuvent ne pas être exacts et peuvent différer du prix réel du marché. Fusion Media n'assume aucune responsabilité pour les pertes liées à la spéculation que vous pourriez encourir en raison de l'utilisation de ces données. La version anglaise de ce document est celle qui s'impose et qui prévaudra en cas de différence entre la version anglaise et la version française.</v>
          </cell>
        </row>
      </sheetData>
      <sheetData sheetId="2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fr.investing.com/indices/principaux-indices" TargetMode="External"/><Relationship Id="rId2" Type="http://schemas.openxmlformats.org/officeDocument/2006/relationships/hyperlink" Target="http://fr.investing.com/markets/finlande" TargetMode="External"/><Relationship Id="rId1" Type="http://schemas.openxmlformats.org/officeDocument/2006/relationships/hyperlink" Target="http://fr.investing.com/indices/france-40-components"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fr.wilogo.com/blog/2009/les-logos-du-cac4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N55"/>
  <sheetViews>
    <sheetView showGridLines="0" tabSelected="1" topLeftCell="B1" workbookViewId="0">
      <selection activeCell="AD37" sqref="AD37"/>
    </sheetView>
  </sheetViews>
  <sheetFormatPr baseColWidth="10" defaultRowHeight="12.75" x14ac:dyDescent="0.2"/>
  <cols>
    <col min="1" max="1" width="4" style="1" hidden="1" customWidth="1"/>
    <col min="2" max="2" width="4" style="1" customWidth="1"/>
    <col min="3" max="3" width="11" style="1" hidden="1" customWidth="1"/>
    <col min="4" max="4" width="3.875" style="1" customWidth="1"/>
    <col min="5" max="5" width="23.25" style="1" customWidth="1"/>
    <col min="6" max="6" width="20.625" style="1" customWidth="1"/>
    <col min="7" max="7" width="31.125" style="1" hidden="1" customWidth="1"/>
    <col min="8" max="8" width="15.625" style="1" hidden="1" customWidth="1"/>
    <col min="9" max="9" width="8" style="1" bestFit="1" customWidth="1"/>
    <col min="10" max="10" width="9.5" style="1" customWidth="1"/>
    <col min="11" max="11" width="8.125" style="2" customWidth="1"/>
    <col min="12" max="12" width="9.375" style="3" customWidth="1"/>
    <col min="13" max="13" width="8.625" style="1" bestFit="1" customWidth="1"/>
    <col min="14" max="14" width="11.625" style="1" customWidth="1"/>
    <col min="15" max="15" width="12.375" style="1" customWidth="1"/>
    <col min="16" max="16" width="3.75" style="1" hidden="1" customWidth="1"/>
    <col min="17" max="18" width="11" style="1" hidden="1" customWidth="1"/>
    <col min="19" max="19" width="25.75" style="1" hidden="1" customWidth="1"/>
    <col min="20" max="25" width="11" style="1" hidden="1" customWidth="1"/>
    <col min="26" max="26" width="13.5" style="1" hidden="1" customWidth="1"/>
    <col min="27" max="28" width="11" style="1" hidden="1" customWidth="1"/>
    <col min="29" max="29" width="10.375" style="1" customWidth="1"/>
    <col min="30" max="30" width="25.125" style="1" customWidth="1"/>
    <col min="31" max="31" width="2.125" style="1" customWidth="1"/>
    <col min="32" max="32" width="12.625" style="1" customWidth="1"/>
    <col min="33" max="33" width="2.5" style="1" customWidth="1"/>
    <col min="34" max="34" width="12.5" style="1" customWidth="1"/>
    <col min="35" max="35" width="2.25" style="1" customWidth="1"/>
    <col min="36" max="36" width="4.25" style="1" customWidth="1"/>
    <col min="37" max="37" width="18.5" style="1" customWidth="1"/>
    <col min="38" max="38" width="2" style="1" customWidth="1"/>
    <col min="39" max="39" width="11" style="1" customWidth="1"/>
    <col min="40" max="40" width="11" style="1" hidden="1" customWidth="1"/>
    <col min="41" max="16384" width="11" style="1"/>
  </cols>
  <sheetData>
    <row r="1" spans="2:40" ht="13.5" thickBot="1" x14ac:dyDescent="0.25"/>
    <row r="2" spans="2:40" ht="15.75" hidden="1" customHeight="1" x14ac:dyDescent="0.2">
      <c r="AD2" s="4" t="s">
        <v>0</v>
      </c>
      <c r="AF2" s="5" t="s">
        <v>1</v>
      </c>
      <c r="AH2" s="5" t="s">
        <v>2</v>
      </c>
    </row>
    <row r="3" spans="2:40" ht="31.5" customHeight="1" thickTop="1" thickBot="1" x14ac:dyDescent="0.25">
      <c r="E3" s="6" t="s">
        <v>3</v>
      </c>
      <c r="F3" s="6"/>
      <c r="G3" s="7"/>
      <c r="I3" s="36" t="s">
        <v>4</v>
      </c>
      <c r="J3" s="37"/>
      <c r="K3" s="37"/>
      <c r="L3" s="37"/>
      <c r="M3" s="38"/>
      <c r="O3" s="8" t="str">
        <f ca="1">IF(ISNUMBER(FIND("En Différé",AN4)),"Marché ouvert",IF(ISNUMBER(FIND("En Temps Réel",AN4)),"Marché ouvert",IF(ISNUMBER(FIND("Fermé",AN4)),"Marché fermé","Autre")))</f>
        <v>Autre</v>
      </c>
      <c r="AC3" s="9">
        <f ca="1">IF(O3="Marché fermé",2,IF(O3="Marché ouvert",1,0))</f>
        <v>0</v>
      </c>
      <c r="AD3" s="10" t="e">
        <f ca="1">OFFSET('[3]indices web'!H$1,MATCH($AD$2,'[3]indices web'!$A:$A,0)+ROWS(1:10)-1,)</f>
        <v>#VALUE!</v>
      </c>
      <c r="AF3" s="11" t="e">
        <f ca="1">VALUE(SUBSTITUTE(AN5,".",""))</f>
        <v>#VALUE!</v>
      </c>
      <c r="AH3" s="12" t="e">
        <f ca="1">OFFSET('[3]indices web'!G$1,MATCH($AD$2,'[3]indices web'!$A:$A,0)+ROWS(1:10)-1,)</f>
        <v>#VALUE!</v>
      </c>
      <c r="AJ3" s="13"/>
      <c r="AK3" s="39" t="s">
        <v>5</v>
      </c>
      <c r="AL3" s="40"/>
      <c r="AM3" s="41"/>
      <c r="AN3" s="9" t="s">
        <v>6</v>
      </c>
    </row>
    <row r="4" spans="2:40" ht="6" customHeight="1" thickBot="1" x14ac:dyDescent="0.25">
      <c r="AN4" s="14" t="e">
        <f ca="1">OFFSET('[3]cac 40 web'!A$1,MATCH(AN3,'[3]cac 40 web'!A:A,0)-ROWS(1:1)-1,)</f>
        <v>#VALUE!</v>
      </c>
    </row>
    <row r="5" spans="2:40" ht="20.25" customHeight="1" thickTop="1" thickBot="1" x14ac:dyDescent="0.25">
      <c r="E5" s="15" t="s">
        <v>7</v>
      </c>
      <c r="F5" s="55" t="s">
        <v>17</v>
      </c>
      <c r="G5" s="15" t="s">
        <v>1</v>
      </c>
      <c r="H5" s="15" t="s">
        <v>1</v>
      </c>
      <c r="I5" s="15" t="s">
        <v>8</v>
      </c>
      <c r="J5" s="15" t="s">
        <v>9</v>
      </c>
      <c r="K5" s="16" t="s">
        <v>10</v>
      </c>
      <c r="L5" s="17" t="s">
        <v>2</v>
      </c>
      <c r="M5" s="15" t="s">
        <v>11</v>
      </c>
      <c r="N5" s="15" t="s">
        <v>12</v>
      </c>
      <c r="S5" s="15" t="s">
        <v>7</v>
      </c>
      <c r="T5" s="15" t="s">
        <v>1</v>
      </c>
      <c r="U5" s="15" t="s">
        <v>8</v>
      </c>
      <c r="V5" s="15" t="s">
        <v>9</v>
      </c>
      <c r="W5" s="15" t="s">
        <v>10</v>
      </c>
      <c r="X5" s="15" t="s">
        <v>2</v>
      </c>
      <c r="Y5" s="15" t="s">
        <v>11</v>
      </c>
      <c r="Z5" s="15" t="s">
        <v>12</v>
      </c>
      <c r="AN5" s="18" t="e">
        <f ca="1">OFFSET('[3]indices web'!C$1,MATCH($AD$2,'[3]indices web'!$A:$A,0)+ROWS(1:10)-1,)</f>
        <v>#VALUE!</v>
      </c>
    </row>
    <row r="6" spans="2:40" ht="6" customHeight="1" thickTop="1" thickBot="1" x14ac:dyDescent="0.25"/>
    <row r="7" spans="2:40" ht="15.75" thickBot="1" x14ac:dyDescent="0.25">
      <c r="B7" s="1">
        <v>1</v>
      </c>
      <c r="C7" s="19" t="str">
        <f ca="1">IF(ISERR(L7),"",L7+ROW()/9^9)</f>
        <v/>
      </c>
      <c r="D7" s="20" t="str">
        <f ca="1">IF(C7="","",SUMPRODUCT((C$7:C$46&gt;=C7)*(C$7:C$46&lt;&gt;"")))</f>
        <v/>
      </c>
      <c r="E7" s="1" t="e">
        <f ca="1">S7</f>
        <v>#VALUE!</v>
      </c>
      <c r="F7" s="54" t="s">
        <v>16</v>
      </c>
      <c r="G7" s="1" t="e">
        <f ca="1">(SUBSTITUTE(T7,"(c)",""))</f>
        <v>#VALUE!</v>
      </c>
      <c r="H7" s="21" t="e">
        <f ca="1">VALUE(SUBSTITUTE(G7,".",","))</f>
        <v>#VALUE!</v>
      </c>
      <c r="I7" s="22" t="e">
        <f ca="1">VALUE(SUBSTITUTE(U7,".",","))</f>
        <v>#VALUE!</v>
      </c>
      <c r="J7" s="22" t="e">
        <f ca="1">VALUE(SUBSTITUTE(V7,".",","))</f>
        <v>#VALUE!</v>
      </c>
      <c r="K7" s="23" t="e">
        <f ca="1">VALUE(SUBSTITUTE(W7,".",","))</f>
        <v>#VALUE!</v>
      </c>
      <c r="L7" s="24" t="e">
        <f ca="1">VALUE(SUBSTITUTE(X7,".",","))</f>
        <v>#VALUE!</v>
      </c>
      <c r="M7" s="25" t="e">
        <f ca="1">Y7</f>
        <v>#VALUE!</v>
      </c>
      <c r="N7" s="26" t="e">
        <f ca="1">Z7</f>
        <v>#VALUE!</v>
      </c>
      <c r="S7" s="1" t="e">
        <f ca="1">OFFSET('[3]cac 40 web'!B$1,MATCH(S$5,'[3]cac 40 web'!B:B,0)+ROWS($3:3)-1,)</f>
        <v>#VALUE!</v>
      </c>
      <c r="T7" s="13" t="e">
        <f ca="1">OFFSET('[3]cac 40 web'!C$1,MATCH(T$5,'[3]cac 40 web'!C:C,0)+ROWS($3:3)-1,)</f>
        <v>#VALUE!</v>
      </c>
      <c r="U7" s="13" t="e">
        <f ca="1">OFFSET('[3]cac 40 web'!D$1,MATCH(U$5,'[3]cac 40 web'!D:D,0)+ROWS($3:3)-1,)</f>
        <v>#VALUE!</v>
      </c>
      <c r="V7" s="13" t="e">
        <f ca="1">OFFSET('[3]cac 40 web'!E$1,MATCH(V$5,'[3]cac 40 web'!E:E,0)+ROWS($3:3)-1,)</f>
        <v>#VALUE!</v>
      </c>
      <c r="W7" s="13" t="e">
        <f ca="1">OFFSET('[3]cac 40 web'!F$1,MATCH(W$5,'[3]cac 40 web'!F:F,0)+ROWS($3:3)-1,)</f>
        <v>#VALUE!</v>
      </c>
      <c r="X7" s="7" t="e">
        <f ca="1">OFFSET('[3]cac 40 web'!G$1,MATCH(X$5,'[3]cac 40 web'!G:G,0)+ROWS($3:3)-1,)</f>
        <v>#VALUE!</v>
      </c>
      <c r="Y7" s="13" t="e">
        <f ca="1">OFFSET('[3]cac 40 web'!H$1,MATCH(Y$5,'[3]cac 40 web'!H:H,0)+ROWS($3:3)-1,)</f>
        <v>#VALUE!</v>
      </c>
      <c r="Z7" s="27" t="e">
        <f ca="1">OFFSET('[3]cac 40 web'!I$1,MATCH(Z$5,'[3]cac 40 web'!I:I,0)+ROWS($3:3)-1,)</f>
        <v>#VALUE!</v>
      </c>
      <c r="AD7" s="42" t="s">
        <v>13</v>
      </c>
      <c r="AE7" s="43"/>
      <c r="AF7" s="43"/>
      <c r="AG7" s="43"/>
      <c r="AH7" s="44"/>
      <c r="AJ7" s="28">
        <v>1</v>
      </c>
      <c r="AK7" s="1" t="e">
        <f ca="1">INDEX($E$7:$E$46,MATCH(SMALL($D$7:$D$46,ROW()-6),$D$7:$D$46,0))</f>
        <v>#NUM!</v>
      </c>
      <c r="AM7" s="29" t="e">
        <f ca="1">LARGE(C$7:C$46,1)</f>
        <v>#NUM!</v>
      </c>
    </row>
    <row r="8" spans="2:40" ht="15.75" thickBot="1" x14ac:dyDescent="0.25">
      <c r="B8" s="1">
        <f>B7+1</f>
        <v>2</v>
      </c>
      <c r="C8" s="19" t="str">
        <f t="shared" ref="C8:C46" ca="1" si="0">IF(ISERR(L8),"",L8+ROW()/9^9)</f>
        <v/>
      </c>
      <c r="D8" s="20" t="str">
        <f t="shared" ref="D8:D46" ca="1" si="1">IF(C8="","",SUMPRODUCT((C$7:C$46&gt;=C8)*(C$7:C$46&lt;&gt;"")))</f>
        <v/>
      </c>
      <c r="E8" s="1" t="e">
        <f t="shared" ref="E8:E46" ca="1" si="2">S8</f>
        <v>#VALUE!</v>
      </c>
      <c r="F8" s="54" t="s">
        <v>16</v>
      </c>
      <c r="G8" s="1" t="e">
        <f t="shared" ref="G8:G46" ca="1" si="3">(SUBSTITUTE(T8,"(c)",""))</f>
        <v>#VALUE!</v>
      </c>
      <c r="H8" s="21" t="e">
        <f t="shared" ref="H8:H46" ca="1" si="4">VALUE(SUBSTITUTE(G8,".",","))</f>
        <v>#VALUE!</v>
      </c>
      <c r="I8" s="22" t="e">
        <f t="shared" ref="I8:L46" ca="1" si="5">VALUE(SUBSTITUTE(U8,".",","))</f>
        <v>#VALUE!</v>
      </c>
      <c r="J8" s="22" t="e">
        <f t="shared" ca="1" si="5"/>
        <v>#VALUE!</v>
      </c>
      <c r="K8" s="23" t="e">
        <f t="shared" ca="1" si="5"/>
        <v>#VALUE!</v>
      </c>
      <c r="L8" s="24" t="e">
        <f t="shared" ca="1" si="5"/>
        <v>#VALUE!</v>
      </c>
      <c r="M8" s="25" t="e">
        <f t="shared" ref="M8:N46" ca="1" si="6">Y8</f>
        <v>#VALUE!</v>
      </c>
      <c r="N8" s="26" t="e">
        <f t="shared" ca="1" si="6"/>
        <v>#VALUE!</v>
      </c>
      <c r="S8" s="1" t="e">
        <f ca="1">OFFSET('[3]cac 40 web'!B$1,MATCH(S$5,'[3]cac 40 web'!B:B,0)+ROWS($3:4)-1,)</f>
        <v>#VALUE!</v>
      </c>
      <c r="T8" s="13" t="e">
        <f ca="1">OFFSET('[3]cac 40 web'!C$1,MATCH(T$5,'[3]cac 40 web'!C:C,0)+ROWS($3:4)-1,)</f>
        <v>#VALUE!</v>
      </c>
      <c r="U8" s="13" t="e">
        <f ca="1">OFFSET('[3]cac 40 web'!D$1,MATCH(U$5,'[3]cac 40 web'!D:D,0)+ROWS($3:4)-1,)</f>
        <v>#VALUE!</v>
      </c>
      <c r="V8" s="13" t="e">
        <f ca="1">OFFSET('[3]cac 40 web'!E$1,MATCH(V$5,'[3]cac 40 web'!E:E,0)+ROWS($3:4)-1,)</f>
        <v>#VALUE!</v>
      </c>
      <c r="W8" s="13" t="e">
        <f ca="1">OFFSET('[3]cac 40 web'!F$1,MATCH(W$5,'[3]cac 40 web'!F:F,0)+ROWS($3:4)-1,)</f>
        <v>#VALUE!</v>
      </c>
      <c r="X8" s="7" t="e">
        <f ca="1">OFFSET('[3]cac 40 web'!G$1,MATCH(X$5,'[3]cac 40 web'!G:G,0)+ROWS($3:4)-1,)</f>
        <v>#VALUE!</v>
      </c>
      <c r="Y8" s="13" t="e">
        <f ca="1">OFFSET('[3]cac 40 web'!H$1,MATCH(Y$5,'[3]cac 40 web'!H:H,0)+ROWS($3:4)-1,)</f>
        <v>#VALUE!</v>
      </c>
      <c r="Z8" s="27" t="e">
        <f ca="1">OFFSET('[3]cac 40 web'!I$1,MATCH(Z$5,'[3]cac 40 web'!I:I,0)+ROWS($3:4)-1,)</f>
        <v>#VALUE!</v>
      </c>
      <c r="AD8" s="45"/>
      <c r="AE8" s="46"/>
      <c r="AF8" s="46"/>
      <c r="AG8" s="46"/>
      <c r="AH8" s="47"/>
      <c r="AJ8" s="30">
        <f>AJ7+1</f>
        <v>2</v>
      </c>
      <c r="AK8" s="1" t="e">
        <f t="shared" ref="AK8:AK46" ca="1" si="7">INDEX($E$7:$E$46,MATCH(SMALL($D$7:$D$46,ROW()-6),$D$7:$D$46,0))</f>
        <v>#NUM!</v>
      </c>
      <c r="AM8" s="29" t="e">
        <f ca="1">LARGE(C$7:C$46,2)</f>
        <v>#NUM!</v>
      </c>
    </row>
    <row r="9" spans="2:40" ht="15.75" thickBot="1" x14ac:dyDescent="0.25">
      <c r="B9" s="1">
        <f t="shared" ref="B9:B46" si="8">B8+1</f>
        <v>3</v>
      </c>
      <c r="C9" s="19" t="str">
        <f t="shared" ca="1" si="0"/>
        <v/>
      </c>
      <c r="D9" s="20" t="str">
        <f t="shared" ca="1" si="1"/>
        <v/>
      </c>
      <c r="E9" s="1" t="e">
        <f t="shared" ca="1" si="2"/>
        <v>#VALUE!</v>
      </c>
      <c r="F9" s="54" t="s">
        <v>16</v>
      </c>
      <c r="G9" s="1" t="e">
        <f t="shared" ca="1" si="3"/>
        <v>#VALUE!</v>
      </c>
      <c r="H9" s="21" t="e">
        <f t="shared" ca="1" si="4"/>
        <v>#VALUE!</v>
      </c>
      <c r="I9" s="22" t="e">
        <f t="shared" ca="1" si="5"/>
        <v>#VALUE!</v>
      </c>
      <c r="J9" s="22" t="e">
        <f t="shared" ca="1" si="5"/>
        <v>#VALUE!</v>
      </c>
      <c r="K9" s="23" t="e">
        <f t="shared" ca="1" si="5"/>
        <v>#VALUE!</v>
      </c>
      <c r="L9" s="24" t="e">
        <f t="shared" ca="1" si="5"/>
        <v>#VALUE!</v>
      </c>
      <c r="M9" s="25" t="e">
        <f t="shared" ca="1" si="6"/>
        <v>#VALUE!</v>
      </c>
      <c r="N9" s="26" t="e">
        <f t="shared" ca="1" si="6"/>
        <v>#VALUE!</v>
      </c>
      <c r="S9" s="1" t="e">
        <f ca="1">OFFSET('[3]cac 40 web'!B$1,MATCH(S$5,'[3]cac 40 web'!B:B,0)+ROWS($3:5)-1,)</f>
        <v>#VALUE!</v>
      </c>
      <c r="T9" s="13" t="e">
        <f ca="1">OFFSET('[3]cac 40 web'!C$1,MATCH(T$5,'[3]cac 40 web'!C:C,0)+ROWS($3:5)-1,)</f>
        <v>#VALUE!</v>
      </c>
      <c r="U9" s="13" t="e">
        <f ca="1">OFFSET('[3]cac 40 web'!D$1,MATCH(U$5,'[3]cac 40 web'!D:D,0)+ROWS($3:5)-1,)</f>
        <v>#VALUE!</v>
      </c>
      <c r="V9" s="13" t="e">
        <f ca="1">OFFSET('[3]cac 40 web'!E$1,MATCH(V$5,'[3]cac 40 web'!E:E,0)+ROWS($3:5)-1,)</f>
        <v>#VALUE!</v>
      </c>
      <c r="W9" s="13" t="e">
        <f ca="1">OFFSET('[3]cac 40 web'!F$1,MATCH(W$5,'[3]cac 40 web'!F:F,0)+ROWS($3:5)-1,)</f>
        <v>#VALUE!</v>
      </c>
      <c r="X9" s="7" t="e">
        <f ca="1">OFFSET('[3]cac 40 web'!G$1,MATCH(X$5,'[3]cac 40 web'!G:G,0)+ROWS($3:5)-1,)</f>
        <v>#VALUE!</v>
      </c>
      <c r="Y9" s="13" t="e">
        <f ca="1">OFFSET('[3]cac 40 web'!H$1,MATCH(Y$5,'[3]cac 40 web'!H:H,0)+ROWS($3:5)-1,)</f>
        <v>#VALUE!</v>
      </c>
      <c r="Z9" s="27" t="e">
        <f ca="1">OFFSET('[3]cac 40 web'!I$1,MATCH(Z$5,'[3]cac 40 web'!I:I,0)+ROWS($3:5)-1,)</f>
        <v>#VALUE!</v>
      </c>
      <c r="AJ9" s="30">
        <f t="shared" ref="AJ9:AJ46" si="9">AJ8+1</f>
        <v>3</v>
      </c>
      <c r="AK9" s="1" t="e">
        <f t="shared" ca="1" si="7"/>
        <v>#NUM!</v>
      </c>
      <c r="AM9" s="29" t="e">
        <f ca="1">LARGE(C$7:C$46,3)</f>
        <v>#NUM!</v>
      </c>
    </row>
    <row r="10" spans="2:40" ht="15.75" thickBot="1" x14ac:dyDescent="0.25">
      <c r="B10" s="1">
        <f t="shared" si="8"/>
        <v>4</v>
      </c>
      <c r="C10" s="19" t="str">
        <f t="shared" ca="1" si="0"/>
        <v/>
      </c>
      <c r="D10" s="20" t="str">
        <f t="shared" ca="1" si="1"/>
        <v/>
      </c>
      <c r="E10" s="1" t="e">
        <f t="shared" ca="1" si="2"/>
        <v>#VALUE!</v>
      </c>
      <c r="F10" s="54" t="s">
        <v>16</v>
      </c>
      <c r="G10" s="1" t="e">
        <f t="shared" ca="1" si="3"/>
        <v>#VALUE!</v>
      </c>
      <c r="H10" s="21" t="e">
        <f t="shared" ca="1" si="4"/>
        <v>#VALUE!</v>
      </c>
      <c r="I10" s="22" t="e">
        <f t="shared" ca="1" si="5"/>
        <v>#VALUE!</v>
      </c>
      <c r="J10" s="22" t="e">
        <f t="shared" ca="1" si="5"/>
        <v>#VALUE!</v>
      </c>
      <c r="K10" s="23" t="e">
        <f t="shared" ca="1" si="5"/>
        <v>#VALUE!</v>
      </c>
      <c r="L10" s="24" t="e">
        <f t="shared" ca="1" si="5"/>
        <v>#VALUE!</v>
      </c>
      <c r="M10" s="25" t="e">
        <f t="shared" ca="1" si="6"/>
        <v>#VALUE!</v>
      </c>
      <c r="N10" s="26" t="e">
        <f t="shared" ca="1" si="6"/>
        <v>#VALUE!</v>
      </c>
      <c r="S10" s="1" t="e">
        <f ca="1">OFFSET('[3]cac 40 web'!B$1,MATCH(S$5,'[3]cac 40 web'!B:B,0)+ROWS($3:6)-1,)</f>
        <v>#VALUE!</v>
      </c>
      <c r="T10" s="13" t="e">
        <f ca="1">OFFSET('[3]cac 40 web'!C$1,MATCH(T$5,'[3]cac 40 web'!C:C,0)+ROWS($3:6)-1,)</f>
        <v>#VALUE!</v>
      </c>
      <c r="U10" s="13" t="e">
        <f ca="1">OFFSET('[3]cac 40 web'!D$1,MATCH(U$5,'[3]cac 40 web'!D:D,0)+ROWS($3:6)-1,)</f>
        <v>#VALUE!</v>
      </c>
      <c r="V10" s="13" t="e">
        <f ca="1">OFFSET('[3]cac 40 web'!E$1,MATCH(V$5,'[3]cac 40 web'!E:E,0)+ROWS($3:6)-1,)</f>
        <v>#VALUE!</v>
      </c>
      <c r="W10" s="13" t="e">
        <f ca="1">OFFSET('[3]cac 40 web'!F$1,MATCH(W$5,'[3]cac 40 web'!F:F,0)+ROWS($3:6)-1,)</f>
        <v>#VALUE!</v>
      </c>
      <c r="X10" s="7" t="e">
        <f ca="1">OFFSET('[3]cac 40 web'!G$1,MATCH(X$5,'[3]cac 40 web'!G:G,0)+ROWS($3:6)-1,)</f>
        <v>#VALUE!</v>
      </c>
      <c r="Y10" s="13" t="e">
        <f ca="1">OFFSET('[3]cac 40 web'!H$1,MATCH(Y$5,'[3]cac 40 web'!H:H,0)+ROWS($3:6)-1,)</f>
        <v>#VALUE!</v>
      </c>
      <c r="Z10" s="27" t="e">
        <f ca="1">OFFSET('[3]cac 40 web'!I$1,MATCH(Z$5,'[3]cac 40 web'!I:I,0)+ROWS($3:6)-1,)</f>
        <v>#VALUE!</v>
      </c>
      <c r="AC10" s="28">
        <v>1</v>
      </c>
      <c r="AD10" s="1" t="e">
        <f ca="1">INDEX($E$7:$E$46,MATCH(SMALL($D$7:$D$46,ROW()-9),$D$7:$D$46,0))</f>
        <v>#NUM!</v>
      </c>
      <c r="AF10" s="29" t="e">
        <f ca="1">LARGE(C$7:C$46,1)</f>
        <v>#NUM!</v>
      </c>
      <c r="AJ10" s="30">
        <f t="shared" si="9"/>
        <v>4</v>
      </c>
      <c r="AK10" s="1" t="e">
        <f t="shared" ca="1" si="7"/>
        <v>#NUM!</v>
      </c>
      <c r="AM10" s="29" t="e">
        <f ca="1">LARGE(C$7:C$46,4)</f>
        <v>#NUM!</v>
      </c>
    </row>
    <row r="11" spans="2:40" ht="15.75" thickBot="1" x14ac:dyDescent="0.25">
      <c r="B11" s="1">
        <f t="shared" si="8"/>
        <v>5</v>
      </c>
      <c r="C11" s="19" t="str">
        <f t="shared" ca="1" si="0"/>
        <v/>
      </c>
      <c r="D11" s="20" t="str">
        <f t="shared" ca="1" si="1"/>
        <v/>
      </c>
      <c r="E11" s="1" t="e">
        <f t="shared" ca="1" si="2"/>
        <v>#VALUE!</v>
      </c>
      <c r="F11" s="54" t="s">
        <v>16</v>
      </c>
      <c r="G11" s="1" t="e">
        <f t="shared" ca="1" si="3"/>
        <v>#VALUE!</v>
      </c>
      <c r="H11" s="21" t="e">
        <f t="shared" ca="1" si="4"/>
        <v>#VALUE!</v>
      </c>
      <c r="I11" s="22" t="e">
        <f t="shared" ca="1" si="5"/>
        <v>#VALUE!</v>
      </c>
      <c r="J11" s="22" t="e">
        <f t="shared" ca="1" si="5"/>
        <v>#VALUE!</v>
      </c>
      <c r="K11" s="23" t="e">
        <f t="shared" ca="1" si="5"/>
        <v>#VALUE!</v>
      </c>
      <c r="L11" s="24" t="e">
        <f t="shared" ca="1" si="5"/>
        <v>#VALUE!</v>
      </c>
      <c r="M11" s="25" t="e">
        <f t="shared" ca="1" si="6"/>
        <v>#VALUE!</v>
      </c>
      <c r="N11" s="26" t="e">
        <f t="shared" ca="1" si="6"/>
        <v>#VALUE!</v>
      </c>
      <c r="S11" s="1" t="e">
        <f ca="1">OFFSET('[3]cac 40 web'!B$1,MATCH(S$5,'[3]cac 40 web'!B:B,0)+ROWS($3:7)-1,)</f>
        <v>#VALUE!</v>
      </c>
      <c r="T11" s="13" t="e">
        <f ca="1">OFFSET('[3]cac 40 web'!C$1,MATCH(T$5,'[3]cac 40 web'!C:C,0)+ROWS($3:7)-1,)</f>
        <v>#VALUE!</v>
      </c>
      <c r="U11" s="13" t="e">
        <f ca="1">OFFSET('[3]cac 40 web'!D$1,MATCH(U$5,'[3]cac 40 web'!D:D,0)+ROWS($3:7)-1,)</f>
        <v>#VALUE!</v>
      </c>
      <c r="V11" s="13" t="e">
        <f ca="1">OFFSET('[3]cac 40 web'!E$1,MATCH(V$5,'[3]cac 40 web'!E:E,0)+ROWS($3:7)-1,)</f>
        <v>#VALUE!</v>
      </c>
      <c r="W11" s="13" t="e">
        <f ca="1">OFFSET('[3]cac 40 web'!F$1,MATCH(W$5,'[3]cac 40 web'!F:F,0)+ROWS($3:7)-1,)</f>
        <v>#VALUE!</v>
      </c>
      <c r="X11" s="7" t="e">
        <f ca="1">OFFSET('[3]cac 40 web'!G$1,MATCH(X$5,'[3]cac 40 web'!G:G,0)+ROWS($3:7)-1,)</f>
        <v>#VALUE!</v>
      </c>
      <c r="Y11" s="13" t="e">
        <f ca="1">OFFSET('[3]cac 40 web'!H$1,MATCH(Y$5,'[3]cac 40 web'!H:H,0)+ROWS($3:7)-1,)</f>
        <v>#VALUE!</v>
      </c>
      <c r="Z11" s="27" t="e">
        <f ca="1">OFFSET('[3]cac 40 web'!I$1,MATCH(Z$5,'[3]cac 40 web'!I:I,0)+ROWS($3:7)-1,)</f>
        <v>#VALUE!</v>
      </c>
      <c r="AC11" s="31">
        <v>2</v>
      </c>
      <c r="AD11" s="1" t="e">
        <f ca="1">INDEX($E$7:$E$46,MATCH(SMALL($D$7:$D$46,ROW()-9),$D$7:$D$46,0))</f>
        <v>#NUM!</v>
      </c>
      <c r="AF11" s="29" t="e">
        <f ca="1">LARGE(C$7:C$46,2)</f>
        <v>#NUM!</v>
      </c>
      <c r="AJ11" s="30">
        <f t="shared" si="9"/>
        <v>5</v>
      </c>
      <c r="AK11" s="1" t="e">
        <f t="shared" ca="1" si="7"/>
        <v>#NUM!</v>
      </c>
      <c r="AM11" s="29" t="e">
        <f ca="1">LARGE(C$7:C$46,5)</f>
        <v>#NUM!</v>
      </c>
    </row>
    <row r="12" spans="2:40" ht="15.75" thickBot="1" x14ac:dyDescent="0.25">
      <c r="B12" s="1">
        <f t="shared" si="8"/>
        <v>6</v>
      </c>
      <c r="C12" s="19" t="str">
        <f t="shared" ca="1" si="0"/>
        <v/>
      </c>
      <c r="D12" s="20" t="str">
        <f t="shared" ca="1" si="1"/>
        <v/>
      </c>
      <c r="E12" s="1" t="e">
        <f t="shared" ca="1" si="2"/>
        <v>#VALUE!</v>
      </c>
      <c r="F12" s="54" t="s">
        <v>16</v>
      </c>
      <c r="G12" s="1" t="e">
        <f t="shared" ca="1" si="3"/>
        <v>#VALUE!</v>
      </c>
      <c r="H12" s="21" t="e">
        <f t="shared" ca="1" si="4"/>
        <v>#VALUE!</v>
      </c>
      <c r="I12" s="22" t="e">
        <f t="shared" ca="1" si="5"/>
        <v>#VALUE!</v>
      </c>
      <c r="J12" s="22" t="e">
        <f t="shared" ca="1" si="5"/>
        <v>#VALUE!</v>
      </c>
      <c r="K12" s="23" t="e">
        <f t="shared" ca="1" si="5"/>
        <v>#VALUE!</v>
      </c>
      <c r="L12" s="24" t="e">
        <f t="shared" ca="1" si="5"/>
        <v>#VALUE!</v>
      </c>
      <c r="M12" s="25" t="e">
        <f t="shared" ca="1" si="6"/>
        <v>#VALUE!</v>
      </c>
      <c r="N12" s="26" t="e">
        <f t="shared" ca="1" si="6"/>
        <v>#VALUE!</v>
      </c>
      <c r="S12" s="1" t="e">
        <f ca="1">OFFSET('[3]cac 40 web'!B$1,MATCH(S$5,'[3]cac 40 web'!B:B,0)+ROWS($3:8)-1,)</f>
        <v>#VALUE!</v>
      </c>
      <c r="T12" s="13" t="e">
        <f ca="1">OFFSET('[3]cac 40 web'!C$1,MATCH(T$5,'[3]cac 40 web'!C:C,0)+ROWS($3:8)-1,)</f>
        <v>#VALUE!</v>
      </c>
      <c r="U12" s="13" t="e">
        <f ca="1">OFFSET('[3]cac 40 web'!D$1,MATCH(U$5,'[3]cac 40 web'!D:D,0)+ROWS($3:8)-1,)</f>
        <v>#VALUE!</v>
      </c>
      <c r="V12" s="13" t="e">
        <f ca="1">OFFSET('[3]cac 40 web'!E$1,MATCH(V$5,'[3]cac 40 web'!E:E,0)+ROWS($3:8)-1,)</f>
        <v>#VALUE!</v>
      </c>
      <c r="W12" s="13" t="e">
        <f ca="1">OFFSET('[3]cac 40 web'!F$1,MATCH(W$5,'[3]cac 40 web'!F:F,0)+ROWS($3:8)-1,)</f>
        <v>#VALUE!</v>
      </c>
      <c r="X12" s="7" t="e">
        <f ca="1">OFFSET('[3]cac 40 web'!G$1,MATCH(X$5,'[3]cac 40 web'!G:G,0)+ROWS($3:8)-1,)</f>
        <v>#VALUE!</v>
      </c>
      <c r="Y12" s="13" t="e">
        <f ca="1">OFFSET('[3]cac 40 web'!H$1,MATCH(Y$5,'[3]cac 40 web'!H:H,0)+ROWS($3:8)-1,)</f>
        <v>#VALUE!</v>
      </c>
      <c r="Z12" s="27" t="e">
        <f ca="1">OFFSET('[3]cac 40 web'!I$1,MATCH(Z$5,'[3]cac 40 web'!I:I,0)+ROWS($3:8)-1,)</f>
        <v>#VALUE!</v>
      </c>
      <c r="AC12" s="28">
        <v>3</v>
      </c>
      <c r="AD12" s="1" t="e">
        <f ca="1">INDEX($E$7:$E$46,MATCH(SMALL($D$7:$D$46,ROW()-9),$D$7:$D$46,0))</f>
        <v>#NUM!</v>
      </c>
      <c r="AF12" s="29" t="e">
        <f ca="1">LARGE(C$7:C$46,3)</f>
        <v>#NUM!</v>
      </c>
      <c r="AJ12" s="30">
        <f t="shared" si="9"/>
        <v>6</v>
      </c>
      <c r="AK12" s="1" t="e">
        <f t="shared" ca="1" si="7"/>
        <v>#NUM!</v>
      </c>
      <c r="AM12" s="29" t="e">
        <f ca="1">LARGE(C$7:C$46,6)</f>
        <v>#NUM!</v>
      </c>
    </row>
    <row r="13" spans="2:40" ht="15.75" thickBot="1" x14ac:dyDescent="0.25">
      <c r="B13" s="1">
        <f t="shared" si="8"/>
        <v>7</v>
      </c>
      <c r="C13" s="19" t="str">
        <f t="shared" ca="1" si="0"/>
        <v/>
      </c>
      <c r="D13" s="20" t="str">
        <f t="shared" ca="1" si="1"/>
        <v/>
      </c>
      <c r="E13" s="1" t="e">
        <f t="shared" ca="1" si="2"/>
        <v>#VALUE!</v>
      </c>
      <c r="F13" s="54" t="s">
        <v>16</v>
      </c>
      <c r="G13" s="1" t="e">
        <f t="shared" ca="1" si="3"/>
        <v>#VALUE!</v>
      </c>
      <c r="H13" s="21" t="e">
        <f t="shared" ca="1" si="4"/>
        <v>#VALUE!</v>
      </c>
      <c r="I13" s="22" t="e">
        <f t="shared" ca="1" si="5"/>
        <v>#VALUE!</v>
      </c>
      <c r="J13" s="22" t="e">
        <f t="shared" ca="1" si="5"/>
        <v>#VALUE!</v>
      </c>
      <c r="K13" s="23" t="e">
        <f t="shared" ca="1" si="5"/>
        <v>#VALUE!</v>
      </c>
      <c r="L13" s="24" t="e">
        <f t="shared" ca="1" si="5"/>
        <v>#VALUE!</v>
      </c>
      <c r="M13" s="25" t="e">
        <f t="shared" ca="1" si="6"/>
        <v>#VALUE!</v>
      </c>
      <c r="N13" s="26" t="e">
        <f t="shared" ca="1" si="6"/>
        <v>#VALUE!</v>
      </c>
      <c r="S13" s="1" t="e">
        <f ca="1">OFFSET('[3]cac 40 web'!B$1,MATCH(S$5,'[3]cac 40 web'!B:B,0)+ROWS($3:9)-1,)</f>
        <v>#VALUE!</v>
      </c>
      <c r="T13" s="13" t="e">
        <f ca="1">OFFSET('[3]cac 40 web'!C$1,MATCH(T$5,'[3]cac 40 web'!C:C,0)+ROWS($3:9)-1,)</f>
        <v>#VALUE!</v>
      </c>
      <c r="U13" s="13" t="e">
        <f ca="1">OFFSET('[3]cac 40 web'!D$1,MATCH(U$5,'[3]cac 40 web'!D:D,0)+ROWS($3:9)-1,)</f>
        <v>#VALUE!</v>
      </c>
      <c r="V13" s="13" t="e">
        <f ca="1">OFFSET('[3]cac 40 web'!E$1,MATCH(V$5,'[3]cac 40 web'!E:E,0)+ROWS($3:9)-1,)</f>
        <v>#VALUE!</v>
      </c>
      <c r="W13" s="13" t="e">
        <f ca="1">OFFSET('[3]cac 40 web'!F$1,MATCH(W$5,'[3]cac 40 web'!F:F,0)+ROWS($3:9)-1,)</f>
        <v>#VALUE!</v>
      </c>
      <c r="X13" s="7" t="e">
        <f ca="1">OFFSET('[3]cac 40 web'!G$1,MATCH(X$5,'[3]cac 40 web'!G:G,0)+ROWS($3:9)-1,)</f>
        <v>#VALUE!</v>
      </c>
      <c r="Y13" s="13" t="e">
        <f ca="1">OFFSET('[3]cac 40 web'!H$1,MATCH(Y$5,'[3]cac 40 web'!H:H,0)+ROWS($3:9)-1,)</f>
        <v>#VALUE!</v>
      </c>
      <c r="Z13" s="27" t="e">
        <f ca="1">OFFSET('[3]cac 40 web'!I$1,MATCH(Z$5,'[3]cac 40 web'!I:I,0)+ROWS($3:9)-1,)</f>
        <v>#VALUE!</v>
      </c>
      <c r="AC13" s="28">
        <v>4</v>
      </c>
      <c r="AD13" s="1" t="e">
        <f ca="1">INDEX($E$7:$E$46,MATCH(SMALL($D$7:$D$46,ROW()-9),$D$7:$D$46,0))</f>
        <v>#NUM!</v>
      </c>
      <c r="AF13" s="29" t="e">
        <f ca="1">LARGE(C$7:C$46,4)</f>
        <v>#NUM!</v>
      </c>
      <c r="AJ13" s="30">
        <f t="shared" si="9"/>
        <v>7</v>
      </c>
      <c r="AK13" s="1" t="e">
        <f t="shared" ca="1" si="7"/>
        <v>#NUM!</v>
      </c>
      <c r="AM13" s="29" t="e">
        <f ca="1">LARGE(C$7:C$46,7)</f>
        <v>#NUM!</v>
      </c>
    </row>
    <row r="14" spans="2:40" ht="15.75" thickBot="1" x14ac:dyDescent="0.25">
      <c r="B14" s="1">
        <f t="shared" si="8"/>
        <v>8</v>
      </c>
      <c r="C14" s="19" t="str">
        <f t="shared" ca="1" si="0"/>
        <v/>
      </c>
      <c r="D14" s="20" t="str">
        <f t="shared" ca="1" si="1"/>
        <v/>
      </c>
      <c r="E14" s="1" t="e">
        <f t="shared" ca="1" si="2"/>
        <v>#VALUE!</v>
      </c>
      <c r="F14" s="54" t="s">
        <v>16</v>
      </c>
      <c r="G14" s="1" t="e">
        <f t="shared" ca="1" si="3"/>
        <v>#VALUE!</v>
      </c>
      <c r="H14" s="21" t="e">
        <f t="shared" ca="1" si="4"/>
        <v>#VALUE!</v>
      </c>
      <c r="I14" s="22" t="e">
        <f t="shared" ca="1" si="5"/>
        <v>#VALUE!</v>
      </c>
      <c r="J14" s="22" t="e">
        <f t="shared" ca="1" si="5"/>
        <v>#VALUE!</v>
      </c>
      <c r="K14" s="23" t="e">
        <f t="shared" ca="1" si="5"/>
        <v>#VALUE!</v>
      </c>
      <c r="L14" s="24" t="e">
        <f t="shared" ca="1" si="5"/>
        <v>#VALUE!</v>
      </c>
      <c r="M14" s="25" t="e">
        <f t="shared" ca="1" si="6"/>
        <v>#VALUE!</v>
      </c>
      <c r="N14" s="26" t="e">
        <f t="shared" ca="1" si="6"/>
        <v>#VALUE!</v>
      </c>
      <c r="S14" s="1" t="e">
        <f ca="1">OFFSET('[3]cac 40 web'!B$1,MATCH(S$5,'[3]cac 40 web'!B:B,0)+ROWS($3:10)-1,)</f>
        <v>#VALUE!</v>
      </c>
      <c r="T14" s="13" t="e">
        <f ca="1">OFFSET('[3]cac 40 web'!C$1,MATCH(T$5,'[3]cac 40 web'!C:C,0)+ROWS($3:10)-1,)</f>
        <v>#VALUE!</v>
      </c>
      <c r="U14" s="13" t="e">
        <f ca="1">OFFSET('[3]cac 40 web'!D$1,MATCH(U$5,'[3]cac 40 web'!D:D,0)+ROWS($3:10)-1,)</f>
        <v>#VALUE!</v>
      </c>
      <c r="V14" s="13" t="e">
        <f ca="1">OFFSET('[3]cac 40 web'!E$1,MATCH(V$5,'[3]cac 40 web'!E:E,0)+ROWS($3:10)-1,)</f>
        <v>#VALUE!</v>
      </c>
      <c r="W14" s="13" t="e">
        <f ca="1">OFFSET('[3]cac 40 web'!F$1,MATCH(W$5,'[3]cac 40 web'!F:F,0)+ROWS($3:10)-1,)</f>
        <v>#VALUE!</v>
      </c>
      <c r="X14" s="7" t="e">
        <f ca="1">OFFSET('[3]cac 40 web'!G$1,MATCH(X$5,'[3]cac 40 web'!G:G,0)+ROWS($3:10)-1,)</f>
        <v>#VALUE!</v>
      </c>
      <c r="Y14" s="13" t="e">
        <f ca="1">OFFSET('[3]cac 40 web'!H$1,MATCH(Y$5,'[3]cac 40 web'!H:H,0)+ROWS($3:10)-1,)</f>
        <v>#VALUE!</v>
      </c>
      <c r="Z14" s="27" t="e">
        <f ca="1">OFFSET('[3]cac 40 web'!I$1,MATCH(Z$5,'[3]cac 40 web'!I:I,0)+ROWS($3:10)-1,)</f>
        <v>#VALUE!</v>
      </c>
      <c r="AC14" s="28">
        <v>5</v>
      </c>
      <c r="AD14" s="1" t="e">
        <f ca="1">INDEX($E$7:$E$46,MATCH(SMALL($D$7:$D$46,ROW()-9),$D$7:$D$46,0))</f>
        <v>#NUM!</v>
      </c>
      <c r="AF14" s="29" t="e">
        <f ca="1">LARGE(C$7:C$46,5)</f>
        <v>#NUM!</v>
      </c>
      <c r="AJ14" s="30">
        <f t="shared" si="9"/>
        <v>8</v>
      </c>
      <c r="AK14" s="1" t="e">
        <f t="shared" ca="1" si="7"/>
        <v>#NUM!</v>
      </c>
      <c r="AM14" s="29" t="e">
        <f ca="1">LARGE(C$7:C$46,8)</f>
        <v>#NUM!</v>
      </c>
    </row>
    <row r="15" spans="2:40" ht="15.75" thickBot="1" x14ac:dyDescent="0.25">
      <c r="B15" s="1">
        <f t="shared" si="8"/>
        <v>9</v>
      </c>
      <c r="C15" s="19" t="str">
        <f t="shared" ca="1" si="0"/>
        <v/>
      </c>
      <c r="D15" s="20" t="str">
        <f t="shared" ca="1" si="1"/>
        <v/>
      </c>
      <c r="E15" s="1" t="e">
        <f t="shared" ca="1" si="2"/>
        <v>#VALUE!</v>
      </c>
      <c r="F15" s="54" t="s">
        <v>16</v>
      </c>
      <c r="G15" s="1" t="e">
        <f t="shared" ca="1" si="3"/>
        <v>#VALUE!</v>
      </c>
      <c r="H15" s="21" t="e">
        <f t="shared" ca="1" si="4"/>
        <v>#VALUE!</v>
      </c>
      <c r="I15" s="22" t="e">
        <f t="shared" ca="1" si="5"/>
        <v>#VALUE!</v>
      </c>
      <c r="J15" s="22" t="e">
        <f t="shared" ca="1" si="5"/>
        <v>#VALUE!</v>
      </c>
      <c r="K15" s="23" t="e">
        <f t="shared" ca="1" si="5"/>
        <v>#VALUE!</v>
      </c>
      <c r="L15" s="24" t="e">
        <f t="shared" ca="1" si="5"/>
        <v>#VALUE!</v>
      </c>
      <c r="M15" s="25" t="e">
        <f t="shared" ca="1" si="6"/>
        <v>#VALUE!</v>
      </c>
      <c r="N15" s="26" t="e">
        <f t="shared" ca="1" si="6"/>
        <v>#VALUE!</v>
      </c>
      <c r="S15" s="1" t="e">
        <f ca="1">OFFSET('[3]cac 40 web'!B$1,MATCH(S$5,'[3]cac 40 web'!B:B,0)+ROWS($3:11)-1,)</f>
        <v>#VALUE!</v>
      </c>
      <c r="T15" s="13" t="e">
        <f ca="1">OFFSET('[3]cac 40 web'!C$1,MATCH(T$5,'[3]cac 40 web'!C:C,0)+ROWS($3:11)-1,)</f>
        <v>#VALUE!</v>
      </c>
      <c r="U15" s="13" t="e">
        <f ca="1">OFFSET('[3]cac 40 web'!D$1,MATCH(U$5,'[3]cac 40 web'!D:D,0)+ROWS($3:11)-1,)</f>
        <v>#VALUE!</v>
      </c>
      <c r="V15" s="13" t="e">
        <f ca="1">OFFSET('[3]cac 40 web'!E$1,MATCH(V$5,'[3]cac 40 web'!E:E,0)+ROWS($3:11)-1,)</f>
        <v>#VALUE!</v>
      </c>
      <c r="W15" s="13" t="e">
        <f ca="1">OFFSET('[3]cac 40 web'!F$1,MATCH(W$5,'[3]cac 40 web'!F:F,0)+ROWS($3:11)-1,)</f>
        <v>#VALUE!</v>
      </c>
      <c r="X15" s="7" t="e">
        <f ca="1">OFFSET('[3]cac 40 web'!G$1,MATCH(X$5,'[3]cac 40 web'!G:G,0)+ROWS($3:11)-1,)</f>
        <v>#VALUE!</v>
      </c>
      <c r="Y15" s="13" t="e">
        <f ca="1">OFFSET('[3]cac 40 web'!H$1,MATCH(Y$5,'[3]cac 40 web'!H:H,0)+ROWS($3:11)-1,)</f>
        <v>#VALUE!</v>
      </c>
      <c r="Z15" s="27" t="e">
        <f ca="1">OFFSET('[3]cac 40 web'!I$1,MATCH(Z$5,'[3]cac 40 web'!I:I,0)+ROWS($3:11)-1,)</f>
        <v>#VALUE!</v>
      </c>
      <c r="AJ15" s="30">
        <f t="shared" si="9"/>
        <v>9</v>
      </c>
      <c r="AK15" s="1" t="e">
        <f t="shared" ca="1" si="7"/>
        <v>#NUM!</v>
      </c>
      <c r="AM15" s="29" t="e">
        <f ca="1">LARGE(C$7:C$46,9)</f>
        <v>#NUM!</v>
      </c>
    </row>
    <row r="16" spans="2:40" ht="15.75" thickBot="1" x14ac:dyDescent="0.25">
      <c r="B16" s="1">
        <f t="shared" si="8"/>
        <v>10</v>
      </c>
      <c r="C16" s="19" t="str">
        <f t="shared" ca="1" si="0"/>
        <v/>
      </c>
      <c r="D16" s="20" t="str">
        <f t="shared" ca="1" si="1"/>
        <v/>
      </c>
      <c r="E16" s="1" t="e">
        <f t="shared" ca="1" si="2"/>
        <v>#VALUE!</v>
      </c>
      <c r="F16" s="54" t="s">
        <v>16</v>
      </c>
      <c r="G16" s="1" t="e">
        <f t="shared" ca="1" si="3"/>
        <v>#VALUE!</v>
      </c>
      <c r="H16" s="21" t="e">
        <f t="shared" ca="1" si="4"/>
        <v>#VALUE!</v>
      </c>
      <c r="I16" s="22" t="e">
        <f t="shared" ca="1" si="5"/>
        <v>#VALUE!</v>
      </c>
      <c r="J16" s="22" t="e">
        <f t="shared" ca="1" si="5"/>
        <v>#VALUE!</v>
      </c>
      <c r="K16" s="23" t="e">
        <f t="shared" ca="1" si="5"/>
        <v>#VALUE!</v>
      </c>
      <c r="L16" s="24" t="e">
        <f t="shared" ca="1" si="5"/>
        <v>#VALUE!</v>
      </c>
      <c r="M16" s="25" t="e">
        <f t="shared" ca="1" si="6"/>
        <v>#VALUE!</v>
      </c>
      <c r="N16" s="26" t="e">
        <f t="shared" ca="1" si="6"/>
        <v>#VALUE!</v>
      </c>
      <c r="S16" s="1" t="e">
        <f ca="1">OFFSET('[3]cac 40 web'!B$1,MATCH(S$5,'[3]cac 40 web'!B:B,0)+ROWS($3:12)-1,)</f>
        <v>#VALUE!</v>
      </c>
      <c r="T16" s="13" t="e">
        <f ca="1">OFFSET('[3]cac 40 web'!C$1,MATCH(T$5,'[3]cac 40 web'!C:C,0)+ROWS($3:12)-1,)</f>
        <v>#VALUE!</v>
      </c>
      <c r="U16" s="13" t="e">
        <f ca="1">OFFSET('[3]cac 40 web'!D$1,MATCH(U$5,'[3]cac 40 web'!D:D,0)+ROWS($3:12)-1,)</f>
        <v>#VALUE!</v>
      </c>
      <c r="V16" s="13" t="e">
        <f ca="1">OFFSET('[3]cac 40 web'!E$1,MATCH(V$5,'[3]cac 40 web'!E:E,0)+ROWS($3:12)-1,)</f>
        <v>#VALUE!</v>
      </c>
      <c r="W16" s="13" t="e">
        <f ca="1">OFFSET('[3]cac 40 web'!F$1,MATCH(W$5,'[3]cac 40 web'!F:F,0)+ROWS($3:12)-1,)</f>
        <v>#VALUE!</v>
      </c>
      <c r="X16" s="7" t="e">
        <f ca="1">OFFSET('[3]cac 40 web'!G$1,MATCH(X$5,'[3]cac 40 web'!G:G,0)+ROWS($3:12)-1,)</f>
        <v>#VALUE!</v>
      </c>
      <c r="Y16" s="13" t="e">
        <f ca="1">OFFSET('[3]cac 40 web'!H$1,MATCH(Y$5,'[3]cac 40 web'!H:H,0)+ROWS($3:12)-1,)</f>
        <v>#VALUE!</v>
      </c>
      <c r="Z16" s="27" t="e">
        <f ca="1">OFFSET('[3]cac 40 web'!I$1,MATCH(Z$5,'[3]cac 40 web'!I:I,0)+ROWS($3:12)-1,)</f>
        <v>#VALUE!</v>
      </c>
      <c r="AJ16" s="30">
        <f t="shared" si="9"/>
        <v>10</v>
      </c>
      <c r="AK16" s="1" t="e">
        <f t="shared" ca="1" si="7"/>
        <v>#NUM!</v>
      </c>
      <c r="AM16" s="29" t="e">
        <f ca="1">LARGE(C$7:C$46,10)</f>
        <v>#NUM!</v>
      </c>
    </row>
    <row r="17" spans="2:39" ht="15.75" thickBot="1" x14ac:dyDescent="0.25">
      <c r="B17" s="1">
        <f t="shared" si="8"/>
        <v>11</v>
      </c>
      <c r="C17" s="19" t="str">
        <f t="shared" ca="1" si="0"/>
        <v/>
      </c>
      <c r="D17" s="20" t="str">
        <f t="shared" ca="1" si="1"/>
        <v/>
      </c>
      <c r="E17" s="1" t="e">
        <f t="shared" ca="1" si="2"/>
        <v>#VALUE!</v>
      </c>
      <c r="F17" s="54" t="s">
        <v>16</v>
      </c>
      <c r="G17" s="1" t="e">
        <f t="shared" ca="1" si="3"/>
        <v>#VALUE!</v>
      </c>
      <c r="H17" s="21" t="e">
        <f t="shared" ca="1" si="4"/>
        <v>#VALUE!</v>
      </c>
      <c r="I17" s="22" t="e">
        <f t="shared" ca="1" si="5"/>
        <v>#VALUE!</v>
      </c>
      <c r="J17" s="22" t="e">
        <f t="shared" ca="1" si="5"/>
        <v>#VALUE!</v>
      </c>
      <c r="K17" s="23" t="e">
        <f t="shared" ca="1" si="5"/>
        <v>#VALUE!</v>
      </c>
      <c r="L17" s="24" t="e">
        <f t="shared" ca="1" si="5"/>
        <v>#VALUE!</v>
      </c>
      <c r="M17" s="25" t="e">
        <f t="shared" ca="1" si="6"/>
        <v>#VALUE!</v>
      </c>
      <c r="N17" s="26" t="e">
        <f t="shared" ca="1" si="6"/>
        <v>#VALUE!</v>
      </c>
      <c r="S17" s="1" t="e">
        <f ca="1">OFFSET('[3]cac 40 web'!B$1,MATCH(S$5,'[3]cac 40 web'!B:B,0)+ROWS($3:13)-1,)</f>
        <v>#VALUE!</v>
      </c>
      <c r="T17" s="13" t="e">
        <f ca="1">OFFSET('[3]cac 40 web'!C$1,MATCH(T$5,'[3]cac 40 web'!C:C,0)+ROWS($3:13)-1,)</f>
        <v>#VALUE!</v>
      </c>
      <c r="U17" s="13" t="e">
        <f ca="1">OFFSET('[3]cac 40 web'!D$1,MATCH(U$5,'[3]cac 40 web'!D:D,0)+ROWS($3:13)-1,)</f>
        <v>#VALUE!</v>
      </c>
      <c r="V17" s="13" t="e">
        <f ca="1">OFFSET('[3]cac 40 web'!E$1,MATCH(V$5,'[3]cac 40 web'!E:E,0)+ROWS($3:13)-1,)</f>
        <v>#VALUE!</v>
      </c>
      <c r="W17" s="13" t="e">
        <f ca="1">OFFSET('[3]cac 40 web'!F$1,MATCH(W$5,'[3]cac 40 web'!F:F,0)+ROWS($3:13)-1,)</f>
        <v>#VALUE!</v>
      </c>
      <c r="X17" s="7" t="e">
        <f ca="1">OFFSET('[3]cac 40 web'!G$1,MATCH(X$5,'[3]cac 40 web'!G:G,0)+ROWS($3:13)-1,)</f>
        <v>#VALUE!</v>
      </c>
      <c r="Y17" s="13" t="e">
        <f ca="1">OFFSET('[3]cac 40 web'!H$1,MATCH(Y$5,'[3]cac 40 web'!H:H,0)+ROWS($3:13)-1,)</f>
        <v>#VALUE!</v>
      </c>
      <c r="Z17" s="27" t="e">
        <f ca="1">OFFSET('[3]cac 40 web'!I$1,MATCH(Z$5,'[3]cac 40 web'!I:I,0)+ROWS($3:13)-1,)</f>
        <v>#VALUE!</v>
      </c>
      <c r="AJ17" s="30">
        <f t="shared" si="9"/>
        <v>11</v>
      </c>
      <c r="AK17" s="1" t="e">
        <f t="shared" ca="1" si="7"/>
        <v>#NUM!</v>
      </c>
      <c r="AM17" s="29" t="e">
        <f ca="1">LARGE(C$7:C$46,11)</f>
        <v>#NUM!</v>
      </c>
    </row>
    <row r="18" spans="2:39" ht="15.75" thickBot="1" x14ac:dyDescent="0.25">
      <c r="B18" s="1">
        <f t="shared" si="8"/>
        <v>12</v>
      </c>
      <c r="C18" s="19" t="str">
        <f t="shared" ca="1" si="0"/>
        <v/>
      </c>
      <c r="D18" s="20" t="str">
        <f t="shared" ca="1" si="1"/>
        <v/>
      </c>
      <c r="E18" s="1" t="e">
        <f t="shared" ca="1" si="2"/>
        <v>#VALUE!</v>
      </c>
      <c r="F18" s="54" t="s">
        <v>16</v>
      </c>
      <c r="G18" s="1" t="e">
        <f t="shared" ca="1" si="3"/>
        <v>#VALUE!</v>
      </c>
      <c r="H18" s="21" t="e">
        <f t="shared" ca="1" si="4"/>
        <v>#VALUE!</v>
      </c>
      <c r="I18" s="22" t="e">
        <f t="shared" ca="1" si="5"/>
        <v>#VALUE!</v>
      </c>
      <c r="J18" s="22" t="e">
        <f t="shared" ca="1" si="5"/>
        <v>#VALUE!</v>
      </c>
      <c r="K18" s="23" t="e">
        <f t="shared" ca="1" si="5"/>
        <v>#VALUE!</v>
      </c>
      <c r="L18" s="24" t="e">
        <f t="shared" ca="1" si="5"/>
        <v>#VALUE!</v>
      </c>
      <c r="M18" s="25" t="e">
        <f t="shared" ca="1" si="6"/>
        <v>#VALUE!</v>
      </c>
      <c r="N18" s="26" t="e">
        <f t="shared" ca="1" si="6"/>
        <v>#VALUE!</v>
      </c>
      <c r="S18" s="1" t="e">
        <f ca="1">OFFSET('[3]cac 40 web'!B$1,MATCH(S$5,'[3]cac 40 web'!B:B,0)+ROWS($3:14)-1,)</f>
        <v>#VALUE!</v>
      </c>
      <c r="T18" s="13" t="e">
        <f ca="1">OFFSET('[3]cac 40 web'!C$1,MATCH(T$5,'[3]cac 40 web'!C:C,0)+ROWS($3:14)-1,)</f>
        <v>#VALUE!</v>
      </c>
      <c r="U18" s="13" t="e">
        <f ca="1">OFFSET('[3]cac 40 web'!D$1,MATCH(U$5,'[3]cac 40 web'!D:D,0)+ROWS($3:14)-1,)</f>
        <v>#VALUE!</v>
      </c>
      <c r="V18" s="13" t="e">
        <f ca="1">OFFSET('[3]cac 40 web'!E$1,MATCH(V$5,'[3]cac 40 web'!E:E,0)+ROWS($3:14)-1,)</f>
        <v>#VALUE!</v>
      </c>
      <c r="W18" s="13" t="e">
        <f ca="1">OFFSET('[3]cac 40 web'!F$1,MATCH(W$5,'[3]cac 40 web'!F:F,0)+ROWS($3:14)-1,)</f>
        <v>#VALUE!</v>
      </c>
      <c r="X18" s="7" t="e">
        <f ca="1">OFFSET('[3]cac 40 web'!G$1,MATCH(X$5,'[3]cac 40 web'!G:G,0)+ROWS($3:14)-1,)</f>
        <v>#VALUE!</v>
      </c>
      <c r="Y18" s="13" t="e">
        <f ca="1">OFFSET('[3]cac 40 web'!H$1,MATCH(Y$5,'[3]cac 40 web'!H:H,0)+ROWS($3:14)-1,)</f>
        <v>#VALUE!</v>
      </c>
      <c r="Z18" s="27" t="e">
        <f ca="1">OFFSET('[3]cac 40 web'!I$1,MATCH(Z$5,'[3]cac 40 web'!I:I,0)+ROWS($3:14)-1,)</f>
        <v>#VALUE!</v>
      </c>
      <c r="AD18" s="48" t="s">
        <v>14</v>
      </c>
      <c r="AE18" s="49"/>
      <c r="AF18" s="49"/>
      <c r="AG18" s="49"/>
      <c r="AH18" s="50"/>
      <c r="AJ18" s="30">
        <f t="shared" si="9"/>
        <v>12</v>
      </c>
      <c r="AK18" s="1" t="e">
        <f t="shared" ca="1" si="7"/>
        <v>#NUM!</v>
      </c>
      <c r="AM18" s="29" t="e">
        <f ca="1">LARGE(C$7:C$46,12)</f>
        <v>#NUM!</v>
      </c>
    </row>
    <row r="19" spans="2:39" ht="15.75" thickBot="1" x14ac:dyDescent="0.25">
      <c r="B19" s="1">
        <f t="shared" si="8"/>
        <v>13</v>
      </c>
      <c r="C19" s="19" t="str">
        <f t="shared" ca="1" si="0"/>
        <v/>
      </c>
      <c r="D19" s="20" t="str">
        <f t="shared" ca="1" si="1"/>
        <v/>
      </c>
      <c r="E19" s="1" t="e">
        <f t="shared" ca="1" si="2"/>
        <v>#VALUE!</v>
      </c>
      <c r="F19" s="54" t="s">
        <v>16</v>
      </c>
      <c r="G19" s="1" t="e">
        <f t="shared" ca="1" si="3"/>
        <v>#VALUE!</v>
      </c>
      <c r="H19" s="21" t="e">
        <f t="shared" ca="1" si="4"/>
        <v>#VALUE!</v>
      </c>
      <c r="I19" s="22" t="e">
        <f t="shared" ca="1" si="5"/>
        <v>#VALUE!</v>
      </c>
      <c r="J19" s="22" t="e">
        <f t="shared" ca="1" si="5"/>
        <v>#VALUE!</v>
      </c>
      <c r="K19" s="23" t="e">
        <f t="shared" ca="1" si="5"/>
        <v>#VALUE!</v>
      </c>
      <c r="L19" s="24" t="e">
        <f t="shared" ca="1" si="5"/>
        <v>#VALUE!</v>
      </c>
      <c r="M19" s="25" t="e">
        <f t="shared" ca="1" si="6"/>
        <v>#VALUE!</v>
      </c>
      <c r="N19" s="26" t="e">
        <f t="shared" ca="1" si="6"/>
        <v>#VALUE!</v>
      </c>
      <c r="S19" s="1" t="e">
        <f ca="1">OFFSET('[3]cac 40 web'!B$1,MATCH(S$5,'[3]cac 40 web'!B:B,0)+ROWS($3:15)-1,)</f>
        <v>#VALUE!</v>
      </c>
      <c r="T19" s="13" t="e">
        <f ca="1">OFFSET('[3]cac 40 web'!C$1,MATCH(T$5,'[3]cac 40 web'!C:C,0)+ROWS($3:15)-1,)</f>
        <v>#VALUE!</v>
      </c>
      <c r="U19" s="13" t="e">
        <f ca="1">OFFSET('[3]cac 40 web'!D$1,MATCH(U$5,'[3]cac 40 web'!D:D,0)+ROWS($3:15)-1,)</f>
        <v>#VALUE!</v>
      </c>
      <c r="V19" s="13" t="e">
        <f ca="1">OFFSET('[3]cac 40 web'!E$1,MATCH(V$5,'[3]cac 40 web'!E:E,0)+ROWS($3:15)-1,)</f>
        <v>#VALUE!</v>
      </c>
      <c r="W19" s="13" t="e">
        <f ca="1">OFFSET('[3]cac 40 web'!F$1,MATCH(W$5,'[3]cac 40 web'!F:F,0)+ROWS($3:15)-1,)</f>
        <v>#VALUE!</v>
      </c>
      <c r="X19" s="7" t="e">
        <f ca="1">OFFSET('[3]cac 40 web'!G$1,MATCH(X$5,'[3]cac 40 web'!G:G,0)+ROWS($3:15)-1,)</f>
        <v>#VALUE!</v>
      </c>
      <c r="Y19" s="13" t="e">
        <f ca="1">OFFSET('[3]cac 40 web'!H$1,MATCH(Y$5,'[3]cac 40 web'!H:H,0)+ROWS($3:15)-1,)</f>
        <v>#VALUE!</v>
      </c>
      <c r="Z19" s="27" t="e">
        <f ca="1">OFFSET('[3]cac 40 web'!I$1,MATCH(Z$5,'[3]cac 40 web'!I:I,0)+ROWS($3:15)-1,)</f>
        <v>#VALUE!</v>
      </c>
      <c r="AD19" s="51"/>
      <c r="AE19" s="52"/>
      <c r="AF19" s="52"/>
      <c r="AG19" s="52"/>
      <c r="AH19" s="53"/>
      <c r="AJ19" s="30">
        <f t="shared" si="9"/>
        <v>13</v>
      </c>
      <c r="AK19" s="1" t="e">
        <f t="shared" ca="1" si="7"/>
        <v>#NUM!</v>
      </c>
      <c r="AM19" s="29" t="e">
        <f ca="1">LARGE(C$7:C$46,13)</f>
        <v>#NUM!</v>
      </c>
    </row>
    <row r="20" spans="2:39" ht="15.75" thickBot="1" x14ac:dyDescent="0.25">
      <c r="B20" s="1">
        <f t="shared" si="8"/>
        <v>14</v>
      </c>
      <c r="C20" s="19" t="str">
        <f t="shared" ca="1" si="0"/>
        <v/>
      </c>
      <c r="D20" s="20" t="str">
        <f t="shared" ca="1" si="1"/>
        <v/>
      </c>
      <c r="E20" s="1" t="e">
        <f t="shared" ca="1" si="2"/>
        <v>#VALUE!</v>
      </c>
      <c r="F20" s="54" t="s">
        <v>16</v>
      </c>
      <c r="G20" s="1" t="e">
        <f t="shared" ca="1" si="3"/>
        <v>#VALUE!</v>
      </c>
      <c r="H20" s="21" t="e">
        <f t="shared" ca="1" si="4"/>
        <v>#VALUE!</v>
      </c>
      <c r="I20" s="22" t="e">
        <f t="shared" ca="1" si="5"/>
        <v>#VALUE!</v>
      </c>
      <c r="J20" s="22" t="e">
        <f t="shared" ca="1" si="5"/>
        <v>#VALUE!</v>
      </c>
      <c r="K20" s="23" t="e">
        <f t="shared" ca="1" si="5"/>
        <v>#VALUE!</v>
      </c>
      <c r="L20" s="24" t="e">
        <f t="shared" ca="1" si="5"/>
        <v>#VALUE!</v>
      </c>
      <c r="M20" s="25" t="e">
        <f t="shared" ca="1" si="6"/>
        <v>#VALUE!</v>
      </c>
      <c r="N20" s="26" t="e">
        <f t="shared" ca="1" si="6"/>
        <v>#VALUE!</v>
      </c>
      <c r="S20" s="1" t="e">
        <f ca="1">OFFSET('[3]cac 40 web'!B$1,MATCH(S$5,'[3]cac 40 web'!B:B,0)+ROWS($3:16)-1,)</f>
        <v>#VALUE!</v>
      </c>
      <c r="T20" s="13" t="e">
        <f ca="1">OFFSET('[3]cac 40 web'!C$1,MATCH(T$5,'[3]cac 40 web'!C:C,0)+ROWS($3:16)-1,)</f>
        <v>#VALUE!</v>
      </c>
      <c r="U20" s="13" t="e">
        <f ca="1">OFFSET('[3]cac 40 web'!D$1,MATCH(U$5,'[3]cac 40 web'!D:D,0)+ROWS($3:16)-1,)</f>
        <v>#VALUE!</v>
      </c>
      <c r="V20" s="13" t="e">
        <f ca="1">OFFSET('[3]cac 40 web'!E$1,MATCH(V$5,'[3]cac 40 web'!E:E,0)+ROWS($3:16)-1,)</f>
        <v>#VALUE!</v>
      </c>
      <c r="W20" s="13" t="e">
        <f ca="1">OFFSET('[3]cac 40 web'!F$1,MATCH(W$5,'[3]cac 40 web'!F:F,0)+ROWS($3:16)-1,)</f>
        <v>#VALUE!</v>
      </c>
      <c r="X20" s="7" t="e">
        <f ca="1">OFFSET('[3]cac 40 web'!G$1,MATCH(X$5,'[3]cac 40 web'!G:G,0)+ROWS($3:16)-1,)</f>
        <v>#VALUE!</v>
      </c>
      <c r="Y20" s="13" t="e">
        <f ca="1">OFFSET('[3]cac 40 web'!H$1,MATCH(Y$5,'[3]cac 40 web'!H:H,0)+ROWS($3:16)-1,)</f>
        <v>#VALUE!</v>
      </c>
      <c r="Z20" s="27" t="e">
        <f ca="1">OFFSET('[3]cac 40 web'!I$1,MATCH(Z$5,'[3]cac 40 web'!I:I,0)+ROWS($3:16)-1,)</f>
        <v>#VALUE!</v>
      </c>
      <c r="AJ20" s="30">
        <f t="shared" si="9"/>
        <v>14</v>
      </c>
      <c r="AK20" s="1" t="e">
        <f t="shared" ca="1" si="7"/>
        <v>#NUM!</v>
      </c>
      <c r="AM20" s="29" t="e">
        <f ca="1">LARGE(C$7:C$46,14)</f>
        <v>#NUM!</v>
      </c>
    </row>
    <row r="21" spans="2:39" ht="15.75" thickBot="1" x14ac:dyDescent="0.25">
      <c r="B21" s="1">
        <f t="shared" si="8"/>
        <v>15</v>
      </c>
      <c r="C21" s="19" t="str">
        <f t="shared" ca="1" si="0"/>
        <v/>
      </c>
      <c r="D21" s="20" t="str">
        <f t="shared" ca="1" si="1"/>
        <v/>
      </c>
      <c r="E21" s="1" t="e">
        <f t="shared" ca="1" si="2"/>
        <v>#VALUE!</v>
      </c>
      <c r="F21" s="54" t="s">
        <v>16</v>
      </c>
      <c r="G21" s="1" t="e">
        <f t="shared" ca="1" si="3"/>
        <v>#VALUE!</v>
      </c>
      <c r="H21" s="21" t="e">
        <f t="shared" ca="1" si="4"/>
        <v>#VALUE!</v>
      </c>
      <c r="I21" s="22" t="e">
        <f t="shared" ca="1" si="5"/>
        <v>#VALUE!</v>
      </c>
      <c r="J21" s="22" t="e">
        <f t="shared" ca="1" si="5"/>
        <v>#VALUE!</v>
      </c>
      <c r="K21" s="23" t="e">
        <f t="shared" ca="1" si="5"/>
        <v>#VALUE!</v>
      </c>
      <c r="L21" s="24" t="e">
        <f t="shared" ca="1" si="5"/>
        <v>#VALUE!</v>
      </c>
      <c r="M21" s="25" t="e">
        <f t="shared" ca="1" si="6"/>
        <v>#VALUE!</v>
      </c>
      <c r="N21" s="26" t="e">
        <f t="shared" ca="1" si="6"/>
        <v>#VALUE!</v>
      </c>
      <c r="S21" s="1" t="e">
        <f ca="1">OFFSET('[3]cac 40 web'!B$1,MATCH(S$5,'[3]cac 40 web'!B:B,0)+ROWS($3:17)-1,)</f>
        <v>#VALUE!</v>
      </c>
      <c r="T21" s="13" t="e">
        <f ca="1">OFFSET('[3]cac 40 web'!C$1,MATCH(T$5,'[3]cac 40 web'!C:C,0)+ROWS($3:17)-1,)</f>
        <v>#VALUE!</v>
      </c>
      <c r="U21" s="13" t="e">
        <f ca="1">OFFSET('[3]cac 40 web'!D$1,MATCH(U$5,'[3]cac 40 web'!D:D,0)+ROWS($3:17)-1,)</f>
        <v>#VALUE!</v>
      </c>
      <c r="V21" s="13" t="e">
        <f ca="1">OFFSET('[3]cac 40 web'!E$1,MATCH(V$5,'[3]cac 40 web'!E:E,0)+ROWS($3:17)-1,)</f>
        <v>#VALUE!</v>
      </c>
      <c r="W21" s="13" t="e">
        <f ca="1">OFFSET('[3]cac 40 web'!F$1,MATCH(W$5,'[3]cac 40 web'!F:F,0)+ROWS($3:17)-1,)</f>
        <v>#VALUE!</v>
      </c>
      <c r="X21" s="7" t="e">
        <f ca="1">OFFSET('[3]cac 40 web'!G$1,MATCH(X$5,'[3]cac 40 web'!G:G,0)+ROWS($3:17)-1,)</f>
        <v>#VALUE!</v>
      </c>
      <c r="Y21" s="13" t="e">
        <f ca="1">OFFSET('[3]cac 40 web'!H$1,MATCH(Y$5,'[3]cac 40 web'!H:H,0)+ROWS($3:17)-1,)</f>
        <v>#VALUE!</v>
      </c>
      <c r="Z21" s="27" t="e">
        <f ca="1">OFFSET('[3]cac 40 web'!I$1,MATCH(Z$5,'[3]cac 40 web'!I:I,0)+ROWS($3:17)-1,)</f>
        <v>#VALUE!</v>
      </c>
      <c r="AC21" s="28">
        <v>1</v>
      </c>
      <c r="AD21" s="1" t="e">
        <f ca="1">INDEX($E$7:$E$46,MATCH(LARGE($D$7:$D$46,ROW()-20),$D$7:$D$46,0))</f>
        <v>#NUM!</v>
      </c>
      <c r="AF21" s="29" t="e">
        <f ca="1">SMALL(C$7:C$46,1)</f>
        <v>#NUM!</v>
      </c>
      <c r="AJ21" s="30">
        <f t="shared" si="9"/>
        <v>15</v>
      </c>
      <c r="AK21" s="1" t="e">
        <f t="shared" ca="1" si="7"/>
        <v>#NUM!</v>
      </c>
      <c r="AM21" s="29" t="e">
        <f ca="1">LARGE(C$7:C$46,15)</f>
        <v>#NUM!</v>
      </c>
    </row>
    <row r="22" spans="2:39" ht="15.75" thickBot="1" x14ac:dyDescent="0.25">
      <c r="B22" s="1">
        <f t="shared" si="8"/>
        <v>16</v>
      </c>
      <c r="C22" s="19" t="str">
        <f t="shared" ca="1" si="0"/>
        <v/>
      </c>
      <c r="D22" s="20" t="str">
        <f t="shared" ca="1" si="1"/>
        <v/>
      </c>
      <c r="E22" s="1" t="e">
        <f t="shared" ca="1" si="2"/>
        <v>#VALUE!</v>
      </c>
      <c r="F22" s="54" t="s">
        <v>16</v>
      </c>
      <c r="G22" s="1" t="e">
        <f t="shared" ca="1" si="3"/>
        <v>#VALUE!</v>
      </c>
      <c r="H22" s="21" t="e">
        <f t="shared" ca="1" si="4"/>
        <v>#VALUE!</v>
      </c>
      <c r="I22" s="22" t="e">
        <f t="shared" ca="1" si="5"/>
        <v>#VALUE!</v>
      </c>
      <c r="J22" s="22" t="e">
        <f t="shared" ca="1" si="5"/>
        <v>#VALUE!</v>
      </c>
      <c r="K22" s="23" t="e">
        <f t="shared" ca="1" si="5"/>
        <v>#VALUE!</v>
      </c>
      <c r="L22" s="24" t="e">
        <f t="shared" ca="1" si="5"/>
        <v>#VALUE!</v>
      </c>
      <c r="M22" s="25" t="e">
        <f t="shared" ca="1" si="6"/>
        <v>#VALUE!</v>
      </c>
      <c r="N22" s="26" t="e">
        <f t="shared" ca="1" si="6"/>
        <v>#VALUE!</v>
      </c>
      <c r="S22" s="1" t="e">
        <f ca="1">OFFSET('[3]cac 40 web'!B$1,MATCH(S$5,'[3]cac 40 web'!B:B,0)+ROWS($3:18)-1,)</f>
        <v>#VALUE!</v>
      </c>
      <c r="T22" s="13" t="e">
        <f ca="1">OFFSET('[3]cac 40 web'!C$1,MATCH(T$5,'[3]cac 40 web'!C:C,0)+ROWS($3:18)-1,)</f>
        <v>#VALUE!</v>
      </c>
      <c r="U22" s="13" t="e">
        <f ca="1">OFFSET('[3]cac 40 web'!D$1,MATCH(U$5,'[3]cac 40 web'!D:D,0)+ROWS($3:18)-1,)</f>
        <v>#VALUE!</v>
      </c>
      <c r="V22" s="13" t="e">
        <f ca="1">OFFSET('[3]cac 40 web'!E$1,MATCH(V$5,'[3]cac 40 web'!E:E,0)+ROWS($3:18)-1,)</f>
        <v>#VALUE!</v>
      </c>
      <c r="W22" s="13" t="e">
        <f ca="1">OFFSET('[3]cac 40 web'!F$1,MATCH(W$5,'[3]cac 40 web'!F:F,0)+ROWS($3:18)-1,)</f>
        <v>#VALUE!</v>
      </c>
      <c r="X22" s="7" t="e">
        <f ca="1">OFFSET('[3]cac 40 web'!G$1,MATCH(X$5,'[3]cac 40 web'!G:G,0)+ROWS($3:18)-1,)</f>
        <v>#VALUE!</v>
      </c>
      <c r="Y22" s="13" t="e">
        <f ca="1">OFFSET('[3]cac 40 web'!H$1,MATCH(Y$5,'[3]cac 40 web'!H:H,0)+ROWS($3:18)-1,)</f>
        <v>#VALUE!</v>
      </c>
      <c r="Z22" s="27" t="e">
        <f ca="1">OFFSET('[3]cac 40 web'!I$1,MATCH(Z$5,'[3]cac 40 web'!I:I,0)+ROWS($3:18)-1,)</f>
        <v>#VALUE!</v>
      </c>
      <c r="AC22" s="28">
        <v>2</v>
      </c>
      <c r="AD22" s="1" t="e">
        <f ca="1">INDEX($E$7:$E$46,MATCH(LARGE($D$7:$D$46,ROW()-20),$D$7:$D$46,0))</f>
        <v>#NUM!</v>
      </c>
      <c r="AF22" s="29" t="e">
        <f ca="1">SMALL(C$7:C$46,2)</f>
        <v>#NUM!</v>
      </c>
      <c r="AJ22" s="30">
        <f t="shared" si="9"/>
        <v>16</v>
      </c>
      <c r="AK22" s="1" t="e">
        <f t="shared" ca="1" si="7"/>
        <v>#NUM!</v>
      </c>
      <c r="AM22" s="29" t="e">
        <f ca="1">LARGE(C$7:C$46,16)</f>
        <v>#NUM!</v>
      </c>
    </row>
    <row r="23" spans="2:39" ht="15.75" thickBot="1" x14ac:dyDescent="0.25">
      <c r="B23" s="1">
        <f t="shared" si="8"/>
        <v>17</v>
      </c>
      <c r="C23" s="19" t="str">
        <f t="shared" ca="1" si="0"/>
        <v/>
      </c>
      <c r="D23" s="20" t="str">
        <f t="shared" ca="1" si="1"/>
        <v/>
      </c>
      <c r="E23" s="1" t="e">
        <f t="shared" ca="1" si="2"/>
        <v>#VALUE!</v>
      </c>
      <c r="F23" s="54" t="s">
        <v>16</v>
      </c>
      <c r="G23" s="1" t="e">
        <f t="shared" ca="1" si="3"/>
        <v>#VALUE!</v>
      </c>
      <c r="H23" s="21" t="e">
        <f t="shared" ca="1" si="4"/>
        <v>#VALUE!</v>
      </c>
      <c r="I23" s="22" t="e">
        <f t="shared" ca="1" si="5"/>
        <v>#VALUE!</v>
      </c>
      <c r="J23" s="22" t="e">
        <f t="shared" ca="1" si="5"/>
        <v>#VALUE!</v>
      </c>
      <c r="K23" s="23" t="e">
        <f t="shared" ca="1" si="5"/>
        <v>#VALUE!</v>
      </c>
      <c r="L23" s="24" t="e">
        <f t="shared" ca="1" si="5"/>
        <v>#VALUE!</v>
      </c>
      <c r="M23" s="25" t="e">
        <f t="shared" ca="1" si="6"/>
        <v>#VALUE!</v>
      </c>
      <c r="N23" s="26" t="e">
        <f t="shared" ca="1" si="6"/>
        <v>#VALUE!</v>
      </c>
      <c r="S23" s="1" t="e">
        <f ca="1">OFFSET('[3]cac 40 web'!B$1,MATCH(S$5,'[3]cac 40 web'!B:B,0)+ROWS($3:19)-1,)</f>
        <v>#VALUE!</v>
      </c>
      <c r="T23" s="13" t="e">
        <f ca="1">OFFSET('[3]cac 40 web'!C$1,MATCH(T$5,'[3]cac 40 web'!C:C,0)+ROWS($3:19)-1,)</f>
        <v>#VALUE!</v>
      </c>
      <c r="U23" s="13" t="e">
        <f ca="1">OFFSET('[3]cac 40 web'!D$1,MATCH(U$5,'[3]cac 40 web'!D:D,0)+ROWS($3:19)-1,)</f>
        <v>#VALUE!</v>
      </c>
      <c r="V23" s="13" t="e">
        <f ca="1">OFFSET('[3]cac 40 web'!E$1,MATCH(V$5,'[3]cac 40 web'!E:E,0)+ROWS($3:19)-1,)</f>
        <v>#VALUE!</v>
      </c>
      <c r="W23" s="13" t="e">
        <f ca="1">OFFSET('[3]cac 40 web'!F$1,MATCH(W$5,'[3]cac 40 web'!F:F,0)+ROWS($3:19)-1,)</f>
        <v>#VALUE!</v>
      </c>
      <c r="X23" s="7" t="e">
        <f ca="1">OFFSET('[3]cac 40 web'!G$1,MATCH(X$5,'[3]cac 40 web'!G:G,0)+ROWS($3:19)-1,)</f>
        <v>#VALUE!</v>
      </c>
      <c r="Y23" s="13" t="e">
        <f ca="1">OFFSET('[3]cac 40 web'!H$1,MATCH(Y$5,'[3]cac 40 web'!H:H,0)+ROWS($3:19)-1,)</f>
        <v>#VALUE!</v>
      </c>
      <c r="Z23" s="27" t="e">
        <f ca="1">OFFSET('[3]cac 40 web'!I$1,MATCH(Z$5,'[3]cac 40 web'!I:I,0)+ROWS($3:19)-1,)</f>
        <v>#VALUE!</v>
      </c>
      <c r="AC23" s="28">
        <v>3</v>
      </c>
      <c r="AD23" s="1" t="e">
        <f ca="1">INDEX($E$7:$E$46,MATCH(LARGE($D$7:$D$46,ROW()-20),$D$7:$D$46,0))</f>
        <v>#NUM!</v>
      </c>
      <c r="AF23" s="29" t="e">
        <f ca="1">SMALL(C$7:C$46,3)</f>
        <v>#NUM!</v>
      </c>
      <c r="AJ23" s="30">
        <f t="shared" si="9"/>
        <v>17</v>
      </c>
      <c r="AK23" s="1" t="e">
        <f t="shared" ca="1" si="7"/>
        <v>#NUM!</v>
      </c>
      <c r="AM23" s="29" t="e">
        <f ca="1">LARGE(C$7:C$46,17)</f>
        <v>#NUM!</v>
      </c>
    </row>
    <row r="24" spans="2:39" ht="15.75" thickBot="1" x14ac:dyDescent="0.25">
      <c r="B24" s="1">
        <f t="shared" si="8"/>
        <v>18</v>
      </c>
      <c r="C24" s="19" t="str">
        <f t="shared" ca="1" si="0"/>
        <v/>
      </c>
      <c r="D24" s="20" t="str">
        <f t="shared" ca="1" si="1"/>
        <v/>
      </c>
      <c r="E24" s="1" t="e">
        <f t="shared" ca="1" si="2"/>
        <v>#VALUE!</v>
      </c>
      <c r="F24" s="54" t="s">
        <v>16</v>
      </c>
      <c r="G24" s="1" t="e">
        <f t="shared" ca="1" si="3"/>
        <v>#VALUE!</v>
      </c>
      <c r="H24" s="21" t="e">
        <f t="shared" ca="1" si="4"/>
        <v>#VALUE!</v>
      </c>
      <c r="I24" s="22" t="e">
        <f t="shared" ca="1" si="5"/>
        <v>#VALUE!</v>
      </c>
      <c r="J24" s="22" t="e">
        <f t="shared" ca="1" si="5"/>
        <v>#VALUE!</v>
      </c>
      <c r="K24" s="23" t="e">
        <f t="shared" ca="1" si="5"/>
        <v>#VALUE!</v>
      </c>
      <c r="L24" s="24" t="e">
        <f t="shared" ca="1" si="5"/>
        <v>#VALUE!</v>
      </c>
      <c r="M24" s="25" t="e">
        <f t="shared" ca="1" si="6"/>
        <v>#VALUE!</v>
      </c>
      <c r="N24" s="26" t="e">
        <f t="shared" ca="1" si="6"/>
        <v>#VALUE!</v>
      </c>
      <c r="S24" s="1" t="e">
        <f ca="1">OFFSET('[3]cac 40 web'!B$1,MATCH(S$5,'[3]cac 40 web'!B:B,0)+ROWS($3:20)-1,)</f>
        <v>#VALUE!</v>
      </c>
      <c r="T24" s="13" t="e">
        <f ca="1">OFFSET('[3]cac 40 web'!C$1,MATCH(T$5,'[3]cac 40 web'!C:C,0)+ROWS($3:20)-1,)</f>
        <v>#VALUE!</v>
      </c>
      <c r="U24" s="13" t="e">
        <f ca="1">OFFSET('[3]cac 40 web'!D$1,MATCH(U$5,'[3]cac 40 web'!D:D,0)+ROWS($3:20)-1,)</f>
        <v>#VALUE!</v>
      </c>
      <c r="V24" s="13" t="e">
        <f ca="1">OFFSET('[3]cac 40 web'!E$1,MATCH(V$5,'[3]cac 40 web'!E:E,0)+ROWS($3:20)-1,)</f>
        <v>#VALUE!</v>
      </c>
      <c r="W24" s="13" t="e">
        <f ca="1">OFFSET('[3]cac 40 web'!F$1,MATCH(W$5,'[3]cac 40 web'!F:F,0)+ROWS($3:20)-1,)</f>
        <v>#VALUE!</v>
      </c>
      <c r="X24" s="7" t="e">
        <f ca="1">OFFSET('[3]cac 40 web'!G$1,MATCH(X$5,'[3]cac 40 web'!G:G,0)+ROWS($3:20)-1,)</f>
        <v>#VALUE!</v>
      </c>
      <c r="Y24" s="13" t="e">
        <f ca="1">OFFSET('[3]cac 40 web'!H$1,MATCH(Y$5,'[3]cac 40 web'!H:H,0)+ROWS($3:20)-1,)</f>
        <v>#VALUE!</v>
      </c>
      <c r="Z24" s="27" t="e">
        <f ca="1">OFFSET('[3]cac 40 web'!I$1,MATCH(Z$5,'[3]cac 40 web'!I:I,0)+ROWS($3:20)-1,)</f>
        <v>#VALUE!</v>
      </c>
      <c r="AC24" s="28">
        <v>4</v>
      </c>
      <c r="AD24" s="1" t="e">
        <f ca="1">INDEX($E$7:$E$46,MATCH(LARGE($D$7:$D$46,ROW()-20),$D$7:$D$46,0))</f>
        <v>#NUM!</v>
      </c>
      <c r="AF24" s="29" t="e">
        <f ca="1">SMALL(C$7:C$46,4)</f>
        <v>#NUM!</v>
      </c>
      <c r="AJ24" s="30">
        <f t="shared" si="9"/>
        <v>18</v>
      </c>
      <c r="AK24" s="1" t="e">
        <f t="shared" ca="1" si="7"/>
        <v>#NUM!</v>
      </c>
      <c r="AM24" s="29" t="e">
        <f ca="1">LARGE(C$7:C$46,18)</f>
        <v>#NUM!</v>
      </c>
    </row>
    <row r="25" spans="2:39" ht="15.75" thickBot="1" x14ac:dyDescent="0.25">
      <c r="B25" s="1">
        <f t="shared" si="8"/>
        <v>19</v>
      </c>
      <c r="C25" s="19" t="str">
        <f t="shared" ca="1" si="0"/>
        <v/>
      </c>
      <c r="D25" s="20" t="str">
        <f t="shared" ca="1" si="1"/>
        <v/>
      </c>
      <c r="E25" s="1" t="e">
        <f t="shared" ca="1" si="2"/>
        <v>#VALUE!</v>
      </c>
      <c r="F25" s="54" t="s">
        <v>16</v>
      </c>
      <c r="G25" s="1" t="e">
        <f t="shared" ca="1" si="3"/>
        <v>#VALUE!</v>
      </c>
      <c r="H25" s="21" t="e">
        <f t="shared" ca="1" si="4"/>
        <v>#VALUE!</v>
      </c>
      <c r="I25" s="22" t="e">
        <f t="shared" ca="1" si="5"/>
        <v>#VALUE!</v>
      </c>
      <c r="J25" s="22" t="e">
        <f t="shared" ca="1" si="5"/>
        <v>#VALUE!</v>
      </c>
      <c r="K25" s="23" t="e">
        <f t="shared" ca="1" si="5"/>
        <v>#VALUE!</v>
      </c>
      <c r="L25" s="24" t="e">
        <f t="shared" ca="1" si="5"/>
        <v>#VALUE!</v>
      </c>
      <c r="M25" s="25" t="e">
        <f t="shared" ca="1" si="6"/>
        <v>#VALUE!</v>
      </c>
      <c r="N25" s="26" t="e">
        <f t="shared" ca="1" si="6"/>
        <v>#VALUE!</v>
      </c>
      <c r="S25" s="1" t="e">
        <f ca="1">OFFSET('[3]cac 40 web'!B$1,MATCH(S$5,'[3]cac 40 web'!B:B,0)+ROWS($3:21)-1,)</f>
        <v>#VALUE!</v>
      </c>
      <c r="T25" s="13" t="e">
        <f ca="1">OFFSET('[3]cac 40 web'!C$1,MATCH(T$5,'[3]cac 40 web'!C:C,0)+ROWS($3:21)-1,)</f>
        <v>#VALUE!</v>
      </c>
      <c r="U25" s="13" t="e">
        <f ca="1">OFFSET('[3]cac 40 web'!D$1,MATCH(U$5,'[3]cac 40 web'!D:D,0)+ROWS($3:21)-1,)</f>
        <v>#VALUE!</v>
      </c>
      <c r="V25" s="13" t="e">
        <f ca="1">OFFSET('[3]cac 40 web'!E$1,MATCH(V$5,'[3]cac 40 web'!E:E,0)+ROWS($3:21)-1,)</f>
        <v>#VALUE!</v>
      </c>
      <c r="W25" s="13" t="e">
        <f ca="1">OFFSET('[3]cac 40 web'!F$1,MATCH(W$5,'[3]cac 40 web'!F:F,0)+ROWS($3:21)-1,)</f>
        <v>#VALUE!</v>
      </c>
      <c r="X25" s="7" t="e">
        <f ca="1">OFFSET('[3]cac 40 web'!G$1,MATCH(X$5,'[3]cac 40 web'!G:G,0)+ROWS($3:21)-1,)</f>
        <v>#VALUE!</v>
      </c>
      <c r="Y25" s="13" t="e">
        <f ca="1">OFFSET('[3]cac 40 web'!H$1,MATCH(Y$5,'[3]cac 40 web'!H:H,0)+ROWS($3:21)-1,)</f>
        <v>#VALUE!</v>
      </c>
      <c r="Z25" s="27" t="e">
        <f ca="1">OFFSET('[3]cac 40 web'!I$1,MATCH(Z$5,'[3]cac 40 web'!I:I,0)+ROWS($3:21)-1,)</f>
        <v>#VALUE!</v>
      </c>
      <c r="AC25" s="28">
        <v>5</v>
      </c>
      <c r="AD25" s="1" t="e">
        <f ca="1">INDEX($E$7:$E$46,MATCH(LARGE($D$7:$D$46,ROW()-20),$D$7:$D$46,0))</f>
        <v>#NUM!</v>
      </c>
      <c r="AF25" s="29" t="e">
        <f ca="1">SMALL(C$7:C$46,5)</f>
        <v>#NUM!</v>
      </c>
      <c r="AJ25" s="30">
        <f t="shared" si="9"/>
        <v>19</v>
      </c>
      <c r="AK25" s="1" t="e">
        <f t="shared" ca="1" si="7"/>
        <v>#NUM!</v>
      </c>
      <c r="AM25" s="29" t="e">
        <f ca="1">LARGE(C$7:C$46,19)</f>
        <v>#NUM!</v>
      </c>
    </row>
    <row r="26" spans="2:39" ht="15.75" thickBot="1" x14ac:dyDescent="0.25">
      <c r="B26" s="1">
        <f t="shared" si="8"/>
        <v>20</v>
      </c>
      <c r="C26" s="19" t="str">
        <f t="shared" ca="1" si="0"/>
        <v/>
      </c>
      <c r="D26" s="20" t="str">
        <f t="shared" ca="1" si="1"/>
        <v/>
      </c>
      <c r="E26" s="1" t="e">
        <f t="shared" ca="1" si="2"/>
        <v>#VALUE!</v>
      </c>
      <c r="F26" s="54" t="s">
        <v>16</v>
      </c>
      <c r="G26" s="1" t="e">
        <f t="shared" ca="1" si="3"/>
        <v>#VALUE!</v>
      </c>
      <c r="H26" s="21" t="e">
        <f t="shared" ca="1" si="4"/>
        <v>#VALUE!</v>
      </c>
      <c r="I26" s="22" t="e">
        <f t="shared" ca="1" si="5"/>
        <v>#VALUE!</v>
      </c>
      <c r="J26" s="22" t="e">
        <f t="shared" ca="1" si="5"/>
        <v>#VALUE!</v>
      </c>
      <c r="K26" s="23" t="e">
        <f t="shared" ca="1" si="5"/>
        <v>#VALUE!</v>
      </c>
      <c r="L26" s="24" t="e">
        <f t="shared" ca="1" si="5"/>
        <v>#VALUE!</v>
      </c>
      <c r="M26" s="25" t="e">
        <f t="shared" ca="1" si="6"/>
        <v>#VALUE!</v>
      </c>
      <c r="N26" s="26" t="e">
        <f t="shared" ca="1" si="6"/>
        <v>#VALUE!</v>
      </c>
      <c r="S26" s="1" t="e">
        <f ca="1">OFFSET('[3]cac 40 web'!B$1,MATCH(S$5,'[3]cac 40 web'!B:B,0)+ROWS($3:22)-1,)</f>
        <v>#VALUE!</v>
      </c>
      <c r="T26" s="32" t="e">
        <f ca="1">OFFSET('[3]cac 40 web'!C$1,MATCH(T$5,'[3]cac 40 web'!C:C,0)+ROWS($3:22)-1,)</f>
        <v>#VALUE!</v>
      </c>
      <c r="U26" s="32" t="e">
        <f ca="1">OFFSET('[3]cac 40 web'!D$1,MATCH(U$5,'[3]cac 40 web'!D:D,0)+ROWS($3:22)-1,)</f>
        <v>#VALUE!</v>
      </c>
      <c r="V26" s="32" t="e">
        <f ca="1">OFFSET('[3]cac 40 web'!E$1,MATCH(V$5,'[3]cac 40 web'!E:E,0)+ROWS($3:22)-1,)</f>
        <v>#VALUE!</v>
      </c>
      <c r="W26" s="32" t="e">
        <f ca="1">OFFSET('[3]cac 40 web'!F$1,MATCH(W$5,'[3]cac 40 web'!F:F,0)+ROWS($3:22)-1,)</f>
        <v>#VALUE!</v>
      </c>
      <c r="X26" s="33" t="e">
        <f ca="1">OFFSET('[3]cac 40 web'!G$1,MATCH(X$5,'[3]cac 40 web'!G:G,0)+ROWS($3:22)-1,)</f>
        <v>#VALUE!</v>
      </c>
      <c r="Y26" s="32" t="e">
        <f ca="1">OFFSET('[3]cac 40 web'!H$1,MATCH(Y$5,'[3]cac 40 web'!H:H,0)+ROWS($3:22)-1,)</f>
        <v>#VALUE!</v>
      </c>
      <c r="Z26" s="34" t="e">
        <f ca="1">OFFSET('[3]cac 40 web'!I$1,MATCH(Z$5,'[3]cac 40 web'!I:I,0)+ROWS($3:22)-1,)</f>
        <v>#VALUE!</v>
      </c>
      <c r="AJ26" s="30">
        <f t="shared" si="9"/>
        <v>20</v>
      </c>
      <c r="AK26" s="1" t="e">
        <f t="shared" ca="1" si="7"/>
        <v>#NUM!</v>
      </c>
      <c r="AM26" s="29" t="e">
        <f ca="1">LARGE(C$7:C$46,20)</f>
        <v>#NUM!</v>
      </c>
    </row>
    <row r="27" spans="2:39" ht="15.75" thickBot="1" x14ac:dyDescent="0.25">
      <c r="B27" s="1">
        <f t="shared" si="8"/>
        <v>21</v>
      </c>
      <c r="C27" s="19" t="str">
        <f t="shared" ca="1" si="0"/>
        <v/>
      </c>
      <c r="D27" s="20" t="str">
        <f t="shared" ca="1" si="1"/>
        <v/>
      </c>
      <c r="E27" s="1" t="e">
        <f t="shared" ca="1" si="2"/>
        <v>#VALUE!</v>
      </c>
      <c r="F27" s="54" t="s">
        <v>16</v>
      </c>
      <c r="G27" s="1" t="e">
        <f t="shared" ca="1" si="3"/>
        <v>#VALUE!</v>
      </c>
      <c r="H27" s="21" t="e">
        <f t="shared" ca="1" si="4"/>
        <v>#VALUE!</v>
      </c>
      <c r="I27" s="22" t="e">
        <f t="shared" ca="1" si="5"/>
        <v>#VALUE!</v>
      </c>
      <c r="J27" s="22" t="e">
        <f t="shared" ca="1" si="5"/>
        <v>#VALUE!</v>
      </c>
      <c r="K27" s="23" t="e">
        <f t="shared" ca="1" si="5"/>
        <v>#VALUE!</v>
      </c>
      <c r="L27" s="24" t="e">
        <f t="shared" ca="1" si="5"/>
        <v>#VALUE!</v>
      </c>
      <c r="M27" s="25" t="e">
        <f t="shared" ca="1" si="6"/>
        <v>#VALUE!</v>
      </c>
      <c r="N27" s="26" t="e">
        <f t="shared" ca="1" si="6"/>
        <v>#VALUE!</v>
      </c>
      <c r="S27" s="1" t="e">
        <f ca="1">OFFSET('[3]cac 40 web'!B$1,MATCH(S$5,'[3]cac 40 web'!B:B,0)+ROWS($3:23)-1,)</f>
        <v>#VALUE!</v>
      </c>
      <c r="T27" s="32" t="e">
        <f ca="1">OFFSET('[3]cac 40 web'!C$1,MATCH(T$5,'[3]cac 40 web'!C:C,0)+ROWS($3:23)-1,)</f>
        <v>#VALUE!</v>
      </c>
      <c r="U27" s="32" t="e">
        <f ca="1">OFFSET('[3]cac 40 web'!D$1,MATCH(U$5,'[3]cac 40 web'!D:D,0)+ROWS($3:23)-1,)</f>
        <v>#VALUE!</v>
      </c>
      <c r="V27" s="32" t="e">
        <f ca="1">OFFSET('[3]cac 40 web'!E$1,MATCH(V$5,'[3]cac 40 web'!E:E,0)+ROWS($3:23)-1,)</f>
        <v>#VALUE!</v>
      </c>
      <c r="W27" s="32" t="e">
        <f ca="1">OFFSET('[3]cac 40 web'!F$1,MATCH(W$5,'[3]cac 40 web'!F:F,0)+ROWS($3:23)-1,)</f>
        <v>#VALUE!</v>
      </c>
      <c r="X27" s="33" t="e">
        <f ca="1">OFFSET('[3]cac 40 web'!G$1,MATCH(X$5,'[3]cac 40 web'!G:G,0)+ROWS($3:23)-1,)</f>
        <v>#VALUE!</v>
      </c>
      <c r="Y27" s="32" t="e">
        <f ca="1">OFFSET('[3]cac 40 web'!H$1,MATCH(Y$5,'[3]cac 40 web'!H:H,0)+ROWS($3:23)-1,)</f>
        <v>#VALUE!</v>
      </c>
      <c r="Z27" s="34" t="e">
        <f ca="1">OFFSET('[3]cac 40 web'!I$1,MATCH(Z$5,'[3]cac 40 web'!I:I,0)+ROWS($3:23)-1,)</f>
        <v>#VALUE!</v>
      </c>
      <c r="AJ27" s="30">
        <f t="shared" si="9"/>
        <v>21</v>
      </c>
      <c r="AK27" s="1" t="e">
        <f t="shared" ca="1" si="7"/>
        <v>#NUM!</v>
      </c>
      <c r="AM27" s="29" t="e">
        <f ca="1">LARGE(C$7:C$46,21)</f>
        <v>#NUM!</v>
      </c>
    </row>
    <row r="28" spans="2:39" ht="15.75" thickBot="1" x14ac:dyDescent="0.25">
      <c r="B28" s="1">
        <f t="shared" si="8"/>
        <v>22</v>
      </c>
      <c r="C28" s="19" t="str">
        <f t="shared" ca="1" si="0"/>
        <v/>
      </c>
      <c r="D28" s="20" t="str">
        <f t="shared" ca="1" si="1"/>
        <v/>
      </c>
      <c r="E28" s="1" t="e">
        <f t="shared" ca="1" si="2"/>
        <v>#VALUE!</v>
      </c>
      <c r="F28" s="54" t="s">
        <v>16</v>
      </c>
      <c r="G28" s="1" t="e">
        <f t="shared" ca="1" si="3"/>
        <v>#VALUE!</v>
      </c>
      <c r="H28" s="21" t="e">
        <f t="shared" ca="1" si="4"/>
        <v>#VALUE!</v>
      </c>
      <c r="I28" s="22" t="e">
        <f t="shared" ca="1" si="5"/>
        <v>#VALUE!</v>
      </c>
      <c r="J28" s="22" t="e">
        <f t="shared" ca="1" si="5"/>
        <v>#VALUE!</v>
      </c>
      <c r="K28" s="23" t="e">
        <f t="shared" ca="1" si="5"/>
        <v>#VALUE!</v>
      </c>
      <c r="L28" s="24" t="e">
        <f t="shared" ca="1" si="5"/>
        <v>#VALUE!</v>
      </c>
      <c r="M28" s="25" t="e">
        <f t="shared" ca="1" si="6"/>
        <v>#VALUE!</v>
      </c>
      <c r="N28" s="26" t="e">
        <f t="shared" ca="1" si="6"/>
        <v>#VALUE!</v>
      </c>
      <c r="S28" s="1" t="e">
        <f ca="1">OFFSET('[3]cac 40 web'!B$1,MATCH(S$5,'[3]cac 40 web'!B:B,0)+ROWS($3:24)-1,)</f>
        <v>#VALUE!</v>
      </c>
      <c r="T28" s="32" t="e">
        <f ca="1">OFFSET('[3]cac 40 web'!C$1,MATCH(T$5,'[3]cac 40 web'!C:C,0)+ROWS($3:24)-1,)</f>
        <v>#VALUE!</v>
      </c>
      <c r="U28" s="32" t="e">
        <f ca="1">OFFSET('[3]cac 40 web'!D$1,MATCH(U$5,'[3]cac 40 web'!D:D,0)+ROWS($3:24)-1,)</f>
        <v>#VALUE!</v>
      </c>
      <c r="V28" s="32" t="e">
        <f ca="1">OFFSET('[3]cac 40 web'!E$1,MATCH(V$5,'[3]cac 40 web'!E:E,0)+ROWS($3:24)-1,)</f>
        <v>#VALUE!</v>
      </c>
      <c r="W28" s="32" t="e">
        <f ca="1">OFFSET('[3]cac 40 web'!F$1,MATCH(W$5,'[3]cac 40 web'!F:F,0)+ROWS($3:24)-1,)</f>
        <v>#VALUE!</v>
      </c>
      <c r="X28" s="33" t="e">
        <f ca="1">OFFSET('[3]cac 40 web'!G$1,MATCH(X$5,'[3]cac 40 web'!G:G,0)+ROWS($3:24)-1,)</f>
        <v>#VALUE!</v>
      </c>
      <c r="Y28" s="32" t="e">
        <f ca="1">OFFSET('[3]cac 40 web'!H$1,MATCH(Y$5,'[3]cac 40 web'!H:H,0)+ROWS($3:24)-1,)</f>
        <v>#VALUE!</v>
      </c>
      <c r="Z28" s="34" t="e">
        <f ca="1">OFFSET('[3]cac 40 web'!I$1,MATCH(Z$5,'[3]cac 40 web'!I:I,0)+ROWS($3:24)-1,)</f>
        <v>#VALUE!</v>
      </c>
      <c r="AJ28" s="30">
        <f t="shared" si="9"/>
        <v>22</v>
      </c>
      <c r="AK28" s="1" t="e">
        <f t="shared" ca="1" si="7"/>
        <v>#NUM!</v>
      </c>
      <c r="AM28" s="29" t="e">
        <f ca="1">LARGE(C$7:C$46,22)</f>
        <v>#NUM!</v>
      </c>
    </row>
    <row r="29" spans="2:39" ht="15.75" thickBot="1" x14ac:dyDescent="0.25">
      <c r="B29" s="1">
        <f t="shared" si="8"/>
        <v>23</v>
      </c>
      <c r="C29" s="19" t="str">
        <f t="shared" ca="1" si="0"/>
        <v/>
      </c>
      <c r="D29" s="20" t="str">
        <f t="shared" ca="1" si="1"/>
        <v/>
      </c>
      <c r="E29" s="1" t="e">
        <f t="shared" ca="1" si="2"/>
        <v>#VALUE!</v>
      </c>
      <c r="F29" s="54" t="s">
        <v>16</v>
      </c>
      <c r="G29" s="1" t="e">
        <f t="shared" ca="1" si="3"/>
        <v>#VALUE!</v>
      </c>
      <c r="H29" s="21" t="e">
        <f t="shared" ca="1" si="4"/>
        <v>#VALUE!</v>
      </c>
      <c r="I29" s="22" t="e">
        <f t="shared" ca="1" si="5"/>
        <v>#VALUE!</v>
      </c>
      <c r="J29" s="22" t="e">
        <f t="shared" ca="1" si="5"/>
        <v>#VALUE!</v>
      </c>
      <c r="K29" s="23" t="e">
        <f t="shared" ca="1" si="5"/>
        <v>#VALUE!</v>
      </c>
      <c r="L29" s="24" t="e">
        <f t="shared" ca="1" si="5"/>
        <v>#VALUE!</v>
      </c>
      <c r="M29" s="25" t="e">
        <f t="shared" ca="1" si="6"/>
        <v>#VALUE!</v>
      </c>
      <c r="N29" s="26" t="e">
        <f t="shared" ca="1" si="6"/>
        <v>#VALUE!</v>
      </c>
      <c r="S29" s="1" t="e">
        <f ca="1">OFFSET('[3]cac 40 web'!B$1,MATCH(S$5,'[3]cac 40 web'!B:B,0)+ROWS($3:25)-1,)</f>
        <v>#VALUE!</v>
      </c>
      <c r="T29" s="32" t="e">
        <f ca="1">OFFSET('[3]cac 40 web'!C$1,MATCH(T$5,'[3]cac 40 web'!C:C,0)+ROWS($3:25)-1,)</f>
        <v>#VALUE!</v>
      </c>
      <c r="U29" s="32" t="e">
        <f ca="1">OFFSET('[3]cac 40 web'!D$1,MATCH(U$5,'[3]cac 40 web'!D:D,0)+ROWS($3:25)-1,)</f>
        <v>#VALUE!</v>
      </c>
      <c r="V29" s="32" t="e">
        <f ca="1">OFFSET('[3]cac 40 web'!E$1,MATCH(V$5,'[3]cac 40 web'!E:E,0)+ROWS($3:25)-1,)</f>
        <v>#VALUE!</v>
      </c>
      <c r="W29" s="32" t="e">
        <f ca="1">OFFSET('[3]cac 40 web'!F$1,MATCH(W$5,'[3]cac 40 web'!F:F,0)+ROWS($3:25)-1,)</f>
        <v>#VALUE!</v>
      </c>
      <c r="X29" s="33" t="e">
        <f ca="1">OFFSET('[3]cac 40 web'!G$1,MATCH(X$5,'[3]cac 40 web'!G:G,0)+ROWS($3:25)-1,)</f>
        <v>#VALUE!</v>
      </c>
      <c r="Y29" s="32" t="e">
        <f ca="1">OFFSET('[3]cac 40 web'!H$1,MATCH(Y$5,'[3]cac 40 web'!H:H,0)+ROWS($3:25)-1,)</f>
        <v>#VALUE!</v>
      </c>
      <c r="Z29" s="34" t="e">
        <f ca="1">OFFSET('[3]cac 40 web'!I$1,MATCH(Z$5,'[3]cac 40 web'!I:I,0)+ROWS($3:25)-1,)</f>
        <v>#VALUE!</v>
      </c>
      <c r="AJ29" s="30">
        <f t="shared" si="9"/>
        <v>23</v>
      </c>
      <c r="AK29" s="1" t="e">
        <f t="shared" ca="1" si="7"/>
        <v>#NUM!</v>
      </c>
      <c r="AM29" s="29" t="e">
        <f ca="1">LARGE(C$7:C$46,23)</f>
        <v>#NUM!</v>
      </c>
    </row>
    <row r="30" spans="2:39" ht="15.75" thickBot="1" x14ac:dyDescent="0.25">
      <c r="B30" s="1">
        <f t="shared" si="8"/>
        <v>24</v>
      </c>
      <c r="C30" s="19" t="str">
        <f t="shared" ca="1" si="0"/>
        <v/>
      </c>
      <c r="D30" s="20" t="str">
        <f t="shared" ca="1" si="1"/>
        <v/>
      </c>
      <c r="E30" s="1" t="e">
        <f t="shared" ca="1" si="2"/>
        <v>#VALUE!</v>
      </c>
      <c r="F30" s="54" t="s">
        <v>16</v>
      </c>
      <c r="G30" s="1" t="e">
        <f t="shared" ca="1" si="3"/>
        <v>#VALUE!</v>
      </c>
      <c r="H30" s="21" t="e">
        <f t="shared" ca="1" si="4"/>
        <v>#VALUE!</v>
      </c>
      <c r="I30" s="22" t="e">
        <f t="shared" ca="1" si="5"/>
        <v>#VALUE!</v>
      </c>
      <c r="J30" s="22" t="e">
        <f t="shared" ca="1" si="5"/>
        <v>#VALUE!</v>
      </c>
      <c r="K30" s="23" t="e">
        <f t="shared" ca="1" si="5"/>
        <v>#VALUE!</v>
      </c>
      <c r="L30" s="24" t="e">
        <f t="shared" ca="1" si="5"/>
        <v>#VALUE!</v>
      </c>
      <c r="M30" s="25" t="e">
        <f t="shared" ca="1" si="6"/>
        <v>#VALUE!</v>
      </c>
      <c r="N30" s="26" t="e">
        <f t="shared" ca="1" si="6"/>
        <v>#VALUE!</v>
      </c>
      <c r="S30" s="1" t="e">
        <f ca="1">OFFSET('[3]cac 40 web'!B$1,MATCH(S$5,'[3]cac 40 web'!B:B,0)+ROWS($3:26)-1,)</f>
        <v>#VALUE!</v>
      </c>
      <c r="T30" s="32" t="e">
        <f ca="1">OFFSET('[3]cac 40 web'!C$1,MATCH(T$5,'[3]cac 40 web'!C:C,0)+ROWS($3:26)-1,)</f>
        <v>#VALUE!</v>
      </c>
      <c r="U30" s="32" t="e">
        <f ca="1">OFFSET('[3]cac 40 web'!D$1,MATCH(U$5,'[3]cac 40 web'!D:D,0)+ROWS($3:26)-1,)</f>
        <v>#VALUE!</v>
      </c>
      <c r="V30" s="32" t="e">
        <f ca="1">OFFSET('[3]cac 40 web'!E$1,MATCH(V$5,'[3]cac 40 web'!E:E,0)+ROWS($3:26)-1,)</f>
        <v>#VALUE!</v>
      </c>
      <c r="W30" s="32" t="e">
        <f ca="1">OFFSET('[3]cac 40 web'!F$1,MATCH(W$5,'[3]cac 40 web'!F:F,0)+ROWS($3:26)-1,)</f>
        <v>#VALUE!</v>
      </c>
      <c r="X30" s="33" t="e">
        <f ca="1">OFFSET('[3]cac 40 web'!G$1,MATCH(X$5,'[3]cac 40 web'!G:G,0)+ROWS($3:26)-1,)</f>
        <v>#VALUE!</v>
      </c>
      <c r="Y30" s="32" t="e">
        <f ca="1">OFFSET('[3]cac 40 web'!H$1,MATCH(Y$5,'[3]cac 40 web'!H:H,0)+ROWS($3:26)-1,)</f>
        <v>#VALUE!</v>
      </c>
      <c r="Z30" s="34" t="e">
        <f ca="1">OFFSET('[3]cac 40 web'!I$1,MATCH(Z$5,'[3]cac 40 web'!I:I,0)+ROWS($3:26)-1,)</f>
        <v>#VALUE!</v>
      </c>
      <c r="AJ30" s="30">
        <f t="shared" si="9"/>
        <v>24</v>
      </c>
      <c r="AK30" s="1" t="e">
        <f t="shared" ca="1" si="7"/>
        <v>#NUM!</v>
      </c>
      <c r="AM30" s="29" t="e">
        <f ca="1">LARGE(C$7:C$46,24)</f>
        <v>#NUM!</v>
      </c>
    </row>
    <row r="31" spans="2:39" ht="15.75" thickBot="1" x14ac:dyDescent="0.25">
      <c r="B31" s="1">
        <f t="shared" si="8"/>
        <v>25</v>
      </c>
      <c r="C31" s="19" t="str">
        <f t="shared" ca="1" si="0"/>
        <v/>
      </c>
      <c r="D31" s="20" t="str">
        <f t="shared" ca="1" si="1"/>
        <v/>
      </c>
      <c r="E31" s="1" t="e">
        <f t="shared" ca="1" si="2"/>
        <v>#VALUE!</v>
      </c>
      <c r="F31" s="54" t="s">
        <v>16</v>
      </c>
      <c r="G31" s="1" t="e">
        <f t="shared" ca="1" si="3"/>
        <v>#VALUE!</v>
      </c>
      <c r="H31" s="21" t="e">
        <f t="shared" ca="1" si="4"/>
        <v>#VALUE!</v>
      </c>
      <c r="I31" s="22" t="e">
        <f t="shared" ca="1" si="5"/>
        <v>#VALUE!</v>
      </c>
      <c r="J31" s="22" t="e">
        <f t="shared" ca="1" si="5"/>
        <v>#VALUE!</v>
      </c>
      <c r="K31" s="23" t="e">
        <f t="shared" ca="1" si="5"/>
        <v>#VALUE!</v>
      </c>
      <c r="L31" s="24" t="e">
        <f t="shared" ca="1" si="5"/>
        <v>#VALUE!</v>
      </c>
      <c r="M31" s="25" t="e">
        <f t="shared" ca="1" si="6"/>
        <v>#VALUE!</v>
      </c>
      <c r="N31" s="26" t="e">
        <f t="shared" ca="1" si="6"/>
        <v>#VALUE!</v>
      </c>
      <c r="S31" s="1" t="e">
        <f ca="1">OFFSET('[3]cac 40 web'!B$1,MATCH(S$5,'[3]cac 40 web'!B:B,0)+ROWS($3:27)-1,)</f>
        <v>#VALUE!</v>
      </c>
      <c r="T31" s="32" t="e">
        <f ca="1">OFFSET('[3]cac 40 web'!C$1,MATCH(T$5,'[3]cac 40 web'!C:C,0)+ROWS($3:27)-1,)</f>
        <v>#VALUE!</v>
      </c>
      <c r="U31" s="32" t="e">
        <f ca="1">OFFSET('[3]cac 40 web'!D$1,MATCH(U$5,'[3]cac 40 web'!D:D,0)+ROWS($3:27)-1,)</f>
        <v>#VALUE!</v>
      </c>
      <c r="V31" s="32" t="e">
        <f ca="1">OFFSET('[3]cac 40 web'!E$1,MATCH(V$5,'[3]cac 40 web'!E:E,0)+ROWS($3:27)-1,)</f>
        <v>#VALUE!</v>
      </c>
      <c r="W31" s="32" t="e">
        <f ca="1">OFFSET('[3]cac 40 web'!F$1,MATCH(W$5,'[3]cac 40 web'!F:F,0)+ROWS($3:27)-1,)</f>
        <v>#VALUE!</v>
      </c>
      <c r="X31" s="33" t="e">
        <f ca="1">OFFSET('[3]cac 40 web'!G$1,MATCH(X$5,'[3]cac 40 web'!G:G,0)+ROWS($3:27)-1,)</f>
        <v>#VALUE!</v>
      </c>
      <c r="Y31" s="32" t="e">
        <f ca="1">OFFSET('[3]cac 40 web'!H$1,MATCH(Y$5,'[3]cac 40 web'!H:H,0)+ROWS($3:27)-1,)</f>
        <v>#VALUE!</v>
      </c>
      <c r="Z31" s="34" t="e">
        <f ca="1">OFFSET('[3]cac 40 web'!I$1,MATCH(Z$5,'[3]cac 40 web'!I:I,0)+ROWS($3:27)-1,)</f>
        <v>#VALUE!</v>
      </c>
      <c r="AJ31" s="30">
        <f t="shared" si="9"/>
        <v>25</v>
      </c>
      <c r="AK31" s="1" t="e">
        <f t="shared" ca="1" si="7"/>
        <v>#NUM!</v>
      </c>
      <c r="AM31" s="29" t="e">
        <f ca="1">LARGE(C$7:C$46,25)</f>
        <v>#NUM!</v>
      </c>
    </row>
    <row r="32" spans="2:39" ht="15.75" thickBot="1" x14ac:dyDescent="0.25">
      <c r="B32" s="1">
        <f t="shared" si="8"/>
        <v>26</v>
      </c>
      <c r="C32" s="19" t="str">
        <f t="shared" ca="1" si="0"/>
        <v/>
      </c>
      <c r="D32" s="20" t="str">
        <f t="shared" ca="1" si="1"/>
        <v/>
      </c>
      <c r="E32" s="1" t="e">
        <f t="shared" ca="1" si="2"/>
        <v>#VALUE!</v>
      </c>
      <c r="F32" s="54" t="s">
        <v>16</v>
      </c>
      <c r="G32" s="1" t="e">
        <f t="shared" ca="1" si="3"/>
        <v>#VALUE!</v>
      </c>
      <c r="H32" s="21" t="e">
        <f t="shared" ca="1" si="4"/>
        <v>#VALUE!</v>
      </c>
      <c r="I32" s="22" t="e">
        <f t="shared" ca="1" si="5"/>
        <v>#VALUE!</v>
      </c>
      <c r="J32" s="22" t="e">
        <f t="shared" ca="1" si="5"/>
        <v>#VALUE!</v>
      </c>
      <c r="K32" s="23" t="e">
        <f t="shared" ca="1" si="5"/>
        <v>#VALUE!</v>
      </c>
      <c r="L32" s="24" t="e">
        <f t="shared" ca="1" si="5"/>
        <v>#VALUE!</v>
      </c>
      <c r="M32" s="25" t="e">
        <f t="shared" ca="1" si="6"/>
        <v>#VALUE!</v>
      </c>
      <c r="N32" s="26" t="e">
        <f t="shared" ca="1" si="6"/>
        <v>#VALUE!</v>
      </c>
      <c r="S32" s="1" t="e">
        <f ca="1">OFFSET('[3]cac 40 web'!B$1,MATCH(S$5,'[3]cac 40 web'!B:B,0)+ROWS($3:28)-1,)</f>
        <v>#VALUE!</v>
      </c>
      <c r="T32" s="32" t="e">
        <f ca="1">OFFSET('[3]cac 40 web'!C$1,MATCH(T$5,'[3]cac 40 web'!C:C,0)+ROWS($3:28)-1,)</f>
        <v>#VALUE!</v>
      </c>
      <c r="U32" s="32" t="e">
        <f ca="1">OFFSET('[3]cac 40 web'!D$1,MATCH(U$5,'[3]cac 40 web'!D:D,0)+ROWS($3:28)-1,)</f>
        <v>#VALUE!</v>
      </c>
      <c r="V32" s="32" t="e">
        <f ca="1">OFFSET('[3]cac 40 web'!E$1,MATCH(V$5,'[3]cac 40 web'!E:E,0)+ROWS($3:28)-1,)</f>
        <v>#VALUE!</v>
      </c>
      <c r="W32" s="32" t="e">
        <f ca="1">OFFSET('[3]cac 40 web'!F$1,MATCH(W$5,'[3]cac 40 web'!F:F,0)+ROWS($3:28)-1,)</f>
        <v>#VALUE!</v>
      </c>
      <c r="X32" s="33" t="e">
        <f ca="1">OFFSET('[3]cac 40 web'!G$1,MATCH(X$5,'[3]cac 40 web'!G:G,0)+ROWS($3:28)-1,)</f>
        <v>#VALUE!</v>
      </c>
      <c r="Y32" s="32" t="e">
        <f ca="1">OFFSET('[3]cac 40 web'!H$1,MATCH(Y$5,'[3]cac 40 web'!H:H,0)+ROWS($3:28)-1,)</f>
        <v>#VALUE!</v>
      </c>
      <c r="Z32" s="34" t="e">
        <f ca="1">OFFSET('[3]cac 40 web'!I$1,MATCH(Z$5,'[3]cac 40 web'!I:I,0)+ROWS($3:28)-1,)</f>
        <v>#VALUE!</v>
      </c>
      <c r="AJ32" s="30">
        <f t="shared" si="9"/>
        <v>26</v>
      </c>
      <c r="AK32" s="1" t="e">
        <f t="shared" ca="1" si="7"/>
        <v>#NUM!</v>
      </c>
      <c r="AM32" s="29" t="e">
        <f ca="1">LARGE(C$7:C$46,26)</f>
        <v>#NUM!</v>
      </c>
    </row>
    <row r="33" spans="2:39" ht="15.75" thickBot="1" x14ac:dyDescent="0.25">
      <c r="B33" s="1">
        <f t="shared" si="8"/>
        <v>27</v>
      </c>
      <c r="C33" s="19" t="str">
        <f t="shared" ca="1" si="0"/>
        <v/>
      </c>
      <c r="D33" s="20" t="str">
        <f t="shared" ca="1" si="1"/>
        <v/>
      </c>
      <c r="E33" s="1" t="e">
        <f t="shared" ca="1" si="2"/>
        <v>#VALUE!</v>
      </c>
      <c r="F33" s="54" t="s">
        <v>16</v>
      </c>
      <c r="G33" s="1" t="e">
        <f t="shared" ca="1" si="3"/>
        <v>#VALUE!</v>
      </c>
      <c r="H33" s="21" t="e">
        <f t="shared" ca="1" si="4"/>
        <v>#VALUE!</v>
      </c>
      <c r="I33" s="22" t="e">
        <f t="shared" ca="1" si="5"/>
        <v>#VALUE!</v>
      </c>
      <c r="J33" s="22" t="e">
        <f t="shared" ca="1" si="5"/>
        <v>#VALUE!</v>
      </c>
      <c r="K33" s="23" t="e">
        <f t="shared" ca="1" si="5"/>
        <v>#VALUE!</v>
      </c>
      <c r="L33" s="24" t="e">
        <f t="shared" ca="1" si="5"/>
        <v>#VALUE!</v>
      </c>
      <c r="M33" s="25" t="e">
        <f t="shared" ca="1" si="6"/>
        <v>#VALUE!</v>
      </c>
      <c r="N33" s="26" t="e">
        <f t="shared" ca="1" si="6"/>
        <v>#VALUE!</v>
      </c>
      <c r="S33" s="1" t="e">
        <f ca="1">OFFSET('[3]cac 40 web'!B$1,MATCH(S$5,'[3]cac 40 web'!B:B,0)+ROWS($3:29)-1,)</f>
        <v>#VALUE!</v>
      </c>
      <c r="T33" s="32" t="e">
        <f ca="1">OFFSET('[3]cac 40 web'!C$1,MATCH(T$5,'[3]cac 40 web'!C:C,0)+ROWS($3:29)-1,)</f>
        <v>#VALUE!</v>
      </c>
      <c r="U33" s="32" t="e">
        <f ca="1">OFFSET('[3]cac 40 web'!D$1,MATCH(U$5,'[3]cac 40 web'!D:D,0)+ROWS($3:29)-1,)</f>
        <v>#VALUE!</v>
      </c>
      <c r="V33" s="32" t="e">
        <f ca="1">OFFSET('[3]cac 40 web'!E$1,MATCH(V$5,'[3]cac 40 web'!E:E,0)+ROWS($3:29)-1,)</f>
        <v>#VALUE!</v>
      </c>
      <c r="W33" s="32" t="e">
        <f ca="1">OFFSET('[3]cac 40 web'!F$1,MATCH(W$5,'[3]cac 40 web'!F:F,0)+ROWS($3:29)-1,)</f>
        <v>#VALUE!</v>
      </c>
      <c r="X33" s="33" t="e">
        <f ca="1">OFFSET('[3]cac 40 web'!G$1,MATCH(X$5,'[3]cac 40 web'!G:G,0)+ROWS($3:29)-1,)</f>
        <v>#VALUE!</v>
      </c>
      <c r="Y33" s="32" t="e">
        <f ca="1">OFFSET('[3]cac 40 web'!H$1,MATCH(Y$5,'[3]cac 40 web'!H:H,0)+ROWS($3:29)-1,)</f>
        <v>#VALUE!</v>
      </c>
      <c r="Z33" s="34" t="e">
        <f ca="1">OFFSET('[3]cac 40 web'!I$1,MATCH(Z$5,'[3]cac 40 web'!I:I,0)+ROWS($3:29)-1,)</f>
        <v>#VALUE!</v>
      </c>
      <c r="AJ33" s="30">
        <f t="shared" si="9"/>
        <v>27</v>
      </c>
      <c r="AK33" s="1" t="e">
        <f t="shared" ca="1" si="7"/>
        <v>#NUM!</v>
      </c>
      <c r="AM33" s="29" t="e">
        <f ca="1">LARGE(C$7:C$46,27)</f>
        <v>#NUM!</v>
      </c>
    </row>
    <row r="34" spans="2:39" ht="15.75" thickBot="1" x14ac:dyDescent="0.25">
      <c r="B34" s="1">
        <f t="shared" si="8"/>
        <v>28</v>
      </c>
      <c r="C34" s="19" t="str">
        <f t="shared" ca="1" si="0"/>
        <v/>
      </c>
      <c r="D34" s="20" t="str">
        <f t="shared" ca="1" si="1"/>
        <v/>
      </c>
      <c r="E34" s="1" t="e">
        <f t="shared" ca="1" si="2"/>
        <v>#VALUE!</v>
      </c>
      <c r="F34" s="54" t="s">
        <v>16</v>
      </c>
      <c r="G34" s="1" t="e">
        <f t="shared" ca="1" si="3"/>
        <v>#VALUE!</v>
      </c>
      <c r="H34" s="21" t="e">
        <f t="shared" ca="1" si="4"/>
        <v>#VALUE!</v>
      </c>
      <c r="I34" s="22" t="e">
        <f t="shared" ca="1" si="5"/>
        <v>#VALUE!</v>
      </c>
      <c r="J34" s="22" t="e">
        <f t="shared" ca="1" si="5"/>
        <v>#VALUE!</v>
      </c>
      <c r="K34" s="23" t="e">
        <f t="shared" ca="1" si="5"/>
        <v>#VALUE!</v>
      </c>
      <c r="L34" s="24" t="e">
        <f t="shared" ca="1" si="5"/>
        <v>#VALUE!</v>
      </c>
      <c r="M34" s="25" t="e">
        <f t="shared" ca="1" si="6"/>
        <v>#VALUE!</v>
      </c>
      <c r="N34" s="26" t="e">
        <f t="shared" ca="1" si="6"/>
        <v>#VALUE!</v>
      </c>
      <c r="S34" s="1" t="e">
        <f ca="1">OFFSET('[3]cac 40 web'!B$1,MATCH(S$5,'[3]cac 40 web'!B:B,0)+ROWS($3:30)-1,)</f>
        <v>#VALUE!</v>
      </c>
      <c r="T34" s="32" t="e">
        <f ca="1">OFFSET('[3]cac 40 web'!C$1,MATCH(T$5,'[3]cac 40 web'!C:C,0)+ROWS($3:30)-1,)</f>
        <v>#VALUE!</v>
      </c>
      <c r="U34" s="32" t="e">
        <f ca="1">OFFSET('[3]cac 40 web'!D$1,MATCH(U$5,'[3]cac 40 web'!D:D,0)+ROWS($3:30)-1,)</f>
        <v>#VALUE!</v>
      </c>
      <c r="V34" s="32" t="e">
        <f ca="1">OFFSET('[3]cac 40 web'!E$1,MATCH(V$5,'[3]cac 40 web'!E:E,0)+ROWS($3:30)-1,)</f>
        <v>#VALUE!</v>
      </c>
      <c r="W34" s="32" t="e">
        <f ca="1">OFFSET('[3]cac 40 web'!F$1,MATCH(W$5,'[3]cac 40 web'!F:F,0)+ROWS($3:30)-1,)</f>
        <v>#VALUE!</v>
      </c>
      <c r="X34" s="33" t="e">
        <f ca="1">OFFSET('[3]cac 40 web'!G$1,MATCH(X$5,'[3]cac 40 web'!G:G,0)+ROWS($3:30)-1,)</f>
        <v>#VALUE!</v>
      </c>
      <c r="Y34" s="32" t="e">
        <f ca="1">OFFSET('[3]cac 40 web'!H$1,MATCH(Y$5,'[3]cac 40 web'!H:H,0)+ROWS($3:30)-1,)</f>
        <v>#VALUE!</v>
      </c>
      <c r="Z34" s="34" t="e">
        <f ca="1">OFFSET('[3]cac 40 web'!I$1,MATCH(Z$5,'[3]cac 40 web'!I:I,0)+ROWS($3:30)-1,)</f>
        <v>#VALUE!</v>
      </c>
      <c r="AJ34" s="30">
        <f t="shared" si="9"/>
        <v>28</v>
      </c>
      <c r="AK34" s="1" t="e">
        <f t="shared" ca="1" si="7"/>
        <v>#NUM!</v>
      </c>
      <c r="AM34" s="29" t="e">
        <f ca="1">LARGE(C$7:C$46,28)</f>
        <v>#NUM!</v>
      </c>
    </row>
    <row r="35" spans="2:39" ht="15.75" thickBot="1" x14ac:dyDescent="0.25">
      <c r="B35" s="1">
        <f t="shared" si="8"/>
        <v>29</v>
      </c>
      <c r="C35" s="19" t="str">
        <f t="shared" ca="1" si="0"/>
        <v/>
      </c>
      <c r="D35" s="20" t="str">
        <f t="shared" ca="1" si="1"/>
        <v/>
      </c>
      <c r="E35" s="1" t="e">
        <f t="shared" ca="1" si="2"/>
        <v>#VALUE!</v>
      </c>
      <c r="F35" s="54" t="s">
        <v>16</v>
      </c>
      <c r="G35" s="1" t="e">
        <f t="shared" ca="1" si="3"/>
        <v>#VALUE!</v>
      </c>
      <c r="H35" s="21" t="e">
        <f t="shared" ca="1" si="4"/>
        <v>#VALUE!</v>
      </c>
      <c r="I35" s="22" t="e">
        <f t="shared" ca="1" si="5"/>
        <v>#VALUE!</v>
      </c>
      <c r="J35" s="22" t="e">
        <f t="shared" ca="1" si="5"/>
        <v>#VALUE!</v>
      </c>
      <c r="K35" s="23" t="e">
        <f t="shared" ca="1" si="5"/>
        <v>#VALUE!</v>
      </c>
      <c r="L35" s="24" t="e">
        <f t="shared" ca="1" si="5"/>
        <v>#VALUE!</v>
      </c>
      <c r="M35" s="25" t="e">
        <f t="shared" ca="1" si="6"/>
        <v>#VALUE!</v>
      </c>
      <c r="N35" s="26" t="e">
        <f t="shared" ca="1" si="6"/>
        <v>#VALUE!</v>
      </c>
      <c r="S35" s="1" t="e">
        <f ca="1">OFFSET('[3]cac 40 web'!B$1,MATCH(S$5,'[3]cac 40 web'!B:B,0)+ROWS($3:31)-1,)</f>
        <v>#VALUE!</v>
      </c>
      <c r="T35" s="32" t="e">
        <f ca="1">OFFSET('[3]cac 40 web'!C$1,MATCH(T$5,'[3]cac 40 web'!C:C,0)+ROWS($3:31)-1,)</f>
        <v>#VALUE!</v>
      </c>
      <c r="U35" s="32" t="e">
        <f ca="1">OFFSET('[3]cac 40 web'!D$1,MATCH(U$5,'[3]cac 40 web'!D:D,0)+ROWS($3:31)-1,)</f>
        <v>#VALUE!</v>
      </c>
      <c r="V35" s="32" t="e">
        <f ca="1">OFFSET('[3]cac 40 web'!E$1,MATCH(V$5,'[3]cac 40 web'!E:E,0)+ROWS($3:31)-1,)</f>
        <v>#VALUE!</v>
      </c>
      <c r="W35" s="32" t="e">
        <f ca="1">OFFSET('[3]cac 40 web'!F$1,MATCH(W$5,'[3]cac 40 web'!F:F,0)+ROWS($3:31)-1,)</f>
        <v>#VALUE!</v>
      </c>
      <c r="X35" s="33" t="e">
        <f ca="1">OFFSET('[3]cac 40 web'!G$1,MATCH(X$5,'[3]cac 40 web'!G:G,0)+ROWS($3:31)-1,)</f>
        <v>#VALUE!</v>
      </c>
      <c r="Y35" s="32" t="e">
        <f ca="1">OFFSET('[3]cac 40 web'!H$1,MATCH(Y$5,'[3]cac 40 web'!H:H,0)+ROWS($3:31)-1,)</f>
        <v>#VALUE!</v>
      </c>
      <c r="Z35" s="34" t="e">
        <f ca="1">OFFSET('[3]cac 40 web'!I$1,MATCH(Z$5,'[3]cac 40 web'!I:I,0)+ROWS($3:31)-1,)</f>
        <v>#VALUE!</v>
      </c>
      <c r="AJ35" s="30">
        <f t="shared" si="9"/>
        <v>29</v>
      </c>
      <c r="AK35" s="1" t="e">
        <f t="shared" ca="1" si="7"/>
        <v>#NUM!</v>
      </c>
      <c r="AM35" s="29" t="e">
        <f ca="1">LARGE(C$7:C$46,29)</f>
        <v>#NUM!</v>
      </c>
    </row>
    <row r="36" spans="2:39" ht="15.75" thickBot="1" x14ac:dyDescent="0.25">
      <c r="B36" s="1">
        <f t="shared" si="8"/>
        <v>30</v>
      </c>
      <c r="C36" s="19" t="str">
        <f t="shared" ca="1" si="0"/>
        <v/>
      </c>
      <c r="D36" s="20" t="str">
        <f t="shared" ca="1" si="1"/>
        <v/>
      </c>
      <c r="E36" s="1" t="e">
        <f t="shared" ca="1" si="2"/>
        <v>#VALUE!</v>
      </c>
      <c r="F36" s="54" t="s">
        <v>16</v>
      </c>
      <c r="G36" s="1" t="e">
        <f t="shared" ca="1" si="3"/>
        <v>#VALUE!</v>
      </c>
      <c r="H36" s="21" t="e">
        <f t="shared" ca="1" si="4"/>
        <v>#VALUE!</v>
      </c>
      <c r="I36" s="22" t="e">
        <f t="shared" ca="1" si="5"/>
        <v>#VALUE!</v>
      </c>
      <c r="J36" s="22" t="e">
        <f t="shared" ca="1" si="5"/>
        <v>#VALUE!</v>
      </c>
      <c r="K36" s="23" t="e">
        <f t="shared" ca="1" si="5"/>
        <v>#VALUE!</v>
      </c>
      <c r="L36" s="24" t="e">
        <f t="shared" ca="1" si="5"/>
        <v>#VALUE!</v>
      </c>
      <c r="M36" s="25" t="e">
        <f t="shared" ca="1" si="6"/>
        <v>#VALUE!</v>
      </c>
      <c r="N36" s="26" t="e">
        <f t="shared" ca="1" si="6"/>
        <v>#VALUE!</v>
      </c>
      <c r="S36" s="1" t="e">
        <f ca="1">OFFSET('[3]cac 40 web'!B$1,MATCH(S$5,'[3]cac 40 web'!B:B,0)+ROWS($3:32)-1,)</f>
        <v>#VALUE!</v>
      </c>
      <c r="T36" s="32" t="e">
        <f ca="1">OFFSET('[3]cac 40 web'!C$1,MATCH(T$5,'[3]cac 40 web'!C:C,0)+ROWS($3:32)-1,)</f>
        <v>#VALUE!</v>
      </c>
      <c r="U36" s="32" t="e">
        <f ca="1">OFFSET('[3]cac 40 web'!D$1,MATCH(U$5,'[3]cac 40 web'!D:D,0)+ROWS($3:32)-1,)</f>
        <v>#VALUE!</v>
      </c>
      <c r="V36" s="32" t="e">
        <f ca="1">OFFSET('[3]cac 40 web'!E$1,MATCH(V$5,'[3]cac 40 web'!E:E,0)+ROWS($3:32)-1,)</f>
        <v>#VALUE!</v>
      </c>
      <c r="W36" s="32" t="e">
        <f ca="1">OFFSET('[3]cac 40 web'!F$1,MATCH(W$5,'[3]cac 40 web'!F:F,0)+ROWS($3:32)-1,)</f>
        <v>#VALUE!</v>
      </c>
      <c r="X36" s="33" t="e">
        <f ca="1">OFFSET('[3]cac 40 web'!G$1,MATCH(X$5,'[3]cac 40 web'!G:G,0)+ROWS($3:32)-1,)</f>
        <v>#VALUE!</v>
      </c>
      <c r="Y36" s="32" t="e">
        <f ca="1">OFFSET('[3]cac 40 web'!H$1,MATCH(Y$5,'[3]cac 40 web'!H:H,0)+ROWS($3:32)-1,)</f>
        <v>#VALUE!</v>
      </c>
      <c r="Z36" s="34" t="e">
        <f ca="1">OFFSET('[3]cac 40 web'!I$1,MATCH(Z$5,'[3]cac 40 web'!I:I,0)+ROWS($3:32)-1,)</f>
        <v>#VALUE!</v>
      </c>
      <c r="AJ36" s="30">
        <f t="shared" si="9"/>
        <v>30</v>
      </c>
      <c r="AK36" s="1" t="e">
        <f t="shared" ca="1" si="7"/>
        <v>#NUM!</v>
      </c>
      <c r="AM36" s="29" t="e">
        <f ca="1">LARGE(C$7:C$46,30)</f>
        <v>#NUM!</v>
      </c>
    </row>
    <row r="37" spans="2:39" ht="15.75" thickBot="1" x14ac:dyDescent="0.25">
      <c r="B37" s="1">
        <f t="shared" si="8"/>
        <v>31</v>
      </c>
      <c r="C37" s="19" t="str">
        <f t="shared" ca="1" si="0"/>
        <v/>
      </c>
      <c r="D37" s="20" t="str">
        <f t="shared" ca="1" si="1"/>
        <v/>
      </c>
      <c r="E37" s="1" t="e">
        <f t="shared" ca="1" si="2"/>
        <v>#VALUE!</v>
      </c>
      <c r="F37" s="54" t="s">
        <v>16</v>
      </c>
      <c r="G37" s="1" t="e">
        <f t="shared" ca="1" si="3"/>
        <v>#VALUE!</v>
      </c>
      <c r="H37" s="21" t="e">
        <f t="shared" ca="1" si="4"/>
        <v>#VALUE!</v>
      </c>
      <c r="I37" s="22" t="e">
        <f t="shared" ca="1" si="5"/>
        <v>#VALUE!</v>
      </c>
      <c r="J37" s="22" t="e">
        <f t="shared" ca="1" si="5"/>
        <v>#VALUE!</v>
      </c>
      <c r="K37" s="23" t="e">
        <f t="shared" ca="1" si="5"/>
        <v>#VALUE!</v>
      </c>
      <c r="L37" s="24" t="e">
        <f t="shared" ca="1" si="5"/>
        <v>#VALUE!</v>
      </c>
      <c r="M37" s="25" t="e">
        <f t="shared" ca="1" si="6"/>
        <v>#VALUE!</v>
      </c>
      <c r="N37" s="26" t="e">
        <f t="shared" ca="1" si="6"/>
        <v>#VALUE!</v>
      </c>
      <c r="S37" s="1" t="e">
        <f ca="1">OFFSET('[3]cac 40 web'!B$1,MATCH(S$5,'[3]cac 40 web'!B:B,0)+ROWS($3:33)-1,)</f>
        <v>#VALUE!</v>
      </c>
      <c r="T37" s="32" t="e">
        <f ca="1">OFFSET('[3]cac 40 web'!C$1,MATCH(T$5,'[3]cac 40 web'!C:C,0)+ROWS($3:33)-1,)</f>
        <v>#VALUE!</v>
      </c>
      <c r="U37" s="32" t="e">
        <f ca="1">OFFSET('[3]cac 40 web'!D$1,MATCH(U$5,'[3]cac 40 web'!D:D,0)+ROWS($3:33)-1,)</f>
        <v>#VALUE!</v>
      </c>
      <c r="V37" s="32" t="e">
        <f ca="1">OFFSET('[3]cac 40 web'!E$1,MATCH(V$5,'[3]cac 40 web'!E:E,0)+ROWS($3:33)-1,)</f>
        <v>#VALUE!</v>
      </c>
      <c r="W37" s="32" t="e">
        <f ca="1">OFFSET('[3]cac 40 web'!F$1,MATCH(W$5,'[3]cac 40 web'!F:F,0)+ROWS($3:33)-1,)</f>
        <v>#VALUE!</v>
      </c>
      <c r="X37" s="33" t="e">
        <f ca="1">OFFSET('[3]cac 40 web'!G$1,MATCH(X$5,'[3]cac 40 web'!G:G,0)+ROWS($3:33)-1,)</f>
        <v>#VALUE!</v>
      </c>
      <c r="Y37" s="32" t="e">
        <f ca="1">OFFSET('[3]cac 40 web'!H$1,MATCH(Y$5,'[3]cac 40 web'!H:H,0)+ROWS($3:33)-1,)</f>
        <v>#VALUE!</v>
      </c>
      <c r="Z37" s="34" t="e">
        <f ca="1">OFFSET('[3]cac 40 web'!I$1,MATCH(Z$5,'[3]cac 40 web'!I:I,0)+ROWS($3:33)-1,)</f>
        <v>#VALUE!</v>
      </c>
      <c r="AC37" s="6"/>
      <c r="AD37" s="6" t="s">
        <v>15</v>
      </c>
      <c r="AJ37" s="30">
        <f t="shared" si="9"/>
        <v>31</v>
      </c>
      <c r="AK37" s="1" t="e">
        <f t="shared" ca="1" si="7"/>
        <v>#NUM!</v>
      </c>
      <c r="AM37" s="29" t="e">
        <f ca="1">LARGE(C$7:C$46,31)</f>
        <v>#NUM!</v>
      </c>
    </row>
    <row r="38" spans="2:39" ht="15.75" thickBot="1" x14ac:dyDescent="0.25">
      <c r="B38" s="1">
        <f t="shared" si="8"/>
        <v>32</v>
      </c>
      <c r="C38" s="19" t="str">
        <f t="shared" ca="1" si="0"/>
        <v/>
      </c>
      <c r="D38" s="20" t="str">
        <f t="shared" ca="1" si="1"/>
        <v/>
      </c>
      <c r="E38" s="1" t="e">
        <f t="shared" ca="1" si="2"/>
        <v>#VALUE!</v>
      </c>
      <c r="F38" s="54" t="s">
        <v>16</v>
      </c>
      <c r="G38" s="1" t="e">
        <f t="shared" ca="1" si="3"/>
        <v>#VALUE!</v>
      </c>
      <c r="H38" s="21" t="e">
        <f t="shared" ca="1" si="4"/>
        <v>#VALUE!</v>
      </c>
      <c r="I38" s="22" t="e">
        <f t="shared" ca="1" si="5"/>
        <v>#VALUE!</v>
      </c>
      <c r="J38" s="22" t="e">
        <f t="shared" ca="1" si="5"/>
        <v>#VALUE!</v>
      </c>
      <c r="K38" s="23" t="e">
        <f t="shared" ca="1" si="5"/>
        <v>#VALUE!</v>
      </c>
      <c r="L38" s="24" t="e">
        <f t="shared" ca="1" si="5"/>
        <v>#VALUE!</v>
      </c>
      <c r="M38" s="25" t="e">
        <f t="shared" ca="1" si="6"/>
        <v>#VALUE!</v>
      </c>
      <c r="N38" s="26" t="e">
        <f t="shared" ca="1" si="6"/>
        <v>#VALUE!</v>
      </c>
      <c r="S38" s="1" t="e">
        <f ca="1">OFFSET('[3]cac 40 web'!B$1,MATCH(S$5,'[3]cac 40 web'!B:B,0)+ROWS($3:34)-1,)</f>
        <v>#VALUE!</v>
      </c>
      <c r="T38" s="32" t="e">
        <f ca="1">OFFSET('[3]cac 40 web'!C$1,MATCH(T$5,'[3]cac 40 web'!C:C,0)+ROWS($3:34)-1,)</f>
        <v>#VALUE!</v>
      </c>
      <c r="U38" s="32" t="e">
        <f ca="1">OFFSET('[3]cac 40 web'!D$1,MATCH(U$5,'[3]cac 40 web'!D:D,0)+ROWS($3:34)-1,)</f>
        <v>#VALUE!</v>
      </c>
      <c r="V38" s="32" t="e">
        <f ca="1">OFFSET('[3]cac 40 web'!E$1,MATCH(V$5,'[3]cac 40 web'!E:E,0)+ROWS($3:34)-1,)</f>
        <v>#VALUE!</v>
      </c>
      <c r="W38" s="32" t="e">
        <f ca="1">OFFSET('[3]cac 40 web'!F$1,MATCH(W$5,'[3]cac 40 web'!F:F,0)+ROWS($3:34)-1,)</f>
        <v>#VALUE!</v>
      </c>
      <c r="X38" s="33" t="e">
        <f ca="1">OFFSET('[3]cac 40 web'!G$1,MATCH(X$5,'[3]cac 40 web'!G:G,0)+ROWS($3:34)-1,)</f>
        <v>#VALUE!</v>
      </c>
      <c r="Y38" s="32" t="e">
        <f ca="1">OFFSET('[3]cac 40 web'!H$1,MATCH(Y$5,'[3]cac 40 web'!H:H,0)+ROWS($3:34)-1,)</f>
        <v>#VALUE!</v>
      </c>
      <c r="Z38" s="34" t="e">
        <f ca="1">OFFSET('[3]cac 40 web'!I$1,MATCH(Z$5,'[3]cac 40 web'!I:I,0)+ROWS($3:34)-1,)</f>
        <v>#VALUE!</v>
      </c>
      <c r="AJ38" s="30">
        <f t="shared" si="9"/>
        <v>32</v>
      </c>
      <c r="AK38" s="1" t="e">
        <f t="shared" ca="1" si="7"/>
        <v>#NUM!</v>
      </c>
      <c r="AM38" s="29" t="e">
        <f ca="1">LARGE(C$7:C$46,32)</f>
        <v>#NUM!</v>
      </c>
    </row>
    <row r="39" spans="2:39" ht="15.75" thickBot="1" x14ac:dyDescent="0.25">
      <c r="B39" s="1">
        <f t="shared" si="8"/>
        <v>33</v>
      </c>
      <c r="C39" s="19" t="str">
        <f t="shared" ca="1" si="0"/>
        <v/>
      </c>
      <c r="D39" s="20" t="str">
        <f t="shared" ca="1" si="1"/>
        <v/>
      </c>
      <c r="E39" s="1" t="e">
        <f t="shared" ca="1" si="2"/>
        <v>#VALUE!</v>
      </c>
      <c r="F39" s="54" t="s">
        <v>16</v>
      </c>
      <c r="G39" s="1" t="e">
        <f t="shared" ca="1" si="3"/>
        <v>#VALUE!</v>
      </c>
      <c r="H39" s="21" t="e">
        <f t="shared" ca="1" si="4"/>
        <v>#VALUE!</v>
      </c>
      <c r="I39" s="22" t="e">
        <f t="shared" ca="1" si="5"/>
        <v>#VALUE!</v>
      </c>
      <c r="J39" s="22" t="e">
        <f t="shared" ca="1" si="5"/>
        <v>#VALUE!</v>
      </c>
      <c r="K39" s="23" t="e">
        <f t="shared" ca="1" si="5"/>
        <v>#VALUE!</v>
      </c>
      <c r="L39" s="24" t="e">
        <f t="shared" ca="1" si="5"/>
        <v>#VALUE!</v>
      </c>
      <c r="M39" s="25" t="e">
        <f t="shared" ca="1" si="6"/>
        <v>#VALUE!</v>
      </c>
      <c r="N39" s="26" t="e">
        <f t="shared" ca="1" si="6"/>
        <v>#VALUE!</v>
      </c>
      <c r="S39" s="1" t="e">
        <f ca="1">OFFSET('[3]cac 40 web'!B$1,MATCH(S$5,'[3]cac 40 web'!B:B,0)+ROWS($3:35)-1,)</f>
        <v>#VALUE!</v>
      </c>
      <c r="T39" s="32" t="e">
        <f ca="1">OFFSET('[3]cac 40 web'!C$1,MATCH(T$5,'[3]cac 40 web'!C:C,0)+ROWS($3:35)-1,)</f>
        <v>#VALUE!</v>
      </c>
      <c r="U39" s="32" t="e">
        <f ca="1">OFFSET('[3]cac 40 web'!D$1,MATCH(U$5,'[3]cac 40 web'!D:D,0)+ROWS($3:35)-1,)</f>
        <v>#VALUE!</v>
      </c>
      <c r="V39" s="32" t="e">
        <f ca="1">OFFSET('[3]cac 40 web'!E$1,MATCH(V$5,'[3]cac 40 web'!E:E,0)+ROWS($3:35)-1,)</f>
        <v>#VALUE!</v>
      </c>
      <c r="W39" s="32" t="e">
        <f ca="1">OFFSET('[3]cac 40 web'!F$1,MATCH(W$5,'[3]cac 40 web'!F:F,0)+ROWS($3:35)-1,)</f>
        <v>#VALUE!</v>
      </c>
      <c r="X39" s="33" t="e">
        <f ca="1">OFFSET('[3]cac 40 web'!G$1,MATCH(X$5,'[3]cac 40 web'!G:G,0)+ROWS($3:35)-1,)</f>
        <v>#VALUE!</v>
      </c>
      <c r="Y39" s="32" t="e">
        <f ca="1">OFFSET('[3]cac 40 web'!H$1,MATCH(Y$5,'[3]cac 40 web'!H:H,0)+ROWS($3:35)-1,)</f>
        <v>#VALUE!</v>
      </c>
      <c r="Z39" s="34" t="e">
        <f ca="1">OFFSET('[3]cac 40 web'!I$1,MATCH(Z$5,'[3]cac 40 web'!I:I,0)+ROWS($3:35)-1,)</f>
        <v>#VALUE!</v>
      </c>
      <c r="AJ39" s="30">
        <f t="shared" si="9"/>
        <v>33</v>
      </c>
      <c r="AK39" s="1" t="e">
        <f t="shared" ca="1" si="7"/>
        <v>#NUM!</v>
      </c>
      <c r="AM39" s="29" t="e">
        <f ca="1">LARGE(C$7:C$46,33)</f>
        <v>#NUM!</v>
      </c>
    </row>
    <row r="40" spans="2:39" ht="15.75" thickBot="1" x14ac:dyDescent="0.25">
      <c r="B40" s="1">
        <f t="shared" si="8"/>
        <v>34</v>
      </c>
      <c r="C40" s="19" t="str">
        <f t="shared" ca="1" si="0"/>
        <v/>
      </c>
      <c r="D40" s="20" t="str">
        <f t="shared" ca="1" si="1"/>
        <v/>
      </c>
      <c r="E40" s="1" t="e">
        <f t="shared" ca="1" si="2"/>
        <v>#VALUE!</v>
      </c>
      <c r="F40" s="54" t="s">
        <v>16</v>
      </c>
      <c r="G40" s="1" t="e">
        <f t="shared" ca="1" si="3"/>
        <v>#VALUE!</v>
      </c>
      <c r="H40" s="21" t="e">
        <f t="shared" ca="1" si="4"/>
        <v>#VALUE!</v>
      </c>
      <c r="I40" s="22" t="e">
        <f t="shared" ca="1" si="5"/>
        <v>#VALUE!</v>
      </c>
      <c r="J40" s="22" t="e">
        <f t="shared" ca="1" si="5"/>
        <v>#VALUE!</v>
      </c>
      <c r="K40" s="23" t="e">
        <f t="shared" ca="1" si="5"/>
        <v>#VALUE!</v>
      </c>
      <c r="L40" s="24" t="e">
        <f t="shared" ca="1" si="5"/>
        <v>#VALUE!</v>
      </c>
      <c r="M40" s="25" t="e">
        <f t="shared" ca="1" si="6"/>
        <v>#VALUE!</v>
      </c>
      <c r="N40" s="26" t="e">
        <f t="shared" ca="1" si="6"/>
        <v>#VALUE!</v>
      </c>
      <c r="S40" s="1" t="e">
        <f ca="1">OFFSET('[3]cac 40 web'!B$1,MATCH(S$5,'[3]cac 40 web'!B:B,0)+ROWS($3:36)-1,)</f>
        <v>#VALUE!</v>
      </c>
      <c r="T40" s="32" t="e">
        <f ca="1">OFFSET('[3]cac 40 web'!C$1,MATCH(T$5,'[3]cac 40 web'!C:C,0)+ROWS($3:36)-1,)</f>
        <v>#VALUE!</v>
      </c>
      <c r="U40" s="32" t="e">
        <f ca="1">OFFSET('[3]cac 40 web'!D$1,MATCH(U$5,'[3]cac 40 web'!D:D,0)+ROWS($3:36)-1,)</f>
        <v>#VALUE!</v>
      </c>
      <c r="V40" s="32" t="e">
        <f ca="1">OFFSET('[3]cac 40 web'!E$1,MATCH(V$5,'[3]cac 40 web'!E:E,0)+ROWS($3:36)-1,)</f>
        <v>#VALUE!</v>
      </c>
      <c r="W40" s="32" t="e">
        <f ca="1">OFFSET('[3]cac 40 web'!F$1,MATCH(W$5,'[3]cac 40 web'!F:F,0)+ROWS($3:36)-1,)</f>
        <v>#VALUE!</v>
      </c>
      <c r="X40" s="33" t="e">
        <f ca="1">OFFSET('[3]cac 40 web'!G$1,MATCH(X$5,'[3]cac 40 web'!G:G,0)+ROWS($3:36)-1,)</f>
        <v>#VALUE!</v>
      </c>
      <c r="Y40" s="32" t="e">
        <f ca="1">OFFSET('[3]cac 40 web'!H$1,MATCH(Y$5,'[3]cac 40 web'!H:H,0)+ROWS($3:36)-1,)</f>
        <v>#VALUE!</v>
      </c>
      <c r="Z40" s="34" t="e">
        <f ca="1">OFFSET('[3]cac 40 web'!I$1,MATCH(Z$5,'[3]cac 40 web'!I:I,0)+ROWS($3:36)-1,)</f>
        <v>#VALUE!</v>
      </c>
      <c r="AJ40" s="30">
        <f t="shared" si="9"/>
        <v>34</v>
      </c>
      <c r="AK40" s="1" t="e">
        <f t="shared" ca="1" si="7"/>
        <v>#NUM!</v>
      </c>
      <c r="AM40" s="29" t="e">
        <f ca="1">LARGE(C$7:C$46,34)</f>
        <v>#NUM!</v>
      </c>
    </row>
    <row r="41" spans="2:39" ht="15.75" thickBot="1" x14ac:dyDescent="0.25">
      <c r="B41" s="1">
        <f t="shared" si="8"/>
        <v>35</v>
      </c>
      <c r="C41" s="19" t="str">
        <f t="shared" ca="1" si="0"/>
        <v/>
      </c>
      <c r="D41" s="20" t="str">
        <f t="shared" ca="1" si="1"/>
        <v/>
      </c>
      <c r="E41" s="1" t="e">
        <f t="shared" ca="1" si="2"/>
        <v>#VALUE!</v>
      </c>
      <c r="F41" s="54" t="s">
        <v>16</v>
      </c>
      <c r="G41" s="1" t="e">
        <f t="shared" ca="1" si="3"/>
        <v>#VALUE!</v>
      </c>
      <c r="H41" s="21" t="e">
        <f t="shared" ca="1" si="4"/>
        <v>#VALUE!</v>
      </c>
      <c r="I41" s="22" t="e">
        <f t="shared" ca="1" si="5"/>
        <v>#VALUE!</v>
      </c>
      <c r="J41" s="22" t="e">
        <f t="shared" ca="1" si="5"/>
        <v>#VALUE!</v>
      </c>
      <c r="K41" s="23" t="e">
        <f t="shared" ca="1" si="5"/>
        <v>#VALUE!</v>
      </c>
      <c r="L41" s="24" t="e">
        <f t="shared" ca="1" si="5"/>
        <v>#VALUE!</v>
      </c>
      <c r="M41" s="25" t="e">
        <f t="shared" ca="1" si="6"/>
        <v>#VALUE!</v>
      </c>
      <c r="N41" s="26" t="e">
        <f t="shared" ca="1" si="6"/>
        <v>#VALUE!</v>
      </c>
      <c r="S41" s="1" t="e">
        <f ca="1">OFFSET('[3]cac 40 web'!B$1,MATCH(S$5,'[3]cac 40 web'!B:B,0)+ROWS($3:37)-1,)</f>
        <v>#VALUE!</v>
      </c>
      <c r="T41" s="32" t="e">
        <f ca="1">OFFSET('[3]cac 40 web'!C$1,MATCH(T$5,'[3]cac 40 web'!C:C,0)+ROWS($3:37)-1,)</f>
        <v>#VALUE!</v>
      </c>
      <c r="U41" s="32" t="e">
        <f ca="1">OFFSET('[3]cac 40 web'!D$1,MATCH(U$5,'[3]cac 40 web'!D:D,0)+ROWS($3:37)-1,)</f>
        <v>#VALUE!</v>
      </c>
      <c r="V41" s="32" t="e">
        <f ca="1">OFFSET('[3]cac 40 web'!E$1,MATCH(V$5,'[3]cac 40 web'!E:E,0)+ROWS($3:37)-1,)</f>
        <v>#VALUE!</v>
      </c>
      <c r="W41" s="32" t="e">
        <f ca="1">OFFSET('[3]cac 40 web'!F$1,MATCH(W$5,'[3]cac 40 web'!F:F,0)+ROWS($3:37)-1,)</f>
        <v>#VALUE!</v>
      </c>
      <c r="X41" s="33" t="e">
        <f ca="1">OFFSET('[3]cac 40 web'!G$1,MATCH(X$5,'[3]cac 40 web'!G:G,0)+ROWS($3:37)-1,)</f>
        <v>#VALUE!</v>
      </c>
      <c r="Y41" s="32" t="e">
        <f ca="1">OFFSET('[3]cac 40 web'!H$1,MATCH(Y$5,'[3]cac 40 web'!H:H,0)+ROWS($3:37)-1,)</f>
        <v>#VALUE!</v>
      </c>
      <c r="Z41" s="34" t="e">
        <f ca="1">OFFSET('[3]cac 40 web'!I$1,MATCH(Z$5,'[3]cac 40 web'!I:I,0)+ROWS($3:37)-1,)</f>
        <v>#VALUE!</v>
      </c>
      <c r="AJ41" s="30">
        <f t="shared" si="9"/>
        <v>35</v>
      </c>
      <c r="AK41" s="1" t="e">
        <f t="shared" ca="1" si="7"/>
        <v>#NUM!</v>
      </c>
      <c r="AM41" s="29" t="e">
        <f ca="1">LARGE(C$7:C$46,35)</f>
        <v>#NUM!</v>
      </c>
    </row>
    <row r="42" spans="2:39" ht="15.75" thickBot="1" x14ac:dyDescent="0.25">
      <c r="B42" s="1">
        <f t="shared" si="8"/>
        <v>36</v>
      </c>
      <c r="C42" s="19" t="str">
        <f t="shared" ca="1" si="0"/>
        <v/>
      </c>
      <c r="D42" s="20" t="str">
        <f t="shared" ca="1" si="1"/>
        <v/>
      </c>
      <c r="E42" s="1" t="e">
        <f t="shared" ca="1" si="2"/>
        <v>#VALUE!</v>
      </c>
      <c r="F42" s="54" t="s">
        <v>16</v>
      </c>
      <c r="G42" s="1" t="e">
        <f t="shared" ca="1" si="3"/>
        <v>#VALUE!</v>
      </c>
      <c r="H42" s="21" t="e">
        <f t="shared" ca="1" si="4"/>
        <v>#VALUE!</v>
      </c>
      <c r="I42" s="22" t="e">
        <f t="shared" ca="1" si="5"/>
        <v>#VALUE!</v>
      </c>
      <c r="J42" s="22" t="e">
        <f t="shared" ca="1" si="5"/>
        <v>#VALUE!</v>
      </c>
      <c r="K42" s="23" t="e">
        <f t="shared" ca="1" si="5"/>
        <v>#VALUE!</v>
      </c>
      <c r="L42" s="24" t="e">
        <f t="shared" ca="1" si="5"/>
        <v>#VALUE!</v>
      </c>
      <c r="M42" s="25" t="e">
        <f t="shared" ca="1" si="6"/>
        <v>#VALUE!</v>
      </c>
      <c r="N42" s="26" t="e">
        <f t="shared" ca="1" si="6"/>
        <v>#VALUE!</v>
      </c>
      <c r="S42" s="1" t="e">
        <f ca="1">OFFSET('[3]cac 40 web'!B$1,MATCH(S$5,'[3]cac 40 web'!B:B,0)+ROWS($3:38)-1,)</f>
        <v>#VALUE!</v>
      </c>
      <c r="T42" s="32" t="e">
        <f ca="1">OFFSET('[3]cac 40 web'!C$1,MATCH(T$5,'[3]cac 40 web'!C:C,0)+ROWS($3:38)-1,)</f>
        <v>#VALUE!</v>
      </c>
      <c r="U42" s="32" t="e">
        <f ca="1">OFFSET('[3]cac 40 web'!D$1,MATCH(U$5,'[3]cac 40 web'!D:D,0)+ROWS($3:38)-1,)</f>
        <v>#VALUE!</v>
      </c>
      <c r="V42" s="32" t="e">
        <f ca="1">OFFSET('[3]cac 40 web'!E$1,MATCH(V$5,'[3]cac 40 web'!E:E,0)+ROWS($3:38)-1,)</f>
        <v>#VALUE!</v>
      </c>
      <c r="W42" s="32" t="e">
        <f ca="1">OFFSET('[3]cac 40 web'!F$1,MATCH(W$5,'[3]cac 40 web'!F:F,0)+ROWS($3:38)-1,)</f>
        <v>#VALUE!</v>
      </c>
      <c r="X42" s="33" t="e">
        <f ca="1">OFFSET('[3]cac 40 web'!G$1,MATCH(X$5,'[3]cac 40 web'!G:G,0)+ROWS($3:38)-1,)</f>
        <v>#VALUE!</v>
      </c>
      <c r="Y42" s="32" t="e">
        <f ca="1">OFFSET('[3]cac 40 web'!H$1,MATCH(Y$5,'[3]cac 40 web'!H:H,0)+ROWS($3:38)-1,)</f>
        <v>#VALUE!</v>
      </c>
      <c r="Z42" s="34" t="e">
        <f ca="1">OFFSET('[3]cac 40 web'!I$1,MATCH(Z$5,'[3]cac 40 web'!I:I,0)+ROWS($3:38)-1,)</f>
        <v>#VALUE!</v>
      </c>
      <c r="AJ42" s="30">
        <f t="shared" si="9"/>
        <v>36</v>
      </c>
      <c r="AK42" s="1" t="e">
        <f t="shared" ca="1" si="7"/>
        <v>#NUM!</v>
      </c>
      <c r="AM42" s="29" t="e">
        <f ca="1">LARGE(C$7:C$46,36)</f>
        <v>#NUM!</v>
      </c>
    </row>
    <row r="43" spans="2:39" ht="15.75" thickBot="1" x14ac:dyDescent="0.25">
      <c r="B43" s="1">
        <f t="shared" si="8"/>
        <v>37</v>
      </c>
      <c r="C43" s="19" t="str">
        <f t="shared" ca="1" si="0"/>
        <v/>
      </c>
      <c r="D43" s="20" t="str">
        <f t="shared" ca="1" si="1"/>
        <v/>
      </c>
      <c r="E43" s="1" t="e">
        <f t="shared" ca="1" si="2"/>
        <v>#VALUE!</v>
      </c>
      <c r="F43" s="54" t="s">
        <v>16</v>
      </c>
      <c r="G43" s="1" t="e">
        <f t="shared" ca="1" si="3"/>
        <v>#VALUE!</v>
      </c>
      <c r="H43" s="21" t="e">
        <f t="shared" ca="1" si="4"/>
        <v>#VALUE!</v>
      </c>
      <c r="I43" s="22" t="e">
        <f t="shared" ca="1" si="5"/>
        <v>#VALUE!</v>
      </c>
      <c r="J43" s="22" t="e">
        <f t="shared" ca="1" si="5"/>
        <v>#VALUE!</v>
      </c>
      <c r="K43" s="23" t="e">
        <f t="shared" ca="1" si="5"/>
        <v>#VALUE!</v>
      </c>
      <c r="L43" s="24" t="e">
        <f t="shared" ca="1" si="5"/>
        <v>#VALUE!</v>
      </c>
      <c r="M43" s="25" t="e">
        <f t="shared" ca="1" si="6"/>
        <v>#VALUE!</v>
      </c>
      <c r="N43" s="26" t="e">
        <f t="shared" ca="1" si="6"/>
        <v>#VALUE!</v>
      </c>
      <c r="S43" s="1" t="e">
        <f ca="1">OFFSET('[3]cac 40 web'!B$1,MATCH(S$5,'[3]cac 40 web'!B:B,0)+ROWS($3:39)-1,)</f>
        <v>#VALUE!</v>
      </c>
      <c r="T43" s="32" t="e">
        <f ca="1">OFFSET('[3]cac 40 web'!C$1,MATCH(T$5,'[3]cac 40 web'!C:C,0)+ROWS($3:39)-1,)</f>
        <v>#VALUE!</v>
      </c>
      <c r="U43" s="32" t="e">
        <f ca="1">OFFSET('[3]cac 40 web'!D$1,MATCH(U$5,'[3]cac 40 web'!D:D,0)+ROWS($3:39)-1,)</f>
        <v>#VALUE!</v>
      </c>
      <c r="V43" s="32" t="e">
        <f ca="1">OFFSET('[3]cac 40 web'!E$1,MATCH(V$5,'[3]cac 40 web'!E:E,0)+ROWS($3:39)-1,)</f>
        <v>#VALUE!</v>
      </c>
      <c r="W43" s="32" t="e">
        <f ca="1">OFFSET('[3]cac 40 web'!F$1,MATCH(W$5,'[3]cac 40 web'!F:F,0)+ROWS($3:39)-1,)</f>
        <v>#VALUE!</v>
      </c>
      <c r="X43" s="33" t="e">
        <f ca="1">OFFSET('[3]cac 40 web'!G$1,MATCH(X$5,'[3]cac 40 web'!G:G,0)+ROWS($3:39)-1,)</f>
        <v>#VALUE!</v>
      </c>
      <c r="Y43" s="32" t="e">
        <f ca="1">OFFSET('[3]cac 40 web'!H$1,MATCH(Y$5,'[3]cac 40 web'!H:H,0)+ROWS($3:39)-1,)</f>
        <v>#VALUE!</v>
      </c>
      <c r="Z43" s="34" t="e">
        <f ca="1">OFFSET('[3]cac 40 web'!I$1,MATCH(Z$5,'[3]cac 40 web'!I:I,0)+ROWS($3:39)-1,)</f>
        <v>#VALUE!</v>
      </c>
      <c r="AJ43" s="30">
        <f t="shared" si="9"/>
        <v>37</v>
      </c>
      <c r="AK43" s="1" t="e">
        <f t="shared" ca="1" si="7"/>
        <v>#NUM!</v>
      </c>
      <c r="AM43" s="29" t="e">
        <f ca="1">LARGE(C$7:C$46,37)</f>
        <v>#NUM!</v>
      </c>
    </row>
    <row r="44" spans="2:39" ht="15.75" thickBot="1" x14ac:dyDescent="0.25">
      <c r="B44" s="1">
        <f t="shared" si="8"/>
        <v>38</v>
      </c>
      <c r="C44" s="19" t="str">
        <f t="shared" ca="1" si="0"/>
        <v/>
      </c>
      <c r="D44" s="20" t="str">
        <f t="shared" ca="1" si="1"/>
        <v/>
      </c>
      <c r="E44" s="1" t="e">
        <f t="shared" ca="1" si="2"/>
        <v>#VALUE!</v>
      </c>
      <c r="F44" s="54" t="s">
        <v>16</v>
      </c>
      <c r="G44" s="1" t="e">
        <f t="shared" ca="1" si="3"/>
        <v>#VALUE!</v>
      </c>
      <c r="H44" s="21" t="e">
        <f t="shared" ca="1" si="4"/>
        <v>#VALUE!</v>
      </c>
      <c r="I44" s="22" t="e">
        <f t="shared" ca="1" si="5"/>
        <v>#VALUE!</v>
      </c>
      <c r="J44" s="22" t="e">
        <f t="shared" ca="1" si="5"/>
        <v>#VALUE!</v>
      </c>
      <c r="K44" s="23" t="e">
        <f t="shared" ca="1" si="5"/>
        <v>#VALUE!</v>
      </c>
      <c r="L44" s="24" t="e">
        <f t="shared" ca="1" si="5"/>
        <v>#VALUE!</v>
      </c>
      <c r="M44" s="25" t="e">
        <f t="shared" ca="1" si="6"/>
        <v>#VALUE!</v>
      </c>
      <c r="N44" s="26" t="e">
        <f t="shared" ca="1" si="6"/>
        <v>#VALUE!</v>
      </c>
      <c r="S44" s="1" t="e">
        <f ca="1">OFFSET('[3]cac 40 web'!B$1,MATCH(S$5,'[3]cac 40 web'!B:B,0)+ROWS($3:40)-1,)</f>
        <v>#VALUE!</v>
      </c>
      <c r="T44" s="32" t="e">
        <f ca="1">OFFSET('[3]cac 40 web'!C$1,MATCH(T$5,'[3]cac 40 web'!C:C,0)+ROWS($3:40)-1,)</f>
        <v>#VALUE!</v>
      </c>
      <c r="U44" s="32" t="e">
        <f ca="1">OFFSET('[3]cac 40 web'!D$1,MATCH(U$5,'[3]cac 40 web'!D:D,0)+ROWS($3:40)-1,)</f>
        <v>#VALUE!</v>
      </c>
      <c r="V44" s="32" t="e">
        <f ca="1">OFFSET('[3]cac 40 web'!E$1,MATCH(V$5,'[3]cac 40 web'!E:E,0)+ROWS($3:40)-1,)</f>
        <v>#VALUE!</v>
      </c>
      <c r="W44" s="32" t="e">
        <f ca="1">OFFSET('[3]cac 40 web'!F$1,MATCH(W$5,'[3]cac 40 web'!F:F,0)+ROWS($3:40)-1,)</f>
        <v>#VALUE!</v>
      </c>
      <c r="X44" s="33" t="e">
        <f ca="1">OFFSET('[3]cac 40 web'!G$1,MATCH(X$5,'[3]cac 40 web'!G:G,0)+ROWS($3:40)-1,)</f>
        <v>#VALUE!</v>
      </c>
      <c r="Y44" s="32" t="e">
        <f ca="1">OFFSET('[3]cac 40 web'!H$1,MATCH(Y$5,'[3]cac 40 web'!H:H,0)+ROWS($3:40)-1,)</f>
        <v>#VALUE!</v>
      </c>
      <c r="Z44" s="34" t="e">
        <f ca="1">OFFSET('[3]cac 40 web'!I$1,MATCH(Z$5,'[3]cac 40 web'!I:I,0)+ROWS($3:40)-1,)</f>
        <v>#VALUE!</v>
      </c>
      <c r="AJ44" s="30">
        <f t="shared" si="9"/>
        <v>38</v>
      </c>
      <c r="AK44" s="1" t="e">
        <f t="shared" ca="1" si="7"/>
        <v>#NUM!</v>
      </c>
      <c r="AM44" s="29" t="e">
        <f ca="1">LARGE(C$7:C$46,38)</f>
        <v>#NUM!</v>
      </c>
    </row>
    <row r="45" spans="2:39" ht="15.75" thickBot="1" x14ac:dyDescent="0.25">
      <c r="B45" s="1">
        <f t="shared" si="8"/>
        <v>39</v>
      </c>
      <c r="C45" s="19" t="str">
        <f t="shared" ca="1" si="0"/>
        <v/>
      </c>
      <c r="D45" s="20" t="str">
        <f t="shared" ca="1" si="1"/>
        <v/>
      </c>
      <c r="E45" s="1" t="e">
        <f t="shared" ca="1" si="2"/>
        <v>#VALUE!</v>
      </c>
      <c r="F45" s="54" t="s">
        <v>16</v>
      </c>
      <c r="G45" s="1" t="e">
        <f t="shared" ca="1" si="3"/>
        <v>#VALUE!</v>
      </c>
      <c r="H45" s="21" t="e">
        <f t="shared" ca="1" si="4"/>
        <v>#VALUE!</v>
      </c>
      <c r="I45" s="22" t="e">
        <f t="shared" ca="1" si="5"/>
        <v>#VALUE!</v>
      </c>
      <c r="J45" s="22" t="e">
        <f t="shared" ca="1" si="5"/>
        <v>#VALUE!</v>
      </c>
      <c r="K45" s="23" t="e">
        <f t="shared" ca="1" si="5"/>
        <v>#VALUE!</v>
      </c>
      <c r="L45" s="24" t="e">
        <f t="shared" ca="1" si="5"/>
        <v>#VALUE!</v>
      </c>
      <c r="M45" s="25" t="e">
        <f t="shared" ca="1" si="6"/>
        <v>#VALUE!</v>
      </c>
      <c r="N45" s="26" t="e">
        <f t="shared" ca="1" si="6"/>
        <v>#VALUE!</v>
      </c>
      <c r="S45" s="1" t="e">
        <f ca="1">OFFSET('[3]cac 40 web'!B$1,MATCH(S$5,'[3]cac 40 web'!B:B,0)+ROWS($3:41)-1,)</f>
        <v>#VALUE!</v>
      </c>
      <c r="T45" s="32" t="e">
        <f ca="1">OFFSET('[3]cac 40 web'!C$1,MATCH(T$5,'[3]cac 40 web'!C:C,0)+ROWS($3:41)-1,)</f>
        <v>#VALUE!</v>
      </c>
      <c r="U45" s="32" t="e">
        <f ca="1">OFFSET('[3]cac 40 web'!D$1,MATCH(U$5,'[3]cac 40 web'!D:D,0)+ROWS($3:41)-1,)</f>
        <v>#VALUE!</v>
      </c>
      <c r="V45" s="32" t="e">
        <f ca="1">OFFSET('[3]cac 40 web'!E$1,MATCH(V$5,'[3]cac 40 web'!E:E,0)+ROWS($3:41)-1,)</f>
        <v>#VALUE!</v>
      </c>
      <c r="W45" s="32" t="e">
        <f ca="1">OFFSET('[3]cac 40 web'!F$1,MATCH(W$5,'[3]cac 40 web'!F:F,0)+ROWS($3:41)-1,)</f>
        <v>#VALUE!</v>
      </c>
      <c r="X45" s="33" t="e">
        <f ca="1">OFFSET('[3]cac 40 web'!G$1,MATCH(X$5,'[3]cac 40 web'!G:G,0)+ROWS($3:41)-1,)</f>
        <v>#VALUE!</v>
      </c>
      <c r="Y45" s="32" t="e">
        <f ca="1">OFFSET('[3]cac 40 web'!H$1,MATCH(Y$5,'[3]cac 40 web'!H:H,0)+ROWS($3:41)-1,)</f>
        <v>#VALUE!</v>
      </c>
      <c r="Z45" s="34" t="e">
        <f ca="1">OFFSET('[3]cac 40 web'!I$1,MATCH(Z$5,'[3]cac 40 web'!I:I,0)+ROWS($3:41)-1,)</f>
        <v>#VALUE!</v>
      </c>
      <c r="AJ45" s="30">
        <f t="shared" si="9"/>
        <v>39</v>
      </c>
      <c r="AK45" s="1" t="e">
        <f t="shared" ca="1" si="7"/>
        <v>#NUM!</v>
      </c>
      <c r="AM45" s="29" t="e">
        <f ca="1">LARGE(C$7:C$46,39)</f>
        <v>#NUM!</v>
      </c>
    </row>
    <row r="46" spans="2:39" ht="15.75" thickBot="1" x14ac:dyDescent="0.25">
      <c r="B46" s="1">
        <f t="shared" si="8"/>
        <v>40</v>
      </c>
      <c r="C46" s="19" t="str">
        <f t="shared" ca="1" si="0"/>
        <v/>
      </c>
      <c r="D46" s="20" t="str">
        <f t="shared" ca="1" si="1"/>
        <v/>
      </c>
      <c r="E46" s="1" t="e">
        <f t="shared" ca="1" si="2"/>
        <v>#VALUE!</v>
      </c>
      <c r="F46" s="54" t="s">
        <v>16</v>
      </c>
      <c r="G46" s="1" t="e">
        <f t="shared" ca="1" si="3"/>
        <v>#VALUE!</v>
      </c>
      <c r="H46" s="21" t="e">
        <f t="shared" ca="1" si="4"/>
        <v>#VALUE!</v>
      </c>
      <c r="I46" s="22" t="e">
        <f t="shared" ca="1" si="5"/>
        <v>#VALUE!</v>
      </c>
      <c r="J46" s="22" t="e">
        <f t="shared" ca="1" si="5"/>
        <v>#VALUE!</v>
      </c>
      <c r="K46" s="23" t="e">
        <f t="shared" ca="1" si="5"/>
        <v>#VALUE!</v>
      </c>
      <c r="L46" s="24" t="e">
        <f t="shared" ca="1" si="5"/>
        <v>#VALUE!</v>
      </c>
      <c r="M46" s="25" t="e">
        <f t="shared" ca="1" si="6"/>
        <v>#VALUE!</v>
      </c>
      <c r="N46" s="26" t="e">
        <f t="shared" ca="1" si="6"/>
        <v>#VALUE!</v>
      </c>
      <c r="S46" s="1" t="e">
        <f ca="1">OFFSET('[3]cac 40 web'!B$1,MATCH(S$5,'[3]cac 40 web'!B:B,0)+ROWS($3:42)-1,)</f>
        <v>#VALUE!</v>
      </c>
      <c r="T46" s="32" t="e">
        <f ca="1">OFFSET('[3]cac 40 web'!C$1,MATCH(T$5,'[3]cac 40 web'!C:C,0)+ROWS($3:42)-1,)</f>
        <v>#VALUE!</v>
      </c>
      <c r="U46" s="32" t="e">
        <f ca="1">OFFSET('[3]cac 40 web'!D$1,MATCH(U$5,'[3]cac 40 web'!D:D,0)+ROWS($3:42)-1,)</f>
        <v>#VALUE!</v>
      </c>
      <c r="V46" s="32" t="e">
        <f ca="1">OFFSET('[3]cac 40 web'!E$1,MATCH(V$5,'[3]cac 40 web'!E:E,0)+ROWS($3:42)-1,)</f>
        <v>#VALUE!</v>
      </c>
      <c r="W46" s="32" t="e">
        <f ca="1">OFFSET('[3]cac 40 web'!F$1,MATCH(W$5,'[3]cac 40 web'!F:F,0)+ROWS($3:42)-1,)</f>
        <v>#VALUE!</v>
      </c>
      <c r="X46" s="33" t="e">
        <f ca="1">OFFSET('[3]cac 40 web'!G$1,MATCH(X$5,'[3]cac 40 web'!G:G,0)+ROWS($3:42)-1,)</f>
        <v>#VALUE!</v>
      </c>
      <c r="Y46" s="32" t="e">
        <f ca="1">OFFSET('[3]cac 40 web'!H$1,MATCH(Y$5,'[3]cac 40 web'!H:H,0)+ROWS($3:42)-1,)</f>
        <v>#VALUE!</v>
      </c>
      <c r="Z46" s="34" t="e">
        <f ca="1">OFFSET('[3]cac 40 web'!I$1,MATCH(Z$5,'[3]cac 40 web'!I:I,0)+ROWS($3:42)-1,)</f>
        <v>#VALUE!</v>
      </c>
      <c r="AJ46" s="30">
        <f t="shared" si="9"/>
        <v>40</v>
      </c>
      <c r="AK46" s="1" t="e">
        <f t="shared" ca="1" si="7"/>
        <v>#NUM!</v>
      </c>
      <c r="AM46" s="29" t="e">
        <f ca="1">LARGE(C$7:C$46,40)</f>
        <v>#NUM!</v>
      </c>
    </row>
    <row r="54" spans="15:15" x14ac:dyDescent="0.2">
      <c r="O54" s="35"/>
    </row>
    <row r="55" spans="15:15" x14ac:dyDescent="0.2">
      <c r="O55" s="35"/>
    </row>
  </sheetData>
  <mergeCells count="4">
    <mergeCell ref="I3:M3"/>
    <mergeCell ref="AK3:AM3"/>
    <mergeCell ref="AD7:AH8"/>
    <mergeCell ref="AD18:AH19"/>
  </mergeCells>
  <conditionalFormatting sqref="D7:D46">
    <cfRule type="cellIs" dxfId="236" priority="279" operator="between">
      <formula>0</formula>
      <formula>5</formula>
    </cfRule>
  </conditionalFormatting>
  <conditionalFormatting sqref="D7:D46">
    <cfRule type="cellIs" dxfId="235" priority="278" operator="between">
      <formula>36</formula>
      <formula>40</formula>
    </cfRule>
  </conditionalFormatting>
  <conditionalFormatting sqref="E7:F7 F8:F46">
    <cfRule type="expression" dxfId="234" priority="269">
      <formula>D7&gt;=36</formula>
    </cfRule>
    <cfRule type="expression" dxfId="233" priority="270">
      <formula>D7&lt;=5</formula>
    </cfRule>
  </conditionalFormatting>
  <conditionalFormatting sqref="E8">
    <cfRule type="expression" dxfId="232" priority="267">
      <formula>D8&gt;=36</formula>
    </cfRule>
    <cfRule type="expression" dxfId="231" priority="268">
      <formula>D8&lt;=5</formula>
    </cfRule>
  </conditionalFormatting>
  <conditionalFormatting sqref="E9">
    <cfRule type="expression" dxfId="230" priority="265">
      <formula>D9&gt;=36</formula>
    </cfRule>
    <cfRule type="expression" dxfId="229" priority="266">
      <formula>D9&lt;=5</formula>
    </cfRule>
  </conditionalFormatting>
  <conditionalFormatting sqref="E10">
    <cfRule type="expression" dxfId="228" priority="263">
      <formula>D10&gt;=36</formula>
    </cfRule>
    <cfRule type="expression" dxfId="227" priority="264">
      <formula>D10&lt;=5</formula>
    </cfRule>
  </conditionalFormatting>
  <conditionalFormatting sqref="E11">
    <cfRule type="expression" dxfId="226" priority="261">
      <formula>D11&gt;=36</formula>
    </cfRule>
    <cfRule type="expression" dxfId="225" priority="262">
      <formula>D11&lt;=5</formula>
    </cfRule>
  </conditionalFormatting>
  <conditionalFormatting sqref="E12">
    <cfRule type="expression" dxfId="224" priority="259">
      <formula>D12&gt;=36</formula>
    </cfRule>
    <cfRule type="expression" dxfId="223" priority="260">
      <formula>D12&lt;=5</formula>
    </cfRule>
  </conditionalFormatting>
  <conditionalFormatting sqref="E13">
    <cfRule type="expression" dxfId="222" priority="257">
      <formula>D13&gt;=36</formula>
    </cfRule>
    <cfRule type="expression" dxfId="221" priority="258">
      <formula>D13&lt;=5</formula>
    </cfRule>
  </conditionalFormatting>
  <conditionalFormatting sqref="E14">
    <cfRule type="expression" dxfId="220" priority="255">
      <formula>D14&gt;=36</formula>
    </cfRule>
    <cfRule type="expression" dxfId="219" priority="256">
      <formula>D14&lt;=5</formula>
    </cfRule>
  </conditionalFormatting>
  <conditionalFormatting sqref="E15">
    <cfRule type="expression" dxfId="218" priority="253">
      <formula>D15&gt;=36</formula>
    </cfRule>
    <cfRule type="expression" dxfId="217" priority="254">
      <formula>D15&lt;=5</formula>
    </cfRule>
  </conditionalFormatting>
  <conditionalFormatting sqref="E16">
    <cfRule type="expression" dxfId="216" priority="251">
      <formula>D16&gt;=36</formula>
    </cfRule>
    <cfRule type="expression" dxfId="215" priority="252">
      <formula>D16&lt;=5</formula>
    </cfRule>
  </conditionalFormatting>
  <conditionalFormatting sqref="E17">
    <cfRule type="expression" dxfId="214" priority="249">
      <formula>D17&gt;=36</formula>
    </cfRule>
    <cfRule type="expression" dxfId="213" priority="250">
      <formula>D17&lt;=5</formula>
    </cfRule>
  </conditionalFormatting>
  <conditionalFormatting sqref="E18">
    <cfRule type="expression" dxfId="212" priority="247">
      <formula>D18&gt;=36</formula>
    </cfRule>
    <cfRule type="expression" dxfId="211" priority="248">
      <formula>D18&lt;=5</formula>
    </cfRule>
  </conditionalFormatting>
  <conditionalFormatting sqref="E19">
    <cfRule type="expression" dxfId="210" priority="245">
      <formula>D19&gt;=36</formula>
    </cfRule>
    <cfRule type="expression" dxfId="209" priority="246">
      <formula>D19&lt;=5</formula>
    </cfRule>
  </conditionalFormatting>
  <conditionalFormatting sqref="E20">
    <cfRule type="expression" dxfId="208" priority="243">
      <formula>D20&gt;=36</formula>
    </cfRule>
    <cfRule type="expression" dxfId="207" priority="244">
      <formula>D20&lt;=5</formula>
    </cfRule>
  </conditionalFormatting>
  <conditionalFormatting sqref="E21">
    <cfRule type="expression" dxfId="206" priority="241">
      <formula>D21&gt;=36</formula>
    </cfRule>
    <cfRule type="expression" dxfId="205" priority="242">
      <formula>D21&lt;=5</formula>
    </cfRule>
  </conditionalFormatting>
  <conditionalFormatting sqref="E22">
    <cfRule type="expression" dxfId="204" priority="239">
      <formula>D22&gt;=36</formula>
    </cfRule>
    <cfRule type="expression" dxfId="203" priority="240">
      <formula>D22&lt;=5</formula>
    </cfRule>
  </conditionalFormatting>
  <conditionalFormatting sqref="E23">
    <cfRule type="expression" dxfId="202" priority="237">
      <formula>D23&gt;=36</formula>
    </cfRule>
    <cfRule type="expression" dxfId="201" priority="238">
      <formula>D23&lt;=5</formula>
    </cfRule>
  </conditionalFormatting>
  <conditionalFormatting sqref="E24">
    <cfRule type="expression" dxfId="200" priority="235">
      <formula>D24&gt;=36</formula>
    </cfRule>
    <cfRule type="expression" dxfId="199" priority="236">
      <formula>D24&lt;=5</formula>
    </cfRule>
  </conditionalFormatting>
  <conditionalFormatting sqref="E25">
    <cfRule type="expression" dxfId="198" priority="233">
      <formula>D25&gt;=36</formula>
    </cfRule>
    <cfRule type="expression" dxfId="197" priority="234">
      <formula>D25&lt;=5</formula>
    </cfRule>
  </conditionalFormatting>
  <conditionalFormatting sqref="E26">
    <cfRule type="expression" dxfId="196" priority="231">
      <formula>D26&gt;=36</formula>
    </cfRule>
    <cfRule type="expression" dxfId="195" priority="232">
      <formula>D26&lt;=5</formula>
    </cfRule>
  </conditionalFormatting>
  <conditionalFormatting sqref="E27">
    <cfRule type="expression" dxfId="194" priority="229">
      <formula>D27&gt;=36</formula>
    </cfRule>
    <cfRule type="expression" dxfId="193" priority="230">
      <formula>D27&lt;=5</formula>
    </cfRule>
  </conditionalFormatting>
  <conditionalFormatting sqref="E28">
    <cfRule type="expression" dxfId="192" priority="227">
      <formula>D28&gt;=36</formula>
    </cfRule>
    <cfRule type="expression" dxfId="191" priority="228">
      <formula>D28&lt;=5</formula>
    </cfRule>
  </conditionalFormatting>
  <conditionalFormatting sqref="E29">
    <cfRule type="expression" dxfId="190" priority="225">
      <formula>D29&gt;=36</formula>
    </cfRule>
    <cfRule type="expression" dxfId="189" priority="226">
      <formula>D29&lt;=5</formula>
    </cfRule>
  </conditionalFormatting>
  <conditionalFormatting sqref="E30">
    <cfRule type="expression" dxfId="188" priority="223">
      <formula>D30&gt;=36</formula>
    </cfRule>
    <cfRule type="expression" dxfId="187" priority="224">
      <formula>D30&lt;=5</formula>
    </cfRule>
  </conditionalFormatting>
  <conditionalFormatting sqref="E31">
    <cfRule type="expression" dxfId="186" priority="221">
      <formula>D31&gt;=36</formula>
    </cfRule>
    <cfRule type="expression" dxfId="185" priority="222">
      <formula>D31&lt;=5</formula>
    </cfRule>
  </conditionalFormatting>
  <conditionalFormatting sqref="E32">
    <cfRule type="expression" dxfId="184" priority="219">
      <formula>D32&gt;=36</formula>
    </cfRule>
    <cfRule type="expression" dxfId="183" priority="220">
      <formula>D32&lt;=5</formula>
    </cfRule>
  </conditionalFormatting>
  <conditionalFormatting sqref="E33">
    <cfRule type="expression" dxfId="182" priority="217">
      <formula>D33&gt;=36</formula>
    </cfRule>
    <cfRule type="expression" dxfId="181" priority="218">
      <formula>D33&lt;=5</formula>
    </cfRule>
  </conditionalFormatting>
  <conditionalFormatting sqref="E34">
    <cfRule type="expression" dxfId="180" priority="215">
      <formula>D34&gt;=36</formula>
    </cfRule>
    <cfRule type="expression" dxfId="179" priority="216">
      <formula>D34&lt;=5</formula>
    </cfRule>
  </conditionalFormatting>
  <conditionalFormatting sqref="E35">
    <cfRule type="expression" dxfId="178" priority="213">
      <formula>D35&gt;=36</formula>
    </cfRule>
    <cfRule type="expression" dxfId="177" priority="214">
      <formula>D35&lt;=5</formula>
    </cfRule>
  </conditionalFormatting>
  <conditionalFormatting sqref="E36">
    <cfRule type="expression" dxfId="176" priority="211">
      <formula>D36&gt;=36</formula>
    </cfRule>
    <cfRule type="expression" dxfId="175" priority="212">
      <formula>D36&lt;=5</formula>
    </cfRule>
  </conditionalFormatting>
  <conditionalFormatting sqref="E37">
    <cfRule type="expression" dxfId="174" priority="209">
      <formula>D37&gt;=36</formula>
    </cfRule>
    <cfRule type="expression" dxfId="173" priority="210">
      <formula>D37&lt;=5</formula>
    </cfRule>
  </conditionalFormatting>
  <conditionalFormatting sqref="E38">
    <cfRule type="expression" dxfId="172" priority="207">
      <formula>D38&gt;=36</formula>
    </cfRule>
    <cfRule type="expression" dxfId="171" priority="208">
      <formula>D38&lt;=5</formula>
    </cfRule>
  </conditionalFormatting>
  <conditionalFormatting sqref="E39">
    <cfRule type="expression" dxfId="170" priority="205">
      <formula>D39&gt;=36</formula>
    </cfRule>
    <cfRule type="expression" dxfId="169" priority="206">
      <formula>D39&lt;=5</formula>
    </cfRule>
  </conditionalFormatting>
  <conditionalFormatting sqref="E40">
    <cfRule type="expression" dxfId="168" priority="203">
      <formula>D40&gt;=36</formula>
    </cfRule>
    <cfRule type="expression" dxfId="167" priority="204">
      <formula>D40&lt;=5</formula>
    </cfRule>
  </conditionalFormatting>
  <conditionalFormatting sqref="E41">
    <cfRule type="expression" dxfId="166" priority="201">
      <formula>D41&gt;=36</formula>
    </cfRule>
    <cfRule type="expression" dxfId="165" priority="202">
      <formula>D41&lt;=5</formula>
    </cfRule>
  </conditionalFormatting>
  <conditionalFormatting sqref="E42">
    <cfRule type="expression" dxfId="164" priority="199">
      <formula>D42&gt;=36</formula>
    </cfRule>
    <cfRule type="expression" dxfId="163" priority="200">
      <formula>D42&lt;=5</formula>
    </cfRule>
  </conditionalFormatting>
  <conditionalFormatting sqref="E43">
    <cfRule type="expression" dxfId="162" priority="197">
      <formula>D43&gt;=36</formula>
    </cfRule>
    <cfRule type="expression" dxfId="161" priority="198">
      <formula>D43&lt;=5</formula>
    </cfRule>
  </conditionalFormatting>
  <conditionalFormatting sqref="E44">
    <cfRule type="expression" dxfId="160" priority="195">
      <formula>D44&gt;=36</formula>
    </cfRule>
    <cfRule type="expression" dxfId="159" priority="196">
      <formula>D44&lt;=5</formula>
    </cfRule>
  </conditionalFormatting>
  <conditionalFormatting sqref="E45">
    <cfRule type="expression" dxfId="158" priority="193">
      <formula>D45&gt;=36</formula>
    </cfRule>
    <cfRule type="expression" dxfId="157" priority="194">
      <formula>D45&lt;=5</formula>
    </cfRule>
  </conditionalFormatting>
  <conditionalFormatting sqref="E46">
    <cfRule type="expression" dxfId="156" priority="191">
      <formula>D46&gt;=36</formula>
    </cfRule>
    <cfRule type="expression" dxfId="155" priority="192">
      <formula>D46&lt;=5</formula>
    </cfRule>
  </conditionalFormatting>
  <conditionalFormatting sqref="AD11">
    <cfRule type="expression" dxfId="154" priority="189">
      <formula>AF11&lt;0</formula>
    </cfRule>
    <cfRule type="expression" dxfId="153" priority="190">
      <formula>AF11&gt;0</formula>
    </cfRule>
  </conditionalFormatting>
  <conditionalFormatting sqref="AD12">
    <cfRule type="expression" dxfId="152" priority="187">
      <formula>AF12&lt;0</formula>
    </cfRule>
    <cfRule type="expression" dxfId="151" priority="188">
      <formula>AF12&gt;0</formula>
    </cfRule>
  </conditionalFormatting>
  <conditionalFormatting sqref="AD13">
    <cfRule type="expression" dxfId="150" priority="185">
      <formula>AF13&lt;0</formula>
    </cfRule>
    <cfRule type="expression" dxfId="149" priority="186">
      <formula>AF13&gt;0</formula>
    </cfRule>
  </conditionalFormatting>
  <conditionalFormatting sqref="AD14">
    <cfRule type="expression" dxfId="148" priority="183">
      <formula>AF14&lt;0</formula>
    </cfRule>
    <cfRule type="expression" dxfId="147" priority="184">
      <formula>AF14&gt;0</formula>
    </cfRule>
  </conditionalFormatting>
  <conditionalFormatting sqref="AD22">
    <cfRule type="expression" dxfId="146" priority="181">
      <formula>AF22&lt;0</formula>
    </cfRule>
    <cfRule type="expression" dxfId="145" priority="182">
      <formula>AF22&gt;0</formula>
    </cfRule>
  </conditionalFormatting>
  <conditionalFormatting sqref="AD23">
    <cfRule type="expression" dxfId="144" priority="179">
      <formula>AF23&lt;0</formula>
    </cfRule>
    <cfRule type="expression" dxfId="143" priority="180">
      <formula>AF23&gt;0</formula>
    </cfRule>
  </conditionalFormatting>
  <conditionalFormatting sqref="AD24">
    <cfRule type="expression" dxfId="142" priority="177">
      <formula>AF24&lt;0</formula>
    </cfRule>
    <cfRule type="expression" dxfId="141" priority="178">
      <formula>AF24&gt;0</formula>
    </cfRule>
  </conditionalFormatting>
  <conditionalFormatting sqref="AD25">
    <cfRule type="expression" dxfId="140" priority="175">
      <formula>AF25&lt;0</formula>
    </cfRule>
    <cfRule type="expression" dxfId="139" priority="176">
      <formula>AF25&gt;0</formula>
    </cfRule>
  </conditionalFormatting>
  <conditionalFormatting sqref="AC11">
    <cfRule type="expression" dxfId="138" priority="173">
      <formula>AF11&lt;0</formula>
    </cfRule>
    <cfRule type="expression" dxfId="137" priority="174">
      <formula>AF11&gt;0</formula>
    </cfRule>
  </conditionalFormatting>
  <conditionalFormatting sqref="AC12">
    <cfRule type="expression" dxfId="136" priority="171">
      <formula>AF12&lt;0</formula>
    </cfRule>
    <cfRule type="expression" dxfId="135" priority="172">
      <formula>AF12&gt;0</formula>
    </cfRule>
  </conditionalFormatting>
  <conditionalFormatting sqref="AC13">
    <cfRule type="expression" dxfId="134" priority="169">
      <formula>AF13&lt;0</formula>
    </cfRule>
    <cfRule type="expression" dxfId="133" priority="170">
      <formula>AF13&gt;0</formula>
    </cfRule>
  </conditionalFormatting>
  <conditionalFormatting sqref="AC14">
    <cfRule type="expression" dxfId="132" priority="167">
      <formula>AF14&lt;0</formula>
    </cfRule>
    <cfRule type="expression" dxfId="131" priority="168">
      <formula>AF14&gt;0</formula>
    </cfRule>
  </conditionalFormatting>
  <conditionalFormatting sqref="AC22">
    <cfRule type="expression" dxfId="130" priority="165">
      <formula>AF22&lt;0</formula>
    </cfRule>
    <cfRule type="expression" dxfId="129" priority="166">
      <formula>AF22&gt;0</formula>
    </cfRule>
  </conditionalFormatting>
  <conditionalFormatting sqref="AC23">
    <cfRule type="expression" dxfId="128" priority="163">
      <formula>AF23&lt;0</formula>
    </cfRule>
    <cfRule type="expression" dxfId="127" priority="164">
      <formula>AF23&gt;0</formula>
    </cfRule>
  </conditionalFormatting>
  <conditionalFormatting sqref="AC24">
    <cfRule type="expression" dxfId="126" priority="161">
      <formula>AF24&lt;0</formula>
    </cfRule>
    <cfRule type="expression" dxfId="125" priority="162">
      <formula>AF24&gt;0</formula>
    </cfRule>
  </conditionalFormatting>
  <conditionalFormatting sqref="AC25">
    <cfRule type="expression" dxfId="124" priority="159">
      <formula>AF25&lt;0</formula>
    </cfRule>
    <cfRule type="expression" dxfId="123" priority="160">
      <formula>AF25&gt;0</formula>
    </cfRule>
  </conditionalFormatting>
  <conditionalFormatting sqref="AD10">
    <cfRule type="expression" dxfId="122" priority="157">
      <formula>AF10&lt;0</formula>
    </cfRule>
    <cfRule type="expression" dxfId="121" priority="158">
      <formula>AF10&gt;0</formula>
    </cfRule>
  </conditionalFormatting>
  <conditionalFormatting sqref="AC10">
    <cfRule type="expression" dxfId="120" priority="155">
      <formula>AF10&lt;0</formula>
    </cfRule>
    <cfRule type="expression" dxfId="119" priority="156">
      <formula>AF10&gt;0</formula>
    </cfRule>
  </conditionalFormatting>
  <conditionalFormatting sqref="AC21">
    <cfRule type="expression" dxfId="118" priority="153">
      <formula>AF21&lt;0</formula>
    </cfRule>
    <cfRule type="expression" dxfId="117" priority="154">
      <formula>AF21&gt;0</formula>
    </cfRule>
  </conditionalFormatting>
  <conditionalFormatting sqref="AD21">
    <cfRule type="expression" dxfId="116" priority="151">
      <formula>AF21&lt;0</formula>
    </cfRule>
    <cfRule type="expression" dxfId="115" priority="152">
      <formula>AF21&gt;0</formula>
    </cfRule>
  </conditionalFormatting>
  <conditionalFormatting sqref="AF10">
    <cfRule type="top10" dxfId="114" priority="150" percent="1" rank="1"/>
  </conditionalFormatting>
  <conditionalFormatting sqref="AF10:AF14">
    <cfRule type="iconSet" priority="275">
      <iconSet iconSet="3Arrows">
        <cfvo type="percent" val="0"/>
        <cfvo type="num" val="0"/>
        <cfvo type="num" val="0" gte="0"/>
      </iconSet>
    </cfRule>
    <cfRule type="cellIs" dxfId="113" priority="276" stopIfTrue="1" operator="greaterThan">
      <formula>0</formula>
    </cfRule>
    <cfRule type="cellIs" dxfId="112" priority="277" stopIfTrue="1" operator="lessThan">
      <formula>0</formula>
    </cfRule>
  </conditionalFormatting>
  <conditionalFormatting sqref="AF21:AF25">
    <cfRule type="top10" dxfId="111" priority="271" percent="1" bottom="1" rank="1"/>
    <cfRule type="iconSet" priority="272">
      <iconSet iconSet="3Arrows">
        <cfvo type="percent" val="0"/>
        <cfvo type="num" val="0"/>
        <cfvo type="num" val="0" gte="0"/>
      </iconSet>
    </cfRule>
    <cfRule type="cellIs" dxfId="110" priority="273" stopIfTrue="1" operator="greaterThan">
      <formula>0</formula>
    </cfRule>
    <cfRule type="cellIs" dxfId="109" priority="274" stopIfTrue="1" operator="lessThan">
      <formula>0</formula>
    </cfRule>
  </conditionalFormatting>
  <conditionalFormatting sqref="AF3">
    <cfRule type="expression" dxfId="108" priority="148">
      <formula>AH3&gt;0</formula>
    </cfRule>
    <cfRule type="expression" dxfId="107" priority="149">
      <formula>FIND("-",AH3)</formula>
    </cfRule>
  </conditionalFormatting>
  <conditionalFormatting sqref="AN5">
    <cfRule type="expression" dxfId="106" priority="143">
      <formula>AP5&gt;0</formula>
    </cfRule>
    <cfRule type="expression" dxfId="105" priority="144">
      <formula>FIND("-",AP5)</formula>
    </cfRule>
  </conditionalFormatting>
  <conditionalFormatting sqref="AH3">
    <cfRule type="iconSet" priority="140">
      <iconSet iconSet="3Arrows">
        <cfvo type="percent" val="0"/>
        <cfvo type="num" val="0"/>
        <cfvo type="num" val="0" gte="0"/>
      </iconSet>
    </cfRule>
    <cfRule type="cellIs" dxfId="104" priority="141" stopIfTrue="1" operator="greaterThan">
      <formula>0</formula>
    </cfRule>
    <cfRule type="cellIs" dxfId="103" priority="142" stopIfTrue="1" operator="lessThan">
      <formula>0</formula>
    </cfRule>
  </conditionalFormatting>
  <conditionalFormatting sqref="L7">
    <cfRule type="iconSet" priority="137">
      <iconSet iconSet="3Arrows">
        <cfvo type="percent" val="0"/>
        <cfvo type="num" val="0"/>
        <cfvo type="num" val="0" gte="0"/>
      </iconSet>
    </cfRule>
    <cfRule type="cellIs" dxfId="102" priority="138" stopIfTrue="1" operator="greaterThan">
      <formula>0</formula>
    </cfRule>
    <cfRule type="cellIs" dxfId="101" priority="139" stopIfTrue="1" operator="lessThan">
      <formula>0</formula>
    </cfRule>
  </conditionalFormatting>
  <conditionalFormatting sqref="L8">
    <cfRule type="iconSet" priority="134">
      <iconSet iconSet="3Arrows">
        <cfvo type="percent" val="0"/>
        <cfvo type="num" val="0"/>
        <cfvo type="num" val="0" gte="0"/>
      </iconSet>
    </cfRule>
    <cfRule type="cellIs" dxfId="100" priority="135" stopIfTrue="1" operator="greaterThan">
      <formula>0</formula>
    </cfRule>
    <cfRule type="cellIs" dxfId="99" priority="136" stopIfTrue="1" operator="lessThan">
      <formula>0</formula>
    </cfRule>
  </conditionalFormatting>
  <conditionalFormatting sqref="L9">
    <cfRule type="iconSet" priority="131">
      <iconSet iconSet="3Arrows">
        <cfvo type="percent" val="0"/>
        <cfvo type="num" val="0"/>
        <cfvo type="num" val="0" gte="0"/>
      </iconSet>
    </cfRule>
    <cfRule type="cellIs" dxfId="98" priority="132" stopIfTrue="1" operator="greaterThan">
      <formula>0</formula>
    </cfRule>
    <cfRule type="cellIs" dxfId="97" priority="133" stopIfTrue="1" operator="lessThan">
      <formula>0</formula>
    </cfRule>
  </conditionalFormatting>
  <conditionalFormatting sqref="L10">
    <cfRule type="iconSet" priority="128">
      <iconSet iconSet="3Arrows">
        <cfvo type="percent" val="0"/>
        <cfvo type="num" val="0"/>
        <cfvo type="num" val="0" gte="0"/>
      </iconSet>
    </cfRule>
    <cfRule type="cellIs" dxfId="96" priority="129" stopIfTrue="1" operator="greaterThan">
      <formula>0</formula>
    </cfRule>
    <cfRule type="cellIs" dxfId="95" priority="130" stopIfTrue="1" operator="lessThan">
      <formula>0</formula>
    </cfRule>
  </conditionalFormatting>
  <conditionalFormatting sqref="L11">
    <cfRule type="iconSet" priority="125">
      <iconSet iconSet="3Arrows">
        <cfvo type="percent" val="0"/>
        <cfvo type="num" val="0"/>
        <cfvo type="num" val="0" gte="0"/>
      </iconSet>
    </cfRule>
    <cfRule type="cellIs" dxfId="94" priority="126" stopIfTrue="1" operator="greaterThan">
      <formula>0</formula>
    </cfRule>
    <cfRule type="cellIs" dxfId="93" priority="127" stopIfTrue="1" operator="lessThan">
      <formula>0</formula>
    </cfRule>
  </conditionalFormatting>
  <conditionalFormatting sqref="L12">
    <cfRule type="iconSet" priority="122">
      <iconSet iconSet="3Arrows">
        <cfvo type="percent" val="0"/>
        <cfvo type="num" val="0"/>
        <cfvo type="num" val="0" gte="0"/>
      </iconSet>
    </cfRule>
    <cfRule type="cellIs" dxfId="92" priority="123" stopIfTrue="1" operator="greaterThan">
      <formula>0</formula>
    </cfRule>
    <cfRule type="cellIs" dxfId="91" priority="124" stopIfTrue="1" operator="lessThan">
      <formula>0</formula>
    </cfRule>
  </conditionalFormatting>
  <conditionalFormatting sqref="L13">
    <cfRule type="iconSet" priority="119">
      <iconSet iconSet="3Arrows">
        <cfvo type="percent" val="0"/>
        <cfvo type="num" val="0"/>
        <cfvo type="num" val="0" gte="0"/>
      </iconSet>
    </cfRule>
    <cfRule type="cellIs" dxfId="90" priority="120" stopIfTrue="1" operator="greaterThan">
      <formula>0</formula>
    </cfRule>
    <cfRule type="cellIs" dxfId="89" priority="121" stopIfTrue="1" operator="lessThan">
      <formula>0</formula>
    </cfRule>
  </conditionalFormatting>
  <conditionalFormatting sqref="L14">
    <cfRule type="iconSet" priority="116">
      <iconSet iconSet="3Arrows">
        <cfvo type="percent" val="0"/>
        <cfvo type="num" val="0"/>
        <cfvo type="num" val="0" gte="0"/>
      </iconSet>
    </cfRule>
    <cfRule type="cellIs" dxfId="88" priority="117" stopIfTrue="1" operator="greaterThan">
      <formula>0</formula>
    </cfRule>
    <cfRule type="cellIs" dxfId="87" priority="118" stopIfTrue="1" operator="lessThan">
      <formula>0</formula>
    </cfRule>
  </conditionalFormatting>
  <conditionalFormatting sqref="L15">
    <cfRule type="iconSet" priority="113">
      <iconSet iconSet="3Arrows">
        <cfvo type="percent" val="0"/>
        <cfvo type="num" val="0"/>
        <cfvo type="num" val="0" gte="0"/>
      </iconSet>
    </cfRule>
    <cfRule type="cellIs" dxfId="86" priority="114" stopIfTrue="1" operator="greaterThan">
      <formula>0</formula>
    </cfRule>
    <cfRule type="cellIs" dxfId="85" priority="115" stopIfTrue="1" operator="lessThan">
      <formula>0</formula>
    </cfRule>
  </conditionalFormatting>
  <conditionalFormatting sqref="L16">
    <cfRule type="iconSet" priority="110">
      <iconSet iconSet="3Arrows">
        <cfvo type="percent" val="0"/>
        <cfvo type="num" val="0"/>
        <cfvo type="num" val="0" gte="0"/>
      </iconSet>
    </cfRule>
    <cfRule type="cellIs" dxfId="84" priority="111" stopIfTrue="1" operator="greaterThan">
      <formula>0</formula>
    </cfRule>
    <cfRule type="cellIs" dxfId="83" priority="112" stopIfTrue="1" operator="lessThan">
      <formula>0</formula>
    </cfRule>
  </conditionalFormatting>
  <conditionalFormatting sqref="L17">
    <cfRule type="iconSet" priority="107">
      <iconSet iconSet="3Arrows">
        <cfvo type="percent" val="0"/>
        <cfvo type="num" val="0"/>
        <cfvo type="num" val="0" gte="0"/>
      </iconSet>
    </cfRule>
    <cfRule type="cellIs" dxfId="82" priority="108" stopIfTrue="1" operator="greaterThan">
      <formula>0</formula>
    </cfRule>
    <cfRule type="cellIs" dxfId="81" priority="109" stopIfTrue="1" operator="lessThan">
      <formula>0</formula>
    </cfRule>
  </conditionalFormatting>
  <conditionalFormatting sqref="L18">
    <cfRule type="iconSet" priority="104">
      <iconSet iconSet="3Arrows">
        <cfvo type="percent" val="0"/>
        <cfvo type="num" val="0"/>
        <cfvo type="num" val="0" gte="0"/>
      </iconSet>
    </cfRule>
    <cfRule type="cellIs" dxfId="80" priority="105" stopIfTrue="1" operator="greaterThan">
      <formula>0</formula>
    </cfRule>
    <cfRule type="cellIs" dxfId="79" priority="106" stopIfTrue="1" operator="lessThan">
      <formula>0</formula>
    </cfRule>
  </conditionalFormatting>
  <conditionalFormatting sqref="L19">
    <cfRule type="iconSet" priority="101">
      <iconSet iconSet="3Arrows">
        <cfvo type="percent" val="0"/>
        <cfvo type="num" val="0"/>
        <cfvo type="num" val="0" gte="0"/>
      </iconSet>
    </cfRule>
    <cfRule type="cellIs" dxfId="78" priority="102" stopIfTrue="1" operator="greaterThan">
      <formula>0</formula>
    </cfRule>
    <cfRule type="cellIs" dxfId="77" priority="103" stopIfTrue="1" operator="lessThan">
      <formula>0</formula>
    </cfRule>
  </conditionalFormatting>
  <conditionalFormatting sqref="L20">
    <cfRule type="iconSet" priority="98">
      <iconSet iconSet="3Arrows">
        <cfvo type="percent" val="0"/>
        <cfvo type="num" val="0"/>
        <cfvo type="num" val="0" gte="0"/>
      </iconSet>
    </cfRule>
    <cfRule type="cellIs" dxfId="76" priority="99" stopIfTrue="1" operator="greaterThan">
      <formula>0</formula>
    </cfRule>
    <cfRule type="cellIs" dxfId="75" priority="100" stopIfTrue="1" operator="lessThan">
      <formula>0</formula>
    </cfRule>
  </conditionalFormatting>
  <conditionalFormatting sqref="L21">
    <cfRule type="iconSet" priority="95">
      <iconSet iconSet="3Arrows">
        <cfvo type="percent" val="0"/>
        <cfvo type="num" val="0"/>
        <cfvo type="num" val="0" gte="0"/>
      </iconSet>
    </cfRule>
    <cfRule type="cellIs" dxfId="74" priority="96" stopIfTrue="1" operator="greaterThan">
      <formula>0</formula>
    </cfRule>
    <cfRule type="cellIs" dxfId="73" priority="97" stopIfTrue="1" operator="lessThan">
      <formula>0</formula>
    </cfRule>
  </conditionalFormatting>
  <conditionalFormatting sqref="L22">
    <cfRule type="iconSet" priority="92">
      <iconSet iconSet="3Arrows">
        <cfvo type="percent" val="0"/>
        <cfvo type="num" val="0"/>
        <cfvo type="num" val="0" gte="0"/>
      </iconSet>
    </cfRule>
    <cfRule type="cellIs" dxfId="72" priority="93" stopIfTrue="1" operator="greaterThan">
      <formula>0</formula>
    </cfRule>
    <cfRule type="cellIs" dxfId="71" priority="94" stopIfTrue="1" operator="lessThan">
      <formula>0</formula>
    </cfRule>
  </conditionalFormatting>
  <conditionalFormatting sqref="L23">
    <cfRule type="iconSet" priority="89">
      <iconSet iconSet="3Arrows">
        <cfvo type="percent" val="0"/>
        <cfvo type="num" val="0"/>
        <cfvo type="num" val="0" gte="0"/>
      </iconSet>
    </cfRule>
    <cfRule type="cellIs" dxfId="70" priority="90" stopIfTrue="1" operator="greaterThan">
      <formula>0</formula>
    </cfRule>
    <cfRule type="cellIs" dxfId="69" priority="91" stopIfTrue="1" operator="lessThan">
      <formula>0</formula>
    </cfRule>
  </conditionalFormatting>
  <conditionalFormatting sqref="L24">
    <cfRule type="iconSet" priority="86">
      <iconSet iconSet="3Arrows">
        <cfvo type="percent" val="0"/>
        <cfvo type="num" val="0"/>
        <cfvo type="num" val="0" gte="0"/>
      </iconSet>
    </cfRule>
    <cfRule type="cellIs" dxfId="68" priority="87" stopIfTrue="1" operator="greaterThan">
      <formula>0</formula>
    </cfRule>
    <cfRule type="cellIs" dxfId="67" priority="88" stopIfTrue="1" operator="lessThan">
      <formula>0</formula>
    </cfRule>
  </conditionalFormatting>
  <conditionalFormatting sqref="L25">
    <cfRule type="iconSet" priority="83">
      <iconSet iconSet="3Arrows">
        <cfvo type="percent" val="0"/>
        <cfvo type="num" val="0"/>
        <cfvo type="num" val="0" gte="0"/>
      </iconSet>
    </cfRule>
    <cfRule type="cellIs" dxfId="66" priority="84" stopIfTrue="1" operator="greaterThan">
      <formula>0</formula>
    </cfRule>
    <cfRule type="cellIs" dxfId="65" priority="85" stopIfTrue="1" operator="lessThan">
      <formula>0</formula>
    </cfRule>
  </conditionalFormatting>
  <conditionalFormatting sqref="L26">
    <cfRule type="iconSet" priority="80">
      <iconSet iconSet="3Arrows">
        <cfvo type="percent" val="0"/>
        <cfvo type="num" val="0"/>
        <cfvo type="num" val="0" gte="0"/>
      </iconSet>
    </cfRule>
    <cfRule type="cellIs" dxfId="64" priority="81" stopIfTrue="1" operator="greaterThan">
      <formula>0</formula>
    </cfRule>
    <cfRule type="cellIs" dxfId="63" priority="82" stopIfTrue="1" operator="lessThan">
      <formula>0</formula>
    </cfRule>
  </conditionalFormatting>
  <conditionalFormatting sqref="L27">
    <cfRule type="iconSet" priority="77">
      <iconSet iconSet="3Arrows">
        <cfvo type="percent" val="0"/>
        <cfvo type="num" val="0"/>
        <cfvo type="num" val="0" gte="0"/>
      </iconSet>
    </cfRule>
    <cfRule type="cellIs" dxfId="62" priority="78" stopIfTrue="1" operator="greaterThan">
      <formula>0</formula>
    </cfRule>
    <cfRule type="cellIs" dxfId="61" priority="79" stopIfTrue="1" operator="lessThan">
      <formula>0</formula>
    </cfRule>
  </conditionalFormatting>
  <conditionalFormatting sqref="L28">
    <cfRule type="iconSet" priority="74">
      <iconSet iconSet="3Arrows">
        <cfvo type="percent" val="0"/>
        <cfvo type="num" val="0"/>
        <cfvo type="num" val="0" gte="0"/>
      </iconSet>
    </cfRule>
    <cfRule type="cellIs" dxfId="60" priority="75" stopIfTrue="1" operator="greaterThan">
      <formula>0</formula>
    </cfRule>
    <cfRule type="cellIs" dxfId="59" priority="76" stopIfTrue="1" operator="lessThan">
      <formula>0</formula>
    </cfRule>
  </conditionalFormatting>
  <conditionalFormatting sqref="L29">
    <cfRule type="iconSet" priority="71">
      <iconSet iconSet="3Arrows">
        <cfvo type="percent" val="0"/>
        <cfvo type="num" val="0"/>
        <cfvo type="num" val="0" gte="0"/>
      </iconSet>
    </cfRule>
    <cfRule type="cellIs" dxfId="58" priority="72" stopIfTrue="1" operator="greaterThan">
      <formula>0</formula>
    </cfRule>
    <cfRule type="cellIs" dxfId="57" priority="73" stopIfTrue="1" operator="lessThan">
      <formula>0</formula>
    </cfRule>
  </conditionalFormatting>
  <conditionalFormatting sqref="L30">
    <cfRule type="iconSet" priority="68">
      <iconSet iconSet="3Arrows">
        <cfvo type="percent" val="0"/>
        <cfvo type="num" val="0"/>
        <cfvo type="num" val="0" gte="0"/>
      </iconSet>
    </cfRule>
    <cfRule type="cellIs" dxfId="56" priority="69" stopIfTrue="1" operator="greaterThan">
      <formula>0</formula>
    </cfRule>
    <cfRule type="cellIs" dxfId="55" priority="70" stopIfTrue="1" operator="lessThan">
      <formula>0</formula>
    </cfRule>
  </conditionalFormatting>
  <conditionalFormatting sqref="L31">
    <cfRule type="iconSet" priority="65">
      <iconSet iconSet="3Arrows">
        <cfvo type="percent" val="0"/>
        <cfvo type="num" val="0"/>
        <cfvo type="num" val="0" gte="0"/>
      </iconSet>
    </cfRule>
    <cfRule type="cellIs" dxfId="54" priority="66" stopIfTrue="1" operator="greaterThan">
      <formula>0</formula>
    </cfRule>
    <cfRule type="cellIs" dxfId="53" priority="67" stopIfTrue="1" operator="lessThan">
      <formula>0</formula>
    </cfRule>
  </conditionalFormatting>
  <conditionalFormatting sqref="L32">
    <cfRule type="iconSet" priority="62">
      <iconSet iconSet="3Arrows">
        <cfvo type="percent" val="0"/>
        <cfvo type="num" val="0"/>
        <cfvo type="num" val="0" gte="0"/>
      </iconSet>
    </cfRule>
    <cfRule type="cellIs" dxfId="52" priority="63" stopIfTrue="1" operator="greaterThan">
      <formula>0</formula>
    </cfRule>
    <cfRule type="cellIs" dxfId="51" priority="64" stopIfTrue="1" operator="lessThan">
      <formula>0</formula>
    </cfRule>
  </conditionalFormatting>
  <conditionalFormatting sqref="L33">
    <cfRule type="iconSet" priority="59">
      <iconSet iconSet="3Arrows">
        <cfvo type="percent" val="0"/>
        <cfvo type="num" val="0"/>
        <cfvo type="num" val="0" gte="0"/>
      </iconSet>
    </cfRule>
    <cfRule type="cellIs" dxfId="50" priority="60" stopIfTrue="1" operator="greaterThan">
      <formula>0</formula>
    </cfRule>
    <cfRule type="cellIs" dxfId="49" priority="61" stopIfTrue="1" operator="lessThan">
      <formula>0</formula>
    </cfRule>
  </conditionalFormatting>
  <conditionalFormatting sqref="L34">
    <cfRule type="iconSet" priority="56">
      <iconSet iconSet="3Arrows">
        <cfvo type="percent" val="0"/>
        <cfvo type="num" val="0"/>
        <cfvo type="num" val="0" gte="0"/>
      </iconSet>
    </cfRule>
    <cfRule type="cellIs" dxfId="48" priority="57" stopIfTrue="1" operator="greaterThan">
      <formula>0</formula>
    </cfRule>
    <cfRule type="cellIs" dxfId="47" priority="58" stopIfTrue="1" operator="lessThan">
      <formula>0</formula>
    </cfRule>
  </conditionalFormatting>
  <conditionalFormatting sqref="L35">
    <cfRule type="iconSet" priority="53">
      <iconSet iconSet="3Arrows">
        <cfvo type="percent" val="0"/>
        <cfvo type="num" val="0"/>
        <cfvo type="num" val="0" gte="0"/>
      </iconSet>
    </cfRule>
    <cfRule type="cellIs" dxfId="46" priority="54" stopIfTrue="1" operator="greaterThan">
      <formula>0</formula>
    </cfRule>
    <cfRule type="cellIs" dxfId="45" priority="55" stopIfTrue="1" operator="lessThan">
      <formula>0</formula>
    </cfRule>
  </conditionalFormatting>
  <conditionalFormatting sqref="L36">
    <cfRule type="iconSet" priority="50">
      <iconSet iconSet="3Arrows">
        <cfvo type="percent" val="0"/>
        <cfvo type="num" val="0"/>
        <cfvo type="num" val="0" gte="0"/>
      </iconSet>
    </cfRule>
    <cfRule type="cellIs" dxfId="44" priority="51" stopIfTrue="1" operator="greaterThan">
      <formula>0</formula>
    </cfRule>
    <cfRule type="cellIs" dxfId="43" priority="52" stopIfTrue="1" operator="lessThan">
      <formula>0</formula>
    </cfRule>
  </conditionalFormatting>
  <conditionalFormatting sqref="L37">
    <cfRule type="iconSet" priority="47">
      <iconSet iconSet="3Arrows">
        <cfvo type="percent" val="0"/>
        <cfvo type="num" val="0"/>
        <cfvo type="num" val="0" gte="0"/>
      </iconSet>
    </cfRule>
    <cfRule type="cellIs" dxfId="42" priority="48" stopIfTrue="1" operator="greaterThan">
      <formula>0</formula>
    </cfRule>
    <cfRule type="cellIs" dxfId="41" priority="49" stopIfTrue="1" operator="lessThan">
      <formula>0</formula>
    </cfRule>
  </conditionalFormatting>
  <conditionalFormatting sqref="L38">
    <cfRule type="iconSet" priority="44">
      <iconSet iconSet="3Arrows">
        <cfvo type="percent" val="0"/>
        <cfvo type="num" val="0"/>
        <cfvo type="num" val="0" gte="0"/>
      </iconSet>
    </cfRule>
    <cfRule type="cellIs" dxfId="40" priority="45" stopIfTrue="1" operator="greaterThan">
      <formula>0</formula>
    </cfRule>
    <cfRule type="cellIs" dxfId="39" priority="46" stopIfTrue="1" operator="lessThan">
      <formula>0</formula>
    </cfRule>
  </conditionalFormatting>
  <conditionalFormatting sqref="L39">
    <cfRule type="iconSet" priority="41">
      <iconSet iconSet="3Arrows">
        <cfvo type="percent" val="0"/>
        <cfvo type="num" val="0"/>
        <cfvo type="num" val="0" gte="0"/>
      </iconSet>
    </cfRule>
    <cfRule type="cellIs" dxfId="38" priority="42" stopIfTrue="1" operator="greaterThan">
      <formula>0</formula>
    </cfRule>
    <cfRule type="cellIs" dxfId="37" priority="43" stopIfTrue="1" operator="lessThan">
      <formula>0</formula>
    </cfRule>
  </conditionalFormatting>
  <conditionalFormatting sqref="L40">
    <cfRule type="iconSet" priority="38">
      <iconSet iconSet="3Arrows">
        <cfvo type="percent" val="0"/>
        <cfvo type="num" val="0"/>
        <cfvo type="num" val="0" gte="0"/>
      </iconSet>
    </cfRule>
    <cfRule type="cellIs" dxfId="36" priority="39" stopIfTrue="1" operator="greaterThan">
      <formula>0</formula>
    </cfRule>
    <cfRule type="cellIs" dxfId="35" priority="40" stopIfTrue="1" operator="lessThan">
      <formula>0</formula>
    </cfRule>
  </conditionalFormatting>
  <conditionalFormatting sqref="L41">
    <cfRule type="iconSet" priority="35">
      <iconSet iconSet="3Arrows">
        <cfvo type="percent" val="0"/>
        <cfvo type="num" val="0"/>
        <cfvo type="num" val="0" gte="0"/>
      </iconSet>
    </cfRule>
    <cfRule type="cellIs" dxfId="34" priority="36" stopIfTrue="1" operator="greaterThan">
      <formula>0</formula>
    </cfRule>
    <cfRule type="cellIs" dxfId="33" priority="37" stopIfTrue="1" operator="lessThan">
      <formula>0</formula>
    </cfRule>
  </conditionalFormatting>
  <conditionalFormatting sqref="L42">
    <cfRule type="iconSet" priority="32">
      <iconSet iconSet="3Arrows">
        <cfvo type="percent" val="0"/>
        <cfvo type="num" val="0"/>
        <cfvo type="num" val="0" gte="0"/>
      </iconSet>
    </cfRule>
    <cfRule type="cellIs" dxfId="32" priority="33" stopIfTrue="1" operator="greaterThan">
      <formula>0</formula>
    </cfRule>
    <cfRule type="cellIs" dxfId="31" priority="34" stopIfTrue="1" operator="lessThan">
      <formula>0</formula>
    </cfRule>
  </conditionalFormatting>
  <conditionalFormatting sqref="L43">
    <cfRule type="iconSet" priority="29">
      <iconSet iconSet="3Arrows">
        <cfvo type="percent" val="0"/>
        <cfvo type="num" val="0"/>
        <cfvo type="num" val="0" gte="0"/>
      </iconSet>
    </cfRule>
    <cfRule type="cellIs" dxfId="30" priority="30" stopIfTrue="1" operator="greaterThan">
      <formula>0</formula>
    </cfRule>
    <cfRule type="cellIs" dxfId="29" priority="31" stopIfTrue="1" operator="lessThan">
      <formula>0</formula>
    </cfRule>
  </conditionalFormatting>
  <conditionalFormatting sqref="L44">
    <cfRule type="iconSet" priority="26">
      <iconSet iconSet="3Arrows">
        <cfvo type="percent" val="0"/>
        <cfvo type="num" val="0"/>
        <cfvo type="num" val="0" gte="0"/>
      </iconSet>
    </cfRule>
    <cfRule type="cellIs" dxfId="28" priority="27" stopIfTrue="1" operator="greaterThan">
      <formula>0</formula>
    </cfRule>
    <cfRule type="cellIs" dxfId="27" priority="28" stopIfTrue="1" operator="lessThan">
      <formula>0</formula>
    </cfRule>
  </conditionalFormatting>
  <conditionalFormatting sqref="L45">
    <cfRule type="iconSet" priority="23">
      <iconSet iconSet="3Arrows">
        <cfvo type="percent" val="0"/>
        <cfvo type="num" val="0"/>
        <cfvo type="num" val="0" gte="0"/>
      </iconSet>
    </cfRule>
    <cfRule type="cellIs" dxfId="26" priority="24" stopIfTrue="1" operator="greaterThan">
      <formula>0</formula>
    </cfRule>
    <cfRule type="cellIs" dxfId="25" priority="25" stopIfTrue="1" operator="lessThan">
      <formula>0</formula>
    </cfRule>
  </conditionalFormatting>
  <conditionalFormatting sqref="L46">
    <cfRule type="iconSet" priority="20">
      <iconSet iconSet="3Arrows">
        <cfvo type="percent" val="0"/>
        <cfvo type="num" val="0"/>
        <cfvo type="num" val="0" gte="0"/>
      </iconSet>
    </cfRule>
    <cfRule type="cellIs" dxfId="24" priority="21" stopIfTrue="1" operator="greaterThan">
      <formula>0</formula>
    </cfRule>
    <cfRule type="cellIs" dxfId="23" priority="22" stopIfTrue="1" operator="lessThan">
      <formula>0</formula>
    </cfRule>
  </conditionalFormatting>
  <conditionalFormatting sqref="K7">
    <cfRule type="expression" dxfId="22" priority="18">
      <formula>L7&gt;0</formula>
    </cfRule>
    <cfRule type="expression" dxfId="21" priority="19">
      <formula>FIND("-",L7)</formula>
    </cfRule>
  </conditionalFormatting>
  <conditionalFormatting sqref="K8:K46">
    <cfRule type="expression" dxfId="20" priority="16">
      <formula>L8&gt;0</formula>
    </cfRule>
    <cfRule type="expression" dxfId="19" priority="17">
      <formula>FIND("-",L8)</formula>
    </cfRule>
  </conditionalFormatting>
  <conditionalFormatting sqref="H7:H46">
    <cfRule type="expression" dxfId="18" priority="14">
      <formula>L7&gt;0</formula>
    </cfRule>
    <cfRule type="expression" dxfId="17" priority="15">
      <formula>FIND("-",L7)</formula>
    </cfRule>
  </conditionalFormatting>
  <conditionalFormatting sqref="AJ7">
    <cfRule type="expression" dxfId="16" priority="9">
      <formula>AM7&lt;0</formula>
    </cfRule>
    <cfRule type="expression" dxfId="15" priority="10">
      <formula>AM7&gt;0</formula>
    </cfRule>
  </conditionalFormatting>
  <conditionalFormatting sqref="AM7:AM46">
    <cfRule type="top10" dxfId="14" priority="8" percent="1" rank="1"/>
  </conditionalFormatting>
  <conditionalFormatting sqref="AM7:AM46">
    <cfRule type="iconSet" priority="11">
      <iconSet iconSet="3Arrows">
        <cfvo type="percent" val="0"/>
        <cfvo type="num" val="0"/>
        <cfvo type="num" val="0" gte="0"/>
      </iconSet>
    </cfRule>
    <cfRule type="cellIs" dxfId="13" priority="12" stopIfTrue="1" operator="greaterThan">
      <formula>0</formula>
    </cfRule>
    <cfRule type="cellIs" dxfId="12" priority="13" stopIfTrue="1" operator="lessThan">
      <formula>0</formula>
    </cfRule>
  </conditionalFormatting>
  <conditionalFormatting sqref="AK8">
    <cfRule type="expression" dxfId="11" priority="5">
      <formula>AM8&lt;0</formula>
    </cfRule>
    <cfRule type="expression" dxfId="10" priority="6">
      <formula>AM8&gt;0</formula>
    </cfRule>
  </conditionalFormatting>
  <conditionalFormatting sqref="AK7">
    <cfRule type="expression" dxfId="9" priority="7">
      <formula>AM7&gt;0</formula>
    </cfRule>
  </conditionalFormatting>
  <conditionalFormatting sqref="AK9:AK46">
    <cfRule type="expression" dxfId="8" priority="3">
      <formula>AM9&lt;0</formula>
    </cfRule>
    <cfRule type="expression" dxfId="7" priority="4">
      <formula>AM9&gt;0</formula>
    </cfRule>
  </conditionalFormatting>
  <conditionalFormatting sqref="AJ8:AJ46">
    <cfRule type="cellIs" dxfId="6" priority="2" operator="between">
      <formula>0</formula>
      <formula>5</formula>
    </cfRule>
  </conditionalFormatting>
  <conditionalFormatting sqref="AJ8:AJ46">
    <cfRule type="cellIs" dxfId="5" priority="1" operator="between">
      <formula>36</formula>
      <formula>40</formula>
    </cfRule>
  </conditionalFormatting>
  <hyperlinks>
    <hyperlink ref="I3:M3" r:id="rId1" display="COMPOSITION CAC 40"/>
    <hyperlink ref="AD2" r:id="rId2" display="http://fr.investing.com/markets/finlande"/>
    <hyperlink ref="E3" r:id="rId3"/>
    <hyperlink ref="AD37" r:id="rId4"/>
  </hyperlinks>
  <pageMargins left="0.7" right="0.7" top="0.75" bottom="0.75" header="0.3" footer="0.3"/>
  <pageSetup paperSize="9" orientation="portrait" horizontalDpi="4294967293" verticalDpi="0" r:id="rId5"/>
  <drawing r:id="rId6"/>
  <extLst>
    <ext xmlns:x14="http://schemas.microsoft.com/office/spreadsheetml/2009/9/main" uri="{78C0D931-6437-407d-A8EE-F0AAD7539E65}">
      <x14:conditionalFormattings>
        <x14:conditionalFormatting xmlns:xm="http://schemas.microsoft.com/office/excel/2006/main">
          <x14:cfRule type="containsErrors" priority="280" id="{8EC4158D-4F2C-4AA0-92A9-DE6C73D5574F}">
            <xm:f>ISERROR('[PERFORMANCES COMPOSITION INDICES.xlsm]FTSE COMPO'!#REF!)</xm:f>
            <x14:dxf>
              <fill>
                <patternFill>
                  <bgColor theme="1"/>
                </patternFill>
              </fill>
            </x14:dxf>
          </x14:cfRule>
          <xm:sqref>C7:D46 AJ8:AJ46</xm:sqref>
        </x14:conditionalFormatting>
        <x14:conditionalFormatting xmlns:xm="http://schemas.microsoft.com/office/excel/2006/main">
          <x14:cfRule type="iconSet" priority="147" id="{C157B8D5-27DD-4EDF-BA95-3F41F253BE1C}">
            <x14:iconSet iconSet="3TrafficLights2" showValue="0" custom="1">
              <x14:cfvo type="percent">
                <xm:f>0</xm:f>
              </x14:cfvo>
              <x14:cfvo type="num">
                <xm:f>1</xm:f>
              </x14:cfvo>
              <x14:cfvo type="num">
                <xm:f>2</xm:f>
              </x14:cfvo>
              <x14:cfIcon iconSet="3TrafficLights2" iconId="1"/>
              <x14:cfIcon iconSet="3TrafficLights2" iconId="2"/>
              <x14:cfIcon iconSet="3TrafficLights2" iconId="0"/>
            </x14:iconSet>
          </x14:cfRule>
          <xm:sqref>AC3</xm:sqref>
        </x14:conditionalFormatting>
        <x14:conditionalFormatting xmlns:xm="http://schemas.microsoft.com/office/excel/2006/main">
          <x14:cfRule type="containsText" priority="145" stopIfTrue="1" operator="containsText" id="{F4EB5E73-0776-4B7A-83F5-ED5CCFDABD40}">
            <xm:f>NOT(ISERROR(SEARCH("Marché ouvert",O3)))</xm:f>
            <xm:f>"Marché ouvert"</xm:f>
            <x14:dxf>
              <font>
                <b/>
                <i val="0"/>
                <color rgb="FF008000"/>
              </font>
              <fill>
                <patternFill>
                  <bgColor rgb="FFCCFFCC"/>
                </patternFill>
              </fill>
            </x14:dxf>
          </x14:cfRule>
          <x14:cfRule type="containsText" priority="146" stopIfTrue="1" operator="containsText" id="{2CDC7897-4FEA-4DD4-A669-86A67FAB84BC}">
            <xm:f>NOT(ISERROR(SEARCH("Marché fermé",O3)))</xm:f>
            <xm:f>"Marché fermé"</xm:f>
            <x14:dxf>
              <font>
                <b/>
                <i val="0"/>
                <color rgb="FFFF0000"/>
              </font>
              <fill>
                <patternFill>
                  <bgColor theme="9" tint="0.59996337778862885"/>
                </patternFill>
              </fill>
            </x14:dxf>
          </x14:cfRule>
          <xm:sqref>O3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CAC 40 COMPO</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MAISON</cp:lastModifiedBy>
  <dcterms:created xsi:type="dcterms:W3CDTF">2015-05-11T10:28:50Z</dcterms:created>
  <dcterms:modified xsi:type="dcterms:W3CDTF">2015-05-11T10:36:39Z</dcterms:modified>
</cp:coreProperties>
</file>