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75" windowWidth="28515" windowHeight="12840"/>
  </bookViews>
  <sheets>
    <sheet name="Conso 2011-2012" sheetId="1" r:id="rId1"/>
  </sheets>
  <calcPr calcId="144525"/>
</workbook>
</file>

<file path=xl/calcChain.xml><?xml version="1.0" encoding="utf-8"?>
<calcChain xmlns="http://schemas.openxmlformats.org/spreadsheetml/2006/main">
  <c r="L144" i="1" l="1"/>
  <c r="L16" i="1"/>
  <c r="L15" i="1"/>
  <c r="L14" i="1"/>
  <c r="L13" i="1"/>
  <c r="L12" i="1"/>
  <c r="L11" i="1"/>
  <c r="L10" i="1"/>
  <c r="L27" i="1" l="1"/>
  <c r="L26" i="1"/>
  <c r="L25" i="1"/>
  <c r="L24" i="1"/>
  <c r="L23" i="1"/>
  <c r="L22" i="1"/>
  <c r="L21" i="1"/>
  <c r="N49" i="1" l="1"/>
  <c r="L49" i="1"/>
  <c r="N48" i="1"/>
  <c r="L48" i="1"/>
  <c r="N47" i="1"/>
  <c r="L47" i="1"/>
  <c r="N46" i="1"/>
  <c r="L46" i="1"/>
  <c r="N45" i="1"/>
  <c r="L45" i="1"/>
  <c r="N44" i="1"/>
  <c r="L44" i="1"/>
  <c r="N38" i="1"/>
  <c r="L38" i="1"/>
  <c r="N37" i="1"/>
  <c r="L37" i="1"/>
  <c r="N36" i="1"/>
  <c r="L36" i="1"/>
  <c r="N35" i="1"/>
  <c r="L35" i="1"/>
  <c r="N34" i="1"/>
  <c r="L34" i="1"/>
  <c r="N33" i="1"/>
  <c r="L33" i="1"/>
  <c r="N27" i="1"/>
  <c r="N26" i="1"/>
  <c r="N25" i="1"/>
  <c r="N24" i="1"/>
  <c r="N23" i="1"/>
  <c r="N22" i="1"/>
  <c r="N16" i="1" l="1"/>
  <c r="N15" i="1"/>
  <c r="N14" i="1"/>
  <c r="N13" i="1"/>
  <c r="N12" i="1"/>
  <c r="N11" i="1"/>
  <c r="N10" i="1"/>
  <c r="N299" i="1" l="1"/>
  <c r="L299" i="1"/>
  <c r="N298" i="1"/>
  <c r="L298" i="1"/>
  <c r="N297" i="1"/>
  <c r="L297" i="1"/>
  <c r="N296" i="1"/>
  <c r="L296" i="1"/>
  <c r="N295" i="1"/>
  <c r="L295" i="1"/>
  <c r="N294" i="1"/>
  <c r="L294" i="1"/>
  <c r="N288" i="1"/>
  <c r="L288" i="1"/>
  <c r="N287" i="1"/>
  <c r="L287" i="1"/>
  <c r="N286" i="1"/>
  <c r="L286" i="1"/>
  <c r="N285" i="1"/>
  <c r="L285" i="1"/>
  <c r="N284" i="1"/>
  <c r="L284" i="1"/>
  <c r="N283" i="1"/>
  <c r="L283" i="1"/>
  <c r="N277" i="1"/>
  <c r="L277" i="1"/>
  <c r="N276" i="1"/>
  <c r="L276" i="1"/>
  <c r="N275" i="1"/>
  <c r="L275" i="1"/>
  <c r="N274" i="1"/>
  <c r="L274" i="1"/>
  <c r="N273" i="1"/>
  <c r="L273" i="1"/>
  <c r="N272" i="1"/>
  <c r="L272" i="1"/>
  <c r="N266" i="1"/>
  <c r="L266" i="1"/>
  <c r="N265" i="1"/>
  <c r="L265" i="1"/>
  <c r="N264" i="1"/>
  <c r="L264" i="1"/>
  <c r="N263" i="1"/>
  <c r="L263" i="1"/>
  <c r="N262" i="1"/>
  <c r="L262" i="1"/>
  <c r="N261" i="1"/>
  <c r="L261" i="1"/>
  <c r="N249" i="1"/>
  <c r="L249" i="1"/>
  <c r="N248" i="1"/>
  <c r="L248" i="1"/>
  <c r="N247" i="1"/>
  <c r="L247" i="1"/>
  <c r="N246" i="1"/>
  <c r="L246" i="1"/>
  <c r="N245" i="1"/>
  <c r="L245" i="1"/>
  <c r="N244" i="1"/>
  <c r="L244" i="1"/>
  <c r="N238" i="1"/>
  <c r="L238" i="1"/>
  <c r="N237" i="1"/>
  <c r="L237" i="1"/>
  <c r="N236" i="1"/>
  <c r="L236" i="1"/>
  <c r="N235" i="1"/>
  <c r="L235" i="1"/>
  <c r="N234" i="1"/>
  <c r="L234" i="1"/>
  <c r="N233" i="1"/>
  <c r="L233" i="1"/>
  <c r="N227" i="1"/>
  <c r="L227" i="1"/>
  <c r="N226" i="1"/>
  <c r="L226" i="1"/>
  <c r="N225" i="1"/>
  <c r="L225" i="1"/>
  <c r="N224" i="1"/>
  <c r="L224" i="1"/>
  <c r="N223" i="1"/>
  <c r="L223" i="1"/>
  <c r="N222" i="1"/>
  <c r="L222" i="1"/>
  <c r="N216" i="1"/>
  <c r="L216" i="1"/>
  <c r="N215" i="1"/>
  <c r="L215" i="1"/>
  <c r="N214" i="1"/>
  <c r="L214" i="1"/>
  <c r="N213" i="1"/>
  <c r="L213" i="1"/>
  <c r="N212" i="1"/>
  <c r="L212" i="1"/>
  <c r="N211" i="1"/>
  <c r="L211" i="1"/>
  <c r="N199" i="1"/>
  <c r="L199" i="1"/>
  <c r="N198" i="1"/>
  <c r="L198" i="1"/>
  <c r="N197" i="1"/>
  <c r="L197" i="1"/>
  <c r="N196" i="1"/>
  <c r="L196" i="1"/>
  <c r="N195" i="1"/>
  <c r="L195" i="1"/>
  <c r="N194" i="1"/>
  <c r="L194" i="1"/>
  <c r="N188" i="1"/>
  <c r="L188" i="1"/>
  <c r="N187" i="1"/>
  <c r="L187" i="1"/>
  <c r="N186" i="1"/>
  <c r="L186" i="1"/>
  <c r="N185" i="1"/>
  <c r="L185" i="1"/>
  <c r="N184" i="1"/>
  <c r="L184" i="1"/>
  <c r="N183" i="1"/>
  <c r="L183" i="1"/>
  <c r="N177" i="1"/>
  <c r="L177" i="1"/>
  <c r="N176" i="1"/>
  <c r="L176" i="1"/>
  <c r="N175" i="1"/>
  <c r="L175" i="1"/>
  <c r="N174" i="1"/>
  <c r="L174" i="1"/>
  <c r="N173" i="1"/>
  <c r="L173" i="1"/>
  <c r="N172" i="1"/>
  <c r="L172" i="1"/>
  <c r="N166" i="1"/>
  <c r="L166" i="1"/>
  <c r="N165" i="1"/>
  <c r="L165" i="1"/>
  <c r="N164" i="1"/>
  <c r="L164" i="1"/>
  <c r="N163" i="1"/>
  <c r="L163" i="1"/>
  <c r="N162" i="1"/>
  <c r="L162" i="1"/>
  <c r="N161" i="1"/>
  <c r="L161" i="1"/>
  <c r="N149" i="1"/>
  <c r="L149" i="1"/>
  <c r="N148" i="1"/>
  <c r="L148" i="1"/>
  <c r="N147" i="1"/>
  <c r="L147" i="1"/>
  <c r="N146" i="1"/>
  <c r="L146" i="1"/>
  <c r="N145" i="1"/>
  <c r="L145" i="1"/>
  <c r="N144" i="1"/>
  <c r="N138" i="1"/>
  <c r="L138" i="1"/>
  <c r="N137" i="1"/>
  <c r="L137" i="1"/>
  <c r="N136" i="1"/>
  <c r="L136" i="1"/>
  <c r="N135" i="1"/>
  <c r="L135" i="1"/>
  <c r="N134" i="1"/>
  <c r="L134" i="1"/>
  <c r="N133" i="1"/>
  <c r="L133" i="1"/>
  <c r="N127" i="1"/>
  <c r="L127" i="1"/>
  <c r="N126" i="1"/>
  <c r="L126" i="1"/>
  <c r="N125" i="1"/>
  <c r="L125" i="1"/>
  <c r="N124" i="1"/>
  <c r="L124" i="1"/>
  <c r="N123" i="1"/>
  <c r="L123" i="1"/>
  <c r="N122" i="1"/>
  <c r="L122" i="1"/>
  <c r="N116" i="1"/>
  <c r="L116" i="1"/>
  <c r="N115" i="1"/>
  <c r="L115" i="1"/>
  <c r="N114" i="1"/>
  <c r="L114" i="1"/>
  <c r="N113" i="1"/>
  <c r="L113" i="1"/>
  <c r="N112" i="1"/>
  <c r="L112" i="1"/>
  <c r="N111" i="1"/>
  <c r="L111" i="1"/>
  <c r="N99" i="1"/>
  <c r="L99" i="1"/>
  <c r="N98" i="1"/>
  <c r="L98" i="1"/>
  <c r="N97" i="1"/>
  <c r="L97" i="1"/>
  <c r="N96" i="1"/>
  <c r="L96" i="1"/>
  <c r="N95" i="1"/>
  <c r="L95" i="1"/>
  <c r="N94" i="1"/>
  <c r="L94" i="1"/>
  <c r="N88" i="1"/>
  <c r="L88" i="1"/>
  <c r="N87" i="1"/>
  <c r="L87" i="1"/>
  <c r="N86" i="1"/>
  <c r="L86" i="1"/>
  <c r="N85" i="1"/>
  <c r="L85" i="1"/>
  <c r="N84" i="1"/>
  <c r="L84" i="1"/>
  <c r="N83" i="1"/>
  <c r="L83" i="1"/>
  <c r="N77" i="1"/>
  <c r="L77" i="1"/>
  <c r="N76" i="1"/>
  <c r="L76" i="1"/>
  <c r="N75" i="1"/>
  <c r="L75" i="1"/>
  <c r="N74" i="1"/>
  <c r="L74" i="1"/>
  <c r="N73" i="1"/>
  <c r="L73" i="1"/>
  <c r="N72" i="1"/>
  <c r="L72" i="1"/>
  <c r="N66" i="1"/>
  <c r="L66" i="1"/>
  <c r="N65" i="1"/>
  <c r="L65" i="1"/>
  <c r="N64" i="1"/>
  <c r="L64" i="1"/>
  <c r="N63" i="1"/>
  <c r="L63" i="1"/>
  <c r="N62" i="1"/>
  <c r="L62" i="1"/>
  <c r="N61" i="1"/>
  <c r="L61" i="1"/>
  <c r="J259" i="1"/>
  <c r="N260" i="1" s="1"/>
  <c r="N268" i="1" s="1"/>
  <c r="H259" i="1"/>
  <c r="L260" i="1" s="1"/>
  <c r="L268" i="1" s="1"/>
  <c r="F259" i="1"/>
  <c r="J292" i="1"/>
  <c r="N293" i="1" s="1"/>
  <c r="H292" i="1"/>
  <c r="F292" i="1"/>
  <c r="J281" i="1"/>
  <c r="N282" i="1" s="1"/>
  <c r="H281" i="1"/>
  <c r="L282" i="1" s="1"/>
  <c r="F281" i="1"/>
  <c r="J270" i="1"/>
  <c r="N271" i="1" s="1"/>
  <c r="H270" i="1"/>
  <c r="F270" i="1"/>
  <c r="J209" i="1"/>
  <c r="N210" i="1" s="1"/>
  <c r="N218" i="1" s="1"/>
  <c r="H209" i="1"/>
  <c r="L210" i="1" s="1"/>
  <c r="L218" i="1" s="1"/>
  <c r="F209" i="1"/>
  <c r="J242" i="1"/>
  <c r="N243" i="1" s="1"/>
  <c r="H242" i="1"/>
  <c r="F242" i="1"/>
  <c r="J231" i="1"/>
  <c r="N232" i="1" s="1"/>
  <c r="H231" i="1"/>
  <c r="L232" i="1" s="1"/>
  <c r="F231" i="1"/>
  <c r="J220" i="1"/>
  <c r="N221" i="1" s="1"/>
  <c r="H220" i="1"/>
  <c r="F220" i="1"/>
  <c r="J109" i="1"/>
  <c r="N110" i="1" s="1"/>
  <c r="H109" i="1"/>
  <c r="L110" i="1" s="1"/>
  <c r="F109" i="1"/>
  <c r="F159" i="1"/>
  <c r="J192" i="1"/>
  <c r="N193" i="1" s="1"/>
  <c r="H192" i="1"/>
  <c r="F192" i="1"/>
  <c r="J181" i="1"/>
  <c r="N182" i="1" s="1"/>
  <c r="H181" i="1"/>
  <c r="F181" i="1"/>
  <c r="J170" i="1"/>
  <c r="N171" i="1" s="1"/>
  <c r="H170" i="1"/>
  <c r="F170" i="1"/>
  <c r="J159" i="1"/>
  <c r="H159" i="1"/>
  <c r="L160" i="1" s="1"/>
  <c r="L229" i="1" l="1"/>
  <c r="L279" i="1"/>
  <c r="L171" i="1"/>
  <c r="L179" i="1" s="1"/>
  <c r="L182" i="1"/>
  <c r="L190" i="1" s="1"/>
  <c r="L193" i="1"/>
  <c r="L201" i="1" s="1"/>
  <c r="L221" i="1"/>
  <c r="L243" i="1"/>
  <c r="L251" i="1" s="1"/>
  <c r="L271" i="1"/>
  <c r="L293" i="1"/>
  <c r="L301" i="1" s="1"/>
  <c r="L168" i="1"/>
  <c r="L240" i="1"/>
  <c r="L290" i="1"/>
  <c r="N160" i="1"/>
  <c r="N168" i="1" s="1"/>
  <c r="N290" i="1"/>
  <c r="N279" i="1"/>
  <c r="N301" i="1"/>
  <c r="N240" i="1"/>
  <c r="N229" i="1"/>
  <c r="N251" i="1"/>
  <c r="N190" i="1"/>
  <c r="N179" i="1"/>
  <c r="N201" i="1"/>
  <c r="J142" i="1"/>
  <c r="N143" i="1" s="1"/>
  <c r="H142" i="1"/>
  <c r="F142" i="1"/>
  <c r="J131" i="1"/>
  <c r="N132" i="1" s="1"/>
  <c r="H131" i="1"/>
  <c r="F131" i="1"/>
  <c r="J120" i="1"/>
  <c r="N121" i="1" s="1"/>
  <c r="H120" i="1"/>
  <c r="F120" i="1"/>
  <c r="N118" i="1"/>
  <c r="L118" i="1"/>
  <c r="R303" i="1" l="1"/>
  <c r="P253" i="1"/>
  <c r="P303" i="1"/>
  <c r="R203" i="1"/>
  <c r="L140" i="1"/>
  <c r="L132" i="1"/>
  <c r="L129" i="1"/>
  <c r="L121" i="1"/>
  <c r="L151" i="1"/>
  <c r="L143" i="1"/>
  <c r="R253" i="1"/>
  <c r="P203" i="1"/>
  <c r="N140" i="1"/>
  <c r="N129" i="1"/>
  <c r="N151" i="1"/>
  <c r="P153" i="1" l="1"/>
  <c r="R153" i="1"/>
  <c r="J59" i="1"/>
  <c r="N60" i="1" s="1"/>
  <c r="N68" i="1" s="1"/>
  <c r="H59" i="1"/>
  <c r="L60" i="1" s="1"/>
  <c r="F59" i="1"/>
  <c r="J92" i="1"/>
  <c r="N93" i="1" s="1"/>
  <c r="H92" i="1"/>
  <c r="F92" i="1"/>
  <c r="J81" i="1"/>
  <c r="N82" i="1" s="1"/>
  <c r="H81" i="1"/>
  <c r="F81" i="1"/>
  <c r="J70" i="1"/>
  <c r="N71" i="1" s="1"/>
  <c r="H70" i="1"/>
  <c r="F70" i="1"/>
  <c r="L68" i="1"/>
  <c r="L82" i="1" l="1"/>
  <c r="L90" i="1" s="1"/>
  <c r="L71" i="1"/>
  <c r="L79" i="1" s="1"/>
  <c r="L93" i="1"/>
  <c r="L101" i="1" s="1"/>
  <c r="N90" i="1"/>
  <c r="N79" i="1"/>
  <c r="N101" i="1"/>
  <c r="P103" i="1" l="1"/>
  <c r="R103" i="1"/>
  <c r="D10" i="1"/>
  <c r="D11" i="1" s="1"/>
  <c r="D12" i="1" s="1"/>
  <c r="D13" i="1" s="1"/>
  <c r="D14" i="1" s="1"/>
  <c r="D15" i="1" s="1"/>
  <c r="D16" i="1" s="1"/>
  <c r="D20" i="1" s="1"/>
  <c r="D21" i="1" s="1"/>
  <c r="D22" i="1" s="1"/>
  <c r="D23" i="1" s="1"/>
  <c r="D24" i="1" s="1"/>
  <c r="D25" i="1" s="1"/>
  <c r="D26" i="1" s="1"/>
  <c r="D27" i="1" s="1"/>
  <c r="D31" i="1" s="1"/>
  <c r="D32" i="1" s="1"/>
  <c r="D33" i="1" s="1"/>
  <c r="D34" i="1" s="1"/>
  <c r="D35" i="1" s="1"/>
  <c r="D36" i="1" s="1"/>
  <c r="D37" i="1" s="1"/>
  <c r="D38" i="1" s="1"/>
  <c r="D42" i="1" s="1"/>
  <c r="D43" i="1" s="1"/>
  <c r="D44" i="1" s="1"/>
  <c r="D45" i="1" s="1"/>
  <c r="D46" i="1" s="1"/>
  <c r="D47" i="1" s="1"/>
  <c r="D48" i="1" s="1"/>
  <c r="D49" i="1" s="1"/>
  <c r="B11" i="1"/>
  <c r="B12" i="1" s="1"/>
  <c r="B13" i="1" s="1"/>
  <c r="B14" i="1" s="1"/>
  <c r="B15" i="1" s="1"/>
  <c r="B16" i="1" s="1"/>
  <c r="B21" i="1" s="1"/>
  <c r="B22" i="1" s="1"/>
  <c r="B23" i="1" s="1"/>
  <c r="B24" i="1" s="1"/>
  <c r="B25" i="1" s="1"/>
  <c r="B26" i="1" s="1"/>
  <c r="B27" i="1" s="1"/>
  <c r="B32" i="1" s="1"/>
  <c r="B33" i="1" s="1"/>
  <c r="B34" i="1" s="1"/>
  <c r="B35" i="1" s="1"/>
  <c r="B36" i="1" s="1"/>
  <c r="B37" i="1" s="1"/>
  <c r="B38" i="1" s="1"/>
  <c r="B43" i="1" s="1"/>
  <c r="B44" i="1" s="1"/>
  <c r="B45" i="1" s="1"/>
  <c r="B46" i="1" s="1"/>
  <c r="B47" i="1" s="1"/>
  <c r="B48" i="1" s="1"/>
  <c r="B49" i="1" s="1"/>
  <c r="B60" i="1" s="1"/>
  <c r="F42" i="1"/>
  <c r="F31" i="1"/>
  <c r="F20" i="1"/>
  <c r="R10" i="1"/>
  <c r="V10" i="1" s="1"/>
  <c r="P10" i="1"/>
  <c r="T10" i="1" s="1"/>
  <c r="D59" i="1" l="1"/>
  <c r="P11" i="1"/>
  <c r="T11" i="1" s="1"/>
  <c r="R11" i="1"/>
  <c r="V11" i="1" s="1"/>
  <c r="R12" i="1" l="1"/>
  <c r="V12" i="1" s="1"/>
  <c r="P12" i="1"/>
  <c r="T12" i="1" s="1"/>
  <c r="P13" i="1" l="1"/>
  <c r="T13" i="1" s="1"/>
  <c r="R13" i="1"/>
  <c r="V13" i="1" s="1"/>
  <c r="R14" i="1" l="1"/>
  <c r="V14" i="1" s="1"/>
  <c r="P14" i="1"/>
  <c r="T14" i="1" s="1"/>
  <c r="R15" i="1"/>
  <c r="V15" i="1" s="1"/>
  <c r="J20" i="1"/>
  <c r="H20" i="1"/>
  <c r="J31" i="1" l="1"/>
  <c r="N32" i="1" s="1"/>
  <c r="N21" i="1"/>
  <c r="H31" i="1"/>
  <c r="L32" i="1" s="1"/>
  <c r="P15" i="1"/>
  <c r="T15" i="1" s="1"/>
  <c r="L18" i="1"/>
  <c r="R16" i="1"/>
  <c r="V16" i="1" s="1"/>
  <c r="N18" i="1"/>
  <c r="P16" i="1" l="1"/>
  <c r="T16" i="1" s="1"/>
  <c r="X18" i="1"/>
  <c r="Z18" i="1"/>
  <c r="R21" i="1"/>
  <c r="P21" i="1"/>
  <c r="R22" i="1" l="1"/>
  <c r="V22" i="1" s="1"/>
  <c r="V21" i="1"/>
  <c r="P22" i="1"/>
  <c r="T22" i="1" s="1"/>
  <c r="T21" i="1"/>
  <c r="P23" i="1" l="1"/>
  <c r="T23" i="1" s="1"/>
  <c r="R23" i="1"/>
  <c r="V23" i="1" s="1"/>
  <c r="R24" i="1" l="1"/>
  <c r="V24" i="1" s="1"/>
  <c r="P24" i="1"/>
  <c r="T24" i="1" l="1"/>
  <c r="P25" i="1"/>
  <c r="R25" i="1"/>
  <c r="V25" i="1" s="1"/>
  <c r="T25" i="1"/>
  <c r="R26" i="1"/>
  <c r="V26" i="1" s="1"/>
  <c r="N29" i="1"/>
  <c r="P26" i="1" l="1"/>
  <c r="T26" i="1" s="1"/>
  <c r="J42" i="1"/>
  <c r="N43" i="1" s="1"/>
  <c r="N40" i="1"/>
  <c r="H42" i="1"/>
  <c r="L43" i="1" s="1"/>
  <c r="L40" i="1"/>
  <c r="L29" i="1"/>
  <c r="R27" i="1"/>
  <c r="P27" i="1" l="1"/>
  <c r="X29" i="1" s="1"/>
  <c r="R32" i="1"/>
  <c r="Z29" i="1"/>
  <c r="V27" i="1"/>
  <c r="P32" i="1" l="1"/>
  <c r="T32" i="1" s="1"/>
  <c r="T27" i="1"/>
  <c r="R33" i="1"/>
  <c r="V32" i="1"/>
  <c r="P33" i="1" l="1"/>
  <c r="T33" i="1" s="1"/>
  <c r="R34" i="1"/>
  <c r="V33" i="1"/>
  <c r="P34" i="1" l="1"/>
  <c r="P35" i="1" s="1"/>
  <c r="R35" i="1"/>
  <c r="V34" i="1"/>
  <c r="T34" i="1" l="1"/>
  <c r="R36" i="1"/>
  <c r="V35" i="1"/>
  <c r="P36" i="1"/>
  <c r="T35" i="1"/>
  <c r="R37" i="1" l="1"/>
  <c r="V36" i="1"/>
  <c r="P37" i="1"/>
  <c r="T36" i="1"/>
  <c r="L51" i="1" l="1"/>
  <c r="P53" i="1" s="1"/>
  <c r="R38" i="1"/>
  <c r="V37" i="1"/>
  <c r="N51" i="1"/>
  <c r="R53" i="1" s="1"/>
  <c r="R105" i="1" s="1"/>
  <c r="P38" i="1"/>
  <c r="X40" i="1" s="1"/>
  <c r="T37" i="1"/>
  <c r="P55" i="1" l="1"/>
  <c r="P105" i="1"/>
  <c r="R110" i="1"/>
  <c r="V110" i="1" s="1"/>
  <c r="R155" i="1"/>
  <c r="R55" i="1"/>
  <c r="AD51" i="1" s="1"/>
  <c r="R43" i="1"/>
  <c r="Z40" i="1"/>
  <c r="V38" i="1"/>
  <c r="P43" i="1"/>
  <c r="T38" i="1"/>
  <c r="AB51" i="1" l="1"/>
  <c r="P60" i="1"/>
  <c r="T60" i="1" s="1"/>
  <c r="P110" i="1"/>
  <c r="T110" i="1" s="1"/>
  <c r="P155" i="1"/>
  <c r="R205" i="1"/>
  <c r="R160" i="1"/>
  <c r="V160" i="1" s="1"/>
  <c r="AD151" i="1"/>
  <c r="R111" i="1"/>
  <c r="V111" i="1" s="1"/>
  <c r="R44" i="1"/>
  <c r="V43" i="1"/>
  <c r="P44" i="1"/>
  <c r="T43" i="1"/>
  <c r="P205" i="1" l="1"/>
  <c r="P160" i="1"/>
  <c r="T160" i="1" s="1"/>
  <c r="AB151" i="1"/>
  <c r="R161" i="1"/>
  <c r="V161" i="1" s="1"/>
  <c r="R112" i="1"/>
  <c r="V112" i="1" s="1"/>
  <c r="R210" i="1"/>
  <c r="V210" i="1" s="1"/>
  <c r="R255" i="1"/>
  <c r="AD201" i="1"/>
  <c r="R45" i="1"/>
  <c r="V44" i="1"/>
  <c r="P45" i="1"/>
  <c r="T44" i="1"/>
  <c r="P210" i="1" l="1"/>
  <c r="T210" i="1" s="1"/>
  <c r="P255" i="1"/>
  <c r="AB201" i="1"/>
  <c r="R305" i="1"/>
  <c r="AD301" i="1" s="1"/>
  <c r="R260" i="1"/>
  <c r="V260" i="1" s="1"/>
  <c r="AD251" i="1"/>
  <c r="R113" i="1"/>
  <c r="V113" i="1" s="1"/>
  <c r="R211" i="1"/>
  <c r="V211" i="1" s="1"/>
  <c r="R162" i="1"/>
  <c r="V162" i="1" s="1"/>
  <c r="R46" i="1"/>
  <c r="V45" i="1"/>
  <c r="P46" i="1"/>
  <c r="T45" i="1"/>
  <c r="P305" i="1" l="1"/>
  <c r="AB301" i="1" s="1"/>
  <c r="P260" i="1"/>
  <c r="T260" i="1" s="1"/>
  <c r="AB251" i="1"/>
  <c r="R212" i="1"/>
  <c r="V212" i="1" s="1"/>
  <c r="R261" i="1"/>
  <c r="V261" i="1" s="1"/>
  <c r="R163" i="1"/>
  <c r="V163" i="1" s="1"/>
  <c r="R114" i="1"/>
  <c r="V114" i="1" s="1"/>
  <c r="R47" i="1"/>
  <c r="V46" i="1"/>
  <c r="P47" i="1"/>
  <c r="T46" i="1"/>
  <c r="R164" i="1" l="1"/>
  <c r="V164" i="1" s="1"/>
  <c r="R213" i="1"/>
  <c r="V213" i="1" s="1"/>
  <c r="R115" i="1"/>
  <c r="V115" i="1" s="1"/>
  <c r="R262" i="1"/>
  <c r="V262" i="1" s="1"/>
  <c r="R48" i="1"/>
  <c r="V47" i="1"/>
  <c r="P48" i="1"/>
  <c r="T47" i="1"/>
  <c r="R263" i="1" l="1"/>
  <c r="V263" i="1" s="1"/>
  <c r="R116" i="1"/>
  <c r="V116" i="1" s="1"/>
  <c r="R214" i="1"/>
  <c r="V214" i="1" s="1"/>
  <c r="R165" i="1"/>
  <c r="V165" i="1" s="1"/>
  <c r="R49" i="1"/>
  <c r="R60" i="1" s="1"/>
  <c r="V48" i="1"/>
  <c r="P49" i="1"/>
  <c r="T48" i="1"/>
  <c r="R61" i="1" l="1"/>
  <c r="V60" i="1"/>
  <c r="R215" i="1"/>
  <c r="V215" i="1" s="1"/>
  <c r="R264" i="1"/>
  <c r="V264" i="1" s="1"/>
  <c r="R166" i="1"/>
  <c r="V166" i="1" s="1"/>
  <c r="Z118" i="1"/>
  <c r="R121" i="1"/>
  <c r="V121" i="1" s="1"/>
  <c r="X51" i="1"/>
  <c r="Z51" i="1"/>
  <c r="V49" i="1"/>
  <c r="T49" i="1"/>
  <c r="R62" i="1" l="1"/>
  <c r="V61" i="1"/>
  <c r="R122" i="1"/>
  <c r="V122" i="1" s="1"/>
  <c r="Z168" i="1"/>
  <c r="R171" i="1"/>
  <c r="V171" i="1" s="1"/>
  <c r="R265" i="1"/>
  <c r="V265" i="1" s="1"/>
  <c r="R216" i="1"/>
  <c r="V216" i="1" s="1"/>
  <c r="R63" i="1" l="1"/>
  <c r="V62" i="1"/>
  <c r="R172" i="1"/>
  <c r="V172" i="1" s="1"/>
  <c r="R123" i="1"/>
  <c r="V123" i="1" s="1"/>
  <c r="Z218" i="1"/>
  <c r="R221" i="1"/>
  <c r="V221" i="1" s="1"/>
  <c r="R266" i="1"/>
  <c r="V266" i="1" s="1"/>
  <c r="R64" i="1" l="1"/>
  <c r="V63" i="1"/>
  <c r="R124" i="1"/>
  <c r="V124" i="1" s="1"/>
  <c r="R173" i="1"/>
  <c r="V173" i="1" s="1"/>
  <c r="Z268" i="1"/>
  <c r="R271" i="1"/>
  <c r="V271" i="1" s="1"/>
  <c r="R222" i="1"/>
  <c r="V222" i="1" s="1"/>
  <c r="D60" i="1"/>
  <c r="D61" i="1" s="1"/>
  <c r="D62" i="1" s="1"/>
  <c r="D63" i="1" s="1"/>
  <c r="D64" i="1" s="1"/>
  <c r="D65" i="1" s="1"/>
  <c r="D66" i="1" s="1"/>
  <c r="D70" i="1" s="1"/>
  <c r="D71" i="1" s="1"/>
  <c r="D72" i="1" s="1"/>
  <c r="D73" i="1" s="1"/>
  <c r="D74" i="1" s="1"/>
  <c r="D75" i="1" s="1"/>
  <c r="D76" i="1" s="1"/>
  <c r="D77" i="1" s="1"/>
  <c r="D81" i="1" s="1"/>
  <c r="D82" i="1" s="1"/>
  <c r="D83" i="1" s="1"/>
  <c r="D84" i="1" s="1"/>
  <c r="D85" i="1" s="1"/>
  <c r="D86" i="1" s="1"/>
  <c r="D87" i="1" s="1"/>
  <c r="D88" i="1" s="1"/>
  <c r="D92" i="1" s="1"/>
  <c r="D93" i="1" s="1"/>
  <c r="D94" i="1" s="1"/>
  <c r="D95" i="1" s="1"/>
  <c r="D96" i="1" s="1"/>
  <c r="D97" i="1" s="1"/>
  <c r="D98" i="1" s="1"/>
  <c r="D99" i="1" s="1"/>
  <c r="D109" i="1" s="1"/>
  <c r="D110" i="1" s="1"/>
  <c r="D111" i="1" s="1"/>
  <c r="D112" i="1" s="1"/>
  <c r="D113" i="1" s="1"/>
  <c r="D114" i="1" s="1"/>
  <c r="D115" i="1" s="1"/>
  <c r="D116" i="1" s="1"/>
  <c r="D120" i="1" s="1"/>
  <c r="D121" i="1" s="1"/>
  <c r="D122" i="1" s="1"/>
  <c r="D123" i="1" s="1"/>
  <c r="D124" i="1" s="1"/>
  <c r="D125" i="1" s="1"/>
  <c r="D126" i="1" s="1"/>
  <c r="D127" i="1" s="1"/>
  <c r="D131" i="1" s="1"/>
  <c r="D132" i="1" s="1"/>
  <c r="D133" i="1" s="1"/>
  <c r="D134" i="1" s="1"/>
  <c r="D135" i="1" s="1"/>
  <c r="D136" i="1" s="1"/>
  <c r="D137" i="1" s="1"/>
  <c r="D138" i="1" s="1"/>
  <c r="D142" i="1" s="1"/>
  <c r="D143" i="1" s="1"/>
  <c r="D144" i="1" s="1"/>
  <c r="D145" i="1" s="1"/>
  <c r="D146" i="1" s="1"/>
  <c r="D147" i="1" s="1"/>
  <c r="D148" i="1" s="1"/>
  <c r="D149" i="1" s="1"/>
  <c r="D159" i="1" s="1"/>
  <c r="D160" i="1" s="1"/>
  <c r="D161" i="1" s="1"/>
  <c r="D162" i="1" s="1"/>
  <c r="D163" i="1" s="1"/>
  <c r="D164" i="1" s="1"/>
  <c r="D165" i="1" s="1"/>
  <c r="D166" i="1" s="1"/>
  <c r="D170" i="1" s="1"/>
  <c r="D171" i="1" s="1"/>
  <c r="D172" i="1" s="1"/>
  <c r="D173" i="1" s="1"/>
  <c r="D174" i="1" s="1"/>
  <c r="D175" i="1" s="1"/>
  <c r="D176" i="1" s="1"/>
  <c r="D177" i="1" s="1"/>
  <c r="D181" i="1" s="1"/>
  <c r="D182" i="1" s="1"/>
  <c r="D183" i="1" s="1"/>
  <c r="D184" i="1" s="1"/>
  <c r="D185" i="1" s="1"/>
  <c r="D186" i="1" s="1"/>
  <c r="D187" i="1" s="1"/>
  <c r="D188" i="1" s="1"/>
  <c r="D192" i="1" s="1"/>
  <c r="D193" i="1" s="1"/>
  <c r="D194" i="1" s="1"/>
  <c r="D195" i="1" s="1"/>
  <c r="D196" i="1" s="1"/>
  <c r="D197" i="1" s="1"/>
  <c r="D198" i="1" s="1"/>
  <c r="D199" i="1" s="1"/>
  <c r="D209" i="1" s="1"/>
  <c r="D210" i="1" s="1"/>
  <c r="D211" i="1" s="1"/>
  <c r="D212" i="1" s="1"/>
  <c r="D213" i="1" s="1"/>
  <c r="D214" i="1" s="1"/>
  <c r="D215" i="1" s="1"/>
  <c r="D216" i="1" s="1"/>
  <c r="D220" i="1" s="1"/>
  <c r="D221" i="1" s="1"/>
  <c r="D222" i="1" s="1"/>
  <c r="D223" i="1" s="1"/>
  <c r="D224" i="1" s="1"/>
  <c r="D225" i="1" s="1"/>
  <c r="D226" i="1" s="1"/>
  <c r="D227" i="1" s="1"/>
  <c r="D231" i="1" s="1"/>
  <c r="D232" i="1" s="1"/>
  <c r="D233" i="1" s="1"/>
  <c r="D234" i="1" s="1"/>
  <c r="D235" i="1" s="1"/>
  <c r="D236" i="1" s="1"/>
  <c r="D237" i="1" s="1"/>
  <c r="D238" i="1" s="1"/>
  <c r="D242" i="1" s="1"/>
  <c r="D243" i="1" s="1"/>
  <c r="D244" i="1" s="1"/>
  <c r="D245" i="1" s="1"/>
  <c r="D246" i="1" s="1"/>
  <c r="D247" i="1" s="1"/>
  <c r="D248" i="1" s="1"/>
  <c r="D249" i="1" s="1"/>
  <c r="D259" i="1" s="1"/>
  <c r="D260" i="1" s="1"/>
  <c r="D261" i="1" s="1"/>
  <c r="D262" i="1" s="1"/>
  <c r="D263" i="1" s="1"/>
  <c r="D264" i="1" s="1"/>
  <c r="D265" i="1" s="1"/>
  <c r="D266" i="1" s="1"/>
  <c r="D270" i="1" s="1"/>
  <c r="D271" i="1" s="1"/>
  <c r="D272" i="1" s="1"/>
  <c r="D273" i="1" s="1"/>
  <c r="D274" i="1" s="1"/>
  <c r="D275" i="1" s="1"/>
  <c r="D276" i="1" s="1"/>
  <c r="D277" i="1" s="1"/>
  <c r="D281" i="1" s="1"/>
  <c r="D282" i="1" s="1"/>
  <c r="D283" i="1" s="1"/>
  <c r="D284" i="1" s="1"/>
  <c r="D285" i="1" s="1"/>
  <c r="D286" i="1" s="1"/>
  <c r="D287" i="1" s="1"/>
  <c r="D288" i="1" s="1"/>
  <c r="D292" i="1" s="1"/>
  <c r="D293" i="1" s="1"/>
  <c r="D294" i="1" s="1"/>
  <c r="D295" i="1" s="1"/>
  <c r="D296" i="1" s="1"/>
  <c r="D297" i="1" s="1"/>
  <c r="D298" i="1" s="1"/>
  <c r="D299" i="1" s="1"/>
  <c r="B61" i="1"/>
  <c r="R65" i="1" l="1"/>
  <c r="V64" i="1"/>
  <c r="R272" i="1"/>
  <c r="V272" i="1" s="1"/>
  <c r="R174" i="1"/>
  <c r="V174" i="1" s="1"/>
  <c r="R125" i="1"/>
  <c r="V125" i="1" s="1"/>
  <c r="R223" i="1"/>
  <c r="V223" i="1" s="1"/>
  <c r="B62" i="1"/>
  <c r="R66" i="1" l="1"/>
  <c r="V65" i="1"/>
  <c r="R126" i="1"/>
  <c r="V126" i="1" s="1"/>
  <c r="R175" i="1"/>
  <c r="V175" i="1" s="1"/>
  <c r="R273" i="1"/>
  <c r="V273" i="1" s="1"/>
  <c r="R224" i="1"/>
  <c r="V224" i="1" s="1"/>
  <c r="B63" i="1"/>
  <c r="V66" i="1" l="1"/>
  <c r="R71" i="1"/>
  <c r="Z68" i="1"/>
  <c r="R225" i="1"/>
  <c r="V225" i="1" s="1"/>
  <c r="R274" i="1"/>
  <c r="V274" i="1" s="1"/>
  <c r="R176" i="1"/>
  <c r="V176" i="1" s="1"/>
  <c r="R127" i="1"/>
  <c r="V127" i="1" s="1"/>
  <c r="B64" i="1"/>
  <c r="R72" i="1" l="1"/>
  <c r="V71" i="1"/>
  <c r="R177" i="1"/>
  <c r="V177" i="1" s="1"/>
  <c r="R275" i="1"/>
  <c r="V275" i="1" s="1"/>
  <c r="Z129" i="1"/>
  <c r="R132" i="1"/>
  <c r="V132" i="1" s="1"/>
  <c r="R226" i="1"/>
  <c r="V226" i="1" s="1"/>
  <c r="B65" i="1"/>
  <c r="R73" i="1" l="1"/>
  <c r="V72" i="1"/>
  <c r="R227" i="1"/>
  <c r="V227" i="1" s="1"/>
  <c r="R133" i="1"/>
  <c r="V133" i="1" s="1"/>
  <c r="R276" i="1"/>
  <c r="V276" i="1" s="1"/>
  <c r="Z179" i="1"/>
  <c r="R182" i="1"/>
  <c r="V182" i="1" s="1"/>
  <c r="B66" i="1"/>
  <c r="R74" i="1" l="1"/>
  <c r="V73" i="1"/>
  <c r="R183" i="1"/>
  <c r="V183" i="1" s="1"/>
  <c r="R277" i="1"/>
  <c r="V277" i="1" s="1"/>
  <c r="R134" i="1"/>
  <c r="V134" i="1" s="1"/>
  <c r="Z229" i="1"/>
  <c r="R232" i="1"/>
  <c r="V232" i="1" s="1"/>
  <c r="B71" i="1"/>
  <c r="R75" i="1" l="1"/>
  <c r="V74" i="1"/>
  <c r="R135" i="1"/>
  <c r="V135" i="1" s="1"/>
  <c r="Z279" i="1"/>
  <c r="R282" i="1"/>
  <c r="V282" i="1" s="1"/>
  <c r="R184" i="1"/>
  <c r="V184" i="1" s="1"/>
  <c r="R233" i="1"/>
  <c r="V233" i="1" s="1"/>
  <c r="B72" i="1"/>
  <c r="R76" i="1" l="1"/>
  <c r="V75" i="1"/>
  <c r="R234" i="1"/>
  <c r="V234" i="1" s="1"/>
  <c r="R283" i="1"/>
  <c r="V283" i="1" s="1"/>
  <c r="R136" i="1"/>
  <c r="V136" i="1" s="1"/>
  <c r="R185" i="1"/>
  <c r="V185" i="1" s="1"/>
  <c r="B73" i="1"/>
  <c r="R77" i="1" l="1"/>
  <c r="V76" i="1"/>
  <c r="R186" i="1"/>
  <c r="V186" i="1" s="1"/>
  <c r="R137" i="1"/>
  <c r="V137" i="1" s="1"/>
  <c r="R284" i="1"/>
  <c r="V284" i="1" s="1"/>
  <c r="R235" i="1"/>
  <c r="V235" i="1" s="1"/>
  <c r="B74" i="1"/>
  <c r="V77" i="1" l="1"/>
  <c r="Z79" i="1"/>
  <c r="R82" i="1"/>
  <c r="R285" i="1"/>
  <c r="V285" i="1" s="1"/>
  <c r="R138" i="1"/>
  <c r="V138" i="1" s="1"/>
  <c r="R187" i="1"/>
  <c r="V187" i="1" s="1"/>
  <c r="R236" i="1"/>
  <c r="V236" i="1" s="1"/>
  <c r="B75" i="1"/>
  <c r="R83" i="1" l="1"/>
  <c r="V82" i="1"/>
  <c r="R237" i="1"/>
  <c r="V237" i="1" s="1"/>
  <c r="R188" i="1"/>
  <c r="V188" i="1" s="1"/>
  <c r="R286" i="1"/>
  <c r="V286" i="1" s="1"/>
  <c r="Z140" i="1"/>
  <c r="R143" i="1"/>
  <c r="V143" i="1" s="1"/>
  <c r="B76" i="1"/>
  <c r="R84" i="1" l="1"/>
  <c r="V83" i="1"/>
  <c r="R144" i="1"/>
  <c r="V144" i="1" s="1"/>
  <c r="R287" i="1"/>
  <c r="V287" i="1" s="1"/>
  <c r="Z190" i="1"/>
  <c r="R193" i="1"/>
  <c r="V193" i="1" s="1"/>
  <c r="R238" i="1"/>
  <c r="V238" i="1" s="1"/>
  <c r="B77" i="1"/>
  <c r="R85" i="1" l="1"/>
  <c r="V84" i="1"/>
  <c r="Z240" i="1"/>
  <c r="R243" i="1"/>
  <c r="V243" i="1" s="1"/>
  <c r="R194" i="1"/>
  <c r="V194" i="1" s="1"/>
  <c r="R288" i="1"/>
  <c r="V288" i="1" s="1"/>
  <c r="R145" i="1"/>
  <c r="V145" i="1" s="1"/>
  <c r="B82" i="1"/>
  <c r="R86" i="1" l="1"/>
  <c r="V85" i="1"/>
  <c r="R146" i="1"/>
  <c r="V146" i="1" s="1"/>
  <c r="Z290" i="1"/>
  <c r="R293" i="1"/>
  <c r="V293" i="1" s="1"/>
  <c r="R195" i="1"/>
  <c r="V195" i="1" s="1"/>
  <c r="R244" i="1"/>
  <c r="V244" i="1" s="1"/>
  <c r="B83" i="1"/>
  <c r="R87" i="1" l="1"/>
  <c r="V86" i="1"/>
  <c r="R294" i="1"/>
  <c r="V294" i="1" s="1"/>
  <c r="R245" i="1"/>
  <c r="V245" i="1" s="1"/>
  <c r="R196" i="1"/>
  <c r="V196" i="1" s="1"/>
  <c r="R147" i="1"/>
  <c r="V147" i="1" s="1"/>
  <c r="B84" i="1"/>
  <c r="R88" i="1" l="1"/>
  <c r="V87" i="1"/>
  <c r="R148" i="1"/>
  <c r="V148" i="1" s="1"/>
  <c r="R197" i="1"/>
  <c r="V197" i="1" s="1"/>
  <c r="R295" i="1"/>
  <c r="V295" i="1" s="1"/>
  <c r="R246" i="1"/>
  <c r="V246" i="1" s="1"/>
  <c r="B85" i="1"/>
  <c r="V88" i="1" l="1"/>
  <c r="Z90" i="1"/>
  <c r="R93" i="1"/>
  <c r="R296" i="1"/>
  <c r="V296" i="1" s="1"/>
  <c r="R149" i="1"/>
  <c r="V149" i="1" s="1"/>
  <c r="R247" i="1"/>
  <c r="V247" i="1" s="1"/>
  <c r="R198" i="1"/>
  <c r="V198" i="1" s="1"/>
  <c r="B86" i="1"/>
  <c r="R94" i="1" l="1"/>
  <c r="V93" i="1"/>
  <c r="R248" i="1"/>
  <c r="V248" i="1" s="1"/>
  <c r="Z151" i="1"/>
  <c r="R199" i="1"/>
  <c r="V199" i="1" s="1"/>
  <c r="R297" i="1"/>
  <c r="V297" i="1" s="1"/>
  <c r="B87" i="1"/>
  <c r="R95" i="1" l="1"/>
  <c r="V94" i="1"/>
  <c r="Z201" i="1"/>
  <c r="R249" i="1"/>
  <c r="V249" i="1" s="1"/>
  <c r="R298" i="1"/>
  <c r="V298" i="1" s="1"/>
  <c r="B88" i="1"/>
  <c r="R96" i="1" l="1"/>
  <c r="V95" i="1"/>
  <c r="R299" i="1"/>
  <c r="V299" i="1" s="1"/>
  <c r="Z251" i="1"/>
  <c r="B93" i="1"/>
  <c r="R97" i="1" l="1"/>
  <c r="V96" i="1"/>
  <c r="Z301" i="1"/>
  <c r="B94" i="1"/>
  <c r="R98" i="1" l="1"/>
  <c r="V97" i="1"/>
  <c r="B95" i="1"/>
  <c r="R99" i="1" l="1"/>
  <c r="V98" i="1"/>
  <c r="B96" i="1"/>
  <c r="Z101" i="1" l="1"/>
  <c r="V99" i="1"/>
  <c r="B97" i="1"/>
  <c r="B98" i="1" l="1"/>
  <c r="B99" i="1" l="1"/>
  <c r="P61" i="1"/>
  <c r="T61" i="1" s="1"/>
  <c r="B110" i="1" l="1"/>
  <c r="P62" i="1"/>
  <c r="T62" i="1" s="1"/>
  <c r="B111" i="1" l="1"/>
  <c r="P63" i="1"/>
  <c r="P64" i="1" l="1"/>
  <c r="T64" i="1" s="1"/>
  <c r="T63" i="1"/>
  <c r="B112" i="1"/>
  <c r="P65" i="1" l="1"/>
  <c r="T65" i="1" s="1"/>
  <c r="B113" i="1"/>
  <c r="P66" i="1" l="1"/>
  <c r="T66" i="1" s="1"/>
  <c r="B114" i="1"/>
  <c r="X68" i="1"/>
  <c r="P71" i="1" l="1"/>
  <c r="T71" i="1" s="1"/>
  <c r="B115" i="1"/>
  <c r="P72" i="1"/>
  <c r="T72" i="1" s="1"/>
  <c r="B116" i="1" l="1"/>
  <c r="P73" i="1"/>
  <c r="T73" i="1" s="1"/>
  <c r="B121" i="1" l="1"/>
  <c r="P74" i="1"/>
  <c r="T74" i="1" s="1"/>
  <c r="B122" i="1" l="1"/>
  <c r="P75" i="1"/>
  <c r="T75" i="1" s="1"/>
  <c r="B123" i="1" l="1"/>
  <c r="P76" i="1"/>
  <c r="T76" i="1" s="1"/>
  <c r="B124" i="1" l="1"/>
  <c r="P77" i="1"/>
  <c r="T77" i="1" s="1"/>
  <c r="B125" i="1" l="1"/>
  <c r="X79" i="1"/>
  <c r="P82" i="1"/>
  <c r="T82" i="1" s="1"/>
  <c r="B126" i="1" l="1"/>
  <c r="P83" i="1"/>
  <c r="T83" i="1" s="1"/>
  <c r="B127" i="1" l="1"/>
  <c r="P84" i="1"/>
  <c r="T84" i="1" s="1"/>
  <c r="B132" i="1" l="1"/>
  <c r="P85" i="1"/>
  <c r="T85" i="1" s="1"/>
  <c r="B133" i="1" l="1"/>
  <c r="P86" i="1"/>
  <c r="T86" i="1" s="1"/>
  <c r="B134" i="1" l="1"/>
  <c r="P87" i="1"/>
  <c r="T87" i="1" s="1"/>
  <c r="B135" i="1" l="1"/>
  <c r="P88" i="1"/>
  <c r="T88" i="1" s="1"/>
  <c r="B136" i="1" l="1"/>
  <c r="X90" i="1"/>
  <c r="P93" i="1"/>
  <c r="T93" i="1" s="1"/>
  <c r="B137" i="1" l="1"/>
  <c r="P94" i="1"/>
  <c r="T94" i="1" s="1"/>
  <c r="B138" i="1" l="1"/>
  <c r="P95" i="1"/>
  <c r="T95" i="1" s="1"/>
  <c r="B143" i="1" l="1"/>
  <c r="P96" i="1"/>
  <c r="T96" i="1" s="1"/>
  <c r="B144" i="1" l="1"/>
  <c r="P97" i="1"/>
  <c r="T97" i="1" s="1"/>
  <c r="B145" i="1" l="1"/>
  <c r="P98" i="1"/>
  <c r="T98" i="1" s="1"/>
  <c r="B146" i="1" l="1"/>
  <c r="P99" i="1"/>
  <c r="T99" i="1" s="1"/>
  <c r="B147" i="1" l="1"/>
  <c r="X101" i="1"/>
  <c r="AB101" i="1"/>
  <c r="AD101" i="1"/>
  <c r="P111" i="1"/>
  <c r="P112" i="1" l="1"/>
  <c r="T112" i="1" s="1"/>
  <c r="T111" i="1"/>
  <c r="B148" i="1"/>
  <c r="P113" i="1" l="1"/>
  <c r="T113" i="1" s="1"/>
  <c r="B149" i="1"/>
  <c r="P114" i="1"/>
  <c r="T114" i="1" s="1"/>
  <c r="B160" i="1" l="1"/>
  <c r="P115" i="1"/>
  <c r="T115" i="1" s="1"/>
  <c r="B161" i="1" l="1"/>
  <c r="P116" i="1"/>
  <c r="T116" i="1" s="1"/>
  <c r="B162" i="1" l="1"/>
  <c r="X118" i="1"/>
  <c r="P121" i="1"/>
  <c r="T121" i="1" s="1"/>
  <c r="B163" i="1" l="1"/>
  <c r="P122" i="1"/>
  <c r="T122" i="1" s="1"/>
  <c r="B164" i="1" l="1"/>
  <c r="P123" i="1"/>
  <c r="T123" i="1" s="1"/>
  <c r="B165" i="1" l="1"/>
  <c r="P124" i="1"/>
  <c r="T124" i="1" s="1"/>
  <c r="B166" i="1" l="1"/>
  <c r="P125" i="1"/>
  <c r="T125" i="1" s="1"/>
  <c r="B171" i="1" l="1"/>
  <c r="P126" i="1"/>
  <c r="T126" i="1" s="1"/>
  <c r="B172" i="1" l="1"/>
  <c r="P127" i="1"/>
  <c r="T127" i="1" s="1"/>
  <c r="B173" i="1" l="1"/>
  <c r="X129" i="1"/>
  <c r="P132" i="1"/>
  <c r="T132" i="1" s="1"/>
  <c r="B174" i="1" l="1"/>
  <c r="P133" i="1"/>
  <c r="T133" i="1" s="1"/>
  <c r="B175" i="1" l="1"/>
  <c r="P134" i="1"/>
  <c r="T134" i="1" s="1"/>
  <c r="B176" i="1" l="1"/>
  <c r="P135" i="1"/>
  <c r="T135" i="1" s="1"/>
  <c r="B177" i="1" l="1"/>
  <c r="P136" i="1"/>
  <c r="T136" i="1" s="1"/>
  <c r="B182" i="1" l="1"/>
  <c r="P137" i="1"/>
  <c r="T137" i="1" s="1"/>
  <c r="B183" i="1" l="1"/>
  <c r="P138" i="1"/>
  <c r="T138" i="1" s="1"/>
  <c r="B184" i="1" l="1"/>
  <c r="P143" i="1"/>
  <c r="T143" i="1" s="1"/>
  <c r="X140" i="1"/>
  <c r="B185" i="1" l="1"/>
  <c r="P144" i="1"/>
  <c r="T144" i="1" s="1"/>
  <c r="B186" i="1" l="1"/>
  <c r="P145" i="1"/>
  <c r="T145" i="1" s="1"/>
  <c r="B187" i="1" l="1"/>
  <c r="P146" i="1"/>
  <c r="T146" i="1" s="1"/>
  <c r="B188" i="1" l="1"/>
  <c r="P147" i="1"/>
  <c r="T147" i="1" s="1"/>
  <c r="B193" i="1" l="1"/>
  <c r="P148" i="1"/>
  <c r="T148" i="1" s="1"/>
  <c r="B194" i="1" l="1"/>
  <c r="P149" i="1"/>
  <c r="T149" i="1" s="1"/>
  <c r="B195" i="1" l="1"/>
  <c r="X151" i="1"/>
  <c r="P161" i="1"/>
  <c r="T161" i="1" s="1"/>
  <c r="B196" i="1" l="1"/>
  <c r="P162" i="1"/>
  <c r="T162" i="1" s="1"/>
  <c r="B197" i="1" l="1"/>
  <c r="P163" i="1"/>
  <c r="T163" i="1" s="1"/>
  <c r="B198" i="1" l="1"/>
  <c r="P164" i="1"/>
  <c r="T164" i="1" s="1"/>
  <c r="B199" i="1" l="1"/>
  <c r="P165" i="1"/>
  <c r="T165" i="1" s="1"/>
  <c r="B210" i="1" l="1"/>
  <c r="P166" i="1"/>
  <c r="T166" i="1" s="1"/>
  <c r="B211" i="1" l="1"/>
  <c r="X168" i="1"/>
  <c r="P171" i="1"/>
  <c r="T171" i="1" s="1"/>
  <c r="B212" i="1" l="1"/>
  <c r="P172" i="1"/>
  <c r="T172" i="1" s="1"/>
  <c r="B213" i="1" l="1"/>
  <c r="P173" i="1"/>
  <c r="T173" i="1" s="1"/>
  <c r="B214" i="1" l="1"/>
  <c r="P174" i="1"/>
  <c r="T174" i="1" s="1"/>
  <c r="B215" i="1" l="1"/>
  <c r="P175" i="1"/>
  <c r="T175" i="1" s="1"/>
  <c r="B216" i="1" l="1"/>
  <c r="P176" i="1"/>
  <c r="T176" i="1" s="1"/>
  <c r="B221" i="1" l="1"/>
  <c r="P177" i="1"/>
  <c r="T177" i="1" s="1"/>
  <c r="B222" i="1" l="1"/>
  <c r="X179" i="1"/>
  <c r="P182" i="1"/>
  <c r="T182" i="1" s="1"/>
  <c r="B223" i="1" l="1"/>
  <c r="P183" i="1"/>
  <c r="T183" i="1" s="1"/>
  <c r="B224" i="1" l="1"/>
  <c r="P184" i="1"/>
  <c r="T184" i="1" s="1"/>
  <c r="B225" i="1" l="1"/>
  <c r="P185" i="1"/>
  <c r="T185" i="1" s="1"/>
  <c r="B226" i="1" l="1"/>
  <c r="P186" i="1"/>
  <c r="T186" i="1" s="1"/>
  <c r="B227" i="1" l="1"/>
  <c r="P187" i="1"/>
  <c r="T187" i="1" s="1"/>
  <c r="B232" i="1" l="1"/>
  <c r="P188" i="1"/>
  <c r="T188" i="1" s="1"/>
  <c r="B233" i="1" l="1"/>
  <c r="X190" i="1"/>
  <c r="P193" i="1"/>
  <c r="T193" i="1" s="1"/>
  <c r="B234" i="1" l="1"/>
  <c r="P194" i="1"/>
  <c r="T194" i="1" s="1"/>
  <c r="B235" i="1" l="1"/>
  <c r="P195" i="1"/>
  <c r="T195" i="1" s="1"/>
  <c r="B236" i="1" l="1"/>
  <c r="P196" i="1"/>
  <c r="T196" i="1" s="1"/>
  <c r="B237" i="1" l="1"/>
  <c r="P197" i="1"/>
  <c r="T197" i="1" s="1"/>
  <c r="B238" i="1" l="1"/>
  <c r="P198" i="1"/>
  <c r="T198" i="1" s="1"/>
  <c r="B243" i="1" l="1"/>
  <c r="P199" i="1"/>
  <c r="T199" i="1" s="1"/>
  <c r="B244" i="1" l="1"/>
  <c r="X201" i="1"/>
  <c r="P211" i="1"/>
  <c r="T211" i="1" s="1"/>
  <c r="B245" i="1" l="1"/>
  <c r="P212" i="1"/>
  <c r="T212" i="1" s="1"/>
  <c r="B246" i="1" l="1"/>
  <c r="P213" i="1"/>
  <c r="T213" i="1" s="1"/>
  <c r="B247" i="1" l="1"/>
  <c r="P214" i="1"/>
  <c r="T214" i="1" s="1"/>
  <c r="B248" i="1" l="1"/>
  <c r="P215" i="1"/>
  <c r="T215" i="1" s="1"/>
  <c r="B249" i="1" l="1"/>
  <c r="P216" i="1"/>
  <c r="T216" i="1" s="1"/>
  <c r="B260" i="1" l="1"/>
  <c r="X218" i="1"/>
  <c r="P221" i="1"/>
  <c r="T221" i="1" s="1"/>
  <c r="B261" i="1" l="1"/>
  <c r="P222" i="1"/>
  <c r="T222" i="1" s="1"/>
  <c r="B262" i="1" l="1"/>
  <c r="P223" i="1"/>
  <c r="T223" i="1" s="1"/>
  <c r="B263" i="1" l="1"/>
  <c r="P224" i="1"/>
  <c r="T224" i="1" s="1"/>
  <c r="B264" i="1" l="1"/>
  <c r="P225" i="1"/>
  <c r="T225" i="1" s="1"/>
  <c r="B265" i="1" l="1"/>
  <c r="P226" i="1"/>
  <c r="T226" i="1" s="1"/>
  <c r="B266" i="1" l="1"/>
  <c r="P227" i="1"/>
  <c r="T227" i="1" s="1"/>
  <c r="B271" i="1" l="1"/>
  <c r="X229" i="1"/>
  <c r="P232" i="1"/>
  <c r="T232" i="1" s="1"/>
  <c r="B272" i="1" l="1"/>
  <c r="P233" i="1"/>
  <c r="T233" i="1" s="1"/>
  <c r="B273" i="1" l="1"/>
  <c r="P234" i="1"/>
  <c r="T234" i="1" s="1"/>
  <c r="B274" i="1" l="1"/>
  <c r="P235" i="1"/>
  <c r="T235" i="1" s="1"/>
  <c r="B275" i="1" l="1"/>
  <c r="P236" i="1"/>
  <c r="T236" i="1" s="1"/>
  <c r="B276" i="1" l="1"/>
  <c r="P237" i="1"/>
  <c r="T237" i="1" s="1"/>
  <c r="B277" i="1" l="1"/>
  <c r="P238" i="1"/>
  <c r="T238" i="1" s="1"/>
  <c r="B282" i="1" l="1"/>
  <c r="X240" i="1"/>
  <c r="P243" i="1"/>
  <c r="T243" i="1" s="1"/>
  <c r="B283" i="1" l="1"/>
  <c r="P244" i="1"/>
  <c r="T244" i="1" s="1"/>
  <c r="B284" i="1" l="1"/>
  <c r="P245" i="1"/>
  <c r="T245" i="1" s="1"/>
  <c r="B285" i="1" l="1"/>
  <c r="P246" i="1"/>
  <c r="T246" i="1" s="1"/>
  <c r="B286" i="1" l="1"/>
  <c r="P247" i="1"/>
  <c r="T247" i="1" s="1"/>
  <c r="B287" i="1" l="1"/>
  <c r="P248" i="1"/>
  <c r="T248" i="1" s="1"/>
  <c r="B288" i="1" l="1"/>
  <c r="P249" i="1"/>
  <c r="T249" i="1" s="1"/>
  <c r="B293" i="1" l="1"/>
  <c r="X251" i="1"/>
  <c r="P261" i="1"/>
  <c r="T261" i="1" s="1"/>
  <c r="B294" i="1" l="1"/>
  <c r="P262" i="1"/>
  <c r="T262" i="1" s="1"/>
  <c r="B295" i="1" l="1"/>
  <c r="P263" i="1"/>
  <c r="T263" i="1" s="1"/>
  <c r="B296" i="1" l="1"/>
  <c r="P264" i="1"/>
  <c r="T264" i="1" s="1"/>
  <c r="B297" i="1" l="1"/>
  <c r="P265" i="1"/>
  <c r="T265" i="1" s="1"/>
  <c r="B298" i="1" l="1"/>
  <c r="P266" i="1"/>
  <c r="T266" i="1" s="1"/>
  <c r="B299" i="1" l="1"/>
  <c r="X268" i="1"/>
  <c r="P271" i="1"/>
  <c r="T271" i="1" s="1"/>
  <c r="P272" i="1" l="1"/>
  <c r="T272" i="1" s="1"/>
  <c r="P273" i="1" l="1"/>
  <c r="T273" i="1" s="1"/>
  <c r="P274" i="1" l="1"/>
  <c r="T274" i="1" s="1"/>
  <c r="P275" i="1" l="1"/>
  <c r="T275" i="1" s="1"/>
  <c r="P276" i="1" l="1"/>
  <c r="T276" i="1" s="1"/>
  <c r="P277" i="1" l="1"/>
  <c r="T277" i="1" s="1"/>
  <c r="X279" i="1" l="1"/>
  <c r="P282" i="1"/>
  <c r="T282" i="1" s="1"/>
  <c r="P283" i="1" l="1"/>
  <c r="T283" i="1" s="1"/>
  <c r="P284" i="1" l="1"/>
  <c r="T284" i="1" s="1"/>
  <c r="P285" i="1" l="1"/>
  <c r="T285" i="1" s="1"/>
  <c r="P286" i="1" l="1"/>
  <c r="T286" i="1" s="1"/>
  <c r="P287" i="1" l="1"/>
  <c r="T287" i="1" s="1"/>
  <c r="P288" i="1" l="1"/>
  <c r="T288" i="1" s="1"/>
  <c r="P293" i="1" l="1"/>
  <c r="T293" i="1" s="1"/>
  <c r="X290" i="1"/>
  <c r="P294" i="1" l="1"/>
  <c r="T294" i="1" s="1"/>
  <c r="P295" i="1" l="1"/>
  <c r="T295" i="1" s="1"/>
  <c r="P296" i="1" l="1"/>
  <c r="T296" i="1" s="1"/>
  <c r="P297" i="1" l="1"/>
  <c r="T297" i="1" s="1"/>
  <c r="P298" i="1" l="1"/>
  <c r="T298" i="1" s="1"/>
  <c r="P299" i="1" l="1"/>
  <c r="T299" i="1" s="1"/>
  <c r="X301" i="1" l="1"/>
</calcChain>
</file>

<file path=xl/sharedStrings.xml><?xml version="1.0" encoding="utf-8"?>
<sst xmlns="http://schemas.openxmlformats.org/spreadsheetml/2006/main" count="168" uniqueCount="67">
  <si>
    <t>Consommation EDF</t>
  </si>
  <si>
    <t>Heures creuses</t>
  </si>
  <si>
    <t>Heures pleines</t>
  </si>
  <si>
    <t>Consommation journalière</t>
  </si>
  <si>
    <t>Heure de relevé</t>
  </si>
  <si>
    <t>Date de relevé</t>
  </si>
  <si>
    <t>Consommation mensuelle</t>
  </si>
  <si>
    <t>Consommation cumulée</t>
  </si>
  <si>
    <t>Moyenne mensuelle</t>
  </si>
  <si>
    <t>Consommation semaine 1</t>
  </si>
  <si>
    <t>Consommation semaine 2</t>
  </si>
  <si>
    <t>Consommation semaine 3</t>
  </si>
  <si>
    <t>Consommation semaine 4</t>
  </si>
  <si>
    <t>Consommation semaine 5</t>
  </si>
  <si>
    <t>Consommation semaine 6</t>
  </si>
  <si>
    <t>Consommation semaine 7</t>
  </si>
  <si>
    <t>Consommation semaine 8</t>
  </si>
  <si>
    <t>Moyenne hebdo semaine 1</t>
  </si>
  <si>
    <t>Moyenne hebdo semaine 2</t>
  </si>
  <si>
    <t>Moyenne hebdo semaine 3</t>
  </si>
  <si>
    <t>Moyenne hebdo semaine 4</t>
  </si>
  <si>
    <t>Moyenne hebdo semaine 5</t>
  </si>
  <si>
    <t>Moyenne hebdo semaine 6</t>
  </si>
  <si>
    <t>Moyenne hebdo semaine 7</t>
  </si>
  <si>
    <t>Moyenne hebdo semaine 8</t>
  </si>
  <si>
    <t>Moyenne hebdomadaire ( conso cumulée)</t>
  </si>
  <si>
    <t>Moyenne journalière (conso cumulée)</t>
  </si>
  <si>
    <t>Moyenne hebdo semaine 9</t>
  </si>
  <si>
    <t>Moyenne hebdo semaine 10</t>
  </si>
  <si>
    <t>Moyenne hebdo semaine 11</t>
  </si>
  <si>
    <t>Moyenne hebdo semaine 12</t>
  </si>
  <si>
    <t>Consommation mensuelle cumulée</t>
  </si>
  <si>
    <t>Moyenne hebdo semaine 13</t>
  </si>
  <si>
    <t>Moyenne hebdo semaine 14</t>
  </si>
  <si>
    <t>Moyenne hebdo semaine 15</t>
  </si>
  <si>
    <t>Moyenne hebdo semaine 16</t>
  </si>
  <si>
    <t>Consommation semaine 9</t>
  </si>
  <si>
    <t>Consommation semaine 10</t>
  </si>
  <si>
    <t>Consommation semaine 11</t>
  </si>
  <si>
    <t>Consommation semaine 12</t>
  </si>
  <si>
    <t>Consommation semaine 13</t>
  </si>
  <si>
    <t>Consommation semaine 14</t>
  </si>
  <si>
    <t>Consommation semaine 15</t>
  </si>
  <si>
    <t>Consommation semaine 16</t>
  </si>
  <si>
    <t>Consommation semaine 17</t>
  </si>
  <si>
    <t>Consommation semaine 18</t>
  </si>
  <si>
    <t>Consommation semaine 19</t>
  </si>
  <si>
    <t>Consommation semaine 20</t>
  </si>
  <si>
    <t>Moyenne hebdo semaine 17</t>
  </si>
  <si>
    <t>Moyenne hebdo semaine 18</t>
  </si>
  <si>
    <t>Moyenne hebdo semaine 19</t>
  </si>
  <si>
    <t>Moyenne hebdo semaine 20</t>
  </si>
  <si>
    <t>Consommation semaine 21</t>
  </si>
  <si>
    <t>Consommation semaine 22</t>
  </si>
  <si>
    <t>Consommation semaine 23</t>
  </si>
  <si>
    <t>Consommation semaine 24</t>
  </si>
  <si>
    <t>Moyenne hebdo semaine 21</t>
  </si>
  <si>
    <t>Moyenne hebdo semaine 22</t>
  </si>
  <si>
    <t>Moyenne hebdo semaine 23</t>
  </si>
  <si>
    <t>Moyenne hebdo semaine 24</t>
  </si>
  <si>
    <t>Jours écoulés</t>
  </si>
  <si>
    <t>Mois 1</t>
  </si>
  <si>
    <t>Mois 3</t>
  </si>
  <si>
    <t>Mois 2</t>
  </si>
  <si>
    <t>Mois 4</t>
  </si>
  <si>
    <t>Mois 5</t>
  </si>
  <si>
    <t>Mois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</si>
</sst>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h:mm;@"/>
  </numFmts>
  <fonts count="8" x14ac:knownFonts="1">
    <font>
      <sz val="11"/>
      <color theme="1"/>
      <name val="Calibri"/>
      <family val="2"/>
      <scheme val="minor"/>
    </font>
    <font>
      <b/>
      <sz val="10"/>
      <color theme="1"/>
      <name val="Century Gothic"/>
      <family val="2"/>
    </font>
    <font>
      <b/>
      <sz val="10"/>
      <color rgb="FF0000FF"/>
      <name val="Century Gothic"/>
      <family val="2"/>
    </font>
    <font>
      <b/>
      <sz val="10"/>
      <color rgb="FF006600"/>
      <name val="Century Gothic"/>
      <family val="2"/>
    </font>
    <font>
      <b/>
      <sz val="10"/>
      <color rgb="FFFF00FF"/>
      <name val="Century Gothic"/>
      <family val="2"/>
    </font>
    <font>
      <b/>
      <sz val="10"/>
      <name val="Century Gothic"/>
      <family val="2"/>
    </font>
    <font>
      <b/>
      <sz val="10"/>
      <color theme="9" tint="-0.249977111117893"/>
      <name val="Century Gothic"/>
      <family val="2"/>
    </font>
    <font>
      <b/>
      <sz val="11"/>
      <color theme="9" tint="-0.249977111117893"/>
      <name val="Century Gothic"/>
      <family val="2"/>
    </font>
  </fonts>
  <fills count="9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33CC33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thick">
        <color rgb="FFFF0000"/>
      </left>
      <right/>
      <top style="thick">
        <color rgb="FFFF0000"/>
      </top>
      <bottom style="thick">
        <color rgb="FFFF0000"/>
      </bottom>
      <diagonal/>
    </border>
    <border>
      <left/>
      <right/>
      <top style="thick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75">
    <xf numFmtId="0" fontId="0" fillId="0" borderId="0" xfId="0"/>
    <xf numFmtId="16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1" fillId="6" borderId="1" xfId="0" applyNumberFormat="1" applyFont="1" applyFill="1" applyBorder="1" applyAlignment="1">
      <alignment horizontal="center" vertical="center"/>
    </xf>
    <xf numFmtId="164" fontId="1" fillId="0" borderId="12" xfId="0" applyNumberFormat="1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165" fontId="1" fillId="0" borderId="13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164" fontId="1" fillId="0" borderId="15" xfId="0" applyNumberFormat="1" applyFont="1" applyBorder="1" applyAlignment="1">
      <alignment horizontal="center" vertical="center"/>
    </xf>
    <xf numFmtId="165" fontId="1" fillId="0" borderId="0" xfId="0" applyNumberFormat="1" applyFont="1" applyBorder="1" applyAlignment="1">
      <alignment horizontal="center" vertical="center"/>
    </xf>
    <xf numFmtId="164" fontId="1" fillId="0" borderId="17" xfId="0" applyNumberFormat="1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165" fontId="1" fillId="0" borderId="18" xfId="0" applyNumberFormat="1" applyFont="1" applyBorder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165" fontId="1" fillId="6" borderId="1" xfId="0" applyNumberFormat="1" applyFont="1" applyFill="1" applyBorder="1" applyAlignment="1">
      <alignment horizontal="center" vertical="center"/>
    </xf>
    <xf numFmtId="1" fontId="1" fillId="0" borderId="0" xfId="0" applyNumberFormat="1" applyFont="1" applyAlignment="1">
      <alignment horizontal="center" vertical="center"/>
    </xf>
    <xf numFmtId="1" fontId="1" fillId="0" borderId="0" xfId="0" applyNumberFormat="1" applyFont="1" applyBorder="1" applyAlignment="1">
      <alignment horizontal="center" vertical="center"/>
    </xf>
    <xf numFmtId="1" fontId="1" fillId="0" borderId="0" xfId="0" applyNumberFormat="1" applyFont="1" applyFill="1" applyBorder="1" applyAlignment="1">
      <alignment horizontal="center" vertical="center"/>
    </xf>
    <xf numFmtId="1" fontId="1" fillId="6" borderId="1" xfId="0" applyNumberFormat="1" applyFont="1" applyFill="1" applyBorder="1" applyAlignment="1">
      <alignment horizontal="center" vertical="center"/>
    </xf>
    <xf numFmtId="1" fontId="1" fillId="0" borderId="13" xfId="0" applyNumberFormat="1" applyFont="1" applyBorder="1" applyAlignment="1">
      <alignment horizontal="center" vertical="center"/>
    </xf>
    <xf numFmtId="1" fontId="1" fillId="0" borderId="18" xfId="0" applyNumberFormat="1" applyFont="1" applyBorder="1" applyAlignment="1">
      <alignment horizontal="center" vertical="center"/>
    </xf>
    <xf numFmtId="1" fontId="4" fillId="0" borderId="0" xfId="0" applyNumberFormat="1" applyFont="1" applyAlignment="1">
      <alignment horizontal="center" vertical="center"/>
    </xf>
    <xf numFmtId="2" fontId="1" fillId="0" borderId="0" xfId="0" applyNumberFormat="1" applyFont="1" applyAlignment="1">
      <alignment horizontal="center" vertical="center"/>
    </xf>
    <xf numFmtId="2" fontId="1" fillId="4" borderId="1" xfId="0" applyNumberFormat="1" applyFont="1" applyFill="1" applyBorder="1" applyAlignment="1">
      <alignment horizontal="center" vertical="center"/>
    </xf>
    <xf numFmtId="2" fontId="1" fillId="0" borderId="0" xfId="0" applyNumberFormat="1" applyFont="1" applyBorder="1" applyAlignment="1">
      <alignment horizontal="center" vertical="center"/>
    </xf>
    <xf numFmtId="2" fontId="2" fillId="0" borderId="0" xfId="0" applyNumberFormat="1" applyFont="1" applyBorder="1" applyAlignment="1">
      <alignment horizontal="center" vertical="center"/>
    </xf>
    <xf numFmtId="2" fontId="2" fillId="0" borderId="16" xfId="0" applyNumberFormat="1" applyFont="1" applyBorder="1" applyAlignment="1">
      <alignment horizontal="center" vertical="center"/>
    </xf>
    <xf numFmtId="2" fontId="2" fillId="0" borderId="12" xfId="0" applyNumberFormat="1" applyFont="1" applyBorder="1" applyAlignment="1">
      <alignment horizontal="center" vertical="center"/>
    </xf>
    <xf numFmtId="2" fontId="2" fillId="0" borderId="13" xfId="0" applyNumberFormat="1" applyFont="1" applyBorder="1" applyAlignment="1">
      <alignment horizontal="center" vertical="center"/>
    </xf>
    <xf numFmtId="2" fontId="2" fillId="0" borderId="14" xfId="0" applyNumberFormat="1" applyFont="1" applyBorder="1" applyAlignment="1">
      <alignment horizontal="center" vertical="center"/>
    </xf>
    <xf numFmtId="2" fontId="2" fillId="0" borderId="15" xfId="0" applyNumberFormat="1" applyFont="1" applyBorder="1" applyAlignment="1">
      <alignment horizontal="center" vertical="center"/>
    </xf>
    <xf numFmtId="2" fontId="2" fillId="0" borderId="18" xfId="0" applyNumberFormat="1" applyFont="1" applyBorder="1" applyAlignment="1">
      <alignment horizontal="center" vertical="center"/>
    </xf>
    <xf numFmtId="2" fontId="2" fillId="0" borderId="19" xfId="0" applyNumberFormat="1" applyFont="1" applyBorder="1" applyAlignment="1">
      <alignment horizontal="center" vertical="center"/>
    </xf>
    <xf numFmtId="2" fontId="2" fillId="0" borderId="17" xfId="0" applyNumberFormat="1" applyFont="1" applyBorder="1" applyAlignment="1">
      <alignment horizontal="center" vertical="center"/>
    </xf>
    <xf numFmtId="2" fontId="2" fillId="0" borderId="0" xfId="0" applyNumberFormat="1" applyFont="1" applyAlignment="1">
      <alignment horizontal="center" vertical="center"/>
    </xf>
    <xf numFmtId="2" fontId="3" fillId="3" borderId="11" xfId="0" applyNumberFormat="1" applyFont="1" applyFill="1" applyBorder="1" applyAlignment="1">
      <alignment horizontal="center" vertical="center"/>
    </xf>
    <xf numFmtId="2" fontId="4" fillId="0" borderId="0" xfId="0" applyNumberFormat="1" applyFont="1" applyAlignment="1">
      <alignment horizontal="center" vertical="center"/>
    </xf>
    <xf numFmtId="2" fontId="2" fillId="0" borderId="20" xfId="0" applyNumberFormat="1" applyFont="1" applyBorder="1" applyAlignment="1">
      <alignment horizontal="center" vertical="center"/>
    </xf>
    <xf numFmtId="2" fontId="2" fillId="0" borderId="21" xfId="0" applyNumberFormat="1" applyFont="1" applyBorder="1" applyAlignment="1">
      <alignment horizontal="center" vertical="center"/>
    </xf>
    <xf numFmtId="2" fontId="2" fillId="0" borderId="22" xfId="0" applyNumberFormat="1" applyFont="1" applyBorder="1" applyAlignment="1">
      <alignment horizontal="center" vertical="center"/>
    </xf>
    <xf numFmtId="2" fontId="4" fillId="0" borderId="0" xfId="0" applyNumberFormat="1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7" borderId="0" xfId="0" applyFont="1" applyFill="1" applyBorder="1" applyAlignment="1">
      <alignment horizontal="center" vertical="center"/>
    </xf>
    <xf numFmtId="0" fontId="1" fillId="7" borderId="0" xfId="0" applyFont="1" applyFill="1" applyAlignment="1">
      <alignment horizontal="center" vertical="center"/>
    </xf>
    <xf numFmtId="164" fontId="1" fillId="7" borderId="0" xfId="0" applyNumberFormat="1" applyFont="1" applyFill="1" applyAlignment="1">
      <alignment horizontal="center" vertical="center"/>
    </xf>
    <xf numFmtId="165" fontId="1" fillId="7" borderId="0" xfId="0" applyNumberFormat="1" applyFont="1" applyFill="1" applyAlignment="1">
      <alignment horizontal="center" vertical="center"/>
    </xf>
    <xf numFmtId="1" fontId="1" fillId="7" borderId="0" xfId="0" applyNumberFormat="1" applyFont="1" applyFill="1" applyAlignment="1">
      <alignment horizontal="center" vertical="center"/>
    </xf>
    <xf numFmtId="2" fontId="1" fillId="7" borderId="0" xfId="0" applyNumberFormat="1" applyFont="1" applyFill="1" applyAlignment="1">
      <alignment horizontal="center" vertical="center"/>
    </xf>
    <xf numFmtId="2" fontId="2" fillId="7" borderId="0" xfId="0" applyNumberFormat="1" applyFont="1" applyFill="1" applyAlignment="1">
      <alignment horizontal="center" vertical="center"/>
    </xf>
    <xf numFmtId="2" fontId="2" fillId="7" borderId="0" xfId="0" applyNumberFormat="1" applyFont="1" applyFill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6" fillId="8" borderId="1" xfId="0" applyFont="1" applyFill="1" applyBorder="1" applyAlignment="1">
      <alignment horizontal="center" vertical="center"/>
    </xf>
    <xf numFmtId="2" fontId="3" fillId="3" borderId="20" xfId="0" applyNumberFormat="1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2" fontId="3" fillId="3" borderId="22" xfId="0" applyNumberFormat="1" applyFont="1" applyFill="1" applyBorder="1" applyAlignment="1">
      <alignment horizontal="center" vertical="center"/>
    </xf>
    <xf numFmtId="2" fontId="7" fillId="8" borderId="8" xfId="0" applyNumberFormat="1" applyFont="1" applyFill="1" applyBorder="1" applyAlignment="1">
      <alignment horizontal="center" vertical="center"/>
    </xf>
    <xf numFmtId="2" fontId="7" fillId="8" borderId="10" xfId="0" applyNumberFormat="1" applyFont="1" applyFill="1" applyBorder="1" applyAlignment="1">
      <alignment horizontal="center" vertical="center"/>
    </xf>
    <xf numFmtId="2" fontId="7" fillId="8" borderId="9" xfId="0" applyNumberFormat="1" applyFont="1" applyFill="1" applyBorder="1" applyAlignment="1">
      <alignment horizontal="center" vertical="center"/>
    </xf>
    <xf numFmtId="2" fontId="1" fillId="5" borderId="13" xfId="0" applyNumberFormat="1" applyFont="1" applyFill="1" applyBorder="1" applyAlignment="1">
      <alignment horizontal="center" vertical="center"/>
    </xf>
    <xf numFmtId="2" fontId="1" fillId="5" borderId="14" xfId="0" applyNumberFormat="1" applyFont="1" applyFill="1" applyBorder="1" applyAlignment="1">
      <alignment horizontal="center" vertical="center"/>
    </xf>
    <xf numFmtId="2" fontId="2" fillId="5" borderId="0" xfId="0" applyNumberFormat="1" applyFont="1" applyFill="1" applyAlignment="1">
      <alignment horizontal="center" vertical="center"/>
    </xf>
    <xf numFmtId="2" fontId="1" fillId="5" borderId="0" xfId="0" applyNumberFormat="1" applyFont="1" applyFill="1" applyAlignment="1">
      <alignment horizontal="center" vertical="center"/>
    </xf>
    <xf numFmtId="1" fontId="3" fillId="3" borderId="20" xfId="0" applyNumberFormat="1" applyFont="1" applyFill="1" applyBorder="1" applyAlignment="1">
      <alignment horizontal="center" vertical="center"/>
    </xf>
    <xf numFmtId="1" fontId="3" fillId="3" borderId="21" xfId="0" applyNumberFormat="1" applyFont="1" applyFill="1" applyBorder="1" applyAlignment="1">
      <alignment horizontal="center" vertical="center"/>
    </xf>
    <xf numFmtId="1" fontId="3" fillId="3" borderId="22" xfId="0" applyNumberFormat="1" applyFont="1" applyFill="1" applyBorder="1" applyAlignment="1">
      <alignment horizontal="center" vertical="center"/>
    </xf>
    <xf numFmtId="2" fontId="5" fillId="0" borderId="0" xfId="0" applyNumberFormat="1" applyFont="1" applyAlignment="1">
      <alignment horizontal="center" vertical="center"/>
    </xf>
    <xf numFmtId="2" fontId="1" fillId="2" borderId="8" xfId="0" applyNumberFormat="1" applyFont="1" applyFill="1" applyBorder="1" applyAlignment="1">
      <alignment horizontal="center" vertical="center"/>
    </xf>
    <xf numFmtId="2" fontId="1" fillId="2" borderId="10" xfId="0" applyNumberFormat="1" applyFont="1" applyFill="1" applyBorder="1" applyAlignment="1">
      <alignment horizontal="center" vertical="center"/>
    </xf>
    <xf numFmtId="2" fontId="1" fillId="2" borderId="9" xfId="0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</cellXfs>
  <cellStyles count="1">
    <cellStyle name="Normal" xfId="0" builtinId="0"/>
  </cellStyles>
  <dxfs count="2592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0CC00"/>
      <color rgb="FFFFFFFF"/>
      <color rgb="FF33CC33"/>
      <color rgb="FF0000FF"/>
      <color rgb="FF006600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306"/>
  <sheetViews>
    <sheetView showGridLines="0" showZeros="0" tabSelected="1" workbookViewId="0">
      <pane xSplit="11" ySplit="8" topLeftCell="L9" activePane="bottomRight" state="frozen"/>
      <selection activeCell="Z58" sqref="Z58"/>
      <selection pane="topRight" activeCell="Z58" sqref="Z58"/>
      <selection pane="bottomLeft" activeCell="Z58" sqref="Z58"/>
      <selection pane="bottomRight" activeCell="R309" sqref="R309"/>
    </sheetView>
  </sheetViews>
  <sheetFormatPr baseColWidth="10" defaultRowHeight="12.75" x14ac:dyDescent="0.25"/>
  <cols>
    <col min="1" max="1" width="0.85546875" style="7" customWidth="1"/>
    <col min="2" max="2" width="14.5703125" style="2" bestFit="1" customWidth="1"/>
    <col min="3" max="3" width="0.85546875" style="7" customWidth="1"/>
    <col min="4" max="4" width="28.140625" style="1" customWidth="1"/>
    <col min="5" max="5" width="0.85546875" style="2" customWidth="1"/>
    <col min="6" max="6" width="17" style="13" customWidth="1"/>
    <col min="7" max="7" width="0.85546875" style="2" customWidth="1"/>
    <col min="8" max="8" width="16.28515625" style="15" customWidth="1"/>
    <col min="9" max="9" width="0.85546875" style="15" customWidth="1"/>
    <col min="10" max="10" width="15.85546875" style="15" customWidth="1"/>
    <col min="11" max="11" width="0.85546875" style="15" customWidth="1"/>
    <col min="12" max="12" width="16.85546875" style="22" customWidth="1"/>
    <col min="13" max="13" width="0.85546875" style="22" customWidth="1"/>
    <col min="14" max="14" width="15.7109375" style="22" customWidth="1"/>
    <col min="15" max="15" width="0.85546875" style="22" customWidth="1"/>
    <col min="16" max="16" width="16.42578125" style="22" customWidth="1"/>
    <col min="17" max="17" width="0.85546875" style="22" customWidth="1"/>
    <col min="18" max="18" width="16.140625" style="22" customWidth="1"/>
    <col min="19" max="19" width="0.85546875" style="22" customWidth="1"/>
    <col min="20" max="20" width="15.85546875" style="22" customWidth="1"/>
    <col min="21" max="21" width="0.85546875" style="22" customWidth="1"/>
    <col min="22" max="22" width="20.140625" style="22" customWidth="1"/>
    <col min="23" max="23" width="0.85546875" style="22" customWidth="1"/>
    <col min="24" max="24" width="16.7109375" style="22" customWidth="1"/>
    <col min="25" max="25" width="0.85546875" style="22" customWidth="1"/>
    <col min="26" max="26" width="25" style="22" customWidth="1"/>
    <col min="27" max="27" width="0.85546875" style="22" customWidth="1"/>
    <col min="28" max="28" width="16" style="22" customWidth="1"/>
    <col min="29" max="29" width="0.85546875" style="22" customWidth="1"/>
    <col min="30" max="30" width="15.5703125" style="22" customWidth="1"/>
    <col min="31" max="16384" width="11.42578125" style="2"/>
  </cols>
  <sheetData>
    <row r="1" spans="2:30" ht="6.75" customHeight="1" thickBot="1" x14ac:dyDescent="0.3"/>
    <row r="2" spans="2:30" ht="8.1" customHeight="1" x14ac:dyDescent="0.25">
      <c r="D2" s="69" t="s">
        <v>0</v>
      </c>
      <c r="E2" s="70"/>
      <c r="F2" s="70"/>
      <c r="G2" s="70"/>
      <c r="H2" s="70"/>
      <c r="I2" s="70"/>
      <c r="J2" s="70"/>
      <c r="K2" s="70"/>
      <c r="L2" s="70"/>
      <c r="M2" s="70"/>
      <c r="N2" s="70"/>
      <c r="O2" s="70"/>
      <c r="P2" s="70"/>
      <c r="Q2" s="70"/>
      <c r="R2" s="70"/>
      <c r="S2" s="70"/>
      <c r="T2" s="70"/>
      <c r="U2" s="70"/>
      <c r="V2" s="70"/>
      <c r="W2" s="70"/>
      <c r="X2" s="70"/>
      <c r="Y2" s="70"/>
      <c r="Z2" s="70"/>
      <c r="AA2" s="70"/>
      <c r="AB2" s="70"/>
      <c r="AC2" s="70"/>
      <c r="AD2" s="71"/>
    </row>
    <row r="3" spans="2:30" ht="8.1" customHeight="1" thickBot="1" x14ac:dyDescent="0.3">
      <c r="D3" s="72"/>
      <c r="E3" s="73"/>
      <c r="F3" s="73"/>
      <c r="G3" s="73"/>
      <c r="H3" s="73"/>
      <c r="I3" s="73"/>
      <c r="J3" s="73"/>
      <c r="K3" s="73"/>
      <c r="L3" s="73"/>
      <c r="M3" s="73"/>
      <c r="N3" s="73"/>
      <c r="O3" s="73"/>
      <c r="P3" s="73"/>
      <c r="Q3" s="73"/>
      <c r="R3" s="73"/>
      <c r="S3" s="73"/>
      <c r="T3" s="73"/>
      <c r="U3" s="73"/>
      <c r="V3" s="73"/>
      <c r="W3" s="73"/>
      <c r="X3" s="73"/>
      <c r="Y3" s="73"/>
      <c r="Z3" s="73"/>
      <c r="AA3" s="73"/>
      <c r="AB3" s="73"/>
      <c r="AC3" s="73"/>
      <c r="AD3" s="74"/>
    </row>
    <row r="4" spans="2:30" ht="5.0999999999999996" customHeight="1" thickBot="1" x14ac:dyDescent="0.3"/>
    <row r="5" spans="2:30" ht="15" customHeight="1" thickBot="1" x14ac:dyDescent="0.3">
      <c r="B5" s="2">
        <v>0</v>
      </c>
      <c r="J5" s="17"/>
      <c r="L5" s="66" t="s">
        <v>3</v>
      </c>
      <c r="M5" s="67"/>
      <c r="N5" s="68"/>
      <c r="P5" s="66" t="s">
        <v>7</v>
      </c>
      <c r="Q5" s="67"/>
      <c r="R5" s="68"/>
      <c r="T5" s="66" t="s">
        <v>26</v>
      </c>
      <c r="U5" s="67"/>
      <c r="V5" s="68"/>
      <c r="X5" s="66" t="s">
        <v>25</v>
      </c>
      <c r="Y5" s="67"/>
      <c r="Z5" s="68"/>
      <c r="AB5" s="66" t="s">
        <v>8</v>
      </c>
      <c r="AC5" s="67"/>
      <c r="AD5" s="68"/>
    </row>
    <row r="6" spans="2:30" ht="5.0999999999999996" customHeight="1" thickBot="1" x14ac:dyDescent="0.3"/>
    <row r="7" spans="2:30" ht="15" customHeight="1" thickBot="1" x14ac:dyDescent="0.3">
      <c r="B7" s="3" t="s">
        <v>60</v>
      </c>
      <c r="D7" s="3" t="s">
        <v>5</v>
      </c>
      <c r="F7" s="14" t="s">
        <v>4</v>
      </c>
      <c r="H7" s="18" t="s">
        <v>1</v>
      </c>
      <c r="J7" s="18" t="s">
        <v>2</v>
      </c>
      <c r="L7" s="23" t="s">
        <v>1</v>
      </c>
      <c r="N7" s="23" t="s">
        <v>2</v>
      </c>
      <c r="P7" s="23" t="s">
        <v>1</v>
      </c>
      <c r="R7" s="23" t="s">
        <v>2</v>
      </c>
      <c r="T7" s="23" t="s">
        <v>1</v>
      </c>
      <c r="V7" s="23" t="s">
        <v>2</v>
      </c>
      <c r="X7" s="23" t="s">
        <v>1</v>
      </c>
      <c r="Z7" s="23" t="s">
        <v>2</v>
      </c>
      <c r="AB7" s="23" t="s">
        <v>1</v>
      </c>
      <c r="AD7" s="23" t="s">
        <v>2</v>
      </c>
    </row>
    <row r="8" spans="2:30" ht="5.0999999999999996" customHeight="1" thickBot="1" x14ac:dyDescent="0.3"/>
    <row r="9" spans="2:30" ht="15" customHeight="1" thickTop="1" thickBot="1" x14ac:dyDescent="0.3">
      <c r="B9" s="51" t="s">
        <v>61</v>
      </c>
      <c r="D9" s="4">
        <v>40788</v>
      </c>
      <c r="E9" s="5"/>
      <c r="F9" s="6">
        <v>0.66666666666666663</v>
      </c>
      <c r="G9" s="5"/>
      <c r="H9" s="19">
        <v>54149</v>
      </c>
      <c r="I9" s="19"/>
      <c r="J9" s="19">
        <v>65990</v>
      </c>
      <c r="K9" s="19"/>
      <c r="L9" s="58"/>
      <c r="M9" s="58"/>
      <c r="N9" s="59"/>
      <c r="O9" s="24"/>
      <c r="P9" s="61"/>
      <c r="Q9" s="61"/>
      <c r="R9" s="61"/>
      <c r="S9" s="61"/>
      <c r="T9" s="61"/>
      <c r="U9" s="61"/>
      <c r="V9" s="61"/>
      <c r="W9" s="24"/>
      <c r="X9" s="61"/>
      <c r="Y9" s="61"/>
      <c r="Z9" s="61"/>
      <c r="AA9" s="24"/>
      <c r="AB9" s="61"/>
      <c r="AC9" s="61"/>
      <c r="AD9" s="61"/>
    </row>
    <row r="10" spans="2:30" ht="15" customHeight="1" thickTop="1" x14ac:dyDescent="0.25">
      <c r="B10" s="50">
        <v>1</v>
      </c>
      <c r="D10" s="8">
        <f>D9+1</f>
        <v>40789</v>
      </c>
      <c r="E10" s="7"/>
      <c r="F10" s="9">
        <v>0.64583333333333337</v>
      </c>
      <c r="G10" s="7"/>
      <c r="H10" s="16">
        <v>54159</v>
      </c>
      <c r="I10" s="16"/>
      <c r="J10" s="16">
        <v>66003</v>
      </c>
      <c r="K10" s="16"/>
      <c r="L10" s="25">
        <f>MAX(H10-H9,0)</f>
        <v>10</v>
      </c>
      <c r="M10" s="25"/>
      <c r="N10" s="26">
        <f>MAX(J10-J9,0)</f>
        <v>13</v>
      </c>
      <c r="O10" s="24"/>
      <c r="P10" s="27">
        <f>L10</f>
        <v>10</v>
      </c>
      <c r="Q10" s="28"/>
      <c r="R10" s="29">
        <f>N10</f>
        <v>13</v>
      </c>
      <c r="S10" s="25"/>
      <c r="T10" s="27">
        <f t="shared" ref="T10:T16" si="0">P10/B10</f>
        <v>10</v>
      </c>
      <c r="U10" s="25"/>
      <c r="V10" s="29">
        <f>R10/B10</f>
        <v>13</v>
      </c>
      <c r="W10" s="25"/>
      <c r="X10" s="61"/>
      <c r="Y10" s="61"/>
      <c r="Z10" s="61"/>
      <c r="AA10" s="25"/>
      <c r="AB10" s="61"/>
      <c r="AC10" s="61"/>
      <c r="AD10" s="61"/>
    </row>
    <row r="11" spans="2:30" ht="15" customHeight="1" x14ac:dyDescent="0.25">
      <c r="B11" s="41">
        <f>B10+1</f>
        <v>2</v>
      </c>
      <c r="D11" s="8">
        <f t="shared" ref="D11:D16" si="1">D10+1</f>
        <v>40790</v>
      </c>
      <c r="E11" s="7"/>
      <c r="F11" s="9">
        <v>0.66666666666666663</v>
      </c>
      <c r="G11" s="7"/>
      <c r="H11" s="16">
        <v>54167</v>
      </c>
      <c r="I11" s="16"/>
      <c r="J11" s="16">
        <v>66018</v>
      </c>
      <c r="K11" s="16"/>
      <c r="L11" s="25">
        <f>MAX(H11-H10,0)</f>
        <v>8</v>
      </c>
      <c r="M11" s="25"/>
      <c r="N11" s="26">
        <f t="shared" ref="L11:N16" si="2">MAX(J11-J10,0)</f>
        <v>15</v>
      </c>
      <c r="O11" s="24"/>
      <c r="P11" s="30">
        <f t="shared" ref="P11:P16" si="3">L11+P10</f>
        <v>18</v>
      </c>
      <c r="Q11" s="25"/>
      <c r="R11" s="26">
        <f t="shared" ref="R11:R16" si="4">N11+R10</f>
        <v>28</v>
      </c>
      <c r="S11" s="25"/>
      <c r="T11" s="30">
        <f t="shared" si="0"/>
        <v>9</v>
      </c>
      <c r="U11" s="25"/>
      <c r="V11" s="26">
        <f t="shared" ref="V11:V16" si="5">R11/B11</f>
        <v>14</v>
      </c>
      <c r="W11" s="25"/>
      <c r="X11" s="61"/>
      <c r="Y11" s="61"/>
      <c r="Z11" s="61"/>
      <c r="AA11" s="25"/>
      <c r="AB11" s="61"/>
      <c r="AC11" s="61"/>
      <c r="AD11" s="61"/>
    </row>
    <row r="12" spans="2:30" ht="15" customHeight="1" x14ac:dyDescent="0.25">
      <c r="B12" s="41">
        <f t="shared" ref="B12:B16" si="6">B11+1</f>
        <v>3</v>
      </c>
      <c r="D12" s="8">
        <f t="shared" si="1"/>
        <v>40791</v>
      </c>
      <c r="E12" s="7"/>
      <c r="F12" s="9">
        <v>0.6875</v>
      </c>
      <c r="G12" s="7"/>
      <c r="H12" s="16">
        <v>54176</v>
      </c>
      <c r="I12" s="16"/>
      <c r="J12" s="16">
        <v>66028</v>
      </c>
      <c r="K12" s="16"/>
      <c r="L12" s="25">
        <f>MAX(H12-H11,0)</f>
        <v>9</v>
      </c>
      <c r="M12" s="25"/>
      <c r="N12" s="26">
        <f t="shared" si="2"/>
        <v>10</v>
      </c>
      <c r="O12" s="24"/>
      <c r="P12" s="30">
        <f t="shared" si="3"/>
        <v>27</v>
      </c>
      <c r="Q12" s="25"/>
      <c r="R12" s="26">
        <f t="shared" si="4"/>
        <v>38</v>
      </c>
      <c r="S12" s="25"/>
      <c r="T12" s="30">
        <f t="shared" si="0"/>
        <v>9</v>
      </c>
      <c r="U12" s="25"/>
      <c r="V12" s="26">
        <f t="shared" si="5"/>
        <v>12.666666666666666</v>
      </c>
      <c r="W12" s="25"/>
      <c r="X12" s="61"/>
      <c r="Y12" s="61"/>
      <c r="Z12" s="61"/>
      <c r="AA12" s="25"/>
      <c r="AB12" s="61"/>
      <c r="AC12" s="61"/>
      <c r="AD12" s="61"/>
    </row>
    <row r="13" spans="2:30" ht="15" customHeight="1" x14ac:dyDescent="0.25">
      <c r="B13" s="41">
        <f t="shared" si="6"/>
        <v>4</v>
      </c>
      <c r="D13" s="8">
        <f t="shared" si="1"/>
        <v>40792</v>
      </c>
      <c r="E13" s="7"/>
      <c r="F13" s="9">
        <v>0.66666666666666663</v>
      </c>
      <c r="G13" s="7"/>
      <c r="H13" s="16">
        <v>54186</v>
      </c>
      <c r="I13" s="16"/>
      <c r="J13" s="16">
        <v>66041</v>
      </c>
      <c r="K13" s="16"/>
      <c r="L13" s="25">
        <f>MAX(H13-H12,0)</f>
        <v>10</v>
      </c>
      <c r="M13" s="25"/>
      <c r="N13" s="26">
        <f t="shared" si="2"/>
        <v>13</v>
      </c>
      <c r="O13" s="24"/>
      <c r="P13" s="30">
        <f t="shared" si="3"/>
        <v>37</v>
      </c>
      <c r="Q13" s="25"/>
      <c r="R13" s="26">
        <f t="shared" si="4"/>
        <v>51</v>
      </c>
      <c r="S13" s="25"/>
      <c r="T13" s="30">
        <f t="shared" si="0"/>
        <v>9.25</v>
      </c>
      <c r="U13" s="25"/>
      <c r="V13" s="26">
        <f t="shared" si="5"/>
        <v>12.75</v>
      </c>
      <c r="W13" s="25"/>
      <c r="X13" s="61"/>
      <c r="Y13" s="61"/>
      <c r="Z13" s="61"/>
      <c r="AA13" s="25"/>
      <c r="AB13" s="61"/>
      <c r="AC13" s="61"/>
      <c r="AD13" s="61"/>
    </row>
    <row r="14" spans="2:30" ht="15" customHeight="1" x14ac:dyDescent="0.25">
      <c r="B14" s="41">
        <f t="shared" si="6"/>
        <v>5</v>
      </c>
      <c r="D14" s="8">
        <f t="shared" si="1"/>
        <v>40793</v>
      </c>
      <c r="E14" s="7"/>
      <c r="F14" s="9">
        <v>0.66666666666666663</v>
      </c>
      <c r="G14" s="7"/>
      <c r="H14" s="16">
        <v>54194</v>
      </c>
      <c r="I14" s="16"/>
      <c r="J14" s="16">
        <v>66053</v>
      </c>
      <c r="K14" s="16"/>
      <c r="L14" s="25">
        <f>MAX(H14-H13,0)</f>
        <v>8</v>
      </c>
      <c r="M14" s="25"/>
      <c r="N14" s="26">
        <f t="shared" si="2"/>
        <v>12</v>
      </c>
      <c r="O14" s="24"/>
      <c r="P14" s="30">
        <f t="shared" si="3"/>
        <v>45</v>
      </c>
      <c r="Q14" s="25"/>
      <c r="R14" s="26">
        <f t="shared" si="4"/>
        <v>63</v>
      </c>
      <c r="S14" s="25"/>
      <c r="T14" s="30">
        <f t="shared" si="0"/>
        <v>9</v>
      </c>
      <c r="U14" s="25"/>
      <c r="V14" s="26">
        <f t="shared" si="5"/>
        <v>12.6</v>
      </c>
      <c r="W14" s="25"/>
      <c r="X14" s="61"/>
      <c r="Y14" s="61"/>
      <c r="Z14" s="61"/>
      <c r="AA14" s="25"/>
      <c r="AB14" s="61"/>
      <c r="AC14" s="61"/>
      <c r="AD14" s="61"/>
    </row>
    <row r="15" spans="2:30" ht="15" customHeight="1" x14ac:dyDescent="0.25">
      <c r="B15" s="41">
        <f t="shared" si="6"/>
        <v>6</v>
      </c>
      <c r="D15" s="8">
        <f t="shared" si="1"/>
        <v>40794</v>
      </c>
      <c r="E15" s="7"/>
      <c r="F15" s="9">
        <v>0.66666666666666663</v>
      </c>
      <c r="G15" s="7"/>
      <c r="H15" s="16">
        <v>54203</v>
      </c>
      <c r="I15" s="16"/>
      <c r="J15" s="16">
        <v>66067</v>
      </c>
      <c r="K15" s="16"/>
      <c r="L15" s="25">
        <f>MAX(H15-H14,0)</f>
        <v>9</v>
      </c>
      <c r="M15" s="25"/>
      <c r="N15" s="26">
        <f t="shared" si="2"/>
        <v>14</v>
      </c>
      <c r="O15" s="24"/>
      <c r="P15" s="30">
        <f t="shared" si="3"/>
        <v>54</v>
      </c>
      <c r="Q15" s="25"/>
      <c r="R15" s="26">
        <f t="shared" si="4"/>
        <v>77</v>
      </c>
      <c r="S15" s="25"/>
      <c r="T15" s="30">
        <f t="shared" si="0"/>
        <v>9</v>
      </c>
      <c r="U15" s="25"/>
      <c r="V15" s="26">
        <f t="shared" si="5"/>
        <v>12.833333333333334</v>
      </c>
      <c r="W15" s="25"/>
      <c r="X15" s="61"/>
      <c r="Y15" s="61"/>
      <c r="Z15" s="61"/>
      <c r="AA15" s="25"/>
      <c r="AB15" s="61"/>
      <c r="AC15" s="61"/>
      <c r="AD15" s="61"/>
    </row>
    <row r="16" spans="2:30" ht="15" customHeight="1" thickBot="1" x14ac:dyDescent="0.3">
      <c r="B16" s="41">
        <f t="shared" si="6"/>
        <v>7</v>
      </c>
      <c r="D16" s="10">
        <f t="shared" si="1"/>
        <v>40795</v>
      </c>
      <c r="E16" s="11"/>
      <c r="F16" s="12">
        <v>0.66666666666666663</v>
      </c>
      <c r="G16" s="11"/>
      <c r="H16" s="20">
        <v>54212</v>
      </c>
      <c r="I16" s="20"/>
      <c r="J16" s="20">
        <v>66078</v>
      </c>
      <c r="K16" s="20"/>
      <c r="L16" s="31">
        <f>MAX(H16-H15,0)</f>
        <v>9</v>
      </c>
      <c r="M16" s="31"/>
      <c r="N16" s="32">
        <f t="shared" si="2"/>
        <v>11</v>
      </c>
      <c r="O16" s="24"/>
      <c r="P16" s="33">
        <f t="shared" si="3"/>
        <v>63</v>
      </c>
      <c r="Q16" s="31"/>
      <c r="R16" s="32">
        <f t="shared" si="4"/>
        <v>88</v>
      </c>
      <c r="S16" s="25"/>
      <c r="T16" s="33">
        <f t="shared" si="0"/>
        <v>9</v>
      </c>
      <c r="U16" s="31"/>
      <c r="V16" s="32">
        <f t="shared" si="5"/>
        <v>12.571428571428571</v>
      </c>
      <c r="W16" s="25"/>
      <c r="X16" s="61"/>
      <c r="Y16" s="61"/>
      <c r="Z16" s="61"/>
      <c r="AA16" s="25"/>
      <c r="AB16" s="61"/>
      <c r="AC16" s="61"/>
      <c r="AD16" s="61"/>
    </row>
    <row r="17" spans="2:30" ht="5.0999999999999996" customHeight="1" thickTop="1" thickBot="1" x14ac:dyDescent="0.3">
      <c r="P17" s="34"/>
      <c r="Q17" s="34"/>
      <c r="R17" s="34"/>
      <c r="S17" s="34"/>
      <c r="T17" s="34"/>
      <c r="U17" s="34"/>
      <c r="V17" s="34"/>
      <c r="W17" s="34"/>
      <c r="X17" s="34"/>
      <c r="Y17" s="34"/>
      <c r="Z17" s="34"/>
      <c r="AA17" s="34"/>
      <c r="AB17" s="61"/>
      <c r="AC17" s="61"/>
      <c r="AD17" s="61"/>
    </row>
    <row r="18" spans="2:30" ht="15" customHeight="1" thickTop="1" thickBot="1" x14ac:dyDescent="0.3">
      <c r="H18" s="62" t="s">
        <v>9</v>
      </c>
      <c r="I18" s="63"/>
      <c r="J18" s="64"/>
      <c r="L18" s="35">
        <f>SUM(L10:L16)</f>
        <v>63</v>
      </c>
      <c r="M18" s="36"/>
      <c r="N18" s="35">
        <f>SUM(N10:N16)</f>
        <v>88</v>
      </c>
      <c r="O18" s="24"/>
      <c r="P18" s="34"/>
      <c r="Q18" s="25"/>
      <c r="R18" s="34"/>
      <c r="S18" s="25"/>
      <c r="T18" s="65" t="s">
        <v>17</v>
      </c>
      <c r="U18" s="65"/>
      <c r="V18" s="65"/>
      <c r="W18" s="25"/>
      <c r="X18" s="37">
        <f>L18</f>
        <v>63</v>
      </c>
      <c r="Y18" s="38"/>
      <c r="Z18" s="39">
        <f>N18</f>
        <v>88</v>
      </c>
      <c r="AA18" s="25"/>
      <c r="AB18" s="61"/>
      <c r="AC18" s="61"/>
      <c r="AD18" s="61"/>
    </row>
    <row r="19" spans="2:30" ht="5.0999999999999996" customHeight="1" thickTop="1" thickBot="1" x14ac:dyDescent="0.3">
      <c r="P19" s="34"/>
      <c r="Q19" s="34"/>
      <c r="R19" s="34"/>
      <c r="S19" s="34"/>
      <c r="T19" s="34"/>
      <c r="U19" s="34"/>
      <c r="V19" s="34"/>
      <c r="W19" s="34"/>
      <c r="X19" s="34"/>
      <c r="Y19" s="34"/>
      <c r="Z19" s="34"/>
      <c r="AA19" s="34"/>
      <c r="AB19" s="61"/>
      <c r="AC19" s="61"/>
      <c r="AD19" s="61"/>
    </row>
    <row r="20" spans="2:30" ht="15" customHeight="1" thickTop="1" thickBot="1" x14ac:dyDescent="0.3">
      <c r="D20" s="4">
        <f>D16</f>
        <v>40795</v>
      </c>
      <c r="E20" s="5"/>
      <c r="F20" s="6">
        <f>F16</f>
        <v>0.66666666666666663</v>
      </c>
      <c r="G20" s="5"/>
      <c r="H20" s="19">
        <f>H16</f>
        <v>54212</v>
      </c>
      <c r="I20" s="19"/>
      <c r="J20" s="19">
        <f>J16</f>
        <v>66078</v>
      </c>
      <c r="K20" s="19"/>
      <c r="L20" s="58"/>
      <c r="M20" s="58"/>
      <c r="N20" s="59"/>
      <c r="O20" s="24"/>
      <c r="P20" s="60"/>
      <c r="Q20" s="60"/>
      <c r="R20" s="60"/>
      <c r="S20" s="60"/>
      <c r="T20" s="60"/>
      <c r="U20" s="60"/>
      <c r="V20" s="60"/>
      <c r="W20" s="25"/>
      <c r="X20" s="61"/>
      <c r="Y20" s="61"/>
      <c r="Z20" s="61"/>
      <c r="AA20" s="25"/>
      <c r="AB20" s="61"/>
      <c r="AC20" s="61"/>
      <c r="AD20" s="61"/>
    </row>
    <row r="21" spans="2:30" ht="15" customHeight="1" thickTop="1" x14ac:dyDescent="0.25">
      <c r="B21" s="41">
        <f>B16+1</f>
        <v>8</v>
      </c>
      <c r="D21" s="8">
        <f>D20+1</f>
        <v>40796</v>
      </c>
      <c r="E21" s="7"/>
      <c r="F21" s="9"/>
      <c r="G21" s="7"/>
      <c r="H21" s="16"/>
      <c r="I21" s="16"/>
      <c r="J21" s="16"/>
      <c r="K21" s="16"/>
      <c r="L21" s="25">
        <f>MAX(H21-H20,0)</f>
        <v>0</v>
      </c>
      <c r="M21" s="25"/>
      <c r="N21" s="26">
        <f>MAX(J21-J20,0)</f>
        <v>0</v>
      </c>
      <c r="O21" s="24"/>
      <c r="P21" s="27">
        <f>P16+L21</f>
        <v>63</v>
      </c>
      <c r="Q21" s="28"/>
      <c r="R21" s="29">
        <f>N21+R16</f>
        <v>88</v>
      </c>
      <c r="S21" s="25"/>
      <c r="T21" s="27">
        <f t="shared" ref="T21:T27" si="7">P21/B21</f>
        <v>7.875</v>
      </c>
      <c r="U21" s="28"/>
      <c r="V21" s="29">
        <f>R21/B21</f>
        <v>11</v>
      </c>
      <c r="W21" s="25"/>
      <c r="X21" s="61"/>
      <c r="Y21" s="61"/>
      <c r="Z21" s="61"/>
      <c r="AA21" s="25"/>
      <c r="AB21" s="61"/>
      <c r="AC21" s="61"/>
      <c r="AD21" s="61"/>
    </row>
    <row r="22" spans="2:30" ht="15" customHeight="1" x14ac:dyDescent="0.25">
      <c r="B22" s="41">
        <f t="shared" ref="B22:B27" si="8">B21+1</f>
        <v>9</v>
      </c>
      <c r="D22" s="8">
        <f t="shared" ref="D22:D27" si="9">D21+1</f>
        <v>40797</v>
      </c>
      <c r="E22" s="7"/>
      <c r="F22" s="9"/>
      <c r="G22" s="7"/>
      <c r="H22" s="16"/>
      <c r="I22" s="16"/>
      <c r="J22" s="16"/>
      <c r="K22" s="16"/>
      <c r="L22" s="25">
        <f t="shared" ref="L22:L27" si="10">MAX(H22-H21,0)</f>
        <v>0</v>
      </c>
      <c r="M22" s="25"/>
      <c r="N22" s="26">
        <f t="shared" ref="N22:N27" si="11">MAX(J22-J21,0)</f>
        <v>0</v>
      </c>
      <c r="O22" s="24"/>
      <c r="P22" s="30">
        <f t="shared" ref="P22:P27" si="12">L22+P21</f>
        <v>63</v>
      </c>
      <c r="Q22" s="25"/>
      <c r="R22" s="26">
        <f t="shared" ref="R22:R27" si="13">N22+R21</f>
        <v>88</v>
      </c>
      <c r="S22" s="25"/>
      <c r="T22" s="30">
        <f t="shared" si="7"/>
        <v>7</v>
      </c>
      <c r="U22" s="25"/>
      <c r="V22" s="26">
        <f t="shared" ref="V22:V27" si="14">R22/B22</f>
        <v>9.7777777777777786</v>
      </c>
      <c r="W22" s="25"/>
      <c r="X22" s="61"/>
      <c r="Y22" s="61"/>
      <c r="Z22" s="61"/>
      <c r="AA22" s="25"/>
      <c r="AB22" s="61"/>
      <c r="AC22" s="61"/>
      <c r="AD22" s="61"/>
    </row>
    <row r="23" spans="2:30" ht="15" customHeight="1" x14ac:dyDescent="0.25">
      <c r="B23" s="41">
        <f t="shared" si="8"/>
        <v>10</v>
      </c>
      <c r="D23" s="8">
        <f t="shared" si="9"/>
        <v>40798</v>
      </c>
      <c r="E23" s="7"/>
      <c r="F23" s="9"/>
      <c r="G23" s="7"/>
      <c r="H23" s="16"/>
      <c r="I23" s="16"/>
      <c r="J23" s="16"/>
      <c r="K23" s="16"/>
      <c r="L23" s="25">
        <f t="shared" si="10"/>
        <v>0</v>
      </c>
      <c r="M23" s="25"/>
      <c r="N23" s="26">
        <f t="shared" si="11"/>
        <v>0</v>
      </c>
      <c r="O23" s="24"/>
      <c r="P23" s="30">
        <f t="shared" si="12"/>
        <v>63</v>
      </c>
      <c r="Q23" s="25"/>
      <c r="R23" s="26">
        <f t="shared" si="13"/>
        <v>88</v>
      </c>
      <c r="S23" s="25"/>
      <c r="T23" s="30">
        <f t="shared" si="7"/>
        <v>6.3</v>
      </c>
      <c r="U23" s="25"/>
      <c r="V23" s="26">
        <f t="shared" si="14"/>
        <v>8.8000000000000007</v>
      </c>
      <c r="W23" s="25"/>
      <c r="X23" s="61"/>
      <c r="Y23" s="61"/>
      <c r="Z23" s="61"/>
      <c r="AA23" s="25"/>
      <c r="AB23" s="61"/>
      <c r="AC23" s="61"/>
      <c r="AD23" s="61"/>
    </row>
    <row r="24" spans="2:30" ht="15" customHeight="1" x14ac:dyDescent="0.25">
      <c r="B24" s="41">
        <f t="shared" si="8"/>
        <v>11</v>
      </c>
      <c r="D24" s="8">
        <f t="shared" si="9"/>
        <v>40799</v>
      </c>
      <c r="E24" s="7"/>
      <c r="F24" s="9"/>
      <c r="G24" s="7"/>
      <c r="H24" s="16"/>
      <c r="I24" s="16"/>
      <c r="J24" s="16"/>
      <c r="K24" s="16"/>
      <c r="L24" s="25">
        <f t="shared" si="10"/>
        <v>0</v>
      </c>
      <c r="M24" s="25"/>
      <c r="N24" s="26">
        <f t="shared" si="11"/>
        <v>0</v>
      </c>
      <c r="O24" s="24"/>
      <c r="P24" s="30">
        <f t="shared" si="12"/>
        <v>63</v>
      </c>
      <c r="Q24" s="25"/>
      <c r="R24" s="26">
        <f t="shared" si="13"/>
        <v>88</v>
      </c>
      <c r="S24" s="25"/>
      <c r="T24" s="30">
        <f t="shared" si="7"/>
        <v>5.7272727272727275</v>
      </c>
      <c r="U24" s="25"/>
      <c r="V24" s="26">
        <f t="shared" si="14"/>
        <v>8</v>
      </c>
      <c r="W24" s="25"/>
      <c r="X24" s="61"/>
      <c r="Y24" s="61"/>
      <c r="Z24" s="61"/>
      <c r="AA24" s="25"/>
      <c r="AB24" s="61"/>
      <c r="AC24" s="61"/>
      <c r="AD24" s="61"/>
    </row>
    <row r="25" spans="2:30" ht="15" customHeight="1" x14ac:dyDescent="0.25">
      <c r="B25" s="41">
        <f t="shared" si="8"/>
        <v>12</v>
      </c>
      <c r="D25" s="8">
        <f t="shared" si="9"/>
        <v>40800</v>
      </c>
      <c r="E25" s="7"/>
      <c r="F25" s="9"/>
      <c r="G25" s="7"/>
      <c r="H25" s="16"/>
      <c r="I25" s="16"/>
      <c r="J25" s="16"/>
      <c r="K25" s="16"/>
      <c r="L25" s="25">
        <f t="shared" si="10"/>
        <v>0</v>
      </c>
      <c r="M25" s="25"/>
      <c r="N25" s="26">
        <f t="shared" si="11"/>
        <v>0</v>
      </c>
      <c r="O25" s="24"/>
      <c r="P25" s="30">
        <f>L25+P24</f>
        <v>63</v>
      </c>
      <c r="Q25" s="25"/>
      <c r="R25" s="26">
        <f t="shared" si="13"/>
        <v>88</v>
      </c>
      <c r="S25" s="25"/>
      <c r="T25" s="30">
        <f t="shared" si="7"/>
        <v>5.25</v>
      </c>
      <c r="U25" s="25"/>
      <c r="V25" s="26">
        <f t="shared" si="14"/>
        <v>7.333333333333333</v>
      </c>
      <c r="W25" s="25"/>
      <c r="X25" s="61"/>
      <c r="Y25" s="61"/>
      <c r="Z25" s="61"/>
      <c r="AA25" s="25"/>
      <c r="AB25" s="61"/>
      <c r="AC25" s="61"/>
      <c r="AD25" s="61"/>
    </row>
    <row r="26" spans="2:30" ht="15" customHeight="1" x14ac:dyDescent="0.25">
      <c r="B26" s="41">
        <f t="shared" si="8"/>
        <v>13</v>
      </c>
      <c r="D26" s="8">
        <f t="shared" si="9"/>
        <v>40801</v>
      </c>
      <c r="E26" s="7"/>
      <c r="F26" s="9"/>
      <c r="G26" s="7"/>
      <c r="H26" s="16"/>
      <c r="I26" s="16"/>
      <c r="J26" s="16"/>
      <c r="K26" s="16"/>
      <c r="L26" s="25">
        <f t="shared" si="10"/>
        <v>0</v>
      </c>
      <c r="M26" s="25"/>
      <c r="N26" s="26">
        <f t="shared" si="11"/>
        <v>0</v>
      </c>
      <c r="O26" s="24"/>
      <c r="P26" s="30">
        <f t="shared" si="12"/>
        <v>63</v>
      </c>
      <c r="Q26" s="25"/>
      <c r="R26" s="26">
        <f t="shared" si="13"/>
        <v>88</v>
      </c>
      <c r="S26" s="25"/>
      <c r="T26" s="30">
        <f t="shared" si="7"/>
        <v>4.8461538461538458</v>
      </c>
      <c r="U26" s="25"/>
      <c r="V26" s="26">
        <f t="shared" si="14"/>
        <v>6.7692307692307692</v>
      </c>
      <c r="W26" s="25"/>
      <c r="X26" s="61"/>
      <c r="Y26" s="61"/>
      <c r="Z26" s="61"/>
      <c r="AA26" s="25"/>
      <c r="AB26" s="61"/>
      <c r="AC26" s="61"/>
      <c r="AD26" s="61"/>
    </row>
    <row r="27" spans="2:30" ht="15" customHeight="1" thickBot="1" x14ac:dyDescent="0.3">
      <c r="B27" s="41">
        <f t="shared" si="8"/>
        <v>14</v>
      </c>
      <c r="D27" s="10">
        <f t="shared" si="9"/>
        <v>40802</v>
      </c>
      <c r="E27" s="11"/>
      <c r="F27" s="12"/>
      <c r="G27" s="11"/>
      <c r="H27" s="20"/>
      <c r="I27" s="20"/>
      <c r="J27" s="20"/>
      <c r="K27" s="20"/>
      <c r="L27" s="31">
        <f t="shared" si="10"/>
        <v>0</v>
      </c>
      <c r="M27" s="31"/>
      <c r="N27" s="32">
        <f t="shared" si="11"/>
        <v>0</v>
      </c>
      <c r="O27" s="24"/>
      <c r="P27" s="33">
        <f t="shared" si="12"/>
        <v>63</v>
      </c>
      <c r="Q27" s="31"/>
      <c r="R27" s="32">
        <f t="shared" si="13"/>
        <v>88</v>
      </c>
      <c r="S27" s="25"/>
      <c r="T27" s="33">
        <f t="shared" si="7"/>
        <v>4.5</v>
      </c>
      <c r="U27" s="31"/>
      <c r="V27" s="32">
        <f t="shared" si="14"/>
        <v>6.2857142857142856</v>
      </c>
      <c r="W27" s="25"/>
      <c r="X27" s="61"/>
      <c r="Y27" s="61"/>
      <c r="Z27" s="61"/>
      <c r="AA27" s="25"/>
      <c r="AB27" s="61"/>
      <c r="AC27" s="61"/>
      <c r="AD27" s="61"/>
    </row>
    <row r="28" spans="2:30" ht="5.0999999999999996" customHeight="1" thickTop="1" thickBot="1" x14ac:dyDescent="0.3">
      <c r="P28" s="34"/>
      <c r="Q28" s="34"/>
      <c r="R28" s="34"/>
      <c r="S28" s="34"/>
      <c r="T28" s="34"/>
      <c r="U28" s="34"/>
      <c r="V28" s="34"/>
      <c r="W28" s="34"/>
      <c r="X28" s="34"/>
      <c r="Y28" s="34"/>
      <c r="Z28" s="34"/>
      <c r="AA28" s="34"/>
      <c r="AB28" s="61"/>
      <c r="AC28" s="61"/>
      <c r="AD28" s="61"/>
    </row>
    <row r="29" spans="2:30" ht="15" customHeight="1" thickTop="1" thickBot="1" x14ac:dyDescent="0.3">
      <c r="H29" s="62" t="s">
        <v>10</v>
      </c>
      <c r="I29" s="63"/>
      <c r="J29" s="64"/>
      <c r="K29" s="21"/>
      <c r="L29" s="35">
        <f>SUM(L21:L27)</f>
        <v>0</v>
      </c>
      <c r="M29" s="36"/>
      <c r="N29" s="35">
        <f>SUM(N21:N27)</f>
        <v>0</v>
      </c>
      <c r="O29" s="24"/>
      <c r="P29" s="34"/>
      <c r="Q29" s="25"/>
      <c r="R29" s="34"/>
      <c r="S29" s="25"/>
      <c r="T29" s="65" t="s">
        <v>18</v>
      </c>
      <c r="U29" s="65"/>
      <c r="V29" s="65"/>
      <c r="W29" s="25"/>
      <c r="X29" s="37">
        <f>P27/2</f>
        <v>31.5</v>
      </c>
      <c r="Y29" s="38"/>
      <c r="Z29" s="39">
        <f>R27/2</f>
        <v>44</v>
      </c>
      <c r="AA29" s="25"/>
      <c r="AB29" s="61"/>
      <c r="AC29" s="61"/>
      <c r="AD29" s="61"/>
    </row>
    <row r="30" spans="2:30" ht="5.0999999999999996" customHeight="1" thickTop="1" thickBot="1" x14ac:dyDescent="0.3">
      <c r="P30" s="34"/>
      <c r="Q30" s="34"/>
      <c r="R30" s="34"/>
      <c r="S30" s="34"/>
      <c r="T30" s="34"/>
      <c r="U30" s="34"/>
      <c r="V30" s="34"/>
      <c r="W30" s="34"/>
      <c r="X30" s="34"/>
      <c r="Y30" s="34"/>
      <c r="Z30" s="34"/>
      <c r="AA30" s="34"/>
      <c r="AB30" s="61"/>
      <c r="AC30" s="61"/>
      <c r="AD30" s="61"/>
    </row>
    <row r="31" spans="2:30" ht="15" customHeight="1" thickTop="1" thickBot="1" x14ac:dyDescent="0.3">
      <c r="D31" s="4">
        <f>D27</f>
        <v>40802</v>
      </c>
      <c r="E31" s="5"/>
      <c r="F31" s="6">
        <f>F27</f>
        <v>0</v>
      </c>
      <c r="G31" s="5"/>
      <c r="H31" s="19">
        <f>H27</f>
        <v>0</v>
      </c>
      <c r="I31" s="19"/>
      <c r="J31" s="19">
        <f>J27</f>
        <v>0</v>
      </c>
      <c r="K31" s="19"/>
      <c r="L31" s="58"/>
      <c r="M31" s="58"/>
      <c r="N31" s="59"/>
      <c r="O31" s="24"/>
      <c r="P31" s="60"/>
      <c r="Q31" s="60"/>
      <c r="R31" s="60"/>
      <c r="S31" s="60"/>
      <c r="T31" s="60"/>
      <c r="U31" s="60"/>
      <c r="V31" s="60"/>
      <c r="W31" s="25"/>
      <c r="X31" s="61"/>
      <c r="Y31" s="61"/>
      <c r="Z31" s="61"/>
      <c r="AA31" s="25"/>
      <c r="AB31" s="61"/>
      <c r="AC31" s="61"/>
      <c r="AD31" s="61"/>
    </row>
    <row r="32" spans="2:30" ht="15" customHeight="1" thickTop="1" x14ac:dyDescent="0.25">
      <c r="B32" s="41">
        <f>B27+1</f>
        <v>15</v>
      </c>
      <c r="D32" s="8">
        <f>D31+1</f>
        <v>40803</v>
      </c>
      <c r="E32" s="7"/>
      <c r="F32" s="9"/>
      <c r="G32" s="7"/>
      <c r="H32" s="16"/>
      <c r="I32" s="16"/>
      <c r="J32" s="16"/>
      <c r="K32" s="16"/>
      <c r="L32" s="25">
        <f>MAX(H32-H31,0)</f>
        <v>0</v>
      </c>
      <c r="M32" s="25"/>
      <c r="N32" s="26">
        <f>MAX(J32-J31,0)</f>
        <v>0</v>
      </c>
      <c r="O32" s="24"/>
      <c r="P32" s="27">
        <f>P27+L32</f>
        <v>63</v>
      </c>
      <c r="Q32" s="28"/>
      <c r="R32" s="29">
        <f>N32+R27</f>
        <v>88</v>
      </c>
      <c r="S32" s="25"/>
      <c r="T32" s="27">
        <f t="shared" ref="T32:T38" si="15">P32/B32</f>
        <v>4.2</v>
      </c>
      <c r="U32" s="28"/>
      <c r="V32" s="29">
        <f>R32/B32</f>
        <v>5.8666666666666663</v>
      </c>
      <c r="W32" s="25"/>
      <c r="X32" s="61"/>
      <c r="Y32" s="61"/>
      <c r="Z32" s="61"/>
      <c r="AA32" s="25"/>
      <c r="AB32" s="61"/>
      <c r="AC32" s="61"/>
      <c r="AD32" s="61"/>
    </row>
    <row r="33" spans="2:30" ht="15" customHeight="1" x14ac:dyDescent="0.25">
      <c r="B33" s="41">
        <f t="shared" ref="B33:B38" si="16">B32+1</f>
        <v>16</v>
      </c>
      <c r="D33" s="8">
        <f t="shared" ref="D33:D38" si="17">D32+1</f>
        <v>40804</v>
      </c>
      <c r="E33" s="7"/>
      <c r="F33" s="9"/>
      <c r="G33" s="7"/>
      <c r="H33" s="16"/>
      <c r="I33" s="16"/>
      <c r="J33" s="16"/>
      <c r="K33" s="16"/>
      <c r="L33" s="25">
        <f t="shared" ref="L33:L38" si="18">MAX(H33-H32,0)</f>
        <v>0</v>
      </c>
      <c r="M33" s="25"/>
      <c r="N33" s="26">
        <f t="shared" ref="N33:N38" si="19">MAX(J33-J32,0)</f>
        <v>0</v>
      </c>
      <c r="O33" s="24"/>
      <c r="P33" s="30">
        <f t="shared" ref="P33:P38" si="20">L33+P32</f>
        <v>63</v>
      </c>
      <c r="Q33" s="25"/>
      <c r="R33" s="26">
        <f t="shared" ref="R33:R38" si="21">N33+R32</f>
        <v>88</v>
      </c>
      <c r="S33" s="25"/>
      <c r="T33" s="30">
        <f t="shared" si="15"/>
        <v>3.9375</v>
      </c>
      <c r="U33" s="25"/>
      <c r="V33" s="26">
        <f t="shared" ref="V33:V38" si="22">R33/B33</f>
        <v>5.5</v>
      </c>
      <c r="W33" s="25"/>
      <c r="X33" s="61"/>
      <c r="Y33" s="61"/>
      <c r="Z33" s="61"/>
      <c r="AA33" s="25"/>
      <c r="AB33" s="61"/>
      <c r="AC33" s="61"/>
      <c r="AD33" s="61"/>
    </row>
    <row r="34" spans="2:30" ht="15" customHeight="1" x14ac:dyDescent="0.25">
      <c r="B34" s="41">
        <f t="shared" si="16"/>
        <v>17</v>
      </c>
      <c r="D34" s="8">
        <f t="shared" si="17"/>
        <v>40805</v>
      </c>
      <c r="E34" s="7"/>
      <c r="F34" s="9"/>
      <c r="G34" s="7"/>
      <c r="H34" s="16"/>
      <c r="I34" s="16"/>
      <c r="J34" s="16"/>
      <c r="K34" s="16"/>
      <c r="L34" s="25">
        <f t="shared" si="18"/>
        <v>0</v>
      </c>
      <c r="M34" s="25"/>
      <c r="N34" s="26">
        <f t="shared" si="19"/>
        <v>0</v>
      </c>
      <c r="O34" s="24"/>
      <c r="P34" s="30">
        <f t="shared" si="20"/>
        <v>63</v>
      </c>
      <c r="Q34" s="25"/>
      <c r="R34" s="26">
        <f t="shared" si="21"/>
        <v>88</v>
      </c>
      <c r="S34" s="25"/>
      <c r="T34" s="30">
        <f t="shared" si="15"/>
        <v>3.7058823529411766</v>
      </c>
      <c r="U34" s="25"/>
      <c r="V34" s="26">
        <f t="shared" si="22"/>
        <v>5.1764705882352944</v>
      </c>
      <c r="W34" s="25"/>
      <c r="X34" s="61"/>
      <c r="Y34" s="61"/>
      <c r="Z34" s="61"/>
      <c r="AA34" s="25"/>
      <c r="AB34" s="61"/>
      <c r="AC34" s="61"/>
      <c r="AD34" s="61"/>
    </row>
    <row r="35" spans="2:30" ht="15" customHeight="1" x14ac:dyDescent="0.25">
      <c r="B35" s="41">
        <f t="shared" si="16"/>
        <v>18</v>
      </c>
      <c r="D35" s="8">
        <f t="shared" si="17"/>
        <v>40806</v>
      </c>
      <c r="E35" s="7"/>
      <c r="F35" s="9"/>
      <c r="G35" s="7"/>
      <c r="H35" s="16"/>
      <c r="I35" s="16"/>
      <c r="J35" s="16"/>
      <c r="K35" s="16"/>
      <c r="L35" s="25">
        <f t="shared" si="18"/>
        <v>0</v>
      </c>
      <c r="M35" s="25"/>
      <c r="N35" s="26">
        <f t="shared" si="19"/>
        <v>0</v>
      </c>
      <c r="O35" s="24"/>
      <c r="P35" s="30">
        <f t="shared" si="20"/>
        <v>63</v>
      </c>
      <c r="Q35" s="25"/>
      <c r="R35" s="26">
        <f t="shared" si="21"/>
        <v>88</v>
      </c>
      <c r="S35" s="25"/>
      <c r="T35" s="30">
        <f t="shared" si="15"/>
        <v>3.5</v>
      </c>
      <c r="U35" s="25"/>
      <c r="V35" s="26">
        <f t="shared" si="22"/>
        <v>4.8888888888888893</v>
      </c>
      <c r="W35" s="25"/>
      <c r="X35" s="61"/>
      <c r="Y35" s="61"/>
      <c r="Z35" s="61"/>
      <c r="AA35" s="25"/>
      <c r="AB35" s="61"/>
      <c r="AC35" s="61"/>
      <c r="AD35" s="61"/>
    </row>
    <row r="36" spans="2:30" ht="15" customHeight="1" x14ac:dyDescent="0.25">
      <c r="B36" s="41">
        <f t="shared" si="16"/>
        <v>19</v>
      </c>
      <c r="D36" s="8">
        <f t="shared" si="17"/>
        <v>40807</v>
      </c>
      <c r="E36" s="7"/>
      <c r="F36" s="9"/>
      <c r="G36" s="7"/>
      <c r="H36" s="16"/>
      <c r="I36" s="16"/>
      <c r="J36" s="16"/>
      <c r="K36" s="16"/>
      <c r="L36" s="25">
        <f t="shared" si="18"/>
        <v>0</v>
      </c>
      <c r="M36" s="25"/>
      <c r="N36" s="26">
        <f t="shared" si="19"/>
        <v>0</v>
      </c>
      <c r="O36" s="24"/>
      <c r="P36" s="30">
        <f t="shared" si="20"/>
        <v>63</v>
      </c>
      <c r="Q36" s="25"/>
      <c r="R36" s="26">
        <f t="shared" si="21"/>
        <v>88</v>
      </c>
      <c r="S36" s="25"/>
      <c r="T36" s="30">
        <f t="shared" si="15"/>
        <v>3.3157894736842106</v>
      </c>
      <c r="U36" s="25"/>
      <c r="V36" s="26">
        <f t="shared" si="22"/>
        <v>4.6315789473684212</v>
      </c>
      <c r="W36" s="25"/>
      <c r="X36" s="61"/>
      <c r="Y36" s="61"/>
      <c r="Z36" s="61"/>
      <c r="AA36" s="25"/>
      <c r="AB36" s="61"/>
      <c r="AC36" s="61"/>
      <c r="AD36" s="61"/>
    </row>
    <row r="37" spans="2:30" ht="15" customHeight="1" x14ac:dyDescent="0.25">
      <c r="B37" s="41">
        <f t="shared" si="16"/>
        <v>20</v>
      </c>
      <c r="D37" s="8">
        <f t="shared" si="17"/>
        <v>40808</v>
      </c>
      <c r="E37" s="7"/>
      <c r="F37" s="9"/>
      <c r="G37" s="7"/>
      <c r="H37" s="16"/>
      <c r="I37" s="16"/>
      <c r="J37" s="16"/>
      <c r="K37" s="16"/>
      <c r="L37" s="25">
        <f t="shared" si="18"/>
        <v>0</v>
      </c>
      <c r="M37" s="25"/>
      <c r="N37" s="26">
        <f t="shared" si="19"/>
        <v>0</v>
      </c>
      <c r="O37" s="24"/>
      <c r="P37" s="30">
        <f t="shared" si="20"/>
        <v>63</v>
      </c>
      <c r="Q37" s="25"/>
      <c r="R37" s="26">
        <f t="shared" si="21"/>
        <v>88</v>
      </c>
      <c r="S37" s="25"/>
      <c r="T37" s="30">
        <f t="shared" si="15"/>
        <v>3.15</v>
      </c>
      <c r="U37" s="25"/>
      <c r="V37" s="26">
        <f t="shared" si="22"/>
        <v>4.4000000000000004</v>
      </c>
      <c r="W37" s="25"/>
      <c r="X37" s="61"/>
      <c r="Y37" s="61"/>
      <c r="Z37" s="61"/>
      <c r="AA37" s="25"/>
      <c r="AB37" s="61"/>
      <c r="AC37" s="61"/>
      <c r="AD37" s="61"/>
    </row>
    <row r="38" spans="2:30" ht="15" customHeight="1" thickBot="1" x14ac:dyDescent="0.3">
      <c r="B38" s="41">
        <f t="shared" si="16"/>
        <v>21</v>
      </c>
      <c r="D38" s="10">
        <f t="shared" si="17"/>
        <v>40809</v>
      </c>
      <c r="E38" s="11"/>
      <c r="F38" s="12"/>
      <c r="G38" s="11"/>
      <c r="H38" s="20"/>
      <c r="I38" s="20"/>
      <c r="J38" s="20"/>
      <c r="K38" s="20"/>
      <c r="L38" s="31">
        <f t="shared" si="18"/>
        <v>0</v>
      </c>
      <c r="M38" s="31"/>
      <c r="N38" s="32">
        <f t="shared" si="19"/>
        <v>0</v>
      </c>
      <c r="O38" s="24"/>
      <c r="P38" s="33">
        <f t="shared" si="20"/>
        <v>63</v>
      </c>
      <c r="Q38" s="31"/>
      <c r="R38" s="32">
        <f t="shared" si="21"/>
        <v>88</v>
      </c>
      <c r="S38" s="25"/>
      <c r="T38" s="33">
        <f t="shared" si="15"/>
        <v>3</v>
      </c>
      <c r="U38" s="31"/>
      <c r="V38" s="32">
        <f t="shared" si="22"/>
        <v>4.1904761904761907</v>
      </c>
      <c r="W38" s="25"/>
      <c r="X38" s="61"/>
      <c r="Y38" s="61"/>
      <c r="Z38" s="61"/>
      <c r="AA38" s="25"/>
      <c r="AB38" s="61"/>
      <c r="AC38" s="61"/>
      <c r="AD38" s="61"/>
    </row>
    <row r="39" spans="2:30" ht="5.0999999999999996" customHeight="1" thickTop="1" thickBot="1" x14ac:dyDescent="0.3">
      <c r="P39" s="34"/>
      <c r="Q39" s="34"/>
      <c r="R39" s="34"/>
      <c r="S39" s="34"/>
      <c r="T39" s="34"/>
      <c r="U39" s="25"/>
      <c r="V39" s="34"/>
      <c r="W39" s="34"/>
      <c r="X39" s="34"/>
      <c r="Y39" s="34"/>
      <c r="Z39" s="34"/>
      <c r="AA39" s="34"/>
      <c r="AB39" s="61"/>
      <c r="AC39" s="61"/>
      <c r="AD39" s="61"/>
    </row>
    <row r="40" spans="2:30" ht="15" customHeight="1" thickTop="1" thickBot="1" x14ac:dyDescent="0.3">
      <c r="H40" s="62" t="s">
        <v>11</v>
      </c>
      <c r="I40" s="63"/>
      <c r="J40" s="64"/>
      <c r="K40" s="21"/>
      <c r="L40" s="35">
        <f>SUM(L32:L38)</f>
        <v>0</v>
      </c>
      <c r="M40" s="36"/>
      <c r="N40" s="35">
        <f>SUM(N32:N38)</f>
        <v>0</v>
      </c>
      <c r="O40" s="24"/>
      <c r="P40" s="34"/>
      <c r="Q40" s="25"/>
      <c r="R40" s="34"/>
      <c r="S40" s="25"/>
      <c r="T40" s="65" t="s">
        <v>19</v>
      </c>
      <c r="U40" s="65"/>
      <c r="V40" s="65"/>
      <c r="W40" s="25"/>
      <c r="X40" s="37">
        <f>P38/3</f>
        <v>21</v>
      </c>
      <c r="Y40" s="38"/>
      <c r="Z40" s="39">
        <f>R38/3</f>
        <v>29.333333333333332</v>
      </c>
      <c r="AA40" s="25"/>
      <c r="AB40" s="61"/>
      <c r="AC40" s="61"/>
      <c r="AD40" s="61"/>
    </row>
    <row r="41" spans="2:30" ht="5.0999999999999996" customHeight="1" thickTop="1" thickBot="1" x14ac:dyDescent="0.3">
      <c r="P41" s="34"/>
      <c r="Q41" s="34"/>
      <c r="R41" s="34"/>
      <c r="S41" s="34"/>
      <c r="T41" s="34"/>
      <c r="U41" s="25"/>
      <c r="V41" s="34"/>
      <c r="W41" s="34"/>
      <c r="X41" s="34"/>
      <c r="Y41" s="34"/>
      <c r="Z41" s="34"/>
      <c r="AA41" s="34"/>
      <c r="AB41" s="61"/>
      <c r="AC41" s="61"/>
      <c r="AD41" s="61"/>
    </row>
    <row r="42" spans="2:30" ht="15" customHeight="1" thickTop="1" thickBot="1" x14ac:dyDescent="0.3">
      <c r="D42" s="4">
        <f>D38</f>
        <v>40809</v>
      </c>
      <c r="E42" s="5"/>
      <c r="F42" s="6">
        <f>F38</f>
        <v>0</v>
      </c>
      <c r="G42" s="5"/>
      <c r="H42" s="19">
        <f>H38</f>
        <v>0</v>
      </c>
      <c r="I42" s="19"/>
      <c r="J42" s="19">
        <f>J38</f>
        <v>0</v>
      </c>
      <c r="K42" s="19"/>
      <c r="L42" s="58"/>
      <c r="M42" s="58"/>
      <c r="N42" s="59"/>
      <c r="O42" s="24"/>
      <c r="P42" s="60"/>
      <c r="Q42" s="60"/>
      <c r="R42" s="60"/>
      <c r="S42" s="60"/>
      <c r="T42" s="60"/>
      <c r="U42" s="60"/>
      <c r="V42" s="60"/>
      <c r="W42" s="25"/>
      <c r="X42" s="61"/>
      <c r="Y42" s="61"/>
      <c r="Z42" s="61"/>
      <c r="AA42" s="25"/>
      <c r="AB42" s="61"/>
      <c r="AC42" s="61"/>
      <c r="AD42" s="61"/>
    </row>
    <row r="43" spans="2:30" ht="15" customHeight="1" thickTop="1" x14ac:dyDescent="0.25">
      <c r="B43" s="41">
        <f>B38+1</f>
        <v>22</v>
      </c>
      <c r="D43" s="8">
        <f>D42+1</f>
        <v>40810</v>
      </c>
      <c r="E43" s="7"/>
      <c r="F43" s="9"/>
      <c r="G43" s="7"/>
      <c r="H43" s="16"/>
      <c r="I43" s="16"/>
      <c r="J43" s="16"/>
      <c r="K43" s="16"/>
      <c r="L43" s="25">
        <f>MAX(H43-H42,0)</f>
        <v>0</v>
      </c>
      <c r="M43" s="25"/>
      <c r="N43" s="26">
        <f>MAX(J43-J42,0)</f>
        <v>0</v>
      </c>
      <c r="O43" s="24"/>
      <c r="P43" s="27">
        <f>P38+L43</f>
        <v>63</v>
      </c>
      <c r="Q43" s="28"/>
      <c r="R43" s="29">
        <f>N43+R38</f>
        <v>88</v>
      </c>
      <c r="S43" s="25"/>
      <c r="T43" s="27">
        <f t="shared" ref="T43:T49" si="23">P43/B43</f>
        <v>2.8636363636363638</v>
      </c>
      <c r="U43" s="28"/>
      <c r="V43" s="29">
        <f>R43/B43</f>
        <v>4</v>
      </c>
      <c r="W43" s="25"/>
      <c r="X43" s="61"/>
      <c r="Y43" s="61"/>
      <c r="Z43" s="61"/>
      <c r="AA43" s="25"/>
      <c r="AB43" s="61"/>
      <c r="AC43" s="61"/>
      <c r="AD43" s="61"/>
    </row>
    <row r="44" spans="2:30" ht="15" customHeight="1" x14ac:dyDescent="0.25">
      <c r="B44" s="41">
        <f t="shared" ref="B44:B49" si="24">B43+1</f>
        <v>23</v>
      </c>
      <c r="D44" s="8">
        <f t="shared" ref="D44:D49" si="25">D43+1</f>
        <v>40811</v>
      </c>
      <c r="E44" s="7"/>
      <c r="F44" s="9"/>
      <c r="G44" s="7"/>
      <c r="H44" s="16"/>
      <c r="I44" s="16"/>
      <c r="J44" s="16"/>
      <c r="K44" s="16"/>
      <c r="L44" s="25">
        <f t="shared" ref="L44:L49" si="26">MAX(H44-H43,0)</f>
        <v>0</v>
      </c>
      <c r="M44" s="25"/>
      <c r="N44" s="26">
        <f t="shared" ref="N44:N49" si="27">MAX(J44-J43,0)</f>
        <v>0</v>
      </c>
      <c r="O44" s="24"/>
      <c r="P44" s="30">
        <f t="shared" ref="P44:P49" si="28">L44+P43</f>
        <v>63</v>
      </c>
      <c r="Q44" s="25"/>
      <c r="R44" s="26">
        <f t="shared" ref="R44:R49" si="29">N44+R43</f>
        <v>88</v>
      </c>
      <c r="S44" s="25"/>
      <c r="T44" s="30">
        <f t="shared" si="23"/>
        <v>2.7391304347826089</v>
      </c>
      <c r="U44" s="25"/>
      <c r="V44" s="26">
        <f t="shared" ref="V44:V49" si="30">R44/B44</f>
        <v>3.8260869565217392</v>
      </c>
      <c r="W44" s="25"/>
      <c r="X44" s="61"/>
      <c r="Y44" s="61"/>
      <c r="Z44" s="61"/>
      <c r="AA44" s="25"/>
      <c r="AB44" s="61"/>
      <c r="AC44" s="61"/>
      <c r="AD44" s="61"/>
    </row>
    <row r="45" spans="2:30" ht="15" customHeight="1" x14ac:dyDescent="0.25">
      <c r="B45" s="41">
        <f t="shared" si="24"/>
        <v>24</v>
      </c>
      <c r="D45" s="8">
        <f t="shared" si="25"/>
        <v>40812</v>
      </c>
      <c r="E45" s="7"/>
      <c r="F45" s="9"/>
      <c r="G45" s="7"/>
      <c r="H45" s="16"/>
      <c r="I45" s="16"/>
      <c r="J45" s="16"/>
      <c r="K45" s="16"/>
      <c r="L45" s="25">
        <f t="shared" si="26"/>
        <v>0</v>
      </c>
      <c r="M45" s="25"/>
      <c r="N45" s="26">
        <f t="shared" si="27"/>
        <v>0</v>
      </c>
      <c r="O45" s="24"/>
      <c r="P45" s="30">
        <f t="shared" si="28"/>
        <v>63</v>
      </c>
      <c r="Q45" s="25"/>
      <c r="R45" s="26">
        <f t="shared" si="29"/>
        <v>88</v>
      </c>
      <c r="S45" s="25"/>
      <c r="T45" s="30">
        <f t="shared" si="23"/>
        <v>2.625</v>
      </c>
      <c r="U45" s="25"/>
      <c r="V45" s="26">
        <f t="shared" si="30"/>
        <v>3.6666666666666665</v>
      </c>
      <c r="W45" s="25"/>
      <c r="X45" s="61"/>
      <c r="Y45" s="61"/>
      <c r="Z45" s="61"/>
      <c r="AA45" s="25"/>
      <c r="AB45" s="61"/>
      <c r="AC45" s="61"/>
      <c r="AD45" s="61"/>
    </row>
    <row r="46" spans="2:30" ht="15" customHeight="1" x14ac:dyDescent="0.25">
      <c r="B46" s="41">
        <f t="shared" si="24"/>
        <v>25</v>
      </c>
      <c r="D46" s="8">
        <f t="shared" si="25"/>
        <v>40813</v>
      </c>
      <c r="E46" s="7"/>
      <c r="F46" s="9"/>
      <c r="G46" s="7"/>
      <c r="H46" s="16"/>
      <c r="I46" s="16"/>
      <c r="J46" s="16"/>
      <c r="K46" s="16"/>
      <c r="L46" s="25">
        <f t="shared" si="26"/>
        <v>0</v>
      </c>
      <c r="M46" s="25"/>
      <c r="N46" s="26">
        <f t="shared" si="27"/>
        <v>0</v>
      </c>
      <c r="O46" s="24"/>
      <c r="P46" s="30">
        <f t="shared" si="28"/>
        <v>63</v>
      </c>
      <c r="Q46" s="25"/>
      <c r="R46" s="26">
        <f t="shared" si="29"/>
        <v>88</v>
      </c>
      <c r="S46" s="25"/>
      <c r="T46" s="30">
        <f t="shared" si="23"/>
        <v>2.52</v>
      </c>
      <c r="U46" s="25"/>
      <c r="V46" s="26">
        <f t="shared" si="30"/>
        <v>3.52</v>
      </c>
      <c r="W46" s="25"/>
      <c r="X46" s="61"/>
      <c r="Y46" s="61"/>
      <c r="Z46" s="61"/>
      <c r="AA46" s="25"/>
      <c r="AB46" s="61"/>
      <c r="AC46" s="61"/>
      <c r="AD46" s="61"/>
    </row>
    <row r="47" spans="2:30" ht="15" customHeight="1" x14ac:dyDescent="0.25">
      <c r="B47" s="41">
        <f t="shared" si="24"/>
        <v>26</v>
      </c>
      <c r="D47" s="8">
        <f t="shared" si="25"/>
        <v>40814</v>
      </c>
      <c r="E47" s="7"/>
      <c r="F47" s="9"/>
      <c r="G47" s="7"/>
      <c r="H47" s="16"/>
      <c r="I47" s="16"/>
      <c r="J47" s="16"/>
      <c r="K47" s="16"/>
      <c r="L47" s="25">
        <f t="shared" si="26"/>
        <v>0</v>
      </c>
      <c r="M47" s="25"/>
      <c r="N47" s="26">
        <f t="shared" si="27"/>
        <v>0</v>
      </c>
      <c r="O47" s="24"/>
      <c r="P47" s="30">
        <f t="shared" si="28"/>
        <v>63</v>
      </c>
      <c r="Q47" s="25"/>
      <c r="R47" s="26">
        <f t="shared" si="29"/>
        <v>88</v>
      </c>
      <c r="S47" s="25"/>
      <c r="T47" s="30">
        <f t="shared" si="23"/>
        <v>2.4230769230769229</v>
      </c>
      <c r="U47" s="25"/>
      <c r="V47" s="26">
        <f t="shared" si="30"/>
        <v>3.3846153846153846</v>
      </c>
      <c r="W47" s="25"/>
      <c r="X47" s="61"/>
      <c r="Y47" s="61"/>
      <c r="Z47" s="61"/>
      <c r="AA47" s="25"/>
      <c r="AB47" s="61"/>
      <c r="AC47" s="61"/>
      <c r="AD47" s="61"/>
    </row>
    <row r="48" spans="2:30" ht="15" customHeight="1" x14ac:dyDescent="0.25">
      <c r="B48" s="41">
        <f t="shared" si="24"/>
        <v>27</v>
      </c>
      <c r="D48" s="8">
        <f t="shared" si="25"/>
        <v>40815</v>
      </c>
      <c r="E48" s="7"/>
      <c r="F48" s="9"/>
      <c r="G48" s="7"/>
      <c r="H48" s="16"/>
      <c r="I48" s="16"/>
      <c r="J48" s="16"/>
      <c r="K48" s="16"/>
      <c r="L48" s="25">
        <f t="shared" si="26"/>
        <v>0</v>
      </c>
      <c r="M48" s="25"/>
      <c r="N48" s="26">
        <f t="shared" si="27"/>
        <v>0</v>
      </c>
      <c r="O48" s="24"/>
      <c r="P48" s="30">
        <f t="shared" si="28"/>
        <v>63</v>
      </c>
      <c r="Q48" s="25"/>
      <c r="R48" s="26">
        <f t="shared" si="29"/>
        <v>88</v>
      </c>
      <c r="S48" s="25"/>
      <c r="T48" s="30">
        <f t="shared" si="23"/>
        <v>2.3333333333333335</v>
      </c>
      <c r="U48" s="25"/>
      <c r="V48" s="26">
        <f t="shared" si="30"/>
        <v>3.2592592592592591</v>
      </c>
      <c r="W48" s="25"/>
      <c r="X48" s="61"/>
      <c r="Y48" s="61"/>
      <c r="Z48" s="61"/>
      <c r="AA48" s="25"/>
      <c r="AB48" s="61"/>
      <c r="AC48" s="61"/>
      <c r="AD48" s="61"/>
    </row>
    <row r="49" spans="1:30" ht="15" customHeight="1" thickBot="1" x14ac:dyDescent="0.3">
      <c r="B49" s="41">
        <f t="shared" si="24"/>
        <v>28</v>
      </c>
      <c r="D49" s="10">
        <f t="shared" si="25"/>
        <v>40816</v>
      </c>
      <c r="E49" s="11"/>
      <c r="F49" s="12"/>
      <c r="G49" s="11"/>
      <c r="H49" s="20"/>
      <c r="I49" s="20"/>
      <c r="J49" s="20"/>
      <c r="K49" s="20"/>
      <c r="L49" s="31">
        <f t="shared" si="26"/>
        <v>0</v>
      </c>
      <c r="M49" s="31"/>
      <c r="N49" s="32">
        <f t="shared" si="27"/>
        <v>0</v>
      </c>
      <c r="O49" s="24"/>
      <c r="P49" s="33">
        <f t="shared" si="28"/>
        <v>63</v>
      </c>
      <c r="Q49" s="31"/>
      <c r="R49" s="32">
        <f t="shared" si="29"/>
        <v>88</v>
      </c>
      <c r="S49" s="25"/>
      <c r="T49" s="33">
        <f t="shared" si="23"/>
        <v>2.25</v>
      </c>
      <c r="U49" s="31"/>
      <c r="V49" s="32">
        <f t="shared" si="30"/>
        <v>3.1428571428571428</v>
      </c>
      <c r="W49" s="25"/>
      <c r="X49" s="61"/>
      <c r="Y49" s="61"/>
      <c r="Z49" s="61"/>
      <c r="AA49" s="25"/>
      <c r="AB49" s="61"/>
      <c r="AC49" s="61"/>
      <c r="AD49" s="61"/>
    </row>
    <row r="50" spans="1:30" ht="5.0999999999999996" customHeight="1" thickTop="1" thickBot="1" x14ac:dyDescent="0.3">
      <c r="P50" s="34"/>
      <c r="Q50" s="34"/>
      <c r="R50" s="34"/>
      <c r="S50" s="34"/>
      <c r="T50" s="34"/>
      <c r="U50" s="34"/>
      <c r="V50" s="34"/>
      <c r="W50" s="34"/>
      <c r="X50" s="34"/>
      <c r="Y50" s="34"/>
      <c r="Z50" s="34"/>
      <c r="AA50" s="34"/>
      <c r="AB50" s="61"/>
      <c r="AC50" s="61"/>
      <c r="AD50" s="61"/>
    </row>
    <row r="51" spans="1:30" ht="15" customHeight="1" thickTop="1" thickBot="1" x14ac:dyDescent="0.3">
      <c r="H51" s="62" t="s">
        <v>12</v>
      </c>
      <c r="I51" s="63"/>
      <c r="J51" s="64"/>
      <c r="K51" s="21"/>
      <c r="L51" s="35">
        <f>SUM(L43:L49)</f>
        <v>0</v>
      </c>
      <c r="M51" s="36"/>
      <c r="N51" s="35">
        <f>SUM(N43:N49)</f>
        <v>0</v>
      </c>
      <c r="O51" s="40"/>
      <c r="P51" s="36"/>
      <c r="Q51" s="40"/>
      <c r="R51" s="36"/>
      <c r="S51" s="25"/>
      <c r="T51" s="65" t="s">
        <v>20</v>
      </c>
      <c r="U51" s="65"/>
      <c r="V51" s="65"/>
      <c r="W51" s="25"/>
      <c r="X51" s="37">
        <f>P49/4</f>
        <v>15.75</v>
      </c>
      <c r="Y51" s="38"/>
      <c r="Z51" s="39">
        <f>R49/4</f>
        <v>22</v>
      </c>
      <c r="AA51" s="25"/>
      <c r="AB51" s="37">
        <f>P55/1</f>
        <v>63</v>
      </c>
      <c r="AC51" s="38"/>
      <c r="AD51" s="39">
        <f>R55/1</f>
        <v>88</v>
      </c>
    </row>
    <row r="52" spans="1:30" ht="5.0999999999999996" customHeight="1" thickTop="1" thickBot="1" x14ac:dyDescent="0.3">
      <c r="H52" s="21"/>
      <c r="I52" s="21"/>
      <c r="J52" s="21"/>
      <c r="K52" s="21"/>
      <c r="L52" s="36"/>
      <c r="M52" s="36"/>
      <c r="N52" s="36"/>
      <c r="O52" s="36"/>
      <c r="P52" s="36"/>
      <c r="Q52" s="36"/>
      <c r="R52" s="36"/>
      <c r="S52" s="34"/>
      <c r="T52" s="34"/>
      <c r="U52" s="34"/>
      <c r="V52" s="34"/>
      <c r="W52" s="34"/>
      <c r="X52" s="34"/>
      <c r="Y52" s="34"/>
      <c r="Z52" s="34"/>
      <c r="AA52" s="34"/>
      <c r="AB52" s="34"/>
      <c r="AC52" s="34"/>
      <c r="AD52" s="34"/>
    </row>
    <row r="53" spans="1:30" ht="14.25" thickTop="1" thickBot="1" x14ac:dyDescent="0.3">
      <c r="H53" s="21"/>
      <c r="I53" s="21"/>
      <c r="J53" s="21"/>
      <c r="K53" s="21"/>
      <c r="L53" s="52" t="s">
        <v>6</v>
      </c>
      <c r="M53" s="53"/>
      <c r="N53" s="54"/>
      <c r="O53" s="36"/>
      <c r="P53" s="35">
        <f>L18+L29+L40+L51</f>
        <v>63</v>
      </c>
      <c r="Q53" s="36"/>
      <c r="R53" s="35">
        <f>N18+N29+N40+N51</f>
        <v>88</v>
      </c>
      <c r="S53" s="34"/>
      <c r="T53" s="34"/>
      <c r="U53" s="34"/>
      <c r="V53" s="34"/>
      <c r="W53" s="34"/>
      <c r="X53" s="34"/>
      <c r="Y53" s="34"/>
      <c r="Z53" s="34"/>
      <c r="AA53" s="34"/>
      <c r="AB53" s="34"/>
      <c r="AC53" s="34"/>
      <c r="AD53" s="34"/>
    </row>
    <row r="54" spans="1:30" ht="14.25" thickTop="1" thickBot="1" x14ac:dyDescent="0.3"/>
    <row r="55" spans="1:30" ht="15.75" thickTop="1" thickBot="1" x14ac:dyDescent="0.3">
      <c r="L55" s="52" t="s">
        <v>31</v>
      </c>
      <c r="M55" s="53"/>
      <c r="N55" s="54"/>
      <c r="P55" s="35">
        <f>P53</f>
        <v>63</v>
      </c>
      <c r="Q55" s="36"/>
      <c r="R55" s="35">
        <f>R53</f>
        <v>88</v>
      </c>
      <c r="T55" s="55" t="s">
        <v>61</v>
      </c>
      <c r="U55" s="56"/>
      <c r="V55" s="57"/>
    </row>
    <row r="56" spans="1:30" s="43" customFormat="1" ht="20.100000000000001" customHeight="1" thickTop="1" thickBot="1" x14ac:dyDescent="0.3">
      <c r="A56" s="42"/>
      <c r="C56" s="42"/>
      <c r="D56" s="44"/>
      <c r="F56" s="45"/>
      <c r="H56" s="46"/>
      <c r="I56" s="46"/>
      <c r="J56" s="46"/>
      <c r="K56" s="46"/>
      <c r="L56" s="47"/>
      <c r="M56" s="47"/>
      <c r="N56" s="47"/>
      <c r="O56" s="47"/>
      <c r="P56" s="48"/>
      <c r="Q56" s="48"/>
      <c r="R56" s="48"/>
      <c r="S56" s="48"/>
      <c r="T56" s="48"/>
      <c r="U56" s="49"/>
      <c r="V56" s="48"/>
      <c r="W56" s="48"/>
      <c r="X56" s="48"/>
      <c r="Y56" s="48"/>
      <c r="Z56" s="48"/>
      <c r="AA56" s="48"/>
      <c r="AB56" s="47"/>
      <c r="AC56" s="47"/>
      <c r="AD56" s="47"/>
    </row>
    <row r="57" spans="1:30" ht="15" customHeight="1" thickBot="1" x14ac:dyDescent="0.3">
      <c r="B57" s="3" t="s">
        <v>60</v>
      </c>
      <c r="D57" s="3" t="s">
        <v>5</v>
      </c>
      <c r="F57" s="14" t="s">
        <v>4</v>
      </c>
      <c r="H57" s="18" t="s">
        <v>1</v>
      </c>
      <c r="J57" s="18" t="s">
        <v>2</v>
      </c>
      <c r="L57" s="23" t="s">
        <v>1</v>
      </c>
      <c r="N57" s="23" t="s">
        <v>2</v>
      </c>
      <c r="P57" s="23" t="s">
        <v>1</v>
      </c>
      <c r="R57" s="23" t="s">
        <v>2</v>
      </c>
      <c r="T57" s="23" t="s">
        <v>1</v>
      </c>
      <c r="V57" s="23" t="s">
        <v>2</v>
      </c>
      <c r="X57" s="23" t="s">
        <v>1</v>
      </c>
      <c r="Z57" s="23" t="s">
        <v>2</v>
      </c>
      <c r="AB57" s="23" t="s">
        <v>1</v>
      </c>
      <c r="AD57" s="23" t="s">
        <v>2</v>
      </c>
    </row>
    <row r="58" spans="1:30" ht="5.0999999999999996" customHeight="1" thickBot="1" x14ac:dyDescent="0.3"/>
    <row r="59" spans="1:30" ht="15" customHeight="1" thickTop="1" thickBot="1" x14ac:dyDescent="0.3">
      <c r="B59" s="51" t="s">
        <v>63</v>
      </c>
      <c r="D59" s="4">
        <f>D49</f>
        <v>40816</v>
      </c>
      <c r="E59" s="5"/>
      <c r="F59" s="6">
        <f>F49</f>
        <v>0</v>
      </c>
      <c r="G59" s="5"/>
      <c r="H59" s="19">
        <f>H49</f>
        <v>0</v>
      </c>
      <c r="I59" s="19"/>
      <c r="J59" s="19">
        <f>J49</f>
        <v>0</v>
      </c>
      <c r="K59" s="19"/>
      <c r="L59" s="58"/>
      <c r="M59" s="58"/>
      <c r="N59" s="59"/>
      <c r="O59" s="24"/>
      <c r="P59" s="61"/>
      <c r="Q59" s="61"/>
      <c r="R59" s="61"/>
      <c r="S59" s="61"/>
      <c r="T59" s="61"/>
      <c r="U59" s="61"/>
      <c r="V59" s="61"/>
      <c r="W59" s="24"/>
      <c r="X59" s="61"/>
      <c r="Y59" s="61"/>
      <c r="Z59" s="61"/>
      <c r="AA59" s="24"/>
      <c r="AB59" s="61"/>
      <c r="AC59" s="61"/>
      <c r="AD59" s="61"/>
    </row>
    <row r="60" spans="1:30" ht="15" customHeight="1" thickTop="1" x14ac:dyDescent="0.25">
      <c r="B60" s="50">
        <f>B49+1</f>
        <v>29</v>
      </c>
      <c r="D60" s="8">
        <f>D59+1</f>
        <v>40817</v>
      </c>
      <c r="E60" s="7"/>
      <c r="F60" s="9"/>
      <c r="G60" s="7"/>
      <c r="H60" s="16"/>
      <c r="I60" s="16"/>
      <c r="J60" s="16"/>
      <c r="K60" s="16"/>
      <c r="L60" s="25">
        <f t="shared" ref="L60:L66" si="31">H60-H59</f>
        <v>0</v>
      </c>
      <c r="M60" s="25"/>
      <c r="N60" s="26">
        <f t="shared" ref="N60:N66" si="32">J60-J59</f>
        <v>0</v>
      </c>
      <c r="O60" s="24"/>
      <c r="P60" s="27">
        <f>P55+L60</f>
        <v>63</v>
      </c>
      <c r="Q60" s="28"/>
      <c r="R60" s="29">
        <f>R49+N60</f>
        <v>88</v>
      </c>
      <c r="S60" s="25"/>
      <c r="T60" s="27">
        <f t="shared" ref="T60:T66" si="33">P60/B60</f>
        <v>2.1724137931034484</v>
      </c>
      <c r="U60" s="28"/>
      <c r="V60" s="29">
        <f>R60/B60</f>
        <v>3.0344827586206895</v>
      </c>
      <c r="W60" s="25"/>
      <c r="X60" s="61"/>
      <c r="Y60" s="61"/>
      <c r="Z60" s="61"/>
      <c r="AA60" s="25"/>
      <c r="AB60" s="61"/>
      <c r="AC60" s="61"/>
      <c r="AD60" s="61"/>
    </row>
    <row r="61" spans="1:30" ht="15" customHeight="1" x14ac:dyDescent="0.25">
      <c r="B61" s="41">
        <f>B60+1</f>
        <v>30</v>
      </c>
      <c r="D61" s="8">
        <f t="shared" ref="D61:D66" si="34">D60+1</f>
        <v>40818</v>
      </c>
      <c r="E61" s="7"/>
      <c r="F61" s="9"/>
      <c r="G61" s="7"/>
      <c r="H61" s="16"/>
      <c r="I61" s="16"/>
      <c r="J61" s="16"/>
      <c r="K61" s="16"/>
      <c r="L61" s="25">
        <f t="shared" si="31"/>
        <v>0</v>
      </c>
      <c r="M61" s="25"/>
      <c r="N61" s="26">
        <f t="shared" si="32"/>
        <v>0</v>
      </c>
      <c r="O61" s="24"/>
      <c r="P61" s="30">
        <f t="shared" ref="P61:P66" si="35">L61+P60</f>
        <v>63</v>
      </c>
      <c r="Q61" s="25"/>
      <c r="R61" s="26">
        <f t="shared" ref="R61:R66" si="36">N61+R60</f>
        <v>88</v>
      </c>
      <c r="S61" s="25"/>
      <c r="T61" s="30">
        <f t="shared" si="33"/>
        <v>2.1</v>
      </c>
      <c r="U61" s="25"/>
      <c r="V61" s="26">
        <f t="shared" ref="V61:V66" si="37">R61/B61</f>
        <v>2.9333333333333331</v>
      </c>
      <c r="W61" s="25"/>
      <c r="X61" s="61"/>
      <c r="Y61" s="61"/>
      <c r="Z61" s="61"/>
      <c r="AA61" s="25"/>
      <c r="AB61" s="61"/>
      <c r="AC61" s="61"/>
      <c r="AD61" s="61"/>
    </row>
    <row r="62" spans="1:30" ht="15" customHeight="1" x14ac:dyDescent="0.25">
      <c r="B62" s="41">
        <f t="shared" ref="B62:B66" si="38">B61+1</f>
        <v>31</v>
      </c>
      <c r="D62" s="8">
        <f t="shared" si="34"/>
        <v>40819</v>
      </c>
      <c r="E62" s="7"/>
      <c r="F62" s="9"/>
      <c r="G62" s="7"/>
      <c r="H62" s="16"/>
      <c r="I62" s="16"/>
      <c r="J62" s="16"/>
      <c r="K62" s="16"/>
      <c r="L62" s="25">
        <f t="shared" si="31"/>
        <v>0</v>
      </c>
      <c r="M62" s="25"/>
      <c r="N62" s="26">
        <f t="shared" si="32"/>
        <v>0</v>
      </c>
      <c r="O62" s="24"/>
      <c r="P62" s="30">
        <f t="shared" si="35"/>
        <v>63</v>
      </c>
      <c r="Q62" s="25"/>
      <c r="R62" s="26">
        <f t="shared" si="36"/>
        <v>88</v>
      </c>
      <c r="S62" s="25"/>
      <c r="T62" s="30">
        <f t="shared" si="33"/>
        <v>2.032258064516129</v>
      </c>
      <c r="U62" s="25"/>
      <c r="V62" s="26">
        <f t="shared" si="37"/>
        <v>2.838709677419355</v>
      </c>
      <c r="W62" s="25"/>
      <c r="X62" s="61"/>
      <c r="Y62" s="61"/>
      <c r="Z62" s="61"/>
      <c r="AA62" s="25"/>
      <c r="AB62" s="61"/>
      <c r="AC62" s="61"/>
      <c r="AD62" s="61"/>
    </row>
    <row r="63" spans="1:30" ht="15" customHeight="1" x14ac:dyDescent="0.25">
      <c r="B63" s="41">
        <f t="shared" si="38"/>
        <v>32</v>
      </c>
      <c r="D63" s="8">
        <f t="shared" si="34"/>
        <v>40820</v>
      </c>
      <c r="E63" s="7"/>
      <c r="F63" s="9"/>
      <c r="G63" s="7"/>
      <c r="H63" s="16"/>
      <c r="I63" s="16"/>
      <c r="J63" s="16"/>
      <c r="K63" s="16"/>
      <c r="L63" s="25">
        <f t="shared" si="31"/>
        <v>0</v>
      </c>
      <c r="M63" s="25"/>
      <c r="N63" s="26">
        <f t="shared" si="32"/>
        <v>0</v>
      </c>
      <c r="O63" s="24"/>
      <c r="P63" s="30">
        <f t="shared" si="35"/>
        <v>63</v>
      </c>
      <c r="Q63" s="25"/>
      <c r="R63" s="26">
        <f t="shared" si="36"/>
        <v>88</v>
      </c>
      <c r="S63" s="25"/>
      <c r="T63" s="30">
        <f t="shared" si="33"/>
        <v>1.96875</v>
      </c>
      <c r="U63" s="25"/>
      <c r="V63" s="26">
        <f t="shared" si="37"/>
        <v>2.75</v>
      </c>
      <c r="W63" s="25"/>
      <c r="X63" s="61"/>
      <c r="Y63" s="61"/>
      <c r="Z63" s="61"/>
      <c r="AA63" s="25"/>
      <c r="AB63" s="61"/>
      <c r="AC63" s="61"/>
      <c r="AD63" s="61"/>
    </row>
    <row r="64" spans="1:30" ht="15" customHeight="1" x14ac:dyDescent="0.25">
      <c r="B64" s="41">
        <f t="shared" si="38"/>
        <v>33</v>
      </c>
      <c r="D64" s="8">
        <f t="shared" si="34"/>
        <v>40821</v>
      </c>
      <c r="E64" s="7"/>
      <c r="F64" s="9"/>
      <c r="G64" s="7"/>
      <c r="H64" s="16"/>
      <c r="I64" s="16"/>
      <c r="J64" s="16"/>
      <c r="K64" s="16"/>
      <c r="L64" s="25">
        <f t="shared" si="31"/>
        <v>0</v>
      </c>
      <c r="M64" s="25"/>
      <c r="N64" s="26">
        <f t="shared" si="32"/>
        <v>0</v>
      </c>
      <c r="O64" s="24"/>
      <c r="P64" s="30">
        <f t="shared" si="35"/>
        <v>63</v>
      </c>
      <c r="Q64" s="25"/>
      <c r="R64" s="26">
        <f t="shared" si="36"/>
        <v>88</v>
      </c>
      <c r="S64" s="25"/>
      <c r="T64" s="30">
        <f t="shared" si="33"/>
        <v>1.9090909090909092</v>
      </c>
      <c r="U64" s="25"/>
      <c r="V64" s="26">
        <f t="shared" si="37"/>
        <v>2.6666666666666665</v>
      </c>
      <c r="W64" s="25"/>
      <c r="X64" s="61"/>
      <c r="Y64" s="61"/>
      <c r="Z64" s="61"/>
      <c r="AA64" s="25"/>
      <c r="AB64" s="61"/>
      <c r="AC64" s="61"/>
      <c r="AD64" s="61"/>
    </row>
    <row r="65" spans="2:30" ht="15" customHeight="1" x14ac:dyDescent="0.25">
      <c r="B65" s="41">
        <f t="shared" si="38"/>
        <v>34</v>
      </c>
      <c r="D65" s="8">
        <f t="shared" si="34"/>
        <v>40822</v>
      </c>
      <c r="E65" s="7"/>
      <c r="F65" s="9"/>
      <c r="G65" s="7"/>
      <c r="H65" s="16"/>
      <c r="I65" s="16"/>
      <c r="J65" s="16"/>
      <c r="K65" s="16"/>
      <c r="L65" s="25">
        <f t="shared" si="31"/>
        <v>0</v>
      </c>
      <c r="M65" s="25"/>
      <c r="N65" s="26">
        <f t="shared" si="32"/>
        <v>0</v>
      </c>
      <c r="O65" s="24"/>
      <c r="P65" s="30">
        <f t="shared" si="35"/>
        <v>63</v>
      </c>
      <c r="Q65" s="25"/>
      <c r="R65" s="26">
        <f t="shared" si="36"/>
        <v>88</v>
      </c>
      <c r="S65" s="25"/>
      <c r="T65" s="30">
        <f t="shared" si="33"/>
        <v>1.8529411764705883</v>
      </c>
      <c r="U65" s="25"/>
      <c r="V65" s="26">
        <f t="shared" si="37"/>
        <v>2.5882352941176472</v>
      </c>
      <c r="W65" s="25"/>
      <c r="X65" s="61"/>
      <c r="Y65" s="61"/>
      <c r="Z65" s="61"/>
      <c r="AA65" s="25"/>
      <c r="AB65" s="61"/>
      <c r="AC65" s="61"/>
      <c r="AD65" s="61"/>
    </row>
    <row r="66" spans="2:30" ht="15" customHeight="1" thickBot="1" x14ac:dyDescent="0.3">
      <c r="B66" s="41">
        <f t="shared" si="38"/>
        <v>35</v>
      </c>
      <c r="D66" s="10">
        <f t="shared" si="34"/>
        <v>40823</v>
      </c>
      <c r="E66" s="11"/>
      <c r="F66" s="12"/>
      <c r="G66" s="11"/>
      <c r="H66" s="20"/>
      <c r="I66" s="20"/>
      <c r="J66" s="20"/>
      <c r="K66" s="20"/>
      <c r="L66" s="31">
        <f t="shared" si="31"/>
        <v>0</v>
      </c>
      <c r="M66" s="31"/>
      <c r="N66" s="32">
        <f t="shared" si="32"/>
        <v>0</v>
      </c>
      <c r="O66" s="24"/>
      <c r="P66" s="33">
        <f t="shared" si="35"/>
        <v>63</v>
      </c>
      <c r="Q66" s="31"/>
      <c r="R66" s="32">
        <f t="shared" si="36"/>
        <v>88</v>
      </c>
      <c r="S66" s="25"/>
      <c r="T66" s="33">
        <f t="shared" si="33"/>
        <v>1.8</v>
      </c>
      <c r="U66" s="31"/>
      <c r="V66" s="32">
        <f t="shared" si="37"/>
        <v>2.5142857142857142</v>
      </c>
      <c r="W66" s="25"/>
      <c r="X66" s="61"/>
      <c r="Y66" s="61"/>
      <c r="Z66" s="61"/>
      <c r="AA66" s="25"/>
      <c r="AB66" s="61"/>
      <c r="AC66" s="61"/>
      <c r="AD66" s="61"/>
    </row>
    <row r="67" spans="2:30" ht="5.0999999999999996" customHeight="1" thickTop="1" thickBot="1" x14ac:dyDescent="0.3">
      <c r="P67" s="34"/>
      <c r="Q67" s="34"/>
      <c r="R67" s="34"/>
      <c r="S67" s="34"/>
      <c r="T67" s="34"/>
      <c r="U67" s="34"/>
      <c r="V67" s="34"/>
      <c r="W67" s="34"/>
      <c r="X67" s="34"/>
      <c r="Y67" s="34"/>
      <c r="Z67" s="34"/>
      <c r="AA67" s="34"/>
      <c r="AB67" s="61"/>
      <c r="AC67" s="61"/>
      <c r="AD67" s="61"/>
    </row>
    <row r="68" spans="2:30" ht="15" customHeight="1" thickTop="1" thickBot="1" x14ac:dyDescent="0.3">
      <c r="H68" s="62" t="s">
        <v>13</v>
      </c>
      <c r="I68" s="63"/>
      <c r="J68" s="64"/>
      <c r="L68" s="35">
        <f>SUM(L60:L66)</f>
        <v>0</v>
      </c>
      <c r="M68" s="36"/>
      <c r="N68" s="35">
        <f>SUM(N60:N66)</f>
        <v>0</v>
      </c>
      <c r="O68" s="24"/>
      <c r="P68" s="34"/>
      <c r="Q68" s="25"/>
      <c r="R68" s="34"/>
      <c r="S68" s="25"/>
      <c r="T68" s="65" t="s">
        <v>21</v>
      </c>
      <c r="U68" s="65"/>
      <c r="V68" s="65"/>
      <c r="W68" s="25"/>
      <c r="X68" s="37">
        <f>P66/5</f>
        <v>12.6</v>
      </c>
      <c r="Y68" s="38"/>
      <c r="Z68" s="37">
        <f>R66/5</f>
        <v>17.600000000000001</v>
      </c>
      <c r="AA68" s="25"/>
      <c r="AB68" s="61"/>
      <c r="AC68" s="61"/>
      <c r="AD68" s="61"/>
    </row>
    <row r="69" spans="2:30" ht="5.0999999999999996" customHeight="1" thickTop="1" thickBot="1" x14ac:dyDescent="0.3">
      <c r="P69" s="34"/>
      <c r="Q69" s="34"/>
      <c r="R69" s="34"/>
      <c r="S69" s="34"/>
      <c r="T69" s="34"/>
      <c r="U69" s="34"/>
      <c r="V69" s="34"/>
      <c r="W69" s="34"/>
      <c r="X69" s="34"/>
      <c r="Y69" s="34"/>
      <c r="Z69" s="34"/>
      <c r="AA69" s="34"/>
      <c r="AB69" s="61"/>
      <c r="AC69" s="61"/>
      <c r="AD69" s="61"/>
    </row>
    <row r="70" spans="2:30" ht="15" customHeight="1" thickTop="1" thickBot="1" x14ac:dyDescent="0.3">
      <c r="D70" s="4">
        <f>D66</f>
        <v>40823</v>
      </c>
      <c r="E70" s="5"/>
      <c r="F70" s="6">
        <f>F66</f>
        <v>0</v>
      </c>
      <c r="G70" s="5"/>
      <c r="H70" s="19">
        <f>H66</f>
        <v>0</v>
      </c>
      <c r="I70" s="19"/>
      <c r="J70" s="19">
        <f>J66</f>
        <v>0</v>
      </c>
      <c r="K70" s="19"/>
      <c r="L70" s="58"/>
      <c r="M70" s="58"/>
      <c r="N70" s="59"/>
      <c r="O70" s="24"/>
      <c r="P70" s="60"/>
      <c r="Q70" s="60"/>
      <c r="R70" s="60"/>
      <c r="S70" s="60"/>
      <c r="T70" s="60"/>
      <c r="U70" s="60"/>
      <c r="V70" s="60"/>
      <c r="W70" s="25"/>
      <c r="X70" s="61"/>
      <c r="Y70" s="61"/>
      <c r="Z70" s="61"/>
      <c r="AA70" s="25"/>
      <c r="AB70" s="61"/>
      <c r="AC70" s="61"/>
      <c r="AD70" s="61"/>
    </row>
    <row r="71" spans="2:30" ht="15" customHeight="1" thickTop="1" x14ac:dyDescent="0.25">
      <c r="B71" s="41">
        <f>B66+1</f>
        <v>36</v>
      </c>
      <c r="D71" s="8">
        <f t="shared" ref="D71:D77" si="39">D70+1</f>
        <v>40824</v>
      </c>
      <c r="E71" s="7"/>
      <c r="F71" s="9"/>
      <c r="G71" s="7"/>
      <c r="H71" s="16"/>
      <c r="I71" s="16"/>
      <c r="J71" s="16"/>
      <c r="K71" s="16"/>
      <c r="L71" s="25">
        <f t="shared" ref="L71:L77" si="40">H71-H70</f>
        <v>0</v>
      </c>
      <c r="M71" s="25"/>
      <c r="N71" s="26">
        <f t="shared" ref="N71:N77" si="41">J71-J70</f>
        <v>0</v>
      </c>
      <c r="O71" s="24"/>
      <c r="P71" s="27">
        <f>P66+L71</f>
        <v>63</v>
      </c>
      <c r="Q71" s="28"/>
      <c r="R71" s="29">
        <f>N71+R66</f>
        <v>88</v>
      </c>
      <c r="S71" s="25"/>
      <c r="T71" s="27">
        <f t="shared" ref="T71:T77" si="42">P71/B71</f>
        <v>1.75</v>
      </c>
      <c r="U71" s="28"/>
      <c r="V71" s="29">
        <f>R71/B71</f>
        <v>2.4444444444444446</v>
      </c>
      <c r="W71" s="25"/>
      <c r="X71" s="61"/>
      <c r="Y71" s="61"/>
      <c r="Z71" s="61"/>
      <c r="AA71" s="25"/>
      <c r="AB71" s="61"/>
      <c r="AC71" s="61"/>
      <c r="AD71" s="61"/>
    </row>
    <row r="72" spans="2:30" ht="15" customHeight="1" x14ac:dyDescent="0.25">
      <c r="B72" s="41">
        <f t="shared" ref="B72:B77" si="43">B71+1</f>
        <v>37</v>
      </c>
      <c r="D72" s="8">
        <f t="shared" si="39"/>
        <v>40825</v>
      </c>
      <c r="E72" s="7"/>
      <c r="F72" s="9"/>
      <c r="G72" s="7"/>
      <c r="H72" s="16"/>
      <c r="I72" s="16"/>
      <c r="J72" s="16"/>
      <c r="K72" s="16"/>
      <c r="L72" s="25">
        <f t="shared" si="40"/>
        <v>0</v>
      </c>
      <c r="M72" s="25"/>
      <c r="N72" s="26">
        <f t="shared" si="41"/>
        <v>0</v>
      </c>
      <c r="O72" s="24"/>
      <c r="P72" s="30">
        <f t="shared" ref="P72:P77" si="44">L72+P71</f>
        <v>63</v>
      </c>
      <c r="Q72" s="25"/>
      <c r="R72" s="26">
        <f t="shared" ref="R72:R77" si="45">N72+R71</f>
        <v>88</v>
      </c>
      <c r="S72" s="25"/>
      <c r="T72" s="30">
        <f t="shared" si="42"/>
        <v>1.7027027027027026</v>
      </c>
      <c r="U72" s="25"/>
      <c r="V72" s="26">
        <f t="shared" ref="V72:V77" si="46">R72/B72</f>
        <v>2.3783783783783785</v>
      </c>
      <c r="W72" s="25"/>
      <c r="X72" s="61"/>
      <c r="Y72" s="61"/>
      <c r="Z72" s="61"/>
      <c r="AA72" s="25"/>
      <c r="AB72" s="61"/>
      <c r="AC72" s="61"/>
      <c r="AD72" s="61"/>
    </row>
    <row r="73" spans="2:30" ht="15" customHeight="1" x14ac:dyDescent="0.25">
      <c r="B73" s="41">
        <f t="shared" si="43"/>
        <v>38</v>
      </c>
      <c r="D73" s="8">
        <f t="shared" si="39"/>
        <v>40826</v>
      </c>
      <c r="E73" s="7"/>
      <c r="F73" s="9"/>
      <c r="G73" s="7"/>
      <c r="H73" s="16"/>
      <c r="I73" s="16"/>
      <c r="J73" s="16"/>
      <c r="K73" s="16"/>
      <c r="L73" s="25">
        <f t="shared" si="40"/>
        <v>0</v>
      </c>
      <c r="M73" s="25"/>
      <c r="N73" s="26">
        <f t="shared" si="41"/>
        <v>0</v>
      </c>
      <c r="O73" s="24"/>
      <c r="P73" s="30">
        <f t="shared" si="44"/>
        <v>63</v>
      </c>
      <c r="Q73" s="25"/>
      <c r="R73" s="26">
        <f t="shared" si="45"/>
        <v>88</v>
      </c>
      <c r="S73" s="25"/>
      <c r="T73" s="30">
        <f t="shared" si="42"/>
        <v>1.6578947368421053</v>
      </c>
      <c r="U73" s="25"/>
      <c r="V73" s="26">
        <f t="shared" si="46"/>
        <v>2.3157894736842106</v>
      </c>
      <c r="W73" s="25"/>
      <c r="X73" s="61"/>
      <c r="Y73" s="61"/>
      <c r="Z73" s="61"/>
      <c r="AA73" s="25"/>
      <c r="AB73" s="61"/>
      <c r="AC73" s="61"/>
      <c r="AD73" s="61"/>
    </row>
    <row r="74" spans="2:30" ht="15" customHeight="1" x14ac:dyDescent="0.25">
      <c r="B74" s="41">
        <f t="shared" si="43"/>
        <v>39</v>
      </c>
      <c r="D74" s="8">
        <f t="shared" si="39"/>
        <v>40827</v>
      </c>
      <c r="E74" s="7"/>
      <c r="F74" s="9"/>
      <c r="G74" s="7"/>
      <c r="H74" s="16"/>
      <c r="I74" s="16"/>
      <c r="J74" s="16"/>
      <c r="K74" s="16"/>
      <c r="L74" s="25">
        <f t="shared" si="40"/>
        <v>0</v>
      </c>
      <c r="M74" s="25"/>
      <c r="N74" s="26">
        <f t="shared" si="41"/>
        <v>0</v>
      </c>
      <c r="O74" s="24"/>
      <c r="P74" s="30">
        <f t="shared" si="44"/>
        <v>63</v>
      </c>
      <c r="Q74" s="25"/>
      <c r="R74" s="26">
        <f t="shared" si="45"/>
        <v>88</v>
      </c>
      <c r="S74" s="25"/>
      <c r="T74" s="30">
        <f t="shared" si="42"/>
        <v>1.6153846153846154</v>
      </c>
      <c r="U74" s="25"/>
      <c r="V74" s="26">
        <f t="shared" si="46"/>
        <v>2.2564102564102564</v>
      </c>
      <c r="W74" s="25"/>
      <c r="X74" s="61"/>
      <c r="Y74" s="61"/>
      <c r="Z74" s="61"/>
      <c r="AA74" s="25"/>
      <c r="AB74" s="61"/>
      <c r="AC74" s="61"/>
      <c r="AD74" s="61"/>
    </row>
    <row r="75" spans="2:30" ht="15" customHeight="1" x14ac:dyDescent="0.25">
      <c r="B75" s="41">
        <f t="shared" si="43"/>
        <v>40</v>
      </c>
      <c r="D75" s="8">
        <f t="shared" si="39"/>
        <v>40828</v>
      </c>
      <c r="E75" s="7"/>
      <c r="F75" s="9"/>
      <c r="G75" s="7"/>
      <c r="H75" s="16"/>
      <c r="I75" s="16"/>
      <c r="J75" s="16"/>
      <c r="K75" s="16"/>
      <c r="L75" s="25">
        <f t="shared" si="40"/>
        <v>0</v>
      </c>
      <c r="M75" s="25"/>
      <c r="N75" s="26">
        <f t="shared" si="41"/>
        <v>0</v>
      </c>
      <c r="O75" s="24"/>
      <c r="P75" s="30">
        <f t="shared" si="44"/>
        <v>63</v>
      </c>
      <c r="Q75" s="25"/>
      <c r="R75" s="26">
        <f t="shared" si="45"/>
        <v>88</v>
      </c>
      <c r="S75" s="25"/>
      <c r="T75" s="30">
        <f t="shared" si="42"/>
        <v>1.575</v>
      </c>
      <c r="U75" s="25"/>
      <c r="V75" s="26">
        <f t="shared" si="46"/>
        <v>2.2000000000000002</v>
      </c>
      <c r="W75" s="25"/>
      <c r="X75" s="61"/>
      <c r="Y75" s="61"/>
      <c r="Z75" s="61"/>
      <c r="AA75" s="25"/>
      <c r="AB75" s="61"/>
      <c r="AC75" s="61"/>
      <c r="AD75" s="61"/>
    </row>
    <row r="76" spans="2:30" ht="15" customHeight="1" x14ac:dyDescent="0.25">
      <c r="B76" s="41">
        <f t="shared" si="43"/>
        <v>41</v>
      </c>
      <c r="D76" s="8">
        <f t="shared" si="39"/>
        <v>40829</v>
      </c>
      <c r="E76" s="7"/>
      <c r="F76" s="9"/>
      <c r="G76" s="7"/>
      <c r="H76" s="16"/>
      <c r="I76" s="16"/>
      <c r="J76" s="16"/>
      <c r="K76" s="16"/>
      <c r="L76" s="25">
        <f t="shared" si="40"/>
        <v>0</v>
      </c>
      <c r="M76" s="25"/>
      <c r="N76" s="26">
        <f t="shared" si="41"/>
        <v>0</v>
      </c>
      <c r="O76" s="24"/>
      <c r="P76" s="30">
        <f t="shared" si="44"/>
        <v>63</v>
      </c>
      <c r="Q76" s="25"/>
      <c r="R76" s="26">
        <f t="shared" si="45"/>
        <v>88</v>
      </c>
      <c r="S76" s="25"/>
      <c r="T76" s="30">
        <f t="shared" si="42"/>
        <v>1.5365853658536586</v>
      </c>
      <c r="U76" s="25"/>
      <c r="V76" s="26">
        <f t="shared" si="46"/>
        <v>2.1463414634146343</v>
      </c>
      <c r="W76" s="25"/>
      <c r="X76" s="61"/>
      <c r="Y76" s="61"/>
      <c r="Z76" s="61"/>
      <c r="AA76" s="25"/>
      <c r="AB76" s="61"/>
      <c r="AC76" s="61"/>
      <c r="AD76" s="61"/>
    </row>
    <row r="77" spans="2:30" ht="15" customHeight="1" thickBot="1" x14ac:dyDescent="0.3">
      <c r="B77" s="41">
        <f t="shared" si="43"/>
        <v>42</v>
      </c>
      <c r="D77" s="10">
        <f t="shared" si="39"/>
        <v>40830</v>
      </c>
      <c r="E77" s="11"/>
      <c r="F77" s="12"/>
      <c r="G77" s="11"/>
      <c r="H77" s="20"/>
      <c r="I77" s="20"/>
      <c r="J77" s="20"/>
      <c r="K77" s="20"/>
      <c r="L77" s="31">
        <f t="shared" si="40"/>
        <v>0</v>
      </c>
      <c r="M77" s="31"/>
      <c r="N77" s="32">
        <f t="shared" si="41"/>
        <v>0</v>
      </c>
      <c r="O77" s="24"/>
      <c r="P77" s="33">
        <f t="shared" si="44"/>
        <v>63</v>
      </c>
      <c r="Q77" s="31"/>
      <c r="R77" s="32">
        <f t="shared" si="45"/>
        <v>88</v>
      </c>
      <c r="S77" s="25"/>
      <c r="T77" s="33">
        <f t="shared" si="42"/>
        <v>1.5</v>
      </c>
      <c r="U77" s="31"/>
      <c r="V77" s="32">
        <f t="shared" si="46"/>
        <v>2.0952380952380953</v>
      </c>
      <c r="W77" s="25"/>
      <c r="X77" s="61"/>
      <c r="Y77" s="61"/>
      <c r="Z77" s="61"/>
      <c r="AA77" s="25"/>
      <c r="AB77" s="61"/>
      <c r="AC77" s="61"/>
      <c r="AD77" s="61"/>
    </row>
    <row r="78" spans="2:30" ht="5.0999999999999996" customHeight="1" thickTop="1" thickBot="1" x14ac:dyDescent="0.3">
      <c r="P78" s="34"/>
      <c r="Q78" s="34"/>
      <c r="R78" s="34"/>
      <c r="S78" s="34"/>
      <c r="T78" s="34"/>
      <c r="U78" s="34"/>
      <c r="V78" s="34"/>
      <c r="W78" s="34"/>
      <c r="X78" s="34"/>
      <c r="Y78" s="34"/>
      <c r="Z78" s="34"/>
      <c r="AA78" s="34"/>
      <c r="AB78" s="61"/>
      <c r="AC78" s="61"/>
      <c r="AD78" s="61"/>
    </row>
    <row r="79" spans="2:30" ht="15" customHeight="1" thickTop="1" thickBot="1" x14ac:dyDescent="0.3">
      <c r="H79" s="62" t="s">
        <v>14</v>
      </c>
      <c r="I79" s="63"/>
      <c r="J79" s="64"/>
      <c r="K79" s="21"/>
      <c r="L79" s="35">
        <f>SUM(L71:L77)</f>
        <v>0</v>
      </c>
      <c r="M79" s="36"/>
      <c r="N79" s="35">
        <f>SUM(N71:N77)</f>
        <v>0</v>
      </c>
      <c r="O79" s="24"/>
      <c r="P79" s="34"/>
      <c r="Q79" s="25"/>
      <c r="R79" s="34"/>
      <c r="S79" s="25"/>
      <c r="T79" s="65" t="s">
        <v>22</v>
      </c>
      <c r="U79" s="65"/>
      <c r="V79" s="65"/>
      <c r="W79" s="25"/>
      <c r="X79" s="37">
        <f>P77/6</f>
        <v>10.5</v>
      </c>
      <c r="Y79" s="38"/>
      <c r="Z79" s="37">
        <f>R77/6</f>
        <v>14.666666666666666</v>
      </c>
      <c r="AA79" s="25"/>
      <c r="AB79" s="61"/>
      <c r="AC79" s="61"/>
      <c r="AD79" s="61"/>
    </row>
    <row r="80" spans="2:30" ht="5.0999999999999996" customHeight="1" thickTop="1" thickBot="1" x14ac:dyDescent="0.3">
      <c r="P80" s="34"/>
      <c r="Q80" s="34"/>
      <c r="R80" s="34"/>
      <c r="S80" s="34"/>
      <c r="T80" s="34"/>
      <c r="U80" s="34"/>
      <c r="V80" s="34"/>
      <c r="W80" s="34"/>
      <c r="X80" s="34"/>
      <c r="Y80" s="34"/>
      <c r="Z80" s="34"/>
      <c r="AA80" s="34"/>
      <c r="AB80" s="61"/>
      <c r="AC80" s="61"/>
      <c r="AD80" s="61"/>
    </row>
    <row r="81" spans="2:30" ht="15" customHeight="1" thickTop="1" thickBot="1" x14ac:dyDescent="0.3">
      <c r="D81" s="4">
        <f>D77</f>
        <v>40830</v>
      </c>
      <c r="E81" s="5"/>
      <c r="F81" s="6">
        <f>F77</f>
        <v>0</v>
      </c>
      <c r="G81" s="5"/>
      <c r="H81" s="19">
        <f>H77</f>
        <v>0</v>
      </c>
      <c r="I81" s="19"/>
      <c r="J81" s="19">
        <f>J77</f>
        <v>0</v>
      </c>
      <c r="K81" s="19"/>
      <c r="L81" s="58"/>
      <c r="M81" s="58"/>
      <c r="N81" s="59"/>
      <c r="O81" s="24"/>
      <c r="P81" s="60"/>
      <c r="Q81" s="60"/>
      <c r="R81" s="60"/>
      <c r="S81" s="60"/>
      <c r="T81" s="60"/>
      <c r="U81" s="60"/>
      <c r="V81" s="60"/>
      <c r="W81" s="25"/>
      <c r="X81" s="61"/>
      <c r="Y81" s="61"/>
      <c r="Z81" s="61"/>
      <c r="AA81" s="25"/>
      <c r="AB81" s="61"/>
      <c r="AC81" s="61"/>
      <c r="AD81" s="61"/>
    </row>
    <row r="82" spans="2:30" ht="15" customHeight="1" thickTop="1" x14ac:dyDescent="0.25">
      <c r="B82" s="41">
        <f>B77+1</f>
        <v>43</v>
      </c>
      <c r="D82" s="8">
        <f t="shared" ref="D82:D88" si="47">D81+1</f>
        <v>40831</v>
      </c>
      <c r="E82" s="7"/>
      <c r="F82" s="9"/>
      <c r="G82" s="7"/>
      <c r="H82" s="16"/>
      <c r="I82" s="16"/>
      <c r="J82" s="16"/>
      <c r="K82" s="16"/>
      <c r="L82" s="25">
        <f t="shared" ref="L82:L88" si="48">H82-H81</f>
        <v>0</v>
      </c>
      <c r="M82" s="25"/>
      <c r="N82" s="26">
        <f t="shared" ref="N82:N88" si="49">J82-J81</f>
        <v>0</v>
      </c>
      <c r="O82" s="24"/>
      <c r="P82" s="27">
        <f>P77+L82</f>
        <v>63</v>
      </c>
      <c r="Q82" s="28"/>
      <c r="R82" s="29">
        <f>N82+R77</f>
        <v>88</v>
      </c>
      <c r="S82" s="25"/>
      <c r="T82" s="27">
        <f t="shared" ref="T82:T88" si="50">P82/B82</f>
        <v>1.4651162790697674</v>
      </c>
      <c r="U82" s="28"/>
      <c r="V82" s="29">
        <f>R82/B82</f>
        <v>2.0465116279069768</v>
      </c>
      <c r="W82" s="25"/>
      <c r="X82" s="61"/>
      <c r="Y82" s="61"/>
      <c r="Z82" s="61"/>
      <c r="AA82" s="25"/>
      <c r="AB82" s="61"/>
      <c r="AC82" s="61"/>
      <c r="AD82" s="61"/>
    </row>
    <row r="83" spans="2:30" ht="15" customHeight="1" x14ac:dyDescent="0.25">
      <c r="B83" s="41">
        <f t="shared" ref="B83:B88" si="51">B82+1</f>
        <v>44</v>
      </c>
      <c r="D83" s="8">
        <f t="shared" si="47"/>
        <v>40832</v>
      </c>
      <c r="E83" s="7"/>
      <c r="F83" s="9"/>
      <c r="G83" s="7"/>
      <c r="H83" s="16"/>
      <c r="I83" s="16"/>
      <c r="J83" s="16"/>
      <c r="K83" s="16"/>
      <c r="L83" s="25">
        <f t="shared" si="48"/>
        <v>0</v>
      </c>
      <c r="M83" s="25"/>
      <c r="N83" s="26">
        <f t="shared" si="49"/>
        <v>0</v>
      </c>
      <c r="O83" s="24"/>
      <c r="P83" s="30">
        <f t="shared" ref="P83:P88" si="52">L83+P82</f>
        <v>63</v>
      </c>
      <c r="Q83" s="25"/>
      <c r="R83" s="26">
        <f t="shared" ref="R83:R88" si="53">N83+R82</f>
        <v>88</v>
      </c>
      <c r="S83" s="25"/>
      <c r="T83" s="30">
        <f t="shared" si="50"/>
        <v>1.4318181818181819</v>
      </c>
      <c r="U83" s="25"/>
      <c r="V83" s="26">
        <f t="shared" ref="V83:V88" si="54">R83/B83</f>
        <v>2</v>
      </c>
      <c r="W83" s="25"/>
      <c r="X83" s="61"/>
      <c r="Y83" s="61"/>
      <c r="Z83" s="61"/>
      <c r="AA83" s="25"/>
      <c r="AB83" s="61"/>
      <c r="AC83" s="61"/>
      <c r="AD83" s="61"/>
    </row>
    <row r="84" spans="2:30" ht="15" customHeight="1" x14ac:dyDescent="0.25">
      <c r="B84" s="41">
        <f t="shared" si="51"/>
        <v>45</v>
      </c>
      <c r="D84" s="8">
        <f t="shared" si="47"/>
        <v>40833</v>
      </c>
      <c r="E84" s="7"/>
      <c r="F84" s="9"/>
      <c r="G84" s="7"/>
      <c r="H84" s="16"/>
      <c r="I84" s="16"/>
      <c r="J84" s="16"/>
      <c r="K84" s="16"/>
      <c r="L84" s="25">
        <f t="shared" si="48"/>
        <v>0</v>
      </c>
      <c r="M84" s="25"/>
      <c r="N84" s="26">
        <f t="shared" si="49"/>
        <v>0</v>
      </c>
      <c r="O84" s="24"/>
      <c r="P84" s="30">
        <f t="shared" si="52"/>
        <v>63</v>
      </c>
      <c r="Q84" s="25"/>
      <c r="R84" s="26">
        <f t="shared" si="53"/>
        <v>88</v>
      </c>
      <c r="S84" s="25"/>
      <c r="T84" s="30">
        <f t="shared" si="50"/>
        <v>1.4</v>
      </c>
      <c r="U84" s="25"/>
      <c r="V84" s="26">
        <f t="shared" si="54"/>
        <v>1.9555555555555555</v>
      </c>
      <c r="W84" s="25"/>
      <c r="X84" s="61"/>
      <c r="Y84" s="61"/>
      <c r="Z84" s="61"/>
      <c r="AA84" s="25"/>
      <c r="AB84" s="61"/>
      <c r="AC84" s="61"/>
      <c r="AD84" s="61"/>
    </row>
    <row r="85" spans="2:30" ht="15" customHeight="1" x14ac:dyDescent="0.25">
      <c r="B85" s="41">
        <f t="shared" si="51"/>
        <v>46</v>
      </c>
      <c r="D85" s="8">
        <f t="shared" si="47"/>
        <v>40834</v>
      </c>
      <c r="E85" s="7"/>
      <c r="F85" s="9"/>
      <c r="G85" s="7"/>
      <c r="H85" s="16"/>
      <c r="I85" s="16"/>
      <c r="J85" s="16"/>
      <c r="K85" s="16"/>
      <c r="L85" s="25">
        <f t="shared" si="48"/>
        <v>0</v>
      </c>
      <c r="M85" s="25"/>
      <c r="N85" s="26">
        <f t="shared" si="49"/>
        <v>0</v>
      </c>
      <c r="O85" s="24"/>
      <c r="P85" s="30">
        <f t="shared" si="52"/>
        <v>63</v>
      </c>
      <c r="Q85" s="25"/>
      <c r="R85" s="26">
        <f t="shared" si="53"/>
        <v>88</v>
      </c>
      <c r="S85" s="25"/>
      <c r="T85" s="30">
        <f t="shared" si="50"/>
        <v>1.3695652173913044</v>
      </c>
      <c r="U85" s="25"/>
      <c r="V85" s="26">
        <f t="shared" si="54"/>
        <v>1.9130434782608696</v>
      </c>
      <c r="W85" s="25"/>
      <c r="X85" s="61"/>
      <c r="Y85" s="61"/>
      <c r="Z85" s="61"/>
      <c r="AA85" s="25"/>
      <c r="AB85" s="61"/>
      <c r="AC85" s="61"/>
      <c r="AD85" s="61"/>
    </row>
    <row r="86" spans="2:30" ht="15" customHeight="1" x14ac:dyDescent="0.25">
      <c r="B86" s="41">
        <f t="shared" si="51"/>
        <v>47</v>
      </c>
      <c r="D86" s="8">
        <f t="shared" si="47"/>
        <v>40835</v>
      </c>
      <c r="E86" s="7"/>
      <c r="F86" s="9"/>
      <c r="G86" s="7"/>
      <c r="H86" s="16"/>
      <c r="I86" s="16"/>
      <c r="J86" s="16"/>
      <c r="K86" s="16"/>
      <c r="L86" s="25">
        <f t="shared" si="48"/>
        <v>0</v>
      </c>
      <c r="M86" s="25"/>
      <c r="N86" s="26">
        <f t="shared" si="49"/>
        <v>0</v>
      </c>
      <c r="O86" s="24"/>
      <c r="P86" s="30">
        <f t="shared" si="52"/>
        <v>63</v>
      </c>
      <c r="Q86" s="25"/>
      <c r="R86" s="26">
        <f t="shared" si="53"/>
        <v>88</v>
      </c>
      <c r="S86" s="25"/>
      <c r="T86" s="30">
        <f t="shared" si="50"/>
        <v>1.3404255319148937</v>
      </c>
      <c r="U86" s="25"/>
      <c r="V86" s="26">
        <f t="shared" si="54"/>
        <v>1.8723404255319149</v>
      </c>
      <c r="W86" s="25"/>
      <c r="X86" s="61"/>
      <c r="Y86" s="61"/>
      <c r="Z86" s="61"/>
      <c r="AA86" s="25"/>
      <c r="AB86" s="61"/>
      <c r="AC86" s="61"/>
      <c r="AD86" s="61"/>
    </row>
    <row r="87" spans="2:30" ht="15" customHeight="1" x14ac:dyDescent="0.25">
      <c r="B87" s="41">
        <f t="shared" si="51"/>
        <v>48</v>
      </c>
      <c r="D87" s="8">
        <f t="shared" si="47"/>
        <v>40836</v>
      </c>
      <c r="E87" s="7"/>
      <c r="F87" s="9"/>
      <c r="G87" s="7"/>
      <c r="H87" s="16"/>
      <c r="I87" s="16"/>
      <c r="J87" s="16"/>
      <c r="K87" s="16"/>
      <c r="L87" s="25">
        <f t="shared" si="48"/>
        <v>0</v>
      </c>
      <c r="M87" s="25"/>
      <c r="N87" s="26">
        <f t="shared" si="49"/>
        <v>0</v>
      </c>
      <c r="O87" s="24"/>
      <c r="P87" s="30">
        <f t="shared" si="52"/>
        <v>63</v>
      </c>
      <c r="Q87" s="25"/>
      <c r="R87" s="26">
        <f t="shared" si="53"/>
        <v>88</v>
      </c>
      <c r="S87" s="25"/>
      <c r="T87" s="30">
        <f t="shared" si="50"/>
        <v>1.3125</v>
      </c>
      <c r="U87" s="25"/>
      <c r="V87" s="26">
        <f t="shared" si="54"/>
        <v>1.8333333333333333</v>
      </c>
      <c r="W87" s="25"/>
      <c r="X87" s="61"/>
      <c r="Y87" s="61"/>
      <c r="Z87" s="61"/>
      <c r="AA87" s="25"/>
      <c r="AB87" s="61"/>
      <c r="AC87" s="61"/>
      <c r="AD87" s="61"/>
    </row>
    <row r="88" spans="2:30" ht="15" customHeight="1" thickBot="1" x14ac:dyDescent="0.3">
      <c r="B88" s="41">
        <f t="shared" si="51"/>
        <v>49</v>
      </c>
      <c r="D88" s="10">
        <f t="shared" si="47"/>
        <v>40837</v>
      </c>
      <c r="E88" s="11"/>
      <c r="F88" s="12"/>
      <c r="G88" s="11"/>
      <c r="H88" s="20"/>
      <c r="I88" s="20"/>
      <c r="J88" s="20"/>
      <c r="K88" s="20"/>
      <c r="L88" s="31">
        <f t="shared" si="48"/>
        <v>0</v>
      </c>
      <c r="M88" s="31"/>
      <c r="N88" s="32">
        <f t="shared" si="49"/>
        <v>0</v>
      </c>
      <c r="O88" s="24"/>
      <c r="P88" s="33">
        <f t="shared" si="52"/>
        <v>63</v>
      </c>
      <c r="Q88" s="31"/>
      <c r="R88" s="32">
        <f t="shared" si="53"/>
        <v>88</v>
      </c>
      <c r="S88" s="25"/>
      <c r="T88" s="33">
        <f t="shared" si="50"/>
        <v>1.2857142857142858</v>
      </c>
      <c r="U88" s="31"/>
      <c r="V88" s="32">
        <f t="shared" si="54"/>
        <v>1.7959183673469388</v>
      </c>
      <c r="W88" s="25"/>
      <c r="X88" s="61"/>
      <c r="Y88" s="61"/>
      <c r="Z88" s="61"/>
      <c r="AA88" s="25"/>
      <c r="AB88" s="61"/>
      <c r="AC88" s="61"/>
      <c r="AD88" s="61"/>
    </row>
    <row r="89" spans="2:30" ht="5.0999999999999996" customHeight="1" thickTop="1" thickBot="1" x14ac:dyDescent="0.3">
      <c r="H89" s="20"/>
      <c r="I89" s="20"/>
      <c r="J89" s="20"/>
      <c r="P89" s="34"/>
      <c r="Q89" s="34"/>
      <c r="R89" s="34"/>
      <c r="S89" s="34"/>
      <c r="T89" s="34"/>
      <c r="U89" s="25"/>
      <c r="V89" s="34"/>
      <c r="W89" s="34"/>
      <c r="X89" s="34"/>
      <c r="Y89" s="34"/>
      <c r="Z89" s="34"/>
      <c r="AA89" s="34"/>
      <c r="AB89" s="61"/>
      <c r="AC89" s="61"/>
      <c r="AD89" s="61"/>
    </row>
    <row r="90" spans="2:30" ht="15" customHeight="1" thickTop="1" thickBot="1" x14ac:dyDescent="0.3">
      <c r="H90" s="62" t="s">
        <v>15</v>
      </c>
      <c r="I90" s="63"/>
      <c r="J90" s="64"/>
      <c r="K90" s="21"/>
      <c r="L90" s="35">
        <f>SUM(L82:L88)</f>
        <v>0</v>
      </c>
      <c r="M90" s="36"/>
      <c r="N90" s="35">
        <f>SUM(N82:N88)</f>
        <v>0</v>
      </c>
      <c r="O90" s="24"/>
      <c r="P90" s="34"/>
      <c r="Q90" s="25"/>
      <c r="R90" s="34"/>
      <c r="S90" s="25"/>
      <c r="T90" s="65" t="s">
        <v>23</v>
      </c>
      <c r="U90" s="65"/>
      <c r="V90" s="65"/>
      <c r="W90" s="25"/>
      <c r="X90" s="37">
        <f>P88/7</f>
        <v>9</v>
      </c>
      <c r="Y90" s="38"/>
      <c r="Z90" s="37">
        <f>R88/7</f>
        <v>12.571428571428571</v>
      </c>
      <c r="AA90" s="25"/>
      <c r="AB90" s="61"/>
      <c r="AC90" s="61"/>
      <c r="AD90" s="61"/>
    </row>
    <row r="91" spans="2:30" ht="5.0999999999999996" customHeight="1" thickTop="1" thickBot="1" x14ac:dyDescent="0.3">
      <c r="P91" s="34"/>
      <c r="Q91" s="34"/>
      <c r="R91" s="34"/>
      <c r="S91" s="34"/>
      <c r="T91" s="34"/>
      <c r="U91" s="25"/>
      <c r="V91" s="34"/>
      <c r="W91" s="34"/>
      <c r="X91" s="34"/>
      <c r="Y91" s="34"/>
      <c r="Z91" s="34"/>
      <c r="AA91" s="34"/>
      <c r="AB91" s="61"/>
      <c r="AC91" s="61"/>
      <c r="AD91" s="61"/>
    </row>
    <row r="92" spans="2:30" ht="15" customHeight="1" thickTop="1" thickBot="1" x14ac:dyDescent="0.3">
      <c r="D92" s="4">
        <f>D88</f>
        <v>40837</v>
      </c>
      <c r="E92" s="5"/>
      <c r="F92" s="6">
        <f>F88</f>
        <v>0</v>
      </c>
      <c r="G92" s="5"/>
      <c r="H92" s="19">
        <f>H88</f>
        <v>0</v>
      </c>
      <c r="I92" s="19"/>
      <c r="J92" s="19">
        <f>J88</f>
        <v>0</v>
      </c>
      <c r="K92" s="19"/>
      <c r="L92" s="58"/>
      <c r="M92" s="58"/>
      <c r="N92" s="59"/>
      <c r="O92" s="24"/>
      <c r="P92" s="60"/>
      <c r="Q92" s="60"/>
      <c r="R92" s="60"/>
      <c r="S92" s="60"/>
      <c r="T92" s="60"/>
      <c r="U92" s="60"/>
      <c r="V92" s="60"/>
      <c r="W92" s="25"/>
      <c r="X92" s="61"/>
      <c r="Y92" s="61"/>
      <c r="Z92" s="61"/>
      <c r="AA92" s="25"/>
      <c r="AB92" s="61"/>
      <c r="AC92" s="61"/>
      <c r="AD92" s="61"/>
    </row>
    <row r="93" spans="2:30" ht="15" customHeight="1" thickTop="1" x14ac:dyDescent="0.25">
      <c r="B93" s="41">
        <f>B88+1</f>
        <v>50</v>
      </c>
      <c r="D93" s="8">
        <f t="shared" ref="D93:D99" si="55">D92+1</f>
        <v>40838</v>
      </c>
      <c r="E93" s="7"/>
      <c r="F93" s="9"/>
      <c r="G93" s="7"/>
      <c r="H93" s="16"/>
      <c r="I93" s="16"/>
      <c r="J93" s="16"/>
      <c r="K93" s="16"/>
      <c r="L93" s="25">
        <f t="shared" ref="L93:L99" si="56">H93-H92</f>
        <v>0</v>
      </c>
      <c r="M93" s="25"/>
      <c r="N93" s="26">
        <f t="shared" ref="N93:N99" si="57">J93-J92</f>
        <v>0</v>
      </c>
      <c r="O93" s="24"/>
      <c r="P93" s="27">
        <f>P88+L93</f>
        <v>63</v>
      </c>
      <c r="Q93" s="28"/>
      <c r="R93" s="29">
        <f>N93+R88</f>
        <v>88</v>
      </c>
      <c r="S93" s="25"/>
      <c r="T93" s="27">
        <f t="shared" ref="T93:T99" si="58">P93/B93</f>
        <v>1.26</v>
      </c>
      <c r="U93" s="28"/>
      <c r="V93" s="29">
        <f>R93/B93</f>
        <v>1.76</v>
      </c>
      <c r="W93" s="25"/>
      <c r="X93" s="61"/>
      <c r="Y93" s="61"/>
      <c r="Z93" s="61"/>
      <c r="AA93" s="25"/>
      <c r="AB93" s="61"/>
      <c r="AC93" s="61"/>
      <c r="AD93" s="61"/>
    </row>
    <row r="94" spans="2:30" ht="15" customHeight="1" x14ac:dyDescent="0.25">
      <c r="B94" s="41">
        <f t="shared" ref="B94:B99" si="59">B93+1</f>
        <v>51</v>
      </c>
      <c r="D94" s="8">
        <f t="shared" si="55"/>
        <v>40839</v>
      </c>
      <c r="E94" s="7"/>
      <c r="F94" s="9"/>
      <c r="G94" s="7"/>
      <c r="H94" s="16"/>
      <c r="I94" s="16"/>
      <c r="J94" s="16"/>
      <c r="K94" s="16"/>
      <c r="L94" s="25">
        <f t="shared" si="56"/>
        <v>0</v>
      </c>
      <c r="M94" s="25"/>
      <c r="N94" s="26">
        <f t="shared" si="57"/>
        <v>0</v>
      </c>
      <c r="O94" s="24"/>
      <c r="P94" s="30">
        <f t="shared" ref="P94:P99" si="60">L94+P93</f>
        <v>63</v>
      </c>
      <c r="Q94" s="25"/>
      <c r="R94" s="26">
        <f t="shared" ref="R94:R99" si="61">N94+R93</f>
        <v>88</v>
      </c>
      <c r="S94" s="25"/>
      <c r="T94" s="30">
        <f t="shared" si="58"/>
        <v>1.2352941176470589</v>
      </c>
      <c r="U94" s="25"/>
      <c r="V94" s="26">
        <f t="shared" ref="V94:V99" si="62">R94/B94</f>
        <v>1.7254901960784315</v>
      </c>
      <c r="W94" s="25"/>
      <c r="X94" s="61"/>
      <c r="Y94" s="61"/>
      <c r="Z94" s="61"/>
      <c r="AA94" s="25"/>
      <c r="AB94" s="61"/>
      <c r="AC94" s="61"/>
      <c r="AD94" s="61"/>
    </row>
    <row r="95" spans="2:30" ht="15" customHeight="1" x14ac:dyDescent="0.25">
      <c r="B95" s="41">
        <f t="shared" si="59"/>
        <v>52</v>
      </c>
      <c r="D95" s="8">
        <f t="shared" si="55"/>
        <v>40840</v>
      </c>
      <c r="E95" s="7"/>
      <c r="F95" s="9"/>
      <c r="G95" s="7"/>
      <c r="H95" s="16"/>
      <c r="I95" s="16"/>
      <c r="J95" s="16"/>
      <c r="K95" s="16"/>
      <c r="L95" s="25">
        <f t="shared" si="56"/>
        <v>0</v>
      </c>
      <c r="M95" s="25"/>
      <c r="N95" s="26">
        <f t="shared" si="57"/>
        <v>0</v>
      </c>
      <c r="O95" s="24"/>
      <c r="P95" s="30">
        <f t="shared" si="60"/>
        <v>63</v>
      </c>
      <c r="Q95" s="25"/>
      <c r="R95" s="26">
        <f t="shared" si="61"/>
        <v>88</v>
      </c>
      <c r="S95" s="25"/>
      <c r="T95" s="30">
        <f t="shared" si="58"/>
        <v>1.2115384615384615</v>
      </c>
      <c r="U95" s="25"/>
      <c r="V95" s="26">
        <f t="shared" si="62"/>
        <v>1.6923076923076923</v>
      </c>
      <c r="W95" s="25"/>
      <c r="X95" s="61"/>
      <c r="Y95" s="61"/>
      <c r="Z95" s="61"/>
      <c r="AA95" s="25"/>
      <c r="AB95" s="61"/>
      <c r="AC95" s="61"/>
      <c r="AD95" s="61"/>
    </row>
    <row r="96" spans="2:30" ht="15" customHeight="1" x14ac:dyDescent="0.25">
      <c r="B96" s="41">
        <f t="shared" si="59"/>
        <v>53</v>
      </c>
      <c r="D96" s="8">
        <f t="shared" si="55"/>
        <v>40841</v>
      </c>
      <c r="E96" s="7"/>
      <c r="F96" s="9"/>
      <c r="G96" s="7"/>
      <c r="H96" s="16"/>
      <c r="I96" s="16"/>
      <c r="J96" s="16"/>
      <c r="K96" s="16"/>
      <c r="L96" s="25">
        <f t="shared" si="56"/>
        <v>0</v>
      </c>
      <c r="M96" s="25"/>
      <c r="N96" s="26">
        <f t="shared" si="57"/>
        <v>0</v>
      </c>
      <c r="O96" s="24"/>
      <c r="P96" s="30">
        <f t="shared" si="60"/>
        <v>63</v>
      </c>
      <c r="Q96" s="25"/>
      <c r="R96" s="26">
        <f t="shared" si="61"/>
        <v>88</v>
      </c>
      <c r="S96" s="25"/>
      <c r="T96" s="30">
        <f t="shared" si="58"/>
        <v>1.1886792452830188</v>
      </c>
      <c r="U96" s="25"/>
      <c r="V96" s="26">
        <f t="shared" si="62"/>
        <v>1.6603773584905661</v>
      </c>
      <c r="W96" s="25"/>
      <c r="X96" s="61"/>
      <c r="Y96" s="61"/>
      <c r="Z96" s="61"/>
      <c r="AA96" s="25"/>
      <c r="AB96" s="61"/>
      <c r="AC96" s="61"/>
      <c r="AD96" s="61"/>
    </row>
    <row r="97" spans="1:30" ht="15" customHeight="1" x14ac:dyDescent="0.25">
      <c r="B97" s="41">
        <f t="shared" si="59"/>
        <v>54</v>
      </c>
      <c r="D97" s="8">
        <f t="shared" si="55"/>
        <v>40842</v>
      </c>
      <c r="E97" s="7"/>
      <c r="F97" s="9"/>
      <c r="G97" s="7"/>
      <c r="H97" s="16"/>
      <c r="I97" s="16"/>
      <c r="J97" s="16"/>
      <c r="K97" s="16"/>
      <c r="L97" s="25">
        <f t="shared" si="56"/>
        <v>0</v>
      </c>
      <c r="M97" s="25"/>
      <c r="N97" s="26">
        <f t="shared" si="57"/>
        <v>0</v>
      </c>
      <c r="O97" s="24"/>
      <c r="P97" s="30">
        <f t="shared" si="60"/>
        <v>63</v>
      </c>
      <c r="Q97" s="25"/>
      <c r="R97" s="26">
        <f t="shared" si="61"/>
        <v>88</v>
      </c>
      <c r="S97" s="25"/>
      <c r="T97" s="30">
        <f t="shared" si="58"/>
        <v>1.1666666666666667</v>
      </c>
      <c r="U97" s="25"/>
      <c r="V97" s="26">
        <f t="shared" si="62"/>
        <v>1.6296296296296295</v>
      </c>
      <c r="W97" s="25"/>
      <c r="X97" s="61"/>
      <c r="Y97" s="61"/>
      <c r="Z97" s="61"/>
      <c r="AA97" s="25"/>
      <c r="AB97" s="61"/>
      <c r="AC97" s="61"/>
      <c r="AD97" s="61"/>
    </row>
    <row r="98" spans="1:30" ht="15" customHeight="1" x14ac:dyDescent="0.25">
      <c r="B98" s="41">
        <f t="shared" si="59"/>
        <v>55</v>
      </c>
      <c r="D98" s="8">
        <f t="shared" si="55"/>
        <v>40843</v>
      </c>
      <c r="E98" s="7"/>
      <c r="F98" s="9"/>
      <c r="G98" s="7"/>
      <c r="H98" s="16"/>
      <c r="I98" s="16"/>
      <c r="J98" s="16"/>
      <c r="K98" s="16"/>
      <c r="L98" s="25">
        <f t="shared" si="56"/>
        <v>0</v>
      </c>
      <c r="M98" s="25"/>
      <c r="N98" s="26">
        <f t="shared" si="57"/>
        <v>0</v>
      </c>
      <c r="O98" s="24"/>
      <c r="P98" s="30">
        <f t="shared" si="60"/>
        <v>63</v>
      </c>
      <c r="Q98" s="25"/>
      <c r="R98" s="26">
        <f t="shared" si="61"/>
        <v>88</v>
      </c>
      <c r="S98" s="25"/>
      <c r="T98" s="30">
        <f t="shared" si="58"/>
        <v>1.1454545454545455</v>
      </c>
      <c r="U98" s="25"/>
      <c r="V98" s="26">
        <f t="shared" si="62"/>
        <v>1.6</v>
      </c>
      <c r="W98" s="25"/>
      <c r="X98" s="61"/>
      <c r="Y98" s="61"/>
      <c r="Z98" s="61"/>
      <c r="AA98" s="25"/>
      <c r="AB98" s="61"/>
      <c r="AC98" s="61"/>
      <c r="AD98" s="61"/>
    </row>
    <row r="99" spans="1:30" ht="15" customHeight="1" thickBot="1" x14ac:dyDescent="0.3">
      <c r="B99" s="41">
        <f t="shared" si="59"/>
        <v>56</v>
      </c>
      <c r="D99" s="10">
        <f t="shared" si="55"/>
        <v>40844</v>
      </c>
      <c r="E99" s="11"/>
      <c r="F99" s="12"/>
      <c r="G99" s="11"/>
      <c r="H99" s="20"/>
      <c r="I99" s="20"/>
      <c r="J99" s="20"/>
      <c r="K99" s="20"/>
      <c r="L99" s="31">
        <f t="shared" si="56"/>
        <v>0</v>
      </c>
      <c r="M99" s="31"/>
      <c r="N99" s="32">
        <f t="shared" si="57"/>
        <v>0</v>
      </c>
      <c r="O99" s="24"/>
      <c r="P99" s="33">
        <f t="shared" si="60"/>
        <v>63</v>
      </c>
      <c r="Q99" s="31"/>
      <c r="R99" s="32">
        <f t="shared" si="61"/>
        <v>88</v>
      </c>
      <c r="S99" s="25"/>
      <c r="T99" s="33">
        <f t="shared" si="58"/>
        <v>1.125</v>
      </c>
      <c r="U99" s="31"/>
      <c r="V99" s="32">
        <f t="shared" si="62"/>
        <v>1.5714285714285714</v>
      </c>
      <c r="W99" s="25"/>
      <c r="X99" s="61"/>
      <c r="Y99" s="61"/>
      <c r="Z99" s="61"/>
      <c r="AA99" s="25"/>
      <c r="AB99" s="61"/>
      <c r="AC99" s="61"/>
      <c r="AD99" s="61"/>
    </row>
    <row r="100" spans="1:30" ht="5.0999999999999996" customHeight="1" thickTop="1" thickBot="1" x14ac:dyDescent="0.3">
      <c r="H100" s="20"/>
      <c r="I100" s="20"/>
      <c r="J100" s="20"/>
      <c r="P100" s="34"/>
      <c r="Q100" s="34"/>
      <c r="R100" s="34"/>
      <c r="S100" s="34"/>
      <c r="T100" s="34"/>
      <c r="U100" s="34"/>
      <c r="V100" s="34"/>
      <c r="W100" s="34"/>
      <c r="X100" s="34"/>
      <c r="Y100" s="34"/>
      <c r="Z100" s="34"/>
      <c r="AA100" s="34"/>
      <c r="AB100" s="61"/>
      <c r="AC100" s="61"/>
      <c r="AD100" s="61"/>
    </row>
    <row r="101" spans="1:30" ht="15" customHeight="1" thickTop="1" thickBot="1" x14ac:dyDescent="0.3">
      <c r="H101" s="62" t="s">
        <v>16</v>
      </c>
      <c r="I101" s="63"/>
      <c r="J101" s="64"/>
      <c r="K101" s="21"/>
      <c r="L101" s="35">
        <f>SUM(L93:L99)</f>
        <v>0</v>
      </c>
      <c r="M101" s="36"/>
      <c r="N101" s="35">
        <f>SUM(N93:N99)</f>
        <v>0</v>
      </c>
      <c r="O101" s="40"/>
      <c r="P101" s="36"/>
      <c r="Q101" s="40"/>
      <c r="R101" s="36"/>
      <c r="S101" s="25"/>
      <c r="T101" s="65" t="s">
        <v>24</v>
      </c>
      <c r="U101" s="65"/>
      <c r="V101" s="65"/>
      <c r="W101" s="25"/>
      <c r="X101" s="37">
        <f>P99/8</f>
        <v>7.875</v>
      </c>
      <c r="Y101" s="38"/>
      <c r="Z101" s="37">
        <f>R99/8</f>
        <v>11</v>
      </c>
      <c r="AA101" s="25"/>
      <c r="AB101" s="37">
        <f>P105/2</f>
        <v>31.5</v>
      </c>
      <c r="AC101" s="38"/>
      <c r="AD101" s="39">
        <f>R105/2</f>
        <v>44</v>
      </c>
    </row>
    <row r="102" spans="1:30" ht="5.0999999999999996" customHeight="1" thickTop="1" thickBot="1" x14ac:dyDescent="0.3">
      <c r="H102" s="21"/>
      <c r="I102" s="21"/>
      <c r="J102" s="21"/>
      <c r="K102" s="21"/>
      <c r="L102" s="36"/>
      <c r="M102" s="36"/>
      <c r="N102" s="36"/>
      <c r="O102" s="36"/>
      <c r="P102" s="36"/>
      <c r="Q102" s="36"/>
      <c r="R102" s="36"/>
      <c r="S102" s="34"/>
      <c r="T102" s="34"/>
      <c r="U102" s="34"/>
      <c r="V102" s="34"/>
      <c r="W102" s="34"/>
      <c r="X102" s="34"/>
      <c r="Y102" s="34"/>
      <c r="Z102" s="34"/>
      <c r="AA102" s="34"/>
      <c r="AB102" s="34"/>
      <c r="AC102" s="34"/>
      <c r="AD102" s="34"/>
    </row>
    <row r="103" spans="1:30" ht="14.25" thickTop="1" thickBot="1" x14ac:dyDescent="0.3">
      <c r="H103" s="21"/>
      <c r="I103" s="21"/>
      <c r="J103" s="21"/>
      <c r="K103" s="21"/>
      <c r="L103" s="52" t="s">
        <v>6</v>
      </c>
      <c r="M103" s="53"/>
      <c r="N103" s="54"/>
      <c r="O103" s="36"/>
      <c r="P103" s="35">
        <f>L68+L79+L101+L90</f>
        <v>0</v>
      </c>
      <c r="Q103" s="36"/>
      <c r="R103" s="35">
        <f>N101+N90+N79+N68</f>
        <v>0</v>
      </c>
      <c r="S103" s="34"/>
      <c r="T103" s="34"/>
      <c r="U103" s="34"/>
      <c r="V103" s="34"/>
      <c r="W103" s="34"/>
      <c r="X103" s="34"/>
      <c r="Y103" s="34"/>
      <c r="Z103" s="34"/>
      <c r="AA103" s="34"/>
      <c r="AB103" s="34"/>
      <c r="AC103" s="34"/>
      <c r="AD103" s="34"/>
    </row>
    <row r="104" spans="1:30" ht="14.25" thickTop="1" thickBot="1" x14ac:dyDescent="0.3"/>
    <row r="105" spans="1:30" ht="15.75" thickTop="1" thickBot="1" x14ac:dyDescent="0.3">
      <c r="L105" s="52" t="s">
        <v>31</v>
      </c>
      <c r="M105" s="53"/>
      <c r="N105" s="54"/>
      <c r="P105" s="35">
        <f>P53+P103</f>
        <v>63</v>
      </c>
      <c r="Q105" s="36"/>
      <c r="R105" s="35">
        <f>R53+R103</f>
        <v>88</v>
      </c>
      <c r="T105" s="55" t="s">
        <v>63</v>
      </c>
      <c r="U105" s="56"/>
      <c r="V105" s="57"/>
    </row>
    <row r="106" spans="1:30" s="43" customFormat="1" ht="20.100000000000001" customHeight="1" thickTop="1" thickBot="1" x14ac:dyDescent="0.3">
      <c r="A106" s="42"/>
      <c r="C106" s="42"/>
      <c r="D106" s="44"/>
      <c r="F106" s="45"/>
      <c r="H106" s="46"/>
      <c r="I106" s="46"/>
      <c r="J106" s="46"/>
      <c r="K106" s="46"/>
      <c r="L106" s="47"/>
      <c r="M106" s="47"/>
      <c r="N106" s="47"/>
      <c r="O106" s="47"/>
      <c r="P106" s="48"/>
      <c r="Q106" s="48"/>
      <c r="R106" s="48"/>
      <c r="S106" s="48"/>
      <c r="T106" s="48"/>
      <c r="U106" s="49"/>
      <c r="V106" s="48"/>
      <c r="W106" s="48"/>
      <c r="X106" s="48"/>
      <c r="Y106" s="48"/>
      <c r="Z106" s="48"/>
      <c r="AA106" s="48"/>
      <c r="AB106" s="47"/>
      <c r="AC106" s="47"/>
      <c r="AD106" s="47"/>
    </row>
    <row r="107" spans="1:30" ht="15" customHeight="1" thickBot="1" x14ac:dyDescent="0.3">
      <c r="B107" s="3" t="s">
        <v>60</v>
      </c>
      <c r="D107" s="3" t="s">
        <v>5</v>
      </c>
      <c r="F107" s="14" t="s">
        <v>4</v>
      </c>
      <c r="H107" s="18" t="s">
        <v>1</v>
      </c>
      <c r="J107" s="18" t="s">
        <v>2</v>
      </c>
      <c r="L107" s="23" t="s">
        <v>1</v>
      </c>
      <c r="N107" s="23" t="s">
        <v>2</v>
      </c>
      <c r="P107" s="23" t="s">
        <v>1</v>
      </c>
      <c r="R107" s="23" t="s">
        <v>2</v>
      </c>
      <c r="T107" s="23" t="s">
        <v>1</v>
      </c>
      <c r="V107" s="23" t="s">
        <v>2</v>
      </c>
      <c r="X107" s="23" t="s">
        <v>1</v>
      </c>
      <c r="Z107" s="23" t="s">
        <v>2</v>
      </c>
      <c r="AB107" s="23" t="s">
        <v>1</v>
      </c>
      <c r="AD107" s="23" t="s">
        <v>2</v>
      </c>
    </row>
    <row r="108" spans="1:30" ht="5.0999999999999996" customHeight="1" thickBot="1" x14ac:dyDescent="0.3"/>
    <row r="109" spans="1:30" ht="15" customHeight="1" thickTop="1" thickBot="1" x14ac:dyDescent="0.3">
      <c r="B109" s="51" t="s">
        <v>62</v>
      </c>
      <c r="D109" s="4">
        <f>D99</f>
        <v>40844</v>
      </c>
      <c r="E109" s="5"/>
      <c r="F109" s="6">
        <f>F99</f>
        <v>0</v>
      </c>
      <c r="G109" s="5"/>
      <c r="H109" s="19">
        <f>H99</f>
        <v>0</v>
      </c>
      <c r="I109" s="19"/>
      <c r="J109" s="19">
        <f>J99</f>
        <v>0</v>
      </c>
      <c r="K109" s="19"/>
      <c r="L109" s="58"/>
      <c r="M109" s="58"/>
      <c r="N109" s="59"/>
      <c r="O109" s="24"/>
      <c r="P109" s="61"/>
      <c r="Q109" s="61"/>
      <c r="R109" s="61"/>
      <c r="S109" s="61"/>
      <c r="T109" s="61"/>
      <c r="U109" s="61"/>
      <c r="V109" s="61"/>
      <c r="W109" s="24"/>
      <c r="X109" s="61"/>
      <c r="Y109" s="61"/>
      <c r="Z109" s="61"/>
      <c r="AA109" s="24"/>
      <c r="AB109" s="61"/>
      <c r="AC109" s="61"/>
      <c r="AD109" s="61"/>
    </row>
    <row r="110" spans="1:30" ht="15" customHeight="1" thickTop="1" x14ac:dyDescent="0.25">
      <c r="B110" s="50">
        <f>B99+1</f>
        <v>57</v>
      </c>
      <c r="D110" s="8">
        <f>D109+1</f>
        <v>40845</v>
      </c>
      <c r="E110" s="7"/>
      <c r="F110" s="9"/>
      <c r="G110" s="7"/>
      <c r="H110" s="16"/>
      <c r="I110" s="16"/>
      <c r="J110" s="16"/>
      <c r="K110" s="16"/>
      <c r="L110" s="25">
        <f t="shared" ref="L110:L116" si="63">H110-H109</f>
        <v>0</v>
      </c>
      <c r="M110" s="25"/>
      <c r="N110" s="26">
        <f t="shared" ref="N110:N116" si="64">J110-J109</f>
        <v>0</v>
      </c>
      <c r="O110" s="24"/>
      <c r="P110" s="27">
        <f>P105+L110</f>
        <v>63</v>
      </c>
      <c r="Q110" s="28"/>
      <c r="R110" s="29">
        <f>R105+N110</f>
        <v>88</v>
      </c>
      <c r="S110" s="25"/>
      <c r="T110" s="27">
        <f t="shared" ref="T110:T116" si="65">P110/B110</f>
        <v>1.1052631578947369</v>
      </c>
      <c r="U110" s="28"/>
      <c r="V110" s="29">
        <f>R110/B110</f>
        <v>1.5438596491228069</v>
      </c>
      <c r="W110" s="25"/>
      <c r="X110" s="61"/>
      <c r="Y110" s="61"/>
      <c r="Z110" s="61"/>
      <c r="AA110" s="25"/>
      <c r="AB110" s="61"/>
      <c r="AC110" s="61"/>
      <c r="AD110" s="61"/>
    </row>
    <row r="111" spans="1:30" ht="15" customHeight="1" x14ac:dyDescent="0.25">
      <c r="B111" s="41">
        <f>B110+1</f>
        <v>58</v>
      </c>
      <c r="D111" s="8">
        <f t="shared" ref="D111:D116" si="66">D110+1</f>
        <v>40846</v>
      </c>
      <c r="E111" s="7"/>
      <c r="F111" s="9"/>
      <c r="G111" s="7"/>
      <c r="H111" s="16"/>
      <c r="I111" s="16"/>
      <c r="J111" s="16"/>
      <c r="K111" s="16"/>
      <c r="L111" s="25">
        <f t="shared" si="63"/>
        <v>0</v>
      </c>
      <c r="M111" s="25"/>
      <c r="N111" s="26">
        <f t="shared" si="64"/>
        <v>0</v>
      </c>
      <c r="O111" s="24"/>
      <c r="P111" s="30">
        <f t="shared" ref="P111:P116" si="67">L111+P110</f>
        <v>63</v>
      </c>
      <c r="Q111" s="25"/>
      <c r="R111" s="26">
        <f t="shared" ref="R111:R116" si="68">N111+R110</f>
        <v>88</v>
      </c>
      <c r="S111" s="25"/>
      <c r="T111" s="30">
        <f t="shared" si="65"/>
        <v>1.0862068965517242</v>
      </c>
      <c r="U111" s="25"/>
      <c r="V111" s="26">
        <f t="shared" ref="V111:V116" si="69">R111/B111</f>
        <v>1.5172413793103448</v>
      </c>
      <c r="W111" s="25"/>
      <c r="X111" s="61"/>
      <c r="Y111" s="61"/>
      <c r="Z111" s="61"/>
      <c r="AA111" s="25"/>
      <c r="AB111" s="61"/>
      <c r="AC111" s="61"/>
      <c r="AD111" s="61"/>
    </row>
    <row r="112" spans="1:30" ht="15" customHeight="1" x14ac:dyDescent="0.25">
      <c r="B112" s="41">
        <f t="shared" ref="B112:B116" si="70">B111+1</f>
        <v>59</v>
      </c>
      <c r="D112" s="8">
        <f t="shared" si="66"/>
        <v>40847</v>
      </c>
      <c r="E112" s="7"/>
      <c r="F112" s="9"/>
      <c r="G112" s="7"/>
      <c r="H112" s="16"/>
      <c r="I112" s="16"/>
      <c r="J112" s="16"/>
      <c r="K112" s="16"/>
      <c r="L112" s="25">
        <f t="shared" si="63"/>
        <v>0</v>
      </c>
      <c r="M112" s="25"/>
      <c r="N112" s="26">
        <f t="shared" si="64"/>
        <v>0</v>
      </c>
      <c r="O112" s="24"/>
      <c r="P112" s="30">
        <f t="shared" si="67"/>
        <v>63</v>
      </c>
      <c r="Q112" s="25"/>
      <c r="R112" s="26">
        <f t="shared" si="68"/>
        <v>88</v>
      </c>
      <c r="S112" s="25"/>
      <c r="T112" s="30">
        <f t="shared" si="65"/>
        <v>1.0677966101694916</v>
      </c>
      <c r="U112" s="25"/>
      <c r="V112" s="26">
        <f t="shared" si="69"/>
        <v>1.4915254237288136</v>
      </c>
      <c r="W112" s="25"/>
      <c r="X112" s="61"/>
      <c r="Y112" s="61"/>
      <c r="Z112" s="61"/>
      <c r="AA112" s="25"/>
      <c r="AB112" s="61"/>
      <c r="AC112" s="61"/>
      <c r="AD112" s="61"/>
    </row>
    <row r="113" spans="2:30" ht="15" customHeight="1" x14ac:dyDescent="0.25">
      <c r="B113" s="41">
        <f t="shared" si="70"/>
        <v>60</v>
      </c>
      <c r="D113" s="8">
        <f t="shared" si="66"/>
        <v>40848</v>
      </c>
      <c r="E113" s="7"/>
      <c r="F113" s="9"/>
      <c r="G113" s="7"/>
      <c r="H113" s="16"/>
      <c r="I113" s="16"/>
      <c r="J113" s="16"/>
      <c r="K113" s="16"/>
      <c r="L113" s="25">
        <f t="shared" si="63"/>
        <v>0</v>
      </c>
      <c r="M113" s="25"/>
      <c r="N113" s="26">
        <f t="shared" si="64"/>
        <v>0</v>
      </c>
      <c r="O113" s="24"/>
      <c r="P113" s="30">
        <f t="shared" si="67"/>
        <v>63</v>
      </c>
      <c r="Q113" s="25"/>
      <c r="R113" s="26">
        <f t="shared" si="68"/>
        <v>88</v>
      </c>
      <c r="S113" s="25"/>
      <c r="T113" s="30">
        <f t="shared" si="65"/>
        <v>1.05</v>
      </c>
      <c r="U113" s="25"/>
      <c r="V113" s="26">
        <f t="shared" si="69"/>
        <v>1.4666666666666666</v>
      </c>
      <c r="W113" s="25"/>
      <c r="X113" s="61"/>
      <c r="Y113" s="61"/>
      <c r="Z113" s="61"/>
      <c r="AA113" s="25"/>
      <c r="AB113" s="61"/>
      <c r="AC113" s="61"/>
      <c r="AD113" s="61"/>
    </row>
    <row r="114" spans="2:30" ht="15" customHeight="1" x14ac:dyDescent="0.25">
      <c r="B114" s="41">
        <f t="shared" si="70"/>
        <v>61</v>
      </c>
      <c r="D114" s="8">
        <f t="shared" si="66"/>
        <v>40849</v>
      </c>
      <c r="E114" s="7"/>
      <c r="F114" s="9"/>
      <c r="G114" s="7"/>
      <c r="H114" s="16"/>
      <c r="I114" s="16"/>
      <c r="J114" s="16"/>
      <c r="K114" s="16"/>
      <c r="L114" s="25">
        <f t="shared" si="63"/>
        <v>0</v>
      </c>
      <c r="M114" s="25"/>
      <c r="N114" s="26">
        <f t="shared" si="64"/>
        <v>0</v>
      </c>
      <c r="O114" s="24"/>
      <c r="P114" s="30">
        <f t="shared" si="67"/>
        <v>63</v>
      </c>
      <c r="Q114" s="25"/>
      <c r="R114" s="26">
        <f t="shared" si="68"/>
        <v>88</v>
      </c>
      <c r="S114" s="25"/>
      <c r="T114" s="30">
        <f t="shared" si="65"/>
        <v>1.0327868852459017</v>
      </c>
      <c r="U114" s="25"/>
      <c r="V114" s="26">
        <f t="shared" si="69"/>
        <v>1.4426229508196722</v>
      </c>
      <c r="W114" s="25"/>
      <c r="X114" s="61"/>
      <c r="Y114" s="61"/>
      <c r="Z114" s="61"/>
      <c r="AA114" s="25"/>
      <c r="AB114" s="61"/>
      <c r="AC114" s="61"/>
      <c r="AD114" s="61"/>
    </row>
    <row r="115" spans="2:30" ht="15" customHeight="1" x14ac:dyDescent="0.25">
      <c r="B115" s="41">
        <f t="shared" si="70"/>
        <v>62</v>
      </c>
      <c r="D115" s="8">
        <f t="shared" si="66"/>
        <v>40850</v>
      </c>
      <c r="E115" s="7"/>
      <c r="F115" s="9"/>
      <c r="G115" s="7"/>
      <c r="H115" s="16"/>
      <c r="I115" s="16"/>
      <c r="J115" s="16"/>
      <c r="K115" s="16"/>
      <c r="L115" s="25">
        <f t="shared" si="63"/>
        <v>0</v>
      </c>
      <c r="M115" s="25"/>
      <c r="N115" s="26">
        <f t="shared" si="64"/>
        <v>0</v>
      </c>
      <c r="O115" s="24"/>
      <c r="P115" s="30">
        <f t="shared" si="67"/>
        <v>63</v>
      </c>
      <c r="Q115" s="25"/>
      <c r="R115" s="26">
        <f t="shared" si="68"/>
        <v>88</v>
      </c>
      <c r="S115" s="25"/>
      <c r="T115" s="30">
        <f t="shared" si="65"/>
        <v>1.0161290322580645</v>
      </c>
      <c r="U115" s="25"/>
      <c r="V115" s="26">
        <f t="shared" si="69"/>
        <v>1.4193548387096775</v>
      </c>
      <c r="W115" s="25"/>
      <c r="X115" s="61"/>
      <c r="Y115" s="61"/>
      <c r="Z115" s="61"/>
      <c r="AA115" s="25"/>
      <c r="AB115" s="61"/>
      <c r="AC115" s="61"/>
      <c r="AD115" s="61"/>
    </row>
    <row r="116" spans="2:30" ht="15" customHeight="1" thickBot="1" x14ac:dyDescent="0.3">
      <c r="B116" s="41">
        <f t="shared" si="70"/>
        <v>63</v>
      </c>
      <c r="D116" s="10">
        <f t="shared" si="66"/>
        <v>40851</v>
      </c>
      <c r="E116" s="11"/>
      <c r="F116" s="12"/>
      <c r="G116" s="11"/>
      <c r="H116" s="20"/>
      <c r="I116" s="20"/>
      <c r="J116" s="20"/>
      <c r="K116" s="20"/>
      <c r="L116" s="31">
        <f t="shared" si="63"/>
        <v>0</v>
      </c>
      <c r="M116" s="31"/>
      <c r="N116" s="32">
        <f t="shared" si="64"/>
        <v>0</v>
      </c>
      <c r="O116" s="24"/>
      <c r="P116" s="33">
        <f t="shared" si="67"/>
        <v>63</v>
      </c>
      <c r="Q116" s="31"/>
      <c r="R116" s="32">
        <f t="shared" si="68"/>
        <v>88</v>
      </c>
      <c r="S116" s="25"/>
      <c r="T116" s="33">
        <f t="shared" si="65"/>
        <v>1</v>
      </c>
      <c r="U116" s="31"/>
      <c r="V116" s="32">
        <f t="shared" si="69"/>
        <v>1.3968253968253967</v>
      </c>
      <c r="W116" s="25"/>
      <c r="X116" s="61"/>
      <c r="Y116" s="61"/>
      <c r="Z116" s="61"/>
      <c r="AA116" s="25"/>
      <c r="AB116" s="61"/>
      <c r="AC116" s="61"/>
      <c r="AD116" s="61"/>
    </row>
    <row r="117" spans="2:30" ht="5.0999999999999996" customHeight="1" thickTop="1" thickBot="1" x14ac:dyDescent="0.3">
      <c r="P117" s="34"/>
      <c r="Q117" s="34"/>
      <c r="R117" s="34"/>
      <c r="S117" s="34"/>
      <c r="T117" s="34"/>
      <c r="U117" s="34"/>
      <c r="V117" s="34"/>
      <c r="W117" s="34"/>
      <c r="X117" s="34"/>
      <c r="Y117" s="34"/>
      <c r="Z117" s="34"/>
      <c r="AA117" s="34"/>
      <c r="AB117" s="61"/>
      <c r="AC117" s="61"/>
      <c r="AD117" s="61"/>
    </row>
    <row r="118" spans="2:30" ht="15" customHeight="1" thickTop="1" thickBot="1" x14ac:dyDescent="0.3">
      <c r="H118" s="62" t="s">
        <v>36</v>
      </c>
      <c r="I118" s="63"/>
      <c r="J118" s="64"/>
      <c r="L118" s="35">
        <f>SUM(L110:L116)</f>
        <v>0</v>
      </c>
      <c r="M118" s="36"/>
      <c r="N118" s="35">
        <f>SUM(N110:N116)</f>
        <v>0</v>
      </c>
      <c r="O118" s="24"/>
      <c r="P118" s="34"/>
      <c r="Q118" s="25"/>
      <c r="R118" s="34"/>
      <c r="S118" s="25"/>
      <c r="T118" s="65" t="s">
        <v>27</v>
      </c>
      <c r="U118" s="65"/>
      <c r="V118" s="65"/>
      <c r="W118" s="25"/>
      <c r="X118" s="37">
        <f>P116/9</f>
        <v>7</v>
      </c>
      <c r="Y118" s="38"/>
      <c r="Z118" s="37">
        <f>R116/9</f>
        <v>9.7777777777777786</v>
      </c>
      <c r="AA118" s="25"/>
      <c r="AB118" s="61"/>
      <c r="AC118" s="61"/>
      <c r="AD118" s="61"/>
    </row>
    <row r="119" spans="2:30" ht="5.0999999999999996" customHeight="1" thickTop="1" thickBot="1" x14ac:dyDescent="0.3">
      <c r="P119" s="34"/>
      <c r="Q119" s="34"/>
      <c r="R119" s="34"/>
      <c r="S119" s="34"/>
      <c r="T119" s="34"/>
      <c r="U119" s="34"/>
      <c r="V119" s="34"/>
      <c r="W119" s="34"/>
      <c r="X119" s="34"/>
      <c r="Y119" s="34"/>
      <c r="Z119" s="34"/>
      <c r="AA119" s="34"/>
      <c r="AB119" s="61"/>
      <c r="AC119" s="61"/>
      <c r="AD119" s="61"/>
    </row>
    <row r="120" spans="2:30" ht="15" customHeight="1" thickTop="1" thickBot="1" x14ac:dyDescent="0.3">
      <c r="D120" s="4">
        <f>D116</f>
        <v>40851</v>
      </c>
      <c r="E120" s="5"/>
      <c r="F120" s="6">
        <f>F116</f>
        <v>0</v>
      </c>
      <c r="G120" s="5"/>
      <c r="H120" s="19">
        <f>H116</f>
        <v>0</v>
      </c>
      <c r="I120" s="19"/>
      <c r="J120" s="19">
        <f>J116</f>
        <v>0</v>
      </c>
      <c r="K120" s="19"/>
      <c r="L120" s="58"/>
      <c r="M120" s="58"/>
      <c r="N120" s="59"/>
      <c r="O120" s="24"/>
      <c r="P120" s="60"/>
      <c r="Q120" s="60"/>
      <c r="R120" s="60"/>
      <c r="S120" s="60"/>
      <c r="T120" s="60"/>
      <c r="U120" s="60"/>
      <c r="V120" s="60"/>
      <c r="W120" s="25"/>
      <c r="X120" s="61"/>
      <c r="Y120" s="61"/>
      <c r="Z120" s="61"/>
      <c r="AA120" s="25"/>
      <c r="AB120" s="61"/>
      <c r="AC120" s="61"/>
      <c r="AD120" s="61"/>
    </row>
    <row r="121" spans="2:30" ht="15" customHeight="1" thickTop="1" x14ac:dyDescent="0.25">
      <c r="B121" s="41">
        <f>B116+1</f>
        <v>64</v>
      </c>
      <c r="D121" s="8">
        <f t="shared" ref="D121:D127" si="71">D120+1</f>
        <v>40852</v>
      </c>
      <c r="E121" s="7"/>
      <c r="F121" s="9"/>
      <c r="G121" s="7"/>
      <c r="H121" s="16"/>
      <c r="I121" s="16"/>
      <c r="J121" s="16"/>
      <c r="K121" s="16"/>
      <c r="L121" s="25">
        <f t="shared" ref="L121:L127" si="72">H121-H120</f>
        <v>0</v>
      </c>
      <c r="M121" s="25"/>
      <c r="N121" s="26">
        <f t="shared" ref="N121:N127" si="73">J121-J120</f>
        <v>0</v>
      </c>
      <c r="O121" s="24"/>
      <c r="P121" s="27">
        <f>P116+L121</f>
        <v>63</v>
      </c>
      <c r="Q121" s="28"/>
      <c r="R121" s="29">
        <f>N121+R116</f>
        <v>88</v>
      </c>
      <c r="S121" s="25"/>
      <c r="T121" s="27">
        <f t="shared" ref="T121:T127" si="74">P121/B121</f>
        <v>0.984375</v>
      </c>
      <c r="U121" s="28"/>
      <c r="V121" s="29">
        <f>R121/B121</f>
        <v>1.375</v>
      </c>
      <c r="W121" s="25"/>
      <c r="X121" s="61"/>
      <c r="Y121" s="61"/>
      <c r="Z121" s="61"/>
      <c r="AA121" s="25"/>
      <c r="AB121" s="61"/>
      <c r="AC121" s="61"/>
      <c r="AD121" s="61"/>
    </row>
    <row r="122" spans="2:30" ht="15" customHeight="1" x14ac:dyDescent="0.25">
      <c r="B122" s="41">
        <f t="shared" ref="B122:B127" si="75">B121+1</f>
        <v>65</v>
      </c>
      <c r="D122" s="8">
        <f t="shared" si="71"/>
        <v>40853</v>
      </c>
      <c r="E122" s="7"/>
      <c r="F122" s="9"/>
      <c r="G122" s="7"/>
      <c r="H122" s="16"/>
      <c r="I122" s="16"/>
      <c r="J122" s="16"/>
      <c r="K122" s="16"/>
      <c r="L122" s="25">
        <f t="shared" si="72"/>
        <v>0</v>
      </c>
      <c r="M122" s="25"/>
      <c r="N122" s="26">
        <f t="shared" si="73"/>
        <v>0</v>
      </c>
      <c r="O122" s="24"/>
      <c r="P122" s="30">
        <f t="shared" ref="P122:P127" si="76">L122+P121</f>
        <v>63</v>
      </c>
      <c r="Q122" s="25"/>
      <c r="R122" s="26">
        <f t="shared" ref="R122:R127" si="77">N122+R121</f>
        <v>88</v>
      </c>
      <c r="S122" s="25"/>
      <c r="T122" s="30">
        <f t="shared" si="74"/>
        <v>0.96923076923076923</v>
      </c>
      <c r="U122" s="25"/>
      <c r="V122" s="26">
        <f t="shared" ref="V122:V127" si="78">R122/B122</f>
        <v>1.3538461538461539</v>
      </c>
      <c r="W122" s="25"/>
      <c r="X122" s="61"/>
      <c r="Y122" s="61"/>
      <c r="Z122" s="61"/>
      <c r="AA122" s="25"/>
      <c r="AB122" s="61"/>
      <c r="AC122" s="61"/>
      <c r="AD122" s="61"/>
    </row>
    <row r="123" spans="2:30" ht="15" customHeight="1" x14ac:dyDescent="0.25">
      <c r="B123" s="41">
        <f t="shared" si="75"/>
        <v>66</v>
      </c>
      <c r="D123" s="8">
        <f t="shared" si="71"/>
        <v>40854</v>
      </c>
      <c r="E123" s="7"/>
      <c r="F123" s="9"/>
      <c r="G123" s="7"/>
      <c r="H123" s="16"/>
      <c r="I123" s="16"/>
      <c r="J123" s="16"/>
      <c r="K123" s="16"/>
      <c r="L123" s="25">
        <f t="shared" si="72"/>
        <v>0</v>
      </c>
      <c r="M123" s="25"/>
      <c r="N123" s="26">
        <f t="shared" si="73"/>
        <v>0</v>
      </c>
      <c r="O123" s="24"/>
      <c r="P123" s="30">
        <f t="shared" si="76"/>
        <v>63</v>
      </c>
      <c r="Q123" s="25"/>
      <c r="R123" s="26">
        <f t="shared" si="77"/>
        <v>88</v>
      </c>
      <c r="S123" s="25"/>
      <c r="T123" s="30">
        <f t="shared" si="74"/>
        <v>0.95454545454545459</v>
      </c>
      <c r="U123" s="25"/>
      <c r="V123" s="26">
        <f t="shared" si="78"/>
        <v>1.3333333333333333</v>
      </c>
      <c r="W123" s="25"/>
      <c r="X123" s="61"/>
      <c r="Y123" s="61"/>
      <c r="Z123" s="61"/>
      <c r="AA123" s="25"/>
      <c r="AB123" s="61"/>
      <c r="AC123" s="61"/>
      <c r="AD123" s="61"/>
    </row>
    <row r="124" spans="2:30" ht="15" customHeight="1" x14ac:dyDescent="0.25">
      <c r="B124" s="41">
        <f t="shared" si="75"/>
        <v>67</v>
      </c>
      <c r="D124" s="8">
        <f t="shared" si="71"/>
        <v>40855</v>
      </c>
      <c r="E124" s="7"/>
      <c r="F124" s="9"/>
      <c r="G124" s="7"/>
      <c r="H124" s="16"/>
      <c r="I124" s="16"/>
      <c r="J124" s="16"/>
      <c r="K124" s="16"/>
      <c r="L124" s="25">
        <f t="shared" si="72"/>
        <v>0</v>
      </c>
      <c r="M124" s="25"/>
      <c r="N124" s="26">
        <f t="shared" si="73"/>
        <v>0</v>
      </c>
      <c r="O124" s="24"/>
      <c r="P124" s="30">
        <f t="shared" si="76"/>
        <v>63</v>
      </c>
      <c r="Q124" s="25"/>
      <c r="R124" s="26">
        <f t="shared" si="77"/>
        <v>88</v>
      </c>
      <c r="S124" s="25"/>
      <c r="T124" s="30">
        <f t="shared" si="74"/>
        <v>0.94029850746268662</v>
      </c>
      <c r="U124" s="25"/>
      <c r="V124" s="26">
        <f t="shared" si="78"/>
        <v>1.3134328358208955</v>
      </c>
      <c r="W124" s="25"/>
      <c r="X124" s="61"/>
      <c r="Y124" s="61"/>
      <c r="Z124" s="61"/>
      <c r="AA124" s="25"/>
      <c r="AB124" s="61"/>
      <c r="AC124" s="61"/>
      <c r="AD124" s="61"/>
    </row>
    <row r="125" spans="2:30" ht="15" customHeight="1" x14ac:dyDescent="0.25">
      <c r="B125" s="41">
        <f t="shared" si="75"/>
        <v>68</v>
      </c>
      <c r="D125" s="8">
        <f t="shared" si="71"/>
        <v>40856</v>
      </c>
      <c r="E125" s="7"/>
      <c r="F125" s="9"/>
      <c r="G125" s="7"/>
      <c r="H125" s="16"/>
      <c r="I125" s="16"/>
      <c r="J125" s="16"/>
      <c r="K125" s="16"/>
      <c r="L125" s="25">
        <f t="shared" si="72"/>
        <v>0</v>
      </c>
      <c r="M125" s="25"/>
      <c r="N125" s="26">
        <f t="shared" si="73"/>
        <v>0</v>
      </c>
      <c r="O125" s="24"/>
      <c r="P125" s="30">
        <f t="shared" si="76"/>
        <v>63</v>
      </c>
      <c r="Q125" s="25"/>
      <c r="R125" s="26">
        <f t="shared" si="77"/>
        <v>88</v>
      </c>
      <c r="S125" s="25"/>
      <c r="T125" s="30">
        <f t="shared" si="74"/>
        <v>0.92647058823529416</v>
      </c>
      <c r="U125" s="25"/>
      <c r="V125" s="26">
        <f t="shared" si="78"/>
        <v>1.2941176470588236</v>
      </c>
      <c r="W125" s="25"/>
      <c r="X125" s="61"/>
      <c r="Y125" s="61"/>
      <c r="Z125" s="61"/>
      <c r="AA125" s="25"/>
      <c r="AB125" s="61"/>
      <c r="AC125" s="61"/>
      <c r="AD125" s="61"/>
    </row>
    <row r="126" spans="2:30" ht="15" customHeight="1" x14ac:dyDescent="0.25">
      <c r="B126" s="41">
        <f t="shared" si="75"/>
        <v>69</v>
      </c>
      <c r="D126" s="8">
        <f t="shared" si="71"/>
        <v>40857</v>
      </c>
      <c r="E126" s="7"/>
      <c r="F126" s="9"/>
      <c r="G126" s="7"/>
      <c r="H126" s="16"/>
      <c r="I126" s="16"/>
      <c r="J126" s="16"/>
      <c r="K126" s="16"/>
      <c r="L126" s="25">
        <f t="shared" si="72"/>
        <v>0</v>
      </c>
      <c r="M126" s="25"/>
      <c r="N126" s="26">
        <f t="shared" si="73"/>
        <v>0</v>
      </c>
      <c r="O126" s="24"/>
      <c r="P126" s="30">
        <f t="shared" si="76"/>
        <v>63</v>
      </c>
      <c r="Q126" s="25"/>
      <c r="R126" s="26">
        <f t="shared" si="77"/>
        <v>88</v>
      </c>
      <c r="S126" s="25"/>
      <c r="T126" s="30">
        <f t="shared" si="74"/>
        <v>0.91304347826086951</v>
      </c>
      <c r="U126" s="25"/>
      <c r="V126" s="26">
        <f t="shared" si="78"/>
        <v>1.2753623188405796</v>
      </c>
      <c r="W126" s="25"/>
      <c r="X126" s="61"/>
      <c r="Y126" s="61"/>
      <c r="Z126" s="61"/>
      <c r="AA126" s="25"/>
      <c r="AB126" s="61"/>
      <c r="AC126" s="61"/>
      <c r="AD126" s="61"/>
    </row>
    <row r="127" spans="2:30" ht="15" customHeight="1" thickBot="1" x14ac:dyDescent="0.3">
      <c r="B127" s="41">
        <f t="shared" si="75"/>
        <v>70</v>
      </c>
      <c r="D127" s="10">
        <f t="shared" si="71"/>
        <v>40858</v>
      </c>
      <c r="E127" s="11"/>
      <c r="F127" s="12"/>
      <c r="G127" s="11"/>
      <c r="H127" s="20"/>
      <c r="I127" s="20"/>
      <c r="J127" s="20"/>
      <c r="K127" s="20"/>
      <c r="L127" s="31">
        <f t="shared" si="72"/>
        <v>0</v>
      </c>
      <c r="M127" s="31"/>
      <c r="N127" s="32">
        <f t="shared" si="73"/>
        <v>0</v>
      </c>
      <c r="O127" s="24"/>
      <c r="P127" s="33">
        <f t="shared" si="76"/>
        <v>63</v>
      </c>
      <c r="Q127" s="31"/>
      <c r="R127" s="32">
        <f t="shared" si="77"/>
        <v>88</v>
      </c>
      <c r="S127" s="25"/>
      <c r="T127" s="33">
        <f t="shared" si="74"/>
        <v>0.9</v>
      </c>
      <c r="U127" s="31"/>
      <c r="V127" s="32">
        <f t="shared" si="78"/>
        <v>1.2571428571428571</v>
      </c>
      <c r="W127" s="25"/>
      <c r="X127" s="61"/>
      <c r="Y127" s="61"/>
      <c r="Z127" s="61"/>
      <c r="AA127" s="25"/>
      <c r="AB127" s="61"/>
      <c r="AC127" s="61"/>
      <c r="AD127" s="61"/>
    </row>
    <row r="128" spans="2:30" ht="5.0999999999999996" customHeight="1" thickTop="1" thickBot="1" x14ac:dyDescent="0.3">
      <c r="P128" s="34"/>
      <c r="Q128" s="34"/>
      <c r="R128" s="34"/>
      <c r="S128" s="34"/>
      <c r="T128" s="34"/>
      <c r="U128" s="34"/>
      <c r="V128" s="34"/>
      <c r="W128" s="34"/>
      <c r="X128" s="34"/>
      <c r="Y128" s="34"/>
      <c r="Z128" s="34"/>
      <c r="AA128" s="34"/>
      <c r="AB128" s="61"/>
      <c r="AC128" s="61"/>
      <c r="AD128" s="61"/>
    </row>
    <row r="129" spans="2:30" ht="15" customHeight="1" thickTop="1" thickBot="1" x14ac:dyDescent="0.3">
      <c r="H129" s="62" t="s">
        <v>37</v>
      </c>
      <c r="I129" s="63"/>
      <c r="J129" s="64"/>
      <c r="K129" s="21"/>
      <c r="L129" s="35">
        <f>SUM(L121:L127)</f>
        <v>0</v>
      </c>
      <c r="M129" s="36"/>
      <c r="N129" s="35">
        <f>SUM(N121:N127)</f>
        <v>0</v>
      </c>
      <c r="O129" s="24"/>
      <c r="P129" s="34"/>
      <c r="Q129" s="25"/>
      <c r="R129" s="34"/>
      <c r="S129" s="25"/>
      <c r="T129" s="65" t="s">
        <v>28</v>
      </c>
      <c r="U129" s="65"/>
      <c r="V129" s="65"/>
      <c r="W129" s="25"/>
      <c r="X129" s="37">
        <f>P127/10</f>
        <v>6.3</v>
      </c>
      <c r="Y129" s="38"/>
      <c r="Z129" s="37">
        <f>R127/10</f>
        <v>8.8000000000000007</v>
      </c>
      <c r="AA129" s="25"/>
      <c r="AB129" s="61"/>
      <c r="AC129" s="61"/>
      <c r="AD129" s="61"/>
    </row>
    <row r="130" spans="2:30" ht="5.0999999999999996" customHeight="1" thickTop="1" thickBot="1" x14ac:dyDescent="0.3">
      <c r="P130" s="34"/>
      <c r="Q130" s="34"/>
      <c r="R130" s="34"/>
      <c r="S130" s="34"/>
      <c r="T130" s="34"/>
      <c r="U130" s="34"/>
      <c r="V130" s="34"/>
      <c r="W130" s="34"/>
      <c r="X130" s="34"/>
      <c r="Y130" s="34"/>
      <c r="Z130" s="34"/>
      <c r="AA130" s="34"/>
      <c r="AB130" s="61"/>
      <c r="AC130" s="61"/>
      <c r="AD130" s="61"/>
    </row>
    <row r="131" spans="2:30" ht="15" customHeight="1" thickTop="1" thickBot="1" x14ac:dyDescent="0.3">
      <c r="D131" s="4">
        <f>D127</f>
        <v>40858</v>
      </c>
      <c r="E131" s="5"/>
      <c r="F131" s="6">
        <f>F127</f>
        <v>0</v>
      </c>
      <c r="G131" s="5"/>
      <c r="H131" s="19">
        <f>H127</f>
        <v>0</v>
      </c>
      <c r="I131" s="19"/>
      <c r="J131" s="19">
        <f>J127</f>
        <v>0</v>
      </c>
      <c r="K131" s="19"/>
      <c r="L131" s="58"/>
      <c r="M131" s="58"/>
      <c r="N131" s="59"/>
      <c r="O131" s="24"/>
      <c r="P131" s="60"/>
      <c r="Q131" s="60"/>
      <c r="R131" s="60"/>
      <c r="S131" s="60"/>
      <c r="T131" s="60"/>
      <c r="U131" s="60"/>
      <c r="V131" s="60"/>
      <c r="W131" s="25"/>
      <c r="X131" s="61"/>
      <c r="Y131" s="61"/>
      <c r="Z131" s="61"/>
      <c r="AA131" s="25"/>
      <c r="AB131" s="61"/>
      <c r="AC131" s="61"/>
      <c r="AD131" s="61"/>
    </row>
    <row r="132" spans="2:30" ht="15" customHeight="1" thickTop="1" x14ac:dyDescent="0.25">
      <c r="B132" s="41">
        <f>B127+1</f>
        <v>71</v>
      </c>
      <c r="D132" s="8">
        <f t="shared" ref="D132:D138" si="79">D131+1</f>
        <v>40859</v>
      </c>
      <c r="E132" s="7"/>
      <c r="F132" s="9"/>
      <c r="G132" s="7"/>
      <c r="H132" s="16"/>
      <c r="I132" s="16"/>
      <c r="J132" s="16"/>
      <c r="K132" s="16"/>
      <c r="L132" s="25">
        <f t="shared" ref="L132:L138" si="80">H132-H131</f>
        <v>0</v>
      </c>
      <c r="M132" s="25"/>
      <c r="N132" s="26">
        <f t="shared" ref="N132:N138" si="81">J132-J131</f>
        <v>0</v>
      </c>
      <c r="O132" s="24"/>
      <c r="P132" s="27">
        <f>P127+L132</f>
        <v>63</v>
      </c>
      <c r="Q132" s="28"/>
      <c r="R132" s="29">
        <f>N132+R127</f>
        <v>88</v>
      </c>
      <c r="S132" s="25"/>
      <c r="T132" s="27">
        <f t="shared" ref="T132:T138" si="82">P132/B132</f>
        <v>0.88732394366197187</v>
      </c>
      <c r="U132" s="28"/>
      <c r="V132" s="29">
        <f>R132/B132</f>
        <v>1.2394366197183098</v>
      </c>
      <c r="W132" s="25"/>
      <c r="X132" s="61"/>
      <c r="Y132" s="61"/>
      <c r="Z132" s="61"/>
      <c r="AA132" s="25"/>
      <c r="AB132" s="61"/>
      <c r="AC132" s="61"/>
      <c r="AD132" s="61"/>
    </row>
    <row r="133" spans="2:30" ht="15" customHeight="1" x14ac:dyDescent="0.25">
      <c r="B133" s="41">
        <f t="shared" ref="B133:B138" si="83">B132+1</f>
        <v>72</v>
      </c>
      <c r="D133" s="8">
        <f t="shared" si="79"/>
        <v>40860</v>
      </c>
      <c r="E133" s="7"/>
      <c r="F133" s="9"/>
      <c r="G133" s="7"/>
      <c r="H133" s="16"/>
      <c r="I133" s="16"/>
      <c r="J133" s="16"/>
      <c r="K133" s="16"/>
      <c r="L133" s="25">
        <f t="shared" si="80"/>
        <v>0</v>
      </c>
      <c r="M133" s="25"/>
      <c r="N133" s="26">
        <f t="shared" si="81"/>
        <v>0</v>
      </c>
      <c r="O133" s="24"/>
      <c r="P133" s="30">
        <f t="shared" ref="P133:P138" si="84">L133+P132</f>
        <v>63</v>
      </c>
      <c r="Q133" s="25"/>
      <c r="R133" s="26">
        <f t="shared" ref="R133:R138" si="85">N133+R132</f>
        <v>88</v>
      </c>
      <c r="S133" s="25"/>
      <c r="T133" s="30">
        <f t="shared" si="82"/>
        <v>0.875</v>
      </c>
      <c r="U133" s="25"/>
      <c r="V133" s="26">
        <f t="shared" ref="V133:V138" si="86">R133/B133</f>
        <v>1.2222222222222223</v>
      </c>
      <c r="W133" s="25"/>
      <c r="X133" s="61"/>
      <c r="Y133" s="61"/>
      <c r="Z133" s="61"/>
      <c r="AA133" s="25"/>
      <c r="AB133" s="61"/>
      <c r="AC133" s="61"/>
      <c r="AD133" s="61"/>
    </row>
    <row r="134" spans="2:30" ht="15" customHeight="1" x14ac:dyDescent="0.25">
      <c r="B134" s="41">
        <f t="shared" si="83"/>
        <v>73</v>
      </c>
      <c r="D134" s="8">
        <f t="shared" si="79"/>
        <v>40861</v>
      </c>
      <c r="E134" s="7"/>
      <c r="F134" s="9"/>
      <c r="G134" s="7"/>
      <c r="H134" s="16"/>
      <c r="I134" s="16"/>
      <c r="J134" s="16"/>
      <c r="K134" s="16"/>
      <c r="L134" s="25">
        <f t="shared" si="80"/>
        <v>0</v>
      </c>
      <c r="M134" s="25"/>
      <c r="N134" s="26">
        <f t="shared" si="81"/>
        <v>0</v>
      </c>
      <c r="O134" s="24"/>
      <c r="P134" s="30">
        <f t="shared" si="84"/>
        <v>63</v>
      </c>
      <c r="Q134" s="25"/>
      <c r="R134" s="26">
        <f t="shared" si="85"/>
        <v>88</v>
      </c>
      <c r="S134" s="25"/>
      <c r="T134" s="30">
        <f t="shared" si="82"/>
        <v>0.86301369863013699</v>
      </c>
      <c r="U134" s="25"/>
      <c r="V134" s="26">
        <f t="shared" si="86"/>
        <v>1.2054794520547945</v>
      </c>
      <c r="W134" s="25"/>
      <c r="X134" s="61"/>
      <c r="Y134" s="61"/>
      <c r="Z134" s="61"/>
      <c r="AA134" s="25"/>
      <c r="AB134" s="61"/>
      <c r="AC134" s="61"/>
      <c r="AD134" s="61"/>
    </row>
    <row r="135" spans="2:30" ht="15" customHeight="1" x14ac:dyDescent="0.25">
      <c r="B135" s="41">
        <f t="shared" si="83"/>
        <v>74</v>
      </c>
      <c r="D135" s="8">
        <f t="shared" si="79"/>
        <v>40862</v>
      </c>
      <c r="E135" s="7"/>
      <c r="F135" s="9"/>
      <c r="G135" s="7"/>
      <c r="H135" s="16"/>
      <c r="I135" s="16"/>
      <c r="J135" s="16"/>
      <c r="K135" s="16"/>
      <c r="L135" s="25">
        <f t="shared" si="80"/>
        <v>0</v>
      </c>
      <c r="M135" s="25"/>
      <c r="N135" s="26">
        <f t="shared" si="81"/>
        <v>0</v>
      </c>
      <c r="O135" s="24"/>
      <c r="P135" s="30">
        <f t="shared" si="84"/>
        <v>63</v>
      </c>
      <c r="Q135" s="25"/>
      <c r="R135" s="26">
        <f t="shared" si="85"/>
        <v>88</v>
      </c>
      <c r="S135" s="25"/>
      <c r="T135" s="30">
        <f t="shared" si="82"/>
        <v>0.85135135135135132</v>
      </c>
      <c r="U135" s="25"/>
      <c r="V135" s="26">
        <f t="shared" si="86"/>
        <v>1.1891891891891893</v>
      </c>
      <c r="W135" s="25"/>
      <c r="X135" s="61"/>
      <c r="Y135" s="61"/>
      <c r="Z135" s="61"/>
      <c r="AA135" s="25"/>
      <c r="AB135" s="61"/>
      <c r="AC135" s="61"/>
      <c r="AD135" s="61"/>
    </row>
    <row r="136" spans="2:30" ht="15" customHeight="1" x14ac:dyDescent="0.25">
      <c r="B136" s="41">
        <f t="shared" si="83"/>
        <v>75</v>
      </c>
      <c r="D136" s="8">
        <f t="shared" si="79"/>
        <v>40863</v>
      </c>
      <c r="E136" s="7"/>
      <c r="F136" s="9"/>
      <c r="G136" s="7"/>
      <c r="H136" s="16"/>
      <c r="I136" s="16"/>
      <c r="J136" s="16"/>
      <c r="K136" s="16"/>
      <c r="L136" s="25">
        <f t="shared" si="80"/>
        <v>0</v>
      </c>
      <c r="M136" s="25"/>
      <c r="N136" s="26">
        <f t="shared" si="81"/>
        <v>0</v>
      </c>
      <c r="O136" s="24"/>
      <c r="P136" s="30">
        <f t="shared" si="84"/>
        <v>63</v>
      </c>
      <c r="Q136" s="25"/>
      <c r="R136" s="26">
        <f t="shared" si="85"/>
        <v>88</v>
      </c>
      <c r="S136" s="25"/>
      <c r="T136" s="30">
        <f t="shared" si="82"/>
        <v>0.84</v>
      </c>
      <c r="U136" s="25"/>
      <c r="V136" s="26">
        <f t="shared" si="86"/>
        <v>1.1733333333333333</v>
      </c>
      <c r="W136" s="25"/>
      <c r="X136" s="61"/>
      <c r="Y136" s="61"/>
      <c r="Z136" s="61"/>
      <c r="AA136" s="25"/>
      <c r="AB136" s="61"/>
      <c r="AC136" s="61"/>
      <c r="AD136" s="61"/>
    </row>
    <row r="137" spans="2:30" ht="15" customHeight="1" x14ac:dyDescent="0.25">
      <c r="B137" s="41">
        <f t="shared" si="83"/>
        <v>76</v>
      </c>
      <c r="D137" s="8">
        <f t="shared" si="79"/>
        <v>40864</v>
      </c>
      <c r="E137" s="7"/>
      <c r="F137" s="9"/>
      <c r="G137" s="7"/>
      <c r="H137" s="16"/>
      <c r="I137" s="16"/>
      <c r="J137" s="16"/>
      <c r="K137" s="16"/>
      <c r="L137" s="25">
        <f t="shared" si="80"/>
        <v>0</v>
      </c>
      <c r="M137" s="25"/>
      <c r="N137" s="26">
        <f t="shared" si="81"/>
        <v>0</v>
      </c>
      <c r="O137" s="24"/>
      <c r="P137" s="30">
        <f t="shared" si="84"/>
        <v>63</v>
      </c>
      <c r="Q137" s="25"/>
      <c r="R137" s="26">
        <f t="shared" si="85"/>
        <v>88</v>
      </c>
      <c r="S137" s="25"/>
      <c r="T137" s="30">
        <f t="shared" si="82"/>
        <v>0.82894736842105265</v>
      </c>
      <c r="U137" s="25"/>
      <c r="V137" s="26">
        <f t="shared" si="86"/>
        <v>1.1578947368421053</v>
      </c>
      <c r="W137" s="25"/>
      <c r="X137" s="61"/>
      <c r="Y137" s="61"/>
      <c r="Z137" s="61"/>
      <c r="AA137" s="25"/>
      <c r="AB137" s="61"/>
      <c r="AC137" s="61"/>
      <c r="AD137" s="61"/>
    </row>
    <row r="138" spans="2:30" ht="15" customHeight="1" thickBot="1" x14ac:dyDescent="0.3">
      <c r="B138" s="41">
        <f t="shared" si="83"/>
        <v>77</v>
      </c>
      <c r="D138" s="10">
        <f t="shared" si="79"/>
        <v>40865</v>
      </c>
      <c r="E138" s="11"/>
      <c r="F138" s="12"/>
      <c r="G138" s="11"/>
      <c r="H138" s="20"/>
      <c r="I138" s="20"/>
      <c r="J138" s="20"/>
      <c r="K138" s="20"/>
      <c r="L138" s="31">
        <f t="shared" si="80"/>
        <v>0</v>
      </c>
      <c r="M138" s="31"/>
      <c r="N138" s="32">
        <f t="shared" si="81"/>
        <v>0</v>
      </c>
      <c r="O138" s="24"/>
      <c r="P138" s="33">
        <f t="shared" si="84"/>
        <v>63</v>
      </c>
      <c r="Q138" s="31"/>
      <c r="R138" s="32">
        <f t="shared" si="85"/>
        <v>88</v>
      </c>
      <c r="S138" s="25"/>
      <c r="T138" s="33">
        <f t="shared" si="82"/>
        <v>0.81818181818181823</v>
      </c>
      <c r="U138" s="31"/>
      <c r="V138" s="32">
        <f t="shared" si="86"/>
        <v>1.1428571428571428</v>
      </c>
      <c r="W138" s="25"/>
      <c r="X138" s="61"/>
      <c r="Y138" s="61"/>
      <c r="Z138" s="61"/>
      <c r="AA138" s="25"/>
      <c r="AB138" s="61"/>
      <c r="AC138" s="61"/>
      <c r="AD138" s="61"/>
    </row>
    <row r="139" spans="2:30" ht="5.0999999999999996" customHeight="1" thickTop="1" thickBot="1" x14ac:dyDescent="0.3">
      <c r="H139" s="20"/>
      <c r="I139" s="20"/>
      <c r="J139" s="20"/>
      <c r="P139" s="34"/>
      <c r="Q139" s="34"/>
      <c r="R139" s="34"/>
      <c r="S139" s="34"/>
      <c r="T139" s="34"/>
      <c r="U139" s="25"/>
      <c r="V139" s="34"/>
      <c r="W139" s="34"/>
      <c r="X139" s="34"/>
      <c r="Y139" s="34"/>
      <c r="Z139" s="34"/>
      <c r="AA139" s="34"/>
      <c r="AB139" s="61"/>
      <c r="AC139" s="61"/>
      <c r="AD139" s="61"/>
    </row>
    <row r="140" spans="2:30" ht="15" customHeight="1" thickTop="1" thickBot="1" x14ac:dyDescent="0.3">
      <c r="H140" s="62" t="s">
        <v>38</v>
      </c>
      <c r="I140" s="63"/>
      <c r="J140" s="64"/>
      <c r="K140" s="21"/>
      <c r="L140" s="35">
        <f>SUM(L132:L138)</f>
        <v>0</v>
      </c>
      <c r="M140" s="36"/>
      <c r="N140" s="35">
        <f>SUM(N132:N138)</f>
        <v>0</v>
      </c>
      <c r="O140" s="24"/>
      <c r="P140" s="34"/>
      <c r="Q140" s="25"/>
      <c r="R140" s="34"/>
      <c r="S140" s="25"/>
      <c r="T140" s="65" t="s">
        <v>29</v>
      </c>
      <c r="U140" s="65"/>
      <c r="V140" s="65"/>
      <c r="W140" s="25"/>
      <c r="X140" s="37">
        <f>P138/11</f>
        <v>5.7272727272727275</v>
      </c>
      <c r="Y140" s="38"/>
      <c r="Z140" s="37">
        <f>R138/11</f>
        <v>8</v>
      </c>
      <c r="AA140" s="25"/>
      <c r="AB140" s="61"/>
      <c r="AC140" s="61"/>
      <c r="AD140" s="61"/>
    </row>
    <row r="141" spans="2:30" ht="5.0999999999999996" customHeight="1" thickTop="1" thickBot="1" x14ac:dyDescent="0.3">
      <c r="P141" s="34"/>
      <c r="Q141" s="34"/>
      <c r="R141" s="34"/>
      <c r="S141" s="34"/>
      <c r="T141" s="34"/>
      <c r="U141" s="25"/>
      <c r="V141" s="34"/>
      <c r="W141" s="34"/>
      <c r="X141" s="34"/>
      <c r="Y141" s="34"/>
      <c r="Z141" s="34"/>
      <c r="AA141" s="34"/>
      <c r="AB141" s="61"/>
      <c r="AC141" s="61"/>
      <c r="AD141" s="61"/>
    </row>
    <row r="142" spans="2:30" ht="15" customHeight="1" thickTop="1" thickBot="1" x14ac:dyDescent="0.3">
      <c r="D142" s="4">
        <f>D138</f>
        <v>40865</v>
      </c>
      <c r="E142" s="5"/>
      <c r="F142" s="6">
        <f>F138</f>
        <v>0</v>
      </c>
      <c r="G142" s="5"/>
      <c r="H142" s="19">
        <f>H138</f>
        <v>0</v>
      </c>
      <c r="I142" s="19"/>
      <c r="J142" s="19">
        <f>J138</f>
        <v>0</v>
      </c>
      <c r="K142" s="19"/>
      <c r="L142" s="58"/>
      <c r="M142" s="58"/>
      <c r="N142" s="59"/>
      <c r="O142" s="24"/>
      <c r="P142" s="60"/>
      <c r="Q142" s="60"/>
      <c r="R142" s="60"/>
      <c r="S142" s="60"/>
      <c r="T142" s="60"/>
      <c r="U142" s="60"/>
      <c r="V142" s="60"/>
      <c r="W142" s="25"/>
      <c r="X142" s="61"/>
      <c r="Y142" s="61"/>
      <c r="Z142" s="61"/>
      <c r="AA142" s="25"/>
      <c r="AB142" s="61"/>
      <c r="AC142" s="61"/>
      <c r="AD142" s="61"/>
    </row>
    <row r="143" spans="2:30" ht="15" customHeight="1" thickTop="1" x14ac:dyDescent="0.25">
      <c r="B143" s="41">
        <f>B138+1</f>
        <v>78</v>
      </c>
      <c r="D143" s="8">
        <f t="shared" ref="D143:D149" si="87">D142+1</f>
        <v>40866</v>
      </c>
      <c r="E143" s="7"/>
      <c r="F143" s="9"/>
      <c r="G143" s="7"/>
      <c r="H143" s="16"/>
      <c r="I143" s="16"/>
      <c r="J143" s="16"/>
      <c r="K143" s="16"/>
      <c r="L143" s="25">
        <f t="shared" ref="L143:L149" si="88">H143-H142</f>
        <v>0</v>
      </c>
      <c r="M143" s="25"/>
      <c r="N143" s="26">
        <f t="shared" ref="N143:N149" si="89">J143-J142</f>
        <v>0</v>
      </c>
      <c r="O143" s="24"/>
      <c r="P143" s="27">
        <f>P138+L143</f>
        <v>63</v>
      </c>
      <c r="Q143" s="28"/>
      <c r="R143" s="29">
        <f>N143+R138</f>
        <v>88</v>
      </c>
      <c r="S143" s="25"/>
      <c r="T143" s="27">
        <f t="shared" ref="T143:T149" si="90">P143/B143</f>
        <v>0.80769230769230771</v>
      </c>
      <c r="U143" s="28"/>
      <c r="V143" s="29">
        <f>R143/B143</f>
        <v>1.1282051282051282</v>
      </c>
      <c r="W143" s="25"/>
      <c r="X143" s="61"/>
      <c r="Y143" s="61"/>
      <c r="Z143" s="61"/>
      <c r="AA143" s="25"/>
      <c r="AB143" s="61"/>
      <c r="AC143" s="61"/>
      <c r="AD143" s="61"/>
    </row>
    <row r="144" spans="2:30" ht="15" customHeight="1" x14ac:dyDescent="0.25">
      <c r="B144" s="41">
        <f t="shared" ref="B144:B149" si="91">B143+1</f>
        <v>79</v>
      </c>
      <c r="D144" s="8">
        <f t="shared" si="87"/>
        <v>40867</v>
      </c>
      <c r="E144" s="7"/>
      <c r="F144" s="9"/>
      <c r="G144" s="7"/>
      <c r="H144" s="16"/>
      <c r="I144" s="16"/>
      <c r="J144" s="16"/>
      <c r="K144" s="16"/>
      <c r="L144" s="25">
        <f>H144-H143</f>
        <v>0</v>
      </c>
      <c r="M144" s="25"/>
      <c r="N144" s="26">
        <f t="shared" si="89"/>
        <v>0</v>
      </c>
      <c r="O144" s="24"/>
      <c r="P144" s="30">
        <f t="shared" ref="P144:P149" si="92">L144+P143</f>
        <v>63</v>
      </c>
      <c r="Q144" s="25"/>
      <c r="R144" s="26">
        <f t="shared" ref="R144:R149" si="93">N144+R143</f>
        <v>88</v>
      </c>
      <c r="S144" s="25"/>
      <c r="T144" s="30">
        <f t="shared" si="90"/>
        <v>0.79746835443037978</v>
      </c>
      <c r="U144" s="25"/>
      <c r="V144" s="26">
        <f t="shared" ref="V144:V149" si="94">R144/B144</f>
        <v>1.1139240506329113</v>
      </c>
      <c r="W144" s="25"/>
      <c r="X144" s="61"/>
      <c r="Y144" s="61"/>
      <c r="Z144" s="61"/>
      <c r="AA144" s="25"/>
      <c r="AB144" s="61"/>
      <c r="AC144" s="61"/>
      <c r="AD144" s="61"/>
    </row>
    <row r="145" spans="1:30" ht="15" customHeight="1" x14ac:dyDescent="0.25">
      <c r="B145" s="41">
        <f t="shared" si="91"/>
        <v>80</v>
      </c>
      <c r="D145" s="8">
        <f t="shared" si="87"/>
        <v>40868</v>
      </c>
      <c r="E145" s="7"/>
      <c r="F145" s="9"/>
      <c r="G145" s="7"/>
      <c r="H145" s="16"/>
      <c r="I145" s="16"/>
      <c r="J145" s="16"/>
      <c r="K145" s="16"/>
      <c r="L145" s="25">
        <f t="shared" si="88"/>
        <v>0</v>
      </c>
      <c r="M145" s="25"/>
      <c r="N145" s="26">
        <f t="shared" si="89"/>
        <v>0</v>
      </c>
      <c r="O145" s="24"/>
      <c r="P145" s="30">
        <f t="shared" si="92"/>
        <v>63</v>
      </c>
      <c r="Q145" s="25"/>
      <c r="R145" s="26">
        <f t="shared" si="93"/>
        <v>88</v>
      </c>
      <c r="S145" s="25"/>
      <c r="T145" s="30">
        <f t="shared" si="90"/>
        <v>0.78749999999999998</v>
      </c>
      <c r="U145" s="25"/>
      <c r="V145" s="26">
        <f t="shared" si="94"/>
        <v>1.1000000000000001</v>
      </c>
      <c r="W145" s="25"/>
      <c r="X145" s="61"/>
      <c r="Y145" s="61"/>
      <c r="Z145" s="61"/>
      <c r="AA145" s="25"/>
      <c r="AB145" s="61"/>
      <c r="AC145" s="61"/>
      <c r="AD145" s="61"/>
    </row>
    <row r="146" spans="1:30" ht="15" customHeight="1" x14ac:dyDescent="0.25">
      <c r="B146" s="41">
        <f t="shared" si="91"/>
        <v>81</v>
      </c>
      <c r="D146" s="8">
        <f t="shared" si="87"/>
        <v>40869</v>
      </c>
      <c r="E146" s="7"/>
      <c r="F146" s="9"/>
      <c r="G146" s="7"/>
      <c r="H146" s="16"/>
      <c r="I146" s="16"/>
      <c r="J146" s="16"/>
      <c r="K146" s="16"/>
      <c r="L146" s="25">
        <f t="shared" si="88"/>
        <v>0</v>
      </c>
      <c r="M146" s="25"/>
      <c r="N146" s="26">
        <f t="shared" si="89"/>
        <v>0</v>
      </c>
      <c r="O146" s="24"/>
      <c r="P146" s="30">
        <f t="shared" si="92"/>
        <v>63</v>
      </c>
      <c r="Q146" s="25"/>
      <c r="R146" s="26">
        <f t="shared" si="93"/>
        <v>88</v>
      </c>
      <c r="S146" s="25"/>
      <c r="T146" s="30">
        <f t="shared" si="90"/>
        <v>0.77777777777777779</v>
      </c>
      <c r="U146" s="25"/>
      <c r="V146" s="26">
        <f t="shared" si="94"/>
        <v>1.0864197530864197</v>
      </c>
      <c r="W146" s="25"/>
      <c r="X146" s="61"/>
      <c r="Y146" s="61"/>
      <c r="Z146" s="61"/>
      <c r="AA146" s="25"/>
      <c r="AB146" s="61"/>
      <c r="AC146" s="61"/>
      <c r="AD146" s="61"/>
    </row>
    <row r="147" spans="1:30" ht="15" customHeight="1" x14ac:dyDescent="0.25">
      <c r="B147" s="41">
        <f t="shared" si="91"/>
        <v>82</v>
      </c>
      <c r="D147" s="8">
        <f t="shared" si="87"/>
        <v>40870</v>
      </c>
      <c r="E147" s="7"/>
      <c r="F147" s="9"/>
      <c r="G147" s="7"/>
      <c r="H147" s="16"/>
      <c r="I147" s="16"/>
      <c r="J147" s="16"/>
      <c r="K147" s="16"/>
      <c r="L147" s="25">
        <f t="shared" si="88"/>
        <v>0</v>
      </c>
      <c r="M147" s="25"/>
      <c r="N147" s="26">
        <f t="shared" si="89"/>
        <v>0</v>
      </c>
      <c r="O147" s="24"/>
      <c r="P147" s="30">
        <f t="shared" si="92"/>
        <v>63</v>
      </c>
      <c r="Q147" s="25"/>
      <c r="R147" s="26">
        <f t="shared" si="93"/>
        <v>88</v>
      </c>
      <c r="S147" s="25"/>
      <c r="T147" s="30">
        <f t="shared" si="90"/>
        <v>0.76829268292682928</v>
      </c>
      <c r="U147" s="25"/>
      <c r="V147" s="26">
        <f t="shared" si="94"/>
        <v>1.0731707317073171</v>
      </c>
      <c r="W147" s="25"/>
      <c r="X147" s="61"/>
      <c r="Y147" s="61"/>
      <c r="Z147" s="61"/>
      <c r="AA147" s="25"/>
      <c r="AB147" s="61"/>
      <c r="AC147" s="61"/>
      <c r="AD147" s="61"/>
    </row>
    <row r="148" spans="1:30" ht="15" customHeight="1" x14ac:dyDescent="0.25">
      <c r="B148" s="41">
        <f t="shared" si="91"/>
        <v>83</v>
      </c>
      <c r="D148" s="8">
        <f t="shared" si="87"/>
        <v>40871</v>
      </c>
      <c r="E148" s="7"/>
      <c r="F148" s="9"/>
      <c r="G148" s="7"/>
      <c r="H148" s="16"/>
      <c r="I148" s="16"/>
      <c r="J148" s="16"/>
      <c r="K148" s="16"/>
      <c r="L148" s="25">
        <f t="shared" si="88"/>
        <v>0</v>
      </c>
      <c r="M148" s="25"/>
      <c r="N148" s="26">
        <f t="shared" si="89"/>
        <v>0</v>
      </c>
      <c r="O148" s="24"/>
      <c r="P148" s="30">
        <f t="shared" si="92"/>
        <v>63</v>
      </c>
      <c r="Q148" s="25"/>
      <c r="R148" s="26">
        <f t="shared" si="93"/>
        <v>88</v>
      </c>
      <c r="S148" s="25"/>
      <c r="T148" s="30">
        <f t="shared" si="90"/>
        <v>0.75903614457831325</v>
      </c>
      <c r="U148" s="25"/>
      <c r="V148" s="26">
        <f t="shared" si="94"/>
        <v>1.0602409638554218</v>
      </c>
      <c r="W148" s="25"/>
      <c r="X148" s="61"/>
      <c r="Y148" s="61"/>
      <c r="Z148" s="61"/>
      <c r="AA148" s="25"/>
      <c r="AB148" s="61"/>
      <c r="AC148" s="61"/>
      <c r="AD148" s="61"/>
    </row>
    <row r="149" spans="1:30" ht="15" customHeight="1" thickBot="1" x14ac:dyDescent="0.3">
      <c r="B149" s="41">
        <f t="shared" si="91"/>
        <v>84</v>
      </c>
      <c r="D149" s="10">
        <f t="shared" si="87"/>
        <v>40872</v>
      </c>
      <c r="E149" s="11"/>
      <c r="F149" s="12"/>
      <c r="G149" s="11"/>
      <c r="H149" s="20"/>
      <c r="I149" s="20"/>
      <c r="J149" s="20"/>
      <c r="K149" s="20"/>
      <c r="L149" s="31">
        <f t="shared" si="88"/>
        <v>0</v>
      </c>
      <c r="M149" s="31"/>
      <c r="N149" s="32">
        <f t="shared" si="89"/>
        <v>0</v>
      </c>
      <c r="O149" s="24"/>
      <c r="P149" s="33">
        <f t="shared" si="92"/>
        <v>63</v>
      </c>
      <c r="Q149" s="31"/>
      <c r="R149" s="32">
        <f t="shared" si="93"/>
        <v>88</v>
      </c>
      <c r="S149" s="25"/>
      <c r="T149" s="33">
        <f t="shared" si="90"/>
        <v>0.75</v>
      </c>
      <c r="U149" s="31"/>
      <c r="V149" s="32">
        <f t="shared" si="94"/>
        <v>1.0476190476190477</v>
      </c>
      <c r="W149" s="25"/>
      <c r="X149" s="61"/>
      <c r="Y149" s="61"/>
      <c r="Z149" s="61"/>
      <c r="AA149" s="25"/>
      <c r="AB149" s="61"/>
      <c r="AC149" s="61"/>
      <c r="AD149" s="61"/>
    </row>
    <row r="150" spans="1:30" ht="5.0999999999999996" customHeight="1" thickTop="1" thickBot="1" x14ac:dyDescent="0.3">
      <c r="H150" s="20"/>
      <c r="I150" s="20"/>
      <c r="J150" s="20"/>
      <c r="P150" s="34"/>
      <c r="Q150" s="34"/>
      <c r="R150" s="34"/>
      <c r="S150" s="34"/>
      <c r="T150" s="34"/>
      <c r="U150" s="34"/>
      <c r="V150" s="34"/>
      <c r="W150" s="34"/>
      <c r="X150" s="34"/>
      <c r="Y150" s="34"/>
      <c r="Z150" s="34"/>
      <c r="AA150" s="34"/>
      <c r="AB150" s="61"/>
      <c r="AC150" s="61"/>
      <c r="AD150" s="61"/>
    </row>
    <row r="151" spans="1:30" ht="15" customHeight="1" thickTop="1" thickBot="1" x14ac:dyDescent="0.3">
      <c r="H151" s="62" t="s">
        <v>39</v>
      </c>
      <c r="I151" s="63"/>
      <c r="J151" s="64"/>
      <c r="K151" s="21"/>
      <c r="L151" s="35">
        <f>SUM(L143:L149)</f>
        <v>0</v>
      </c>
      <c r="M151" s="36"/>
      <c r="N151" s="35">
        <f>SUM(N143:N149)</f>
        <v>0</v>
      </c>
      <c r="O151" s="40"/>
      <c r="P151" s="36"/>
      <c r="Q151" s="40"/>
      <c r="R151" s="36"/>
      <c r="S151" s="25"/>
      <c r="T151" s="65" t="s">
        <v>30</v>
      </c>
      <c r="U151" s="65"/>
      <c r="V151" s="65"/>
      <c r="W151" s="25"/>
      <c r="X151" s="37">
        <f>P149/12</f>
        <v>5.25</v>
      </c>
      <c r="Y151" s="38"/>
      <c r="Z151" s="37">
        <f>R149/12</f>
        <v>7.333333333333333</v>
      </c>
      <c r="AA151" s="25"/>
      <c r="AB151" s="37">
        <f>P155/3</f>
        <v>21</v>
      </c>
      <c r="AC151" s="38"/>
      <c r="AD151" s="39">
        <f>R155/3</f>
        <v>29.333333333333332</v>
      </c>
    </row>
    <row r="152" spans="1:30" ht="5.0999999999999996" customHeight="1" thickTop="1" thickBot="1" x14ac:dyDescent="0.3">
      <c r="H152" s="21"/>
      <c r="I152" s="21"/>
      <c r="J152" s="21"/>
      <c r="K152" s="21"/>
      <c r="L152" s="36"/>
      <c r="M152" s="36"/>
      <c r="N152" s="36"/>
      <c r="O152" s="36"/>
      <c r="P152" s="36"/>
      <c r="Q152" s="36"/>
      <c r="R152" s="36"/>
      <c r="S152" s="34"/>
      <c r="T152" s="34"/>
      <c r="U152" s="34"/>
      <c r="V152" s="34"/>
      <c r="W152" s="34"/>
      <c r="X152" s="34"/>
      <c r="Y152" s="34"/>
      <c r="Z152" s="34"/>
      <c r="AA152" s="34"/>
      <c r="AB152" s="34"/>
      <c r="AC152" s="34"/>
      <c r="AD152" s="34"/>
    </row>
    <row r="153" spans="1:30" ht="14.25" thickTop="1" thickBot="1" x14ac:dyDescent="0.3">
      <c r="H153" s="21"/>
      <c r="I153" s="21"/>
      <c r="J153" s="21"/>
      <c r="K153" s="21"/>
      <c r="L153" s="52" t="s">
        <v>6</v>
      </c>
      <c r="M153" s="53"/>
      <c r="N153" s="54"/>
      <c r="O153" s="36"/>
      <c r="P153" s="35">
        <f>L118+L129+L151+L140</f>
        <v>0</v>
      </c>
      <c r="Q153" s="36"/>
      <c r="R153" s="35">
        <f>N151+N140+N129+N118</f>
        <v>0</v>
      </c>
      <c r="S153" s="34"/>
      <c r="T153" s="34"/>
      <c r="U153" s="34"/>
      <c r="V153" s="34"/>
      <c r="W153" s="34"/>
      <c r="X153" s="34"/>
      <c r="Y153" s="34"/>
      <c r="Z153" s="34"/>
      <c r="AA153" s="34"/>
      <c r="AB153" s="34"/>
      <c r="AC153" s="34"/>
      <c r="AD153" s="34"/>
    </row>
    <row r="154" spans="1:30" ht="14.25" thickTop="1" thickBot="1" x14ac:dyDescent="0.3"/>
    <row r="155" spans="1:30" ht="15.75" thickTop="1" thickBot="1" x14ac:dyDescent="0.3">
      <c r="L155" s="52" t="s">
        <v>31</v>
      </c>
      <c r="M155" s="53"/>
      <c r="N155" s="54"/>
      <c r="P155" s="35">
        <f>P105+P153</f>
        <v>63</v>
      </c>
      <c r="Q155" s="36"/>
      <c r="R155" s="35">
        <f>R105+R153</f>
        <v>88</v>
      </c>
      <c r="T155" s="55" t="s">
        <v>62</v>
      </c>
      <c r="U155" s="56"/>
      <c r="V155" s="57"/>
    </row>
    <row r="156" spans="1:30" s="43" customFormat="1" ht="20.100000000000001" customHeight="1" thickTop="1" thickBot="1" x14ac:dyDescent="0.3">
      <c r="A156" s="42"/>
      <c r="C156" s="42"/>
      <c r="D156" s="44"/>
      <c r="F156" s="45"/>
      <c r="H156" s="46"/>
      <c r="I156" s="46"/>
      <c r="J156" s="46"/>
      <c r="K156" s="46"/>
      <c r="L156" s="47"/>
      <c r="M156" s="47"/>
      <c r="N156" s="47"/>
      <c r="O156" s="47"/>
      <c r="P156" s="48"/>
      <c r="Q156" s="48"/>
      <c r="R156" s="48"/>
      <c r="S156" s="48"/>
      <c r="T156" s="48"/>
      <c r="U156" s="49"/>
      <c r="V156" s="48"/>
      <c r="W156" s="48"/>
      <c r="X156" s="48"/>
      <c r="Y156" s="48"/>
      <c r="Z156" s="48"/>
      <c r="AA156" s="48"/>
      <c r="AB156" s="47"/>
      <c r="AC156" s="47"/>
      <c r="AD156" s="47"/>
    </row>
    <row r="157" spans="1:30" ht="15" customHeight="1" thickBot="1" x14ac:dyDescent="0.3">
      <c r="B157" s="3" t="s">
        <v>60</v>
      </c>
      <c r="D157" s="3" t="s">
        <v>5</v>
      </c>
      <c r="F157" s="14" t="s">
        <v>4</v>
      </c>
      <c r="H157" s="18" t="s">
        <v>1</v>
      </c>
      <c r="J157" s="18" t="s">
        <v>2</v>
      </c>
      <c r="L157" s="23" t="s">
        <v>1</v>
      </c>
      <c r="N157" s="23" t="s">
        <v>2</v>
      </c>
      <c r="P157" s="23" t="s">
        <v>1</v>
      </c>
      <c r="R157" s="23" t="s">
        <v>2</v>
      </c>
      <c r="T157" s="23" t="s">
        <v>1</v>
      </c>
      <c r="V157" s="23" t="s">
        <v>2</v>
      </c>
      <c r="X157" s="23" t="s">
        <v>1</v>
      </c>
      <c r="Z157" s="23" t="s">
        <v>2</v>
      </c>
      <c r="AB157" s="23" t="s">
        <v>1</v>
      </c>
      <c r="AD157" s="23" t="s">
        <v>2</v>
      </c>
    </row>
    <row r="158" spans="1:30" ht="5.0999999999999996" customHeight="1" thickBot="1" x14ac:dyDescent="0.3"/>
    <row r="159" spans="1:30" ht="15" customHeight="1" thickTop="1" thickBot="1" x14ac:dyDescent="0.3">
      <c r="B159" s="51" t="s">
        <v>64</v>
      </c>
      <c r="D159" s="4">
        <f>D149</f>
        <v>40872</v>
      </c>
      <c r="E159" s="5"/>
      <c r="F159" s="6">
        <f>F149</f>
        <v>0</v>
      </c>
      <c r="G159" s="5"/>
      <c r="H159" s="19">
        <f>'Conso 2011-2012'!H199</f>
        <v>0</v>
      </c>
      <c r="I159" s="19"/>
      <c r="J159" s="19">
        <f>'Conso 2011-2012'!J199</f>
        <v>0</v>
      </c>
      <c r="K159" s="19"/>
      <c r="L159" s="58"/>
      <c r="M159" s="58"/>
      <c r="N159" s="59"/>
      <c r="O159" s="24"/>
      <c r="P159" s="61"/>
      <c r="Q159" s="61"/>
      <c r="R159" s="61"/>
      <c r="S159" s="61"/>
      <c r="T159" s="61"/>
      <c r="U159" s="61"/>
      <c r="V159" s="61"/>
      <c r="W159" s="24"/>
      <c r="X159" s="61"/>
      <c r="Y159" s="61"/>
      <c r="Z159" s="61"/>
      <c r="AA159" s="24"/>
      <c r="AB159" s="61"/>
      <c r="AC159" s="61"/>
      <c r="AD159" s="61"/>
    </row>
    <row r="160" spans="1:30" ht="15" customHeight="1" thickTop="1" x14ac:dyDescent="0.25">
      <c r="B160" s="50">
        <f>B149+1</f>
        <v>85</v>
      </c>
      <c r="D160" s="8">
        <f>D159+1</f>
        <v>40873</v>
      </c>
      <c r="E160" s="7"/>
      <c r="F160" s="9"/>
      <c r="G160" s="7"/>
      <c r="H160" s="16"/>
      <c r="I160" s="16"/>
      <c r="J160" s="16"/>
      <c r="K160" s="16"/>
      <c r="L160" s="25">
        <f t="shared" ref="L160:L166" si="95">H160-H159</f>
        <v>0</v>
      </c>
      <c r="M160" s="25"/>
      <c r="N160" s="26">
        <f t="shared" ref="N160:N166" si="96">J160-J159</f>
        <v>0</v>
      </c>
      <c r="O160" s="24"/>
      <c r="P160" s="27">
        <f>P155+L160</f>
        <v>63</v>
      </c>
      <c r="Q160" s="28"/>
      <c r="R160" s="29">
        <f>R155+N160</f>
        <v>88</v>
      </c>
      <c r="S160" s="25"/>
      <c r="T160" s="27">
        <f t="shared" ref="T160:T166" si="97">P160/B160</f>
        <v>0.74117647058823533</v>
      </c>
      <c r="U160" s="28"/>
      <c r="V160" s="29">
        <f>R160/B160</f>
        <v>1.0352941176470589</v>
      </c>
      <c r="W160" s="25"/>
      <c r="X160" s="61"/>
      <c r="Y160" s="61"/>
      <c r="Z160" s="61"/>
      <c r="AA160" s="25"/>
      <c r="AB160" s="61"/>
      <c r="AC160" s="61"/>
      <c r="AD160" s="61"/>
    </row>
    <row r="161" spans="2:30" ht="15" customHeight="1" x14ac:dyDescent="0.25">
      <c r="B161" s="41">
        <f>B160+1</f>
        <v>86</v>
      </c>
      <c r="D161" s="8">
        <f t="shared" ref="D161:D166" si="98">D160+1</f>
        <v>40874</v>
      </c>
      <c r="E161" s="7"/>
      <c r="F161" s="9"/>
      <c r="G161" s="7"/>
      <c r="H161" s="16"/>
      <c r="I161" s="16"/>
      <c r="J161" s="16"/>
      <c r="K161" s="16"/>
      <c r="L161" s="25">
        <f t="shared" si="95"/>
        <v>0</v>
      </c>
      <c r="M161" s="25"/>
      <c r="N161" s="26">
        <f t="shared" si="96"/>
        <v>0</v>
      </c>
      <c r="O161" s="24"/>
      <c r="P161" s="30">
        <f t="shared" ref="P161:P166" si="99">L161+P160</f>
        <v>63</v>
      </c>
      <c r="Q161" s="25"/>
      <c r="R161" s="26">
        <f t="shared" ref="R161:R166" si="100">N161+R160</f>
        <v>88</v>
      </c>
      <c r="S161" s="25"/>
      <c r="T161" s="30">
        <f t="shared" si="97"/>
        <v>0.73255813953488369</v>
      </c>
      <c r="U161" s="25"/>
      <c r="V161" s="26">
        <f t="shared" ref="V161:V166" si="101">R161/B161</f>
        <v>1.0232558139534884</v>
      </c>
      <c r="W161" s="25"/>
      <c r="X161" s="61"/>
      <c r="Y161" s="61"/>
      <c r="Z161" s="61"/>
      <c r="AA161" s="25"/>
      <c r="AB161" s="61"/>
      <c r="AC161" s="61"/>
      <c r="AD161" s="61"/>
    </row>
    <row r="162" spans="2:30" ht="15" customHeight="1" x14ac:dyDescent="0.25">
      <c r="B162" s="41">
        <f t="shared" ref="B162:B166" si="102">B161+1</f>
        <v>87</v>
      </c>
      <c r="D162" s="8">
        <f t="shared" si="98"/>
        <v>40875</v>
      </c>
      <c r="E162" s="7"/>
      <c r="F162" s="9"/>
      <c r="G162" s="7"/>
      <c r="H162" s="16"/>
      <c r="I162" s="16"/>
      <c r="J162" s="16"/>
      <c r="K162" s="16"/>
      <c r="L162" s="25">
        <f t="shared" si="95"/>
        <v>0</v>
      </c>
      <c r="M162" s="25"/>
      <c r="N162" s="26">
        <f t="shared" si="96"/>
        <v>0</v>
      </c>
      <c r="O162" s="24"/>
      <c r="P162" s="30">
        <f t="shared" si="99"/>
        <v>63</v>
      </c>
      <c r="Q162" s="25"/>
      <c r="R162" s="26">
        <f t="shared" si="100"/>
        <v>88</v>
      </c>
      <c r="S162" s="25"/>
      <c r="T162" s="30">
        <f t="shared" si="97"/>
        <v>0.72413793103448276</v>
      </c>
      <c r="U162" s="25"/>
      <c r="V162" s="26">
        <f t="shared" si="101"/>
        <v>1.0114942528735633</v>
      </c>
      <c r="W162" s="25"/>
      <c r="X162" s="61"/>
      <c r="Y162" s="61"/>
      <c r="Z162" s="61"/>
      <c r="AA162" s="25"/>
      <c r="AB162" s="61"/>
      <c r="AC162" s="61"/>
      <c r="AD162" s="61"/>
    </row>
    <row r="163" spans="2:30" ht="15" customHeight="1" x14ac:dyDescent="0.25">
      <c r="B163" s="41">
        <f t="shared" si="102"/>
        <v>88</v>
      </c>
      <c r="D163" s="8">
        <f t="shared" si="98"/>
        <v>40876</v>
      </c>
      <c r="E163" s="7"/>
      <c r="F163" s="9"/>
      <c r="G163" s="7"/>
      <c r="H163" s="16"/>
      <c r="I163" s="16"/>
      <c r="J163" s="16"/>
      <c r="K163" s="16"/>
      <c r="L163" s="25">
        <f t="shared" si="95"/>
        <v>0</v>
      </c>
      <c r="M163" s="25"/>
      <c r="N163" s="26">
        <f t="shared" si="96"/>
        <v>0</v>
      </c>
      <c r="O163" s="24"/>
      <c r="P163" s="30">
        <f t="shared" si="99"/>
        <v>63</v>
      </c>
      <c r="Q163" s="25"/>
      <c r="R163" s="26">
        <f t="shared" si="100"/>
        <v>88</v>
      </c>
      <c r="S163" s="25"/>
      <c r="T163" s="30">
        <f t="shared" si="97"/>
        <v>0.71590909090909094</v>
      </c>
      <c r="U163" s="25"/>
      <c r="V163" s="26">
        <f t="shared" si="101"/>
        <v>1</v>
      </c>
      <c r="W163" s="25"/>
      <c r="X163" s="61"/>
      <c r="Y163" s="61"/>
      <c r="Z163" s="61"/>
      <c r="AA163" s="25"/>
      <c r="AB163" s="61"/>
      <c r="AC163" s="61"/>
      <c r="AD163" s="61"/>
    </row>
    <row r="164" spans="2:30" ht="15" customHeight="1" x14ac:dyDescent="0.25">
      <c r="B164" s="41">
        <f t="shared" si="102"/>
        <v>89</v>
      </c>
      <c r="D164" s="8">
        <f t="shared" si="98"/>
        <v>40877</v>
      </c>
      <c r="E164" s="7"/>
      <c r="F164" s="9"/>
      <c r="G164" s="7"/>
      <c r="H164" s="16"/>
      <c r="I164" s="16"/>
      <c r="J164" s="16"/>
      <c r="K164" s="16"/>
      <c r="L164" s="25">
        <f t="shared" si="95"/>
        <v>0</v>
      </c>
      <c r="M164" s="25"/>
      <c r="N164" s="26">
        <f t="shared" si="96"/>
        <v>0</v>
      </c>
      <c r="O164" s="24"/>
      <c r="P164" s="30">
        <f t="shared" si="99"/>
        <v>63</v>
      </c>
      <c r="Q164" s="25"/>
      <c r="R164" s="26">
        <f t="shared" si="100"/>
        <v>88</v>
      </c>
      <c r="S164" s="25"/>
      <c r="T164" s="30">
        <f t="shared" si="97"/>
        <v>0.7078651685393258</v>
      </c>
      <c r="U164" s="25"/>
      <c r="V164" s="26">
        <f t="shared" si="101"/>
        <v>0.9887640449438202</v>
      </c>
      <c r="W164" s="25"/>
      <c r="X164" s="61"/>
      <c r="Y164" s="61"/>
      <c r="Z164" s="61"/>
      <c r="AA164" s="25"/>
      <c r="AB164" s="61"/>
      <c r="AC164" s="61"/>
      <c r="AD164" s="61"/>
    </row>
    <row r="165" spans="2:30" ht="15" customHeight="1" x14ac:dyDescent="0.25">
      <c r="B165" s="41">
        <f t="shared" si="102"/>
        <v>90</v>
      </c>
      <c r="D165" s="8">
        <f t="shared" si="98"/>
        <v>40878</v>
      </c>
      <c r="E165" s="7"/>
      <c r="F165" s="9"/>
      <c r="G165" s="7"/>
      <c r="H165" s="16"/>
      <c r="I165" s="16"/>
      <c r="J165" s="16"/>
      <c r="K165" s="16"/>
      <c r="L165" s="25">
        <f t="shared" si="95"/>
        <v>0</v>
      </c>
      <c r="M165" s="25"/>
      <c r="N165" s="26">
        <f t="shared" si="96"/>
        <v>0</v>
      </c>
      <c r="O165" s="24"/>
      <c r="P165" s="30">
        <f t="shared" si="99"/>
        <v>63</v>
      </c>
      <c r="Q165" s="25"/>
      <c r="R165" s="26">
        <f t="shared" si="100"/>
        <v>88</v>
      </c>
      <c r="S165" s="25"/>
      <c r="T165" s="30">
        <f t="shared" si="97"/>
        <v>0.7</v>
      </c>
      <c r="U165" s="25"/>
      <c r="V165" s="26">
        <f t="shared" si="101"/>
        <v>0.97777777777777775</v>
      </c>
      <c r="W165" s="25"/>
      <c r="X165" s="61"/>
      <c r="Y165" s="61"/>
      <c r="Z165" s="61"/>
      <c r="AA165" s="25"/>
      <c r="AB165" s="61"/>
      <c r="AC165" s="61"/>
      <c r="AD165" s="61"/>
    </row>
    <row r="166" spans="2:30" ht="15" customHeight="1" thickBot="1" x14ac:dyDescent="0.3">
      <c r="B166" s="41">
        <f t="shared" si="102"/>
        <v>91</v>
      </c>
      <c r="D166" s="10">
        <f t="shared" si="98"/>
        <v>40879</v>
      </c>
      <c r="E166" s="11"/>
      <c r="F166" s="12"/>
      <c r="G166" s="11"/>
      <c r="H166" s="20"/>
      <c r="I166" s="20"/>
      <c r="J166" s="20"/>
      <c r="K166" s="20"/>
      <c r="L166" s="31">
        <f t="shared" si="95"/>
        <v>0</v>
      </c>
      <c r="M166" s="31"/>
      <c r="N166" s="32">
        <f t="shared" si="96"/>
        <v>0</v>
      </c>
      <c r="O166" s="24"/>
      <c r="P166" s="33">
        <f t="shared" si="99"/>
        <v>63</v>
      </c>
      <c r="Q166" s="31"/>
      <c r="R166" s="32">
        <f t="shared" si="100"/>
        <v>88</v>
      </c>
      <c r="S166" s="25"/>
      <c r="T166" s="33">
        <f t="shared" si="97"/>
        <v>0.69230769230769229</v>
      </c>
      <c r="U166" s="31"/>
      <c r="V166" s="32">
        <f t="shared" si="101"/>
        <v>0.96703296703296704</v>
      </c>
      <c r="W166" s="25"/>
      <c r="X166" s="61"/>
      <c r="Y166" s="61"/>
      <c r="Z166" s="61"/>
      <c r="AA166" s="25"/>
      <c r="AB166" s="61"/>
      <c r="AC166" s="61"/>
      <c r="AD166" s="61"/>
    </row>
    <row r="167" spans="2:30" ht="5.0999999999999996" customHeight="1" thickTop="1" thickBot="1" x14ac:dyDescent="0.3">
      <c r="P167" s="34"/>
      <c r="Q167" s="34"/>
      <c r="R167" s="34"/>
      <c r="S167" s="34"/>
      <c r="T167" s="34"/>
      <c r="U167" s="34"/>
      <c r="V167" s="34"/>
      <c r="W167" s="34"/>
      <c r="X167" s="34"/>
      <c r="Y167" s="34"/>
      <c r="Z167" s="34"/>
      <c r="AA167" s="34"/>
      <c r="AB167" s="61"/>
      <c r="AC167" s="61"/>
      <c r="AD167" s="61"/>
    </row>
    <row r="168" spans="2:30" ht="15" customHeight="1" thickTop="1" thickBot="1" x14ac:dyDescent="0.3">
      <c r="H168" s="62" t="s">
        <v>40</v>
      </c>
      <c r="I168" s="63"/>
      <c r="J168" s="64"/>
      <c r="L168" s="35">
        <f>SUM(L160:L166)</f>
        <v>0</v>
      </c>
      <c r="M168" s="36"/>
      <c r="N168" s="35">
        <f>SUM(N160:N166)</f>
        <v>0</v>
      </c>
      <c r="O168" s="24"/>
      <c r="P168" s="34"/>
      <c r="Q168" s="25"/>
      <c r="R168" s="34"/>
      <c r="S168" s="25"/>
      <c r="T168" s="65" t="s">
        <v>32</v>
      </c>
      <c r="U168" s="65"/>
      <c r="V168" s="65"/>
      <c r="W168" s="25"/>
      <c r="X168" s="37">
        <f>P166/13</f>
        <v>4.8461538461538458</v>
      </c>
      <c r="Y168" s="38"/>
      <c r="Z168" s="37">
        <f>R166/13</f>
        <v>6.7692307692307692</v>
      </c>
      <c r="AA168" s="25"/>
      <c r="AB168" s="61"/>
      <c r="AC168" s="61"/>
      <c r="AD168" s="61"/>
    </row>
    <row r="169" spans="2:30" ht="5.0999999999999996" customHeight="1" thickTop="1" thickBot="1" x14ac:dyDescent="0.3">
      <c r="P169" s="34"/>
      <c r="Q169" s="34"/>
      <c r="R169" s="34"/>
      <c r="S169" s="34"/>
      <c r="T169" s="34"/>
      <c r="U169" s="34"/>
      <c r="V169" s="34"/>
      <c r="W169" s="34"/>
      <c r="X169" s="34"/>
      <c r="Y169" s="34"/>
      <c r="Z169" s="34"/>
      <c r="AA169" s="34"/>
      <c r="AB169" s="61"/>
      <c r="AC169" s="61"/>
      <c r="AD169" s="61"/>
    </row>
    <row r="170" spans="2:30" ht="15" customHeight="1" thickTop="1" thickBot="1" x14ac:dyDescent="0.3">
      <c r="D170" s="4">
        <f>D166</f>
        <v>40879</v>
      </c>
      <c r="E170" s="5"/>
      <c r="F170" s="6">
        <f>F166</f>
        <v>0</v>
      </c>
      <c r="G170" s="5"/>
      <c r="H170" s="19">
        <f>H166</f>
        <v>0</v>
      </c>
      <c r="I170" s="19"/>
      <c r="J170" s="19">
        <f>J166</f>
        <v>0</v>
      </c>
      <c r="K170" s="19"/>
      <c r="L170" s="58"/>
      <c r="M170" s="58"/>
      <c r="N170" s="59"/>
      <c r="O170" s="24"/>
      <c r="P170" s="60"/>
      <c r="Q170" s="60"/>
      <c r="R170" s="60"/>
      <c r="S170" s="60"/>
      <c r="T170" s="60"/>
      <c r="U170" s="60"/>
      <c r="V170" s="60"/>
      <c r="W170" s="25"/>
      <c r="X170" s="61"/>
      <c r="Y170" s="61"/>
      <c r="Z170" s="61"/>
      <c r="AA170" s="25"/>
      <c r="AB170" s="61"/>
      <c r="AC170" s="61"/>
      <c r="AD170" s="61"/>
    </row>
    <row r="171" spans="2:30" ht="15" customHeight="1" thickTop="1" x14ac:dyDescent="0.25">
      <c r="B171" s="41">
        <f>B166+1</f>
        <v>92</v>
      </c>
      <c r="D171" s="8">
        <f t="shared" ref="D171:D177" si="103">D170+1</f>
        <v>40880</v>
      </c>
      <c r="E171" s="7"/>
      <c r="F171" s="9"/>
      <c r="G171" s="7"/>
      <c r="H171" s="16"/>
      <c r="I171" s="16"/>
      <c r="J171" s="16"/>
      <c r="K171" s="16"/>
      <c r="L171" s="25">
        <f t="shared" ref="L171:L177" si="104">H171-H170</f>
        <v>0</v>
      </c>
      <c r="M171" s="25"/>
      <c r="N171" s="26">
        <f t="shared" ref="N171:N177" si="105">J171-J170</f>
        <v>0</v>
      </c>
      <c r="O171" s="24"/>
      <c r="P171" s="27">
        <f>P166+L171</f>
        <v>63</v>
      </c>
      <c r="Q171" s="28"/>
      <c r="R171" s="29">
        <f>N171+R166</f>
        <v>88</v>
      </c>
      <c r="S171" s="25"/>
      <c r="T171" s="27">
        <f t="shared" ref="T171:T177" si="106">P171/B171</f>
        <v>0.68478260869565222</v>
      </c>
      <c r="U171" s="28"/>
      <c r="V171" s="29">
        <f>R171/B171</f>
        <v>0.95652173913043481</v>
      </c>
      <c r="W171" s="25"/>
      <c r="X171" s="61"/>
      <c r="Y171" s="61"/>
      <c r="Z171" s="61"/>
      <c r="AA171" s="25"/>
      <c r="AB171" s="61"/>
      <c r="AC171" s="61"/>
      <c r="AD171" s="61"/>
    </row>
    <row r="172" spans="2:30" ht="15" customHeight="1" x14ac:dyDescent="0.25">
      <c r="B172" s="41">
        <f t="shared" ref="B172:B177" si="107">B171+1</f>
        <v>93</v>
      </c>
      <c r="D172" s="8">
        <f t="shared" si="103"/>
        <v>40881</v>
      </c>
      <c r="E172" s="7"/>
      <c r="F172" s="9"/>
      <c r="G172" s="7"/>
      <c r="H172" s="16"/>
      <c r="I172" s="16"/>
      <c r="J172" s="16"/>
      <c r="K172" s="16"/>
      <c r="L172" s="25">
        <f t="shared" si="104"/>
        <v>0</v>
      </c>
      <c r="M172" s="25"/>
      <c r="N172" s="26">
        <f t="shared" si="105"/>
        <v>0</v>
      </c>
      <c r="O172" s="24"/>
      <c r="P172" s="30">
        <f t="shared" ref="P172:P177" si="108">L172+P171</f>
        <v>63</v>
      </c>
      <c r="Q172" s="25"/>
      <c r="R172" s="26">
        <f t="shared" ref="R172:R177" si="109">N172+R171</f>
        <v>88</v>
      </c>
      <c r="S172" s="25"/>
      <c r="T172" s="30">
        <f t="shared" si="106"/>
        <v>0.67741935483870963</v>
      </c>
      <c r="U172" s="25"/>
      <c r="V172" s="26">
        <f t="shared" ref="V172:V177" si="110">R172/B172</f>
        <v>0.94623655913978499</v>
      </c>
      <c r="W172" s="25"/>
      <c r="X172" s="61"/>
      <c r="Y172" s="61"/>
      <c r="Z172" s="61"/>
      <c r="AA172" s="25"/>
      <c r="AB172" s="61"/>
      <c r="AC172" s="61"/>
      <c r="AD172" s="61"/>
    </row>
    <row r="173" spans="2:30" ht="15" customHeight="1" x14ac:dyDescent="0.25">
      <c r="B173" s="41">
        <f t="shared" si="107"/>
        <v>94</v>
      </c>
      <c r="D173" s="8">
        <f t="shared" si="103"/>
        <v>40882</v>
      </c>
      <c r="E173" s="7"/>
      <c r="F173" s="9"/>
      <c r="G173" s="7"/>
      <c r="H173" s="16"/>
      <c r="I173" s="16"/>
      <c r="J173" s="16"/>
      <c r="K173" s="16"/>
      <c r="L173" s="25">
        <f t="shared" si="104"/>
        <v>0</v>
      </c>
      <c r="M173" s="25"/>
      <c r="N173" s="26">
        <f t="shared" si="105"/>
        <v>0</v>
      </c>
      <c r="O173" s="24"/>
      <c r="P173" s="30">
        <f t="shared" si="108"/>
        <v>63</v>
      </c>
      <c r="Q173" s="25"/>
      <c r="R173" s="26">
        <f t="shared" si="109"/>
        <v>88</v>
      </c>
      <c r="S173" s="25"/>
      <c r="T173" s="30">
        <f t="shared" si="106"/>
        <v>0.67021276595744683</v>
      </c>
      <c r="U173" s="25"/>
      <c r="V173" s="26">
        <f t="shared" si="110"/>
        <v>0.93617021276595747</v>
      </c>
      <c r="W173" s="25"/>
      <c r="X173" s="61"/>
      <c r="Y173" s="61"/>
      <c r="Z173" s="61"/>
      <c r="AA173" s="25"/>
      <c r="AB173" s="61"/>
      <c r="AC173" s="61"/>
      <c r="AD173" s="61"/>
    </row>
    <row r="174" spans="2:30" ht="15" customHeight="1" x14ac:dyDescent="0.25">
      <c r="B174" s="41">
        <f t="shared" si="107"/>
        <v>95</v>
      </c>
      <c r="D174" s="8">
        <f t="shared" si="103"/>
        <v>40883</v>
      </c>
      <c r="E174" s="7"/>
      <c r="F174" s="9"/>
      <c r="G174" s="7"/>
      <c r="H174" s="16"/>
      <c r="I174" s="16"/>
      <c r="J174" s="16"/>
      <c r="K174" s="16"/>
      <c r="L174" s="25">
        <f t="shared" si="104"/>
        <v>0</v>
      </c>
      <c r="M174" s="25"/>
      <c r="N174" s="26">
        <f t="shared" si="105"/>
        <v>0</v>
      </c>
      <c r="O174" s="24"/>
      <c r="P174" s="30">
        <f t="shared" si="108"/>
        <v>63</v>
      </c>
      <c r="Q174" s="25"/>
      <c r="R174" s="26">
        <f t="shared" si="109"/>
        <v>88</v>
      </c>
      <c r="S174" s="25"/>
      <c r="T174" s="30">
        <f t="shared" si="106"/>
        <v>0.66315789473684206</v>
      </c>
      <c r="U174" s="25"/>
      <c r="V174" s="26">
        <f t="shared" si="110"/>
        <v>0.9263157894736842</v>
      </c>
      <c r="W174" s="25"/>
      <c r="X174" s="61"/>
      <c r="Y174" s="61"/>
      <c r="Z174" s="61"/>
      <c r="AA174" s="25"/>
      <c r="AB174" s="61"/>
      <c r="AC174" s="61"/>
      <c r="AD174" s="61"/>
    </row>
    <row r="175" spans="2:30" ht="15" customHeight="1" x14ac:dyDescent="0.25">
      <c r="B175" s="41">
        <f t="shared" si="107"/>
        <v>96</v>
      </c>
      <c r="D175" s="8">
        <f t="shared" si="103"/>
        <v>40884</v>
      </c>
      <c r="E175" s="7"/>
      <c r="F175" s="9"/>
      <c r="G175" s="7"/>
      <c r="H175" s="16"/>
      <c r="I175" s="16"/>
      <c r="J175" s="16"/>
      <c r="K175" s="16"/>
      <c r="L175" s="25">
        <f t="shared" si="104"/>
        <v>0</v>
      </c>
      <c r="M175" s="25"/>
      <c r="N175" s="26">
        <f t="shared" si="105"/>
        <v>0</v>
      </c>
      <c r="O175" s="24"/>
      <c r="P175" s="30">
        <f t="shared" si="108"/>
        <v>63</v>
      </c>
      <c r="Q175" s="25"/>
      <c r="R175" s="26">
        <f t="shared" si="109"/>
        <v>88</v>
      </c>
      <c r="S175" s="25"/>
      <c r="T175" s="30">
        <f t="shared" si="106"/>
        <v>0.65625</v>
      </c>
      <c r="U175" s="25"/>
      <c r="V175" s="26">
        <f t="shared" si="110"/>
        <v>0.91666666666666663</v>
      </c>
      <c r="W175" s="25"/>
      <c r="X175" s="61"/>
      <c r="Y175" s="61"/>
      <c r="Z175" s="61"/>
      <c r="AA175" s="25"/>
      <c r="AB175" s="61"/>
      <c r="AC175" s="61"/>
      <c r="AD175" s="61"/>
    </row>
    <row r="176" spans="2:30" ht="15" customHeight="1" x14ac:dyDescent="0.25">
      <c r="B176" s="41">
        <f t="shared" si="107"/>
        <v>97</v>
      </c>
      <c r="D176" s="8">
        <f t="shared" si="103"/>
        <v>40885</v>
      </c>
      <c r="E176" s="7"/>
      <c r="F176" s="9"/>
      <c r="G176" s="7"/>
      <c r="H176" s="16"/>
      <c r="I176" s="16"/>
      <c r="J176" s="16"/>
      <c r="K176" s="16"/>
      <c r="L176" s="25">
        <f t="shared" si="104"/>
        <v>0</v>
      </c>
      <c r="M176" s="25"/>
      <c r="N176" s="26">
        <f t="shared" si="105"/>
        <v>0</v>
      </c>
      <c r="O176" s="24"/>
      <c r="P176" s="30">
        <f t="shared" si="108"/>
        <v>63</v>
      </c>
      <c r="Q176" s="25"/>
      <c r="R176" s="26">
        <f t="shared" si="109"/>
        <v>88</v>
      </c>
      <c r="S176" s="25"/>
      <c r="T176" s="30">
        <f t="shared" si="106"/>
        <v>0.64948453608247425</v>
      </c>
      <c r="U176" s="25"/>
      <c r="V176" s="26">
        <f t="shared" si="110"/>
        <v>0.90721649484536082</v>
      </c>
      <c r="W176" s="25"/>
      <c r="X176" s="61"/>
      <c r="Y176" s="61"/>
      <c r="Z176" s="61"/>
      <c r="AA176" s="25"/>
      <c r="AB176" s="61"/>
      <c r="AC176" s="61"/>
      <c r="AD176" s="61"/>
    </row>
    <row r="177" spans="2:30" ht="15" customHeight="1" thickBot="1" x14ac:dyDescent="0.3">
      <c r="B177" s="41">
        <f t="shared" si="107"/>
        <v>98</v>
      </c>
      <c r="D177" s="10">
        <f t="shared" si="103"/>
        <v>40886</v>
      </c>
      <c r="E177" s="11"/>
      <c r="F177" s="12"/>
      <c r="G177" s="11"/>
      <c r="H177" s="20"/>
      <c r="I177" s="20"/>
      <c r="J177" s="20"/>
      <c r="K177" s="20"/>
      <c r="L177" s="31">
        <f t="shared" si="104"/>
        <v>0</v>
      </c>
      <c r="M177" s="31"/>
      <c r="N177" s="32">
        <f t="shared" si="105"/>
        <v>0</v>
      </c>
      <c r="O177" s="24"/>
      <c r="P177" s="33">
        <f t="shared" si="108"/>
        <v>63</v>
      </c>
      <c r="Q177" s="31"/>
      <c r="R177" s="32">
        <f t="shared" si="109"/>
        <v>88</v>
      </c>
      <c r="S177" s="25"/>
      <c r="T177" s="33">
        <f t="shared" si="106"/>
        <v>0.6428571428571429</v>
      </c>
      <c r="U177" s="31"/>
      <c r="V177" s="32">
        <f t="shared" si="110"/>
        <v>0.89795918367346939</v>
      </c>
      <c r="W177" s="25"/>
      <c r="X177" s="61"/>
      <c r="Y177" s="61"/>
      <c r="Z177" s="61"/>
      <c r="AA177" s="25"/>
      <c r="AB177" s="61"/>
      <c r="AC177" s="61"/>
      <c r="AD177" s="61"/>
    </row>
    <row r="178" spans="2:30" ht="5.0999999999999996" customHeight="1" thickTop="1" thickBot="1" x14ac:dyDescent="0.3">
      <c r="P178" s="34"/>
      <c r="Q178" s="34"/>
      <c r="R178" s="34"/>
      <c r="S178" s="34"/>
      <c r="T178" s="34"/>
      <c r="U178" s="34"/>
      <c r="V178" s="34"/>
      <c r="W178" s="34"/>
      <c r="X178" s="34"/>
      <c r="Y178" s="34"/>
      <c r="Z178" s="34"/>
      <c r="AA178" s="34"/>
      <c r="AB178" s="61"/>
      <c r="AC178" s="61"/>
      <c r="AD178" s="61"/>
    </row>
    <row r="179" spans="2:30" ht="15" customHeight="1" thickTop="1" thickBot="1" x14ac:dyDescent="0.3">
      <c r="H179" s="62" t="s">
        <v>41</v>
      </c>
      <c r="I179" s="63"/>
      <c r="J179" s="64"/>
      <c r="K179" s="21"/>
      <c r="L179" s="35">
        <f>SUM(L171:L177)</f>
        <v>0</v>
      </c>
      <c r="M179" s="36"/>
      <c r="N179" s="35">
        <f>SUM(N171:N177)</f>
        <v>0</v>
      </c>
      <c r="O179" s="24"/>
      <c r="P179" s="34"/>
      <c r="Q179" s="25"/>
      <c r="R179" s="34"/>
      <c r="S179" s="25"/>
      <c r="T179" s="65" t="s">
        <v>33</v>
      </c>
      <c r="U179" s="65"/>
      <c r="V179" s="65"/>
      <c r="W179" s="25"/>
      <c r="X179" s="37">
        <f>P177/14</f>
        <v>4.5</v>
      </c>
      <c r="Y179" s="38"/>
      <c r="Z179" s="37">
        <f>R177/14</f>
        <v>6.2857142857142856</v>
      </c>
      <c r="AA179" s="25"/>
      <c r="AB179" s="61"/>
      <c r="AC179" s="61"/>
      <c r="AD179" s="61"/>
    </row>
    <row r="180" spans="2:30" ht="5.0999999999999996" customHeight="1" thickTop="1" thickBot="1" x14ac:dyDescent="0.3">
      <c r="P180" s="34"/>
      <c r="Q180" s="34"/>
      <c r="R180" s="34"/>
      <c r="S180" s="34"/>
      <c r="T180" s="34"/>
      <c r="U180" s="34"/>
      <c r="V180" s="34"/>
      <c r="W180" s="34"/>
      <c r="X180" s="34"/>
      <c r="Y180" s="34"/>
      <c r="Z180" s="34"/>
      <c r="AA180" s="34"/>
      <c r="AB180" s="61"/>
      <c r="AC180" s="61"/>
      <c r="AD180" s="61"/>
    </row>
    <row r="181" spans="2:30" ht="15" customHeight="1" thickTop="1" thickBot="1" x14ac:dyDescent="0.3">
      <c r="D181" s="4">
        <f>D177</f>
        <v>40886</v>
      </c>
      <c r="E181" s="5"/>
      <c r="F181" s="6">
        <f>F177</f>
        <v>0</v>
      </c>
      <c r="G181" s="5"/>
      <c r="H181" s="19">
        <f>H177</f>
        <v>0</v>
      </c>
      <c r="I181" s="19"/>
      <c r="J181" s="19">
        <f>J177</f>
        <v>0</v>
      </c>
      <c r="K181" s="19"/>
      <c r="L181" s="58"/>
      <c r="M181" s="58"/>
      <c r="N181" s="59"/>
      <c r="O181" s="24"/>
      <c r="P181" s="60"/>
      <c r="Q181" s="60"/>
      <c r="R181" s="60"/>
      <c r="S181" s="60"/>
      <c r="T181" s="60"/>
      <c r="U181" s="60"/>
      <c r="V181" s="60"/>
      <c r="W181" s="25"/>
      <c r="X181" s="61"/>
      <c r="Y181" s="61"/>
      <c r="Z181" s="61"/>
      <c r="AA181" s="25"/>
      <c r="AB181" s="61"/>
      <c r="AC181" s="61"/>
      <c r="AD181" s="61"/>
    </row>
    <row r="182" spans="2:30" ht="15" customHeight="1" thickTop="1" x14ac:dyDescent="0.25">
      <c r="B182" s="41">
        <f>B177+1</f>
        <v>99</v>
      </c>
      <c r="D182" s="8">
        <f t="shared" ref="D182:D188" si="111">D181+1</f>
        <v>40887</v>
      </c>
      <c r="E182" s="7"/>
      <c r="F182" s="9"/>
      <c r="G182" s="7"/>
      <c r="H182" s="16"/>
      <c r="I182" s="16"/>
      <c r="J182" s="16"/>
      <c r="K182" s="16"/>
      <c r="L182" s="25">
        <f t="shared" ref="L182:L188" si="112">H182-H181</f>
        <v>0</v>
      </c>
      <c r="M182" s="25"/>
      <c r="N182" s="26">
        <f t="shared" ref="N182:N188" si="113">J182-J181</f>
        <v>0</v>
      </c>
      <c r="O182" s="24"/>
      <c r="P182" s="27">
        <f>P177+L182</f>
        <v>63</v>
      </c>
      <c r="Q182" s="28"/>
      <c r="R182" s="29">
        <f>N182+R177</f>
        <v>88</v>
      </c>
      <c r="S182" s="25"/>
      <c r="T182" s="27">
        <f t="shared" ref="T182:T188" si="114">P182/B182</f>
        <v>0.63636363636363635</v>
      </c>
      <c r="U182" s="28"/>
      <c r="V182" s="29">
        <f>R182/B182</f>
        <v>0.88888888888888884</v>
      </c>
      <c r="W182" s="25"/>
      <c r="X182" s="61"/>
      <c r="Y182" s="61"/>
      <c r="Z182" s="61"/>
      <c r="AA182" s="25"/>
      <c r="AB182" s="61"/>
      <c r="AC182" s="61"/>
      <c r="AD182" s="61"/>
    </row>
    <row r="183" spans="2:30" ht="15" customHeight="1" x14ac:dyDescent="0.25">
      <c r="B183" s="41">
        <f t="shared" ref="B183:B188" si="115">B182+1</f>
        <v>100</v>
      </c>
      <c r="D183" s="8">
        <f t="shared" si="111"/>
        <v>40888</v>
      </c>
      <c r="E183" s="7"/>
      <c r="F183" s="9"/>
      <c r="G183" s="7"/>
      <c r="H183" s="16"/>
      <c r="I183" s="16"/>
      <c r="J183" s="16"/>
      <c r="K183" s="16"/>
      <c r="L183" s="25">
        <f t="shared" si="112"/>
        <v>0</v>
      </c>
      <c r="M183" s="25"/>
      <c r="N183" s="26">
        <f t="shared" si="113"/>
        <v>0</v>
      </c>
      <c r="O183" s="24"/>
      <c r="P183" s="30">
        <f t="shared" ref="P183:P188" si="116">L183+P182</f>
        <v>63</v>
      </c>
      <c r="Q183" s="25"/>
      <c r="R183" s="26">
        <f t="shared" ref="R183:R188" si="117">N183+R182</f>
        <v>88</v>
      </c>
      <c r="S183" s="25"/>
      <c r="T183" s="30">
        <f t="shared" si="114"/>
        <v>0.63</v>
      </c>
      <c r="U183" s="25"/>
      <c r="V183" s="26">
        <f t="shared" ref="V183:V188" si="118">R183/B183</f>
        <v>0.88</v>
      </c>
      <c r="W183" s="25"/>
      <c r="X183" s="61"/>
      <c r="Y183" s="61"/>
      <c r="Z183" s="61"/>
      <c r="AA183" s="25"/>
      <c r="AB183" s="61"/>
      <c r="AC183" s="61"/>
      <c r="AD183" s="61"/>
    </row>
    <row r="184" spans="2:30" ht="15" customHeight="1" x14ac:dyDescent="0.25">
      <c r="B184" s="41">
        <f t="shared" si="115"/>
        <v>101</v>
      </c>
      <c r="D184" s="8">
        <f t="shared" si="111"/>
        <v>40889</v>
      </c>
      <c r="E184" s="7"/>
      <c r="F184" s="9"/>
      <c r="G184" s="7"/>
      <c r="H184" s="16"/>
      <c r="I184" s="16"/>
      <c r="J184" s="16"/>
      <c r="K184" s="16"/>
      <c r="L184" s="25">
        <f t="shared" si="112"/>
        <v>0</v>
      </c>
      <c r="M184" s="25"/>
      <c r="N184" s="26">
        <f t="shared" si="113"/>
        <v>0</v>
      </c>
      <c r="O184" s="24"/>
      <c r="P184" s="30">
        <f t="shared" si="116"/>
        <v>63</v>
      </c>
      <c r="Q184" s="25"/>
      <c r="R184" s="26">
        <f t="shared" si="117"/>
        <v>88</v>
      </c>
      <c r="S184" s="25"/>
      <c r="T184" s="30">
        <f t="shared" si="114"/>
        <v>0.62376237623762376</v>
      </c>
      <c r="U184" s="25"/>
      <c r="V184" s="26">
        <f t="shared" si="118"/>
        <v>0.87128712871287128</v>
      </c>
      <c r="W184" s="25"/>
      <c r="X184" s="61"/>
      <c r="Y184" s="61"/>
      <c r="Z184" s="61"/>
      <c r="AA184" s="25"/>
      <c r="AB184" s="61"/>
      <c r="AC184" s="61"/>
      <c r="AD184" s="61"/>
    </row>
    <row r="185" spans="2:30" ht="15" customHeight="1" x14ac:dyDescent="0.25">
      <c r="B185" s="41">
        <f t="shared" si="115"/>
        <v>102</v>
      </c>
      <c r="D185" s="8">
        <f t="shared" si="111"/>
        <v>40890</v>
      </c>
      <c r="E185" s="7"/>
      <c r="F185" s="9"/>
      <c r="G185" s="7"/>
      <c r="H185" s="16"/>
      <c r="I185" s="16"/>
      <c r="J185" s="16"/>
      <c r="K185" s="16"/>
      <c r="L185" s="25">
        <f t="shared" si="112"/>
        <v>0</v>
      </c>
      <c r="M185" s="25"/>
      <c r="N185" s="26">
        <f t="shared" si="113"/>
        <v>0</v>
      </c>
      <c r="O185" s="24"/>
      <c r="P185" s="30">
        <f t="shared" si="116"/>
        <v>63</v>
      </c>
      <c r="Q185" s="25"/>
      <c r="R185" s="26">
        <f t="shared" si="117"/>
        <v>88</v>
      </c>
      <c r="S185" s="25"/>
      <c r="T185" s="30">
        <f t="shared" si="114"/>
        <v>0.61764705882352944</v>
      </c>
      <c r="U185" s="25"/>
      <c r="V185" s="26">
        <f t="shared" si="118"/>
        <v>0.86274509803921573</v>
      </c>
      <c r="W185" s="25"/>
      <c r="X185" s="61"/>
      <c r="Y185" s="61"/>
      <c r="Z185" s="61"/>
      <c r="AA185" s="25"/>
      <c r="AB185" s="61"/>
      <c r="AC185" s="61"/>
      <c r="AD185" s="61"/>
    </row>
    <row r="186" spans="2:30" ht="15" customHeight="1" x14ac:dyDescent="0.25">
      <c r="B186" s="41">
        <f t="shared" si="115"/>
        <v>103</v>
      </c>
      <c r="D186" s="8">
        <f t="shared" si="111"/>
        <v>40891</v>
      </c>
      <c r="E186" s="7"/>
      <c r="F186" s="9"/>
      <c r="G186" s="7"/>
      <c r="H186" s="16"/>
      <c r="I186" s="16"/>
      <c r="J186" s="16"/>
      <c r="K186" s="16"/>
      <c r="L186" s="25">
        <f t="shared" si="112"/>
        <v>0</v>
      </c>
      <c r="M186" s="25"/>
      <c r="N186" s="26">
        <f t="shared" si="113"/>
        <v>0</v>
      </c>
      <c r="O186" s="24"/>
      <c r="P186" s="30">
        <f t="shared" si="116"/>
        <v>63</v>
      </c>
      <c r="Q186" s="25"/>
      <c r="R186" s="26">
        <f t="shared" si="117"/>
        <v>88</v>
      </c>
      <c r="S186" s="25"/>
      <c r="T186" s="30">
        <f t="shared" si="114"/>
        <v>0.61165048543689315</v>
      </c>
      <c r="U186" s="25"/>
      <c r="V186" s="26">
        <f t="shared" si="118"/>
        <v>0.85436893203883491</v>
      </c>
      <c r="W186" s="25"/>
      <c r="X186" s="61"/>
      <c r="Y186" s="61"/>
      <c r="Z186" s="61"/>
      <c r="AA186" s="25"/>
      <c r="AB186" s="61"/>
      <c r="AC186" s="61"/>
      <c r="AD186" s="61"/>
    </row>
    <row r="187" spans="2:30" ht="15" customHeight="1" x14ac:dyDescent="0.25">
      <c r="B187" s="41">
        <f t="shared" si="115"/>
        <v>104</v>
      </c>
      <c r="D187" s="8">
        <f t="shared" si="111"/>
        <v>40892</v>
      </c>
      <c r="E187" s="7"/>
      <c r="F187" s="9"/>
      <c r="G187" s="7"/>
      <c r="H187" s="16"/>
      <c r="I187" s="16"/>
      <c r="J187" s="16"/>
      <c r="K187" s="16"/>
      <c r="L187" s="25">
        <f t="shared" si="112"/>
        <v>0</v>
      </c>
      <c r="M187" s="25"/>
      <c r="N187" s="26">
        <f t="shared" si="113"/>
        <v>0</v>
      </c>
      <c r="O187" s="24"/>
      <c r="P187" s="30">
        <f t="shared" si="116"/>
        <v>63</v>
      </c>
      <c r="Q187" s="25"/>
      <c r="R187" s="26">
        <f t="shared" si="117"/>
        <v>88</v>
      </c>
      <c r="S187" s="25"/>
      <c r="T187" s="30">
        <f t="shared" si="114"/>
        <v>0.60576923076923073</v>
      </c>
      <c r="U187" s="25"/>
      <c r="V187" s="26">
        <f t="shared" si="118"/>
        <v>0.84615384615384615</v>
      </c>
      <c r="W187" s="25"/>
      <c r="X187" s="61"/>
      <c r="Y187" s="61"/>
      <c r="Z187" s="61"/>
      <c r="AA187" s="25"/>
      <c r="AB187" s="61"/>
      <c r="AC187" s="61"/>
      <c r="AD187" s="61"/>
    </row>
    <row r="188" spans="2:30" ht="15" customHeight="1" thickBot="1" x14ac:dyDescent="0.3">
      <c r="B188" s="41">
        <f t="shared" si="115"/>
        <v>105</v>
      </c>
      <c r="D188" s="10">
        <f t="shared" si="111"/>
        <v>40893</v>
      </c>
      <c r="E188" s="11"/>
      <c r="F188" s="12"/>
      <c r="G188" s="11"/>
      <c r="H188" s="20"/>
      <c r="I188" s="20"/>
      <c r="J188" s="20"/>
      <c r="K188" s="20"/>
      <c r="L188" s="31">
        <f t="shared" si="112"/>
        <v>0</v>
      </c>
      <c r="M188" s="31"/>
      <c r="N188" s="32">
        <f t="shared" si="113"/>
        <v>0</v>
      </c>
      <c r="O188" s="24"/>
      <c r="P188" s="33">
        <f t="shared" si="116"/>
        <v>63</v>
      </c>
      <c r="Q188" s="31"/>
      <c r="R188" s="32">
        <f t="shared" si="117"/>
        <v>88</v>
      </c>
      <c r="S188" s="25"/>
      <c r="T188" s="33">
        <f t="shared" si="114"/>
        <v>0.6</v>
      </c>
      <c r="U188" s="31"/>
      <c r="V188" s="32">
        <f t="shared" si="118"/>
        <v>0.83809523809523812</v>
      </c>
      <c r="W188" s="25"/>
      <c r="X188" s="61"/>
      <c r="Y188" s="61"/>
      <c r="Z188" s="61"/>
      <c r="AA188" s="25"/>
      <c r="AB188" s="61"/>
      <c r="AC188" s="61"/>
      <c r="AD188" s="61"/>
    </row>
    <row r="189" spans="2:30" ht="5.0999999999999996" customHeight="1" thickTop="1" thickBot="1" x14ac:dyDescent="0.3">
      <c r="H189" s="20"/>
      <c r="I189" s="20"/>
      <c r="J189" s="20"/>
      <c r="P189" s="34"/>
      <c r="Q189" s="34"/>
      <c r="R189" s="34"/>
      <c r="S189" s="34"/>
      <c r="T189" s="34"/>
      <c r="U189" s="25"/>
      <c r="V189" s="34"/>
      <c r="W189" s="34"/>
      <c r="X189" s="34"/>
      <c r="Y189" s="34"/>
      <c r="Z189" s="34"/>
      <c r="AA189" s="34"/>
      <c r="AB189" s="61"/>
      <c r="AC189" s="61"/>
      <c r="AD189" s="61"/>
    </row>
    <row r="190" spans="2:30" ht="15" customHeight="1" thickTop="1" thickBot="1" x14ac:dyDescent="0.3">
      <c r="H190" s="62" t="s">
        <v>42</v>
      </c>
      <c r="I190" s="63"/>
      <c r="J190" s="64"/>
      <c r="K190" s="21"/>
      <c r="L190" s="35">
        <f>SUM(L182:L188)</f>
        <v>0</v>
      </c>
      <c r="M190" s="36"/>
      <c r="N190" s="35">
        <f>SUM(N182:N188)</f>
        <v>0</v>
      </c>
      <c r="O190" s="24"/>
      <c r="P190" s="34"/>
      <c r="Q190" s="25"/>
      <c r="R190" s="34"/>
      <c r="S190" s="25"/>
      <c r="T190" s="65" t="s">
        <v>34</v>
      </c>
      <c r="U190" s="65"/>
      <c r="V190" s="65"/>
      <c r="W190" s="25"/>
      <c r="X190" s="37">
        <f>P188/15</f>
        <v>4.2</v>
      </c>
      <c r="Y190" s="38"/>
      <c r="Z190" s="37">
        <f>R188/15</f>
        <v>5.8666666666666663</v>
      </c>
      <c r="AA190" s="25"/>
      <c r="AB190" s="61"/>
      <c r="AC190" s="61"/>
      <c r="AD190" s="61"/>
    </row>
    <row r="191" spans="2:30" ht="5.0999999999999996" customHeight="1" thickTop="1" thickBot="1" x14ac:dyDescent="0.3">
      <c r="P191" s="34"/>
      <c r="Q191" s="34"/>
      <c r="R191" s="34"/>
      <c r="S191" s="34"/>
      <c r="T191" s="34"/>
      <c r="U191" s="25"/>
      <c r="V191" s="34"/>
      <c r="W191" s="34"/>
      <c r="X191" s="34"/>
      <c r="Y191" s="34"/>
      <c r="Z191" s="34"/>
      <c r="AA191" s="34"/>
      <c r="AB191" s="61"/>
      <c r="AC191" s="61"/>
      <c r="AD191" s="61"/>
    </row>
    <row r="192" spans="2:30" ht="15" customHeight="1" thickTop="1" thickBot="1" x14ac:dyDescent="0.3">
      <c r="D192" s="4">
        <f>D188</f>
        <v>40893</v>
      </c>
      <c r="E192" s="5"/>
      <c r="F192" s="6">
        <f>F188</f>
        <v>0</v>
      </c>
      <c r="G192" s="5"/>
      <c r="H192" s="19">
        <f>H188</f>
        <v>0</v>
      </c>
      <c r="I192" s="19"/>
      <c r="J192" s="19">
        <f>J188</f>
        <v>0</v>
      </c>
      <c r="K192" s="19"/>
      <c r="L192" s="58"/>
      <c r="M192" s="58"/>
      <c r="N192" s="59"/>
      <c r="O192" s="24"/>
      <c r="P192" s="60"/>
      <c r="Q192" s="60"/>
      <c r="R192" s="60"/>
      <c r="S192" s="60"/>
      <c r="T192" s="60"/>
      <c r="U192" s="60"/>
      <c r="V192" s="60"/>
      <c r="W192" s="25"/>
      <c r="X192" s="61"/>
      <c r="Y192" s="61"/>
      <c r="Z192" s="61"/>
      <c r="AA192" s="25"/>
      <c r="AB192" s="61"/>
      <c r="AC192" s="61"/>
      <c r="AD192" s="61"/>
    </row>
    <row r="193" spans="1:30" ht="15" customHeight="1" thickTop="1" x14ac:dyDescent="0.25">
      <c r="B193" s="41">
        <f>B188+1</f>
        <v>106</v>
      </c>
      <c r="D193" s="8">
        <f t="shared" ref="D193:D199" si="119">D192+1</f>
        <v>40894</v>
      </c>
      <c r="E193" s="7"/>
      <c r="F193" s="9"/>
      <c r="G193" s="7"/>
      <c r="H193" s="16"/>
      <c r="I193" s="16"/>
      <c r="J193" s="16"/>
      <c r="K193" s="16"/>
      <c r="L193" s="25">
        <f t="shared" ref="L193:L199" si="120">H193-H192</f>
        <v>0</v>
      </c>
      <c r="M193" s="25"/>
      <c r="N193" s="26">
        <f t="shared" ref="N193:N199" si="121">J193-J192</f>
        <v>0</v>
      </c>
      <c r="O193" s="24"/>
      <c r="P193" s="27">
        <f>P188+L193</f>
        <v>63</v>
      </c>
      <c r="Q193" s="28"/>
      <c r="R193" s="29">
        <f>N193+R188</f>
        <v>88</v>
      </c>
      <c r="S193" s="25"/>
      <c r="T193" s="27">
        <f t="shared" ref="T193:T199" si="122">P193/B193</f>
        <v>0.59433962264150941</v>
      </c>
      <c r="U193" s="28"/>
      <c r="V193" s="29">
        <f>R193/B193</f>
        <v>0.83018867924528306</v>
      </c>
      <c r="W193" s="25"/>
      <c r="X193" s="61"/>
      <c r="Y193" s="61"/>
      <c r="Z193" s="61"/>
      <c r="AA193" s="25"/>
      <c r="AB193" s="61"/>
      <c r="AC193" s="61"/>
      <c r="AD193" s="61"/>
    </row>
    <row r="194" spans="1:30" ht="15" customHeight="1" x14ac:dyDescent="0.25">
      <c r="B194" s="41">
        <f t="shared" ref="B194:B199" si="123">B193+1</f>
        <v>107</v>
      </c>
      <c r="D194" s="8">
        <f t="shared" si="119"/>
        <v>40895</v>
      </c>
      <c r="E194" s="7"/>
      <c r="F194" s="9"/>
      <c r="G194" s="7"/>
      <c r="H194" s="16"/>
      <c r="I194" s="16"/>
      <c r="J194" s="16"/>
      <c r="K194" s="16"/>
      <c r="L194" s="25">
        <f t="shared" si="120"/>
        <v>0</v>
      </c>
      <c r="M194" s="25"/>
      <c r="N194" s="26">
        <f t="shared" si="121"/>
        <v>0</v>
      </c>
      <c r="O194" s="24"/>
      <c r="P194" s="30">
        <f t="shared" ref="P194:P199" si="124">L194+P193</f>
        <v>63</v>
      </c>
      <c r="Q194" s="25"/>
      <c r="R194" s="26">
        <f t="shared" ref="R194:R199" si="125">N194+R193</f>
        <v>88</v>
      </c>
      <c r="S194" s="25"/>
      <c r="T194" s="30">
        <f t="shared" si="122"/>
        <v>0.58878504672897192</v>
      </c>
      <c r="U194" s="25"/>
      <c r="V194" s="26">
        <f t="shared" ref="V194:V199" si="126">R194/B194</f>
        <v>0.82242990654205606</v>
      </c>
      <c r="W194" s="25"/>
      <c r="X194" s="61"/>
      <c r="Y194" s="61"/>
      <c r="Z194" s="61"/>
      <c r="AA194" s="25"/>
      <c r="AB194" s="61"/>
      <c r="AC194" s="61"/>
      <c r="AD194" s="61"/>
    </row>
    <row r="195" spans="1:30" ht="15" customHeight="1" x14ac:dyDescent="0.25">
      <c r="B195" s="41">
        <f t="shared" si="123"/>
        <v>108</v>
      </c>
      <c r="D195" s="8">
        <f t="shared" si="119"/>
        <v>40896</v>
      </c>
      <c r="E195" s="7"/>
      <c r="F195" s="9"/>
      <c r="G195" s="7"/>
      <c r="H195" s="16"/>
      <c r="I195" s="16"/>
      <c r="J195" s="16"/>
      <c r="K195" s="16"/>
      <c r="L195" s="25">
        <f t="shared" si="120"/>
        <v>0</v>
      </c>
      <c r="M195" s="25"/>
      <c r="N195" s="26">
        <f t="shared" si="121"/>
        <v>0</v>
      </c>
      <c r="O195" s="24"/>
      <c r="P195" s="30">
        <f t="shared" si="124"/>
        <v>63</v>
      </c>
      <c r="Q195" s="25"/>
      <c r="R195" s="26">
        <f t="shared" si="125"/>
        <v>88</v>
      </c>
      <c r="S195" s="25"/>
      <c r="T195" s="30">
        <f t="shared" si="122"/>
        <v>0.58333333333333337</v>
      </c>
      <c r="U195" s="25"/>
      <c r="V195" s="26">
        <f t="shared" si="126"/>
        <v>0.81481481481481477</v>
      </c>
      <c r="W195" s="25"/>
      <c r="X195" s="61"/>
      <c r="Y195" s="61"/>
      <c r="Z195" s="61"/>
      <c r="AA195" s="25"/>
      <c r="AB195" s="61"/>
      <c r="AC195" s="61"/>
      <c r="AD195" s="61"/>
    </row>
    <row r="196" spans="1:30" ht="15" customHeight="1" x14ac:dyDescent="0.25">
      <c r="B196" s="41">
        <f t="shared" si="123"/>
        <v>109</v>
      </c>
      <c r="D196" s="8">
        <f t="shared" si="119"/>
        <v>40897</v>
      </c>
      <c r="E196" s="7"/>
      <c r="F196" s="9"/>
      <c r="G196" s="7"/>
      <c r="H196" s="16"/>
      <c r="I196" s="16"/>
      <c r="J196" s="16"/>
      <c r="K196" s="16"/>
      <c r="L196" s="25">
        <f t="shared" si="120"/>
        <v>0</v>
      </c>
      <c r="M196" s="25"/>
      <c r="N196" s="26">
        <f t="shared" si="121"/>
        <v>0</v>
      </c>
      <c r="O196" s="24"/>
      <c r="P196" s="30">
        <f t="shared" si="124"/>
        <v>63</v>
      </c>
      <c r="Q196" s="25"/>
      <c r="R196" s="26">
        <f t="shared" si="125"/>
        <v>88</v>
      </c>
      <c r="S196" s="25"/>
      <c r="T196" s="30">
        <f t="shared" si="122"/>
        <v>0.57798165137614677</v>
      </c>
      <c r="U196" s="25"/>
      <c r="V196" s="26">
        <f t="shared" si="126"/>
        <v>0.80733944954128445</v>
      </c>
      <c r="W196" s="25"/>
      <c r="X196" s="61"/>
      <c r="Y196" s="61"/>
      <c r="Z196" s="61"/>
      <c r="AA196" s="25"/>
      <c r="AB196" s="61"/>
      <c r="AC196" s="61"/>
      <c r="AD196" s="61"/>
    </row>
    <row r="197" spans="1:30" ht="15" customHeight="1" x14ac:dyDescent="0.25">
      <c r="B197" s="41">
        <f t="shared" si="123"/>
        <v>110</v>
      </c>
      <c r="D197" s="8">
        <f t="shared" si="119"/>
        <v>40898</v>
      </c>
      <c r="E197" s="7"/>
      <c r="F197" s="9"/>
      <c r="G197" s="7"/>
      <c r="H197" s="16"/>
      <c r="I197" s="16"/>
      <c r="J197" s="16"/>
      <c r="K197" s="16"/>
      <c r="L197" s="25">
        <f t="shared" si="120"/>
        <v>0</v>
      </c>
      <c r="M197" s="25"/>
      <c r="N197" s="26">
        <f t="shared" si="121"/>
        <v>0</v>
      </c>
      <c r="O197" s="24"/>
      <c r="P197" s="30">
        <f t="shared" si="124"/>
        <v>63</v>
      </c>
      <c r="Q197" s="25"/>
      <c r="R197" s="26">
        <f t="shared" si="125"/>
        <v>88</v>
      </c>
      <c r="S197" s="25"/>
      <c r="T197" s="30">
        <f t="shared" si="122"/>
        <v>0.57272727272727275</v>
      </c>
      <c r="U197" s="25"/>
      <c r="V197" s="26">
        <f t="shared" si="126"/>
        <v>0.8</v>
      </c>
      <c r="W197" s="25"/>
      <c r="X197" s="61"/>
      <c r="Y197" s="61"/>
      <c r="Z197" s="61"/>
      <c r="AA197" s="25"/>
      <c r="AB197" s="61"/>
      <c r="AC197" s="61"/>
      <c r="AD197" s="61"/>
    </row>
    <row r="198" spans="1:30" ht="15" customHeight="1" x14ac:dyDescent="0.25">
      <c r="B198" s="41">
        <f t="shared" si="123"/>
        <v>111</v>
      </c>
      <c r="D198" s="8">
        <f t="shared" si="119"/>
        <v>40899</v>
      </c>
      <c r="E198" s="7"/>
      <c r="F198" s="9"/>
      <c r="G198" s="7"/>
      <c r="H198" s="16"/>
      <c r="I198" s="16"/>
      <c r="J198" s="16"/>
      <c r="K198" s="16"/>
      <c r="L198" s="25">
        <f t="shared" si="120"/>
        <v>0</v>
      </c>
      <c r="M198" s="25"/>
      <c r="N198" s="26">
        <f t="shared" si="121"/>
        <v>0</v>
      </c>
      <c r="O198" s="24"/>
      <c r="P198" s="30">
        <f t="shared" si="124"/>
        <v>63</v>
      </c>
      <c r="Q198" s="25"/>
      <c r="R198" s="26">
        <f t="shared" si="125"/>
        <v>88</v>
      </c>
      <c r="S198" s="25"/>
      <c r="T198" s="30">
        <f t="shared" si="122"/>
        <v>0.56756756756756754</v>
      </c>
      <c r="U198" s="25"/>
      <c r="V198" s="26">
        <f t="shared" si="126"/>
        <v>0.7927927927927928</v>
      </c>
      <c r="W198" s="25"/>
      <c r="X198" s="61"/>
      <c r="Y198" s="61"/>
      <c r="Z198" s="61"/>
      <c r="AA198" s="25"/>
      <c r="AB198" s="61"/>
      <c r="AC198" s="61"/>
      <c r="AD198" s="61"/>
    </row>
    <row r="199" spans="1:30" ht="15" customHeight="1" thickBot="1" x14ac:dyDescent="0.3">
      <c r="B199" s="41">
        <f t="shared" si="123"/>
        <v>112</v>
      </c>
      <c r="D199" s="10">
        <f t="shared" si="119"/>
        <v>40900</v>
      </c>
      <c r="E199" s="11"/>
      <c r="F199" s="12"/>
      <c r="G199" s="11"/>
      <c r="H199" s="20"/>
      <c r="I199" s="20"/>
      <c r="J199" s="20"/>
      <c r="K199" s="20"/>
      <c r="L199" s="31">
        <f t="shared" si="120"/>
        <v>0</v>
      </c>
      <c r="M199" s="31"/>
      <c r="N199" s="32">
        <f t="shared" si="121"/>
        <v>0</v>
      </c>
      <c r="O199" s="24"/>
      <c r="P199" s="33">
        <f t="shared" si="124"/>
        <v>63</v>
      </c>
      <c r="Q199" s="31"/>
      <c r="R199" s="32">
        <f t="shared" si="125"/>
        <v>88</v>
      </c>
      <c r="S199" s="25"/>
      <c r="T199" s="33">
        <f t="shared" si="122"/>
        <v>0.5625</v>
      </c>
      <c r="U199" s="31"/>
      <c r="V199" s="32">
        <f t="shared" si="126"/>
        <v>0.7857142857142857</v>
      </c>
      <c r="W199" s="25"/>
      <c r="X199" s="61"/>
      <c r="Y199" s="61"/>
      <c r="Z199" s="61"/>
      <c r="AA199" s="25"/>
      <c r="AB199" s="61"/>
      <c r="AC199" s="61"/>
      <c r="AD199" s="61"/>
    </row>
    <row r="200" spans="1:30" ht="5.0999999999999996" customHeight="1" thickTop="1" thickBot="1" x14ac:dyDescent="0.3">
      <c r="H200" s="20"/>
      <c r="I200" s="20"/>
      <c r="J200" s="20"/>
      <c r="P200" s="34"/>
      <c r="Q200" s="34"/>
      <c r="R200" s="34"/>
      <c r="S200" s="34"/>
      <c r="T200" s="34"/>
      <c r="U200" s="34"/>
      <c r="V200" s="34"/>
      <c r="W200" s="34"/>
      <c r="X200" s="34"/>
      <c r="Y200" s="34"/>
      <c r="Z200" s="34"/>
      <c r="AA200" s="34"/>
      <c r="AB200" s="61"/>
      <c r="AC200" s="61"/>
      <c r="AD200" s="61"/>
    </row>
    <row r="201" spans="1:30" ht="15" customHeight="1" thickTop="1" thickBot="1" x14ac:dyDescent="0.3">
      <c r="H201" s="62" t="s">
        <v>43</v>
      </c>
      <c r="I201" s="63"/>
      <c r="J201" s="64"/>
      <c r="K201" s="21"/>
      <c r="L201" s="35">
        <f>SUM(L193:L199)</f>
        <v>0</v>
      </c>
      <c r="M201" s="36"/>
      <c r="N201" s="35">
        <f>SUM(N193:N199)</f>
        <v>0</v>
      </c>
      <c r="O201" s="40"/>
      <c r="P201" s="36"/>
      <c r="Q201" s="40"/>
      <c r="R201" s="36"/>
      <c r="S201" s="25"/>
      <c r="T201" s="65" t="s">
        <v>35</v>
      </c>
      <c r="U201" s="65"/>
      <c r="V201" s="65"/>
      <c r="W201" s="25"/>
      <c r="X201" s="37">
        <f>P199/16</f>
        <v>3.9375</v>
      </c>
      <c r="Y201" s="38"/>
      <c r="Z201" s="37">
        <f>R199/16</f>
        <v>5.5</v>
      </c>
      <c r="AA201" s="25"/>
      <c r="AB201" s="37">
        <f>P205/4</f>
        <v>15.75</v>
      </c>
      <c r="AC201" s="38"/>
      <c r="AD201" s="39">
        <f>R205/4</f>
        <v>22</v>
      </c>
    </row>
    <row r="202" spans="1:30" ht="5.0999999999999996" customHeight="1" thickTop="1" thickBot="1" x14ac:dyDescent="0.3">
      <c r="H202" s="21"/>
      <c r="I202" s="21"/>
      <c r="J202" s="21"/>
      <c r="K202" s="21"/>
      <c r="L202" s="36"/>
      <c r="M202" s="36"/>
      <c r="N202" s="36"/>
      <c r="O202" s="36"/>
      <c r="P202" s="36"/>
      <c r="Q202" s="36"/>
      <c r="R202" s="36"/>
      <c r="S202" s="34"/>
      <c r="T202" s="34"/>
      <c r="U202" s="34"/>
      <c r="V202" s="34"/>
      <c r="W202" s="34"/>
      <c r="X202" s="34"/>
      <c r="Y202" s="34"/>
      <c r="Z202" s="34"/>
      <c r="AA202" s="34"/>
      <c r="AB202" s="34"/>
      <c r="AC202" s="34"/>
      <c r="AD202" s="34"/>
    </row>
    <row r="203" spans="1:30" ht="14.25" thickTop="1" thickBot="1" x14ac:dyDescent="0.3">
      <c r="H203" s="21"/>
      <c r="I203" s="21"/>
      <c r="J203" s="21"/>
      <c r="K203" s="21"/>
      <c r="L203" s="52" t="s">
        <v>6</v>
      </c>
      <c r="M203" s="53"/>
      <c r="N203" s="54"/>
      <c r="O203" s="36"/>
      <c r="P203" s="35">
        <f>L168+L179+L201+L190</f>
        <v>0</v>
      </c>
      <c r="Q203" s="36"/>
      <c r="R203" s="35">
        <f>N201+N190+N179+N168</f>
        <v>0</v>
      </c>
      <c r="S203" s="34"/>
      <c r="T203" s="34"/>
      <c r="U203" s="34"/>
      <c r="V203" s="34"/>
      <c r="W203" s="34"/>
      <c r="X203" s="34"/>
      <c r="Y203" s="34"/>
      <c r="Z203" s="34"/>
      <c r="AA203" s="34"/>
      <c r="AB203" s="34"/>
      <c r="AC203" s="34"/>
      <c r="AD203" s="34"/>
    </row>
    <row r="204" spans="1:30" ht="14.25" thickTop="1" thickBot="1" x14ac:dyDescent="0.3"/>
    <row r="205" spans="1:30" ht="15.75" thickTop="1" thickBot="1" x14ac:dyDescent="0.3">
      <c r="L205" s="52" t="s">
        <v>31</v>
      </c>
      <c r="M205" s="53"/>
      <c r="N205" s="54"/>
      <c r="P205" s="35">
        <f>P203+P155</f>
        <v>63</v>
      </c>
      <c r="Q205" s="36"/>
      <c r="R205" s="35">
        <f>R203+R155</f>
        <v>88</v>
      </c>
      <c r="T205" s="55" t="s">
        <v>64</v>
      </c>
      <c r="U205" s="56"/>
      <c r="V205" s="57"/>
    </row>
    <row r="206" spans="1:30" s="43" customFormat="1" ht="20.100000000000001" customHeight="1" thickTop="1" thickBot="1" x14ac:dyDescent="0.3">
      <c r="A206" s="42"/>
      <c r="C206" s="42"/>
      <c r="D206" s="44"/>
      <c r="F206" s="45"/>
      <c r="H206" s="46"/>
      <c r="I206" s="46"/>
      <c r="J206" s="46"/>
      <c r="K206" s="46"/>
      <c r="L206" s="47"/>
      <c r="M206" s="47"/>
      <c r="N206" s="47"/>
      <c r="O206" s="47"/>
      <c r="P206" s="48"/>
      <c r="Q206" s="48"/>
      <c r="R206" s="48"/>
      <c r="S206" s="48"/>
      <c r="T206" s="48"/>
      <c r="U206" s="49"/>
      <c r="V206" s="48"/>
      <c r="W206" s="48"/>
      <c r="X206" s="48"/>
      <c r="Y206" s="48"/>
      <c r="Z206" s="48"/>
      <c r="AA206" s="48"/>
      <c r="AB206" s="47"/>
      <c r="AC206" s="47"/>
      <c r="AD206" s="47"/>
    </row>
    <row r="207" spans="1:30" ht="15" customHeight="1" thickBot="1" x14ac:dyDescent="0.3">
      <c r="B207" s="3" t="s">
        <v>60</v>
      </c>
      <c r="D207" s="3" t="s">
        <v>5</v>
      </c>
      <c r="F207" s="14" t="s">
        <v>4</v>
      </c>
      <c r="H207" s="18" t="s">
        <v>1</v>
      </c>
      <c r="J207" s="18" t="s">
        <v>2</v>
      </c>
      <c r="L207" s="23" t="s">
        <v>1</v>
      </c>
      <c r="N207" s="23" t="s">
        <v>2</v>
      </c>
      <c r="P207" s="23" t="s">
        <v>1</v>
      </c>
      <c r="R207" s="23" t="s">
        <v>2</v>
      </c>
      <c r="T207" s="23" t="s">
        <v>1</v>
      </c>
      <c r="V207" s="23" t="s">
        <v>2</v>
      </c>
      <c r="X207" s="23" t="s">
        <v>1</v>
      </c>
      <c r="Z207" s="23" t="s">
        <v>2</v>
      </c>
      <c r="AB207" s="23" t="s">
        <v>1</v>
      </c>
      <c r="AD207" s="23" t="s">
        <v>2</v>
      </c>
    </row>
    <row r="208" spans="1:30" ht="5.0999999999999996" customHeight="1" thickBot="1" x14ac:dyDescent="0.3"/>
    <row r="209" spans="2:30" ht="15" customHeight="1" thickTop="1" thickBot="1" x14ac:dyDescent="0.3">
      <c r="B209" s="51" t="s">
        <v>65</v>
      </c>
      <c r="D209" s="4">
        <f>D199</f>
        <v>40900</v>
      </c>
      <c r="E209" s="5"/>
      <c r="F209" s="6">
        <f>F199</f>
        <v>0</v>
      </c>
      <c r="G209" s="5"/>
      <c r="H209" s="19">
        <f>H199</f>
        <v>0</v>
      </c>
      <c r="I209" s="19"/>
      <c r="J209" s="19">
        <f>J199</f>
        <v>0</v>
      </c>
      <c r="K209" s="19"/>
      <c r="L209" s="58"/>
      <c r="M209" s="58"/>
      <c r="N209" s="59"/>
      <c r="O209" s="24"/>
      <c r="P209" s="61"/>
      <c r="Q209" s="61"/>
      <c r="R209" s="61"/>
      <c r="S209" s="61"/>
      <c r="T209" s="61"/>
      <c r="U209" s="61"/>
      <c r="V209" s="61"/>
      <c r="W209" s="24"/>
      <c r="X209" s="61"/>
      <c r="Y209" s="61"/>
      <c r="Z209" s="61"/>
      <c r="AA209" s="24"/>
      <c r="AB209" s="61"/>
      <c r="AC209" s="61"/>
      <c r="AD209" s="61"/>
    </row>
    <row r="210" spans="2:30" ht="15" customHeight="1" thickTop="1" x14ac:dyDescent="0.25">
      <c r="B210" s="41">
        <f>B199+1</f>
        <v>113</v>
      </c>
      <c r="D210" s="8">
        <f>D209+1</f>
        <v>40901</v>
      </c>
      <c r="E210" s="7"/>
      <c r="F210" s="9"/>
      <c r="G210" s="7"/>
      <c r="H210" s="16"/>
      <c r="I210" s="16"/>
      <c r="J210" s="16"/>
      <c r="K210" s="16"/>
      <c r="L210" s="25">
        <f t="shared" ref="L210:L216" si="127">H210-H209</f>
        <v>0</v>
      </c>
      <c r="M210" s="25"/>
      <c r="N210" s="26">
        <f t="shared" ref="N210:N216" si="128">J210-J209</f>
        <v>0</v>
      </c>
      <c r="O210" s="24"/>
      <c r="P210" s="27">
        <f>P205+H210</f>
        <v>63</v>
      </c>
      <c r="Q210" s="28"/>
      <c r="R210" s="29">
        <f>R205+J210</f>
        <v>88</v>
      </c>
      <c r="S210" s="25"/>
      <c r="T210" s="27">
        <f t="shared" ref="T210:T216" si="129">P210/B210</f>
        <v>0.55752212389380529</v>
      </c>
      <c r="U210" s="28"/>
      <c r="V210" s="29">
        <f>R210/B210</f>
        <v>0.77876106194690264</v>
      </c>
      <c r="W210" s="25"/>
      <c r="X210" s="61"/>
      <c r="Y210" s="61"/>
      <c r="Z210" s="61"/>
      <c r="AA210" s="25"/>
      <c r="AB210" s="61"/>
      <c r="AC210" s="61"/>
      <c r="AD210" s="61"/>
    </row>
    <row r="211" spans="2:30" ht="15" customHeight="1" x14ac:dyDescent="0.25">
      <c r="B211" s="41">
        <f>B210+1</f>
        <v>114</v>
      </c>
      <c r="D211" s="8">
        <f t="shared" ref="D211:D216" si="130">D210+1</f>
        <v>40902</v>
      </c>
      <c r="E211" s="7"/>
      <c r="F211" s="9"/>
      <c r="G211" s="7"/>
      <c r="H211" s="16"/>
      <c r="I211" s="16"/>
      <c r="J211" s="16"/>
      <c r="K211" s="16"/>
      <c r="L211" s="25">
        <f t="shared" si="127"/>
        <v>0</v>
      </c>
      <c r="M211" s="25"/>
      <c r="N211" s="26">
        <f t="shared" si="128"/>
        <v>0</v>
      </c>
      <c r="O211" s="24"/>
      <c r="P211" s="30">
        <f t="shared" ref="P211:P216" si="131">L211+P210</f>
        <v>63</v>
      </c>
      <c r="Q211" s="25"/>
      <c r="R211" s="26">
        <f t="shared" ref="R211:R216" si="132">N211+R210</f>
        <v>88</v>
      </c>
      <c r="S211" s="25"/>
      <c r="T211" s="30">
        <f t="shared" si="129"/>
        <v>0.55263157894736847</v>
      </c>
      <c r="U211" s="25"/>
      <c r="V211" s="26">
        <f t="shared" ref="V211:V216" si="133">R211/B211</f>
        <v>0.77192982456140347</v>
      </c>
      <c r="W211" s="25"/>
      <c r="X211" s="61"/>
      <c r="Y211" s="61"/>
      <c r="Z211" s="61"/>
      <c r="AA211" s="25"/>
      <c r="AB211" s="61"/>
      <c r="AC211" s="61"/>
      <c r="AD211" s="61"/>
    </row>
    <row r="212" spans="2:30" ht="15" customHeight="1" x14ac:dyDescent="0.25">
      <c r="B212" s="41">
        <f t="shared" ref="B212:B216" si="134">B211+1</f>
        <v>115</v>
      </c>
      <c r="D212" s="8">
        <f t="shared" si="130"/>
        <v>40903</v>
      </c>
      <c r="E212" s="7"/>
      <c r="F212" s="9"/>
      <c r="G212" s="7"/>
      <c r="H212" s="16"/>
      <c r="I212" s="16"/>
      <c r="J212" s="16"/>
      <c r="K212" s="16"/>
      <c r="L212" s="25">
        <f t="shared" si="127"/>
        <v>0</v>
      </c>
      <c r="M212" s="25"/>
      <c r="N212" s="26">
        <f t="shared" si="128"/>
        <v>0</v>
      </c>
      <c r="O212" s="24"/>
      <c r="P212" s="30">
        <f t="shared" si="131"/>
        <v>63</v>
      </c>
      <c r="Q212" s="25"/>
      <c r="R212" s="26">
        <f t="shared" si="132"/>
        <v>88</v>
      </c>
      <c r="S212" s="25"/>
      <c r="T212" s="30">
        <f t="shared" si="129"/>
        <v>0.54782608695652169</v>
      </c>
      <c r="U212" s="25"/>
      <c r="V212" s="26">
        <f t="shared" si="133"/>
        <v>0.76521739130434785</v>
      </c>
      <c r="W212" s="25"/>
      <c r="X212" s="61"/>
      <c r="Y212" s="61"/>
      <c r="Z212" s="61"/>
      <c r="AA212" s="25"/>
      <c r="AB212" s="61"/>
      <c r="AC212" s="61"/>
      <c r="AD212" s="61"/>
    </row>
    <row r="213" spans="2:30" ht="15" customHeight="1" x14ac:dyDescent="0.25">
      <c r="B213" s="41">
        <f t="shared" si="134"/>
        <v>116</v>
      </c>
      <c r="D213" s="8">
        <f t="shared" si="130"/>
        <v>40904</v>
      </c>
      <c r="E213" s="7"/>
      <c r="F213" s="9"/>
      <c r="G213" s="7"/>
      <c r="H213" s="16"/>
      <c r="I213" s="16"/>
      <c r="J213" s="16"/>
      <c r="K213" s="16"/>
      <c r="L213" s="25">
        <f t="shared" si="127"/>
        <v>0</v>
      </c>
      <c r="M213" s="25"/>
      <c r="N213" s="26">
        <f t="shared" si="128"/>
        <v>0</v>
      </c>
      <c r="O213" s="24"/>
      <c r="P213" s="30">
        <f t="shared" si="131"/>
        <v>63</v>
      </c>
      <c r="Q213" s="25"/>
      <c r="R213" s="26">
        <f t="shared" si="132"/>
        <v>88</v>
      </c>
      <c r="S213" s="25"/>
      <c r="T213" s="30">
        <f t="shared" si="129"/>
        <v>0.5431034482758621</v>
      </c>
      <c r="U213" s="25"/>
      <c r="V213" s="26">
        <f t="shared" si="133"/>
        <v>0.75862068965517238</v>
      </c>
      <c r="W213" s="25"/>
      <c r="X213" s="61"/>
      <c r="Y213" s="61"/>
      <c r="Z213" s="61"/>
      <c r="AA213" s="25"/>
      <c r="AB213" s="61"/>
      <c r="AC213" s="61"/>
      <c r="AD213" s="61"/>
    </row>
    <row r="214" spans="2:30" ht="15" customHeight="1" x14ac:dyDescent="0.25">
      <c r="B214" s="41">
        <f t="shared" si="134"/>
        <v>117</v>
      </c>
      <c r="D214" s="8">
        <f t="shared" si="130"/>
        <v>40905</v>
      </c>
      <c r="E214" s="7"/>
      <c r="F214" s="9"/>
      <c r="G214" s="7"/>
      <c r="H214" s="16"/>
      <c r="I214" s="16"/>
      <c r="J214" s="16"/>
      <c r="K214" s="16"/>
      <c r="L214" s="25">
        <f t="shared" si="127"/>
        <v>0</v>
      </c>
      <c r="M214" s="25"/>
      <c r="N214" s="26">
        <f t="shared" si="128"/>
        <v>0</v>
      </c>
      <c r="O214" s="24"/>
      <c r="P214" s="30">
        <f t="shared" si="131"/>
        <v>63</v>
      </c>
      <c r="Q214" s="25"/>
      <c r="R214" s="26">
        <f t="shared" si="132"/>
        <v>88</v>
      </c>
      <c r="S214" s="25"/>
      <c r="T214" s="30">
        <f t="shared" si="129"/>
        <v>0.53846153846153844</v>
      </c>
      <c r="U214" s="25"/>
      <c r="V214" s="26">
        <f t="shared" si="133"/>
        <v>0.75213675213675213</v>
      </c>
      <c r="W214" s="25"/>
      <c r="X214" s="61"/>
      <c r="Y214" s="61"/>
      <c r="Z214" s="61"/>
      <c r="AA214" s="25"/>
      <c r="AB214" s="61"/>
      <c r="AC214" s="61"/>
      <c r="AD214" s="61"/>
    </row>
    <row r="215" spans="2:30" ht="15" customHeight="1" x14ac:dyDescent="0.25">
      <c r="B215" s="41">
        <f t="shared" si="134"/>
        <v>118</v>
      </c>
      <c r="D215" s="8">
        <f t="shared" si="130"/>
        <v>40906</v>
      </c>
      <c r="E215" s="7"/>
      <c r="F215" s="9"/>
      <c r="G215" s="7"/>
      <c r="H215" s="16"/>
      <c r="I215" s="16"/>
      <c r="J215" s="16"/>
      <c r="K215" s="16"/>
      <c r="L215" s="25">
        <f t="shared" si="127"/>
        <v>0</v>
      </c>
      <c r="M215" s="25"/>
      <c r="N215" s="26">
        <f t="shared" si="128"/>
        <v>0</v>
      </c>
      <c r="O215" s="24"/>
      <c r="P215" s="30">
        <f t="shared" si="131"/>
        <v>63</v>
      </c>
      <c r="Q215" s="25"/>
      <c r="R215" s="26">
        <f t="shared" si="132"/>
        <v>88</v>
      </c>
      <c r="S215" s="25"/>
      <c r="T215" s="30">
        <f t="shared" si="129"/>
        <v>0.53389830508474578</v>
      </c>
      <c r="U215" s="25"/>
      <c r="V215" s="26">
        <f t="shared" si="133"/>
        <v>0.74576271186440679</v>
      </c>
      <c r="W215" s="25"/>
      <c r="X215" s="61"/>
      <c r="Y215" s="61"/>
      <c r="Z215" s="61"/>
      <c r="AA215" s="25"/>
      <c r="AB215" s="61"/>
      <c r="AC215" s="61"/>
      <c r="AD215" s="61"/>
    </row>
    <row r="216" spans="2:30" ht="15" customHeight="1" thickBot="1" x14ac:dyDescent="0.3">
      <c r="B216" s="41">
        <f t="shared" si="134"/>
        <v>119</v>
      </c>
      <c r="D216" s="10">
        <f t="shared" si="130"/>
        <v>40907</v>
      </c>
      <c r="E216" s="11"/>
      <c r="F216" s="12"/>
      <c r="G216" s="11"/>
      <c r="H216" s="20"/>
      <c r="I216" s="20"/>
      <c r="J216" s="20"/>
      <c r="K216" s="20"/>
      <c r="L216" s="31">
        <f t="shared" si="127"/>
        <v>0</v>
      </c>
      <c r="M216" s="31"/>
      <c r="N216" s="32">
        <f t="shared" si="128"/>
        <v>0</v>
      </c>
      <c r="O216" s="24"/>
      <c r="P216" s="33">
        <f t="shared" si="131"/>
        <v>63</v>
      </c>
      <c r="Q216" s="31"/>
      <c r="R216" s="32">
        <f t="shared" si="132"/>
        <v>88</v>
      </c>
      <c r="S216" s="25"/>
      <c r="T216" s="33">
        <f t="shared" si="129"/>
        <v>0.52941176470588236</v>
      </c>
      <c r="U216" s="31"/>
      <c r="V216" s="32">
        <f t="shared" si="133"/>
        <v>0.73949579831932777</v>
      </c>
      <c r="W216" s="25"/>
      <c r="X216" s="61"/>
      <c r="Y216" s="61"/>
      <c r="Z216" s="61"/>
      <c r="AA216" s="25"/>
      <c r="AB216" s="61"/>
      <c r="AC216" s="61"/>
      <c r="AD216" s="61"/>
    </row>
    <row r="217" spans="2:30" ht="5.0999999999999996" customHeight="1" thickTop="1" thickBot="1" x14ac:dyDescent="0.3">
      <c r="P217" s="34"/>
      <c r="Q217" s="34"/>
      <c r="R217" s="34"/>
      <c r="S217" s="34"/>
      <c r="T217" s="34"/>
      <c r="U217" s="34"/>
      <c r="V217" s="34"/>
      <c r="W217" s="34"/>
      <c r="X217" s="34"/>
      <c r="Y217" s="34"/>
      <c r="Z217" s="34"/>
      <c r="AA217" s="34"/>
      <c r="AB217" s="61"/>
      <c r="AC217" s="61"/>
      <c r="AD217" s="61"/>
    </row>
    <row r="218" spans="2:30" ht="15" customHeight="1" thickTop="1" thickBot="1" x14ac:dyDescent="0.3">
      <c r="H218" s="62" t="s">
        <v>44</v>
      </c>
      <c r="I218" s="63"/>
      <c r="J218" s="64"/>
      <c r="L218" s="35">
        <f>SUM(L210:L216)</f>
        <v>0</v>
      </c>
      <c r="M218" s="36"/>
      <c r="N218" s="35">
        <f>SUM(N210:N216)</f>
        <v>0</v>
      </c>
      <c r="O218" s="24"/>
      <c r="P218" s="34"/>
      <c r="Q218" s="25"/>
      <c r="R218" s="34"/>
      <c r="S218" s="25"/>
      <c r="T218" s="65" t="s">
        <v>48</v>
      </c>
      <c r="U218" s="65"/>
      <c r="V218" s="65"/>
      <c r="W218" s="25"/>
      <c r="X218" s="37">
        <f>P216/17</f>
        <v>3.7058823529411766</v>
      </c>
      <c r="Y218" s="38"/>
      <c r="Z218" s="37">
        <f>R216/17</f>
        <v>5.1764705882352944</v>
      </c>
      <c r="AA218" s="25"/>
      <c r="AB218" s="61"/>
      <c r="AC218" s="61"/>
      <c r="AD218" s="61"/>
    </row>
    <row r="219" spans="2:30" ht="5.0999999999999996" customHeight="1" thickTop="1" thickBot="1" x14ac:dyDescent="0.3">
      <c r="P219" s="34"/>
      <c r="Q219" s="34"/>
      <c r="R219" s="34"/>
      <c r="S219" s="34"/>
      <c r="T219" s="34"/>
      <c r="U219" s="34"/>
      <c r="V219" s="34"/>
      <c r="W219" s="34"/>
      <c r="X219" s="34"/>
      <c r="Y219" s="34"/>
      <c r="Z219" s="34"/>
      <c r="AA219" s="34"/>
      <c r="AB219" s="61"/>
      <c r="AC219" s="61"/>
      <c r="AD219" s="61"/>
    </row>
    <row r="220" spans="2:30" ht="15" customHeight="1" thickTop="1" thickBot="1" x14ac:dyDescent="0.3">
      <c r="D220" s="4">
        <f>D216</f>
        <v>40907</v>
      </c>
      <c r="E220" s="5"/>
      <c r="F220" s="6">
        <f>F216</f>
        <v>0</v>
      </c>
      <c r="G220" s="5"/>
      <c r="H220" s="19">
        <f>H216</f>
        <v>0</v>
      </c>
      <c r="I220" s="19"/>
      <c r="J220" s="19">
        <f>J216</f>
        <v>0</v>
      </c>
      <c r="K220" s="19"/>
      <c r="L220" s="58"/>
      <c r="M220" s="58"/>
      <c r="N220" s="59"/>
      <c r="O220" s="24"/>
      <c r="P220" s="60"/>
      <c r="Q220" s="60"/>
      <c r="R220" s="60"/>
      <c r="S220" s="60"/>
      <c r="T220" s="60"/>
      <c r="U220" s="60"/>
      <c r="V220" s="60"/>
      <c r="W220" s="25"/>
      <c r="X220" s="61"/>
      <c r="Y220" s="61"/>
      <c r="Z220" s="61"/>
      <c r="AA220" s="25"/>
      <c r="AB220" s="61"/>
      <c r="AC220" s="61"/>
      <c r="AD220" s="61"/>
    </row>
    <row r="221" spans="2:30" ht="15" customHeight="1" thickTop="1" x14ac:dyDescent="0.25">
      <c r="B221" s="41">
        <f>B216+1</f>
        <v>120</v>
      </c>
      <c r="D221" s="8">
        <f t="shared" ref="D221:D227" si="135">D220+1</f>
        <v>40908</v>
      </c>
      <c r="E221" s="7"/>
      <c r="F221" s="9"/>
      <c r="G221" s="7"/>
      <c r="H221" s="16"/>
      <c r="I221" s="16"/>
      <c r="J221" s="16"/>
      <c r="K221" s="16"/>
      <c r="L221" s="25">
        <f t="shared" ref="L221:L227" si="136">H221-H220</f>
        <v>0</v>
      </c>
      <c r="M221" s="25"/>
      <c r="N221" s="26">
        <f t="shared" ref="N221:N227" si="137">J221-J220</f>
        <v>0</v>
      </c>
      <c r="O221" s="24"/>
      <c r="P221" s="27">
        <f>P216+L221</f>
        <v>63</v>
      </c>
      <c r="Q221" s="28"/>
      <c r="R221" s="29">
        <f>N221+R216</f>
        <v>88</v>
      </c>
      <c r="S221" s="25"/>
      <c r="T221" s="27">
        <f t="shared" ref="T221:T227" si="138">P221/B221</f>
        <v>0.52500000000000002</v>
      </c>
      <c r="U221" s="28"/>
      <c r="V221" s="29">
        <f>R221/B221</f>
        <v>0.73333333333333328</v>
      </c>
      <c r="W221" s="25"/>
      <c r="X221" s="61"/>
      <c r="Y221" s="61"/>
      <c r="Z221" s="61"/>
      <c r="AA221" s="25"/>
      <c r="AB221" s="61"/>
      <c r="AC221" s="61"/>
      <c r="AD221" s="61"/>
    </row>
    <row r="222" spans="2:30" ht="15" customHeight="1" x14ac:dyDescent="0.25">
      <c r="B222" s="41">
        <f t="shared" ref="B222:B227" si="139">B221+1</f>
        <v>121</v>
      </c>
      <c r="D222" s="8">
        <f t="shared" si="135"/>
        <v>40909</v>
      </c>
      <c r="E222" s="7"/>
      <c r="F222" s="9"/>
      <c r="G222" s="7"/>
      <c r="H222" s="16"/>
      <c r="I222" s="16"/>
      <c r="J222" s="16"/>
      <c r="K222" s="16"/>
      <c r="L222" s="25">
        <f t="shared" si="136"/>
        <v>0</v>
      </c>
      <c r="M222" s="25"/>
      <c r="N222" s="26">
        <f t="shared" si="137"/>
        <v>0</v>
      </c>
      <c r="O222" s="24"/>
      <c r="P222" s="30">
        <f t="shared" ref="P222:P227" si="140">L222+P221</f>
        <v>63</v>
      </c>
      <c r="Q222" s="25"/>
      <c r="R222" s="26">
        <f t="shared" ref="R222:R227" si="141">N222+R221</f>
        <v>88</v>
      </c>
      <c r="S222" s="25"/>
      <c r="T222" s="30">
        <f t="shared" si="138"/>
        <v>0.52066115702479343</v>
      </c>
      <c r="U222" s="25"/>
      <c r="V222" s="26">
        <f t="shared" ref="V222:V227" si="142">R222/B222</f>
        <v>0.72727272727272729</v>
      </c>
      <c r="W222" s="25"/>
      <c r="X222" s="61"/>
      <c r="Y222" s="61"/>
      <c r="Z222" s="61"/>
      <c r="AA222" s="25"/>
      <c r="AB222" s="61"/>
      <c r="AC222" s="61"/>
      <c r="AD222" s="61"/>
    </row>
    <row r="223" spans="2:30" ht="15" customHeight="1" x14ac:dyDescent="0.25">
      <c r="B223" s="41">
        <f t="shared" si="139"/>
        <v>122</v>
      </c>
      <c r="D223" s="8">
        <f t="shared" si="135"/>
        <v>40910</v>
      </c>
      <c r="E223" s="7"/>
      <c r="F223" s="9"/>
      <c r="G223" s="7"/>
      <c r="H223" s="16"/>
      <c r="I223" s="16"/>
      <c r="J223" s="16"/>
      <c r="K223" s="16"/>
      <c r="L223" s="25">
        <f t="shared" si="136"/>
        <v>0</v>
      </c>
      <c r="M223" s="25"/>
      <c r="N223" s="26">
        <f t="shared" si="137"/>
        <v>0</v>
      </c>
      <c r="O223" s="24"/>
      <c r="P223" s="30">
        <f t="shared" si="140"/>
        <v>63</v>
      </c>
      <c r="Q223" s="25"/>
      <c r="R223" s="26">
        <f t="shared" si="141"/>
        <v>88</v>
      </c>
      <c r="S223" s="25"/>
      <c r="T223" s="30">
        <f t="shared" si="138"/>
        <v>0.51639344262295084</v>
      </c>
      <c r="U223" s="25"/>
      <c r="V223" s="26">
        <f t="shared" si="142"/>
        <v>0.72131147540983609</v>
      </c>
      <c r="W223" s="25"/>
      <c r="X223" s="61"/>
      <c r="Y223" s="61"/>
      <c r="Z223" s="61"/>
      <c r="AA223" s="25"/>
      <c r="AB223" s="61"/>
      <c r="AC223" s="61"/>
      <c r="AD223" s="61"/>
    </row>
    <row r="224" spans="2:30" ht="15" customHeight="1" x14ac:dyDescent="0.25">
      <c r="B224" s="41">
        <f t="shared" si="139"/>
        <v>123</v>
      </c>
      <c r="D224" s="8">
        <f t="shared" si="135"/>
        <v>40911</v>
      </c>
      <c r="E224" s="7"/>
      <c r="F224" s="9"/>
      <c r="G224" s="7"/>
      <c r="H224" s="16"/>
      <c r="I224" s="16"/>
      <c r="J224" s="16"/>
      <c r="K224" s="16"/>
      <c r="L224" s="25">
        <f t="shared" si="136"/>
        <v>0</v>
      </c>
      <c r="M224" s="25"/>
      <c r="N224" s="26">
        <f t="shared" si="137"/>
        <v>0</v>
      </c>
      <c r="O224" s="24"/>
      <c r="P224" s="30">
        <f t="shared" si="140"/>
        <v>63</v>
      </c>
      <c r="Q224" s="25"/>
      <c r="R224" s="26">
        <f t="shared" si="141"/>
        <v>88</v>
      </c>
      <c r="S224" s="25"/>
      <c r="T224" s="30">
        <f t="shared" si="138"/>
        <v>0.51219512195121952</v>
      </c>
      <c r="U224" s="25"/>
      <c r="V224" s="26">
        <f t="shared" si="142"/>
        <v>0.71544715447154472</v>
      </c>
      <c r="W224" s="25"/>
      <c r="X224" s="61"/>
      <c r="Y224" s="61"/>
      <c r="Z224" s="61"/>
      <c r="AA224" s="25"/>
      <c r="AB224" s="61"/>
      <c r="AC224" s="61"/>
      <c r="AD224" s="61"/>
    </row>
    <row r="225" spans="2:30" ht="15" customHeight="1" x14ac:dyDescent="0.25">
      <c r="B225" s="41">
        <f t="shared" si="139"/>
        <v>124</v>
      </c>
      <c r="D225" s="8">
        <f t="shared" si="135"/>
        <v>40912</v>
      </c>
      <c r="E225" s="7"/>
      <c r="F225" s="9"/>
      <c r="G225" s="7"/>
      <c r="H225" s="16"/>
      <c r="I225" s="16"/>
      <c r="J225" s="16"/>
      <c r="K225" s="16"/>
      <c r="L225" s="25">
        <f t="shared" si="136"/>
        <v>0</v>
      </c>
      <c r="M225" s="25"/>
      <c r="N225" s="26">
        <f t="shared" si="137"/>
        <v>0</v>
      </c>
      <c r="O225" s="24"/>
      <c r="P225" s="30">
        <f t="shared" si="140"/>
        <v>63</v>
      </c>
      <c r="Q225" s="25"/>
      <c r="R225" s="26">
        <f t="shared" si="141"/>
        <v>88</v>
      </c>
      <c r="S225" s="25"/>
      <c r="T225" s="30">
        <f t="shared" si="138"/>
        <v>0.50806451612903225</v>
      </c>
      <c r="U225" s="25"/>
      <c r="V225" s="26">
        <f t="shared" si="142"/>
        <v>0.70967741935483875</v>
      </c>
      <c r="W225" s="25"/>
      <c r="X225" s="61"/>
      <c r="Y225" s="61"/>
      <c r="Z225" s="61"/>
      <c r="AA225" s="25"/>
      <c r="AB225" s="61"/>
      <c r="AC225" s="61"/>
      <c r="AD225" s="61"/>
    </row>
    <row r="226" spans="2:30" ht="15" customHeight="1" x14ac:dyDescent="0.25">
      <c r="B226" s="41">
        <f t="shared" si="139"/>
        <v>125</v>
      </c>
      <c r="D226" s="8">
        <f t="shared" si="135"/>
        <v>40913</v>
      </c>
      <c r="E226" s="7"/>
      <c r="F226" s="9"/>
      <c r="G226" s="7"/>
      <c r="H226" s="16"/>
      <c r="I226" s="16"/>
      <c r="J226" s="16"/>
      <c r="K226" s="16"/>
      <c r="L226" s="25">
        <f t="shared" si="136"/>
        <v>0</v>
      </c>
      <c r="M226" s="25"/>
      <c r="N226" s="26">
        <f t="shared" si="137"/>
        <v>0</v>
      </c>
      <c r="O226" s="24"/>
      <c r="P226" s="30">
        <f t="shared" si="140"/>
        <v>63</v>
      </c>
      <c r="Q226" s="25"/>
      <c r="R226" s="26">
        <f t="shared" si="141"/>
        <v>88</v>
      </c>
      <c r="S226" s="25"/>
      <c r="T226" s="30">
        <f t="shared" si="138"/>
        <v>0.504</v>
      </c>
      <c r="U226" s="25"/>
      <c r="V226" s="26">
        <f t="shared" si="142"/>
        <v>0.70399999999999996</v>
      </c>
      <c r="W226" s="25"/>
      <c r="X226" s="61"/>
      <c r="Y226" s="61"/>
      <c r="Z226" s="61"/>
      <c r="AA226" s="25"/>
      <c r="AB226" s="61"/>
      <c r="AC226" s="61"/>
      <c r="AD226" s="61"/>
    </row>
    <row r="227" spans="2:30" ht="15" customHeight="1" thickBot="1" x14ac:dyDescent="0.3">
      <c r="B227" s="41">
        <f t="shared" si="139"/>
        <v>126</v>
      </c>
      <c r="D227" s="10">
        <f t="shared" si="135"/>
        <v>40914</v>
      </c>
      <c r="E227" s="11"/>
      <c r="F227" s="12"/>
      <c r="G227" s="11"/>
      <c r="H227" s="20"/>
      <c r="I227" s="20"/>
      <c r="J227" s="20"/>
      <c r="K227" s="20"/>
      <c r="L227" s="31">
        <f t="shared" si="136"/>
        <v>0</v>
      </c>
      <c r="M227" s="31"/>
      <c r="N227" s="32">
        <f t="shared" si="137"/>
        <v>0</v>
      </c>
      <c r="O227" s="24"/>
      <c r="P227" s="33">
        <f t="shared" si="140"/>
        <v>63</v>
      </c>
      <c r="Q227" s="31"/>
      <c r="R227" s="32">
        <f t="shared" si="141"/>
        <v>88</v>
      </c>
      <c r="S227" s="25"/>
      <c r="T227" s="33">
        <f t="shared" si="138"/>
        <v>0.5</v>
      </c>
      <c r="U227" s="31"/>
      <c r="V227" s="32">
        <f t="shared" si="142"/>
        <v>0.69841269841269837</v>
      </c>
      <c r="W227" s="25"/>
      <c r="X227" s="61"/>
      <c r="Y227" s="61"/>
      <c r="Z227" s="61"/>
      <c r="AA227" s="25"/>
      <c r="AB227" s="61"/>
      <c r="AC227" s="61"/>
      <c r="AD227" s="61"/>
    </row>
    <row r="228" spans="2:30" ht="5.0999999999999996" customHeight="1" thickTop="1" thickBot="1" x14ac:dyDescent="0.3">
      <c r="P228" s="34"/>
      <c r="Q228" s="34"/>
      <c r="R228" s="34"/>
      <c r="S228" s="34"/>
      <c r="T228" s="34"/>
      <c r="U228" s="34"/>
      <c r="V228" s="34"/>
      <c r="W228" s="34"/>
      <c r="X228" s="34"/>
      <c r="Y228" s="34"/>
      <c r="Z228" s="34"/>
      <c r="AA228" s="34"/>
      <c r="AB228" s="61"/>
      <c r="AC228" s="61"/>
      <c r="AD228" s="61"/>
    </row>
    <row r="229" spans="2:30" ht="15" customHeight="1" thickTop="1" thickBot="1" x14ac:dyDescent="0.3">
      <c r="H229" s="62" t="s">
        <v>45</v>
      </c>
      <c r="I229" s="63"/>
      <c r="J229" s="64"/>
      <c r="K229" s="21"/>
      <c r="L229" s="35">
        <f>SUM(L221:L227)</f>
        <v>0</v>
      </c>
      <c r="M229" s="36"/>
      <c r="N229" s="35">
        <f>SUM(N221:N227)</f>
        <v>0</v>
      </c>
      <c r="O229" s="24"/>
      <c r="P229" s="34"/>
      <c r="Q229" s="25"/>
      <c r="R229" s="34"/>
      <c r="S229" s="25"/>
      <c r="T229" s="65" t="s">
        <v>49</v>
      </c>
      <c r="U229" s="65"/>
      <c r="V229" s="65"/>
      <c r="W229" s="25"/>
      <c r="X229" s="37">
        <f>P227/18</f>
        <v>3.5</v>
      </c>
      <c r="Y229" s="38"/>
      <c r="Z229" s="37">
        <f>R227/18</f>
        <v>4.8888888888888893</v>
      </c>
      <c r="AA229" s="25"/>
      <c r="AB229" s="61"/>
      <c r="AC229" s="61"/>
      <c r="AD229" s="61"/>
    </row>
    <row r="230" spans="2:30" ht="5.0999999999999996" customHeight="1" thickTop="1" thickBot="1" x14ac:dyDescent="0.3">
      <c r="P230" s="34"/>
      <c r="Q230" s="34"/>
      <c r="R230" s="34"/>
      <c r="S230" s="34"/>
      <c r="T230" s="34"/>
      <c r="U230" s="34"/>
      <c r="V230" s="34"/>
      <c r="W230" s="34"/>
      <c r="X230" s="34"/>
      <c r="Y230" s="34"/>
      <c r="Z230" s="34"/>
      <c r="AA230" s="34"/>
      <c r="AB230" s="61"/>
      <c r="AC230" s="61"/>
      <c r="AD230" s="61"/>
    </row>
    <row r="231" spans="2:30" ht="15" customHeight="1" thickTop="1" thickBot="1" x14ac:dyDescent="0.3">
      <c r="D231" s="4">
        <f>D227</f>
        <v>40914</v>
      </c>
      <c r="E231" s="5"/>
      <c r="F231" s="6">
        <f>F227</f>
        <v>0</v>
      </c>
      <c r="G231" s="5"/>
      <c r="H231" s="19">
        <f>H227</f>
        <v>0</v>
      </c>
      <c r="I231" s="19"/>
      <c r="J231" s="19">
        <f>J227</f>
        <v>0</v>
      </c>
      <c r="K231" s="19"/>
      <c r="L231" s="58"/>
      <c r="M231" s="58"/>
      <c r="N231" s="59"/>
      <c r="O231" s="24"/>
      <c r="P231" s="60"/>
      <c r="Q231" s="60"/>
      <c r="R231" s="60"/>
      <c r="S231" s="60"/>
      <c r="T231" s="60"/>
      <c r="U231" s="60"/>
      <c r="V231" s="60"/>
      <c r="W231" s="25"/>
      <c r="X231" s="61"/>
      <c r="Y231" s="61"/>
      <c r="Z231" s="61"/>
      <c r="AA231" s="25"/>
      <c r="AB231" s="61"/>
      <c r="AC231" s="61"/>
      <c r="AD231" s="61"/>
    </row>
    <row r="232" spans="2:30" ht="15" customHeight="1" thickTop="1" x14ac:dyDescent="0.25">
      <c r="B232" s="41">
        <f>B227+1</f>
        <v>127</v>
      </c>
      <c r="D232" s="8">
        <f t="shared" ref="D232:D238" si="143">D231+1</f>
        <v>40915</v>
      </c>
      <c r="E232" s="7"/>
      <c r="F232" s="9"/>
      <c r="G232" s="7"/>
      <c r="H232" s="16"/>
      <c r="I232" s="16"/>
      <c r="J232" s="16"/>
      <c r="K232" s="16"/>
      <c r="L232" s="25">
        <f t="shared" ref="L232:L238" si="144">H232-H231</f>
        <v>0</v>
      </c>
      <c r="M232" s="25"/>
      <c r="N232" s="26">
        <f t="shared" ref="N232:N238" si="145">J232-J231</f>
        <v>0</v>
      </c>
      <c r="O232" s="24"/>
      <c r="P232" s="27">
        <f>P227+L232</f>
        <v>63</v>
      </c>
      <c r="Q232" s="28"/>
      <c r="R232" s="29">
        <f>N232+R227</f>
        <v>88</v>
      </c>
      <c r="S232" s="25"/>
      <c r="T232" s="27">
        <f t="shared" ref="T232:T238" si="146">P232/B232</f>
        <v>0.49606299212598426</v>
      </c>
      <c r="U232" s="28"/>
      <c r="V232" s="29">
        <f>R232/B232</f>
        <v>0.69291338582677164</v>
      </c>
      <c r="W232" s="25"/>
      <c r="X232" s="61"/>
      <c r="Y232" s="61"/>
      <c r="Z232" s="61"/>
      <c r="AA232" s="25"/>
      <c r="AB232" s="61"/>
      <c r="AC232" s="61"/>
      <c r="AD232" s="61"/>
    </row>
    <row r="233" spans="2:30" ht="15" customHeight="1" x14ac:dyDescent="0.25">
      <c r="B233" s="41">
        <f t="shared" ref="B233:B238" si="147">B232+1</f>
        <v>128</v>
      </c>
      <c r="D233" s="8">
        <f t="shared" si="143"/>
        <v>40916</v>
      </c>
      <c r="E233" s="7"/>
      <c r="F233" s="9"/>
      <c r="G233" s="7"/>
      <c r="H233" s="16"/>
      <c r="I233" s="16"/>
      <c r="J233" s="16"/>
      <c r="K233" s="16"/>
      <c r="L233" s="25">
        <f t="shared" si="144"/>
        <v>0</v>
      </c>
      <c r="M233" s="25"/>
      <c r="N233" s="26">
        <f t="shared" si="145"/>
        <v>0</v>
      </c>
      <c r="O233" s="24"/>
      <c r="P233" s="30">
        <f t="shared" ref="P233:P238" si="148">L233+P232</f>
        <v>63</v>
      </c>
      <c r="Q233" s="25"/>
      <c r="R233" s="26">
        <f t="shared" ref="R233:R238" si="149">N233+R232</f>
        <v>88</v>
      </c>
      <c r="S233" s="25"/>
      <c r="T233" s="30">
        <f t="shared" si="146"/>
        <v>0.4921875</v>
      </c>
      <c r="U233" s="25"/>
      <c r="V233" s="26">
        <f t="shared" ref="V233:V238" si="150">R233/B233</f>
        <v>0.6875</v>
      </c>
      <c r="W233" s="25"/>
      <c r="X233" s="61"/>
      <c r="Y233" s="61"/>
      <c r="Z233" s="61"/>
      <c r="AA233" s="25"/>
      <c r="AB233" s="61"/>
      <c r="AC233" s="61"/>
      <c r="AD233" s="61"/>
    </row>
    <row r="234" spans="2:30" ht="15" customHeight="1" x14ac:dyDescent="0.25">
      <c r="B234" s="41">
        <f t="shared" si="147"/>
        <v>129</v>
      </c>
      <c r="D234" s="8">
        <f t="shared" si="143"/>
        <v>40917</v>
      </c>
      <c r="E234" s="7"/>
      <c r="F234" s="9"/>
      <c r="G234" s="7"/>
      <c r="H234" s="16"/>
      <c r="I234" s="16"/>
      <c r="J234" s="16"/>
      <c r="K234" s="16"/>
      <c r="L234" s="25">
        <f t="shared" si="144"/>
        <v>0</v>
      </c>
      <c r="M234" s="25"/>
      <c r="N234" s="26">
        <f t="shared" si="145"/>
        <v>0</v>
      </c>
      <c r="O234" s="24"/>
      <c r="P234" s="30">
        <f t="shared" si="148"/>
        <v>63</v>
      </c>
      <c r="Q234" s="25"/>
      <c r="R234" s="26">
        <f t="shared" si="149"/>
        <v>88</v>
      </c>
      <c r="S234" s="25"/>
      <c r="T234" s="30">
        <f t="shared" si="146"/>
        <v>0.48837209302325579</v>
      </c>
      <c r="U234" s="25"/>
      <c r="V234" s="26">
        <f t="shared" si="150"/>
        <v>0.68217054263565891</v>
      </c>
      <c r="W234" s="25"/>
      <c r="X234" s="61"/>
      <c r="Y234" s="61"/>
      <c r="Z234" s="61"/>
      <c r="AA234" s="25"/>
      <c r="AB234" s="61"/>
      <c r="AC234" s="61"/>
      <c r="AD234" s="61"/>
    </row>
    <row r="235" spans="2:30" ht="15" customHeight="1" x14ac:dyDescent="0.25">
      <c r="B235" s="41">
        <f t="shared" si="147"/>
        <v>130</v>
      </c>
      <c r="D235" s="8">
        <f t="shared" si="143"/>
        <v>40918</v>
      </c>
      <c r="E235" s="7"/>
      <c r="F235" s="9"/>
      <c r="G235" s="7"/>
      <c r="H235" s="16"/>
      <c r="I235" s="16"/>
      <c r="J235" s="16"/>
      <c r="K235" s="16"/>
      <c r="L235" s="25">
        <f t="shared" si="144"/>
        <v>0</v>
      </c>
      <c r="M235" s="25"/>
      <c r="N235" s="26">
        <f t="shared" si="145"/>
        <v>0</v>
      </c>
      <c r="O235" s="24"/>
      <c r="P235" s="30">
        <f t="shared" si="148"/>
        <v>63</v>
      </c>
      <c r="Q235" s="25"/>
      <c r="R235" s="26">
        <f t="shared" si="149"/>
        <v>88</v>
      </c>
      <c r="S235" s="25"/>
      <c r="T235" s="30">
        <f t="shared" si="146"/>
        <v>0.48461538461538461</v>
      </c>
      <c r="U235" s="25"/>
      <c r="V235" s="26">
        <f t="shared" si="150"/>
        <v>0.67692307692307696</v>
      </c>
      <c r="W235" s="25"/>
      <c r="X235" s="61"/>
      <c r="Y235" s="61"/>
      <c r="Z235" s="61"/>
      <c r="AA235" s="25"/>
      <c r="AB235" s="61"/>
      <c r="AC235" s="61"/>
      <c r="AD235" s="61"/>
    </row>
    <row r="236" spans="2:30" ht="15" customHeight="1" x14ac:dyDescent="0.25">
      <c r="B236" s="41">
        <f t="shared" si="147"/>
        <v>131</v>
      </c>
      <c r="D236" s="8">
        <f t="shared" si="143"/>
        <v>40919</v>
      </c>
      <c r="E236" s="7"/>
      <c r="F236" s="9"/>
      <c r="G236" s="7"/>
      <c r="H236" s="16"/>
      <c r="I236" s="16"/>
      <c r="J236" s="16"/>
      <c r="K236" s="16"/>
      <c r="L236" s="25">
        <f t="shared" si="144"/>
        <v>0</v>
      </c>
      <c r="M236" s="25"/>
      <c r="N236" s="26">
        <f t="shared" si="145"/>
        <v>0</v>
      </c>
      <c r="O236" s="24"/>
      <c r="P236" s="30">
        <f t="shared" si="148"/>
        <v>63</v>
      </c>
      <c r="Q236" s="25"/>
      <c r="R236" s="26">
        <f t="shared" si="149"/>
        <v>88</v>
      </c>
      <c r="S236" s="25"/>
      <c r="T236" s="30">
        <f t="shared" si="146"/>
        <v>0.48091603053435117</v>
      </c>
      <c r="U236" s="25"/>
      <c r="V236" s="26">
        <f t="shared" si="150"/>
        <v>0.6717557251908397</v>
      </c>
      <c r="W236" s="25"/>
      <c r="X236" s="61"/>
      <c r="Y236" s="61"/>
      <c r="Z236" s="61"/>
      <c r="AA236" s="25"/>
      <c r="AB236" s="61"/>
      <c r="AC236" s="61"/>
      <c r="AD236" s="61"/>
    </row>
    <row r="237" spans="2:30" ht="15" customHeight="1" x14ac:dyDescent="0.25">
      <c r="B237" s="41">
        <f t="shared" si="147"/>
        <v>132</v>
      </c>
      <c r="D237" s="8">
        <f t="shared" si="143"/>
        <v>40920</v>
      </c>
      <c r="E237" s="7"/>
      <c r="F237" s="9"/>
      <c r="G237" s="7"/>
      <c r="H237" s="16"/>
      <c r="I237" s="16"/>
      <c r="J237" s="16"/>
      <c r="K237" s="16"/>
      <c r="L237" s="25">
        <f t="shared" si="144"/>
        <v>0</v>
      </c>
      <c r="M237" s="25"/>
      <c r="N237" s="26">
        <f t="shared" si="145"/>
        <v>0</v>
      </c>
      <c r="O237" s="24"/>
      <c r="P237" s="30">
        <f t="shared" si="148"/>
        <v>63</v>
      </c>
      <c r="Q237" s="25"/>
      <c r="R237" s="26">
        <f t="shared" si="149"/>
        <v>88</v>
      </c>
      <c r="S237" s="25"/>
      <c r="T237" s="30">
        <f t="shared" si="146"/>
        <v>0.47727272727272729</v>
      </c>
      <c r="U237" s="25"/>
      <c r="V237" s="26">
        <f t="shared" si="150"/>
        <v>0.66666666666666663</v>
      </c>
      <c r="W237" s="25"/>
      <c r="X237" s="61"/>
      <c r="Y237" s="61"/>
      <c r="Z237" s="61"/>
      <c r="AA237" s="25"/>
      <c r="AB237" s="61"/>
      <c r="AC237" s="61"/>
      <c r="AD237" s="61"/>
    </row>
    <row r="238" spans="2:30" ht="15" customHeight="1" thickBot="1" x14ac:dyDescent="0.3">
      <c r="B238" s="41">
        <f t="shared" si="147"/>
        <v>133</v>
      </c>
      <c r="D238" s="10">
        <f t="shared" si="143"/>
        <v>40921</v>
      </c>
      <c r="E238" s="11"/>
      <c r="F238" s="12"/>
      <c r="G238" s="11"/>
      <c r="H238" s="20"/>
      <c r="I238" s="20"/>
      <c r="J238" s="20"/>
      <c r="K238" s="20"/>
      <c r="L238" s="31">
        <f t="shared" si="144"/>
        <v>0</v>
      </c>
      <c r="M238" s="31"/>
      <c r="N238" s="32">
        <f t="shared" si="145"/>
        <v>0</v>
      </c>
      <c r="O238" s="24"/>
      <c r="P238" s="33">
        <f t="shared" si="148"/>
        <v>63</v>
      </c>
      <c r="Q238" s="31"/>
      <c r="R238" s="32">
        <f t="shared" si="149"/>
        <v>88</v>
      </c>
      <c r="S238" s="25"/>
      <c r="T238" s="33">
        <f t="shared" si="146"/>
        <v>0.47368421052631576</v>
      </c>
      <c r="U238" s="31"/>
      <c r="V238" s="32">
        <f t="shared" si="150"/>
        <v>0.66165413533834583</v>
      </c>
      <c r="W238" s="25"/>
      <c r="X238" s="61"/>
      <c r="Y238" s="61"/>
      <c r="Z238" s="61"/>
      <c r="AA238" s="25"/>
      <c r="AB238" s="61"/>
      <c r="AC238" s="61"/>
      <c r="AD238" s="61"/>
    </row>
    <row r="239" spans="2:30" ht="5.0999999999999996" customHeight="1" thickTop="1" thickBot="1" x14ac:dyDescent="0.3">
      <c r="H239" s="20"/>
      <c r="I239" s="20"/>
      <c r="J239" s="20"/>
      <c r="P239" s="34"/>
      <c r="Q239" s="34"/>
      <c r="R239" s="34"/>
      <c r="S239" s="34"/>
      <c r="T239" s="34"/>
      <c r="U239" s="25"/>
      <c r="V239" s="34"/>
      <c r="W239" s="34"/>
      <c r="X239" s="34"/>
      <c r="Y239" s="34"/>
      <c r="Z239" s="34"/>
      <c r="AA239" s="34"/>
      <c r="AB239" s="61"/>
      <c r="AC239" s="61"/>
      <c r="AD239" s="61"/>
    </row>
    <row r="240" spans="2:30" ht="15" customHeight="1" thickTop="1" thickBot="1" x14ac:dyDescent="0.3">
      <c r="H240" s="62" t="s">
        <v>46</v>
      </c>
      <c r="I240" s="63"/>
      <c r="J240" s="64"/>
      <c r="K240" s="21"/>
      <c r="L240" s="35">
        <f>SUM(L232:L238)</f>
        <v>0</v>
      </c>
      <c r="M240" s="36"/>
      <c r="N240" s="35">
        <f>SUM(N232:N238)</f>
        <v>0</v>
      </c>
      <c r="O240" s="24"/>
      <c r="P240" s="34"/>
      <c r="Q240" s="25"/>
      <c r="R240" s="34"/>
      <c r="S240" s="25"/>
      <c r="T240" s="65" t="s">
        <v>50</v>
      </c>
      <c r="U240" s="65"/>
      <c r="V240" s="65"/>
      <c r="W240" s="25"/>
      <c r="X240" s="37">
        <f>P238/19</f>
        <v>3.3157894736842106</v>
      </c>
      <c r="Y240" s="38"/>
      <c r="Z240" s="37">
        <f>R238/19</f>
        <v>4.6315789473684212</v>
      </c>
      <c r="AA240" s="25"/>
      <c r="AB240" s="61"/>
      <c r="AC240" s="61"/>
      <c r="AD240" s="61"/>
    </row>
    <row r="241" spans="1:30" ht="5.0999999999999996" customHeight="1" thickTop="1" thickBot="1" x14ac:dyDescent="0.3">
      <c r="P241" s="34"/>
      <c r="Q241" s="34"/>
      <c r="R241" s="34"/>
      <c r="S241" s="34"/>
      <c r="T241" s="34"/>
      <c r="U241" s="25"/>
      <c r="V241" s="34"/>
      <c r="W241" s="34"/>
      <c r="X241" s="34"/>
      <c r="Y241" s="34"/>
      <c r="Z241" s="34"/>
      <c r="AA241" s="34"/>
      <c r="AB241" s="61"/>
      <c r="AC241" s="61"/>
      <c r="AD241" s="61"/>
    </row>
    <row r="242" spans="1:30" ht="15" customHeight="1" thickTop="1" thickBot="1" x14ac:dyDescent="0.3">
      <c r="D242" s="4">
        <f>D238</f>
        <v>40921</v>
      </c>
      <c r="E242" s="5"/>
      <c r="F242" s="6">
        <f>F238</f>
        <v>0</v>
      </c>
      <c r="G242" s="5"/>
      <c r="H242" s="19">
        <f>H238</f>
        <v>0</v>
      </c>
      <c r="I242" s="19"/>
      <c r="J242" s="19">
        <f>J238</f>
        <v>0</v>
      </c>
      <c r="K242" s="19"/>
      <c r="L242" s="58"/>
      <c r="M242" s="58"/>
      <c r="N242" s="59"/>
      <c r="O242" s="24"/>
      <c r="P242" s="60"/>
      <c r="Q242" s="60"/>
      <c r="R242" s="60"/>
      <c r="S242" s="60"/>
      <c r="T242" s="60"/>
      <c r="U242" s="60"/>
      <c r="V242" s="60"/>
      <c r="W242" s="25"/>
      <c r="X242" s="61"/>
      <c r="Y242" s="61"/>
      <c r="Z242" s="61"/>
      <c r="AA242" s="25"/>
      <c r="AB242" s="61"/>
      <c r="AC242" s="61"/>
      <c r="AD242" s="61"/>
    </row>
    <row r="243" spans="1:30" ht="15" customHeight="1" thickTop="1" x14ac:dyDescent="0.25">
      <c r="B243" s="41">
        <f>B238+1</f>
        <v>134</v>
      </c>
      <c r="D243" s="8">
        <f t="shared" ref="D243:D249" si="151">D242+1</f>
        <v>40922</v>
      </c>
      <c r="E243" s="7"/>
      <c r="F243" s="9"/>
      <c r="G243" s="7"/>
      <c r="H243" s="16"/>
      <c r="I243" s="16"/>
      <c r="J243" s="16"/>
      <c r="K243" s="16"/>
      <c r="L243" s="25">
        <f t="shared" ref="L243:L249" si="152">H243-H242</f>
        <v>0</v>
      </c>
      <c r="M243" s="25"/>
      <c r="N243" s="26">
        <f t="shared" ref="N243:N249" si="153">J243-J242</f>
        <v>0</v>
      </c>
      <c r="O243" s="24"/>
      <c r="P243" s="27">
        <f>P238+L243</f>
        <v>63</v>
      </c>
      <c r="Q243" s="28"/>
      <c r="R243" s="29">
        <f>N243+R238</f>
        <v>88</v>
      </c>
      <c r="S243" s="25"/>
      <c r="T243" s="27">
        <f t="shared" ref="T243:T249" si="154">P243/B243</f>
        <v>0.47014925373134331</v>
      </c>
      <c r="U243" s="28"/>
      <c r="V243" s="29">
        <f>R243/B243</f>
        <v>0.65671641791044777</v>
      </c>
      <c r="W243" s="25"/>
      <c r="X243" s="61"/>
      <c r="Y243" s="61"/>
      <c r="Z243" s="61"/>
      <c r="AA243" s="25"/>
      <c r="AB243" s="61"/>
      <c r="AC243" s="61"/>
      <c r="AD243" s="61"/>
    </row>
    <row r="244" spans="1:30" ht="15" customHeight="1" x14ac:dyDescent="0.25">
      <c r="B244" s="41">
        <f t="shared" ref="B244:B249" si="155">B243+1</f>
        <v>135</v>
      </c>
      <c r="D244" s="8">
        <f t="shared" si="151"/>
        <v>40923</v>
      </c>
      <c r="E244" s="7"/>
      <c r="F244" s="9"/>
      <c r="G244" s="7"/>
      <c r="H244" s="16"/>
      <c r="I244" s="16"/>
      <c r="J244" s="16"/>
      <c r="K244" s="16"/>
      <c r="L244" s="25">
        <f t="shared" si="152"/>
        <v>0</v>
      </c>
      <c r="M244" s="25"/>
      <c r="N244" s="26">
        <f t="shared" si="153"/>
        <v>0</v>
      </c>
      <c r="O244" s="24"/>
      <c r="P244" s="30">
        <f t="shared" ref="P244:P249" si="156">L244+P243</f>
        <v>63</v>
      </c>
      <c r="Q244" s="25"/>
      <c r="R244" s="26">
        <f t="shared" ref="R244:R249" si="157">N244+R243</f>
        <v>88</v>
      </c>
      <c r="S244" s="25"/>
      <c r="T244" s="30">
        <f t="shared" si="154"/>
        <v>0.46666666666666667</v>
      </c>
      <c r="U244" s="25"/>
      <c r="V244" s="26">
        <f t="shared" ref="V244:V249" si="158">R244/B244</f>
        <v>0.6518518518518519</v>
      </c>
      <c r="W244" s="25"/>
      <c r="X244" s="61"/>
      <c r="Y244" s="61"/>
      <c r="Z244" s="61"/>
      <c r="AA244" s="25"/>
      <c r="AB244" s="61"/>
      <c r="AC244" s="61"/>
      <c r="AD244" s="61"/>
    </row>
    <row r="245" spans="1:30" ht="15" customHeight="1" x14ac:dyDescent="0.25">
      <c r="B245" s="41">
        <f t="shared" si="155"/>
        <v>136</v>
      </c>
      <c r="D245" s="8">
        <f t="shared" si="151"/>
        <v>40924</v>
      </c>
      <c r="E245" s="7"/>
      <c r="F245" s="9"/>
      <c r="G245" s="7"/>
      <c r="H245" s="16"/>
      <c r="I245" s="16"/>
      <c r="J245" s="16"/>
      <c r="K245" s="16"/>
      <c r="L245" s="25">
        <f t="shared" si="152"/>
        <v>0</v>
      </c>
      <c r="M245" s="25"/>
      <c r="N245" s="26">
        <f t="shared" si="153"/>
        <v>0</v>
      </c>
      <c r="O245" s="24"/>
      <c r="P245" s="30">
        <f t="shared" si="156"/>
        <v>63</v>
      </c>
      <c r="Q245" s="25"/>
      <c r="R245" s="26">
        <f t="shared" si="157"/>
        <v>88</v>
      </c>
      <c r="S245" s="25"/>
      <c r="T245" s="30">
        <f t="shared" si="154"/>
        <v>0.46323529411764708</v>
      </c>
      <c r="U245" s="25"/>
      <c r="V245" s="26">
        <f t="shared" si="158"/>
        <v>0.6470588235294118</v>
      </c>
      <c r="W245" s="25"/>
      <c r="X245" s="61"/>
      <c r="Y245" s="61"/>
      <c r="Z245" s="61"/>
      <c r="AA245" s="25"/>
      <c r="AB245" s="61"/>
      <c r="AC245" s="61"/>
      <c r="AD245" s="61"/>
    </row>
    <row r="246" spans="1:30" ht="15" customHeight="1" x14ac:dyDescent="0.25">
      <c r="B246" s="41">
        <f t="shared" si="155"/>
        <v>137</v>
      </c>
      <c r="D246" s="8">
        <f t="shared" si="151"/>
        <v>40925</v>
      </c>
      <c r="E246" s="7"/>
      <c r="F246" s="9"/>
      <c r="G246" s="7"/>
      <c r="H246" s="16"/>
      <c r="I246" s="16"/>
      <c r="J246" s="16"/>
      <c r="K246" s="16"/>
      <c r="L246" s="25">
        <f t="shared" si="152"/>
        <v>0</v>
      </c>
      <c r="M246" s="25"/>
      <c r="N246" s="26">
        <f t="shared" si="153"/>
        <v>0</v>
      </c>
      <c r="O246" s="24"/>
      <c r="P246" s="30">
        <f t="shared" si="156"/>
        <v>63</v>
      </c>
      <c r="Q246" s="25"/>
      <c r="R246" s="26">
        <f t="shared" si="157"/>
        <v>88</v>
      </c>
      <c r="S246" s="25"/>
      <c r="T246" s="30">
        <f t="shared" si="154"/>
        <v>0.45985401459854014</v>
      </c>
      <c r="U246" s="25"/>
      <c r="V246" s="26">
        <f t="shared" si="158"/>
        <v>0.64233576642335766</v>
      </c>
      <c r="W246" s="25"/>
      <c r="X246" s="61"/>
      <c r="Y246" s="61"/>
      <c r="Z246" s="61"/>
      <c r="AA246" s="25"/>
      <c r="AB246" s="61"/>
      <c r="AC246" s="61"/>
      <c r="AD246" s="61"/>
    </row>
    <row r="247" spans="1:30" ht="15" customHeight="1" x14ac:dyDescent="0.25">
      <c r="B247" s="41">
        <f t="shared" si="155"/>
        <v>138</v>
      </c>
      <c r="D247" s="8">
        <f t="shared" si="151"/>
        <v>40926</v>
      </c>
      <c r="E247" s="7"/>
      <c r="F247" s="9"/>
      <c r="G247" s="7"/>
      <c r="H247" s="16"/>
      <c r="I247" s="16"/>
      <c r="J247" s="16"/>
      <c r="K247" s="16"/>
      <c r="L247" s="25">
        <f t="shared" si="152"/>
        <v>0</v>
      </c>
      <c r="M247" s="25"/>
      <c r="N247" s="26">
        <f t="shared" si="153"/>
        <v>0</v>
      </c>
      <c r="O247" s="24"/>
      <c r="P247" s="30">
        <f t="shared" si="156"/>
        <v>63</v>
      </c>
      <c r="Q247" s="25"/>
      <c r="R247" s="26">
        <f t="shared" si="157"/>
        <v>88</v>
      </c>
      <c r="S247" s="25"/>
      <c r="T247" s="30">
        <f t="shared" si="154"/>
        <v>0.45652173913043476</v>
      </c>
      <c r="U247" s="25"/>
      <c r="V247" s="26">
        <f t="shared" si="158"/>
        <v>0.6376811594202898</v>
      </c>
      <c r="W247" s="25"/>
      <c r="X247" s="61"/>
      <c r="Y247" s="61"/>
      <c r="Z247" s="61"/>
      <c r="AA247" s="25"/>
      <c r="AB247" s="61"/>
      <c r="AC247" s="61"/>
      <c r="AD247" s="61"/>
    </row>
    <row r="248" spans="1:30" ht="15" customHeight="1" x14ac:dyDescent="0.25">
      <c r="B248" s="41">
        <f t="shared" si="155"/>
        <v>139</v>
      </c>
      <c r="D248" s="8">
        <f t="shared" si="151"/>
        <v>40927</v>
      </c>
      <c r="E248" s="7"/>
      <c r="F248" s="9"/>
      <c r="G248" s="7"/>
      <c r="H248" s="16"/>
      <c r="I248" s="16"/>
      <c r="J248" s="16"/>
      <c r="K248" s="16"/>
      <c r="L248" s="25">
        <f t="shared" si="152"/>
        <v>0</v>
      </c>
      <c r="M248" s="25"/>
      <c r="N248" s="26">
        <f t="shared" si="153"/>
        <v>0</v>
      </c>
      <c r="O248" s="24"/>
      <c r="P248" s="30">
        <f t="shared" si="156"/>
        <v>63</v>
      </c>
      <c r="Q248" s="25"/>
      <c r="R248" s="26">
        <f t="shared" si="157"/>
        <v>88</v>
      </c>
      <c r="S248" s="25"/>
      <c r="T248" s="30">
        <f t="shared" si="154"/>
        <v>0.45323741007194246</v>
      </c>
      <c r="U248" s="25"/>
      <c r="V248" s="26">
        <f t="shared" si="158"/>
        <v>0.63309352517985606</v>
      </c>
      <c r="W248" s="25"/>
      <c r="X248" s="61"/>
      <c r="Y248" s="61"/>
      <c r="Z248" s="61"/>
      <c r="AA248" s="25"/>
      <c r="AB248" s="61"/>
      <c r="AC248" s="61"/>
      <c r="AD248" s="61"/>
    </row>
    <row r="249" spans="1:30" ht="15" customHeight="1" thickBot="1" x14ac:dyDescent="0.3">
      <c r="B249" s="41">
        <f t="shared" si="155"/>
        <v>140</v>
      </c>
      <c r="D249" s="10">
        <f t="shared" si="151"/>
        <v>40928</v>
      </c>
      <c r="E249" s="11"/>
      <c r="F249" s="12"/>
      <c r="G249" s="11"/>
      <c r="H249" s="20"/>
      <c r="I249" s="20"/>
      <c r="J249" s="20"/>
      <c r="K249" s="20"/>
      <c r="L249" s="31">
        <f t="shared" si="152"/>
        <v>0</v>
      </c>
      <c r="M249" s="31"/>
      <c r="N249" s="32">
        <f t="shared" si="153"/>
        <v>0</v>
      </c>
      <c r="O249" s="24"/>
      <c r="P249" s="33">
        <f t="shared" si="156"/>
        <v>63</v>
      </c>
      <c r="Q249" s="31"/>
      <c r="R249" s="32">
        <f t="shared" si="157"/>
        <v>88</v>
      </c>
      <c r="S249" s="25"/>
      <c r="T249" s="33">
        <f t="shared" si="154"/>
        <v>0.45</v>
      </c>
      <c r="U249" s="31"/>
      <c r="V249" s="32">
        <f t="shared" si="158"/>
        <v>0.62857142857142856</v>
      </c>
      <c r="W249" s="25"/>
      <c r="X249" s="61"/>
      <c r="Y249" s="61"/>
      <c r="Z249" s="61"/>
      <c r="AA249" s="25"/>
      <c r="AB249" s="61"/>
      <c r="AC249" s="61"/>
      <c r="AD249" s="61"/>
    </row>
    <row r="250" spans="1:30" ht="5.0999999999999996" customHeight="1" thickTop="1" thickBot="1" x14ac:dyDescent="0.3">
      <c r="H250" s="20"/>
      <c r="I250" s="20"/>
      <c r="J250" s="20"/>
      <c r="P250" s="34"/>
      <c r="Q250" s="34"/>
      <c r="R250" s="34"/>
      <c r="S250" s="34"/>
      <c r="T250" s="34"/>
      <c r="U250" s="34"/>
      <c r="V250" s="34"/>
      <c r="W250" s="34"/>
      <c r="X250" s="34"/>
      <c r="Y250" s="34"/>
      <c r="Z250" s="34"/>
      <c r="AA250" s="34"/>
      <c r="AB250" s="61"/>
      <c r="AC250" s="61"/>
      <c r="AD250" s="61"/>
    </row>
    <row r="251" spans="1:30" ht="15" customHeight="1" thickTop="1" thickBot="1" x14ac:dyDescent="0.3">
      <c r="H251" s="62" t="s">
        <v>47</v>
      </c>
      <c r="I251" s="63"/>
      <c r="J251" s="64"/>
      <c r="K251" s="21"/>
      <c r="L251" s="35">
        <f>SUM(L243:L249)</f>
        <v>0</v>
      </c>
      <c r="M251" s="36"/>
      <c r="N251" s="35">
        <f>SUM(N243:N249)</f>
        <v>0</v>
      </c>
      <c r="O251" s="40"/>
      <c r="P251" s="36"/>
      <c r="Q251" s="40"/>
      <c r="R251" s="36"/>
      <c r="S251" s="25"/>
      <c r="T251" s="65" t="s">
        <v>51</v>
      </c>
      <c r="U251" s="65"/>
      <c r="V251" s="65"/>
      <c r="W251" s="25"/>
      <c r="X251" s="37">
        <f>P249/20</f>
        <v>3.15</v>
      </c>
      <c r="Y251" s="38"/>
      <c r="Z251" s="37">
        <f>R249/20</f>
        <v>4.4000000000000004</v>
      </c>
      <c r="AA251" s="25"/>
      <c r="AB251" s="37">
        <f>P255/5</f>
        <v>12.6</v>
      </c>
      <c r="AC251" s="38"/>
      <c r="AD251" s="39">
        <f>R255/5</f>
        <v>17.600000000000001</v>
      </c>
    </row>
    <row r="252" spans="1:30" ht="5.0999999999999996" customHeight="1" thickTop="1" thickBot="1" x14ac:dyDescent="0.3">
      <c r="H252" s="21"/>
      <c r="I252" s="21"/>
      <c r="J252" s="21"/>
      <c r="K252" s="21"/>
      <c r="L252" s="36"/>
      <c r="M252" s="36"/>
      <c r="N252" s="36"/>
      <c r="O252" s="36"/>
      <c r="P252" s="36"/>
      <c r="Q252" s="36"/>
      <c r="R252" s="36"/>
      <c r="S252" s="34"/>
      <c r="T252" s="34"/>
      <c r="U252" s="34"/>
      <c r="V252" s="34"/>
      <c r="W252" s="34"/>
      <c r="X252" s="34"/>
      <c r="Y252" s="34"/>
      <c r="Z252" s="34"/>
      <c r="AA252" s="34"/>
      <c r="AB252" s="34"/>
      <c r="AC252" s="34"/>
      <c r="AD252" s="34"/>
    </row>
    <row r="253" spans="1:30" ht="14.25" thickTop="1" thickBot="1" x14ac:dyDescent="0.3">
      <c r="H253" s="21"/>
      <c r="I253" s="21"/>
      <c r="J253" s="21"/>
      <c r="K253" s="21"/>
      <c r="L253" s="52" t="s">
        <v>6</v>
      </c>
      <c r="M253" s="53"/>
      <c r="N253" s="54"/>
      <c r="O253" s="36"/>
      <c r="P253" s="35">
        <f>L218+L229+L251+L240</f>
        <v>0</v>
      </c>
      <c r="Q253" s="36"/>
      <c r="R253" s="35">
        <f>N251+N240+N229+N218</f>
        <v>0</v>
      </c>
      <c r="S253" s="34"/>
      <c r="T253" s="34"/>
      <c r="U253" s="34"/>
      <c r="V253" s="34"/>
      <c r="W253" s="34"/>
      <c r="X253" s="34"/>
      <c r="Y253" s="34"/>
      <c r="Z253" s="34"/>
      <c r="AA253" s="34"/>
      <c r="AB253" s="34"/>
      <c r="AC253" s="34"/>
      <c r="AD253" s="34"/>
    </row>
    <row r="254" spans="1:30" ht="14.25" thickTop="1" thickBot="1" x14ac:dyDescent="0.3"/>
    <row r="255" spans="1:30" ht="15.75" thickTop="1" thickBot="1" x14ac:dyDescent="0.3">
      <c r="L255" s="52" t="s">
        <v>31</v>
      </c>
      <c r="M255" s="53"/>
      <c r="N255" s="54"/>
      <c r="P255" s="35">
        <f>P253+P205</f>
        <v>63</v>
      </c>
      <c r="Q255" s="36"/>
      <c r="R255" s="35">
        <f>R253+R205</f>
        <v>88</v>
      </c>
      <c r="T255" s="55" t="s">
        <v>65</v>
      </c>
      <c r="U255" s="56"/>
      <c r="V255" s="57"/>
    </row>
    <row r="256" spans="1:30" s="43" customFormat="1" ht="20.100000000000001" customHeight="1" thickTop="1" thickBot="1" x14ac:dyDescent="0.3">
      <c r="A256" s="42"/>
      <c r="C256" s="42"/>
      <c r="D256" s="44"/>
      <c r="F256" s="45"/>
      <c r="H256" s="46"/>
      <c r="I256" s="46"/>
      <c r="J256" s="46"/>
      <c r="K256" s="46"/>
      <c r="L256" s="47"/>
      <c r="M256" s="47"/>
      <c r="N256" s="47"/>
      <c r="O256" s="47"/>
      <c r="P256" s="48"/>
      <c r="Q256" s="48"/>
      <c r="R256" s="48"/>
      <c r="S256" s="48"/>
      <c r="T256" s="48"/>
      <c r="U256" s="49"/>
      <c r="V256" s="48"/>
      <c r="W256" s="48"/>
      <c r="X256" s="48"/>
      <c r="Y256" s="48"/>
      <c r="Z256" s="48"/>
      <c r="AA256" s="48"/>
      <c r="AB256" s="47"/>
      <c r="AC256" s="47"/>
      <c r="AD256" s="47"/>
    </row>
    <row r="257" spans="2:30" ht="15" customHeight="1" thickBot="1" x14ac:dyDescent="0.3">
      <c r="B257" s="3" t="s">
        <v>60</v>
      </c>
      <c r="D257" s="3" t="s">
        <v>5</v>
      </c>
      <c r="F257" s="14" t="s">
        <v>4</v>
      </c>
      <c r="H257" s="18" t="s">
        <v>1</v>
      </c>
      <c r="J257" s="18" t="s">
        <v>2</v>
      </c>
      <c r="L257" s="23" t="s">
        <v>1</v>
      </c>
      <c r="N257" s="23" t="s">
        <v>2</v>
      </c>
      <c r="P257" s="23" t="s">
        <v>1</v>
      </c>
      <c r="R257" s="23" t="s">
        <v>2</v>
      </c>
      <c r="T257" s="23" t="s">
        <v>1</v>
      </c>
      <c r="V257" s="23" t="s">
        <v>2</v>
      </c>
      <c r="X257" s="23" t="s">
        <v>1</v>
      </c>
      <c r="Z257" s="23" t="s">
        <v>2</v>
      </c>
      <c r="AB257" s="23" t="s">
        <v>1</v>
      </c>
      <c r="AD257" s="23" t="s">
        <v>2</v>
      </c>
    </row>
    <row r="258" spans="2:30" ht="5.0999999999999996" customHeight="1" thickBot="1" x14ac:dyDescent="0.3"/>
    <row r="259" spans="2:30" ht="15" customHeight="1" thickTop="1" thickBot="1" x14ac:dyDescent="0.3">
      <c r="B259" s="51" t="s">
        <v>66</v>
      </c>
      <c r="D259" s="4">
        <f>D249</f>
        <v>40928</v>
      </c>
      <c r="E259" s="5"/>
      <c r="F259" s="6">
        <f>F249</f>
        <v>0</v>
      </c>
      <c r="G259" s="5"/>
      <c r="H259" s="19">
        <f>H249</f>
        <v>0</v>
      </c>
      <c r="I259" s="19"/>
      <c r="J259" s="19">
        <f>J249</f>
        <v>0</v>
      </c>
      <c r="K259" s="19"/>
      <c r="L259" s="58"/>
      <c r="M259" s="58"/>
      <c r="N259" s="59"/>
      <c r="O259" s="24"/>
      <c r="P259" s="61"/>
      <c r="Q259" s="61"/>
      <c r="R259" s="61"/>
      <c r="S259" s="61"/>
      <c r="T259" s="61"/>
      <c r="U259" s="61"/>
      <c r="V259" s="61"/>
      <c r="W259" s="24"/>
      <c r="X259" s="61"/>
      <c r="Y259" s="61"/>
      <c r="Z259" s="61"/>
      <c r="AA259" s="24"/>
      <c r="AB259" s="61"/>
      <c r="AC259" s="61"/>
      <c r="AD259" s="61"/>
    </row>
    <row r="260" spans="2:30" ht="15" customHeight="1" thickTop="1" x14ac:dyDescent="0.25">
      <c r="B260" s="41">
        <f>B249+1</f>
        <v>141</v>
      </c>
      <c r="D260" s="8">
        <f>D259+1</f>
        <v>40929</v>
      </c>
      <c r="E260" s="7"/>
      <c r="F260" s="9"/>
      <c r="G260" s="7"/>
      <c r="H260" s="16"/>
      <c r="I260" s="16"/>
      <c r="J260" s="16"/>
      <c r="K260" s="16"/>
      <c r="L260" s="25">
        <f t="shared" ref="L260:L266" si="159">H260-H259</f>
        <v>0</v>
      </c>
      <c r="M260" s="25"/>
      <c r="N260" s="26">
        <f t="shared" ref="N260:N266" si="160">J260-J259</f>
        <v>0</v>
      </c>
      <c r="O260" s="24"/>
      <c r="P260" s="27">
        <f>P255+H260</f>
        <v>63</v>
      </c>
      <c r="Q260" s="28"/>
      <c r="R260" s="29">
        <f>R255+J260</f>
        <v>88</v>
      </c>
      <c r="S260" s="25"/>
      <c r="T260" s="27">
        <f t="shared" ref="T260:T266" si="161">P260/B260</f>
        <v>0.44680851063829785</v>
      </c>
      <c r="U260" s="28"/>
      <c r="V260" s="29">
        <f>R260/B260</f>
        <v>0.62411347517730498</v>
      </c>
      <c r="W260" s="25"/>
      <c r="X260" s="61"/>
      <c r="Y260" s="61"/>
      <c r="Z260" s="61"/>
      <c r="AA260" s="25"/>
      <c r="AB260" s="61"/>
      <c r="AC260" s="61"/>
      <c r="AD260" s="61"/>
    </row>
    <row r="261" spans="2:30" ht="15" customHeight="1" x14ac:dyDescent="0.25">
      <c r="B261" s="41">
        <f>B260+1</f>
        <v>142</v>
      </c>
      <c r="D261" s="8">
        <f t="shared" ref="D261:D266" si="162">D260+1</f>
        <v>40930</v>
      </c>
      <c r="E261" s="7"/>
      <c r="F261" s="9"/>
      <c r="G261" s="7"/>
      <c r="H261" s="16"/>
      <c r="I261" s="16"/>
      <c r="J261" s="16"/>
      <c r="K261" s="16"/>
      <c r="L261" s="25">
        <f t="shared" si="159"/>
        <v>0</v>
      </c>
      <c r="M261" s="25"/>
      <c r="N261" s="26">
        <f t="shared" si="160"/>
        <v>0</v>
      </c>
      <c r="O261" s="24"/>
      <c r="P261" s="30">
        <f t="shared" ref="P261:P266" si="163">L261+P260</f>
        <v>63</v>
      </c>
      <c r="Q261" s="25"/>
      <c r="R261" s="26">
        <f t="shared" ref="R261:R266" si="164">N261+R260</f>
        <v>88</v>
      </c>
      <c r="S261" s="25"/>
      <c r="T261" s="30">
        <f t="shared" si="161"/>
        <v>0.44366197183098594</v>
      </c>
      <c r="U261" s="25"/>
      <c r="V261" s="26">
        <f t="shared" ref="V261:V266" si="165">R261/B261</f>
        <v>0.61971830985915488</v>
      </c>
      <c r="W261" s="25"/>
      <c r="X261" s="61"/>
      <c r="Y261" s="61"/>
      <c r="Z261" s="61"/>
      <c r="AA261" s="25"/>
      <c r="AB261" s="61"/>
      <c r="AC261" s="61"/>
      <c r="AD261" s="61"/>
    </row>
    <row r="262" spans="2:30" ht="15" customHeight="1" x14ac:dyDescent="0.25">
      <c r="B262" s="41">
        <f t="shared" ref="B262:B266" si="166">B261+1</f>
        <v>143</v>
      </c>
      <c r="D262" s="8">
        <f t="shared" si="162"/>
        <v>40931</v>
      </c>
      <c r="E262" s="7"/>
      <c r="F262" s="9"/>
      <c r="G262" s="7"/>
      <c r="H262" s="16"/>
      <c r="I262" s="16"/>
      <c r="J262" s="16"/>
      <c r="K262" s="16"/>
      <c r="L262" s="25">
        <f t="shared" si="159"/>
        <v>0</v>
      </c>
      <c r="M262" s="25"/>
      <c r="N262" s="26">
        <f t="shared" si="160"/>
        <v>0</v>
      </c>
      <c r="O262" s="24"/>
      <c r="P262" s="30">
        <f t="shared" si="163"/>
        <v>63</v>
      </c>
      <c r="Q262" s="25"/>
      <c r="R262" s="26">
        <f t="shared" si="164"/>
        <v>88</v>
      </c>
      <c r="S262" s="25"/>
      <c r="T262" s="30">
        <f t="shared" si="161"/>
        <v>0.44055944055944057</v>
      </c>
      <c r="U262" s="25"/>
      <c r="V262" s="26">
        <f t="shared" si="165"/>
        <v>0.61538461538461542</v>
      </c>
      <c r="W262" s="25"/>
      <c r="X262" s="61"/>
      <c r="Y262" s="61"/>
      <c r="Z262" s="61"/>
      <c r="AA262" s="25"/>
      <c r="AB262" s="61"/>
      <c r="AC262" s="61"/>
      <c r="AD262" s="61"/>
    </row>
    <row r="263" spans="2:30" ht="15" customHeight="1" x14ac:dyDescent="0.25">
      <c r="B263" s="41">
        <f t="shared" si="166"/>
        <v>144</v>
      </c>
      <c r="D263" s="8">
        <f t="shared" si="162"/>
        <v>40932</v>
      </c>
      <c r="E263" s="7"/>
      <c r="F263" s="9"/>
      <c r="G263" s="7"/>
      <c r="H263" s="16"/>
      <c r="I263" s="16"/>
      <c r="J263" s="16"/>
      <c r="K263" s="16"/>
      <c r="L263" s="25">
        <f t="shared" si="159"/>
        <v>0</v>
      </c>
      <c r="M263" s="25"/>
      <c r="N263" s="26">
        <f t="shared" si="160"/>
        <v>0</v>
      </c>
      <c r="O263" s="24"/>
      <c r="P263" s="30">
        <f t="shared" si="163"/>
        <v>63</v>
      </c>
      <c r="Q263" s="25"/>
      <c r="R263" s="26">
        <f t="shared" si="164"/>
        <v>88</v>
      </c>
      <c r="S263" s="25"/>
      <c r="T263" s="30">
        <f t="shared" si="161"/>
        <v>0.4375</v>
      </c>
      <c r="U263" s="25"/>
      <c r="V263" s="26">
        <f t="shared" si="165"/>
        <v>0.61111111111111116</v>
      </c>
      <c r="W263" s="25"/>
      <c r="X263" s="61"/>
      <c r="Y263" s="61"/>
      <c r="Z263" s="61"/>
      <c r="AA263" s="25"/>
      <c r="AB263" s="61"/>
      <c r="AC263" s="61"/>
      <c r="AD263" s="61"/>
    </row>
    <row r="264" spans="2:30" ht="15" customHeight="1" x14ac:dyDescent="0.25">
      <c r="B264" s="41">
        <f t="shared" si="166"/>
        <v>145</v>
      </c>
      <c r="D264" s="8">
        <f t="shared" si="162"/>
        <v>40933</v>
      </c>
      <c r="E264" s="7"/>
      <c r="F264" s="9"/>
      <c r="G264" s="7"/>
      <c r="H264" s="16"/>
      <c r="I264" s="16"/>
      <c r="J264" s="16"/>
      <c r="K264" s="16"/>
      <c r="L264" s="25">
        <f t="shared" si="159"/>
        <v>0</v>
      </c>
      <c r="M264" s="25"/>
      <c r="N264" s="26">
        <f t="shared" si="160"/>
        <v>0</v>
      </c>
      <c r="O264" s="24"/>
      <c r="P264" s="30">
        <f t="shared" si="163"/>
        <v>63</v>
      </c>
      <c r="Q264" s="25"/>
      <c r="R264" s="26">
        <f t="shared" si="164"/>
        <v>88</v>
      </c>
      <c r="S264" s="25"/>
      <c r="T264" s="30">
        <f t="shared" si="161"/>
        <v>0.43448275862068964</v>
      </c>
      <c r="U264" s="25"/>
      <c r="V264" s="26">
        <f t="shared" si="165"/>
        <v>0.60689655172413792</v>
      </c>
      <c r="W264" s="25"/>
      <c r="X264" s="61"/>
      <c r="Y264" s="61"/>
      <c r="Z264" s="61"/>
      <c r="AA264" s="25"/>
      <c r="AB264" s="61"/>
      <c r="AC264" s="61"/>
      <c r="AD264" s="61"/>
    </row>
    <row r="265" spans="2:30" ht="15" customHeight="1" x14ac:dyDescent="0.25">
      <c r="B265" s="41">
        <f t="shared" si="166"/>
        <v>146</v>
      </c>
      <c r="D265" s="8">
        <f t="shared" si="162"/>
        <v>40934</v>
      </c>
      <c r="E265" s="7"/>
      <c r="F265" s="9"/>
      <c r="G265" s="7"/>
      <c r="H265" s="16"/>
      <c r="I265" s="16"/>
      <c r="J265" s="16"/>
      <c r="K265" s="16"/>
      <c r="L265" s="25">
        <f t="shared" si="159"/>
        <v>0</v>
      </c>
      <c r="M265" s="25"/>
      <c r="N265" s="26">
        <f t="shared" si="160"/>
        <v>0</v>
      </c>
      <c r="O265" s="24"/>
      <c r="P265" s="30">
        <f t="shared" si="163"/>
        <v>63</v>
      </c>
      <c r="Q265" s="25"/>
      <c r="R265" s="26">
        <f t="shared" si="164"/>
        <v>88</v>
      </c>
      <c r="S265" s="25"/>
      <c r="T265" s="30">
        <f t="shared" si="161"/>
        <v>0.4315068493150685</v>
      </c>
      <c r="U265" s="25"/>
      <c r="V265" s="26">
        <f t="shared" si="165"/>
        <v>0.60273972602739723</v>
      </c>
      <c r="W265" s="25"/>
      <c r="X265" s="61"/>
      <c r="Y265" s="61"/>
      <c r="Z265" s="61"/>
      <c r="AA265" s="25"/>
      <c r="AB265" s="61"/>
      <c r="AC265" s="61"/>
      <c r="AD265" s="61"/>
    </row>
    <row r="266" spans="2:30" ht="15" customHeight="1" thickBot="1" x14ac:dyDescent="0.3">
      <c r="B266" s="41">
        <f t="shared" si="166"/>
        <v>147</v>
      </c>
      <c r="D266" s="10">
        <f t="shared" si="162"/>
        <v>40935</v>
      </c>
      <c r="E266" s="11"/>
      <c r="F266" s="12"/>
      <c r="G266" s="11"/>
      <c r="H266" s="20"/>
      <c r="I266" s="20"/>
      <c r="J266" s="20"/>
      <c r="K266" s="20"/>
      <c r="L266" s="31">
        <f t="shared" si="159"/>
        <v>0</v>
      </c>
      <c r="M266" s="31"/>
      <c r="N266" s="32">
        <f t="shared" si="160"/>
        <v>0</v>
      </c>
      <c r="O266" s="24"/>
      <c r="P266" s="33">
        <f t="shared" si="163"/>
        <v>63</v>
      </c>
      <c r="Q266" s="31"/>
      <c r="R266" s="32">
        <f t="shared" si="164"/>
        <v>88</v>
      </c>
      <c r="S266" s="25"/>
      <c r="T266" s="33">
        <f t="shared" si="161"/>
        <v>0.42857142857142855</v>
      </c>
      <c r="U266" s="31"/>
      <c r="V266" s="32">
        <f t="shared" si="165"/>
        <v>0.59863945578231292</v>
      </c>
      <c r="W266" s="25"/>
      <c r="X266" s="61"/>
      <c r="Y266" s="61"/>
      <c r="Z266" s="61"/>
      <c r="AA266" s="25"/>
      <c r="AB266" s="61"/>
      <c r="AC266" s="61"/>
      <c r="AD266" s="61"/>
    </row>
    <row r="267" spans="2:30" ht="5.0999999999999996" customHeight="1" thickTop="1" thickBot="1" x14ac:dyDescent="0.3">
      <c r="P267" s="34"/>
      <c r="Q267" s="34"/>
      <c r="R267" s="34"/>
      <c r="S267" s="34"/>
      <c r="T267" s="34"/>
      <c r="U267" s="34"/>
      <c r="V267" s="34"/>
      <c r="W267" s="34"/>
      <c r="X267" s="34"/>
      <c r="Y267" s="34"/>
      <c r="Z267" s="34"/>
      <c r="AA267" s="34"/>
      <c r="AB267" s="61"/>
      <c r="AC267" s="61"/>
      <c r="AD267" s="61"/>
    </row>
    <row r="268" spans="2:30" ht="15" customHeight="1" thickTop="1" thickBot="1" x14ac:dyDescent="0.3">
      <c r="H268" s="62" t="s">
        <v>52</v>
      </c>
      <c r="I268" s="63"/>
      <c r="J268" s="64"/>
      <c r="L268" s="35">
        <f>SUM(L260:L266)</f>
        <v>0</v>
      </c>
      <c r="M268" s="36"/>
      <c r="N268" s="35">
        <f>SUM(N260:N266)</f>
        <v>0</v>
      </c>
      <c r="O268" s="24"/>
      <c r="P268" s="34"/>
      <c r="Q268" s="25"/>
      <c r="R268" s="34"/>
      <c r="S268" s="25"/>
      <c r="T268" s="65" t="s">
        <v>56</v>
      </c>
      <c r="U268" s="65"/>
      <c r="V268" s="65"/>
      <c r="W268" s="25"/>
      <c r="X268" s="37">
        <f>P266/21</f>
        <v>3</v>
      </c>
      <c r="Y268" s="38"/>
      <c r="Z268" s="37">
        <f>R266/21</f>
        <v>4.1904761904761907</v>
      </c>
      <c r="AA268" s="25"/>
      <c r="AB268" s="61"/>
      <c r="AC268" s="61"/>
      <c r="AD268" s="61"/>
    </row>
    <row r="269" spans="2:30" ht="5.0999999999999996" customHeight="1" thickTop="1" thickBot="1" x14ac:dyDescent="0.3">
      <c r="P269" s="34"/>
      <c r="Q269" s="34"/>
      <c r="R269" s="34"/>
      <c r="S269" s="34"/>
      <c r="T269" s="34"/>
      <c r="U269" s="34"/>
      <c r="V269" s="34"/>
      <c r="W269" s="34"/>
      <c r="X269" s="34"/>
      <c r="Y269" s="34"/>
      <c r="Z269" s="34"/>
      <c r="AA269" s="34"/>
      <c r="AB269" s="61"/>
      <c r="AC269" s="61"/>
      <c r="AD269" s="61"/>
    </row>
    <row r="270" spans="2:30" ht="15" customHeight="1" thickTop="1" thickBot="1" x14ac:dyDescent="0.3">
      <c r="D270" s="4">
        <f>D266</f>
        <v>40935</v>
      </c>
      <c r="E270" s="5"/>
      <c r="F270" s="6">
        <f>F266</f>
        <v>0</v>
      </c>
      <c r="G270" s="5"/>
      <c r="H270" s="19">
        <f>H266</f>
        <v>0</v>
      </c>
      <c r="I270" s="19"/>
      <c r="J270" s="19">
        <f>J266</f>
        <v>0</v>
      </c>
      <c r="K270" s="19"/>
      <c r="L270" s="58"/>
      <c r="M270" s="58"/>
      <c r="N270" s="59"/>
      <c r="O270" s="24"/>
      <c r="P270" s="60"/>
      <c r="Q270" s="60"/>
      <c r="R270" s="60"/>
      <c r="S270" s="60"/>
      <c r="T270" s="60"/>
      <c r="U270" s="60"/>
      <c r="V270" s="60"/>
      <c r="W270" s="25"/>
      <c r="X270" s="61"/>
      <c r="Y270" s="61"/>
      <c r="Z270" s="61"/>
      <c r="AA270" s="25"/>
      <c r="AB270" s="61"/>
      <c r="AC270" s="61"/>
      <c r="AD270" s="61"/>
    </row>
    <row r="271" spans="2:30" ht="15" customHeight="1" thickTop="1" x14ac:dyDescent="0.25">
      <c r="B271" s="41">
        <f>B266+1</f>
        <v>148</v>
      </c>
      <c r="D271" s="8">
        <f t="shared" ref="D271:D277" si="167">D270+1</f>
        <v>40936</v>
      </c>
      <c r="E271" s="7"/>
      <c r="F271" s="9"/>
      <c r="G271" s="7"/>
      <c r="H271" s="16"/>
      <c r="I271" s="16"/>
      <c r="J271" s="16"/>
      <c r="K271" s="16"/>
      <c r="L271" s="25">
        <f t="shared" ref="L271:L277" si="168">H271-H270</f>
        <v>0</v>
      </c>
      <c r="M271" s="25"/>
      <c r="N271" s="26">
        <f t="shared" ref="N271:N277" si="169">J271-J270</f>
        <v>0</v>
      </c>
      <c r="O271" s="24"/>
      <c r="P271" s="27">
        <f>P266+L271</f>
        <v>63</v>
      </c>
      <c r="Q271" s="28"/>
      <c r="R271" s="29">
        <f>N271+R266</f>
        <v>88</v>
      </c>
      <c r="S271" s="25"/>
      <c r="T271" s="27">
        <f t="shared" ref="T271:T277" si="170">P271/B271</f>
        <v>0.42567567567567566</v>
      </c>
      <c r="U271" s="28"/>
      <c r="V271" s="29">
        <f>R271/B271</f>
        <v>0.59459459459459463</v>
      </c>
      <c r="W271" s="25"/>
      <c r="X271" s="61"/>
      <c r="Y271" s="61"/>
      <c r="Z271" s="61"/>
      <c r="AA271" s="25"/>
      <c r="AB271" s="61"/>
      <c r="AC271" s="61"/>
      <c r="AD271" s="61"/>
    </row>
    <row r="272" spans="2:30" ht="15" customHeight="1" x14ac:dyDescent="0.25">
      <c r="B272" s="41">
        <f t="shared" ref="B272:B277" si="171">B271+1</f>
        <v>149</v>
      </c>
      <c r="D272" s="8">
        <f t="shared" si="167"/>
        <v>40937</v>
      </c>
      <c r="E272" s="7"/>
      <c r="F272" s="9"/>
      <c r="G272" s="7"/>
      <c r="H272" s="16"/>
      <c r="I272" s="16"/>
      <c r="J272" s="16"/>
      <c r="K272" s="16"/>
      <c r="L272" s="25">
        <f t="shared" si="168"/>
        <v>0</v>
      </c>
      <c r="M272" s="25"/>
      <c r="N272" s="26">
        <f t="shared" si="169"/>
        <v>0</v>
      </c>
      <c r="O272" s="24"/>
      <c r="P272" s="30">
        <f t="shared" ref="P272:P277" si="172">L272+P271</f>
        <v>63</v>
      </c>
      <c r="Q272" s="25"/>
      <c r="R272" s="26">
        <f t="shared" ref="R272:R277" si="173">N272+R271</f>
        <v>88</v>
      </c>
      <c r="S272" s="25"/>
      <c r="T272" s="30">
        <f t="shared" si="170"/>
        <v>0.42281879194630873</v>
      </c>
      <c r="U272" s="25"/>
      <c r="V272" s="26">
        <f t="shared" ref="V272:V277" si="174">R272/B272</f>
        <v>0.59060402684563762</v>
      </c>
      <c r="W272" s="25"/>
      <c r="X272" s="61"/>
      <c r="Y272" s="61"/>
      <c r="Z272" s="61"/>
      <c r="AA272" s="25"/>
      <c r="AB272" s="61"/>
      <c r="AC272" s="61"/>
      <c r="AD272" s="61"/>
    </row>
    <row r="273" spans="2:30" ht="15" customHeight="1" x14ac:dyDescent="0.25">
      <c r="B273" s="41">
        <f t="shared" si="171"/>
        <v>150</v>
      </c>
      <c r="D273" s="8">
        <f t="shared" si="167"/>
        <v>40938</v>
      </c>
      <c r="E273" s="7"/>
      <c r="F273" s="9"/>
      <c r="G273" s="7"/>
      <c r="H273" s="16"/>
      <c r="I273" s="16"/>
      <c r="J273" s="16"/>
      <c r="K273" s="16"/>
      <c r="L273" s="25">
        <f t="shared" si="168"/>
        <v>0</v>
      </c>
      <c r="M273" s="25"/>
      <c r="N273" s="26">
        <f t="shared" si="169"/>
        <v>0</v>
      </c>
      <c r="O273" s="24"/>
      <c r="P273" s="30">
        <f t="shared" si="172"/>
        <v>63</v>
      </c>
      <c r="Q273" s="25"/>
      <c r="R273" s="26">
        <f t="shared" si="173"/>
        <v>88</v>
      </c>
      <c r="S273" s="25"/>
      <c r="T273" s="30">
        <f t="shared" si="170"/>
        <v>0.42</v>
      </c>
      <c r="U273" s="25"/>
      <c r="V273" s="26">
        <f t="shared" si="174"/>
        <v>0.58666666666666667</v>
      </c>
      <c r="W273" s="25"/>
      <c r="X273" s="61"/>
      <c r="Y273" s="61"/>
      <c r="Z273" s="61"/>
      <c r="AA273" s="25"/>
      <c r="AB273" s="61"/>
      <c r="AC273" s="61"/>
      <c r="AD273" s="61"/>
    </row>
    <row r="274" spans="2:30" ht="15" customHeight="1" x14ac:dyDescent="0.25">
      <c r="B274" s="41">
        <f t="shared" si="171"/>
        <v>151</v>
      </c>
      <c r="D274" s="8">
        <f t="shared" si="167"/>
        <v>40939</v>
      </c>
      <c r="E274" s="7"/>
      <c r="F274" s="9"/>
      <c r="G274" s="7"/>
      <c r="H274" s="16"/>
      <c r="I274" s="16"/>
      <c r="J274" s="16"/>
      <c r="K274" s="16"/>
      <c r="L274" s="25">
        <f t="shared" si="168"/>
        <v>0</v>
      </c>
      <c r="M274" s="25"/>
      <c r="N274" s="26">
        <f t="shared" si="169"/>
        <v>0</v>
      </c>
      <c r="O274" s="24"/>
      <c r="P274" s="30">
        <f t="shared" si="172"/>
        <v>63</v>
      </c>
      <c r="Q274" s="25"/>
      <c r="R274" s="26">
        <f t="shared" si="173"/>
        <v>88</v>
      </c>
      <c r="S274" s="25"/>
      <c r="T274" s="30">
        <f t="shared" si="170"/>
        <v>0.41721854304635764</v>
      </c>
      <c r="U274" s="25"/>
      <c r="V274" s="26">
        <f t="shared" si="174"/>
        <v>0.58278145695364236</v>
      </c>
      <c r="W274" s="25"/>
      <c r="X274" s="61"/>
      <c r="Y274" s="61"/>
      <c r="Z274" s="61"/>
      <c r="AA274" s="25"/>
      <c r="AB274" s="61"/>
      <c r="AC274" s="61"/>
      <c r="AD274" s="61"/>
    </row>
    <row r="275" spans="2:30" ht="15" customHeight="1" x14ac:dyDescent="0.25">
      <c r="B275" s="41">
        <f t="shared" si="171"/>
        <v>152</v>
      </c>
      <c r="D275" s="8">
        <f t="shared" si="167"/>
        <v>40940</v>
      </c>
      <c r="E275" s="7"/>
      <c r="F275" s="9"/>
      <c r="G275" s="7"/>
      <c r="H275" s="16"/>
      <c r="I275" s="16"/>
      <c r="J275" s="16"/>
      <c r="K275" s="16"/>
      <c r="L275" s="25">
        <f t="shared" si="168"/>
        <v>0</v>
      </c>
      <c r="M275" s="25"/>
      <c r="N275" s="26">
        <f t="shared" si="169"/>
        <v>0</v>
      </c>
      <c r="O275" s="24"/>
      <c r="P275" s="30">
        <f t="shared" si="172"/>
        <v>63</v>
      </c>
      <c r="Q275" s="25"/>
      <c r="R275" s="26">
        <f t="shared" si="173"/>
        <v>88</v>
      </c>
      <c r="S275" s="25"/>
      <c r="T275" s="30">
        <f t="shared" si="170"/>
        <v>0.41447368421052633</v>
      </c>
      <c r="U275" s="25"/>
      <c r="V275" s="26">
        <f t="shared" si="174"/>
        <v>0.57894736842105265</v>
      </c>
      <c r="W275" s="25"/>
      <c r="X275" s="61"/>
      <c r="Y275" s="61"/>
      <c r="Z275" s="61"/>
      <c r="AA275" s="25"/>
      <c r="AB275" s="61"/>
      <c r="AC275" s="61"/>
      <c r="AD275" s="61"/>
    </row>
    <row r="276" spans="2:30" ht="15" customHeight="1" x14ac:dyDescent="0.25">
      <c r="B276" s="41">
        <f t="shared" si="171"/>
        <v>153</v>
      </c>
      <c r="D276" s="8">
        <f t="shared" si="167"/>
        <v>40941</v>
      </c>
      <c r="E276" s="7"/>
      <c r="F276" s="9"/>
      <c r="G276" s="7"/>
      <c r="H276" s="16"/>
      <c r="I276" s="16"/>
      <c r="J276" s="16"/>
      <c r="K276" s="16"/>
      <c r="L276" s="25">
        <f t="shared" si="168"/>
        <v>0</v>
      </c>
      <c r="M276" s="25"/>
      <c r="N276" s="26">
        <f t="shared" si="169"/>
        <v>0</v>
      </c>
      <c r="O276" s="24"/>
      <c r="P276" s="30">
        <f t="shared" si="172"/>
        <v>63</v>
      </c>
      <c r="Q276" s="25"/>
      <c r="R276" s="26">
        <f t="shared" si="173"/>
        <v>88</v>
      </c>
      <c r="S276" s="25"/>
      <c r="T276" s="30">
        <f t="shared" si="170"/>
        <v>0.41176470588235292</v>
      </c>
      <c r="U276" s="25"/>
      <c r="V276" s="26">
        <f t="shared" si="174"/>
        <v>0.57516339869281041</v>
      </c>
      <c r="W276" s="25"/>
      <c r="X276" s="61"/>
      <c r="Y276" s="61"/>
      <c r="Z276" s="61"/>
      <c r="AA276" s="25"/>
      <c r="AB276" s="61"/>
      <c r="AC276" s="61"/>
      <c r="AD276" s="61"/>
    </row>
    <row r="277" spans="2:30" ht="15" customHeight="1" thickBot="1" x14ac:dyDescent="0.3">
      <c r="B277" s="41">
        <f t="shared" si="171"/>
        <v>154</v>
      </c>
      <c r="D277" s="10">
        <f t="shared" si="167"/>
        <v>40942</v>
      </c>
      <c r="E277" s="11"/>
      <c r="F277" s="12"/>
      <c r="G277" s="11"/>
      <c r="H277" s="20"/>
      <c r="I277" s="20"/>
      <c r="J277" s="20"/>
      <c r="K277" s="20"/>
      <c r="L277" s="31">
        <f t="shared" si="168"/>
        <v>0</v>
      </c>
      <c r="M277" s="31"/>
      <c r="N277" s="32">
        <f t="shared" si="169"/>
        <v>0</v>
      </c>
      <c r="O277" s="24"/>
      <c r="P277" s="33">
        <f t="shared" si="172"/>
        <v>63</v>
      </c>
      <c r="Q277" s="31"/>
      <c r="R277" s="32">
        <f t="shared" si="173"/>
        <v>88</v>
      </c>
      <c r="S277" s="25"/>
      <c r="T277" s="33">
        <f t="shared" si="170"/>
        <v>0.40909090909090912</v>
      </c>
      <c r="U277" s="31"/>
      <c r="V277" s="32">
        <f t="shared" si="174"/>
        <v>0.5714285714285714</v>
      </c>
      <c r="W277" s="25"/>
      <c r="X277" s="61"/>
      <c r="Y277" s="61"/>
      <c r="Z277" s="61"/>
      <c r="AA277" s="25"/>
      <c r="AB277" s="61"/>
      <c r="AC277" s="61"/>
      <c r="AD277" s="61"/>
    </row>
    <row r="278" spans="2:30" ht="5.0999999999999996" customHeight="1" thickTop="1" thickBot="1" x14ac:dyDescent="0.3">
      <c r="P278" s="34"/>
      <c r="Q278" s="34"/>
      <c r="R278" s="34"/>
      <c r="S278" s="34"/>
      <c r="T278" s="34"/>
      <c r="U278" s="34"/>
      <c r="V278" s="34"/>
      <c r="W278" s="34"/>
      <c r="X278" s="34"/>
      <c r="Y278" s="34"/>
      <c r="Z278" s="34"/>
      <c r="AA278" s="34"/>
      <c r="AB278" s="61"/>
      <c r="AC278" s="61"/>
      <c r="AD278" s="61"/>
    </row>
    <row r="279" spans="2:30" ht="15" customHeight="1" thickTop="1" thickBot="1" x14ac:dyDescent="0.3">
      <c r="H279" s="62" t="s">
        <v>53</v>
      </c>
      <c r="I279" s="63"/>
      <c r="J279" s="64"/>
      <c r="K279" s="21"/>
      <c r="L279" s="35">
        <f>SUM(L271:L277)</f>
        <v>0</v>
      </c>
      <c r="M279" s="36"/>
      <c r="N279" s="35">
        <f>SUM(N271:N277)</f>
        <v>0</v>
      </c>
      <c r="O279" s="24"/>
      <c r="P279" s="34"/>
      <c r="Q279" s="25"/>
      <c r="R279" s="34"/>
      <c r="S279" s="25"/>
      <c r="T279" s="65" t="s">
        <v>57</v>
      </c>
      <c r="U279" s="65"/>
      <c r="V279" s="65"/>
      <c r="W279" s="25"/>
      <c r="X279" s="37">
        <f>P277/22</f>
        <v>2.8636363636363638</v>
      </c>
      <c r="Y279" s="38"/>
      <c r="Z279" s="37">
        <f>R277/22</f>
        <v>4</v>
      </c>
      <c r="AA279" s="25"/>
      <c r="AB279" s="61"/>
      <c r="AC279" s="61"/>
      <c r="AD279" s="61"/>
    </row>
    <row r="280" spans="2:30" ht="5.0999999999999996" customHeight="1" thickTop="1" thickBot="1" x14ac:dyDescent="0.3">
      <c r="P280" s="34"/>
      <c r="Q280" s="34"/>
      <c r="R280" s="34"/>
      <c r="S280" s="34"/>
      <c r="T280" s="34"/>
      <c r="U280" s="34"/>
      <c r="V280" s="34"/>
      <c r="W280" s="34"/>
      <c r="X280" s="34"/>
      <c r="Y280" s="34"/>
      <c r="Z280" s="34"/>
      <c r="AA280" s="34"/>
      <c r="AB280" s="61"/>
      <c r="AC280" s="61"/>
      <c r="AD280" s="61"/>
    </row>
    <row r="281" spans="2:30" ht="15" customHeight="1" thickTop="1" thickBot="1" x14ac:dyDescent="0.3">
      <c r="D281" s="4">
        <f>D277</f>
        <v>40942</v>
      </c>
      <c r="E281" s="5"/>
      <c r="F281" s="6">
        <f>F277</f>
        <v>0</v>
      </c>
      <c r="G281" s="5"/>
      <c r="H281" s="19">
        <f>H277</f>
        <v>0</v>
      </c>
      <c r="I281" s="19"/>
      <c r="J281" s="19">
        <f>J277</f>
        <v>0</v>
      </c>
      <c r="K281" s="19"/>
      <c r="L281" s="58"/>
      <c r="M281" s="58"/>
      <c r="N281" s="59"/>
      <c r="O281" s="24"/>
      <c r="P281" s="60"/>
      <c r="Q281" s="60"/>
      <c r="R281" s="60"/>
      <c r="S281" s="60"/>
      <c r="T281" s="60"/>
      <c r="U281" s="60"/>
      <c r="V281" s="60"/>
      <c r="W281" s="25"/>
      <c r="X281" s="61"/>
      <c r="Y281" s="61"/>
      <c r="Z281" s="61"/>
      <c r="AA281" s="25"/>
      <c r="AB281" s="61"/>
      <c r="AC281" s="61"/>
      <c r="AD281" s="61"/>
    </row>
    <row r="282" spans="2:30" ht="15" customHeight="1" thickTop="1" x14ac:dyDescent="0.25">
      <c r="B282" s="41">
        <f>B277+1</f>
        <v>155</v>
      </c>
      <c r="D282" s="8">
        <f t="shared" ref="D282:D288" si="175">D281+1</f>
        <v>40943</v>
      </c>
      <c r="E282" s="7"/>
      <c r="F282" s="9"/>
      <c r="G282" s="7"/>
      <c r="H282" s="16"/>
      <c r="I282" s="16"/>
      <c r="J282" s="16"/>
      <c r="K282" s="16"/>
      <c r="L282" s="25">
        <f t="shared" ref="L282:L288" si="176">H282-H281</f>
        <v>0</v>
      </c>
      <c r="M282" s="25"/>
      <c r="N282" s="26">
        <f t="shared" ref="N282:N288" si="177">J282-J281</f>
        <v>0</v>
      </c>
      <c r="O282" s="24"/>
      <c r="P282" s="27">
        <f>P277+L282</f>
        <v>63</v>
      </c>
      <c r="Q282" s="28"/>
      <c r="R282" s="29">
        <f>N282+R277</f>
        <v>88</v>
      </c>
      <c r="S282" s="25"/>
      <c r="T282" s="27">
        <f t="shared" ref="T282:T288" si="178">P282/B282</f>
        <v>0.40645161290322579</v>
      </c>
      <c r="U282" s="28"/>
      <c r="V282" s="29">
        <f>R282/B282</f>
        <v>0.56774193548387097</v>
      </c>
      <c r="W282" s="25"/>
      <c r="X282" s="61"/>
      <c r="Y282" s="61"/>
      <c r="Z282" s="61"/>
      <c r="AA282" s="25"/>
      <c r="AB282" s="61"/>
      <c r="AC282" s="61"/>
      <c r="AD282" s="61"/>
    </row>
    <row r="283" spans="2:30" ht="15" customHeight="1" x14ac:dyDescent="0.25">
      <c r="B283" s="41">
        <f t="shared" ref="B283:B288" si="179">B282+1</f>
        <v>156</v>
      </c>
      <c r="D283" s="8">
        <f t="shared" si="175"/>
        <v>40944</v>
      </c>
      <c r="E283" s="7"/>
      <c r="F283" s="9"/>
      <c r="G283" s="7"/>
      <c r="H283" s="16"/>
      <c r="I283" s="16"/>
      <c r="J283" s="16"/>
      <c r="K283" s="16"/>
      <c r="L283" s="25">
        <f t="shared" si="176"/>
        <v>0</v>
      </c>
      <c r="M283" s="25"/>
      <c r="N283" s="26">
        <f t="shared" si="177"/>
        <v>0</v>
      </c>
      <c r="O283" s="24"/>
      <c r="P283" s="30">
        <f t="shared" ref="P283:P288" si="180">L283+P282</f>
        <v>63</v>
      </c>
      <c r="Q283" s="25"/>
      <c r="R283" s="26">
        <f t="shared" ref="R283:R288" si="181">N283+R282</f>
        <v>88</v>
      </c>
      <c r="S283" s="25"/>
      <c r="T283" s="30">
        <f t="shared" si="178"/>
        <v>0.40384615384615385</v>
      </c>
      <c r="U283" s="25"/>
      <c r="V283" s="26">
        <f t="shared" ref="V283:V288" si="182">R283/B283</f>
        <v>0.5641025641025641</v>
      </c>
      <c r="W283" s="25"/>
      <c r="X283" s="61"/>
      <c r="Y283" s="61"/>
      <c r="Z283" s="61"/>
      <c r="AA283" s="25"/>
      <c r="AB283" s="61"/>
      <c r="AC283" s="61"/>
      <c r="AD283" s="61"/>
    </row>
    <row r="284" spans="2:30" ht="15" customHeight="1" x14ac:dyDescent="0.25">
      <c r="B284" s="41">
        <f t="shared" si="179"/>
        <v>157</v>
      </c>
      <c r="D284" s="8">
        <f t="shared" si="175"/>
        <v>40945</v>
      </c>
      <c r="E284" s="7"/>
      <c r="F284" s="9"/>
      <c r="G284" s="7"/>
      <c r="H284" s="16"/>
      <c r="I284" s="16"/>
      <c r="J284" s="16"/>
      <c r="K284" s="16"/>
      <c r="L284" s="25">
        <f t="shared" si="176"/>
        <v>0</v>
      </c>
      <c r="M284" s="25"/>
      <c r="N284" s="26">
        <f t="shared" si="177"/>
        <v>0</v>
      </c>
      <c r="O284" s="24"/>
      <c r="P284" s="30">
        <f t="shared" si="180"/>
        <v>63</v>
      </c>
      <c r="Q284" s="25"/>
      <c r="R284" s="26">
        <f t="shared" si="181"/>
        <v>88</v>
      </c>
      <c r="S284" s="25"/>
      <c r="T284" s="30">
        <f t="shared" si="178"/>
        <v>0.40127388535031849</v>
      </c>
      <c r="U284" s="25"/>
      <c r="V284" s="26">
        <f t="shared" si="182"/>
        <v>0.56050955414012738</v>
      </c>
      <c r="W284" s="25"/>
      <c r="X284" s="61"/>
      <c r="Y284" s="61"/>
      <c r="Z284" s="61"/>
      <c r="AA284" s="25"/>
      <c r="AB284" s="61"/>
      <c r="AC284" s="61"/>
      <c r="AD284" s="61"/>
    </row>
    <row r="285" spans="2:30" ht="15" customHeight="1" x14ac:dyDescent="0.25">
      <c r="B285" s="41">
        <f t="shared" si="179"/>
        <v>158</v>
      </c>
      <c r="D285" s="8">
        <f t="shared" si="175"/>
        <v>40946</v>
      </c>
      <c r="E285" s="7"/>
      <c r="F285" s="9"/>
      <c r="G285" s="7"/>
      <c r="H285" s="16"/>
      <c r="I285" s="16"/>
      <c r="J285" s="16"/>
      <c r="K285" s="16"/>
      <c r="L285" s="25">
        <f t="shared" si="176"/>
        <v>0</v>
      </c>
      <c r="M285" s="25"/>
      <c r="N285" s="26">
        <f t="shared" si="177"/>
        <v>0</v>
      </c>
      <c r="O285" s="24"/>
      <c r="P285" s="30">
        <f t="shared" si="180"/>
        <v>63</v>
      </c>
      <c r="Q285" s="25"/>
      <c r="R285" s="26">
        <f t="shared" si="181"/>
        <v>88</v>
      </c>
      <c r="S285" s="25"/>
      <c r="T285" s="30">
        <f t="shared" si="178"/>
        <v>0.39873417721518989</v>
      </c>
      <c r="U285" s="25"/>
      <c r="V285" s="26">
        <f t="shared" si="182"/>
        <v>0.55696202531645567</v>
      </c>
      <c r="W285" s="25"/>
      <c r="X285" s="61"/>
      <c r="Y285" s="61"/>
      <c r="Z285" s="61"/>
      <c r="AA285" s="25"/>
      <c r="AB285" s="61"/>
      <c r="AC285" s="61"/>
      <c r="AD285" s="61"/>
    </row>
    <row r="286" spans="2:30" ht="15" customHeight="1" x14ac:dyDescent="0.25">
      <c r="B286" s="41">
        <f t="shared" si="179"/>
        <v>159</v>
      </c>
      <c r="D286" s="8">
        <f t="shared" si="175"/>
        <v>40947</v>
      </c>
      <c r="E286" s="7"/>
      <c r="F286" s="9"/>
      <c r="G286" s="7"/>
      <c r="H286" s="16"/>
      <c r="I286" s="16"/>
      <c r="J286" s="16"/>
      <c r="K286" s="16"/>
      <c r="L286" s="25">
        <f t="shared" si="176"/>
        <v>0</v>
      </c>
      <c r="M286" s="25"/>
      <c r="N286" s="26">
        <f t="shared" si="177"/>
        <v>0</v>
      </c>
      <c r="O286" s="24"/>
      <c r="P286" s="30">
        <f t="shared" si="180"/>
        <v>63</v>
      </c>
      <c r="Q286" s="25"/>
      <c r="R286" s="26">
        <f t="shared" si="181"/>
        <v>88</v>
      </c>
      <c r="S286" s="25"/>
      <c r="T286" s="30">
        <f t="shared" si="178"/>
        <v>0.39622641509433965</v>
      </c>
      <c r="U286" s="25"/>
      <c r="V286" s="26">
        <f t="shared" si="182"/>
        <v>0.55345911949685533</v>
      </c>
      <c r="W286" s="25"/>
      <c r="X286" s="61"/>
      <c r="Y286" s="61"/>
      <c r="Z286" s="61"/>
      <c r="AA286" s="25"/>
      <c r="AB286" s="61"/>
      <c r="AC286" s="61"/>
      <c r="AD286" s="61"/>
    </row>
    <row r="287" spans="2:30" ht="15" customHeight="1" x14ac:dyDescent="0.25">
      <c r="B287" s="41">
        <f t="shared" si="179"/>
        <v>160</v>
      </c>
      <c r="D287" s="8">
        <f t="shared" si="175"/>
        <v>40948</v>
      </c>
      <c r="E287" s="7"/>
      <c r="F287" s="9"/>
      <c r="G287" s="7"/>
      <c r="H287" s="16"/>
      <c r="I287" s="16"/>
      <c r="J287" s="16"/>
      <c r="K287" s="16"/>
      <c r="L287" s="25">
        <f t="shared" si="176"/>
        <v>0</v>
      </c>
      <c r="M287" s="25"/>
      <c r="N287" s="26">
        <f t="shared" si="177"/>
        <v>0</v>
      </c>
      <c r="O287" s="24"/>
      <c r="P287" s="30">
        <f t="shared" si="180"/>
        <v>63</v>
      </c>
      <c r="Q287" s="25"/>
      <c r="R287" s="26">
        <f t="shared" si="181"/>
        <v>88</v>
      </c>
      <c r="S287" s="25"/>
      <c r="T287" s="30">
        <f t="shared" si="178"/>
        <v>0.39374999999999999</v>
      </c>
      <c r="U287" s="25"/>
      <c r="V287" s="26">
        <f t="shared" si="182"/>
        <v>0.55000000000000004</v>
      </c>
      <c r="W287" s="25"/>
      <c r="X287" s="61"/>
      <c r="Y287" s="61"/>
      <c r="Z287" s="61"/>
      <c r="AA287" s="25"/>
      <c r="AB287" s="61"/>
      <c r="AC287" s="61"/>
      <c r="AD287" s="61"/>
    </row>
    <row r="288" spans="2:30" ht="15" customHeight="1" thickBot="1" x14ac:dyDescent="0.3">
      <c r="B288" s="41">
        <f t="shared" si="179"/>
        <v>161</v>
      </c>
      <c r="D288" s="10">
        <f t="shared" si="175"/>
        <v>40949</v>
      </c>
      <c r="E288" s="11"/>
      <c r="F288" s="12"/>
      <c r="G288" s="11"/>
      <c r="H288" s="20"/>
      <c r="I288" s="20"/>
      <c r="J288" s="20"/>
      <c r="K288" s="20"/>
      <c r="L288" s="31">
        <f t="shared" si="176"/>
        <v>0</v>
      </c>
      <c r="M288" s="31"/>
      <c r="N288" s="32">
        <f t="shared" si="177"/>
        <v>0</v>
      </c>
      <c r="O288" s="24"/>
      <c r="P288" s="33">
        <f t="shared" si="180"/>
        <v>63</v>
      </c>
      <c r="Q288" s="31"/>
      <c r="R288" s="32">
        <f t="shared" si="181"/>
        <v>88</v>
      </c>
      <c r="S288" s="25"/>
      <c r="T288" s="33">
        <f t="shared" si="178"/>
        <v>0.39130434782608697</v>
      </c>
      <c r="U288" s="31"/>
      <c r="V288" s="32">
        <f t="shared" si="182"/>
        <v>0.54658385093167705</v>
      </c>
      <c r="W288" s="25"/>
      <c r="X288" s="61"/>
      <c r="Y288" s="61"/>
      <c r="Z288" s="61"/>
      <c r="AA288" s="25"/>
      <c r="AB288" s="61"/>
      <c r="AC288" s="61"/>
      <c r="AD288" s="61"/>
    </row>
    <row r="289" spans="2:30" ht="5.0999999999999996" customHeight="1" thickTop="1" thickBot="1" x14ac:dyDescent="0.3">
      <c r="H289" s="20"/>
      <c r="I289" s="20"/>
      <c r="J289" s="20"/>
      <c r="P289" s="34"/>
      <c r="Q289" s="34"/>
      <c r="R289" s="34"/>
      <c r="S289" s="34"/>
      <c r="T289" s="34"/>
      <c r="U289" s="25"/>
      <c r="V289" s="34"/>
      <c r="W289" s="34"/>
      <c r="X289" s="34"/>
      <c r="Y289" s="34"/>
      <c r="Z289" s="34"/>
      <c r="AA289" s="34"/>
      <c r="AB289" s="61"/>
      <c r="AC289" s="61"/>
      <c r="AD289" s="61"/>
    </row>
    <row r="290" spans="2:30" ht="15" customHeight="1" thickTop="1" thickBot="1" x14ac:dyDescent="0.3">
      <c r="H290" s="62" t="s">
        <v>54</v>
      </c>
      <c r="I290" s="63"/>
      <c r="J290" s="64"/>
      <c r="K290" s="21"/>
      <c r="L290" s="35">
        <f>SUM(L282:L288)</f>
        <v>0</v>
      </c>
      <c r="M290" s="36"/>
      <c r="N290" s="35">
        <f>SUM(N282:N288)</f>
        <v>0</v>
      </c>
      <c r="O290" s="24"/>
      <c r="P290" s="34"/>
      <c r="Q290" s="25"/>
      <c r="R290" s="34"/>
      <c r="S290" s="25"/>
      <c r="T290" s="65" t="s">
        <v>58</v>
      </c>
      <c r="U290" s="65"/>
      <c r="V290" s="65"/>
      <c r="W290" s="25"/>
      <c r="X290" s="37">
        <f>P288/23</f>
        <v>2.7391304347826089</v>
      </c>
      <c r="Y290" s="38"/>
      <c r="Z290" s="37">
        <f>R288/23</f>
        <v>3.8260869565217392</v>
      </c>
      <c r="AA290" s="25"/>
      <c r="AB290" s="61"/>
      <c r="AC290" s="61"/>
      <c r="AD290" s="61"/>
    </row>
    <row r="291" spans="2:30" ht="5.0999999999999996" customHeight="1" thickTop="1" thickBot="1" x14ac:dyDescent="0.3">
      <c r="P291" s="34"/>
      <c r="Q291" s="34"/>
      <c r="R291" s="34"/>
      <c r="S291" s="34"/>
      <c r="T291" s="34"/>
      <c r="U291" s="25"/>
      <c r="V291" s="34"/>
      <c r="W291" s="34"/>
      <c r="X291" s="34"/>
      <c r="Y291" s="34"/>
      <c r="Z291" s="34"/>
      <c r="AA291" s="34"/>
      <c r="AB291" s="61"/>
      <c r="AC291" s="61"/>
      <c r="AD291" s="61"/>
    </row>
    <row r="292" spans="2:30" ht="15" customHeight="1" thickTop="1" thickBot="1" x14ac:dyDescent="0.3">
      <c r="D292" s="4">
        <f>D288</f>
        <v>40949</v>
      </c>
      <c r="E292" s="5"/>
      <c r="F292" s="6">
        <f>F288</f>
        <v>0</v>
      </c>
      <c r="G292" s="5"/>
      <c r="H292" s="19">
        <f>H288</f>
        <v>0</v>
      </c>
      <c r="I292" s="19"/>
      <c r="J292" s="19">
        <f>J288</f>
        <v>0</v>
      </c>
      <c r="K292" s="19"/>
      <c r="L292" s="58"/>
      <c r="M292" s="58"/>
      <c r="N292" s="59"/>
      <c r="O292" s="24"/>
      <c r="P292" s="60"/>
      <c r="Q292" s="60"/>
      <c r="R292" s="60"/>
      <c r="S292" s="60"/>
      <c r="T292" s="60"/>
      <c r="U292" s="60"/>
      <c r="V292" s="60"/>
      <c r="W292" s="25"/>
      <c r="X292" s="61"/>
      <c r="Y292" s="61"/>
      <c r="Z292" s="61"/>
      <c r="AA292" s="25"/>
      <c r="AB292" s="61"/>
      <c r="AC292" s="61"/>
      <c r="AD292" s="61"/>
    </row>
    <row r="293" spans="2:30" ht="15" customHeight="1" thickTop="1" x14ac:dyDescent="0.25">
      <c r="B293" s="41">
        <f>B288+1</f>
        <v>162</v>
      </c>
      <c r="D293" s="8">
        <f t="shared" ref="D293:D299" si="183">D292+1</f>
        <v>40950</v>
      </c>
      <c r="E293" s="7"/>
      <c r="F293" s="9"/>
      <c r="G293" s="7"/>
      <c r="H293" s="16"/>
      <c r="I293" s="16"/>
      <c r="J293" s="16"/>
      <c r="K293" s="16"/>
      <c r="L293" s="25">
        <f t="shared" ref="L293:L299" si="184">H293-H292</f>
        <v>0</v>
      </c>
      <c r="M293" s="25"/>
      <c r="N293" s="26">
        <f t="shared" ref="N293:N299" si="185">J293-J292</f>
        <v>0</v>
      </c>
      <c r="O293" s="24"/>
      <c r="P293" s="27">
        <f>P288+L293</f>
        <v>63</v>
      </c>
      <c r="Q293" s="28"/>
      <c r="R293" s="29">
        <f>N293+R288</f>
        <v>88</v>
      </c>
      <c r="S293" s="25"/>
      <c r="T293" s="27">
        <f t="shared" ref="T293:T299" si="186">P293/B293</f>
        <v>0.3888888888888889</v>
      </c>
      <c r="U293" s="28"/>
      <c r="V293" s="29">
        <f>R293/B293</f>
        <v>0.54320987654320985</v>
      </c>
      <c r="W293" s="25"/>
      <c r="X293" s="61"/>
      <c r="Y293" s="61"/>
      <c r="Z293" s="61"/>
      <c r="AA293" s="25"/>
      <c r="AB293" s="61"/>
      <c r="AC293" s="61"/>
      <c r="AD293" s="61"/>
    </row>
    <row r="294" spans="2:30" ht="15" customHeight="1" x14ac:dyDescent="0.25">
      <c r="B294" s="41">
        <f t="shared" ref="B294:B299" si="187">B293+1</f>
        <v>163</v>
      </c>
      <c r="D294" s="8">
        <f t="shared" si="183"/>
        <v>40951</v>
      </c>
      <c r="E294" s="7"/>
      <c r="F294" s="9"/>
      <c r="G294" s="7"/>
      <c r="H294" s="16"/>
      <c r="I294" s="16"/>
      <c r="J294" s="16"/>
      <c r="K294" s="16"/>
      <c r="L294" s="25">
        <f t="shared" si="184"/>
        <v>0</v>
      </c>
      <c r="M294" s="25"/>
      <c r="N294" s="26">
        <f t="shared" si="185"/>
        <v>0</v>
      </c>
      <c r="O294" s="24"/>
      <c r="P294" s="30">
        <f t="shared" ref="P294:P299" si="188">L294+P293</f>
        <v>63</v>
      </c>
      <c r="Q294" s="25"/>
      <c r="R294" s="26">
        <f t="shared" ref="R294:R299" si="189">N294+R293</f>
        <v>88</v>
      </c>
      <c r="S294" s="25"/>
      <c r="T294" s="30">
        <f t="shared" si="186"/>
        <v>0.38650306748466257</v>
      </c>
      <c r="U294" s="25"/>
      <c r="V294" s="26">
        <f t="shared" ref="V294:V299" si="190">R294/B294</f>
        <v>0.53987730061349692</v>
      </c>
      <c r="W294" s="25"/>
      <c r="X294" s="61"/>
      <c r="Y294" s="61"/>
      <c r="Z294" s="61"/>
      <c r="AA294" s="25"/>
      <c r="AB294" s="61"/>
      <c r="AC294" s="61"/>
      <c r="AD294" s="61"/>
    </row>
    <row r="295" spans="2:30" ht="15" customHeight="1" x14ac:dyDescent="0.25">
      <c r="B295" s="41">
        <f t="shared" si="187"/>
        <v>164</v>
      </c>
      <c r="D295" s="8">
        <f t="shared" si="183"/>
        <v>40952</v>
      </c>
      <c r="E295" s="7"/>
      <c r="F295" s="9"/>
      <c r="G295" s="7"/>
      <c r="H295" s="16"/>
      <c r="I295" s="16"/>
      <c r="J295" s="16"/>
      <c r="K295" s="16"/>
      <c r="L295" s="25">
        <f t="shared" si="184"/>
        <v>0</v>
      </c>
      <c r="M295" s="25"/>
      <c r="N295" s="26">
        <f t="shared" si="185"/>
        <v>0</v>
      </c>
      <c r="O295" s="24"/>
      <c r="P295" s="30">
        <f t="shared" si="188"/>
        <v>63</v>
      </c>
      <c r="Q295" s="25"/>
      <c r="R295" s="26">
        <f t="shared" si="189"/>
        <v>88</v>
      </c>
      <c r="S295" s="25"/>
      <c r="T295" s="30">
        <f t="shared" si="186"/>
        <v>0.38414634146341464</v>
      </c>
      <c r="U295" s="25"/>
      <c r="V295" s="26">
        <f t="shared" si="190"/>
        <v>0.53658536585365857</v>
      </c>
      <c r="W295" s="25"/>
      <c r="X295" s="61"/>
      <c r="Y295" s="61"/>
      <c r="Z295" s="61"/>
      <c r="AA295" s="25"/>
      <c r="AB295" s="61"/>
      <c r="AC295" s="61"/>
      <c r="AD295" s="61"/>
    </row>
    <row r="296" spans="2:30" ht="15" customHeight="1" x14ac:dyDescent="0.25">
      <c r="B296" s="41">
        <f t="shared" si="187"/>
        <v>165</v>
      </c>
      <c r="D296" s="8">
        <f t="shared" si="183"/>
        <v>40953</v>
      </c>
      <c r="E296" s="7"/>
      <c r="F296" s="9"/>
      <c r="G296" s="7"/>
      <c r="H296" s="16"/>
      <c r="I296" s="16"/>
      <c r="J296" s="16"/>
      <c r="K296" s="16"/>
      <c r="L296" s="25">
        <f t="shared" si="184"/>
        <v>0</v>
      </c>
      <c r="M296" s="25"/>
      <c r="N296" s="26">
        <f t="shared" si="185"/>
        <v>0</v>
      </c>
      <c r="O296" s="24"/>
      <c r="P296" s="30">
        <f t="shared" si="188"/>
        <v>63</v>
      </c>
      <c r="Q296" s="25"/>
      <c r="R296" s="26">
        <f t="shared" si="189"/>
        <v>88</v>
      </c>
      <c r="S296" s="25"/>
      <c r="T296" s="30">
        <f t="shared" si="186"/>
        <v>0.38181818181818183</v>
      </c>
      <c r="U296" s="25"/>
      <c r="V296" s="26">
        <f t="shared" si="190"/>
        <v>0.53333333333333333</v>
      </c>
      <c r="W296" s="25"/>
      <c r="X296" s="61"/>
      <c r="Y296" s="61"/>
      <c r="Z296" s="61"/>
      <c r="AA296" s="25"/>
      <c r="AB296" s="61"/>
      <c r="AC296" s="61"/>
      <c r="AD296" s="61"/>
    </row>
    <row r="297" spans="2:30" ht="15" customHeight="1" x14ac:dyDescent="0.25">
      <c r="B297" s="41">
        <f t="shared" si="187"/>
        <v>166</v>
      </c>
      <c r="D297" s="8">
        <f t="shared" si="183"/>
        <v>40954</v>
      </c>
      <c r="E297" s="7"/>
      <c r="F297" s="9"/>
      <c r="G297" s="7"/>
      <c r="H297" s="16"/>
      <c r="I297" s="16"/>
      <c r="J297" s="16"/>
      <c r="K297" s="16"/>
      <c r="L297" s="25">
        <f t="shared" si="184"/>
        <v>0</v>
      </c>
      <c r="M297" s="25"/>
      <c r="N297" s="26">
        <f t="shared" si="185"/>
        <v>0</v>
      </c>
      <c r="O297" s="24"/>
      <c r="P297" s="30">
        <f t="shared" si="188"/>
        <v>63</v>
      </c>
      <c r="Q297" s="25"/>
      <c r="R297" s="26">
        <f t="shared" si="189"/>
        <v>88</v>
      </c>
      <c r="S297" s="25"/>
      <c r="T297" s="30">
        <f t="shared" si="186"/>
        <v>0.37951807228915663</v>
      </c>
      <c r="U297" s="25"/>
      <c r="V297" s="26">
        <f t="shared" si="190"/>
        <v>0.53012048192771088</v>
      </c>
      <c r="W297" s="25"/>
      <c r="X297" s="61"/>
      <c r="Y297" s="61"/>
      <c r="Z297" s="61"/>
      <c r="AA297" s="25"/>
      <c r="AB297" s="61"/>
      <c r="AC297" s="61"/>
      <c r="AD297" s="61"/>
    </row>
    <row r="298" spans="2:30" ht="15" customHeight="1" x14ac:dyDescent="0.25">
      <c r="B298" s="41">
        <f t="shared" si="187"/>
        <v>167</v>
      </c>
      <c r="D298" s="8">
        <f t="shared" si="183"/>
        <v>40955</v>
      </c>
      <c r="E298" s="7"/>
      <c r="F298" s="9"/>
      <c r="G298" s="7"/>
      <c r="H298" s="16"/>
      <c r="I298" s="16"/>
      <c r="J298" s="16"/>
      <c r="K298" s="16"/>
      <c r="L298" s="25">
        <f t="shared" si="184"/>
        <v>0</v>
      </c>
      <c r="M298" s="25"/>
      <c r="N298" s="26">
        <f t="shared" si="185"/>
        <v>0</v>
      </c>
      <c r="O298" s="24"/>
      <c r="P298" s="30">
        <f t="shared" si="188"/>
        <v>63</v>
      </c>
      <c r="Q298" s="25"/>
      <c r="R298" s="26">
        <f t="shared" si="189"/>
        <v>88</v>
      </c>
      <c r="S298" s="25"/>
      <c r="T298" s="30">
        <f t="shared" si="186"/>
        <v>0.3772455089820359</v>
      </c>
      <c r="U298" s="25"/>
      <c r="V298" s="26">
        <f t="shared" si="190"/>
        <v>0.52694610778443118</v>
      </c>
      <c r="W298" s="25"/>
      <c r="X298" s="61"/>
      <c r="Y298" s="61"/>
      <c r="Z298" s="61"/>
      <c r="AA298" s="25"/>
      <c r="AB298" s="61"/>
      <c r="AC298" s="61"/>
      <c r="AD298" s="61"/>
    </row>
    <row r="299" spans="2:30" ht="15" customHeight="1" thickBot="1" x14ac:dyDescent="0.3">
      <c r="B299" s="41">
        <f t="shared" si="187"/>
        <v>168</v>
      </c>
      <c r="D299" s="10">
        <f t="shared" si="183"/>
        <v>40956</v>
      </c>
      <c r="E299" s="11"/>
      <c r="F299" s="12"/>
      <c r="G299" s="11"/>
      <c r="H299" s="20"/>
      <c r="I299" s="20"/>
      <c r="J299" s="20"/>
      <c r="K299" s="20"/>
      <c r="L299" s="31">
        <f t="shared" si="184"/>
        <v>0</v>
      </c>
      <c r="M299" s="31"/>
      <c r="N299" s="32">
        <f t="shared" si="185"/>
        <v>0</v>
      </c>
      <c r="O299" s="24"/>
      <c r="P299" s="33">
        <f t="shared" si="188"/>
        <v>63</v>
      </c>
      <c r="Q299" s="31"/>
      <c r="R299" s="32">
        <f t="shared" si="189"/>
        <v>88</v>
      </c>
      <c r="S299" s="25"/>
      <c r="T299" s="33">
        <f t="shared" si="186"/>
        <v>0.375</v>
      </c>
      <c r="U299" s="31"/>
      <c r="V299" s="32">
        <f t="shared" si="190"/>
        <v>0.52380952380952384</v>
      </c>
      <c r="W299" s="25"/>
      <c r="X299" s="61"/>
      <c r="Y299" s="61"/>
      <c r="Z299" s="61"/>
      <c r="AA299" s="25"/>
      <c r="AB299" s="61"/>
      <c r="AC299" s="61"/>
      <c r="AD299" s="61"/>
    </row>
    <row r="300" spans="2:30" ht="5.0999999999999996" customHeight="1" thickTop="1" thickBot="1" x14ac:dyDescent="0.3">
      <c r="H300" s="20"/>
      <c r="I300" s="20"/>
      <c r="J300" s="20"/>
      <c r="P300" s="34"/>
      <c r="Q300" s="34"/>
      <c r="R300" s="34"/>
      <c r="S300" s="34"/>
      <c r="T300" s="34"/>
      <c r="U300" s="34"/>
      <c r="V300" s="34"/>
      <c r="W300" s="34"/>
      <c r="X300" s="34"/>
      <c r="Y300" s="34"/>
      <c r="Z300" s="34"/>
      <c r="AA300" s="34"/>
      <c r="AB300" s="61"/>
      <c r="AC300" s="61"/>
      <c r="AD300" s="61"/>
    </row>
    <row r="301" spans="2:30" ht="15" customHeight="1" thickTop="1" thickBot="1" x14ac:dyDescent="0.3">
      <c r="H301" s="62" t="s">
        <v>55</v>
      </c>
      <c r="I301" s="63"/>
      <c r="J301" s="64"/>
      <c r="K301" s="21"/>
      <c r="L301" s="35">
        <f>SUM(L293:L299)</f>
        <v>0</v>
      </c>
      <c r="M301" s="36"/>
      <c r="N301" s="35">
        <f>SUM(N293:N299)</f>
        <v>0</v>
      </c>
      <c r="O301" s="40"/>
      <c r="P301" s="36"/>
      <c r="Q301" s="40"/>
      <c r="R301" s="36"/>
      <c r="S301" s="25"/>
      <c r="T301" s="65" t="s">
        <v>59</v>
      </c>
      <c r="U301" s="65"/>
      <c r="V301" s="65"/>
      <c r="W301" s="25"/>
      <c r="X301" s="37">
        <f>P299/24</f>
        <v>2.625</v>
      </c>
      <c r="Y301" s="38"/>
      <c r="Z301" s="37">
        <f>R299/24</f>
        <v>3.6666666666666665</v>
      </c>
      <c r="AA301" s="25"/>
      <c r="AB301" s="37">
        <f>P305/6</f>
        <v>10.5</v>
      </c>
      <c r="AC301" s="38"/>
      <c r="AD301" s="39">
        <f>R305/6</f>
        <v>14.666666666666666</v>
      </c>
    </row>
    <row r="302" spans="2:30" ht="5.0999999999999996" customHeight="1" thickTop="1" thickBot="1" x14ac:dyDescent="0.3">
      <c r="H302" s="21"/>
      <c r="I302" s="21"/>
      <c r="J302" s="21"/>
      <c r="K302" s="21"/>
      <c r="L302" s="36"/>
      <c r="M302" s="36"/>
      <c r="N302" s="36"/>
      <c r="O302" s="36"/>
      <c r="P302" s="36"/>
      <c r="Q302" s="36"/>
      <c r="R302" s="36"/>
      <c r="S302" s="34"/>
      <c r="T302" s="34"/>
      <c r="U302" s="34"/>
      <c r="V302" s="34"/>
      <c r="W302" s="34"/>
      <c r="X302" s="34"/>
      <c r="Y302" s="34"/>
      <c r="Z302" s="34"/>
      <c r="AA302" s="34"/>
      <c r="AB302" s="34"/>
      <c r="AC302" s="34"/>
      <c r="AD302" s="34"/>
    </row>
    <row r="303" spans="2:30" ht="14.25" thickTop="1" thickBot="1" x14ac:dyDescent="0.3">
      <c r="H303" s="21"/>
      <c r="I303" s="21"/>
      <c r="J303" s="21"/>
      <c r="K303" s="21"/>
      <c r="L303" s="52" t="s">
        <v>6</v>
      </c>
      <c r="M303" s="53"/>
      <c r="N303" s="54"/>
      <c r="O303" s="36"/>
      <c r="P303" s="35">
        <f>L268+L279+L301+L290</f>
        <v>0</v>
      </c>
      <c r="Q303" s="36"/>
      <c r="R303" s="35">
        <f>N301+N290+N279+N268</f>
        <v>0</v>
      </c>
      <c r="S303" s="34"/>
      <c r="T303" s="34"/>
      <c r="U303" s="34"/>
      <c r="V303" s="34"/>
      <c r="W303" s="34"/>
      <c r="X303" s="34"/>
      <c r="Y303" s="34"/>
      <c r="Z303" s="34"/>
      <c r="AA303" s="34"/>
      <c r="AB303" s="34"/>
      <c r="AC303" s="34"/>
      <c r="AD303" s="34"/>
    </row>
    <row r="304" spans="2:30" ht="14.25" thickTop="1" thickBot="1" x14ac:dyDescent="0.3"/>
    <row r="305" spans="12:22" ht="15.75" thickTop="1" thickBot="1" x14ac:dyDescent="0.3">
      <c r="L305" s="52" t="s">
        <v>31</v>
      </c>
      <c r="M305" s="53"/>
      <c r="N305" s="54"/>
      <c r="P305" s="35">
        <f>P303+P255</f>
        <v>63</v>
      </c>
      <c r="Q305" s="36"/>
      <c r="R305" s="35">
        <f>R303+R255</f>
        <v>88</v>
      </c>
      <c r="T305" s="55" t="s">
        <v>66</v>
      </c>
      <c r="U305" s="56"/>
      <c r="V305" s="57"/>
    </row>
    <row r="306" spans="12:22" ht="13.5" thickTop="1" x14ac:dyDescent="0.25"/>
  </sheetData>
  <mergeCells count="150">
    <mergeCell ref="H151:J151"/>
    <mergeCell ref="T151:V151"/>
    <mergeCell ref="L109:N109"/>
    <mergeCell ref="P109:V109"/>
    <mergeCell ref="X109:Z116"/>
    <mergeCell ref="L153:N153"/>
    <mergeCell ref="L155:N155"/>
    <mergeCell ref="T55:V55"/>
    <mergeCell ref="T105:V105"/>
    <mergeCell ref="T155:V155"/>
    <mergeCell ref="L142:N142"/>
    <mergeCell ref="P142:V142"/>
    <mergeCell ref="L103:N103"/>
    <mergeCell ref="L105:N105"/>
    <mergeCell ref="L92:N92"/>
    <mergeCell ref="P92:V92"/>
    <mergeCell ref="L55:N55"/>
    <mergeCell ref="H101:J101"/>
    <mergeCell ref="T101:V101"/>
    <mergeCell ref="L59:N59"/>
    <mergeCell ref="P59:V59"/>
    <mergeCell ref="X59:Z66"/>
    <mergeCell ref="AB109:AD150"/>
    <mergeCell ref="H118:J118"/>
    <mergeCell ref="T118:V118"/>
    <mergeCell ref="L120:N120"/>
    <mergeCell ref="P120:V120"/>
    <mergeCell ref="X120:Z127"/>
    <mergeCell ref="H129:J129"/>
    <mergeCell ref="T129:V129"/>
    <mergeCell ref="L131:N131"/>
    <mergeCell ref="P131:V131"/>
    <mergeCell ref="X131:Z138"/>
    <mergeCell ref="H140:J140"/>
    <mergeCell ref="T140:V140"/>
    <mergeCell ref="X142:Z149"/>
    <mergeCell ref="AB59:AD100"/>
    <mergeCell ref="H68:J68"/>
    <mergeCell ref="T68:V68"/>
    <mergeCell ref="L70:N70"/>
    <mergeCell ref="P70:V70"/>
    <mergeCell ref="X70:Z77"/>
    <mergeCell ref="H79:J79"/>
    <mergeCell ref="T79:V79"/>
    <mergeCell ref="L81:N81"/>
    <mergeCell ref="P81:V81"/>
    <mergeCell ref="X81:Z88"/>
    <mergeCell ref="H90:J90"/>
    <mergeCell ref="T90:V90"/>
    <mergeCell ref="X92:Z99"/>
    <mergeCell ref="H51:J51"/>
    <mergeCell ref="L53:N53"/>
    <mergeCell ref="T5:V5"/>
    <mergeCell ref="T18:V18"/>
    <mergeCell ref="T29:V29"/>
    <mergeCell ref="T40:V40"/>
    <mergeCell ref="T51:V51"/>
    <mergeCell ref="P5:R5"/>
    <mergeCell ref="H18:J18"/>
    <mergeCell ref="H29:J29"/>
    <mergeCell ref="H40:J40"/>
    <mergeCell ref="L31:N31"/>
    <mergeCell ref="L42:N42"/>
    <mergeCell ref="L9:N9"/>
    <mergeCell ref="L20:N20"/>
    <mergeCell ref="L5:N5"/>
    <mergeCell ref="AB5:AD5"/>
    <mergeCell ref="D2:AD3"/>
    <mergeCell ref="P9:V9"/>
    <mergeCell ref="P20:V20"/>
    <mergeCell ref="P31:V31"/>
    <mergeCell ref="X5:Z5"/>
    <mergeCell ref="AB9:AD50"/>
    <mergeCell ref="X9:Z16"/>
    <mergeCell ref="X20:Z27"/>
    <mergeCell ref="X31:Z38"/>
    <mergeCell ref="X42:Z49"/>
    <mergeCell ref="P42:V42"/>
    <mergeCell ref="L159:N159"/>
    <mergeCell ref="P159:V159"/>
    <mergeCell ref="X159:Z166"/>
    <mergeCell ref="AB159:AD200"/>
    <mergeCell ref="H168:J168"/>
    <mergeCell ref="T168:V168"/>
    <mergeCell ref="L170:N170"/>
    <mergeCell ref="P170:V170"/>
    <mergeCell ref="X170:Z177"/>
    <mergeCell ref="H179:J179"/>
    <mergeCell ref="T179:V179"/>
    <mergeCell ref="L181:N181"/>
    <mergeCell ref="P181:V181"/>
    <mergeCell ref="X181:Z188"/>
    <mergeCell ref="H190:J190"/>
    <mergeCell ref="T190:V190"/>
    <mergeCell ref="L203:N203"/>
    <mergeCell ref="L205:N205"/>
    <mergeCell ref="T205:V205"/>
    <mergeCell ref="L209:N209"/>
    <mergeCell ref="P209:V209"/>
    <mergeCell ref="L192:N192"/>
    <mergeCell ref="P192:V192"/>
    <mergeCell ref="X192:Z199"/>
    <mergeCell ref="H201:J201"/>
    <mergeCell ref="T201:V201"/>
    <mergeCell ref="X242:Z249"/>
    <mergeCell ref="H251:J251"/>
    <mergeCell ref="T251:V251"/>
    <mergeCell ref="L253:N253"/>
    <mergeCell ref="L255:N255"/>
    <mergeCell ref="T255:V255"/>
    <mergeCell ref="X209:Z216"/>
    <mergeCell ref="AB209:AD250"/>
    <mergeCell ref="H218:J218"/>
    <mergeCell ref="T218:V218"/>
    <mergeCell ref="L220:N220"/>
    <mergeCell ref="P220:V220"/>
    <mergeCell ref="X220:Z227"/>
    <mergeCell ref="H229:J229"/>
    <mergeCell ref="T229:V229"/>
    <mergeCell ref="L231:N231"/>
    <mergeCell ref="P231:V231"/>
    <mergeCell ref="X231:Z238"/>
    <mergeCell ref="H240:J240"/>
    <mergeCell ref="T240:V240"/>
    <mergeCell ref="L242:N242"/>
    <mergeCell ref="P242:V242"/>
    <mergeCell ref="AB259:AD300"/>
    <mergeCell ref="H268:J268"/>
    <mergeCell ref="T268:V268"/>
    <mergeCell ref="L270:N270"/>
    <mergeCell ref="P270:V270"/>
    <mergeCell ref="X270:Z277"/>
    <mergeCell ref="H279:J279"/>
    <mergeCell ref="T279:V279"/>
    <mergeCell ref="L281:N281"/>
    <mergeCell ref="P281:V281"/>
    <mergeCell ref="X281:Z288"/>
    <mergeCell ref="H290:J290"/>
    <mergeCell ref="T290:V290"/>
    <mergeCell ref="L303:N303"/>
    <mergeCell ref="L305:N305"/>
    <mergeCell ref="T305:V305"/>
    <mergeCell ref="L292:N292"/>
    <mergeCell ref="P292:V292"/>
    <mergeCell ref="X292:Z299"/>
    <mergeCell ref="H301:J301"/>
    <mergeCell ref="T301:V301"/>
    <mergeCell ref="L259:N259"/>
    <mergeCell ref="P259:V259"/>
    <mergeCell ref="X259:Z266"/>
  </mergeCells>
  <conditionalFormatting sqref="T21:T27">
    <cfRule type="top10" dxfId="1653" priority="920" bottom="1" rank="1"/>
    <cfRule type="top10" dxfId="1652" priority="921" rank="1"/>
  </conditionalFormatting>
  <conditionalFormatting sqref="V21:V27">
    <cfRule type="top10" dxfId="1651" priority="918" bottom="1" rank="1"/>
    <cfRule type="top10" dxfId="1650" priority="919" rank="1"/>
  </conditionalFormatting>
  <conditionalFormatting sqref="T32:T38">
    <cfRule type="top10" dxfId="1649" priority="916" bottom="1" rank="1"/>
    <cfRule type="top10" dxfId="1648" priority="917" rank="1"/>
  </conditionalFormatting>
  <conditionalFormatting sqref="V32:V38">
    <cfRule type="top10" dxfId="1647" priority="914" bottom="1" rank="1"/>
    <cfRule type="top10" dxfId="1646" priority="915" rank="1"/>
  </conditionalFormatting>
  <conditionalFormatting sqref="T43:T49">
    <cfRule type="top10" dxfId="1645" priority="912" bottom="1" rank="1"/>
    <cfRule type="top10" dxfId="1644" priority="913" rank="1"/>
  </conditionalFormatting>
  <conditionalFormatting sqref="V43:V49">
    <cfRule type="top10" dxfId="1643" priority="910" bottom="1" rank="1"/>
    <cfRule type="top10" dxfId="1642" priority="911" rank="1"/>
  </conditionalFormatting>
  <conditionalFormatting sqref="T10:T16">
    <cfRule type="top10" dxfId="1597" priority="765" bottom="1" rank="1"/>
    <cfRule type="top10" dxfId="1596" priority="766" rank="1"/>
  </conditionalFormatting>
  <conditionalFormatting sqref="V10:V16">
    <cfRule type="top10" dxfId="1595" priority="763" bottom="1" rank="1"/>
    <cfRule type="top10" dxfId="1594" priority="764" rank="1"/>
  </conditionalFormatting>
  <conditionalFormatting sqref="T60:T66">
    <cfRule type="top10" dxfId="1593" priority="761" bottom="1" rank="1"/>
    <cfRule type="top10" dxfId="1592" priority="762" rank="1"/>
  </conditionalFormatting>
  <conditionalFormatting sqref="V60:V66">
    <cfRule type="top10" dxfId="1591" priority="759" bottom="1" rank="1"/>
    <cfRule type="top10" dxfId="1590" priority="760" rank="1"/>
  </conditionalFormatting>
  <conditionalFormatting sqref="T71:T77">
    <cfRule type="top10" dxfId="1589" priority="757" bottom="1" rank="1"/>
    <cfRule type="top10" dxfId="1588" priority="758" rank="1"/>
  </conditionalFormatting>
  <conditionalFormatting sqref="V71:V77">
    <cfRule type="top10" dxfId="1587" priority="755" bottom="1" rank="1"/>
    <cfRule type="top10" dxfId="1586" priority="756" rank="1"/>
  </conditionalFormatting>
  <conditionalFormatting sqref="T82:T88">
    <cfRule type="top10" dxfId="1585" priority="753" bottom="1" rank="1"/>
    <cfRule type="top10" dxfId="1584" priority="754" rank="1"/>
  </conditionalFormatting>
  <conditionalFormatting sqref="V82:V88">
    <cfRule type="top10" dxfId="1583" priority="751" bottom="1" rank="1"/>
    <cfRule type="top10" dxfId="1582" priority="752" rank="1"/>
  </conditionalFormatting>
  <conditionalFormatting sqref="T93:T99">
    <cfRule type="top10" dxfId="1581" priority="749" bottom="1" rank="1"/>
    <cfRule type="top10" dxfId="1580" priority="750" rank="1"/>
  </conditionalFormatting>
  <conditionalFormatting sqref="V93:V99">
    <cfRule type="top10" dxfId="1579" priority="747" bottom="1" rank="1"/>
    <cfRule type="top10" dxfId="1578" priority="748" rank="1"/>
  </conditionalFormatting>
  <conditionalFormatting sqref="T110:T116">
    <cfRule type="top10" dxfId="1577" priority="745" bottom="1" rank="1"/>
    <cfRule type="top10" dxfId="1576" priority="746" rank="1"/>
  </conditionalFormatting>
  <conditionalFormatting sqref="V110:V116">
    <cfRule type="top10" dxfId="1575" priority="743" bottom="1" rank="1"/>
    <cfRule type="top10" dxfId="1574" priority="744" rank="1"/>
  </conditionalFormatting>
  <conditionalFormatting sqref="T121:T127">
    <cfRule type="top10" dxfId="1573" priority="741" bottom="1" rank="1"/>
    <cfRule type="top10" dxfId="1572" priority="742" rank="1"/>
  </conditionalFormatting>
  <conditionalFormatting sqref="V121:V127">
    <cfRule type="top10" dxfId="1571" priority="739" bottom="1" rank="1"/>
    <cfRule type="top10" dxfId="1570" priority="740" rank="1"/>
  </conditionalFormatting>
  <conditionalFormatting sqref="T132:T138">
    <cfRule type="top10" dxfId="1569" priority="737" bottom="1" rank="1"/>
    <cfRule type="top10" dxfId="1568" priority="738" rank="1"/>
  </conditionalFormatting>
  <conditionalFormatting sqref="V132:V138">
    <cfRule type="top10" dxfId="1567" priority="735" bottom="1" rank="1"/>
    <cfRule type="top10" dxfId="1566" priority="736" rank="1"/>
  </conditionalFormatting>
  <conditionalFormatting sqref="T143:T149">
    <cfRule type="top10" dxfId="1565" priority="733" bottom="1" rank="1"/>
    <cfRule type="top10" dxfId="1564" priority="734" rank="1"/>
  </conditionalFormatting>
  <conditionalFormatting sqref="V143:V149">
    <cfRule type="top10" dxfId="1563" priority="731" bottom="1" rank="1"/>
    <cfRule type="top10" dxfId="1562" priority="732" rank="1"/>
  </conditionalFormatting>
  <conditionalFormatting sqref="T160:T166">
    <cfRule type="top10" dxfId="1561" priority="729" bottom="1" rank="1"/>
    <cfRule type="top10" dxfId="1560" priority="730" rank="1"/>
  </conditionalFormatting>
  <conditionalFormatting sqref="V160:V166">
    <cfRule type="top10" dxfId="1559" priority="727" bottom="1" rank="1"/>
    <cfRule type="top10" dxfId="1558" priority="728" rank="1"/>
  </conditionalFormatting>
  <conditionalFormatting sqref="T171:T177">
    <cfRule type="top10" dxfId="1557" priority="725" bottom="1" rank="1"/>
    <cfRule type="top10" dxfId="1556" priority="726" rank="1"/>
  </conditionalFormatting>
  <conditionalFormatting sqref="V171:V177">
    <cfRule type="top10" dxfId="1555" priority="723" bottom="1" rank="1"/>
    <cfRule type="top10" dxfId="1554" priority="724" rank="1"/>
  </conditionalFormatting>
  <conditionalFormatting sqref="T182:T188">
    <cfRule type="top10" dxfId="1553" priority="721" bottom="1" rank="1"/>
    <cfRule type="top10" dxfId="1552" priority="722" rank="1"/>
  </conditionalFormatting>
  <conditionalFormatting sqref="V182:V188">
    <cfRule type="top10" dxfId="1551" priority="719" bottom="1" rank="1"/>
    <cfRule type="top10" dxfId="1550" priority="720" rank="1"/>
  </conditionalFormatting>
  <conditionalFormatting sqref="T193:T199">
    <cfRule type="top10" dxfId="1549" priority="717" bottom="1" rank="1"/>
    <cfRule type="top10" dxfId="1548" priority="718" rank="1"/>
  </conditionalFormatting>
  <conditionalFormatting sqref="V193:V199">
    <cfRule type="top10" dxfId="1547" priority="715" bottom="1" rank="1"/>
    <cfRule type="top10" dxfId="1546" priority="716" rank="1"/>
  </conditionalFormatting>
  <conditionalFormatting sqref="T210:T216">
    <cfRule type="top10" dxfId="1545" priority="713" bottom="1" rank="1"/>
    <cfRule type="top10" dxfId="1544" priority="714" rank="1"/>
  </conditionalFormatting>
  <conditionalFormatting sqref="V210:V216">
    <cfRule type="top10" dxfId="1543" priority="711" bottom="1" rank="1"/>
    <cfRule type="top10" dxfId="1542" priority="712" rank="1"/>
  </conditionalFormatting>
  <conditionalFormatting sqref="T221:T227">
    <cfRule type="top10" dxfId="1541" priority="709" bottom="1" rank="1"/>
    <cfRule type="top10" dxfId="1540" priority="710" rank="1"/>
  </conditionalFormatting>
  <conditionalFormatting sqref="V221:V227">
    <cfRule type="top10" dxfId="1539" priority="707" bottom="1" rank="1"/>
    <cfRule type="top10" dxfId="1538" priority="708" rank="1"/>
  </conditionalFormatting>
  <conditionalFormatting sqref="T232:T238">
    <cfRule type="top10" dxfId="1537" priority="705" bottom="1" rank="1"/>
    <cfRule type="top10" dxfId="1536" priority="706" rank="1"/>
  </conditionalFormatting>
  <conditionalFormatting sqref="V232:V238">
    <cfRule type="top10" dxfId="1535" priority="703" bottom="1" rank="1"/>
    <cfRule type="top10" dxfId="1534" priority="704" rank="1"/>
  </conditionalFormatting>
  <conditionalFormatting sqref="T243:T249">
    <cfRule type="top10" dxfId="1533" priority="701" bottom="1" rank="1"/>
    <cfRule type="top10" dxfId="1532" priority="702" rank="1"/>
  </conditionalFormatting>
  <conditionalFormatting sqref="V243:V249">
    <cfRule type="top10" dxfId="1531" priority="699" bottom="1" rank="1"/>
    <cfRule type="top10" dxfId="1530" priority="700" rank="1"/>
  </conditionalFormatting>
  <conditionalFormatting sqref="T260:T266">
    <cfRule type="top10" dxfId="1529" priority="697" bottom="1" rank="1"/>
    <cfRule type="top10" dxfId="1528" priority="698" rank="1"/>
  </conditionalFormatting>
  <conditionalFormatting sqref="V260:V266">
    <cfRule type="top10" dxfId="1527" priority="695" bottom="1" rank="1"/>
    <cfRule type="top10" dxfId="1526" priority="696" rank="1"/>
  </conditionalFormatting>
  <conditionalFormatting sqref="T271:T277">
    <cfRule type="top10" dxfId="1525" priority="693" bottom="1" rank="1"/>
    <cfRule type="top10" dxfId="1524" priority="694" rank="1"/>
  </conditionalFormatting>
  <conditionalFormatting sqref="V271:V277">
    <cfRule type="top10" dxfId="1523" priority="691" bottom="1" rank="1"/>
    <cfRule type="top10" dxfId="1522" priority="692" rank="1"/>
  </conditionalFormatting>
  <conditionalFormatting sqref="T282:T288">
    <cfRule type="top10" dxfId="1521" priority="689" bottom="1" rank="1"/>
    <cfRule type="top10" dxfId="1520" priority="690" rank="1"/>
  </conditionalFormatting>
  <conditionalFormatting sqref="V282:V288">
    <cfRule type="top10" dxfId="1519" priority="687" bottom="1" rank="1"/>
    <cfRule type="top10" dxfId="1518" priority="688" rank="1"/>
  </conditionalFormatting>
  <conditionalFormatting sqref="T293:T299">
    <cfRule type="top10" dxfId="1517" priority="685" bottom="1" rank="1"/>
    <cfRule type="top10" dxfId="1516" priority="686" rank="1"/>
  </conditionalFormatting>
  <conditionalFormatting sqref="V293:V299">
    <cfRule type="top10" dxfId="1515" priority="683" bottom="1" rank="1"/>
    <cfRule type="top10" dxfId="1514" priority="684" rank="1"/>
  </conditionalFormatting>
  <conditionalFormatting sqref="L10">
    <cfRule type="expression" dxfId="1511" priority="671">
      <formula>AND(L10=LARGE(L10:L16,1),L10&gt;0)</formula>
    </cfRule>
    <cfRule type="expression" dxfId="1510" priority="672">
      <formula>L10=SMALL(L10:L16,COUNTIF(L10:L16,0)+1)</formula>
    </cfRule>
  </conditionalFormatting>
  <conditionalFormatting sqref="L11">
    <cfRule type="expression" dxfId="1509" priority="669">
      <formula>AND(L11=LARGE(L10:L16,1),L11&gt;0)</formula>
    </cfRule>
    <cfRule type="expression" dxfId="1508" priority="670">
      <formula>L11=SMALL(L10:L16,COUNTIF(L10:L16,0)+1)</formula>
    </cfRule>
  </conditionalFormatting>
  <conditionalFormatting sqref="L12">
    <cfRule type="expression" dxfId="1507" priority="667">
      <formula>AND(L12=LARGE(L10:L16,1),L12&gt;0)</formula>
    </cfRule>
    <cfRule type="expression" dxfId="1506" priority="668">
      <formula>L12=SMALL(L10:L16,COUNTIF(L10:L16,0)+1)</formula>
    </cfRule>
  </conditionalFormatting>
  <conditionalFormatting sqref="L13">
    <cfRule type="expression" dxfId="1505" priority="665">
      <formula>AND(L13=LARGE(L10:L16,1),L13&gt;0)</formula>
    </cfRule>
    <cfRule type="expression" dxfId="1504" priority="666">
      <formula>L13=SMALL(L10:L16,COUNTIF(L10:L16,0)+1)</formula>
    </cfRule>
  </conditionalFormatting>
  <conditionalFormatting sqref="L14">
    <cfRule type="expression" dxfId="1503" priority="663">
      <formula>AND(L14=LARGE(L10:L16,1),L14&gt;0)</formula>
    </cfRule>
    <cfRule type="expression" dxfId="1502" priority="664">
      <formula>L14=SMALL(L10:L16,COUNTIF(L10:L16,0)+1)</formula>
    </cfRule>
  </conditionalFormatting>
  <conditionalFormatting sqref="L15">
    <cfRule type="expression" dxfId="1501" priority="661">
      <formula>AND(L15=LARGE(L10:L16,1),L15&gt;0)</formula>
    </cfRule>
    <cfRule type="expression" dxfId="1500" priority="662">
      <formula>L15=SMALL(L10:L16,COUNTIF(L10:L16,0)+1)</formula>
    </cfRule>
  </conditionalFormatting>
  <conditionalFormatting sqref="L16">
    <cfRule type="expression" dxfId="1499" priority="659">
      <formula>AND(L16=LARGE(L10:L16,1),L16&gt;0)</formula>
    </cfRule>
    <cfRule type="expression" dxfId="1498" priority="660">
      <formula>L16=SMALL(L10:L16,COUNTIF(L10:L16,0)+1)</formula>
    </cfRule>
  </conditionalFormatting>
  <conditionalFormatting sqref="L21">
    <cfRule type="expression" dxfId="1497" priority="657">
      <formula>AND(L21=LARGE(L21:L27,1),L21&gt;0)</formula>
    </cfRule>
    <cfRule type="expression" dxfId="1496" priority="658">
      <formula>L21=SMALL(L21:L27,COUNTIF(L21:L27,0)+1)</formula>
    </cfRule>
  </conditionalFormatting>
  <conditionalFormatting sqref="L22">
    <cfRule type="expression" dxfId="1495" priority="655">
      <formula>AND(L22=LARGE(L21:L27,1),L22&gt;0)</formula>
    </cfRule>
    <cfRule type="expression" dxfId="1494" priority="656">
      <formula>L22=SMALL(L21:L27,COUNTIF(L21:L27,0)+1)</formula>
    </cfRule>
  </conditionalFormatting>
  <conditionalFormatting sqref="L23">
    <cfRule type="expression" dxfId="1493" priority="653">
      <formula>AND(L23=LARGE(L21:L27,1),L23&gt;0)</formula>
    </cfRule>
    <cfRule type="expression" dxfId="1492" priority="654">
      <formula>L23=SMALL(L21:L27,COUNTIF(L21:L27,0)+1)</formula>
    </cfRule>
  </conditionalFormatting>
  <conditionalFormatting sqref="L24">
    <cfRule type="expression" dxfId="1491" priority="651">
      <formula>AND(L24=LARGE(L21:L27,1),L24&gt;0)</formula>
    </cfRule>
    <cfRule type="expression" dxfId="1490" priority="652">
      <formula>L24=SMALL(L21:L27,COUNTIF(L21:L27,0)+1)</formula>
    </cfRule>
  </conditionalFormatting>
  <conditionalFormatting sqref="L25">
    <cfRule type="expression" dxfId="1489" priority="649">
      <formula>AND(L25=LARGE(L21:L27,1),L25&gt;0)</formula>
    </cfRule>
    <cfRule type="expression" dxfId="1488" priority="650">
      <formula>L25=SMALL(L21:L27,COUNTIF(L21:L27,0)+1)</formula>
    </cfRule>
  </conditionalFormatting>
  <conditionalFormatting sqref="L26">
    <cfRule type="expression" dxfId="1487" priority="647">
      <formula>AND(L26=LARGE(L21:L27,1),L26&gt;0)</formula>
    </cfRule>
    <cfRule type="expression" dxfId="1486" priority="648">
      <formula>L26=SMALL(L21:L27,COUNTIF(L21:L27,0)+1)</formula>
    </cfRule>
  </conditionalFormatting>
  <conditionalFormatting sqref="L27">
    <cfRule type="expression" dxfId="1485" priority="645">
      <formula>AND(L27=LARGE(L21:L27,1),L27&gt;0)</formula>
    </cfRule>
    <cfRule type="expression" dxfId="1484" priority="646">
      <formula>L27=SMALL(L21:L27,COUNTIF(L21:L27,0)+1)</formula>
    </cfRule>
  </conditionalFormatting>
  <conditionalFormatting sqref="L32">
    <cfRule type="expression" dxfId="1483" priority="643">
      <formula>AND(L32=LARGE(L32:L38,1),L32&gt;0)</formula>
    </cfRule>
    <cfRule type="expression" dxfId="1482" priority="644">
      <formula>L32=SMALL(L32:L38,COUNTIF(L32:L38,0)+1)</formula>
    </cfRule>
  </conditionalFormatting>
  <conditionalFormatting sqref="L33">
    <cfRule type="expression" dxfId="1481" priority="641">
      <formula>AND(L33=LARGE(L32:L38,1),L33&gt;0)</formula>
    </cfRule>
    <cfRule type="expression" dxfId="1480" priority="642">
      <formula>L33=SMALL(L32:L38,COUNTIF(L32:L38,0)+1)</formula>
    </cfRule>
  </conditionalFormatting>
  <conditionalFormatting sqref="L34">
    <cfRule type="expression" dxfId="1479" priority="639">
      <formula>AND(L34=LARGE(L32:L38,1),L34&gt;0)</formula>
    </cfRule>
    <cfRule type="expression" dxfId="1478" priority="640">
      <formula>L34=SMALL(L32:L38,COUNTIF(L32:L38,0)+1)</formula>
    </cfRule>
  </conditionalFormatting>
  <conditionalFormatting sqref="L35">
    <cfRule type="expression" dxfId="1477" priority="637">
      <formula>AND(L35=LARGE(L32:L38,1),L35&gt;0)</formula>
    </cfRule>
    <cfRule type="expression" dxfId="1476" priority="638">
      <formula>L35=SMALL(L32:L38,COUNTIF(L32:L38,0)+1)</formula>
    </cfRule>
  </conditionalFormatting>
  <conditionalFormatting sqref="L36">
    <cfRule type="expression" dxfId="1475" priority="635">
      <formula>AND(L36=LARGE(L32:L38,1),L36&gt;0)</formula>
    </cfRule>
    <cfRule type="expression" dxfId="1474" priority="636">
      <formula>L36=SMALL(L32:L38,COUNTIF(L32:L38,0)+1)</formula>
    </cfRule>
  </conditionalFormatting>
  <conditionalFormatting sqref="L37">
    <cfRule type="expression" dxfId="1473" priority="633">
      <formula>AND(L37=LARGE(L32:L38,1),L37&gt;0)</formula>
    </cfRule>
    <cfRule type="expression" dxfId="1472" priority="634">
      <formula>L37=SMALL(L32:L38,COUNTIF(L32:L38,0)+1)</formula>
    </cfRule>
  </conditionalFormatting>
  <conditionalFormatting sqref="L38">
    <cfRule type="expression" dxfId="1471" priority="631">
      <formula>AND(L38=LARGE(L32:L38,1),L38&gt;0)</formula>
    </cfRule>
    <cfRule type="expression" dxfId="1470" priority="632">
      <formula>L38=SMALL(L32:L38,COUNTIF(L32:L38,0)+1)</formula>
    </cfRule>
  </conditionalFormatting>
  <conditionalFormatting sqref="L43">
    <cfRule type="expression" dxfId="1469" priority="629">
      <formula>AND(L43=LARGE(L43:L49,1),L43&gt;0)</formula>
    </cfRule>
    <cfRule type="expression" dxfId="1468" priority="630">
      <formula>L43=SMALL(L43:L49,COUNTIF(L43:L49,0)+1)</formula>
    </cfRule>
  </conditionalFormatting>
  <conditionalFormatting sqref="L44">
    <cfRule type="expression" dxfId="1467" priority="627">
      <formula>AND(L44=LARGE(L43:L49,1),L44&gt;0)</formula>
    </cfRule>
    <cfRule type="expression" dxfId="1466" priority="628">
      <formula>L44=SMALL(L43:L49,COUNTIF(L43:L49,0)+1)</formula>
    </cfRule>
  </conditionalFormatting>
  <conditionalFormatting sqref="L45">
    <cfRule type="expression" dxfId="1465" priority="625">
      <formula>AND(L45=LARGE(L43:L49,1),L45&gt;0)</formula>
    </cfRule>
    <cfRule type="expression" dxfId="1464" priority="626">
      <formula>L45=SMALL(L43:L49,COUNTIF(L43:L49,0)+1)</formula>
    </cfRule>
  </conditionalFormatting>
  <conditionalFormatting sqref="L46">
    <cfRule type="expression" dxfId="1463" priority="623">
      <formula>AND(L46=LARGE(L43:L49,1),L46&gt;0)</formula>
    </cfRule>
    <cfRule type="expression" dxfId="1462" priority="624">
      <formula>L46=SMALL(L43:L49,COUNTIF(L43:L49,0)+1)</formula>
    </cfRule>
  </conditionalFormatting>
  <conditionalFormatting sqref="L47">
    <cfRule type="expression" dxfId="1461" priority="621">
      <formula>AND(L47=LARGE(L43:L49,1),L47&gt;0)</formula>
    </cfRule>
    <cfRule type="expression" dxfId="1460" priority="622">
      <formula>L47=SMALL(L43:L49,COUNTIF(L43:L49,0)+1)</formula>
    </cfRule>
  </conditionalFormatting>
  <conditionalFormatting sqref="L48">
    <cfRule type="expression" dxfId="1459" priority="619">
      <formula>AND(L48=LARGE(L43:L49,1),L48&gt;0)</formula>
    </cfRule>
    <cfRule type="expression" dxfId="1458" priority="620">
      <formula>L48=SMALL(L43:L49,COUNTIF(L43:L49,0)+1)</formula>
    </cfRule>
  </conditionalFormatting>
  <conditionalFormatting sqref="L49">
    <cfRule type="expression" dxfId="1457" priority="617">
      <formula>AND(L49=LARGE(L43:L49,1),L49&gt;0)</formula>
    </cfRule>
    <cfRule type="expression" dxfId="1456" priority="618">
      <formula>L49=SMALL(L43:L49,COUNTIF(L43:L49,0)+1)</formula>
    </cfRule>
  </conditionalFormatting>
  <conditionalFormatting sqref="L60">
    <cfRule type="expression" dxfId="1455" priority="615">
      <formula>AND(L60=LARGE(L60:L66,1),L60&gt;0)</formula>
    </cfRule>
    <cfRule type="expression" dxfId="1454" priority="616">
      <formula>L60=SMALL(L60:L66,COUNTIF(L60:L66,0)+1)</formula>
    </cfRule>
  </conditionalFormatting>
  <conditionalFormatting sqref="L61">
    <cfRule type="expression" dxfId="1453" priority="613">
      <formula>AND(L61=LARGE(L60:L66,1),L61&gt;0)</formula>
    </cfRule>
    <cfRule type="expression" dxfId="1452" priority="614">
      <formula>L61=SMALL(L60:L66,COUNTIF(L60:L66,0)+1)</formula>
    </cfRule>
  </conditionalFormatting>
  <conditionalFormatting sqref="L62">
    <cfRule type="expression" dxfId="1451" priority="611">
      <formula>AND(L62=LARGE(L60:L66,1),L62&gt;0)</formula>
    </cfRule>
    <cfRule type="expression" dxfId="1450" priority="612">
      <formula>L62=SMALL(L60:L66,COUNTIF(L60:L66,0)+1)</formula>
    </cfRule>
  </conditionalFormatting>
  <conditionalFormatting sqref="L63">
    <cfRule type="expression" dxfId="1449" priority="609">
      <formula>AND(L63=LARGE(L60:L66,1),L63&gt;0)</formula>
    </cfRule>
    <cfRule type="expression" dxfId="1448" priority="610">
      <formula>L63=SMALL(L60:L66,COUNTIF(L60:L66,0)+1)</formula>
    </cfRule>
  </conditionalFormatting>
  <conditionalFormatting sqref="L64">
    <cfRule type="expression" dxfId="1447" priority="607">
      <formula>AND(L64=LARGE(L60:L66,1),L64&gt;0)</formula>
    </cfRule>
    <cfRule type="expression" dxfId="1446" priority="608">
      <formula>L64=SMALL(L60:L66,COUNTIF(L60:L66,0)+1)</formula>
    </cfRule>
  </conditionalFormatting>
  <conditionalFormatting sqref="L65">
    <cfRule type="expression" dxfId="1445" priority="605">
      <formula>AND(L65=LARGE(L60:L66,1),L65&gt;0)</formula>
    </cfRule>
    <cfRule type="expression" dxfId="1444" priority="606">
      <formula>L65=SMALL(L60:L66,COUNTIF(L60:L66,0)+1)</formula>
    </cfRule>
  </conditionalFormatting>
  <conditionalFormatting sqref="L66">
    <cfRule type="expression" dxfId="1443" priority="603">
      <formula>AND(L66=LARGE(L60:L66,1),L66&gt;0)</formula>
    </cfRule>
    <cfRule type="expression" dxfId="1442" priority="604">
      <formula>L66=SMALL(L60:L66,COUNTIF(L60:L66,0)+1)</formula>
    </cfRule>
  </conditionalFormatting>
  <conditionalFormatting sqref="L71">
    <cfRule type="expression" dxfId="1441" priority="601">
      <formula>AND(L71=LARGE(L71:L77,1),L71&gt;0)</formula>
    </cfRule>
    <cfRule type="expression" dxfId="1440" priority="602">
      <formula>L71=SMALL(L71:L77,COUNTIF(L71:L77,0)+1)</formula>
    </cfRule>
  </conditionalFormatting>
  <conditionalFormatting sqref="L72">
    <cfRule type="expression" dxfId="1439" priority="599">
      <formula>AND(L72=LARGE(L71:L77,1),L72&gt;0)</formula>
    </cfRule>
    <cfRule type="expression" dxfId="1438" priority="600">
      <formula>L72=SMALL(L71:L77,COUNTIF(L71:L77,0)+1)</formula>
    </cfRule>
  </conditionalFormatting>
  <conditionalFormatting sqref="L73">
    <cfRule type="expression" dxfId="1437" priority="597">
      <formula>AND(L73=LARGE(L71:L77,1),L73&gt;0)</formula>
    </cfRule>
    <cfRule type="expression" dxfId="1436" priority="598">
      <formula>L73=SMALL(L71:L77,COUNTIF(L71:L77,0)+1)</formula>
    </cfRule>
  </conditionalFormatting>
  <conditionalFormatting sqref="L74">
    <cfRule type="expression" dxfId="1435" priority="595">
      <formula>AND(L74=LARGE(L71:L77,1),L74&gt;0)</formula>
    </cfRule>
    <cfRule type="expression" dxfId="1434" priority="596">
      <formula>L74=SMALL(L71:L77,COUNTIF(L71:L77,0)+1)</formula>
    </cfRule>
  </conditionalFormatting>
  <conditionalFormatting sqref="L75">
    <cfRule type="expression" dxfId="1433" priority="593">
      <formula>AND(L75=LARGE(L71:L77,1),L75&gt;0)</formula>
    </cfRule>
    <cfRule type="expression" dxfId="1432" priority="594">
      <formula>L75=SMALL(L71:L77,COUNTIF(L71:L77,0)+1)</formula>
    </cfRule>
  </conditionalFormatting>
  <conditionalFormatting sqref="L76">
    <cfRule type="expression" dxfId="1431" priority="591">
      <formula>AND(L76=LARGE(L71:L77,1),L76&gt;0)</formula>
    </cfRule>
    <cfRule type="expression" dxfId="1430" priority="592">
      <formula>L76=SMALL(L71:L77,COUNTIF(L71:L77,0)+1)</formula>
    </cfRule>
  </conditionalFormatting>
  <conditionalFormatting sqref="L77">
    <cfRule type="expression" dxfId="1429" priority="589">
      <formula>AND(L77=LARGE(L71:L77,1),L77&gt;0)</formula>
    </cfRule>
    <cfRule type="expression" dxfId="1428" priority="590">
      <formula>L77=SMALL(L71:L77,COUNTIF(L71:L77,0)+1)</formula>
    </cfRule>
  </conditionalFormatting>
  <conditionalFormatting sqref="L82">
    <cfRule type="expression" dxfId="1427" priority="587">
      <formula>AND(L82=LARGE(L82:L88,1),L82&gt;0)</formula>
    </cfRule>
    <cfRule type="expression" dxfId="1426" priority="588">
      <formula>L82=SMALL(L82:L88,COUNTIF(L82:L88,0)+1)</formula>
    </cfRule>
  </conditionalFormatting>
  <conditionalFormatting sqref="L83">
    <cfRule type="expression" dxfId="1425" priority="585">
      <formula>AND(L83=LARGE(L82:L88,1),L83&gt;0)</formula>
    </cfRule>
    <cfRule type="expression" dxfId="1424" priority="586">
      <formula>L83=SMALL(L82:L88,COUNTIF(L82:L88,0)+1)</formula>
    </cfRule>
  </conditionalFormatting>
  <conditionalFormatting sqref="L84">
    <cfRule type="expression" dxfId="1423" priority="583">
      <formula>AND(L84=LARGE(L82:L88,1),L84&gt;0)</formula>
    </cfRule>
    <cfRule type="expression" dxfId="1422" priority="584">
      <formula>L84=SMALL(L82:L88,COUNTIF(L82:L88,0)+1)</formula>
    </cfRule>
  </conditionalFormatting>
  <conditionalFormatting sqref="L85">
    <cfRule type="expression" dxfId="1421" priority="581">
      <formula>AND(L85=LARGE(L82:L88,1),L85&gt;0)</formula>
    </cfRule>
    <cfRule type="expression" dxfId="1420" priority="582">
      <formula>L85=SMALL(L82:L88,COUNTIF(L82:L88,0)+1)</formula>
    </cfRule>
  </conditionalFormatting>
  <conditionalFormatting sqref="L86">
    <cfRule type="expression" dxfId="1419" priority="579">
      <formula>AND(L86=LARGE(L82:L88,1),L86&gt;0)</formula>
    </cfRule>
    <cfRule type="expression" dxfId="1418" priority="580">
      <formula>L86=SMALL(L82:L88,COUNTIF(L82:L88,0)+1)</formula>
    </cfRule>
  </conditionalFormatting>
  <conditionalFormatting sqref="L87">
    <cfRule type="expression" dxfId="1417" priority="577">
      <formula>AND(L87=LARGE(L82:L88,1),L87&gt;0)</formula>
    </cfRule>
    <cfRule type="expression" dxfId="1416" priority="578">
      <formula>L87=SMALL(L82:L88,COUNTIF(L82:L88,0)+1)</formula>
    </cfRule>
  </conditionalFormatting>
  <conditionalFormatting sqref="L88">
    <cfRule type="expression" dxfId="1415" priority="575">
      <formula>AND(L88=LARGE(L82:L88,1),L88&gt;0)</formula>
    </cfRule>
    <cfRule type="expression" dxfId="1414" priority="576">
      <formula>L88=SMALL(L82:L88,COUNTIF(L82:L88,0)+1)</formula>
    </cfRule>
  </conditionalFormatting>
  <conditionalFormatting sqref="L93">
    <cfRule type="expression" dxfId="1413" priority="573">
      <formula>AND(L93=LARGE(L93:L99,1),L93&gt;0)</formula>
    </cfRule>
    <cfRule type="expression" dxfId="1412" priority="574">
      <formula>L93=SMALL(L93:L99,COUNTIF(L93:L99,0)+1)</formula>
    </cfRule>
  </conditionalFormatting>
  <conditionalFormatting sqref="L94">
    <cfRule type="expression" dxfId="1411" priority="571">
      <formula>AND(L94=LARGE(L93:L99,1),L94&gt;0)</formula>
    </cfRule>
    <cfRule type="expression" dxfId="1410" priority="572">
      <formula>L94=SMALL(L93:L99,COUNTIF(L93:L99,0)+1)</formula>
    </cfRule>
  </conditionalFormatting>
  <conditionalFormatting sqref="L95">
    <cfRule type="expression" dxfId="1409" priority="569">
      <formula>AND(L95=LARGE(L93:L99,1),L95&gt;0)</formula>
    </cfRule>
    <cfRule type="expression" dxfId="1408" priority="570">
      <formula>L95=SMALL(L93:L99,COUNTIF(L93:L99,0)+1)</formula>
    </cfRule>
  </conditionalFormatting>
  <conditionalFormatting sqref="L96">
    <cfRule type="expression" dxfId="1407" priority="567">
      <formula>AND(L96=LARGE(L93:L99,1),L96&gt;0)</formula>
    </cfRule>
    <cfRule type="expression" dxfId="1406" priority="568">
      <formula>L96=SMALL(L93:L99,COUNTIF(L93:L99,0)+1)</formula>
    </cfRule>
  </conditionalFormatting>
  <conditionalFormatting sqref="L97">
    <cfRule type="expression" dxfId="1405" priority="565">
      <formula>AND(L97=LARGE(L93:L99,1),L97&gt;0)</formula>
    </cfRule>
    <cfRule type="expression" dxfId="1404" priority="566">
      <formula>L97=SMALL(L93:L99,COUNTIF(L93:L99,0)+1)</formula>
    </cfRule>
  </conditionalFormatting>
  <conditionalFormatting sqref="L98">
    <cfRule type="expression" dxfId="1403" priority="563">
      <formula>AND(L98=LARGE(L93:L99,1),L98&gt;0)</formula>
    </cfRule>
    <cfRule type="expression" dxfId="1402" priority="564">
      <formula>L98=SMALL(L93:L99,COUNTIF(L93:L99,0)+1)</formula>
    </cfRule>
  </conditionalFormatting>
  <conditionalFormatting sqref="L99">
    <cfRule type="expression" dxfId="1401" priority="561">
      <formula>AND(L99=LARGE(L93:L99,1),L99&gt;0)</formula>
    </cfRule>
    <cfRule type="expression" dxfId="1400" priority="562">
      <formula>L99=SMALL(L93:L99,COUNTIF(L93:L99,0)+1)</formula>
    </cfRule>
  </conditionalFormatting>
  <conditionalFormatting sqref="L110">
    <cfRule type="expression" dxfId="1399" priority="559">
      <formula>AND(L110=LARGE(L110:L116,1),L110&gt;0)</formula>
    </cfRule>
    <cfRule type="expression" dxfId="1398" priority="560">
      <formula>L110=SMALL(L110:L116,COUNTIF(L110:L116,0)+1)</formula>
    </cfRule>
  </conditionalFormatting>
  <conditionalFormatting sqref="L111">
    <cfRule type="expression" dxfId="1397" priority="557">
      <formula>AND(L111=LARGE(L110:L116,1),L111&gt;0)</formula>
    </cfRule>
    <cfRule type="expression" dxfId="1396" priority="558">
      <formula>L111=SMALL(L110:L116,COUNTIF(L110:L116,0)+1)</formula>
    </cfRule>
  </conditionalFormatting>
  <conditionalFormatting sqref="L112">
    <cfRule type="expression" dxfId="1395" priority="555">
      <formula>AND(L112=LARGE(L110:L116,1),L112&gt;0)</formula>
    </cfRule>
    <cfRule type="expression" dxfId="1394" priority="556">
      <formula>L112=SMALL(L110:L116,COUNTIF(L110:L116,0)+1)</formula>
    </cfRule>
  </conditionalFormatting>
  <conditionalFormatting sqref="L113">
    <cfRule type="expression" dxfId="1393" priority="553">
      <formula>AND(L113=LARGE(L110:L116,1),L113&gt;0)</formula>
    </cfRule>
    <cfRule type="expression" dxfId="1392" priority="554">
      <formula>L113=SMALL(L110:L116,COUNTIF(L110:L116,0)+1)</formula>
    </cfRule>
  </conditionalFormatting>
  <conditionalFormatting sqref="L114">
    <cfRule type="expression" dxfId="1391" priority="551">
      <formula>AND(L114=LARGE(L110:L116,1),L114&gt;0)</formula>
    </cfRule>
    <cfRule type="expression" dxfId="1390" priority="552">
      <formula>L114=SMALL(L110:L116,COUNTIF(L110:L116,0)+1)</formula>
    </cfRule>
  </conditionalFormatting>
  <conditionalFormatting sqref="L115">
    <cfRule type="expression" dxfId="1389" priority="549">
      <formula>AND(L115=LARGE(L110:L116,1),L115&gt;0)</formula>
    </cfRule>
    <cfRule type="expression" dxfId="1388" priority="550">
      <formula>L115=SMALL(L110:L116,COUNTIF(L110:L116,0)+1)</formula>
    </cfRule>
  </conditionalFormatting>
  <conditionalFormatting sqref="L116">
    <cfRule type="expression" dxfId="1387" priority="547">
      <formula>AND(L116=LARGE(L110:L116,1),L116&gt;0)</formula>
    </cfRule>
    <cfRule type="expression" dxfId="1386" priority="548">
      <formula>L116=SMALL(L110:L116,COUNTIF(L110:L116,0)+1)</formula>
    </cfRule>
  </conditionalFormatting>
  <conditionalFormatting sqref="L121">
    <cfRule type="expression" dxfId="1385" priority="545">
      <formula>AND(L121=LARGE(L121:L127,1),L121&gt;0)</formula>
    </cfRule>
    <cfRule type="expression" dxfId="1384" priority="546">
      <formula>L121=SMALL(L121:L127,COUNTIF(L121:L127,0)+1)</formula>
    </cfRule>
  </conditionalFormatting>
  <conditionalFormatting sqref="L122">
    <cfRule type="expression" dxfId="1383" priority="543">
      <formula>AND(L122=LARGE(L121:L127,1),L122&gt;0)</formula>
    </cfRule>
    <cfRule type="expression" dxfId="1382" priority="544">
      <formula>L122=SMALL(L121:L127,COUNTIF(L121:L127,0)+1)</formula>
    </cfRule>
  </conditionalFormatting>
  <conditionalFormatting sqref="L123">
    <cfRule type="expression" dxfId="1381" priority="541">
      <formula>AND(L123=LARGE(L121:L127,1),L123&gt;0)</formula>
    </cfRule>
    <cfRule type="expression" dxfId="1380" priority="542">
      <formula>L123=SMALL(L121:L127,COUNTIF(L121:L127,0)+1)</formula>
    </cfRule>
  </conditionalFormatting>
  <conditionalFormatting sqref="L124">
    <cfRule type="expression" dxfId="1379" priority="539">
      <formula>AND(L124=LARGE(L121:L127,1),L124&gt;0)</formula>
    </cfRule>
    <cfRule type="expression" dxfId="1378" priority="540">
      <formula>L124=SMALL(L121:L127,COUNTIF(L121:L127,0)+1)</formula>
    </cfRule>
  </conditionalFormatting>
  <conditionalFormatting sqref="L125">
    <cfRule type="expression" dxfId="1377" priority="537">
      <formula>AND(L125=LARGE(L121:L127,1),L125&gt;0)</formula>
    </cfRule>
    <cfRule type="expression" dxfId="1376" priority="538">
      <formula>L125=SMALL(L121:L127,COUNTIF(L121:L127,0)+1)</formula>
    </cfRule>
  </conditionalFormatting>
  <conditionalFormatting sqref="L126">
    <cfRule type="expression" dxfId="1375" priority="535">
      <formula>AND(L126=LARGE(L121:L127,1),L126&gt;0)</formula>
    </cfRule>
    <cfRule type="expression" dxfId="1374" priority="536">
      <formula>L126=SMALL(L121:L127,COUNTIF(L121:L127,0)+1)</formula>
    </cfRule>
  </conditionalFormatting>
  <conditionalFormatting sqref="L127">
    <cfRule type="expression" dxfId="1373" priority="533">
      <formula>AND(L127=LARGE(L121:L127,1),L127&gt;0)</formula>
    </cfRule>
    <cfRule type="expression" dxfId="1372" priority="534">
      <formula>L127=SMALL(L121:L127,COUNTIF(L121:L127,0)+1)</formula>
    </cfRule>
  </conditionalFormatting>
  <conditionalFormatting sqref="L132">
    <cfRule type="expression" dxfId="1371" priority="531">
      <formula>AND(L132=LARGE(L132:L138,1),L132&gt;0)</formula>
    </cfRule>
    <cfRule type="expression" dxfId="1370" priority="532">
      <formula>L132=SMALL(L132:L138,COUNTIF(L132:L138,0)+1)</formula>
    </cfRule>
  </conditionalFormatting>
  <conditionalFormatting sqref="L133">
    <cfRule type="expression" dxfId="1369" priority="529">
      <formula>AND(L133=LARGE(L132:L138,1),L133&gt;0)</formula>
    </cfRule>
    <cfRule type="expression" dxfId="1368" priority="530">
      <formula>L133=SMALL(L132:L138,COUNTIF(L132:L138,0)+1)</formula>
    </cfRule>
  </conditionalFormatting>
  <conditionalFormatting sqref="L134">
    <cfRule type="expression" dxfId="1367" priority="527">
      <formula>AND(L134=LARGE(L132:L138,1),L134&gt;0)</formula>
    </cfRule>
    <cfRule type="expression" dxfId="1366" priority="528">
      <formula>L134=SMALL(L132:L138,COUNTIF(L132:L138,0)+1)</formula>
    </cfRule>
  </conditionalFormatting>
  <conditionalFormatting sqref="L135">
    <cfRule type="expression" dxfId="1365" priority="525">
      <formula>AND(L135=LARGE(L132:L138,1),L135&gt;0)</formula>
    </cfRule>
    <cfRule type="expression" dxfId="1364" priority="526">
      <formula>L135=SMALL(L132:L138,COUNTIF(L132:L138,0)+1)</formula>
    </cfRule>
  </conditionalFormatting>
  <conditionalFormatting sqref="L136">
    <cfRule type="expression" dxfId="1363" priority="523">
      <formula>AND(L136=LARGE(L132:L138,1),L136&gt;0)</formula>
    </cfRule>
    <cfRule type="expression" dxfId="1362" priority="524">
      <formula>L136=SMALL(L132:L138,COUNTIF(L132:L138,0)+1)</formula>
    </cfRule>
  </conditionalFormatting>
  <conditionalFormatting sqref="L137">
    <cfRule type="expression" dxfId="1361" priority="521">
      <formula>AND(L137=LARGE(L132:L138,1),L137&gt;0)</formula>
    </cfRule>
    <cfRule type="expression" dxfId="1360" priority="522">
      <formula>L137=SMALL(L132:L138,COUNTIF(L132:L138,0)+1)</formula>
    </cfRule>
  </conditionalFormatting>
  <conditionalFormatting sqref="L138">
    <cfRule type="expression" dxfId="1359" priority="519">
      <formula>AND(L138=LARGE(L132:L138,1),L138&gt;0)</formula>
    </cfRule>
    <cfRule type="expression" dxfId="1358" priority="520">
      <formula>L138=SMALL(L132:L138,COUNTIF(L132:L138,0)+1)</formula>
    </cfRule>
  </conditionalFormatting>
  <conditionalFormatting sqref="L143">
    <cfRule type="expression" dxfId="1357" priority="517">
      <formula>AND(L143=LARGE(L143:L149,1),L143&gt;0)</formula>
    </cfRule>
    <cfRule type="expression" dxfId="1356" priority="518">
      <formula>L143=SMALL(L143:L149,COUNTIF(L143:L149,0)+1)</formula>
    </cfRule>
  </conditionalFormatting>
  <conditionalFormatting sqref="L144">
    <cfRule type="expression" dxfId="1355" priority="515">
      <formula>AND(L144=LARGE(L143:L149,1),L144&gt;0)</formula>
    </cfRule>
    <cfRule type="expression" dxfId="1354" priority="516">
      <formula>L144=SMALL(L143:L149,COUNTIF(L143:L149,0)+1)</formula>
    </cfRule>
  </conditionalFormatting>
  <conditionalFormatting sqref="L145">
    <cfRule type="expression" dxfId="1353" priority="513">
      <formula>AND(L145=LARGE(L143:L149,1),L145&gt;0)</formula>
    </cfRule>
    <cfRule type="expression" dxfId="1352" priority="514">
      <formula>L145=SMALL(L143:L149,COUNTIF(L143:L149,0)+1)</formula>
    </cfRule>
  </conditionalFormatting>
  <conditionalFormatting sqref="L146">
    <cfRule type="expression" dxfId="1351" priority="511">
      <formula>AND(L146=LARGE(L143:L149,1),L146&gt;0)</formula>
    </cfRule>
    <cfRule type="expression" dxfId="1350" priority="512">
      <formula>L146=SMALL(L143:L149,COUNTIF(L143:L149,0)+1)</formula>
    </cfRule>
  </conditionalFormatting>
  <conditionalFormatting sqref="L147">
    <cfRule type="expression" dxfId="1349" priority="509">
      <formula>AND(L147=LARGE(L143:L149,1),L147&gt;0)</formula>
    </cfRule>
    <cfRule type="expression" dxfId="1348" priority="510">
      <formula>L147=SMALL(L143:L149,COUNTIF(L143:L149,0)+1)</formula>
    </cfRule>
  </conditionalFormatting>
  <conditionalFormatting sqref="L148">
    <cfRule type="expression" dxfId="1347" priority="507">
      <formula>AND(L148=LARGE(L143:L149,1),L148&gt;0)</formula>
    </cfRule>
    <cfRule type="expression" dxfId="1346" priority="508">
      <formula>L148=SMALL(L143:L149,COUNTIF(L143:L149,0)+1)</formula>
    </cfRule>
  </conditionalFormatting>
  <conditionalFormatting sqref="L149">
    <cfRule type="expression" dxfId="1345" priority="505">
      <formula>AND(L149=LARGE(L143:L149,1),L149&gt;0)</formula>
    </cfRule>
    <cfRule type="expression" dxfId="1344" priority="506">
      <formula>L149=SMALL(L143:L149,COUNTIF(L143:L149,0)+1)</formula>
    </cfRule>
  </conditionalFormatting>
  <conditionalFormatting sqref="L160">
    <cfRule type="expression" dxfId="1343" priority="503">
      <formula>AND(L160=LARGE(L160:L166,1),L160&gt;0)</formula>
    </cfRule>
    <cfRule type="expression" dxfId="1342" priority="504">
      <formula>L160=SMALL(L160:L166,COUNTIF(L160:L166,0)+1)</formula>
    </cfRule>
  </conditionalFormatting>
  <conditionalFormatting sqref="L161">
    <cfRule type="expression" dxfId="1341" priority="501">
      <formula>AND(L161=LARGE(L160:L166,1),L161&gt;0)</formula>
    </cfRule>
    <cfRule type="expression" dxfId="1340" priority="502">
      <formula>L161=SMALL(L160:L166,COUNTIF(L160:L166,0)+1)</formula>
    </cfRule>
  </conditionalFormatting>
  <conditionalFormatting sqref="L162">
    <cfRule type="expression" dxfId="1339" priority="499">
      <formula>AND(L162=LARGE(L160:L166,1),L162&gt;0)</formula>
    </cfRule>
    <cfRule type="expression" dxfId="1338" priority="500">
      <formula>L162=SMALL(L160:L166,COUNTIF(L160:L166,0)+1)</formula>
    </cfRule>
  </conditionalFormatting>
  <conditionalFormatting sqref="L163">
    <cfRule type="expression" dxfId="1337" priority="497">
      <formula>AND(L163=LARGE(L160:L166,1),L163&gt;0)</formula>
    </cfRule>
    <cfRule type="expression" dxfId="1336" priority="498">
      <formula>L163=SMALL(L160:L166,COUNTIF(L160:L166,0)+1)</formula>
    </cfRule>
  </conditionalFormatting>
  <conditionalFormatting sqref="L164">
    <cfRule type="expression" dxfId="1335" priority="495">
      <formula>AND(L164=LARGE(L160:L166,1),L164&gt;0)</formula>
    </cfRule>
    <cfRule type="expression" dxfId="1334" priority="496">
      <formula>L164=SMALL(L160:L166,COUNTIF(L160:L166,0)+1)</formula>
    </cfRule>
  </conditionalFormatting>
  <conditionalFormatting sqref="L165">
    <cfRule type="expression" dxfId="1333" priority="493">
      <formula>AND(L165=LARGE(L160:L166,1),L165&gt;0)</formula>
    </cfRule>
    <cfRule type="expression" dxfId="1332" priority="494">
      <formula>L165=SMALL(L160:L166,COUNTIF(L160:L166,0)+1)</formula>
    </cfRule>
  </conditionalFormatting>
  <conditionalFormatting sqref="L166">
    <cfRule type="expression" dxfId="1331" priority="491">
      <formula>AND(L166=LARGE(L160:L166,1),L166&gt;0)</formula>
    </cfRule>
    <cfRule type="expression" dxfId="1330" priority="492">
      <formula>L166=SMALL(L160:L166,COUNTIF(L160:L166,0)+1)</formula>
    </cfRule>
  </conditionalFormatting>
  <conditionalFormatting sqref="L171">
    <cfRule type="expression" dxfId="1329" priority="489">
      <formula>AND(L171=LARGE(L171:L177,1),L171&gt;0)</formula>
    </cfRule>
    <cfRule type="expression" dxfId="1328" priority="490">
      <formula>L171=SMALL(L171:L177,COUNTIF(L171:L177,0)+1)</formula>
    </cfRule>
  </conditionalFormatting>
  <conditionalFormatting sqref="L172">
    <cfRule type="expression" dxfId="1327" priority="487">
      <formula>AND(L172=LARGE(L171:L177,1),L172&gt;0)</formula>
    </cfRule>
    <cfRule type="expression" dxfId="1326" priority="488">
      <formula>L172=SMALL(L171:L177,COUNTIF(L171:L177,0)+1)</formula>
    </cfRule>
  </conditionalFormatting>
  <conditionalFormatting sqref="L173">
    <cfRule type="expression" dxfId="1325" priority="485">
      <formula>AND(L173=LARGE(L171:L177,1),L173&gt;0)</formula>
    </cfRule>
    <cfRule type="expression" dxfId="1324" priority="486">
      <formula>L173=SMALL(L171:L177,COUNTIF(L171:L177,0)+1)</formula>
    </cfRule>
  </conditionalFormatting>
  <conditionalFormatting sqref="L174">
    <cfRule type="expression" dxfId="1323" priority="483">
      <formula>AND(L174=LARGE(L171:L177,1),L174&gt;0)</formula>
    </cfRule>
    <cfRule type="expression" dxfId="1322" priority="484">
      <formula>L174=SMALL(L171:L177,COUNTIF(L171:L177,0)+1)</formula>
    </cfRule>
  </conditionalFormatting>
  <conditionalFormatting sqref="L175">
    <cfRule type="expression" dxfId="1321" priority="481">
      <formula>AND(L175=LARGE(L171:L177,1),L175&gt;0)</formula>
    </cfRule>
    <cfRule type="expression" dxfId="1320" priority="482">
      <formula>L175=SMALL(L171:L177,COUNTIF(L171:L177,0)+1)</formula>
    </cfRule>
  </conditionalFormatting>
  <conditionalFormatting sqref="L176">
    <cfRule type="expression" dxfId="1319" priority="479">
      <formula>AND(L176=LARGE(L171:L177,1),L176&gt;0)</formula>
    </cfRule>
    <cfRule type="expression" dxfId="1318" priority="480">
      <formula>L176=SMALL(L171:L177,COUNTIF(L171:L177,0)+1)</formula>
    </cfRule>
  </conditionalFormatting>
  <conditionalFormatting sqref="L177">
    <cfRule type="expression" dxfId="1317" priority="477">
      <formula>AND(L177=LARGE(L171:L177,1),L177&gt;0)</formula>
    </cfRule>
    <cfRule type="expression" dxfId="1316" priority="478">
      <formula>L177=SMALL(L171:L177,COUNTIF(L171:L177,0)+1)</formula>
    </cfRule>
  </conditionalFormatting>
  <conditionalFormatting sqref="L182">
    <cfRule type="expression" dxfId="1315" priority="475">
      <formula>AND(L182=LARGE(L182:L188,1),L182&gt;0)</formula>
    </cfRule>
    <cfRule type="expression" dxfId="1314" priority="476">
      <formula>L182=SMALL(L182:L188,COUNTIF(L182:L188,0)+1)</formula>
    </cfRule>
  </conditionalFormatting>
  <conditionalFormatting sqref="L183">
    <cfRule type="expression" dxfId="1313" priority="473">
      <formula>AND(L183=LARGE(L182:L188,1),L183&gt;0)</formula>
    </cfRule>
    <cfRule type="expression" dxfId="1312" priority="474">
      <formula>L183=SMALL(L182:L188,COUNTIF(L182:L188,0)+1)</formula>
    </cfRule>
  </conditionalFormatting>
  <conditionalFormatting sqref="L184">
    <cfRule type="expression" dxfId="1311" priority="471">
      <formula>AND(L184=LARGE(L182:L188,1),L184&gt;0)</formula>
    </cfRule>
    <cfRule type="expression" dxfId="1310" priority="472">
      <formula>L184=SMALL(L182:L188,COUNTIF(L182:L188,0)+1)</formula>
    </cfRule>
  </conditionalFormatting>
  <conditionalFormatting sqref="L185">
    <cfRule type="expression" dxfId="1309" priority="469">
      <formula>AND(L185=LARGE(L182:L188,1),L185&gt;0)</formula>
    </cfRule>
    <cfRule type="expression" dxfId="1308" priority="470">
      <formula>L185=SMALL(L182:L188,COUNTIF(L182:L188,0)+1)</formula>
    </cfRule>
  </conditionalFormatting>
  <conditionalFormatting sqref="L186">
    <cfRule type="expression" dxfId="1307" priority="467">
      <formula>AND(L186=LARGE(L182:L188,1),L186&gt;0)</formula>
    </cfRule>
    <cfRule type="expression" dxfId="1306" priority="468">
      <formula>L186=SMALL(L182:L188,COUNTIF(L182:L188,0)+1)</formula>
    </cfRule>
  </conditionalFormatting>
  <conditionalFormatting sqref="L187">
    <cfRule type="expression" dxfId="1305" priority="465">
      <formula>AND(L187=LARGE(L182:L188,1),L187&gt;0)</formula>
    </cfRule>
    <cfRule type="expression" dxfId="1304" priority="466">
      <formula>L187=SMALL(L182:L188,COUNTIF(L182:L188,0)+1)</formula>
    </cfRule>
  </conditionalFormatting>
  <conditionalFormatting sqref="L188">
    <cfRule type="expression" dxfId="1303" priority="463">
      <formula>AND(L188=LARGE(L182:L188,1),L188&gt;0)</formula>
    </cfRule>
    <cfRule type="expression" dxfId="1302" priority="464">
      <formula>L188=SMALL(L182:L188,COUNTIF(L182:L188,0)+1)</formula>
    </cfRule>
  </conditionalFormatting>
  <conditionalFormatting sqref="L193">
    <cfRule type="expression" dxfId="1301" priority="461">
      <formula>AND(L193=LARGE(L193:L199,1),L193&gt;0)</formula>
    </cfRule>
    <cfRule type="expression" dxfId="1300" priority="462">
      <formula>L193=SMALL(L193:L199,COUNTIF(L193:L199,0)+1)</formula>
    </cfRule>
  </conditionalFormatting>
  <conditionalFormatting sqref="L194">
    <cfRule type="expression" dxfId="1299" priority="459">
      <formula>AND(L194=LARGE(L193:L199,1),L194&gt;0)</formula>
    </cfRule>
    <cfRule type="expression" dxfId="1298" priority="460">
      <formula>L194=SMALL(L193:L199,COUNTIF(L193:L199,0)+1)</formula>
    </cfRule>
  </conditionalFormatting>
  <conditionalFormatting sqref="L195">
    <cfRule type="expression" dxfId="1297" priority="457">
      <formula>AND(L195=LARGE(L193:L199,1),L195&gt;0)</formula>
    </cfRule>
    <cfRule type="expression" dxfId="1296" priority="458">
      <formula>L195=SMALL(L193:L199,COUNTIF(L193:L199,0)+1)</formula>
    </cfRule>
  </conditionalFormatting>
  <conditionalFormatting sqref="L196">
    <cfRule type="expression" dxfId="1295" priority="455">
      <formula>AND(L196=LARGE(L193:L199,1),L196&gt;0)</formula>
    </cfRule>
    <cfRule type="expression" dxfId="1294" priority="456">
      <formula>L196=SMALL(L193:L199,COUNTIF(L193:L199,0)+1)</formula>
    </cfRule>
  </conditionalFormatting>
  <conditionalFormatting sqref="L197">
    <cfRule type="expression" dxfId="1293" priority="453">
      <formula>AND(L197=LARGE(L193:L199,1),L197&gt;0)</formula>
    </cfRule>
    <cfRule type="expression" dxfId="1292" priority="454">
      <formula>L197=SMALL(L193:L199,COUNTIF(L193:L199,0)+1)</formula>
    </cfRule>
  </conditionalFormatting>
  <conditionalFormatting sqref="L198">
    <cfRule type="expression" dxfId="1291" priority="451">
      <formula>AND(L198=LARGE(L193:L199,1),L198&gt;0)</formula>
    </cfRule>
    <cfRule type="expression" dxfId="1290" priority="452">
      <formula>L198=SMALL(L193:L199,COUNTIF(L193:L199,0)+1)</formula>
    </cfRule>
  </conditionalFormatting>
  <conditionalFormatting sqref="L199">
    <cfRule type="expression" dxfId="1289" priority="449">
      <formula>AND(L199=LARGE(L193:L199,1),L199&gt;0)</formula>
    </cfRule>
    <cfRule type="expression" dxfId="1288" priority="450">
      <formula>L199=SMALL(L193:L199,COUNTIF(L193:L199,0)+1)</formula>
    </cfRule>
  </conditionalFormatting>
  <conditionalFormatting sqref="L210">
    <cfRule type="expression" dxfId="1287" priority="447">
      <formula>AND(L210=LARGE(L210:L216,1),L210&gt;0)</formula>
    </cfRule>
    <cfRule type="expression" dxfId="1286" priority="448">
      <formula>L210=SMALL(L210:L216,COUNTIF(L210:L216,0)+1)</formula>
    </cfRule>
  </conditionalFormatting>
  <conditionalFormatting sqref="L211">
    <cfRule type="expression" dxfId="1285" priority="445">
      <formula>AND(L211=LARGE(L210:L216,1),L211&gt;0)</formula>
    </cfRule>
    <cfRule type="expression" dxfId="1284" priority="446">
      <formula>L211=SMALL(L210:L216,COUNTIF(L210:L216,0)+1)</formula>
    </cfRule>
  </conditionalFormatting>
  <conditionalFormatting sqref="L212">
    <cfRule type="expression" dxfId="1283" priority="443">
      <formula>AND(L212=LARGE(L210:L216,1),L212&gt;0)</formula>
    </cfRule>
    <cfRule type="expression" dxfId="1282" priority="444">
      <formula>L212=SMALL(L210:L216,COUNTIF(L210:L216,0)+1)</formula>
    </cfRule>
  </conditionalFormatting>
  <conditionalFormatting sqref="L213">
    <cfRule type="expression" dxfId="1281" priority="441">
      <formula>AND(L213=LARGE(L210:L216,1),L213&gt;0)</formula>
    </cfRule>
    <cfRule type="expression" dxfId="1280" priority="442">
      <formula>L213=SMALL(L210:L216,COUNTIF(L210:L216,0)+1)</formula>
    </cfRule>
  </conditionalFormatting>
  <conditionalFormatting sqref="L214">
    <cfRule type="expression" dxfId="1279" priority="439">
      <formula>AND(L214=LARGE(L210:L216,1),L214&gt;0)</formula>
    </cfRule>
    <cfRule type="expression" dxfId="1278" priority="440">
      <formula>L214=SMALL(L210:L216,COUNTIF(L210:L216,0)+1)</formula>
    </cfRule>
  </conditionalFormatting>
  <conditionalFormatting sqref="L215">
    <cfRule type="expression" dxfId="1277" priority="437">
      <formula>AND(L215=LARGE(L210:L216,1),L215&gt;0)</formula>
    </cfRule>
    <cfRule type="expression" dxfId="1276" priority="438">
      <formula>L215=SMALL(L210:L216,COUNTIF(L210:L216,0)+1)</formula>
    </cfRule>
  </conditionalFormatting>
  <conditionalFormatting sqref="L216">
    <cfRule type="expression" dxfId="1275" priority="435">
      <formula>AND(L216=LARGE(L210:L216,1),L216&gt;0)</formula>
    </cfRule>
    <cfRule type="expression" dxfId="1274" priority="436">
      <formula>L216=SMALL(L210:L216,COUNTIF(L210:L216,0)+1)</formula>
    </cfRule>
  </conditionalFormatting>
  <conditionalFormatting sqref="L221">
    <cfRule type="expression" dxfId="1273" priority="433">
      <formula>AND(L221=LARGE(L221:L227,1),L221&gt;0)</formula>
    </cfRule>
    <cfRule type="expression" dxfId="1272" priority="434">
      <formula>L221=SMALL(L221:L227,COUNTIF(L221:L227,0)+1)</formula>
    </cfRule>
  </conditionalFormatting>
  <conditionalFormatting sqref="L222">
    <cfRule type="expression" dxfId="1271" priority="431">
      <formula>AND(L222=LARGE(L221:L227,1),L222&gt;0)</formula>
    </cfRule>
    <cfRule type="expression" dxfId="1270" priority="432">
      <formula>L222=SMALL(L221:L227,COUNTIF(L221:L227,0)+1)</formula>
    </cfRule>
  </conditionalFormatting>
  <conditionalFormatting sqref="L223">
    <cfRule type="expression" dxfId="1269" priority="429">
      <formula>AND(L223=LARGE(L221:L227,1),L223&gt;0)</formula>
    </cfRule>
    <cfRule type="expression" dxfId="1268" priority="430">
      <formula>L223=SMALL(L221:L227,COUNTIF(L221:L227,0)+1)</formula>
    </cfRule>
  </conditionalFormatting>
  <conditionalFormatting sqref="L224">
    <cfRule type="expression" dxfId="1267" priority="427">
      <formula>AND(L224=LARGE(L221:L227,1),L224&gt;0)</formula>
    </cfRule>
    <cfRule type="expression" dxfId="1266" priority="428">
      <formula>L224=SMALL(L221:L227,COUNTIF(L221:L227,0)+1)</formula>
    </cfRule>
  </conditionalFormatting>
  <conditionalFormatting sqref="L225">
    <cfRule type="expression" dxfId="1265" priority="425">
      <formula>AND(L225=LARGE(L221:L227,1),L225&gt;0)</formula>
    </cfRule>
    <cfRule type="expression" dxfId="1264" priority="426">
      <formula>L225=SMALL(L221:L227,COUNTIF(L221:L227,0)+1)</formula>
    </cfRule>
  </conditionalFormatting>
  <conditionalFormatting sqref="L226">
    <cfRule type="expression" dxfId="1263" priority="423">
      <formula>AND(L226=LARGE(L221:L227,1),L226&gt;0)</formula>
    </cfRule>
    <cfRule type="expression" dxfId="1262" priority="424">
      <formula>L226=SMALL(L221:L227,COUNTIF(L221:L227,0)+1)</formula>
    </cfRule>
  </conditionalFormatting>
  <conditionalFormatting sqref="L227">
    <cfRule type="expression" dxfId="1261" priority="421">
      <formula>AND(L227=LARGE(L221:L227,1),L227&gt;0)</formula>
    </cfRule>
    <cfRule type="expression" dxfId="1260" priority="422">
      <formula>L227=SMALL(L221:L227,COUNTIF(L221:L227,0)+1)</formula>
    </cfRule>
  </conditionalFormatting>
  <conditionalFormatting sqref="L232">
    <cfRule type="expression" dxfId="1259" priority="419">
      <formula>AND(L232=LARGE(L232:L238,1),L232&gt;0)</formula>
    </cfRule>
    <cfRule type="expression" dxfId="1258" priority="420">
      <formula>L232=SMALL(L232:L238,COUNTIF(L232:L238,0)+1)</formula>
    </cfRule>
  </conditionalFormatting>
  <conditionalFormatting sqref="L233">
    <cfRule type="expression" dxfId="1257" priority="417">
      <formula>AND(L233=LARGE(L232:L238,1),L233&gt;0)</formula>
    </cfRule>
    <cfRule type="expression" dxfId="1256" priority="418">
      <formula>L233=SMALL(L232:L238,COUNTIF(L232:L238,0)+1)</formula>
    </cfRule>
  </conditionalFormatting>
  <conditionalFormatting sqref="L234">
    <cfRule type="expression" dxfId="1255" priority="415">
      <formula>AND(L234=LARGE(L232:L238,1),L234&gt;0)</formula>
    </cfRule>
    <cfRule type="expression" dxfId="1254" priority="416">
      <formula>L234=SMALL(L232:L238,COUNTIF(L232:L238,0)+1)</formula>
    </cfRule>
  </conditionalFormatting>
  <conditionalFormatting sqref="L235">
    <cfRule type="expression" dxfId="1253" priority="413">
      <formula>AND(L235=LARGE(L232:L238,1),L235&gt;0)</formula>
    </cfRule>
    <cfRule type="expression" dxfId="1252" priority="414">
      <formula>L235=SMALL(L232:L238,COUNTIF(L232:L238,0)+1)</formula>
    </cfRule>
  </conditionalFormatting>
  <conditionalFormatting sqref="L236">
    <cfRule type="expression" dxfId="1251" priority="411">
      <formula>AND(L236=LARGE(L232:L238,1),L236&gt;0)</formula>
    </cfRule>
    <cfRule type="expression" dxfId="1250" priority="412">
      <formula>L236=SMALL(L232:L238,COUNTIF(L232:L238,0)+1)</formula>
    </cfRule>
  </conditionalFormatting>
  <conditionalFormatting sqref="L237">
    <cfRule type="expression" dxfId="1249" priority="409">
      <formula>AND(L237=LARGE(L232:L238,1),L237&gt;0)</formula>
    </cfRule>
    <cfRule type="expression" dxfId="1248" priority="410">
      <formula>L237=SMALL(L232:L238,COUNTIF(L232:L238,0)+1)</formula>
    </cfRule>
  </conditionalFormatting>
  <conditionalFormatting sqref="L238">
    <cfRule type="expression" dxfId="1247" priority="407">
      <formula>AND(L238=LARGE(L232:L238,1),L238&gt;0)</formula>
    </cfRule>
    <cfRule type="expression" dxfId="1246" priority="408">
      <formula>L238=SMALL(L232:L238,COUNTIF(L232:L238,0)+1)</formula>
    </cfRule>
  </conditionalFormatting>
  <conditionalFormatting sqref="L243">
    <cfRule type="expression" dxfId="1245" priority="405">
      <formula>AND(L243=LARGE(L243:L249,1),L243&gt;0)</formula>
    </cfRule>
    <cfRule type="expression" dxfId="1244" priority="406">
      <formula>L243=SMALL(L243:L249,COUNTIF(L243:L249,0)+1)</formula>
    </cfRule>
  </conditionalFormatting>
  <conditionalFormatting sqref="L244">
    <cfRule type="expression" dxfId="1243" priority="403">
      <formula>AND(L244=LARGE(L243:L249,1),L244&gt;0)</formula>
    </cfRule>
    <cfRule type="expression" dxfId="1242" priority="404">
      <formula>L244=SMALL(L243:L249,COUNTIF(L243:L249,0)+1)</formula>
    </cfRule>
  </conditionalFormatting>
  <conditionalFormatting sqref="L245">
    <cfRule type="expression" dxfId="1241" priority="401">
      <formula>AND(L245=LARGE(L243:L249,1),L245&gt;0)</formula>
    </cfRule>
    <cfRule type="expression" dxfId="1240" priority="402">
      <formula>L245=SMALL(L243:L249,COUNTIF(L243:L249,0)+1)</formula>
    </cfRule>
  </conditionalFormatting>
  <conditionalFormatting sqref="L246">
    <cfRule type="expression" dxfId="1239" priority="399">
      <formula>AND(L246=LARGE(L243:L249,1),L246&gt;0)</formula>
    </cfRule>
    <cfRule type="expression" dxfId="1238" priority="400">
      <formula>L246=SMALL(L243:L249,COUNTIF(L243:L249,0)+1)</formula>
    </cfRule>
  </conditionalFormatting>
  <conditionalFormatting sqref="L247">
    <cfRule type="expression" dxfId="1237" priority="397">
      <formula>AND(L247=LARGE(L243:L249,1),L247&gt;0)</formula>
    </cfRule>
    <cfRule type="expression" dxfId="1236" priority="398">
      <formula>L247=SMALL(L243:L249,COUNTIF(L243:L249,0)+1)</formula>
    </cfRule>
  </conditionalFormatting>
  <conditionalFormatting sqref="L248">
    <cfRule type="expression" dxfId="1235" priority="395">
      <formula>AND(L248=LARGE(L243:L249,1),L248&gt;0)</formula>
    </cfRule>
    <cfRule type="expression" dxfId="1234" priority="396">
      <formula>L248=SMALL(L243:L249,COUNTIF(L243:L249,0)+1)</formula>
    </cfRule>
  </conditionalFormatting>
  <conditionalFormatting sqref="L249">
    <cfRule type="expression" dxfId="1233" priority="393">
      <formula>AND(L249=LARGE(L243:L249,1),L249&gt;0)</formula>
    </cfRule>
    <cfRule type="expression" dxfId="1232" priority="394">
      <formula>L249=SMALL(L243:L249,COUNTIF(L243:L249,0)+1)</formula>
    </cfRule>
  </conditionalFormatting>
  <conditionalFormatting sqref="L260">
    <cfRule type="expression" dxfId="1231" priority="391">
      <formula>AND(L260=LARGE(L260:L266,1),L260&gt;0)</formula>
    </cfRule>
    <cfRule type="expression" dxfId="1230" priority="392">
      <formula>L260=SMALL(L260:L266,COUNTIF(L260:L266,0)+1)</formula>
    </cfRule>
  </conditionalFormatting>
  <conditionalFormatting sqref="L261">
    <cfRule type="expression" dxfId="1229" priority="389">
      <formula>AND(L261=LARGE(L260:L266,1),L261&gt;0)</formula>
    </cfRule>
    <cfRule type="expression" dxfId="1228" priority="390">
      <formula>L261=SMALL(L260:L266,COUNTIF(L260:L266,0)+1)</formula>
    </cfRule>
  </conditionalFormatting>
  <conditionalFormatting sqref="L262">
    <cfRule type="expression" dxfId="1227" priority="387">
      <formula>AND(L262=LARGE(L260:L266,1),L262&gt;0)</formula>
    </cfRule>
    <cfRule type="expression" dxfId="1226" priority="388">
      <formula>L262=SMALL(L260:L266,COUNTIF(L260:L266,0)+1)</formula>
    </cfRule>
  </conditionalFormatting>
  <conditionalFormatting sqref="L263">
    <cfRule type="expression" dxfId="1225" priority="385">
      <formula>AND(L263=LARGE(L260:L266,1),L263&gt;0)</formula>
    </cfRule>
    <cfRule type="expression" dxfId="1224" priority="386">
      <formula>L263=SMALL(L260:L266,COUNTIF(L260:L266,0)+1)</formula>
    </cfRule>
  </conditionalFormatting>
  <conditionalFormatting sqref="L264">
    <cfRule type="expression" dxfId="1223" priority="383">
      <formula>AND(L264=LARGE(L260:L266,1),L264&gt;0)</formula>
    </cfRule>
    <cfRule type="expression" dxfId="1222" priority="384">
      <formula>L264=SMALL(L260:L266,COUNTIF(L260:L266,0)+1)</formula>
    </cfRule>
  </conditionalFormatting>
  <conditionalFormatting sqref="L265">
    <cfRule type="expression" dxfId="1221" priority="381">
      <formula>AND(L265=LARGE(L260:L266,1),L265&gt;0)</formula>
    </cfRule>
    <cfRule type="expression" dxfId="1220" priority="382">
      <formula>L265=SMALL(L260:L266,COUNTIF(L260:L266,0)+1)</formula>
    </cfRule>
  </conditionalFormatting>
  <conditionalFormatting sqref="L266">
    <cfRule type="expression" dxfId="1219" priority="379">
      <formula>AND(L266=LARGE(L260:L266,1),L266&gt;0)</formula>
    </cfRule>
    <cfRule type="expression" dxfId="1218" priority="380">
      <formula>L266=SMALL(L260:L266,COUNTIF(L260:L266,0)+1)</formula>
    </cfRule>
  </conditionalFormatting>
  <conditionalFormatting sqref="L271">
    <cfRule type="expression" dxfId="1217" priority="377">
      <formula>AND(L271=LARGE(L271:L277,1),L271&gt;0)</formula>
    </cfRule>
    <cfRule type="expression" dxfId="1216" priority="378">
      <formula>L271=SMALL(L271:L277,COUNTIF(L271:L277,0)+1)</formula>
    </cfRule>
  </conditionalFormatting>
  <conditionalFormatting sqref="L272">
    <cfRule type="expression" dxfId="1215" priority="375">
      <formula>AND(L272=LARGE(L271:L277,1),L272&gt;0)</formula>
    </cfRule>
    <cfRule type="expression" dxfId="1214" priority="376">
      <formula>L272=SMALL(L271:L277,COUNTIF(L271:L277,0)+1)</formula>
    </cfRule>
  </conditionalFormatting>
  <conditionalFormatting sqref="L273">
    <cfRule type="expression" dxfId="1213" priority="373">
      <formula>AND(L273=LARGE(L271:L277,1),L273&gt;0)</formula>
    </cfRule>
    <cfRule type="expression" dxfId="1212" priority="374">
      <formula>L273=SMALL(L271:L277,COUNTIF(L271:L277,0)+1)</formula>
    </cfRule>
  </conditionalFormatting>
  <conditionalFormatting sqref="L274">
    <cfRule type="expression" dxfId="1211" priority="371">
      <formula>AND(L274=LARGE(L271:L277,1),L274&gt;0)</formula>
    </cfRule>
    <cfRule type="expression" dxfId="1210" priority="372">
      <formula>L274=SMALL(L271:L277,COUNTIF(L271:L277,0)+1)</formula>
    </cfRule>
  </conditionalFormatting>
  <conditionalFormatting sqref="L275">
    <cfRule type="expression" dxfId="1209" priority="369">
      <formula>AND(L275=LARGE(L271:L277,1),L275&gt;0)</formula>
    </cfRule>
    <cfRule type="expression" dxfId="1208" priority="370">
      <formula>L275=SMALL(L271:L277,COUNTIF(L271:L277,0)+1)</formula>
    </cfRule>
  </conditionalFormatting>
  <conditionalFormatting sqref="L276">
    <cfRule type="expression" dxfId="1207" priority="367">
      <formula>AND(L276=LARGE(L271:L277,1),L276&gt;0)</formula>
    </cfRule>
    <cfRule type="expression" dxfId="1206" priority="368">
      <formula>L276=SMALL(L271:L277,COUNTIF(L271:L277,0)+1)</formula>
    </cfRule>
  </conditionalFormatting>
  <conditionalFormatting sqref="L277">
    <cfRule type="expression" dxfId="1205" priority="365">
      <formula>AND(L277=LARGE(L271:L277,1),L277&gt;0)</formula>
    </cfRule>
    <cfRule type="expression" dxfId="1204" priority="366">
      <formula>L277=SMALL(L271:L277,COUNTIF(L271:L277,0)+1)</formula>
    </cfRule>
  </conditionalFormatting>
  <conditionalFormatting sqref="L282">
    <cfRule type="expression" dxfId="1203" priority="363">
      <formula>AND(L282=LARGE(L282:L288,1),L282&gt;0)</formula>
    </cfRule>
    <cfRule type="expression" dxfId="1202" priority="364">
      <formula>L282=SMALL(L282:L288,COUNTIF(L282:L288,0)+1)</formula>
    </cfRule>
  </conditionalFormatting>
  <conditionalFormatting sqref="L283">
    <cfRule type="expression" dxfId="1201" priority="361">
      <formula>AND(L283=LARGE(L282:L288,1),L283&gt;0)</formula>
    </cfRule>
    <cfRule type="expression" dxfId="1200" priority="362">
      <formula>L283=SMALL(L282:L288,COUNTIF(L282:L288,0)+1)</formula>
    </cfRule>
  </conditionalFormatting>
  <conditionalFormatting sqref="L284">
    <cfRule type="expression" dxfId="1199" priority="359">
      <formula>AND(L284=LARGE(L282:L288,1),L284&gt;0)</formula>
    </cfRule>
    <cfRule type="expression" dxfId="1198" priority="360">
      <formula>L284=SMALL(L282:L288,COUNTIF(L282:L288,0)+1)</formula>
    </cfRule>
  </conditionalFormatting>
  <conditionalFormatting sqref="L285">
    <cfRule type="expression" dxfId="1197" priority="357">
      <formula>AND(L285=LARGE(L282:L288,1),L285&gt;0)</formula>
    </cfRule>
    <cfRule type="expression" dxfId="1196" priority="358">
      <formula>L285=SMALL(L282:L288,COUNTIF(L282:L288,0)+1)</formula>
    </cfRule>
  </conditionalFormatting>
  <conditionalFormatting sqref="L286">
    <cfRule type="expression" dxfId="1195" priority="355">
      <formula>AND(L286=LARGE(L282:L288,1),L286&gt;0)</formula>
    </cfRule>
    <cfRule type="expression" dxfId="1194" priority="356">
      <formula>L286=SMALL(L282:L288,COUNTIF(L282:L288,0)+1)</formula>
    </cfRule>
  </conditionalFormatting>
  <conditionalFormatting sqref="L287">
    <cfRule type="expression" dxfId="1193" priority="353">
      <formula>AND(L287=LARGE(L282:L288,1),L287&gt;0)</formula>
    </cfRule>
    <cfRule type="expression" dxfId="1192" priority="354">
      <formula>L287=SMALL(L282:L288,COUNTIF(L282:L288,0)+1)</formula>
    </cfRule>
  </conditionalFormatting>
  <conditionalFormatting sqref="L288">
    <cfRule type="expression" dxfId="1191" priority="351">
      <formula>AND(L288=LARGE(L282:L288,1),L288&gt;0)</formula>
    </cfRule>
    <cfRule type="expression" dxfId="1190" priority="352">
      <formula>L288=SMALL(L282:L288,COUNTIF(L282:L288,0)+1)</formula>
    </cfRule>
  </conditionalFormatting>
  <conditionalFormatting sqref="L293">
    <cfRule type="expression" dxfId="1189" priority="349">
      <formula>AND(L293=LARGE(L293:L299,1),L293&gt;0)</formula>
    </cfRule>
    <cfRule type="expression" dxfId="1188" priority="350">
      <formula>L293=SMALL(L293:L299,COUNTIF(L293:L299,0)+1)</formula>
    </cfRule>
  </conditionalFormatting>
  <conditionalFormatting sqref="L294">
    <cfRule type="expression" dxfId="1187" priority="347">
      <formula>AND(L294=LARGE(L293:L299,1),L294&gt;0)</formula>
    </cfRule>
    <cfRule type="expression" dxfId="1186" priority="348">
      <formula>L294=SMALL(L293:L299,COUNTIF(L293:L299,0)+1)</formula>
    </cfRule>
  </conditionalFormatting>
  <conditionalFormatting sqref="L295">
    <cfRule type="expression" dxfId="1185" priority="345">
      <formula>AND(L295=LARGE(L293:L299,1),L295&gt;0)</formula>
    </cfRule>
    <cfRule type="expression" dxfId="1184" priority="346">
      <formula>L295=SMALL(L293:L299,COUNTIF(L293:L299,0)+1)</formula>
    </cfRule>
  </conditionalFormatting>
  <conditionalFormatting sqref="L296">
    <cfRule type="expression" dxfId="1183" priority="343">
      <formula>AND(L296=LARGE(L293:L299,1),L296&gt;0)</formula>
    </cfRule>
    <cfRule type="expression" dxfId="1182" priority="344">
      <formula>L296=SMALL(L293:L299,COUNTIF(L293:L299,0)+1)</formula>
    </cfRule>
  </conditionalFormatting>
  <conditionalFormatting sqref="L297">
    <cfRule type="expression" dxfId="1181" priority="341">
      <formula>AND(L297=LARGE(L293:L299,1),L297&gt;0)</formula>
    </cfRule>
    <cfRule type="expression" dxfId="1180" priority="342">
      <formula>L297=SMALL(L293:L299,COUNTIF(L293:L299,0)+1)</formula>
    </cfRule>
  </conditionalFormatting>
  <conditionalFormatting sqref="L298">
    <cfRule type="expression" dxfId="1179" priority="339">
      <formula>AND(L298=LARGE(L293:L299,1),L298&gt;0)</formula>
    </cfRule>
    <cfRule type="expression" dxfId="1178" priority="340">
      <formula>L298=SMALL(L293:L299,COUNTIF(L293:L299,0)+1)</formula>
    </cfRule>
  </conditionalFormatting>
  <conditionalFormatting sqref="L299">
    <cfRule type="expression" dxfId="1177" priority="337">
      <formula>AND(L299=LARGE(L293:L299,1),L299&gt;0)</formula>
    </cfRule>
    <cfRule type="expression" dxfId="1176" priority="338">
      <formula>L299=SMALL(L293:L299,COUNTIF(L293:L299,0)+1)</formula>
    </cfRule>
  </conditionalFormatting>
  <conditionalFormatting sqref="N10">
    <cfRule type="expression" dxfId="1164" priority="335">
      <formula>AND(N10=LARGE(N10:N16,1),N10&gt;0)</formula>
    </cfRule>
    <cfRule type="expression" dxfId="1165" priority="336">
      <formula>N10=SMALL(N10:N16,COUNTIF(N10:N16,0)+1)</formula>
    </cfRule>
  </conditionalFormatting>
  <conditionalFormatting sqref="N11">
    <cfRule type="expression" dxfId="1175" priority="333">
      <formula>AND(N11=LARGE(N10:N16,1),N11&gt;0)</formula>
    </cfRule>
    <cfRule type="expression" dxfId="1174" priority="334">
      <formula>N11=SMALL(N10:N16,COUNTIF(N10:N16,0)+1)</formula>
    </cfRule>
  </conditionalFormatting>
  <conditionalFormatting sqref="N12">
    <cfRule type="expression" dxfId="1173" priority="331">
      <formula>AND(N12=LARGE(N10:N16,1),N12&gt;0)</formula>
    </cfRule>
    <cfRule type="expression" dxfId="1172" priority="332">
      <formula>N12=SMALL(N10:N16,COUNTIF(N10:N16,0)+1)</formula>
    </cfRule>
  </conditionalFormatting>
  <conditionalFormatting sqref="N13">
    <cfRule type="expression" dxfId="1162" priority="329">
      <formula>AND(N13=LARGE(N10:N16,1),N13&gt;0)</formula>
    </cfRule>
    <cfRule type="expression" dxfId="1163" priority="330">
      <formula>N13=SMALL(N10:N16,COUNTIF(N10:N16,0)+1)</formula>
    </cfRule>
  </conditionalFormatting>
  <conditionalFormatting sqref="N14">
    <cfRule type="expression" dxfId="1171" priority="327">
      <formula>AND(N14=LARGE(N10:N16,1),N14&gt;0)</formula>
    </cfRule>
    <cfRule type="expression" dxfId="1170" priority="328">
      <formula>N14=SMALL(N10:N16,COUNTIF(N10:N16,0)+1)</formula>
    </cfRule>
  </conditionalFormatting>
  <conditionalFormatting sqref="N15">
    <cfRule type="expression" dxfId="1169" priority="325">
      <formula>AND(N15=LARGE(N10:N16,1),N15&gt;0)</formula>
    </cfRule>
    <cfRule type="expression" dxfId="1168" priority="326">
      <formula>N15=SMALL(N10:N16,COUNTIF(N10:N16,0)+1)</formula>
    </cfRule>
  </conditionalFormatting>
  <conditionalFormatting sqref="N16">
    <cfRule type="expression" dxfId="1167" priority="323">
      <formula>AND(N16=LARGE(N10:N16,1),N16&gt;0)</formula>
    </cfRule>
    <cfRule type="expression" dxfId="1166" priority="324">
      <formula>N16=SMALL(N10:N16,COUNTIF(N10:N16,0)+1)</formula>
    </cfRule>
  </conditionalFormatting>
  <conditionalFormatting sqref="N21">
    <cfRule type="expression" dxfId="643" priority="321">
      <formula>AND(N21=LARGE(N21:N27,1),N21&gt;0)</formula>
    </cfRule>
    <cfRule type="expression" dxfId="642" priority="322">
      <formula>N21=SMALL(N21:N27,COUNTIF(N21:N27,0)+1)</formula>
    </cfRule>
  </conditionalFormatting>
  <conditionalFormatting sqref="N22">
    <cfRule type="expression" dxfId="639" priority="319">
      <formula>AND(N22=LARGE(N21:N27,1),N22&gt;0)</formula>
    </cfRule>
    <cfRule type="expression" dxfId="638" priority="320">
      <formula>N22=SMALL(N21:N27,COUNTIF(N21:N27,0)+1)</formula>
    </cfRule>
  </conditionalFormatting>
  <conditionalFormatting sqref="N23">
    <cfRule type="expression" dxfId="635" priority="317">
      <formula>AND(N23=LARGE(N21:N27,1),N23&gt;0)</formula>
    </cfRule>
    <cfRule type="expression" dxfId="634" priority="318">
      <formula>N23=SMALL(N21:N27,COUNTIF(N21:N27,0)+1)</formula>
    </cfRule>
  </conditionalFormatting>
  <conditionalFormatting sqref="N24">
    <cfRule type="expression" dxfId="631" priority="315">
      <formula>AND(N24=LARGE(N21:N27,1),N24&gt;0)</formula>
    </cfRule>
    <cfRule type="expression" dxfId="630" priority="316">
      <formula>N24=SMALL(N21:N27,COUNTIF(N21:N27,0)+1)</formula>
    </cfRule>
  </conditionalFormatting>
  <conditionalFormatting sqref="N25">
    <cfRule type="expression" dxfId="627" priority="313">
      <formula>AND(N25=LARGE(N21:N27,1),N25&gt;0)</formula>
    </cfRule>
    <cfRule type="expression" dxfId="626" priority="314">
      <formula>N25=SMALL(N21:N27,COUNTIF(N21:N27,0)+1)</formula>
    </cfRule>
  </conditionalFormatting>
  <conditionalFormatting sqref="N26">
    <cfRule type="expression" dxfId="623" priority="311">
      <formula>AND(N26=LARGE(N21:N27,1),N26&gt;0)</formula>
    </cfRule>
    <cfRule type="expression" dxfId="622" priority="312">
      <formula>N26=SMALL(N21:N27,COUNTIF(N21:N27,0)+1)</formula>
    </cfRule>
  </conditionalFormatting>
  <conditionalFormatting sqref="N27">
    <cfRule type="expression" dxfId="619" priority="309">
      <formula>AND(N27=LARGE(N21:N27,1),N27&gt;0)</formula>
    </cfRule>
    <cfRule type="expression" dxfId="618" priority="310">
      <formula>N27=SMALL(N21:N27,COUNTIF(N21:N27,0)+1)</formula>
    </cfRule>
  </conditionalFormatting>
  <conditionalFormatting sqref="N32">
    <cfRule type="expression" dxfId="615" priority="307">
      <formula>AND(N32=LARGE(N32:N38,1),N32&gt;0)</formula>
    </cfRule>
    <cfRule type="expression" dxfId="614" priority="308">
      <formula>N32=SMALL(N32:N38,COUNTIF(N32:N38,0)+1)</formula>
    </cfRule>
  </conditionalFormatting>
  <conditionalFormatting sqref="N33">
    <cfRule type="expression" dxfId="611" priority="305">
      <formula>AND(N33=LARGE(N32:N38,1),N33&gt;0)</formula>
    </cfRule>
    <cfRule type="expression" dxfId="610" priority="306">
      <formula>N33=SMALL(N32:N38,COUNTIF(N32:N38,0)+1)</formula>
    </cfRule>
  </conditionalFormatting>
  <conditionalFormatting sqref="N34">
    <cfRule type="expression" dxfId="607" priority="303">
      <formula>AND(N34=LARGE(N32:N38,1),N34&gt;0)</formula>
    </cfRule>
    <cfRule type="expression" dxfId="606" priority="304">
      <formula>N34=SMALL(N32:N38,COUNTIF(N32:N38,0)+1)</formula>
    </cfRule>
  </conditionalFormatting>
  <conditionalFormatting sqref="N35">
    <cfRule type="expression" dxfId="603" priority="301">
      <formula>AND(N35=LARGE(N32:N38,1),N35&gt;0)</formula>
    </cfRule>
    <cfRule type="expression" dxfId="602" priority="302">
      <formula>N35=SMALL(N32:N38,COUNTIF(N32:N38,0)+1)</formula>
    </cfRule>
  </conditionalFormatting>
  <conditionalFormatting sqref="N36">
    <cfRule type="expression" dxfId="599" priority="299">
      <formula>AND(N36=LARGE(N32:N38,1),N36&gt;0)</formula>
    </cfRule>
    <cfRule type="expression" dxfId="598" priority="300">
      <formula>N36=SMALL(N32:N38,COUNTIF(N32:N38,0)+1)</formula>
    </cfRule>
  </conditionalFormatting>
  <conditionalFormatting sqref="N37">
    <cfRule type="expression" dxfId="595" priority="297">
      <formula>AND(N37=LARGE(N32:N38,1),N37&gt;0)</formula>
    </cfRule>
    <cfRule type="expression" dxfId="594" priority="298">
      <formula>N37=SMALL(N32:N38,COUNTIF(N32:N38,0)+1)</formula>
    </cfRule>
  </conditionalFormatting>
  <conditionalFormatting sqref="N38">
    <cfRule type="expression" dxfId="591" priority="295">
      <formula>AND(N38=LARGE(N32:N38,1),N38&gt;0)</formula>
    </cfRule>
    <cfRule type="expression" dxfId="590" priority="296">
      <formula>N38=SMALL(N32:N38,COUNTIF(N32:N38,0)+1)</formula>
    </cfRule>
  </conditionalFormatting>
  <conditionalFormatting sqref="N43">
    <cfRule type="expression" dxfId="587" priority="293">
      <formula>AND(N43=LARGE(N43:N49,1),N43&gt;0)</formula>
    </cfRule>
    <cfRule type="expression" dxfId="586" priority="294">
      <formula>N43=SMALL(N43:N49,COUNTIF(N43:N49,0)+1)</formula>
    </cfRule>
  </conditionalFormatting>
  <conditionalFormatting sqref="N44">
    <cfRule type="expression" dxfId="583" priority="291">
      <formula>AND(N44=LARGE(N43:N49,1),N44&gt;0)</formula>
    </cfRule>
    <cfRule type="expression" dxfId="582" priority="292">
      <formula>N44=SMALL(N43:N49,COUNTIF(N43:N49,0)+1)</formula>
    </cfRule>
  </conditionalFormatting>
  <conditionalFormatting sqref="N45">
    <cfRule type="expression" dxfId="579" priority="289">
      <formula>AND(N45=LARGE(N43:N49,1),N45&gt;0)</formula>
    </cfRule>
    <cfRule type="expression" dxfId="578" priority="290">
      <formula>N45=SMALL(N43:N49,COUNTIF(N43:N49,0)+1)</formula>
    </cfRule>
  </conditionalFormatting>
  <conditionalFormatting sqref="N46">
    <cfRule type="expression" dxfId="575" priority="287">
      <formula>AND(N46=LARGE(N43:N49,1),N46&gt;0)</formula>
    </cfRule>
    <cfRule type="expression" dxfId="574" priority="288">
      <formula>N46=SMALL(N43:N49,COUNTIF(N43:N49,0)+1)</formula>
    </cfRule>
  </conditionalFormatting>
  <conditionalFormatting sqref="N47">
    <cfRule type="expression" dxfId="571" priority="285">
      <formula>AND(N47=LARGE(N43:N49,1),N47&gt;0)</formula>
    </cfRule>
    <cfRule type="expression" dxfId="570" priority="286">
      <formula>N47=SMALL(N43:N49,COUNTIF(N43:N49,0)+1)</formula>
    </cfRule>
  </conditionalFormatting>
  <conditionalFormatting sqref="N48">
    <cfRule type="expression" dxfId="567" priority="283">
      <formula>AND(N48=LARGE(N43:N49,1),N48&gt;0)</formula>
    </cfRule>
    <cfRule type="expression" dxfId="566" priority="284">
      <formula>N48=SMALL(N43:N49,COUNTIF(N43:N49,0)+1)</formula>
    </cfRule>
  </conditionalFormatting>
  <conditionalFormatting sqref="N49">
    <cfRule type="expression" dxfId="563" priority="281">
      <formula>AND(N49=LARGE(N43:N49,1),N49&gt;0)</formula>
    </cfRule>
    <cfRule type="expression" dxfId="562" priority="282">
      <formula>N49=SMALL(N43:N49,COUNTIF(N43:N49,0)+1)</formula>
    </cfRule>
  </conditionalFormatting>
  <conditionalFormatting sqref="N60">
    <cfRule type="expression" dxfId="559" priority="279">
      <formula>AND(N60=LARGE(N60:N66,1),N60&gt;0)</formula>
    </cfRule>
    <cfRule type="expression" dxfId="558" priority="280">
      <formula>N60=SMALL(N60:N66,COUNTIF(N60:N66,0)+1)</formula>
    </cfRule>
  </conditionalFormatting>
  <conditionalFormatting sqref="N61">
    <cfRule type="expression" dxfId="555" priority="277">
      <formula>AND(N61=LARGE(N60:N66,1),N61&gt;0)</formula>
    </cfRule>
    <cfRule type="expression" dxfId="554" priority="278">
      <formula>N61=SMALL(N60:N66,COUNTIF(N60:N66,0)+1)</formula>
    </cfRule>
  </conditionalFormatting>
  <conditionalFormatting sqref="N62">
    <cfRule type="expression" dxfId="551" priority="275">
      <formula>AND(N62=LARGE(N60:N66,1),N62&gt;0)</formula>
    </cfRule>
    <cfRule type="expression" dxfId="550" priority="276">
      <formula>N62=SMALL(N60:N66,COUNTIF(N60:N66,0)+1)</formula>
    </cfRule>
  </conditionalFormatting>
  <conditionalFormatting sqref="N63">
    <cfRule type="expression" dxfId="547" priority="273">
      <formula>AND(N63=LARGE(N60:N66,1),N63&gt;0)</formula>
    </cfRule>
    <cfRule type="expression" dxfId="546" priority="274">
      <formula>N63=SMALL(N60:N66,COUNTIF(N60:N66,0)+1)</formula>
    </cfRule>
  </conditionalFormatting>
  <conditionalFormatting sqref="N64">
    <cfRule type="expression" dxfId="543" priority="271">
      <formula>AND(N64=LARGE(N60:N66,1),N64&gt;0)</formula>
    </cfRule>
    <cfRule type="expression" dxfId="542" priority="272">
      <formula>N64=SMALL(N60:N66,COUNTIF(N60:N66,0)+1)</formula>
    </cfRule>
  </conditionalFormatting>
  <conditionalFormatting sqref="N65">
    <cfRule type="expression" dxfId="539" priority="269">
      <formula>AND(N65=LARGE(N60:N66,1),N65&gt;0)</formula>
    </cfRule>
    <cfRule type="expression" dxfId="538" priority="270">
      <formula>N65=SMALL(N60:N66,COUNTIF(N60:N66,0)+1)</formula>
    </cfRule>
  </conditionalFormatting>
  <conditionalFormatting sqref="N66">
    <cfRule type="expression" dxfId="535" priority="267">
      <formula>AND(N66=LARGE(N60:N66,1),N66&gt;0)</formula>
    </cfRule>
    <cfRule type="expression" dxfId="534" priority="268">
      <formula>N66=SMALL(N60:N66,COUNTIF(N60:N66,0)+1)</formula>
    </cfRule>
  </conditionalFormatting>
  <conditionalFormatting sqref="N71">
    <cfRule type="expression" dxfId="531" priority="265">
      <formula>AND(N71=LARGE(N71:N77,1),N71&gt;0)</formula>
    </cfRule>
    <cfRule type="expression" dxfId="530" priority="266">
      <formula>N71=SMALL(N71:N77,COUNTIF(N71:N77,0)+1)</formula>
    </cfRule>
  </conditionalFormatting>
  <conditionalFormatting sqref="N72">
    <cfRule type="expression" dxfId="527" priority="263">
      <formula>AND(N72=LARGE(N71:N77,1),N72&gt;0)</formula>
    </cfRule>
    <cfRule type="expression" dxfId="526" priority="264">
      <formula>N72=SMALL(N71:N77,COUNTIF(N71:N77,0)+1)</formula>
    </cfRule>
  </conditionalFormatting>
  <conditionalFormatting sqref="N73">
    <cfRule type="expression" dxfId="523" priority="261">
      <formula>AND(N73=LARGE(N71:N77,1),N73&gt;0)</formula>
    </cfRule>
    <cfRule type="expression" dxfId="522" priority="262">
      <formula>N73=SMALL(N71:N77,COUNTIF(N71:N77,0)+1)</formula>
    </cfRule>
  </conditionalFormatting>
  <conditionalFormatting sqref="N74">
    <cfRule type="expression" dxfId="519" priority="259">
      <formula>AND(N74=LARGE(N71:N77,1),N74&gt;0)</formula>
    </cfRule>
    <cfRule type="expression" dxfId="518" priority="260">
      <formula>N74=SMALL(N71:N77,COUNTIF(N71:N77,0)+1)</formula>
    </cfRule>
  </conditionalFormatting>
  <conditionalFormatting sqref="N75">
    <cfRule type="expression" dxfId="515" priority="257">
      <formula>AND(N75=LARGE(N71:N77,1),N75&gt;0)</formula>
    </cfRule>
    <cfRule type="expression" dxfId="514" priority="258">
      <formula>N75=SMALL(N71:N77,COUNTIF(N71:N77,0)+1)</formula>
    </cfRule>
  </conditionalFormatting>
  <conditionalFormatting sqref="N76">
    <cfRule type="expression" dxfId="511" priority="255">
      <formula>AND(N76=LARGE(N71:N77,1),N76&gt;0)</formula>
    </cfRule>
    <cfRule type="expression" dxfId="510" priority="256">
      <formula>N76=SMALL(N71:N77,COUNTIF(N71:N77,0)+1)</formula>
    </cfRule>
  </conditionalFormatting>
  <conditionalFormatting sqref="N77">
    <cfRule type="expression" dxfId="507" priority="253">
      <formula>AND(N77=LARGE(N71:N77,1),N77&gt;0)</formula>
    </cfRule>
    <cfRule type="expression" dxfId="506" priority="254">
      <formula>N77=SMALL(N71:N77,COUNTIF(N71:N77,0)+1)</formula>
    </cfRule>
  </conditionalFormatting>
  <conditionalFormatting sqref="N82">
    <cfRule type="expression" dxfId="503" priority="251">
      <formula>AND(N82=LARGE(N82:N88,1),N82&gt;0)</formula>
    </cfRule>
    <cfRule type="expression" dxfId="502" priority="252">
      <formula>N82=SMALL(N82:N88,COUNTIF(N82:N88,0)+1)</formula>
    </cfRule>
  </conditionalFormatting>
  <conditionalFormatting sqref="N83">
    <cfRule type="expression" dxfId="499" priority="249">
      <formula>AND(N83=LARGE(N82:N88,1),N83&gt;0)</formula>
    </cfRule>
    <cfRule type="expression" dxfId="498" priority="250">
      <formula>N83=SMALL(N82:N88,COUNTIF(N82:N88,0)+1)</formula>
    </cfRule>
  </conditionalFormatting>
  <conditionalFormatting sqref="N84">
    <cfRule type="expression" dxfId="495" priority="247">
      <formula>AND(N84=LARGE(N82:N88,1),N84&gt;0)</formula>
    </cfRule>
    <cfRule type="expression" dxfId="494" priority="248">
      <formula>N84=SMALL(N82:N88,COUNTIF(N82:N88,0)+1)</formula>
    </cfRule>
  </conditionalFormatting>
  <conditionalFormatting sqref="N85">
    <cfRule type="expression" dxfId="491" priority="245">
      <formula>AND(N85=LARGE(N82:N88,1),N85&gt;0)</formula>
    </cfRule>
    <cfRule type="expression" dxfId="490" priority="246">
      <formula>N85=SMALL(N82:N88,COUNTIF(N82:N88,0)+1)</formula>
    </cfRule>
  </conditionalFormatting>
  <conditionalFormatting sqref="N86">
    <cfRule type="expression" dxfId="487" priority="243">
      <formula>AND(N86=LARGE(N82:N88,1),N86&gt;0)</formula>
    </cfRule>
    <cfRule type="expression" dxfId="486" priority="244">
      <formula>N86=SMALL(N82:N88,COUNTIF(N82:N88,0)+1)</formula>
    </cfRule>
  </conditionalFormatting>
  <conditionalFormatting sqref="N87">
    <cfRule type="expression" dxfId="483" priority="241">
      <formula>AND(N87=LARGE(N82:N88,1),N87&gt;0)</formula>
    </cfRule>
    <cfRule type="expression" dxfId="482" priority="242">
      <formula>N87=SMALL(N82:N88,COUNTIF(N82:N88,0)+1)</formula>
    </cfRule>
  </conditionalFormatting>
  <conditionalFormatting sqref="N88">
    <cfRule type="expression" dxfId="479" priority="239">
      <formula>AND(N88=LARGE(N82:N88,1),N88&gt;0)</formula>
    </cfRule>
    <cfRule type="expression" dxfId="478" priority="240">
      <formula>N88=SMALL(N82:N88,COUNTIF(N82:N88,0)+1)</formula>
    </cfRule>
  </conditionalFormatting>
  <conditionalFormatting sqref="N93">
    <cfRule type="expression" dxfId="475" priority="237">
      <formula>AND(N93=LARGE(N93:N99,1),N93&gt;0)</formula>
    </cfRule>
    <cfRule type="expression" dxfId="474" priority="238">
      <formula>N93=SMALL(N93:N99,COUNTIF(N93:N99,0)+1)</formula>
    </cfRule>
  </conditionalFormatting>
  <conditionalFormatting sqref="N94">
    <cfRule type="expression" dxfId="471" priority="235">
      <formula>AND(N94=LARGE(N93:N99,1),N94&gt;0)</formula>
    </cfRule>
    <cfRule type="expression" dxfId="470" priority="236">
      <formula>N94=SMALL(N93:N99,COUNTIF(N93:N99,0)+1)</formula>
    </cfRule>
  </conditionalFormatting>
  <conditionalFormatting sqref="N95">
    <cfRule type="expression" dxfId="467" priority="233">
      <formula>AND(N95=LARGE(N93:N99,1),N95&gt;0)</formula>
    </cfRule>
    <cfRule type="expression" dxfId="466" priority="234">
      <formula>N95=SMALL(N93:N99,COUNTIF(N93:N99,0)+1)</formula>
    </cfRule>
  </conditionalFormatting>
  <conditionalFormatting sqref="N96">
    <cfRule type="expression" dxfId="463" priority="231">
      <formula>AND(N96=LARGE(N93:N99,1),N96&gt;0)</formula>
    </cfRule>
    <cfRule type="expression" dxfId="462" priority="232">
      <formula>N96=SMALL(N93:N99,COUNTIF(N93:N99,0)+1)</formula>
    </cfRule>
  </conditionalFormatting>
  <conditionalFormatting sqref="N97">
    <cfRule type="expression" dxfId="459" priority="229">
      <formula>AND(N97=LARGE(N93:N99,1),N97&gt;0)</formula>
    </cfRule>
    <cfRule type="expression" dxfId="458" priority="230">
      <formula>N97=SMALL(N93:N99,COUNTIF(N93:N99,0)+1)</formula>
    </cfRule>
  </conditionalFormatting>
  <conditionalFormatting sqref="N98">
    <cfRule type="expression" dxfId="455" priority="227">
      <formula>AND(N98=LARGE(N93:N99,1),N98&gt;0)</formula>
    </cfRule>
    <cfRule type="expression" dxfId="454" priority="228">
      <formula>N98=SMALL(N93:N99,COUNTIF(N93:N99,0)+1)</formula>
    </cfRule>
  </conditionalFormatting>
  <conditionalFormatting sqref="N99">
    <cfRule type="expression" dxfId="451" priority="225">
      <formula>AND(N99=LARGE(N93:N99,1),N99&gt;0)</formula>
    </cfRule>
    <cfRule type="expression" dxfId="450" priority="226">
      <formula>N99=SMALL(N93:N99,COUNTIF(N93:N99,0)+1)</formula>
    </cfRule>
  </conditionalFormatting>
  <conditionalFormatting sqref="N110">
    <cfRule type="expression" dxfId="447" priority="223">
      <formula>AND(N110=LARGE(N110:N116,1),N110&gt;0)</formula>
    </cfRule>
    <cfRule type="expression" dxfId="446" priority="224">
      <formula>N110=SMALL(N110:N116,COUNTIF(N110:N116,0)+1)</formula>
    </cfRule>
  </conditionalFormatting>
  <conditionalFormatting sqref="N111">
    <cfRule type="expression" dxfId="443" priority="221">
      <formula>AND(N111=LARGE(N110:N116,1),N111&gt;0)</formula>
    </cfRule>
    <cfRule type="expression" dxfId="442" priority="222">
      <formula>N111=SMALL(N110:N116,COUNTIF(N110:N116,0)+1)</formula>
    </cfRule>
  </conditionalFormatting>
  <conditionalFormatting sqref="N112">
    <cfRule type="expression" dxfId="439" priority="219">
      <formula>AND(N112=LARGE(N110:N116,1),N112&gt;0)</formula>
    </cfRule>
    <cfRule type="expression" dxfId="438" priority="220">
      <formula>N112=SMALL(N110:N116,COUNTIF(N110:N116,0)+1)</formula>
    </cfRule>
  </conditionalFormatting>
  <conditionalFormatting sqref="N113">
    <cfRule type="expression" dxfId="435" priority="217">
      <formula>AND(N113=LARGE(N110:N116,1),N113&gt;0)</formula>
    </cfRule>
    <cfRule type="expression" dxfId="434" priority="218">
      <formula>N113=SMALL(N110:N116,COUNTIF(N110:N116,0)+1)</formula>
    </cfRule>
  </conditionalFormatting>
  <conditionalFormatting sqref="N114">
    <cfRule type="expression" dxfId="431" priority="215">
      <formula>AND(N114=LARGE(N110:N116,1),N114&gt;0)</formula>
    </cfRule>
    <cfRule type="expression" dxfId="430" priority="216">
      <formula>N114=SMALL(N110:N116,COUNTIF(N110:N116,0)+1)</formula>
    </cfRule>
  </conditionalFormatting>
  <conditionalFormatting sqref="N115">
    <cfRule type="expression" dxfId="427" priority="213">
      <formula>AND(N115=LARGE(N110:N116,1),N115&gt;0)</formula>
    </cfRule>
    <cfRule type="expression" dxfId="426" priority="214">
      <formula>N115=SMALL(N110:N116,COUNTIF(N110:N116,0)+1)</formula>
    </cfRule>
  </conditionalFormatting>
  <conditionalFormatting sqref="N116">
    <cfRule type="expression" dxfId="423" priority="211">
      <formula>AND(N116=LARGE(N110:N116,1),N116&gt;0)</formula>
    </cfRule>
    <cfRule type="expression" dxfId="422" priority="212">
      <formula>N116=SMALL(N110:N116,COUNTIF(N110:N116,0)+1)</formula>
    </cfRule>
  </conditionalFormatting>
  <conditionalFormatting sqref="N121">
    <cfRule type="expression" dxfId="419" priority="209">
      <formula>AND(N121=LARGE(N121:N127,1),N121&gt;0)</formula>
    </cfRule>
    <cfRule type="expression" dxfId="418" priority="210">
      <formula>N121=SMALL(N121:N127,COUNTIF(N121:N127,0)+1)</formula>
    </cfRule>
  </conditionalFormatting>
  <conditionalFormatting sqref="N122">
    <cfRule type="expression" dxfId="415" priority="207">
      <formula>AND(N122=LARGE(N121:N127,1),N122&gt;0)</formula>
    </cfRule>
    <cfRule type="expression" dxfId="414" priority="208">
      <formula>N122=SMALL(N121:N127,COUNTIF(N121:N127,0)+1)</formula>
    </cfRule>
  </conditionalFormatting>
  <conditionalFormatting sqref="N123">
    <cfRule type="expression" dxfId="411" priority="205">
      <formula>AND(N123=LARGE(N121:N127,1),N123&gt;0)</formula>
    </cfRule>
    <cfRule type="expression" dxfId="410" priority="206">
      <formula>N123=SMALL(N121:N127,COUNTIF(N121:N127,0)+1)</formula>
    </cfRule>
  </conditionalFormatting>
  <conditionalFormatting sqref="N124">
    <cfRule type="expression" dxfId="407" priority="203">
      <formula>AND(N124=LARGE(N121:N127,1),N124&gt;0)</formula>
    </cfRule>
    <cfRule type="expression" dxfId="406" priority="204">
      <formula>N124=SMALL(N121:N127,COUNTIF(N121:N127,0)+1)</formula>
    </cfRule>
  </conditionalFormatting>
  <conditionalFormatting sqref="N125">
    <cfRule type="expression" dxfId="403" priority="201">
      <formula>AND(N125=LARGE(N121:N127,1),N125&gt;0)</formula>
    </cfRule>
    <cfRule type="expression" dxfId="402" priority="202">
      <formula>N125=SMALL(N121:N127,COUNTIF(N121:N127,0)+1)</formula>
    </cfRule>
  </conditionalFormatting>
  <conditionalFormatting sqref="N126">
    <cfRule type="expression" dxfId="399" priority="199">
      <formula>AND(N126=LARGE(N121:N127,1),N126&gt;0)</formula>
    </cfRule>
    <cfRule type="expression" dxfId="398" priority="200">
      <formula>N126=SMALL(N121:N127,COUNTIF(N121:N127,0)+1)</formula>
    </cfRule>
  </conditionalFormatting>
  <conditionalFormatting sqref="N127">
    <cfRule type="expression" dxfId="395" priority="197">
      <formula>AND(N127=LARGE(N121:N127,1),N127&gt;0)</formula>
    </cfRule>
    <cfRule type="expression" dxfId="394" priority="198">
      <formula>N127=SMALL(N121:N127,COUNTIF(N121:N127,0)+1)</formula>
    </cfRule>
  </conditionalFormatting>
  <conditionalFormatting sqref="N132">
    <cfRule type="expression" dxfId="391" priority="195">
      <formula>AND(N132=LARGE(N132:N138,1),N132&gt;0)</formula>
    </cfRule>
    <cfRule type="expression" dxfId="390" priority="196">
      <formula>N132=SMALL(N132:N138,COUNTIF(N132:N138,0)+1)</formula>
    </cfRule>
  </conditionalFormatting>
  <conditionalFormatting sqref="N133">
    <cfRule type="expression" dxfId="387" priority="193">
      <formula>AND(N133=LARGE(N132:N138,1),N133&gt;0)</formula>
    </cfRule>
    <cfRule type="expression" dxfId="386" priority="194">
      <formula>N133=SMALL(N132:N138,COUNTIF(N132:N138,0)+1)</formula>
    </cfRule>
  </conditionalFormatting>
  <conditionalFormatting sqref="N134">
    <cfRule type="expression" dxfId="383" priority="191">
      <formula>AND(N134=LARGE(N132:N138,1),N134&gt;0)</formula>
    </cfRule>
    <cfRule type="expression" dxfId="382" priority="192">
      <formula>N134=SMALL(N132:N138,COUNTIF(N132:N138,0)+1)</formula>
    </cfRule>
  </conditionalFormatting>
  <conditionalFormatting sqref="N135">
    <cfRule type="expression" dxfId="379" priority="189">
      <formula>AND(N135=LARGE(N132:N138,1),N135&gt;0)</formula>
    </cfRule>
    <cfRule type="expression" dxfId="378" priority="190">
      <formula>N135=SMALL(N132:N138,COUNTIF(N132:N138,0)+1)</formula>
    </cfRule>
  </conditionalFormatting>
  <conditionalFormatting sqref="N136">
    <cfRule type="expression" dxfId="375" priority="187">
      <formula>AND(N136=LARGE(N132:N138,1),N136&gt;0)</formula>
    </cfRule>
    <cfRule type="expression" dxfId="374" priority="188">
      <formula>N136=SMALL(N132:N138,COUNTIF(N132:N138,0)+1)</formula>
    </cfRule>
  </conditionalFormatting>
  <conditionalFormatting sqref="N137">
    <cfRule type="expression" dxfId="371" priority="185">
      <formula>AND(N137=LARGE(N132:N138,1),N137&gt;0)</formula>
    </cfRule>
    <cfRule type="expression" dxfId="370" priority="186">
      <formula>N137=SMALL(N132:N138,COUNTIF(N132:N138,0)+1)</formula>
    </cfRule>
  </conditionalFormatting>
  <conditionalFormatting sqref="N138">
    <cfRule type="expression" dxfId="367" priority="183">
      <formula>AND(N138=LARGE(N132:N138,1),N138&gt;0)</formula>
    </cfRule>
    <cfRule type="expression" dxfId="366" priority="184">
      <formula>N138=SMALL(N132:N138,COUNTIF(N132:N138,0)+1)</formula>
    </cfRule>
  </conditionalFormatting>
  <conditionalFormatting sqref="N143">
    <cfRule type="expression" dxfId="363" priority="181">
      <formula>AND(N143=LARGE(N143:N149,1),N143&gt;0)</formula>
    </cfRule>
    <cfRule type="expression" dxfId="362" priority="182">
      <formula>N143=SMALL(N143:N149,COUNTIF(N143:N149,0)+1)</formula>
    </cfRule>
  </conditionalFormatting>
  <conditionalFormatting sqref="N144">
    <cfRule type="expression" dxfId="359" priority="179">
      <formula>AND(N144=LARGE(N143:N149,1),N144&gt;0)</formula>
    </cfRule>
    <cfRule type="expression" dxfId="358" priority="180">
      <formula>N144=SMALL(N143:N149,COUNTIF(N143:N149,0)+1)</formula>
    </cfRule>
  </conditionalFormatting>
  <conditionalFormatting sqref="N145">
    <cfRule type="expression" dxfId="355" priority="177">
      <formula>AND(N145=LARGE(N143:N149,1),N145&gt;0)</formula>
    </cfRule>
    <cfRule type="expression" dxfId="354" priority="178">
      <formula>N145=SMALL(N143:N149,COUNTIF(N143:N149,0)+1)</formula>
    </cfRule>
  </conditionalFormatting>
  <conditionalFormatting sqref="N146">
    <cfRule type="expression" dxfId="351" priority="175">
      <formula>AND(N146=LARGE(N143:N149,1),N146&gt;0)</formula>
    </cfRule>
    <cfRule type="expression" dxfId="350" priority="176">
      <formula>N146=SMALL(N143:N149,COUNTIF(N143:N149,0)+1)</formula>
    </cfRule>
  </conditionalFormatting>
  <conditionalFormatting sqref="N147">
    <cfRule type="expression" dxfId="347" priority="173">
      <formula>AND(N147=LARGE(N143:N149,1),N147&gt;0)</formula>
    </cfRule>
    <cfRule type="expression" dxfId="346" priority="174">
      <formula>N147=SMALL(N143:N149,COUNTIF(N143:N149,0)+1)</formula>
    </cfRule>
  </conditionalFormatting>
  <conditionalFormatting sqref="N148">
    <cfRule type="expression" dxfId="343" priority="171">
      <formula>AND(N148=LARGE(N143:N149,1),N148&gt;0)</formula>
    </cfRule>
    <cfRule type="expression" dxfId="342" priority="172">
      <formula>N148=SMALL(N143:N149,COUNTIF(N143:N149,0)+1)</formula>
    </cfRule>
  </conditionalFormatting>
  <conditionalFormatting sqref="N149">
    <cfRule type="expression" dxfId="339" priority="169">
      <formula>AND(N149=LARGE(N143:N149,1),N149&gt;0)</formula>
    </cfRule>
    <cfRule type="expression" dxfId="338" priority="170">
      <formula>N149=SMALL(N143:N149,COUNTIF(N143:N149,0)+1)</formula>
    </cfRule>
  </conditionalFormatting>
  <conditionalFormatting sqref="N160">
    <cfRule type="expression" dxfId="335" priority="167">
      <formula>AND(N160=LARGE(N160:N166,1),N160&gt;0)</formula>
    </cfRule>
    <cfRule type="expression" dxfId="334" priority="168">
      <formula>N160=SMALL(N160:N166,COUNTIF(N160:N166,0)+1)</formula>
    </cfRule>
  </conditionalFormatting>
  <conditionalFormatting sqref="N161">
    <cfRule type="expression" dxfId="331" priority="165">
      <formula>AND(N161=LARGE(N160:N166,1),N161&gt;0)</formula>
    </cfRule>
    <cfRule type="expression" dxfId="330" priority="166">
      <formula>N161=SMALL(N160:N166,COUNTIF(N160:N166,0)+1)</formula>
    </cfRule>
  </conditionalFormatting>
  <conditionalFormatting sqref="N162">
    <cfRule type="expression" dxfId="327" priority="163">
      <formula>AND(N162=LARGE(N160:N166,1),N162&gt;0)</formula>
    </cfRule>
    <cfRule type="expression" dxfId="326" priority="164">
      <formula>N162=SMALL(N160:N166,COUNTIF(N160:N166,0)+1)</formula>
    </cfRule>
  </conditionalFormatting>
  <conditionalFormatting sqref="N163">
    <cfRule type="expression" dxfId="323" priority="161">
      <formula>AND(N163=LARGE(N160:N166,1),N163&gt;0)</formula>
    </cfRule>
    <cfRule type="expression" dxfId="322" priority="162">
      <formula>N163=SMALL(N160:N166,COUNTIF(N160:N166,0)+1)</formula>
    </cfRule>
  </conditionalFormatting>
  <conditionalFormatting sqref="N164">
    <cfRule type="expression" dxfId="319" priority="159">
      <formula>AND(N164=LARGE(N160:N166,1),N164&gt;0)</formula>
    </cfRule>
    <cfRule type="expression" dxfId="318" priority="160">
      <formula>N164=SMALL(N160:N166,COUNTIF(N160:N166,0)+1)</formula>
    </cfRule>
  </conditionalFormatting>
  <conditionalFormatting sqref="N165">
    <cfRule type="expression" dxfId="315" priority="157">
      <formula>AND(N165=LARGE(N160:N166,1),N165&gt;0)</formula>
    </cfRule>
    <cfRule type="expression" dxfId="314" priority="158">
      <formula>N165=SMALL(N160:N166,COUNTIF(N160:N166,0)+1)</formula>
    </cfRule>
  </conditionalFormatting>
  <conditionalFormatting sqref="N166">
    <cfRule type="expression" dxfId="311" priority="155">
      <formula>AND(N166=LARGE(N160:N166,1),N166&gt;0)</formula>
    </cfRule>
    <cfRule type="expression" dxfId="310" priority="156">
      <formula>N166=SMALL(N160:N166,COUNTIF(N160:N166,0)+1)</formula>
    </cfRule>
  </conditionalFormatting>
  <conditionalFormatting sqref="N171">
    <cfRule type="expression" dxfId="307" priority="153">
      <formula>AND(N171=LARGE(N171:N177,1),N171&gt;0)</formula>
    </cfRule>
    <cfRule type="expression" dxfId="306" priority="154">
      <formula>N171=SMALL(N171:N177,COUNTIF(N171:N177,0)+1)</formula>
    </cfRule>
  </conditionalFormatting>
  <conditionalFormatting sqref="N172">
    <cfRule type="expression" dxfId="303" priority="151">
      <formula>AND(N172=LARGE(N171:N177,1),N172&gt;0)</formula>
    </cfRule>
    <cfRule type="expression" dxfId="302" priority="152">
      <formula>N172=SMALL(N171:N177,COUNTIF(N171:N177,0)+1)</formula>
    </cfRule>
  </conditionalFormatting>
  <conditionalFormatting sqref="N173">
    <cfRule type="expression" dxfId="299" priority="149">
      <formula>AND(N173=LARGE(N171:N177,1),N173&gt;0)</formula>
    </cfRule>
    <cfRule type="expression" dxfId="298" priority="150">
      <formula>N173=SMALL(N171:N177,COUNTIF(N171:N177,0)+1)</formula>
    </cfRule>
  </conditionalFormatting>
  <conditionalFormatting sqref="N174">
    <cfRule type="expression" dxfId="295" priority="147">
      <formula>AND(N174=LARGE(N171:N177,1),N174&gt;0)</formula>
    </cfRule>
    <cfRule type="expression" dxfId="294" priority="148">
      <formula>N174=SMALL(N171:N177,COUNTIF(N171:N177,0)+1)</formula>
    </cfRule>
  </conditionalFormatting>
  <conditionalFormatting sqref="N175">
    <cfRule type="expression" dxfId="291" priority="145">
      <formula>AND(N175=LARGE(N171:N177,1),N175&gt;0)</formula>
    </cfRule>
    <cfRule type="expression" dxfId="290" priority="146">
      <formula>N175=SMALL(N171:N177,COUNTIF(N171:N177,0)+1)</formula>
    </cfRule>
  </conditionalFormatting>
  <conditionalFormatting sqref="N176">
    <cfRule type="expression" dxfId="287" priority="143">
      <formula>AND(N176=LARGE(N171:N177,1),N176&gt;0)</formula>
    </cfRule>
    <cfRule type="expression" dxfId="286" priority="144">
      <formula>N176=SMALL(N171:N177,COUNTIF(N171:N177,0)+1)</formula>
    </cfRule>
  </conditionalFormatting>
  <conditionalFormatting sqref="N177">
    <cfRule type="expression" dxfId="283" priority="141">
      <formula>AND(N177=LARGE(N171:N177,1),N177&gt;0)</formula>
    </cfRule>
    <cfRule type="expression" dxfId="282" priority="142">
      <formula>N177=SMALL(N171:N177,COUNTIF(N171:N177,0)+1)</formula>
    </cfRule>
  </conditionalFormatting>
  <conditionalFormatting sqref="N182">
    <cfRule type="expression" dxfId="279" priority="139">
      <formula>AND(N182=LARGE(N182:N188,1),N182&gt;0)</formula>
    </cfRule>
    <cfRule type="expression" dxfId="278" priority="140">
      <formula>N182=SMALL(N182:N188,COUNTIF(N182:N188,0)+1)</formula>
    </cfRule>
  </conditionalFormatting>
  <conditionalFormatting sqref="N183">
    <cfRule type="expression" dxfId="275" priority="137">
      <formula>AND(N183=LARGE(N182:N188,1),N183&gt;0)</formula>
    </cfRule>
    <cfRule type="expression" dxfId="274" priority="138">
      <formula>N183=SMALL(N182:N188,COUNTIF(N182:N188,0)+1)</formula>
    </cfRule>
  </conditionalFormatting>
  <conditionalFormatting sqref="N184">
    <cfRule type="expression" dxfId="271" priority="135">
      <formula>AND(N184=LARGE(N182:N188,1),N184&gt;0)</formula>
    </cfRule>
    <cfRule type="expression" dxfId="270" priority="136">
      <formula>N184=SMALL(N182:N188,COUNTIF(N182:N188,0)+1)</formula>
    </cfRule>
  </conditionalFormatting>
  <conditionalFormatting sqref="N185">
    <cfRule type="expression" dxfId="267" priority="133">
      <formula>AND(N185=LARGE(N182:N188,1),N185&gt;0)</formula>
    </cfRule>
    <cfRule type="expression" dxfId="266" priority="134">
      <formula>N185=SMALL(N182:N188,COUNTIF(N182:N188,0)+1)</formula>
    </cfRule>
  </conditionalFormatting>
  <conditionalFormatting sqref="N186">
    <cfRule type="expression" dxfId="263" priority="131">
      <formula>AND(N186=LARGE(N182:N188,1),N186&gt;0)</formula>
    </cfRule>
    <cfRule type="expression" dxfId="262" priority="132">
      <formula>N186=SMALL(N182:N188,COUNTIF(N182:N188,0)+1)</formula>
    </cfRule>
  </conditionalFormatting>
  <conditionalFormatting sqref="N187">
    <cfRule type="expression" dxfId="259" priority="129">
      <formula>AND(N187=LARGE(N182:N188,1),N187&gt;0)</formula>
    </cfRule>
    <cfRule type="expression" dxfId="258" priority="130">
      <formula>N187=SMALL(N182:N188,COUNTIF(N182:N188,0)+1)</formula>
    </cfRule>
  </conditionalFormatting>
  <conditionalFormatting sqref="N188">
    <cfRule type="expression" dxfId="255" priority="127">
      <formula>AND(N188=LARGE(N182:N188,1),N188&gt;0)</formula>
    </cfRule>
    <cfRule type="expression" dxfId="254" priority="128">
      <formula>N188=SMALL(N182:N188,COUNTIF(N182:N188,0)+1)</formula>
    </cfRule>
  </conditionalFormatting>
  <conditionalFormatting sqref="N193">
    <cfRule type="expression" dxfId="251" priority="125">
      <formula>AND(N193=LARGE(N193:N199,1),N193&gt;0)</formula>
    </cfRule>
    <cfRule type="expression" dxfId="250" priority="126">
      <formula>N193=SMALL(N193:N199,COUNTIF(N193:N199,0)+1)</formula>
    </cfRule>
  </conditionalFormatting>
  <conditionalFormatting sqref="N194">
    <cfRule type="expression" dxfId="247" priority="123">
      <formula>AND(N194=LARGE(N193:N199,1),N194&gt;0)</formula>
    </cfRule>
    <cfRule type="expression" dxfId="246" priority="124">
      <formula>N194=SMALL(N193:N199,COUNTIF(N193:N199,0)+1)</formula>
    </cfRule>
  </conditionalFormatting>
  <conditionalFormatting sqref="N195">
    <cfRule type="expression" dxfId="243" priority="121">
      <formula>AND(N195=LARGE(N193:N199,1),N195&gt;0)</formula>
    </cfRule>
    <cfRule type="expression" dxfId="242" priority="122">
      <formula>N195=SMALL(N193:N199,COUNTIF(N193:N199,0)+1)</formula>
    </cfRule>
  </conditionalFormatting>
  <conditionalFormatting sqref="N196">
    <cfRule type="expression" dxfId="239" priority="119">
      <formula>AND(N196=LARGE(N193:N199,1),N196&gt;0)</formula>
    </cfRule>
    <cfRule type="expression" dxfId="238" priority="120">
      <formula>N196=SMALL(N193:N199,COUNTIF(N193:N199,0)+1)</formula>
    </cfRule>
  </conditionalFormatting>
  <conditionalFormatting sqref="N197">
    <cfRule type="expression" dxfId="235" priority="117">
      <formula>AND(N197=LARGE(N193:N199,1),N197&gt;0)</formula>
    </cfRule>
    <cfRule type="expression" dxfId="234" priority="118">
      <formula>N197=SMALL(N193:N199,COUNTIF(N193:N199,0)+1)</formula>
    </cfRule>
  </conditionalFormatting>
  <conditionalFormatting sqref="N198">
    <cfRule type="expression" dxfId="231" priority="115">
      <formula>AND(N198=LARGE(N193:N199,1),N198&gt;0)</formula>
    </cfRule>
    <cfRule type="expression" dxfId="230" priority="116">
      <formula>N198=SMALL(N193:N199,COUNTIF(N193:N199,0)+1)</formula>
    </cfRule>
  </conditionalFormatting>
  <conditionalFormatting sqref="N199">
    <cfRule type="expression" dxfId="227" priority="113">
      <formula>AND(N199=LARGE(N193:N199,1),N199&gt;0)</formula>
    </cfRule>
    <cfRule type="expression" dxfId="226" priority="114">
      <formula>N199=SMALL(N193:N199,COUNTIF(N193:N199,0)+1)</formula>
    </cfRule>
  </conditionalFormatting>
  <conditionalFormatting sqref="N210">
    <cfRule type="expression" dxfId="223" priority="111">
      <formula>AND(N210=LARGE(N210:N216,1),N210&gt;0)</formula>
    </cfRule>
    <cfRule type="expression" dxfId="222" priority="112">
      <formula>N210=SMALL(N210:N216,COUNTIF(N210:N216,0)+1)</formula>
    </cfRule>
  </conditionalFormatting>
  <conditionalFormatting sqref="N211">
    <cfRule type="expression" dxfId="219" priority="109">
      <formula>AND(N211=LARGE(N210:N216,1),N211&gt;0)</formula>
    </cfRule>
    <cfRule type="expression" dxfId="218" priority="110">
      <formula>N211=SMALL(N210:N216,COUNTIF(N210:N216,0)+1)</formula>
    </cfRule>
  </conditionalFormatting>
  <conditionalFormatting sqref="N212">
    <cfRule type="expression" dxfId="215" priority="107">
      <formula>AND(N212=LARGE(N210:N216,1),N212&gt;0)</formula>
    </cfRule>
    <cfRule type="expression" dxfId="214" priority="108">
      <formula>N212=SMALL(N210:N216,COUNTIF(N210:N216,0)+1)</formula>
    </cfRule>
  </conditionalFormatting>
  <conditionalFormatting sqref="N213">
    <cfRule type="expression" dxfId="211" priority="105">
      <formula>AND(N213=LARGE(N210:N216,1),N213&gt;0)</formula>
    </cfRule>
    <cfRule type="expression" dxfId="210" priority="106">
      <formula>N213=SMALL(N210:N216,COUNTIF(N210:N216,0)+1)</formula>
    </cfRule>
  </conditionalFormatting>
  <conditionalFormatting sqref="N214">
    <cfRule type="expression" dxfId="207" priority="103">
      <formula>AND(N214=LARGE(N210:N216,1),N214&gt;0)</formula>
    </cfRule>
    <cfRule type="expression" dxfId="206" priority="104">
      <formula>N214=SMALL(N210:N216,COUNTIF(N210:N216,0)+1)</formula>
    </cfRule>
  </conditionalFormatting>
  <conditionalFormatting sqref="N215">
    <cfRule type="expression" dxfId="203" priority="101">
      <formula>AND(N215=LARGE(N210:N216,1),N215&gt;0)</formula>
    </cfRule>
    <cfRule type="expression" dxfId="202" priority="102">
      <formula>N215=SMALL(N210:N216,COUNTIF(N210:N216,0)+1)</formula>
    </cfRule>
  </conditionalFormatting>
  <conditionalFormatting sqref="N216">
    <cfRule type="expression" dxfId="199" priority="99">
      <formula>AND(N216=LARGE(N210:N216,1),N216&gt;0)</formula>
    </cfRule>
    <cfRule type="expression" dxfId="198" priority="100">
      <formula>N216=SMALL(N210:N216,COUNTIF(N210:N216,0)+1)</formula>
    </cfRule>
  </conditionalFormatting>
  <conditionalFormatting sqref="N221">
    <cfRule type="expression" dxfId="195" priority="97">
      <formula>AND(N221=LARGE(N221:N227,1),N221&gt;0)</formula>
    </cfRule>
    <cfRule type="expression" dxfId="194" priority="98">
      <formula>N221=SMALL(N221:N227,COUNTIF(N221:N227,0)+1)</formula>
    </cfRule>
  </conditionalFormatting>
  <conditionalFormatting sqref="N222">
    <cfRule type="expression" dxfId="191" priority="95">
      <formula>AND(N222=LARGE(N221:N227,1),N222&gt;0)</formula>
    </cfRule>
    <cfRule type="expression" dxfId="190" priority="96">
      <formula>N222=SMALL(N221:N227,COUNTIF(N221:N227,0)+1)</formula>
    </cfRule>
  </conditionalFormatting>
  <conditionalFormatting sqref="N223">
    <cfRule type="expression" dxfId="187" priority="93">
      <formula>AND(N223=LARGE(N221:N227,1),N223&gt;0)</formula>
    </cfRule>
    <cfRule type="expression" dxfId="186" priority="94">
      <formula>N223=SMALL(N221:N227,COUNTIF(N221:N227,0)+1)</formula>
    </cfRule>
  </conditionalFormatting>
  <conditionalFormatting sqref="N224">
    <cfRule type="expression" dxfId="183" priority="91">
      <formula>AND(N224=LARGE(N221:N227,1),N224&gt;0)</formula>
    </cfRule>
    <cfRule type="expression" dxfId="182" priority="92">
      <formula>N224=SMALL(N221:N227,COUNTIF(N221:N227,0)+1)</formula>
    </cfRule>
  </conditionalFormatting>
  <conditionalFormatting sqref="N225">
    <cfRule type="expression" dxfId="179" priority="89">
      <formula>AND(N225=LARGE(N221:N227,1),N225&gt;0)</formula>
    </cfRule>
    <cfRule type="expression" dxfId="178" priority="90">
      <formula>N225=SMALL(N221:N227,COUNTIF(N221:N227,0)+1)</formula>
    </cfRule>
  </conditionalFormatting>
  <conditionalFormatting sqref="N226">
    <cfRule type="expression" dxfId="175" priority="87">
      <formula>AND(N226=LARGE(N221:N227,1),N226&gt;0)</formula>
    </cfRule>
    <cfRule type="expression" dxfId="174" priority="88">
      <formula>N226=SMALL(N221:N227,COUNTIF(N221:N227,0)+1)</formula>
    </cfRule>
  </conditionalFormatting>
  <conditionalFormatting sqref="N227">
    <cfRule type="expression" dxfId="171" priority="85">
      <formula>AND(N227=LARGE(N221:N227,1),N227&gt;0)</formula>
    </cfRule>
    <cfRule type="expression" dxfId="170" priority="86">
      <formula>N227=SMALL(N221:N227,COUNTIF(N221:N227,0)+1)</formula>
    </cfRule>
  </conditionalFormatting>
  <conditionalFormatting sqref="N232">
    <cfRule type="expression" dxfId="167" priority="83">
      <formula>AND(N232=LARGE(N232:N238,1),N232&gt;0)</formula>
    </cfRule>
    <cfRule type="expression" dxfId="166" priority="84">
      <formula>N232=SMALL(N232:N238,COUNTIF(N232:N238,0)+1)</formula>
    </cfRule>
  </conditionalFormatting>
  <conditionalFormatting sqref="N233">
    <cfRule type="expression" dxfId="163" priority="81">
      <formula>AND(N233=LARGE(N232:N238,1),N233&gt;0)</formula>
    </cfRule>
    <cfRule type="expression" dxfId="162" priority="82">
      <formula>N233=SMALL(N232:N238,COUNTIF(N232:N238,0)+1)</formula>
    </cfRule>
  </conditionalFormatting>
  <conditionalFormatting sqref="N234">
    <cfRule type="expression" dxfId="159" priority="79">
      <formula>AND(N234=LARGE(N232:N238,1),N234&gt;0)</formula>
    </cfRule>
    <cfRule type="expression" dxfId="158" priority="80">
      <formula>N234=SMALL(N232:N238,COUNTIF(N232:N238,0)+1)</formula>
    </cfRule>
  </conditionalFormatting>
  <conditionalFormatting sqref="N235">
    <cfRule type="expression" dxfId="155" priority="77">
      <formula>AND(N235=LARGE(N232:N238,1),N235&gt;0)</formula>
    </cfRule>
    <cfRule type="expression" dxfId="154" priority="78">
      <formula>N235=SMALL(N232:N238,COUNTIF(N232:N238,0)+1)</formula>
    </cfRule>
  </conditionalFormatting>
  <conditionalFormatting sqref="N236">
    <cfRule type="expression" dxfId="151" priority="75">
      <formula>AND(N236=LARGE(N232:N238,1),N236&gt;0)</formula>
    </cfRule>
    <cfRule type="expression" dxfId="150" priority="76">
      <formula>N236=SMALL(N232:N238,COUNTIF(N232:N238,0)+1)</formula>
    </cfRule>
  </conditionalFormatting>
  <conditionalFormatting sqref="N237">
    <cfRule type="expression" dxfId="147" priority="73">
      <formula>AND(N237=LARGE(N232:N238,1),N237&gt;0)</formula>
    </cfRule>
    <cfRule type="expression" dxfId="146" priority="74">
      <formula>N237=SMALL(N232:N238,COUNTIF(N232:N238,0)+1)</formula>
    </cfRule>
  </conditionalFormatting>
  <conditionalFormatting sqref="N238">
    <cfRule type="expression" dxfId="143" priority="71">
      <formula>AND(N238=LARGE(N232:N238,1),N238&gt;0)</formula>
    </cfRule>
    <cfRule type="expression" dxfId="142" priority="72">
      <formula>N238=SMALL(N232:N238,COUNTIF(N232:N238,0)+1)</formula>
    </cfRule>
  </conditionalFormatting>
  <conditionalFormatting sqref="N243">
    <cfRule type="expression" dxfId="139" priority="69">
      <formula>AND(N243=LARGE(N243:N249,1),N243&gt;0)</formula>
    </cfRule>
    <cfRule type="expression" dxfId="138" priority="70">
      <formula>N243=SMALL(N243:N249,COUNTIF(N243:N249,0)+1)</formula>
    </cfRule>
  </conditionalFormatting>
  <conditionalFormatting sqref="N244">
    <cfRule type="expression" dxfId="135" priority="67">
      <formula>AND(N244=LARGE(N243:N249,1),N244&gt;0)</formula>
    </cfRule>
    <cfRule type="expression" dxfId="134" priority="68">
      <formula>N244=SMALL(N243:N249,COUNTIF(N243:N249,0)+1)</formula>
    </cfRule>
  </conditionalFormatting>
  <conditionalFormatting sqref="N245">
    <cfRule type="expression" dxfId="131" priority="65">
      <formula>AND(N245=LARGE(N243:N249,1),N245&gt;0)</formula>
    </cfRule>
    <cfRule type="expression" dxfId="130" priority="66">
      <formula>N245=SMALL(N243:N249,COUNTIF(N243:N249,0)+1)</formula>
    </cfRule>
  </conditionalFormatting>
  <conditionalFormatting sqref="N246">
    <cfRule type="expression" dxfId="127" priority="63">
      <formula>AND(N246=LARGE(N243:N249,1),N246&gt;0)</formula>
    </cfRule>
    <cfRule type="expression" dxfId="126" priority="64">
      <formula>N246=SMALL(N243:N249,COUNTIF(N243:N249,0)+1)</formula>
    </cfRule>
  </conditionalFormatting>
  <conditionalFormatting sqref="N247">
    <cfRule type="expression" dxfId="123" priority="61">
      <formula>AND(N247=LARGE(N243:N249,1),N247&gt;0)</formula>
    </cfRule>
    <cfRule type="expression" dxfId="122" priority="62">
      <formula>N247=SMALL(N243:N249,COUNTIF(N243:N249,0)+1)</formula>
    </cfRule>
  </conditionalFormatting>
  <conditionalFormatting sqref="N248">
    <cfRule type="expression" dxfId="119" priority="59">
      <formula>AND(N248=LARGE(N243:N249,1),N248&gt;0)</formula>
    </cfRule>
    <cfRule type="expression" dxfId="118" priority="60">
      <formula>N248=SMALL(N243:N249,COUNTIF(N243:N249,0)+1)</formula>
    </cfRule>
  </conditionalFormatting>
  <conditionalFormatting sqref="N249">
    <cfRule type="expression" dxfId="115" priority="57">
      <formula>AND(N249=LARGE(N243:N249,1),N249&gt;0)</formula>
    </cfRule>
    <cfRule type="expression" dxfId="114" priority="58">
      <formula>N249=SMALL(N243:N249,COUNTIF(N243:N249,0)+1)</formula>
    </cfRule>
  </conditionalFormatting>
  <conditionalFormatting sqref="N260">
    <cfRule type="expression" dxfId="111" priority="55">
      <formula>AND(N260=LARGE(N260:N266,1),N260&gt;0)</formula>
    </cfRule>
    <cfRule type="expression" dxfId="110" priority="56">
      <formula>N260=SMALL(N260:N266,COUNTIF(N260:N266,0)+1)</formula>
    </cfRule>
  </conditionalFormatting>
  <conditionalFormatting sqref="N261">
    <cfRule type="expression" dxfId="107" priority="53">
      <formula>AND(N261=LARGE(N260:N266,1),N261&gt;0)</formula>
    </cfRule>
    <cfRule type="expression" dxfId="106" priority="54">
      <formula>N261=SMALL(N260:N266,COUNTIF(N260:N266,0)+1)</formula>
    </cfRule>
  </conditionalFormatting>
  <conditionalFormatting sqref="N262">
    <cfRule type="expression" dxfId="103" priority="51">
      <formula>AND(N262=LARGE(N260:N266,1),N262&gt;0)</formula>
    </cfRule>
    <cfRule type="expression" dxfId="102" priority="52">
      <formula>N262=SMALL(N260:N266,COUNTIF(N260:N266,0)+1)</formula>
    </cfRule>
  </conditionalFormatting>
  <conditionalFormatting sqref="N263">
    <cfRule type="expression" dxfId="99" priority="49">
      <formula>AND(N263=LARGE(N260:N266,1),N263&gt;0)</formula>
    </cfRule>
    <cfRule type="expression" dxfId="98" priority="50">
      <formula>N263=SMALL(N260:N266,COUNTIF(N260:N266,0)+1)</formula>
    </cfRule>
  </conditionalFormatting>
  <conditionalFormatting sqref="N264">
    <cfRule type="expression" dxfId="95" priority="47">
      <formula>AND(N264=LARGE(N260:N266,1),N264&gt;0)</formula>
    </cfRule>
    <cfRule type="expression" dxfId="94" priority="48">
      <formula>N264=SMALL(N260:N266,COUNTIF(N260:N266,0)+1)</formula>
    </cfRule>
  </conditionalFormatting>
  <conditionalFormatting sqref="N265">
    <cfRule type="expression" dxfId="91" priority="45">
      <formula>AND(N265=LARGE(N260:N266,1),N265&gt;0)</formula>
    </cfRule>
    <cfRule type="expression" dxfId="90" priority="46">
      <formula>N265=SMALL(N260:N266,COUNTIF(N260:N266,0)+1)</formula>
    </cfRule>
  </conditionalFormatting>
  <conditionalFormatting sqref="N266">
    <cfRule type="expression" dxfId="87" priority="43">
      <formula>AND(N266=LARGE(N260:N266,1),N266&gt;0)</formula>
    </cfRule>
    <cfRule type="expression" dxfId="86" priority="44">
      <formula>N266=SMALL(N260:N266,COUNTIF(N260:N266,0)+1)</formula>
    </cfRule>
  </conditionalFormatting>
  <conditionalFormatting sqref="N271">
    <cfRule type="expression" dxfId="83" priority="41">
      <formula>AND(N271=LARGE(N271:N277,1),N271&gt;0)</formula>
    </cfRule>
    <cfRule type="expression" dxfId="82" priority="42">
      <formula>N271=SMALL(N271:N277,COUNTIF(N271:N277,0)+1)</formula>
    </cfRule>
  </conditionalFormatting>
  <conditionalFormatting sqref="N272">
    <cfRule type="expression" dxfId="79" priority="39">
      <formula>AND(N272=LARGE(N271:N277,1),N272&gt;0)</formula>
    </cfRule>
    <cfRule type="expression" dxfId="78" priority="40">
      <formula>N272=SMALL(N271:N277,COUNTIF(N271:N277,0)+1)</formula>
    </cfRule>
  </conditionalFormatting>
  <conditionalFormatting sqref="N273">
    <cfRule type="expression" dxfId="75" priority="37">
      <formula>AND(N273=LARGE(N271:N277,1),N273&gt;0)</formula>
    </cfRule>
    <cfRule type="expression" dxfId="74" priority="38">
      <formula>N273=SMALL(N271:N277,COUNTIF(N271:N277,0)+1)</formula>
    </cfRule>
  </conditionalFormatting>
  <conditionalFormatting sqref="N274">
    <cfRule type="expression" dxfId="71" priority="35">
      <formula>AND(N274=LARGE(N271:N277,1),N274&gt;0)</formula>
    </cfRule>
    <cfRule type="expression" dxfId="70" priority="36">
      <formula>N274=SMALL(N271:N277,COUNTIF(N271:N277,0)+1)</formula>
    </cfRule>
  </conditionalFormatting>
  <conditionalFormatting sqref="N275">
    <cfRule type="expression" dxfId="67" priority="33">
      <formula>AND(N275=LARGE(N271:N277,1),N275&gt;0)</formula>
    </cfRule>
    <cfRule type="expression" dxfId="66" priority="34">
      <formula>N275=SMALL(N271:N277,COUNTIF(N271:N277,0)+1)</formula>
    </cfRule>
  </conditionalFormatting>
  <conditionalFormatting sqref="N276">
    <cfRule type="expression" dxfId="63" priority="31">
      <formula>AND(N276=LARGE(N271:N277,1),N276&gt;0)</formula>
    </cfRule>
    <cfRule type="expression" dxfId="62" priority="32">
      <formula>N276=SMALL(N271:N277,COUNTIF(N271:N277,0)+1)</formula>
    </cfRule>
  </conditionalFormatting>
  <conditionalFormatting sqref="N277">
    <cfRule type="expression" dxfId="59" priority="29">
      <formula>AND(N277=LARGE(N271:N277,1),N277&gt;0)</formula>
    </cfRule>
    <cfRule type="expression" dxfId="58" priority="30">
      <formula>N277=SMALL(N271:N277,COUNTIF(N271:N277,0)+1)</formula>
    </cfRule>
  </conditionalFormatting>
  <conditionalFormatting sqref="N282">
    <cfRule type="expression" dxfId="55" priority="27">
      <formula>AND(N282=LARGE(N282:N288,1),N282&gt;0)</formula>
    </cfRule>
    <cfRule type="expression" dxfId="54" priority="28">
      <formula>N282=SMALL(N282:N288,COUNTIF(N282:N288,0)+1)</formula>
    </cfRule>
  </conditionalFormatting>
  <conditionalFormatting sqref="N283">
    <cfRule type="expression" dxfId="51" priority="25">
      <formula>AND(N283=LARGE(N282:N288,1),N283&gt;0)</formula>
    </cfRule>
    <cfRule type="expression" dxfId="50" priority="26">
      <formula>N283=SMALL(N282:N288,COUNTIF(N282:N288,0)+1)</formula>
    </cfRule>
  </conditionalFormatting>
  <conditionalFormatting sqref="N284">
    <cfRule type="expression" dxfId="47" priority="23">
      <formula>AND(N284=LARGE(N282:N288,1),N284&gt;0)</formula>
    </cfRule>
    <cfRule type="expression" dxfId="46" priority="24">
      <formula>N284=SMALL(N282:N288,COUNTIF(N282:N288,0)+1)</formula>
    </cfRule>
  </conditionalFormatting>
  <conditionalFormatting sqref="N285">
    <cfRule type="expression" dxfId="43" priority="21">
      <formula>AND(N285=LARGE(N282:N288,1),N285&gt;0)</formula>
    </cfRule>
    <cfRule type="expression" dxfId="42" priority="22">
      <formula>N285=SMALL(N282:N288,COUNTIF(N282:N288,0)+1)</formula>
    </cfRule>
  </conditionalFormatting>
  <conditionalFormatting sqref="N286">
    <cfRule type="expression" dxfId="39" priority="19">
      <formula>AND(N286=LARGE(N282:N288,1),N286&gt;0)</formula>
    </cfRule>
    <cfRule type="expression" dxfId="38" priority="20">
      <formula>N286=SMALL(N282:N288,COUNTIF(N282:N288,0)+1)</formula>
    </cfRule>
  </conditionalFormatting>
  <conditionalFormatting sqref="N287">
    <cfRule type="expression" dxfId="35" priority="17">
      <formula>AND(N287=LARGE(N282:N288,1),N287&gt;0)</formula>
    </cfRule>
    <cfRule type="expression" dxfId="34" priority="18">
      <formula>N287=SMALL(N282:N288,COUNTIF(N282:N288,0)+1)</formula>
    </cfRule>
  </conditionalFormatting>
  <conditionalFormatting sqref="N288">
    <cfRule type="expression" dxfId="31" priority="15">
      <formula>AND(N288=LARGE(N282:N288,1),N288&gt;0)</formula>
    </cfRule>
    <cfRule type="expression" dxfId="30" priority="16">
      <formula>N288=SMALL(N282:N288,COUNTIF(N282:N288,0)+1)</formula>
    </cfRule>
  </conditionalFormatting>
  <conditionalFormatting sqref="N293">
    <cfRule type="expression" dxfId="27" priority="13">
      <formula>AND(N293=LARGE(N293:N299,1),N293&gt;0)</formula>
    </cfRule>
    <cfRule type="expression" dxfId="26" priority="14">
      <formula>N293=SMALL(N293:N299,COUNTIF(N293:N299,0)+1)</formula>
    </cfRule>
  </conditionalFormatting>
  <conditionalFormatting sqref="N294">
    <cfRule type="expression" dxfId="23" priority="11">
      <formula>AND(N294=LARGE(N293:N299,1),N294&gt;0)</formula>
    </cfRule>
    <cfRule type="expression" dxfId="22" priority="12">
      <formula>N294=SMALL(N293:N299,COUNTIF(N293:N299,0)+1)</formula>
    </cfRule>
  </conditionalFormatting>
  <conditionalFormatting sqref="N295">
    <cfRule type="expression" dxfId="19" priority="9">
      <formula>AND(N295=LARGE(N293:N299,1),N295&gt;0)</formula>
    </cfRule>
    <cfRule type="expression" dxfId="18" priority="10">
      <formula>N295=SMALL(N293:N299,COUNTIF(N293:N299,0)+1)</formula>
    </cfRule>
  </conditionalFormatting>
  <conditionalFormatting sqref="N296">
    <cfRule type="expression" dxfId="15" priority="7">
      <formula>AND(N296=LARGE(N293:N299,1),N296&gt;0)</formula>
    </cfRule>
    <cfRule type="expression" dxfId="14" priority="8">
      <formula>N296=SMALL(N293:N299,COUNTIF(N293:N299,0)+1)</formula>
    </cfRule>
  </conditionalFormatting>
  <conditionalFormatting sqref="N297">
    <cfRule type="expression" dxfId="11" priority="5">
      <formula>AND(N297=LARGE(N293:N299,1),N297&gt;0)</formula>
    </cfRule>
    <cfRule type="expression" dxfId="10" priority="6">
      <formula>N297=SMALL(N293:N299,COUNTIF(N293:N299,0)+1)</formula>
    </cfRule>
  </conditionalFormatting>
  <conditionalFormatting sqref="N298">
    <cfRule type="expression" dxfId="7" priority="3">
      <formula>AND(N298=LARGE(N293:N299,1),N298&gt;0)</formula>
    </cfRule>
    <cfRule type="expression" dxfId="6" priority="4">
      <formula>N298=SMALL(N293:N299,COUNTIF(N293:N299,0)+1)</formula>
    </cfRule>
  </conditionalFormatting>
  <conditionalFormatting sqref="N299">
    <cfRule type="expression" dxfId="3" priority="1">
      <formula>AND(N299=LARGE(N293:N299,1),N299&gt;0)</formula>
    </cfRule>
    <cfRule type="expression" dxfId="2" priority="2">
      <formula>N299=SMALL(N293:N299,COUNTIF(N293:N299,0)+1)</formula>
    </cfRule>
  </conditionalFormatting>
  <dataValidations count="1">
    <dataValidation type="custom" allowBlank="1" showInputMessage="1" showErrorMessage="1" sqref="L43:L49 L21:L27 L32:L38 L10:L16">
      <formula1>TRUE</formula1>
    </dataValidation>
  </dataValidation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Conso 2011-2012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2011-09-02T14:01:10Z</dcterms:created>
  <dcterms:modified xsi:type="dcterms:W3CDTF">2011-09-09T16:59:23Z</dcterms:modified>
</cp:coreProperties>
</file>