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eteren.sharepoint.com/sites/SMAMASMFOSM/Shared Documents/General/BI obj-Boni-KPI-Werkdoc-BP/Business Plannen/"/>
    </mc:Choice>
  </mc:AlternateContent>
  <xr:revisionPtr revIDLastSave="43" documentId="8_{0EE55498-5A1A-4B74-B70E-28729C79E278}" xr6:coauthVersionLast="47" xr6:coauthVersionMax="47" xr10:uidLastSave="{D4307D40-1963-45F6-A8E7-90505F395281}"/>
  <bookViews>
    <workbookView xWindow="-10035" yWindow="-21720" windowWidth="51840" windowHeight="21120" xr2:uid="{B26857F5-0C99-4A89-A31B-7D97B2B97435}"/>
  </bookViews>
  <sheets>
    <sheet name="Business Meetings" sheetId="1" r:id="rId1"/>
    <sheet name="Sheet1" sheetId="4" state="hidden" r:id="rId2"/>
    <sheet name="INDEX" sheetId="3" state="hidden" r:id="rId3"/>
  </sheets>
  <definedNames>
    <definedName name="_xlnm._FilterDatabase" localSheetId="0" hidden="1">'Business Meetings'!$B$3:$O$6</definedName>
  </definedNames>
  <calcPr calcId="191028" concurrentManualCount="1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2" i="3" l="1"/>
  <c r="I76" i="1"/>
  <c r="H76" i="1"/>
  <c r="G76" i="1"/>
  <c r="O76" i="1"/>
  <c r="N76" i="1"/>
  <c r="L76" i="1"/>
  <c r="K76" i="1"/>
  <c r="E76" i="1"/>
  <c r="D76" i="1"/>
  <c r="C76" i="1"/>
  <c r="F101" i="1" l="1"/>
  <c r="F100" i="1"/>
  <c r="F75" i="1"/>
  <c r="F74" i="1"/>
  <c r="F50" i="1"/>
  <c r="F49" i="1"/>
  <c r="F48" i="1"/>
  <c r="F31" i="1"/>
  <c r="F30" i="1"/>
  <c r="F29" i="1"/>
  <c r="O102" i="1"/>
  <c r="N102" i="1"/>
  <c r="L102" i="1"/>
  <c r="K102" i="1"/>
  <c r="I102" i="1"/>
  <c r="H102" i="1"/>
  <c r="G102" i="1"/>
  <c r="E102" i="1"/>
  <c r="D102" i="1"/>
  <c r="C102" i="1"/>
  <c r="J5" i="1"/>
  <c r="M5" i="1" s="1"/>
  <c r="J6" i="1"/>
  <c r="M6" i="1" s="1"/>
  <c r="H128" i="1"/>
  <c r="G128" i="1"/>
  <c r="H127" i="1"/>
  <c r="G127" i="1"/>
  <c r="H126" i="1"/>
  <c r="G126" i="1"/>
  <c r="H125" i="1"/>
  <c r="G125" i="1"/>
  <c r="J101" i="1"/>
  <c r="M101" i="1" s="1"/>
  <c r="J100" i="1"/>
  <c r="M100" i="1" s="1"/>
  <c r="M75" i="1"/>
  <c r="J74" i="1"/>
  <c r="M74" i="1" s="1"/>
  <c r="O51" i="1"/>
  <c r="N51" i="1"/>
  <c r="L51" i="1"/>
  <c r="K51" i="1"/>
  <c r="I51" i="1"/>
  <c r="H51" i="1"/>
  <c r="G51" i="1"/>
  <c r="F6" i="1"/>
  <c r="F5" i="1"/>
  <c r="F4" i="1"/>
  <c r="E51" i="1"/>
  <c r="D51" i="1"/>
  <c r="C51" i="1"/>
  <c r="J50" i="1"/>
  <c r="M50" i="1" s="1"/>
  <c r="J49" i="1"/>
  <c r="M49" i="1" s="1"/>
  <c r="J48" i="1"/>
  <c r="M48" i="1" s="1"/>
  <c r="J31" i="1"/>
  <c r="M31" i="1" s="1"/>
  <c r="J30" i="1"/>
  <c r="M30" i="1" s="1"/>
  <c r="J29" i="1"/>
  <c r="M29" i="1" s="1"/>
  <c r="J4" i="1"/>
  <c r="M4" i="1" s="1"/>
  <c r="M76" i="1" l="1"/>
  <c r="F51" i="1"/>
  <c r="F76" i="1"/>
  <c r="F102" i="1"/>
  <c r="M102" i="1"/>
  <c r="J102" i="1"/>
  <c r="J76" i="1"/>
  <c r="M51" i="1"/>
  <c r="J5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DUCRUET Eric</author>
  </authors>
  <commentList>
    <comment ref="F3" authorId="0" shapeId="0" xr:uid="{A7D72BDA-15B2-483A-B7BB-2A192BF1E86D}">
      <text>
        <r>
          <rPr>
            <b/>
            <sz val="9"/>
            <color indexed="81"/>
            <rFont val="Tahoma"/>
            <family val="2"/>
          </rPr>
          <t>DUCRUET Eric:</t>
        </r>
        <r>
          <rPr>
            <sz val="9"/>
            <color indexed="81"/>
            <rFont val="Tahoma"/>
            <family val="2"/>
          </rPr>
          <t xml:space="preserve">
Ne pas modifier les formules</t>
        </r>
      </text>
    </comment>
  </commentList>
</comments>
</file>

<file path=xl/sharedStrings.xml><?xml version="1.0" encoding="utf-8"?>
<sst xmlns="http://schemas.openxmlformats.org/spreadsheetml/2006/main" count="149" uniqueCount="91">
  <si>
    <t>LAGROU</t>
  </si>
  <si>
    <t>MA 
MEC Capacity</t>
  </si>
  <si>
    <t>YTD 2023</t>
  </si>
  <si>
    <t>YTD 2024</t>
  </si>
  <si>
    <t>YTD 2025</t>
  </si>
  <si>
    <t>YTD
25 vs 24
%</t>
  </si>
  <si>
    <t>FC
10/2025</t>
  </si>
  <si>
    <t>FC
11/2025</t>
  </si>
  <si>
    <t>FC
12/2025</t>
  </si>
  <si>
    <t>FC 
FY 2025</t>
  </si>
  <si>
    <t>FY 2023</t>
  </si>
  <si>
    <t>FY 2024</t>
  </si>
  <si>
    <t>FC
FY 2025</t>
  </si>
  <si>
    <t>Ambition
2026</t>
  </si>
  <si>
    <t>Ambition
2027</t>
  </si>
  <si>
    <t># Techniciens (R12M)</t>
  </si>
  <si>
    <t># Workbase with lift (R12M)</t>
  </si>
  <si>
    <t>* All brands (Ext, Int, War)</t>
  </si>
  <si>
    <t>Eric Ducruet</t>
  </si>
  <si>
    <t>MA 
CAR Capacity</t>
  </si>
  <si>
    <t>Ivoiced Hours</t>
  </si>
  <si>
    <t>Turnover Parts
(Sell-out)</t>
  </si>
  <si>
    <t>Ambition 
2026</t>
  </si>
  <si>
    <t>Ambition 
2027</t>
  </si>
  <si>
    <t>Price Incrase vs Y-1</t>
  </si>
  <si>
    <t>Mechanical (&amp; CARR)*</t>
  </si>
  <si>
    <t>Body &amp; Paint</t>
  </si>
  <si>
    <t>NORA</t>
  </si>
  <si>
    <t>Total</t>
  </si>
  <si>
    <t>All brands (Ext, Int, War)</t>
  </si>
  <si>
    <t>Tyres 
(Sell-out)</t>
  </si>
  <si>
    <t># Tyres</t>
  </si>
  <si>
    <t># CU (VINs MEC)</t>
  </si>
  <si>
    <t>Ratio tyre/CU</t>
  </si>
  <si>
    <t>Accessoires
 (sell-in)</t>
  </si>
  <si>
    <t>FC
2026</t>
  </si>
  <si>
    <t>FC
2027</t>
  </si>
  <si>
    <t>Turnover Accessoires</t>
  </si>
  <si>
    <t># AAK</t>
  </si>
  <si>
    <t>Accessoires/AAK</t>
  </si>
  <si>
    <t>MA
NPS/CEM</t>
  </si>
  <si>
    <t>Target</t>
  </si>
  <si>
    <t>25 vs 24
%</t>
  </si>
  <si>
    <t>25 vs Target
%</t>
  </si>
  <si>
    <t>NPS</t>
  </si>
  <si>
    <t>CEM Overall Satisfaction</t>
  </si>
  <si>
    <t>CEM Repair Quality</t>
  </si>
  <si>
    <t>CEM Mobility Solution</t>
  </si>
  <si>
    <t>Demand/Decision Points</t>
  </si>
  <si>
    <t>KPI</t>
  </si>
  <si>
    <t>Responsibility 
(Name &amp; Dep.)</t>
  </si>
  <si>
    <t>Delay</t>
  </si>
  <si>
    <t>Status</t>
  </si>
  <si>
    <t>Comments</t>
  </si>
  <si>
    <t>EMIL FREY</t>
  </si>
  <si>
    <t>C:\Users\educruet\OneDrive - S.A. D'IETEREN N.V\SMAM ASM FOSM - Business Plannen\Export PDF\</t>
  </si>
  <si>
    <t>DE MOBILITEITSMAKELAAR</t>
  </si>
  <si>
    <t>Kurt Van Audenaerde</t>
  </si>
  <si>
    <t>C:\Users\Utilisateur\OneDrive - S.A. D'IETEREN N.V\SMAM ASM FOSM - Business Plannen\Export PDF\</t>
  </si>
  <si>
    <t>Chemin d'exportation :</t>
  </si>
  <si>
    <t>MIG MOTORS</t>
  </si>
  <si>
    <t>René Wyns</t>
  </si>
  <si>
    <t>D'HAENE</t>
  </si>
  <si>
    <t>Bavo Lauriks</t>
  </si>
  <si>
    <t>C:\Users\balaurik\OneDrive - S.A. D'IETEREN N.V\SMAM ASM FOSM - Business Plannen\Export PDF\</t>
  </si>
  <si>
    <t>AUTOGROUPE</t>
  </si>
  <si>
    <t>Steve Vanhombrouck</t>
  </si>
  <si>
    <t>C:\Users\stvanhom\OneDrive - S.A. D'IETEREN N.V\SMAM ASM FOSM - Business Plannen\Export PDF\</t>
  </si>
  <si>
    <t>A&amp;M</t>
  </si>
  <si>
    <t>Kenny Le Page</t>
  </si>
  <si>
    <t>C:\Users\kelepage\OneDrive - S.A. D'IETEREN N.V\SMAM ASM FOSM - Business Plannen\Export PDF\</t>
  </si>
  <si>
    <t xml:space="preserve">STEVENY </t>
  </si>
  <si>
    <t>Eric Hubert</t>
  </si>
  <si>
    <t xml:space="preserve">DMCENTER BRUSSELS </t>
  </si>
  <si>
    <t>Pascal Ursi</t>
  </si>
  <si>
    <t>TOP MOTORS</t>
  </si>
  <si>
    <t>Test_TV</t>
  </si>
  <si>
    <t xml:space="preserve">VAN MOSSEL </t>
  </si>
  <si>
    <t>DELBAR</t>
  </si>
  <si>
    <t xml:space="preserve">DMCENTER ANTWERPEN  </t>
  </si>
  <si>
    <t>PERCY</t>
  </si>
  <si>
    <t>MAZUIN</t>
  </si>
  <si>
    <t xml:space="preserve">LE CENTRE AUTOMOBILE </t>
  </si>
  <si>
    <t>THOEN</t>
  </si>
  <si>
    <t>RAES</t>
  </si>
  <si>
    <t>C:\Users\erhubert\OneDrive - S.A. D'IETEREN N.V\SMAM ASM FOSM - Business Plannen\Export PDF\</t>
  </si>
  <si>
    <t>Invoiced Hours *</t>
  </si>
  <si>
    <t>C:\Users\wyns\OneDrive - S.A. D'IETEREN N.V\Copie H schijf Online\13 Seminaries Meetings Coachings Workshops\31 Business Meeting CBD (GSM komt zijn BP toelichten)\2025\11 2025\</t>
  </si>
  <si>
    <t>Explainations of YTD 2025 results  :</t>
  </si>
  <si>
    <t>Actions to achieve FC FY 2025  :</t>
  </si>
  <si>
    <t>Actions to achieve ambitions for 2026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</si>
</sst>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(* #,##0.00_);_(* \(#,##0.00\);_(* &quot;-&quot;??_);_(@_)"/>
    <numFmt numFmtId="165" formatCode="0.0%"/>
    <numFmt numFmtId="166" formatCode="_-* #,##0_-;\-* #,##0_-;_-* &quot;-&quot;??_-;_-@_-"/>
    <numFmt numFmtId="167" formatCode="#,##0.0"/>
    <numFmt numFmtId="168" formatCode="_-* #,##0.0_-;\-* #,##0.0_-;_-* &quot;-&quot;??_-;_-@_-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theme="0"/>
      <name val="Aptos Narrow"/>
      <family val="2"/>
      <scheme val="minor"/>
    </font>
    <font>
      <sz val="16"/>
      <color theme="1"/>
      <name val="Aptos Narrow"/>
      <family val="2"/>
      <scheme val="minor"/>
    </font>
    <font>
      <b/>
      <sz val="10"/>
      <color rgb="FF000000"/>
      <name val="Aptos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92D050"/>
        <bgColor indexed="64"/>
      </patternFill>
    </fill>
  </fills>
  <borders count="6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/>
      <top style="medium">
        <color indexed="64"/>
      </top>
      <bottom style="hair">
        <color auto="1"/>
      </bottom>
      <diagonal/>
    </border>
    <border>
      <left/>
      <right style="thin">
        <color auto="1"/>
      </right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hair">
        <color auto="1"/>
      </top>
      <bottom/>
      <diagonal/>
    </border>
    <border>
      <left style="medium">
        <color indexed="64"/>
      </left>
      <right/>
      <top style="hair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17">
    <xf numFmtId="0" fontId="0" fillId="0" borderId="0" xfId="0"/>
    <xf numFmtId="1" fontId="0" fillId="3" borderId="16" xfId="0" applyNumberFormat="1" applyFill="1" applyBorder="1" applyProtection="1">
      <protection locked="0"/>
    </xf>
    <xf numFmtId="1" fontId="0" fillId="3" borderId="30" xfId="0" applyNumberFormat="1" applyFill="1" applyBorder="1" applyProtection="1">
      <protection locked="0"/>
    </xf>
    <xf numFmtId="1" fontId="0" fillId="3" borderId="17" xfId="0" applyNumberFormat="1" applyFill="1" applyBorder="1" applyProtection="1">
      <protection locked="0"/>
    </xf>
    <xf numFmtId="1" fontId="0" fillId="3" borderId="31" xfId="0" applyNumberFormat="1" applyFill="1" applyBorder="1" applyProtection="1">
      <protection locked="0"/>
    </xf>
    <xf numFmtId="3" fontId="0" fillId="3" borderId="34" xfId="0" applyNumberFormat="1" applyFill="1" applyBorder="1" applyProtection="1">
      <protection locked="0"/>
    </xf>
    <xf numFmtId="3" fontId="0" fillId="3" borderId="35" xfId="0" applyNumberFormat="1" applyFill="1" applyBorder="1" applyProtection="1">
      <protection locked="0"/>
    </xf>
    <xf numFmtId="166" fontId="0" fillId="3" borderId="24" xfId="1" applyNumberFormat="1" applyFont="1" applyFill="1" applyBorder="1" applyProtection="1">
      <protection locked="0"/>
    </xf>
    <xf numFmtId="166" fontId="0" fillId="3" borderId="25" xfId="1" applyNumberFormat="1" applyFont="1" applyFill="1" applyBorder="1" applyProtection="1">
      <protection locked="0"/>
    </xf>
    <xf numFmtId="166" fontId="0" fillId="3" borderId="3" xfId="1" applyNumberFormat="1" applyFont="1" applyFill="1" applyBorder="1" applyProtection="1">
      <protection locked="0"/>
    </xf>
    <xf numFmtId="166" fontId="0" fillId="3" borderId="4" xfId="1" applyNumberFormat="1" applyFont="1" applyFill="1" applyBorder="1" applyProtection="1">
      <protection locked="0"/>
    </xf>
    <xf numFmtId="166" fontId="0" fillId="3" borderId="6" xfId="1" applyNumberFormat="1" applyFont="1" applyFill="1" applyBorder="1" applyProtection="1">
      <protection locked="0"/>
    </xf>
    <xf numFmtId="166" fontId="0" fillId="3" borderId="7" xfId="1" applyNumberFormat="1" applyFont="1" applyFill="1" applyBorder="1" applyProtection="1"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0" fontId="0" fillId="0" borderId="21" xfId="0" applyBorder="1" applyAlignment="1" applyProtection="1">
      <alignment horizontal="center" vertical="center" wrapText="1"/>
      <protection locked="0"/>
    </xf>
    <xf numFmtId="0" fontId="0" fillId="0" borderId="12" xfId="0" applyBorder="1" applyAlignment="1" applyProtection="1">
      <alignment horizontal="center" vertical="center" wrapText="1"/>
      <protection locked="0"/>
    </xf>
    <xf numFmtId="0" fontId="0" fillId="0" borderId="13" xfId="0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165" fontId="0" fillId="0" borderId="32" xfId="0" applyNumberFormat="1" applyBorder="1" applyProtection="1">
      <protection locked="0"/>
    </xf>
    <xf numFmtId="0" fontId="0" fillId="0" borderId="0" xfId="0" applyProtection="1">
      <protection locked="0"/>
    </xf>
    <xf numFmtId="165" fontId="0" fillId="0" borderId="19" xfId="0" applyNumberFormat="1" applyBorder="1" applyProtection="1">
      <protection locked="0"/>
    </xf>
    <xf numFmtId="165" fontId="0" fillId="0" borderId="20" xfId="0" applyNumberFormat="1" applyBorder="1" applyProtection="1">
      <protection locked="0"/>
    </xf>
    <xf numFmtId="166" fontId="0" fillId="0" borderId="0" xfId="1" applyNumberFormat="1" applyFont="1" applyBorder="1" applyProtection="1">
      <protection locked="0"/>
    </xf>
    <xf numFmtId="0" fontId="0" fillId="0" borderId="40" xfId="0" applyBorder="1" applyAlignment="1" applyProtection="1">
      <alignment horizontal="center" vertical="center" wrapText="1"/>
      <protection locked="0"/>
    </xf>
    <xf numFmtId="0" fontId="0" fillId="0" borderId="41" xfId="0" applyBorder="1" applyAlignment="1" applyProtection="1">
      <alignment horizontal="center" vertical="center" wrapText="1"/>
      <protection locked="0"/>
    </xf>
    <xf numFmtId="9" fontId="0" fillId="0" borderId="38" xfId="0" applyNumberFormat="1" applyBorder="1" applyAlignment="1" applyProtection="1">
      <alignment horizontal="center" vertical="center" wrapText="1"/>
      <protection locked="0"/>
    </xf>
    <xf numFmtId="9" fontId="0" fillId="0" borderId="42" xfId="0" applyNumberFormat="1" applyBorder="1" applyAlignment="1" applyProtection="1">
      <alignment horizontal="center" vertical="center" wrapText="1"/>
      <protection locked="0"/>
    </xf>
    <xf numFmtId="3" fontId="0" fillId="3" borderId="24" xfId="1" applyNumberFormat="1" applyFont="1" applyFill="1" applyBorder="1" applyProtection="1">
      <protection locked="0"/>
    </xf>
    <xf numFmtId="3" fontId="0" fillId="3" borderId="25" xfId="1" applyNumberFormat="1" applyFont="1" applyFill="1" applyBorder="1" applyProtection="1">
      <protection locked="0"/>
    </xf>
    <xf numFmtId="3" fontId="0" fillId="3" borderId="15" xfId="0" applyNumberFormat="1" applyFill="1" applyBorder="1" applyProtection="1">
      <protection locked="0"/>
    </xf>
    <xf numFmtId="3" fontId="0" fillId="3" borderId="29" xfId="0" applyNumberFormat="1" applyFill="1" applyBorder="1" applyProtection="1">
      <protection locked="0"/>
    </xf>
    <xf numFmtId="3" fontId="0" fillId="3" borderId="9" xfId="1" applyNumberFormat="1" applyFont="1" applyFill="1" applyBorder="1" applyProtection="1">
      <protection locked="0"/>
    </xf>
    <xf numFmtId="3" fontId="0" fillId="3" borderId="10" xfId="1" applyNumberFormat="1" applyFont="1" applyFill="1" applyBorder="1" applyProtection="1">
      <protection locked="0"/>
    </xf>
    <xf numFmtId="3" fontId="0" fillId="3" borderId="47" xfId="0" applyNumberFormat="1" applyFill="1" applyBorder="1" applyProtection="1">
      <protection locked="0"/>
    </xf>
    <xf numFmtId="3" fontId="0" fillId="3" borderId="48" xfId="0" applyNumberFormat="1" applyFill="1" applyBorder="1" applyProtection="1">
      <protection locked="0"/>
    </xf>
    <xf numFmtId="3" fontId="0" fillId="3" borderId="45" xfId="1" applyNumberFormat="1" applyFont="1" applyFill="1" applyBorder="1" applyProtection="1">
      <protection locked="0"/>
    </xf>
    <xf numFmtId="3" fontId="0" fillId="3" borderId="49" xfId="1" applyNumberFormat="1" applyFont="1" applyFill="1" applyBorder="1" applyProtection="1">
      <protection locked="0"/>
    </xf>
    <xf numFmtId="166" fontId="0" fillId="0" borderId="12" xfId="1" applyNumberFormat="1" applyFont="1" applyBorder="1" applyProtection="1">
      <protection locked="0"/>
    </xf>
    <xf numFmtId="3" fontId="0" fillId="3" borderId="16" xfId="0" applyNumberFormat="1" applyFill="1" applyBorder="1" applyProtection="1">
      <protection locked="0"/>
    </xf>
    <xf numFmtId="3" fontId="0" fillId="3" borderId="30" xfId="0" applyNumberFormat="1" applyFill="1" applyBorder="1" applyProtection="1">
      <protection locked="0"/>
    </xf>
    <xf numFmtId="3" fontId="0" fillId="3" borderId="3" xfId="1" applyNumberFormat="1" applyFont="1" applyFill="1" applyBorder="1" applyProtection="1">
      <protection locked="0"/>
    </xf>
    <xf numFmtId="3" fontId="0" fillId="3" borderId="4" xfId="1" applyNumberFormat="1" applyFont="1" applyFill="1" applyBorder="1" applyProtection="1">
      <protection locked="0"/>
    </xf>
    <xf numFmtId="43" fontId="0" fillId="0" borderId="17" xfId="0" applyNumberFormat="1" applyBorder="1" applyProtection="1">
      <protection locked="0"/>
    </xf>
    <xf numFmtId="43" fontId="0" fillId="0" borderId="31" xfId="0" applyNumberFormat="1" applyBorder="1" applyProtection="1">
      <protection locked="0"/>
    </xf>
    <xf numFmtId="43" fontId="0" fillId="0" borderId="6" xfId="1" applyNumberFormat="1" applyFont="1" applyFill="1" applyBorder="1" applyProtection="1">
      <protection locked="0"/>
    </xf>
    <xf numFmtId="43" fontId="0" fillId="0" borderId="7" xfId="1" applyNumberFormat="1" applyFont="1" applyFill="1" applyBorder="1" applyProtection="1">
      <protection locked="0"/>
    </xf>
    <xf numFmtId="3" fontId="0" fillId="0" borderId="17" xfId="0" applyNumberFormat="1" applyBorder="1" applyProtection="1">
      <protection locked="0"/>
    </xf>
    <xf numFmtId="3" fontId="0" fillId="0" borderId="31" xfId="0" applyNumberFormat="1" applyBorder="1" applyProtection="1">
      <protection locked="0"/>
    </xf>
    <xf numFmtId="166" fontId="0" fillId="0" borderId="6" xfId="1" applyNumberFormat="1" applyFont="1" applyFill="1" applyBorder="1" applyProtection="1">
      <protection locked="0"/>
    </xf>
    <xf numFmtId="166" fontId="0" fillId="0" borderId="7" xfId="1" applyNumberFormat="1" applyFont="1" applyFill="1" applyBorder="1" applyProtection="1">
      <protection locked="0"/>
    </xf>
    <xf numFmtId="0" fontId="0" fillId="2" borderId="11" xfId="0" applyFill="1" applyBorder="1" applyAlignment="1" applyProtection="1">
      <alignment horizontal="center" vertical="center" wrapText="1"/>
      <protection locked="0"/>
    </xf>
    <xf numFmtId="0" fontId="0" fillId="2" borderId="13" xfId="0" applyFill="1" applyBorder="1" applyAlignment="1" applyProtection="1">
      <alignment horizontal="center" vertical="center" wrapText="1"/>
      <protection locked="0"/>
    </xf>
    <xf numFmtId="167" fontId="0" fillId="3" borderId="20" xfId="0" applyNumberFormat="1" applyFill="1" applyBorder="1" applyProtection="1">
      <protection locked="0"/>
    </xf>
    <xf numFmtId="3" fontId="0" fillId="3" borderId="50" xfId="0" applyNumberFormat="1" applyFill="1" applyBorder="1" applyProtection="1">
      <protection locked="0"/>
    </xf>
    <xf numFmtId="3" fontId="0" fillId="3" borderId="39" xfId="0" applyNumberFormat="1" applyFill="1" applyBorder="1" applyProtection="1">
      <protection locked="0"/>
    </xf>
    <xf numFmtId="1" fontId="0" fillId="3" borderId="51" xfId="0" applyNumberFormat="1" applyFill="1" applyBorder="1" applyProtection="1">
      <protection locked="0"/>
    </xf>
    <xf numFmtId="1" fontId="0" fillId="3" borderId="46" xfId="0" applyNumberFormat="1" applyFill="1" applyBorder="1" applyProtection="1">
      <protection locked="0"/>
    </xf>
    <xf numFmtId="1" fontId="0" fillId="3" borderId="52" xfId="0" applyNumberFormat="1" applyFill="1" applyBorder="1" applyProtection="1">
      <protection locked="0"/>
    </xf>
    <xf numFmtId="1" fontId="0" fillId="3" borderId="28" xfId="0" applyNumberFormat="1" applyFill="1" applyBorder="1" applyProtection="1">
      <protection locked="0"/>
    </xf>
    <xf numFmtId="166" fontId="0" fillId="3" borderId="39" xfId="1" applyNumberFormat="1" applyFont="1" applyFill="1" applyBorder="1" applyProtection="1">
      <protection locked="0"/>
    </xf>
    <xf numFmtId="166" fontId="0" fillId="3" borderId="42" xfId="1" applyNumberFormat="1" applyFont="1" applyFill="1" applyBorder="1" applyProtection="1">
      <protection locked="0"/>
    </xf>
    <xf numFmtId="166" fontId="0" fillId="3" borderId="46" xfId="1" applyNumberFormat="1" applyFont="1" applyFill="1" applyBorder="1" applyProtection="1">
      <protection locked="0"/>
    </xf>
    <xf numFmtId="166" fontId="0" fillId="3" borderId="49" xfId="1" applyNumberFormat="1" applyFont="1" applyFill="1" applyBorder="1" applyProtection="1">
      <protection locked="0"/>
    </xf>
    <xf numFmtId="166" fontId="0" fillId="3" borderId="28" xfId="1" applyNumberFormat="1" applyFont="1" applyFill="1" applyBorder="1" applyProtection="1">
      <protection locked="0"/>
    </xf>
    <xf numFmtId="168" fontId="0" fillId="3" borderId="5" xfId="0" applyNumberFormat="1" applyFill="1" applyBorder="1" applyProtection="1">
      <protection locked="0"/>
    </xf>
    <xf numFmtId="168" fontId="0" fillId="3" borderId="7" xfId="0" applyNumberFormat="1" applyFill="1" applyBorder="1" applyProtection="1">
      <protection locked="0"/>
    </xf>
    <xf numFmtId="0" fontId="6" fillId="5" borderId="50" xfId="0" applyFont="1" applyFill="1" applyBorder="1" applyAlignment="1" applyProtection="1">
      <alignment horizontal="center" vertical="center" wrapText="1"/>
      <protection locked="0"/>
    </xf>
    <xf numFmtId="0" fontId="6" fillId="5" borderId="50" xfId="0" applyFont="1" applyFill="1" applyBorder="1" applyAlignment="1" applyProtection="1">
      <alignment horizontal="center" vertical="center"/>
      <protection locked="0"/>
    </xf>
    <xf numFmtId="0" fontId="6" fillId="5" borderId="39" xfId="0" applyFont="1" applyFill="1" applyBorder="1" applyAlignment="1" applyProtection="1">
      <alignment horizontal="center" vertical="center"/>
      <protection locked="0"/>
    </xf>
    <xf numFmtId="0" fontId="6" fillId="5" borderId="39" xfId="0" applyFont="1" applyFill="1" applyBorder="1" applyAlignment="1" applyProtection="1">
      <alignment horizontal="center" vertical="center" wrapText="1"/>
      <protection locked="0"/>
    </xf>
    <xf numFmtId="0" fontId="6" fillId="5" borderId="42" xfId="0" applyFont="1" applyFill="1" applyBorder="1" applyAlignment="1" applyProtection="1">
      <alignment horizontal="center" vertical="center" wrapText="1"/>
      <protection locked="0"/>
    </xf>
    <xf numFmtId="0" fontId="3" fillId="0" borderId="50" xfId="0" applyFont="1" applyBorder="1" applyProtection="1">
      <protection locked="0"/>
    </xf>
    <xf numFmtId="166" fontId="0" fillId="4" borderId="50" xfId="1" applyNumberFormat="1" applyFont="1" applyFill="1" applyBorder="1" applyProtection="1">
      <protection locked="0"/>
    </xf>
    <xf numFmtId="166" fontId="0" fillId="4" borderId="39" xfId="1" applyNumberFormat="1" applyFont="1" applyFill="1" applyBorder="1" applyProtection="1">
      <protection locked="0"/>
    </xf>
    <xf numFmtId="3" fontId="0" fillId="0" borderId="50" xfId="0" applyNumberFormat="1" applyBorder="1" applyProtection="1">
      <protection locked="0"/>
    </xf>
    <xf numFmtId="3" fontId="0" fillId="0" borderId="39" xfId="0" applyNumberFormat="1" applyBorder="1" applyProtection="1">
      <protection locked="0"/>
    </xf>
    <xf numFmtId="0" fontId="0" fillId="0" borderId="51" xfId="0" applyBorder="1" applyProtection="1">
      <protection locked="0"/>
    </xf>
    <xf numFmtId="166" fontId="0" fillId="4" borderId="51" xfId="1" applyNumberFormat="1" applyFont="1" applyFill="1" applyBorder="1" applyProtection="1">
      <protection locked="0"/>
    </xf>
    <xf numFmtId="166" fontId="0" fillId="4" borderId="46" xfId="1" applyNumberFormat="1" applyFont="1" applyFill="1" applyBorder="1" applyProtection="1">
      <protection locked="0"/>
    </xf>
    <xf numFmtId="1" fontId="0" fillId="0" borderId="51" xfId="0" applyNumberFormat="1" applyBorder="1" applyProtection="1">
      <protection locked="0"/>
    </xf>
    <xf numFmtId="3" fontId="0" fillId="0" borderId="46" xfId="0" applyNumberFormat="1" applyBorder="1" applyProtection="1">
      <protection locked="0"/>
    </xf>
    <xf numFmtId="0" fontId="0" fillId="0" borderId="52" xfId="0" applyBorder="1" applyProtection="1">
      <protection locked="0"/>
    </xf>
    <xf numFmtId="166" fontId="0" fillId="4" borderId="52" xfId="1" applyNumberFormat="1" applyFont="1" applyFill="1" applyBorder="1" applyProtection="1">
      <protection locked="0"/>
    </xf>
    <xf numFmtId="166" fontId="0" fillId="4" borderId="28" xfId="1" applyNumberFormat="1" applyFont="1" applyFill="1" applyBorder="1" applyProtection="1">
      <protection locked="0"/>
    </xf>
    <xf numFmtId="1" fontId="0" fillId="0" borderId="52" xfId="0" applyNumberFormat="1" applyBorder="1" applyProtection="1">
      <protection locked="0"/>
    </xf>
    <xf numFmtId="3" fontId="0" fillId="0" borderId="28" xfId="0" applyNumberFormat="1" applyBorder="1" applyProtection="1"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22" xfId="0" applyBorder="1" applyAlignment="1" applyProtection="1">
      <alignment horizontal="center" vertical="center"/>
      <protection locked="0"/>
    </xf>
    <xf numFmtId="0" fontId="3" fillId="0" borderId="32" xfId="0" applyFont="1" applyBorder="1" applyProtection="1">
      <protection locked="0"/>
    </xf>
    <xf numFmtId="166" fontId="0" fillId="0" borderId="23" xfId="1" applyNumberFormat="1" applyFont="1" applyBorder="1" applyProtection="1">
      <protection locked="0"/>
    </xf>
    <xf numFmtId="166" fontId="0" fillId="0" borderId="24" xfId="1" applyNumberFormat="1" applyFont="1" applyBorder="1" applyProtection="1">
      <protection locked="0"/>
    </xf>
    <xf numFmtId="166" fontId="0" fillId="0" borderId="33" xfId="1" applyNumberFormat="1" applyFont="1" applyBorder="1" applyProtection="1">
      <protection locked="0"/>
    </xf>
    <xf numFmtId="3" fontId="0" fillId="0" borderId="32" xfId="0" applyNumberFormat="1" applyBorder="1" applyProtection="1">
      <protection locked="0"/>
    </xf>
    <xf numFmtId="3" fontId="0" fillId="0" borderId="24" xfId="0" applyNumberFormat="1" applyBorder="1" applyProtection="1">
      <protection locked="0"/>
    </xf>
    <xf numFmtId="0" fontId="0" fillId="0" borderId="19" xfId="0" applyBorder="1" applyProtection="1">
      <protection locked="0"/>
    </xf>
    <xf numFmtId="166" fontId="0" fillId="0" borderId="2" xfId="1" applyNumberFormat="1" applyFont="1" applyBorder="1" applyProtection="1">
      <protection locked="0"/>
    </xf>
    <xf numFmtId="166" fontId="0" fillId="0" borderId="3" xfId="1" applyNumberFormat="1" applyFont="1" applyBorder="1" applyProtection="1">
      <protection locked="0"/>
    </xf>
    <xf numFmtId="166" fontId="0" fillId="0" borderId="27" xfId="1" applyNumberFormat="1" applyFont="1" applyBorder="1" applyProtection="1">
      <protection locked="0"/>
    </xf>
    <xf numFmtId="1" fontId="0" fillId="0" borderId="19" xfId="0" applyNumberFormat="1" applyBorder="1" applyProtection="1">
      <protection locked="0"/>
    </xf>
    <xf numFmtId="3" fontId="0" fillId="0" borderId="3" xfId="0" applyNumberFormat="1" applyBorder="1" applyProtection="1">
      <protection locked="0"/>
    </xf>
    <xf numFmtId="0" fontId="0" fillId="0" borderId="20" xfId="0" applyBorder="1" applyProtection="1">
      <protection locked="0"/>
    </xf>
    <xf numFmtId="166" fontId="0" fillId="0" borderId="5" xfId="1" applyNumberFormat="1" applyFont="1" applyBorder="1" applyProtection="1">
      <protection locked="0"/>
    </xf>
    <xf numFmtId="166" fontId="0" fillId="0" borderId="6" xfId="1" applyNumberFormat="1" applyFont="1" applyBorder="1" applyProtection="1">
      <protection locked="0"/>
    </xf>
    <xf numFmtId="166" fontId="0" fillId="0" borderId="28" xfId="1" applyNumberFormat="1" applyFont="1" applyBorder="1" applyProtection="1">
      <protection locked="0"/>
    </xf>
    <xf numFmtId="1" fontId="0" fillId="0" borderId="20" xfId="0" applyNumberFormat="1" applyBorder="1" applyProtection="1">
      <protection locked="0"/>
    </xf>
    <xf numFmtId="3" fontId="0" fillId="0" borderId="6" xfId="0" applyNumberFormat="1" applyBorder="1" applyProtection="1">
      <protection locked="0"/>
    </xf>
    <xf numFmtId="0" fontId="0" fillId="0" borderId="36" xfId="0" applyBorder="1" applyAlignment="1" applyProtection="1">
      <alignment horizontal="left" vertical="center" wrapText="1"/>
      <protection locked="0"/>
    </xf>
    <xf numFmtId="0" fontId="0" fillId="0" borderId="37" xfId="0" applyBorder="1" applyAlignment="1" applyProtection="1">
      <alignment horizontal="center" vertical="center"/>
      <protection locked="0"/>
    </xf>
    <xf numFmtId="9" fontId="0" fillId="0" borderId="38" xfId="0" applyNumberFormat="1" applyBorder="1" applyAlignment="1" applyProtection="1">
      <alignment horizontal="center" vertical="center"/>
      <protection locked="0"/>
    </xf>
    <xf numFmtId="9" fontId="0" fillId="0" borderId="39" xfId="0" applyNumberFormat="1" applyBorder="1" applyAlignment="1" applyProtection="1">
      <alignment horizontal="center" vertical="center"/>
      <protection locked="0"/>
    </xf>
    <xf numFmtId="0" fontId="0" fillId="0" borderId="36" xfId="0" applyBorder="1" applyAlignment="1" applyProtection="1">
      <alignment horizontal="center" vertical="center" wrapText="1"/>
      <protection locked="0"/>
    </xf>
    <xf numFmtId="0" fontId="0" fillId="0" borderId="32" xfId="0" applyBorder="1" applyProtection="1">
      <protection locked="0"/>
    </xf>
    <xf numFmtId="0" fontId="0" fillId="0" borderId="18" xfId="0" applyBorder="1" applyProtection="1">
      <protection locked="0"/>
    </xf>
    <xf numFmtId="3" fontId="0" fillId="0" borderId="18" xfId="0" applyNumberFormat="1" applyBorder="1" applyProtection="1">
      <protection locked="0"/>
    </xf>
    <xf numFmtId="3" fontId="0" fillId="0" borderId="9" xfId="0" applyNumberFormat="1" applyBorder="1" applyProtection="1">
      <protection locked="0"/>
    </xf>
    <xf numFmtId="0" fontId="0" fillId="0" borderId="43" xfId="0" applyBorder="1" applyProtection="1">
      <protection locked="0"/>
    </xf>
    <xf numFmtId="1" fontId="0" fillId="0" borderId="43" xfId="0" applyNumberFormat="1" applyBorder="1" applyProtection="1">
      <protection locked="0"/>
    </xf>
    <xf numFmtId="3" fontId="0" fillId="0" borderId="45" xfId="0" applyNumberFormat="1" applyBorder="1" applyProtection="1">
      <protection locked="0"/>
    </xf>
    <xf numFmtId="0" fontId="0" fillId="0" borderId="1" xfId="0" applyBorder="1" applyProtection="1">
      <protection locked="0"/>
    </xf>
    <xf numFmtId="166" fontId="0" fillId="0" borderId="11" xfId="1" applyNumberFormat="1" applyFont="1" applyBorder="1" applyProtection="1">
      <protection locked="0"/>
    </xf>
    <xf numFmtId="166" fontId="0" fillId="0" borderId="22" xfId="1" applyNumberFormat="1" applyFont="1" applyBorder="1" applyProtection="1">
      <protection locked="0"/>
    </xf>
    <xf numFmtId="1" fontId="0" fillId="0" borderId="1" xfId="0" applyNumberFormat="1" applyBorder="1" applyProtection="1">
      <protection locked="0"/>
    </xf>
    <xf numFmtId="3" fontId="0" fillId="0" borderId="12" xfId="0" applyNumberFormat="1" applyBorder="1" applyProtection="1">
      <protection locked="0"/>
    </xf>
    <xf numFmtId="43" fontId="0" fillId="0" borderId="5" xfId="1" applyNumberFormat="1" applyFont="1" applyBorder="1" applyProtection="1">
      <protection locked="0"/>
    </xf>
    <xf numFmtId="43" fontId="0" fillId="0" borderId="6" xfId="1" applyNumberFormat="1" applyFont="1" applyBorder="1" applyProtection="1">
      <protection locked="0"/>
    </xf>
    <xf numFmtId="43" fontId="0" fillId="0" borderId="28" xfId="1" applyNumberFormat="1" applyFont="1" applyBorder="1" applyProtection="1">
      <protection locked="0"/>
    </xf>
    <xf numFmtId="43" fontId="0" fillId="0" borderId="20" xfId="0" applyNumberFormat="1" applyBorder="1" applyProtection="1">
      <protection locked="0"/>
    </xf>
    <xf numFmtId="43" fontId="0" fillId="0" borderId="5" xfId="1" applyNumberFormat="1" applyFont="1" applyFill="1" applyBorder="1" applyProtection="1">
      <protection locked="0"/>
    </xf>
    <xf numFmtId="166" fontId="0" fillId="0" borderId="20" xfId="0" applyNumberFormat="1" applyBorder="1" applyProtection="1">
      <protection locked="0"/>
    </xf>
    <xf numFmtId="166" fontId="0" fillId="0" borderId="6" xfId="0" applyNumberFormat="1" applyBorder="1" applyProtection="1">
      <protection locked="0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2" borderId="11" xfId="0" applyFill="1" applyBorder="1" applyAlignment="1" applyProtection="1">
      <alignment horizontal="center" vertical="center"/>
      <protection locked="0"/>
    </xf>
    <xf numFmtId="0" fontId="0" fillId="2" borderId="12" xfId="0" applyFill="1" applyBorder="1" applyAlignment="1" applyProtection="1">
      <alignment horizontal="center" vertical="center"/>
      <protection locked="0"/>
    </xf>
    <xf numFmtId="0" fontId="0" fillId="2" borderId="13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 wrapText="1"/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3" fontId="0" fillId="0" borderId="14" xfId="0" applyNumberFormat="1" applyBorder="1" applyProtection="1">
      <protection locked="0"/>
    </xf>
    <xf numFmtId="3" fontId="0" fillId="0" borderId="21" xfId="0" applyNumberFormat="1" applyBorder="1" applyProtection="1">
      <protection locked="0"/>
    </xf>
    <xf numFmtId="3" fontId="0" fillId="0" borderId="12" xfId="1" applyNumberFormat="1" applyFont="1" applyBorder="1" applyProtection="1">
      <protection locked="0"/>
    </xf>
    <xf numFmtId="3" fontId="0" fillId="0" borderId="13" xfId="1" applyNumberFormat="1" applyFont="1" applyBorder="1" applyProtection="1">
      <protection locked="0"/>
    </xf>
    <xf numFmtId="3" fontId="0" fillId="0" borderId="34" xfId="0" applyNumberFormat="1" applyBorder="1" applyProtection="1">
      <protection locked="0"/>
    </xf>
    <xf numFmtId="3" fontId="0" fillId="0" borderId="16" xfId="0" applyNumberFormat="1" applyBorder="1" applyProtection="1"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3" fontId="0" fillId="0" borderId="30" xfId="0" applyNumberFormat="1" applyBorder="1" applyProtection="1">
      <protection locked="0"/>
    </xf>
    <xf numFmtId="167" fontId="0" fillId="3" borderId="18" xfId="0" applyNumberFormat="1" applyFill="1" applyBorder="1" applyProtection="1">
      <protection locked="0"/>
    </xf>
    <xf numFmtId="0" fontId="0" fillId="0" borderId="8" xfId="0" applyBorder="1" applyProtection="1">
      <protection locked="0"/>
    </xf>
    <xf numFmtId="0" fontId="0" fillId="0" borderId="9" xfId="0" applyBorder="1" applyProtection="1">
      <protection locked="0"/>
    </xf>
    <xf numFmtId="0" fontId="0" fillId="0" borderId="10" xfId="0" applyBorder="1" applyProtection="1">
      <protection locked="0"/>
    </xf>
    <xf numFmtId="165" fontId="0" fillId="0" borderId="18" xfId="0" applyNumberFormat="1" applyBorder="1" applyProtection="1">
      <protection locked="0"/>
    </xf>
    <xf numFmtId="168" fontId="0" fillId="3" borderId="8" xfId="1" applyNumberFormat="1" applyFont="1" applyFill="1" applyBorder="1" applyProtection="1">
      <protection locked="0"/>
    </xf>
    <xf numFmtId="168" fontId="0" fillId="3" borderId="10" xfId="1" applyNumberFormat="1" applyFont="1" applyFill="1" applyBorder="1" applyProtection="1">
      <protection locked="0"/>
    </xf>
    <xf numFmtId="3" fontId="0" fillId="3" borderId="19" xfId="0" applyNumberFormat="1" applyFill="1" applyBorder="1" applyProtection="1">
      <protection locked="0"/>
    </xf>
    <xf numFmtId="0" fontId="0" fillId="0" borderId="53" xfId="0" applyBorder="1" applyProtection="1">
      <protection locked="0"/>
    </xf>
    <xf numFmtId="0" fontId="7" fillId="6" borderId="53" xfId="0" applyFont="1" applyFill="1" applyBorder="1" applyAlignment="1" applyProtection="1">
      <alignment horizontal="center" vertical="center" wrapText="1"/>
      <protection locked="0"/>
    </xf>
    <xf numFmtId="0" fontId="0" fillId="0" borderId="62" xfId="0" applyBorder="1" applyAlignment="1" applyProtection="1">
      <alignment horizontal="center"/>
      <protection locked="0"/>
    </xf>
    <xf numFmtId="0" fontId="0" fillId="0" borderId="63" xfId="0" applyBorder="1" applyAlignment="1" applyProtection="1">
      <alignment horizontal="center"/>
      <protection locked="0"/>
    </xf>
    <xf numFmtId="0" fontId="0" fillId="0" borderId="64" xfId="0" applyBorder="1" applyAlignment="1" applyProtection="1">
      <alignment horizontal="center"/>
      <protection locked="0"/>
    </xf>
    <xf numFmtId="167" fontId="0" fillId="0" borderId="32" xfId="0" applyNumberFormat="1" applyBorder="1" applyAlignment="1" applyProtection="1">
      <alignment horizontal="center"/>
      <protection locked="0"/>
    </xf>
    <xf numFmtId="165" fontId="0" fillId="0" borderId="32" xfId="0" applyNumberFormat="1" applyBorder="1" applyAlignment="1" applyProtection="1">
      <alignment horizontal="center"/>
      <protection locked="0"/>
    </xf>
    <xf numFmtId="167" fontId="0" fillId="3" borderId="32" xfId="0" applyNumberFormat="1" applyFill="1" applyBorder="1" applyAlignment="1" applyProtection="1">
      <alignment horizontal="center"/>
      <protection locked="0"/>
    </xf>
    <xf numFmtId="167" fontId="0" fillId="3" borderId="23" xfId="1" applyNumberFormat="1" applyFont="1" applyFill="1" applyBorder="1" applyAlignment="1" applyProtection="1">
      <alignment horizontal="center"/>
      <protection locked="0"/>
    </xf>
    <xf numFmtId="167" fontId="0" fillId="3" borderId="25" xfId="1" applyNumberFormat="1" applyFont="1" applyFill="1" applyBorder="1" applyAlignment="1" applyProtection="1">
      <alignment horizontal="center"/>
      <protection locked="0"/>
    </xf>
    <xf numFmtId="0" fontId="0" fillId="0" borderId="20" xfId="0" applyBorder="1" applyAlignment="1" applyProtection="1">
      <alignment horizontal="center"/>
      <protection locked="0"/>
    </xf>
    <xf numFmtId="165" fontId="0" fillId="0" borderId="20" xfId="0" applyNumberFormat="1" applyBorder="1" applyAlignment="1" applyProtection="1">
      <alignment horizontal="center"/>
      <protection locked="0"/>
    </xf>
    <xf numFmtId="167" fontId="0" fillId="3" borderId="20" xfId="0" applyNumberFormat="1" applyFill="1" applyBorder="1" applyAlignment="1" applyProtection="1">
      <alignment horizontal="center"/>
      <protection locked="0"/>
    </xf>
    <xf numFmtId="168" fontId="0" fillId="3" borderId="5" xfId="1" applyNumberFormat="1" applyFont="1" applyFill="1" applyBorder="1" applyAlignment="1" applyProtection="1">
      <alignment horizontal="center"/>
      <protection locked="0"/>
    </xf>
    <xf numFmtId="168" fontId="0" fillId="3" borderId="7" xfId="1" applyNumberFormat="1" applyFont="1" applyFill="1" applyBorder="1" applyAlignment="1" applyProtection="1">
      <alignment horizontal="center"/>
      <protection locked="0"/>
    </xf>
    <xf numFmtId="165" fontId="0" fillId="0" borderId="19" xfId="0" applyNumberFormat="1" applyBorder="1" applyAlignment="1" applyProtection="1">
      <alignment horizontal="center"/>
      <protection locked="0"/>
    </xf>
    <xf numFmtId="165" fontId="0" fillId="0" borderId="43" xfId="0" applyNumberFormat="1" applyBorder="1" applyAlignment="1" applyProtection="1">
      <alignment horizontal="center"/>
      <protection locked="0"/>
    </xf>
    <xf numFmtId="165" fontId="0" fillId="0" borderId="1" xfId="0" applyNumberFormat="1" applyBorder="1" applyAlignment="1" applyProtection="1">
      <alignment horizontal="center"/>
      <protection locked="0"/>
    </xf>
    <xf numFmtId="165" fontId="0" fillId="0" borderId="50" xfId="0" applyNumberFormat="1" applyBorder="1" applyAlignment="1" applyProtection="1">
      <alignment horizontal="center"/>
      <protection locked="0"/>
    </xf>
    <xf numFmtId="165" fontId="0" fillId="0" borderId="51" xfId="0" applyNumberFormat="1" applyBorder="1" applyAlignment="1" applyProtection="1">
      <alignment horizontal="center"/>
      <protection locked="0"/>
    </xf>
    <xf numFmtId="165" fontId="0" fillId="0" borderId="52" xfId="0" applyNumberFormat="1" applyBorder="1" applyAlignment="1" applyProtection="1">
      <alignment horizontal="center"/>
      <protection locked="0"/>
    </xf>
    <xf numFmtId="0" fontId="0" fillId="0" borderId="58" xfId="0" applyBorder="1" applyProtection="1">
      <protection locked="0"/>
    </xf>
    <xf numFmtId="0" fontId="0" fillId="0" borderId="58" xfId="0" applyBorder="1" applyAlignment="1" applyProtection="1">
      <alignment horizontal="center" vertical="center"/>
      <protection locked="0"/>
    </xf>
    <xf numFmtId="165" fontId="0" fillId="0" borderId="0" xfId="0" applyNumberFormat="1" applyProtection="1">
      <protection locked="0"/>
    </xf>
    <xf numFmtId="1" fontId="0" fillId="0" borderId="0" xfId="0" applyNumberFormat="1" applyProtection="1">
      <protection locked="0"/>
    </xf>
    <xf numFmtId="3" fontId="0" fillId="0" borderId="0" xfId="0" applyNumberFormat="1" applyProtection="1">
      <protection locked="0"/>
    </xf>
    <xf numFmtId="0" fontId="0" fillId="0" borderId="60" xfId="0" applyBorder="1" applyProtection="1">
      <protection locked="0"/>
    </xf>
    <xf numFmtId="0" fontId="0" fillId="0" borderId="61" xfId="0" applyBorder="1" applyProtection="1">
      <protection locked="0"/>
    </xf>
    <xf numFmtId="166" fontId="0" fillId="4" borderId="23" xfId="1" applyNumberFormat="1" applyFont="1" applyFill="1" applyBorder="1" applyProtection="1">
      <protection locked="0"/>
    </xf>
    <xf numFmtId="166" fontId="0" fillId="4" borderId="24" xfId="1" applyNumberFormat="1" applyFont="1" applyFill="1" applyBorder="1" applyProtection="1">
      <protection locked="0"/>
    </xf>
    <xf numFmtId="166" fontId="0" fillId="4" borderId="33" xfId="1" applyNumberFormat="1" applyFont="1" applyFill="1" applyBorder="1" applyProtection="1">
      <protection locked="0"/>
    </xf>
    <xf numFmtId="166" fontId="0" fillId="4" borderId="8" xfId="1" applyNumberFormat="1" applyFont="1" applyFill="1" applyBorder="1" applyProtection="1">
      <protection locked="0"/>
    </xf>
    <xf numFmtId="166" fontId="0" fillId="4" borderId="9" xfId="1" applyNumberFormat="1" applyFont="1" applyFill="1" applyBorder="1" applyProtection="1">
      <protection locked="0"/>
    </xf>
    <xf numFmtId="166" fontId="0" fillId="4" borderId="26" xfId="1" applyNumberFormat="1" applyFont="1" applyFill="1" applyBorder="1" applyProtection="1">
      <protection locked="0"/>
    </xf>
    <xf numFmtId="166" fontId="0" fillId="4" borderId="44" xfId="1" applyNumberFormat="1" applyFont="1" applyFill="1" applyBorder="1" applyProtection="1">
      <protection locked="0"/>
    </xf>
    <xf numFmtId="166" fontId="0" fillId="4" borderId="45" xfId="1" applyNumberFormat="1" applyFont="1" applyFill="1" applyBorder="1" applyProtection="1">
      <protection locked="0"/>
    </xf>
    <xf numFmtId="166" fontId="0" fillId="4" borderId="2" xfId="1" applyNumberFormat="1" applyFont="1" applyFill="1" applyBorder="1" applyProtection="1">
      <protection locked="0"/>
    </xf>
    <xf numFmtId="166" fontId="0" fillId="4" borderId="3" xfId="1" applyNumberFormat="1" applyFont="1" applyFill="1" applyBorder="1" applyProtection="1">
      <protection locked="0"/>
    </xf>
    <xf numFmtId="166" fontId="0" fillId="4" borderId="27" xfId="1" applyNumberFormat="1" applyFont="1" applyFill="1" applyBorder="1" applyProtection="1">
      <protection locked="0"/>
    </xf>
    <xf numFmtId="166" fontId="0" fillId="4" borderId="25" xfId="1" applyNumberFormat="1" applyFont="1" applyFill="1" applyBorder="1" applyProtection="1">
      <protection locked="0"/>
    </xf>
    <xf numFmtId="166" fontId="0" fillId="4" borderId="4" xfId="1" applyNumberFormat="1" applyFont="1" applyFill="1" applyBorder="1" applyProtection="1">
      <protection locked="0"/>
    </xf>
    <xf numFmtId="167" fontId="0" fillId="4" borderId="23" xfId="0" applyNumberFormat="1" applyFill="1" applyBorder="1" applyAlignment="1" applyProtection="1">
      <alignment horizontal="center"/>
      <protection locked="0"/>
    </xf>
    <xf numFmtId="167" fontId="0" fillId="4" borderId="24" xfId="0" applyNumberFormat="1" applyFill="1" applyBorder="1" applyAlignment="1" applyProtection="1">
      <alignment horizontal="center"/>
      <protection locked="0"/>
    </xf>
    <xf numFmtId="167" fontId="0" fillId="4" borderId="25" xfId="0" applyNumberFormat="1" applyFill="1" applyBorder="1" applyAlignment="1" applyProtection="1">
      <alignment horizontal="center"/>
      <protection locked="0"/>
    </xf>
    <xf numFmtId="0" fontId="0" fillId="4" borderId="5" xfId="0" applyFill="1" applyBorder="1" applyAlignment="1" applyProtection="1">
      <alignment horizontal="center"/>
      <protection locked="0"/>
    </xf>
    <xf numFmtId="0" fontId="0" fillId="4" borderId="6" xfId="0" applyFill="1" applyBorder="1" applyAlignment="1" applyProtection="1">
      <alignment horizontal="center"/>
      <protection locked="0"/>
    </xf>
    <xf numFmtId="0" fontId="0" fillId="4" borderId="7" xfId="0" applyFill="1" applyBorder="1" applyAlignment="1" applyProtection="1">
      <alignment horizontal="center"/>
      <protection locked="0"/>
    </xf>
    <xf numFmtId="0" fontId="7" fillId="6" borderId="53" xfId="0" applyFont="1" applyFill="1" applyBorder="1" applyAlignment="1" applyProtection="1">
      <alignment horizontal="center" vertical="center" wrapText="1"/>
      <protection locked="0"/>
    </xf>
    <xf numFmtId="0" fontId="0" fillId="0" borderId="62" xfId="0" applyBorder="1" applyAlignment="1" applyProtection="1">
      <alignment horizontal="center"/>
      <protection locked="0"/>
    </xf>
    <xf numFmtId="0" fontId="0" fillId="0" borderId="63" xfId="0" applyBorder="1" applyAlignment="1" applyProtection="1">
      <alignment horizontal="center"/>
      <protection locked="0"/>
    </xf>
    <xf numFmtId="0" fontId="0" fillId="0" borderId="64" xfId="0" applyBorder="1" applyAlignment="1" applyProtection="1">
      <alignment horizontal="center"/>
      <protection locked="0"/>
    </xf>
    <xf numFmtId="0" fontId="0" fillId="0" borderId="54" xfId="0" applyBorder="1" applyAlignment="1" applyProtection="1">
      <alignment horizontal="left" vertical="top"/>
      <protection locked="0"/>
    </xf>
    <xf numFmtId="0" fontId="0" fillId="0" borderId="55" xfId="0" applyBorder="1" applyAlignment="1" applyProtection="1">
      <alignment horizontal="left" vertical="top"/>
      <protection locked="0"/>
    </xf>
    <xf numFmtId="0" fontId="0" fillId="0" borderId="56" xfId="0" applyBorder="1" applyAlignment="1" applyProtection="1">
      <alignment horizontal="left" vertical="top"/>
      <protection locked="0"/>
    </xf>
    <xf numFmtId="0" fontId="0" fillId="0" borderId="57" xfId="0" applyBorder="1" applyAlignment="1" applyProtection="1">
      <alignment horizontal="left" vertical="top"/>
      <protection locked="0"/>
    </xf>
    <xf numFmtId="0" fontId="0" fillId="0" borderId="0" xfId="0" applyBorder="1" applyAlignment="1" applyProtection="1">
      <alignment horizontal="left" vertical="top"/>
      <protection locked="0"/>
    </xf>
    <xf numFmtId="0" fontId="0" fillId="0" borderId="58" xfId="0" applyBorder="1" applyAlignment="1" applyProtection="1">
      <alignment horizontal="left" vertical="top"/>
      <protection locked="0"/>
    </xf>
    <xf numFmtId="0" fontId="0" fillId="0" borderId="59" xfId="0" applyBorder="1" applyAlignment="1" applyProtection="1">
      <alignment horizontal="left" vertical="top"/>
      <protection locked="0"/>
    </xf>
    <xf numFmtId="0" fontId="0" fillId="0" borderId="60" xfId="0" applyBorder="1" applyAlignment="1" applyProtection="1">
      <alignment horizontal="left" vertical="top"/>
      <protection locked="0"/>
    </xf>
    <xf numFmtId="0" fontId="0" fillId="0" borderId="61" xfId="0" applyBorder="1" applyAlignment="1" applyProtection="1">
      <alignment horizontal="left" vertical="top"/>
      <protection locked="0"/>
    </xf>
  </cellXfs>
  <cellStyles count="2">
    <cellStyle name="Comma" xfId="1" builtinId="3"/>
    <cellStyle name="Normal" xfId="0" builtinId="0"/>
  </cellStyles>
  <dxfs count="17">
    <dxf>
      <font>
        <color rgb="FFC00000"/>
      </font>
      <fill>
        <patternFill>
          <bgColor theme="5" tint="0.79998168889431442"/>
        </patternFill>
      </fill>
    </dxf>
    <dxf>
      <font>
        <color rgb="FFC00000"/>
      </font>
      <fill>
        <patternFill>
          <bgColor theme="5" tint="0.79998168889431442"/>
        </patternFill>
      </fill>
    </dxf>
    <dxf>
      <font>
        <color rgb="FFC00000"/>
      </font>
      <fill>
        <patternFill>
          <bgColor theme="5" tint="0.79998168889431442"/>
        </patternFill>
      </fill>
    </dxf>
    <dxf>
      <font>
        <color rgb="FFC00000"/>
      </font>
      <fill>
        <patternFill>
          <bgColor theme="5" tint="0.79998168889431442"/>
        </patternFill>
      </fill>
    </dxf>
    <dxf>
      <font>
        <color rgb="FFC00000"/>
      </font>
      <fill>
        <patternFill>
          <bgColor theme="5" tint="0.79998168889431442"/>
        </patternFill>
      </fill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</dxfs>
  <tableStyles count="0" defaultTableStyle="TableStyleMedium2" defaultPivotStyle="PivotStyleLight16"/>
  <colors>
    <mruColors>
      <color rgb="FFB5D2EA"/>
      <color rgb="FF85BAE0"/>
      <color rgb="FF0F9ED5"/>
      <color rgb="FF0C8BBC"/>
      <color rgb="FF0876A0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Capacity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'Business Meetings'!$B$5</c:f>
              <c:strCache>
                <c:ptCount val="1"/>
                <c:pt idx="0">
                  <c:v># Techniciens (R12M)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'Business Meetings'!$K$3:$O$3</c:f>
              <c:strCache>
                <c:ptCount val="5"/>
                <c:pt idx="0">
                  <c:v>FY 2023</c:v>
                </c:pt>
                <c:pt idx="1">
                  <c:v>FY 2024</c:v>
                </c:pt>
                <c:pt idx="2">
                  <c:v>FC
FY 2025</c:v>
                </c:pt>
                <c:pt idx="3">
                  <c:v>Ambition
2026</c:v>
                </c:pt>
                <c:pt idx="4">
                  <c:v>Ambition
2027</c:v>
                </c:pt>
              </c:strCache>
            </c:strRef>
          </c:cat>
          <c:val>
            <c:numRef>
              <c:f>'Business Meetings'!$K$5:$O$5</c:f>
              <c:numCache>
                <c:formatCode>_-* #,##0_-;\-* #,##0_-;_-* "-"??_-;_-@_-</c:formatCode>
                <c:ptCount val="5"/>
                <c:pt idx="0">
                  <c:v>28</c:v>
                </c:pt>
                <c:pt idx="1">
                  <c:v>27.42</c:v>
                </c:pt>
                <c:pt idx="2" formatCode="#,##0">
                  <c:v>28</c:v>
                </c:pt>
                <c:pt idx="3">
                  <c:v>28</c:v>
                </c:pt>
                <c:pt idx="4">
                  <c:v>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D9C-401E-8919-0C72F712BE88}"/>
            </c:ext>
          </c:extLst>
        </c:ser>
        <c:ser>
          <c:idx val="2"/>
          <c:order val="2"/>
          <c:tx>
            <c:strRef>
              <c:f>'Business Meetings'!$B$6</c:f>
              <c:strCache>
                <c:ptCount val="1"/>
                <c:pt idx="0">
                  <c:v># Workbase with lift (R12M)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'Business Meetings'!$K$3:$O$3</c:f>
              <c:strCache>
                <c:ptCount val="5"/>
                <c:pt idx="0">
                  <c:v>FY 2023</c:v>
                </c:pt>
                <c:pt idx="1">
                  <c:v>FY 2024</c:v>
                </c:pt>
                <c:pt idx="2">
                  <c:v>FC
FY 2025</c:v>
                </c:pt>
                <c:pt idx="3">
                  <c:v>Ambition
2026</c:v>
                </c:pt>
                <c:pt idx="4">
                  <c:v>Ambition
2027</c:v>
                </c:pt>
              </c:strCache>
            </c:strRef>
          </c:cat>
          <c:val>
            <c:numRef>
              <c:f>'Business Meetings'!$K$6:$O$6</c:f>
              <c:numCache>
                <c:formatCode>_-* #,##0_-;\-* #,##0_-;_-* "-"??_-;_-@_-</c:formatCode>
                <c:ptCount val="5"/>
                <c:pt idx="0">
                  <c:v>43</c:v>
                </c:pt>
                <c:pt idx="1">
                  <c:v>40.5</c:v>
                </c:pt>
                <c:pt idx="2" formatCode="#,##0">
                  <c:v>41.5</c:v>
                </c:pt>
                <c:pt idx="3">
                  <c:v>42</c:v>
                </c:pt>
                <c:pt idx="4">
                  <c:v>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D9C-401E-8919-0C72F712BE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981016712"/>
        <c:axId val="981022472"/>
      </c:barChart>
      <c:lineChart>
        <c:grouping val="standard"/>
        <c:varyColors val="0"/>
        <c:ser>
          <c:idx val="0"/>
          <c:order val="0"/>
          <c:tx>
            <c:strRef>
              <c:f>'Business Meetings'!$B$4</c:f>
              <c:strCache>
                <c:ptCount val="1"/>
                <c:pt idx="0">
                  <c:v>Invoiced Hours *</c:v>
                </c:pt>
              </c:strCache>
            </c:strRef>
          </c:tx>
          <c:spPr>
            <a:ln w="28575" cap="rnd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8.0386237097721275E-2"/>
                  <c:y val="-0.1506711140274132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ED9C-401E-8919-0C72F712BE88}"/>
                </c:ext>
              </c:extLst>
            </c:dLbl>
            <c:dLbl>
              <c:idx val="2"/>
              <c:layout>
                <c:manualLayout>
                  <c:x val="-8.4428479458935557E-2"/>
                  <c:y val="-0.12752296587926509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ED9C-401E-8919-0C72F712BE88}"/>
                </c:ext>
              </c:extLst>
            </c:dLbl>
            <c:dLbl>
              <c:idx val="3"/>
              <c:layout>
                <c:manualLayout>
                  <c:x val="-7.7482578397212648E-2"/>
                  <c:y val="-0.113634076990376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ED9C-401E-8919-0C72F712BE8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t" anchorCtr="0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'Business Meetings'!$K$3:$O$3</c:f>
              <c:strCache>
                <c:ptCount val="5"/>
                <c:pt idx="0">
                  <c:v>FY 2023</c:v>
                </c:pt>
                <c:pt idx="1">
                  <c:v>FY 2024</c:v>
                </c:pt>
                <c:pt idx="2">
                  <c:v>FC
FY 2025</c:v>
                </c:pt>
                <c:pt idx="3">
                  <c:v>Ambition
2026</c:v>
                </c:pt>
                <c:pt idx="4">
                  <c:v>Ambition
2027</c:v>
                </c:pt>
              </c:strCache>
            </c:strRef>
          </c:cat>
          <c:val>
            <c:numRef>
              <c:f>'Business Meetings'!$K$4:$O$4</c:f>
              <c:numCache>
                <c:formatCode>_-* #,##0_-;\-* #,##0_-;_-* "-"??_-;_-@_-</c:formatCode>
                <c:ptCount val="5"/>
                <c:pt idx="0">
                  <c:v>39222</c:v>
                </c:pt>
                <c:pt idx="1">
                  <c:v>39505</c:v>
                </c:pt>
                <c:pt idx="2" formatCode="#,##0">
                  <c:v>37896</c:v>
                </c:pt>
                <c:pt idx="3">
                  <c:v>39000</c:v>
                </c:pt>
                <c:pt idx="4">
                  <c:v>40000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D9C-401E-8919-0C72F712BE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9103344"/>
        <c:axId val="599103704"/>
      </c:lineChart>
      <c:catAx>
        <c:axId val="5991033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9103704"/>
        <c:crosses val="autoZero"/>
        <c:auto val="1"/>
        <c:lblAlgn val="ctr"/>
        <c:lblOffset val="100"/>
        <c:noMultiLvlLbl val="0"/>
      </c:catAx>
      <c:valAx>
        <c:axId val="599103704"/>
        <c:scaling>
          <c:orientation val="minMax"/>
        </c:scaling>
        <c:delete val="0"/>
        <c:axPos val="l"/>
        <c:numFmt formatCode="_-* #,##0_-;\-* #,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9103344"/>
        <c:crosses val="autoZero"/>
        <c:crossBetween val="between"/>
      </c:valAx>
      <c:valAx>
        <c:axId val="981022472"/>
        <c:scaling>
          <c:orientation val="minMax"/>
        </c:scaling>
        <c:delete val="0"/>
        <c:axPos val="r"/>
        <c:numFmt formatCode="_-* #,##0_-;\-* #,##0_-;_-* &quot;-&quot;??_-;_-@_-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81016712"/>
        <c:crosses val="max"/>
        <c:crossBetween val="between"/>
      </c:valAx>
      <c:catAx>
        <c:axId val="98101671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98102247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Turnover Parts</a:t>
            </a:r>
          </a:p>
          <a:p>
            <a:pPr>
              <a:defRPr/>
            </a:pPr>
            <a:r>
              <a:rPr lang="en-US"/>
              <a:t>(Sell-out)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'Business Meetings'!$K$46</c:f>
              <c:strCache>
                <c:ptCount val="1"/>
                <c:pt idx="0">
                  <c:v>FY 2023</c:v>
                </c:pt>
              </c:strCache>
            </c:strRef>
          </c:tx>
          <c:spPr>
            <a:solidFill>
              <a:schemeClr val="accent4">
                <a:shade val="53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1"/>
              <c:layout>
                <c:manualLayout>
                  <c:x val="-2.5214321734745334E-3"/>
                  <c:y val="-3.731186258577225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4C60-4049-ABC6-63A52B182DE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'Business Meetings'!$B$47:$B$51</c15:sqref>
                  </c15:fullRef>
                </c:ext>
              </c:extLst>
              <c:f>'Business Meetings'!$B$48:$B$51</c:f>
              <c:strCache>
                <c:ptCount val="3"/>
                <c:pt idx="0">
                  <c:v>Mechanical (&amp; CARR)*</c:v>
                </c:pt>
                <c:pt idx="1">
                  <c:v>NORA</c:v>
                </c:pt>
                <c:pt idx="2">
                  <c:v>Total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'Business Meetings'!$K$47:$K$51</c15:sqref>
                  </c15:fullRef>
                </c:ext>
              </c:extLst>
              <c:f>'Business Meetings'!$K$48:$K$51</c:f>
              <c:numCache>
                <c:formatCode>_-* #,##0_-;\-* #,##0_-;_-* "-"??_-;_-@_-</c:formatCode>
                <c:ptCount val="3"/>
                <c:pt idx="0">
                  <c:v>4026609</c:v>
                </c:pt>
                <c:pt idx="1">
                  <c:v>459201</c:v>
                </c:pt>
                <c:pt idx="2">
                  <c:v>4485810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013-4AAA-82B6-7335F8952C6B}"/>
            </c:ext>
          </c:extLst>
        </c:ser>
        <c:ser>
          <c:idx val="1"/>
          <c:order val="1"/>
          <c:tx>
            <c:strRef>
              <c:f>'Business Meetings'!$L$46</c:f>
              <c:strCache>
                <c:ptCount val="1"/>
                <c:pt idx="0">
                  <c:v>FY 2024</c:v>
                </c:pt>
              </c:strCache>
            </c:strRef>
          </c:tx>
          <c:spPr>
            <a:solidFill>
              <a:schemeClr val="accent4">
                <a:shade val="76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1"/>
              <c:layout>
                <c:manualLayout>
                  <c:x val="-9.2451445020417497E-17"/>
                  <c:y val="-3.185768739995217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4C60-4049-ABC6-63A52B182DE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'Business Meetings'!$B$47:$B$51</c15:sqref>
                  </c15:fullRef>
                </c:ext>
              </c:extLst>
              <c:f>'Business Meetings'!$B$48:$B$51</c:f>
              <c:strCache>
                <c:ptCount val="3"/>
                <c:pt idx="0">
                  <c:v>Mechanical (&amp; CARR)*</c:v>
                </c:pt>
                <c:pt idx="1">
                  <c:v>NORA</c:v>
                </c:pt>
                <c:pt idx="2">
                  <c:v>Total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'Business Meetings'!$L$47:$L$51</c15:sqref>
                  </c15:fullRef>
                </c:ext>
              </c:extLst>
              <c:f>'Business Meetings'!$L$48:$L$51</c:f>
              <c:numCache>
                <c:formatCode>_-* #,##0_-;\-* #,##0_-;_-* "-"??_-;_-@_-</c:formatCode>
                <c:ptCount val="3"/>
                <c:pt idx="0">
                  <c:v>4346543</c:v>
                </c:pt>
                <c:pt idx="1">
                  <c:v>472489</c:v>
                </c:pt>
                <c:pt idx="2">
                  <c:v>4819032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013-4AAA-82B6-7335F8952C6B}"/>
            </c:ext>
          </c:extLst>
        </c:ser>
        <c:ser>
          <c:idx val="2"/>
          <c:order val="2"/>
          <c:tx>
            <c:strRef>
              <c:f>'Business Meetings'!$M$46</c:f>
              <c:strCache>
                <c:ptCount val="1"/>
                <c:pt idx="0">
                  <c:v>FC
FY 2025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dLbl>
              <c:idx val="1"/>
              <c:layout>
                <c:manualLayout>
                  <c:x val="-9.2451445020417497E-17"/>
                  <c:y val="-4.7495943958290841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4C60-4049-ABC6-63A52B182DE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'Business Meetings'!$B$47:$B$51</c15:sqref>
                  </c15:fullRef>
                </c:ext>
              </c:extLst>
              <c:f>'Business Meetings'!$B$48:$B$51</c:f>
              <c:strCache>
                <c:ptCount val="3"/>
                <c:pt idx="0">
                  <c:v>Mechanical (&amp; CARR)*</c:v>
                </c:pt>
                <c:pt idx="1">
                  <c:v>NORA</c:v>
                </c:pt>
                <c:pt idx="2">
                  <c:v>Total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'Business Meetings'!$M$47:$M$51</c15:sqref>
                  </c15:fullRef>
                </c:ext>
              </c:extLst>
              <c:f>'Business Meetings'!$M$48:$M$51</c:f>
              <c:numCache>
                <c:formatCode>#,##0</c:formatCode>
                <c:ptCount val="3"/>
                <c:pt idx="0">
                  <c:v>4337227</c:v>
                </c:pt>
                <c:pt idx="1">
                  <c:v>490233</c:v>
                </c:pt>
                <c:pt idx="2">
                  <c:v>4827460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013-4AAA-82B6-7335F8952C6B}"/>
            </c:ext>
          </c:extLst>
        </c:ser>
        <c:ser>
          <c:idx val="3"/>
          <c:order val="3"/>
          <c:tx>
            <c:strRef>
              <c:f>'Business Meetings'!$N$46</c:f>
              <c:strCache>
                <c:ptCount val="1"/>
                <c:pt idx="0">
                  <c:v>Ambition 
2026</c:v>
                </c:pt>
              </c:strCache>
            </c:strRef>
          </c:tx>
          <c:spPr>
            <a:solidFill>
              <a:schemeClr val="accent4">
                <a:tint val="77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1"/>
              <c:layout>
                <c:manualLayout>
                  <c:x val="0"/>
                  <c:y val="-3.8052369283146217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4C60-4049-ABC6-63A52B182DE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'Business Meetings'!$B$47:$B$51</c15:sqref>
                  </c15:fullRef>
                </c:ext>
              </c:extLst>
              <c:f>'Business Meetings'!$B$48:$B$51</c:f>
              <c:strCache>
                <c:ptCount val="3"/>
                <c:pt idx="0">
                  <c:v>Mechanical (&amp; CARR)*</c:v>
                </c:pt>
                <c:pt idx="1">
                  <c:v>NORA</c:v>
                </c:pt>
                <c:pt idx="2">
                  <c:v>Total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'Business Meetings'!$N$47:$N$51</c15:sqref>
                  </c15:fullRef>
                </c:ext>
              </c:extLst>
              <c:f>'Business Meetings'!$N$48:$N$51</c:f>
              <c:numCache>
                <c:formatCode>#,##0</c:formatCode>
                <c:ptCount val="3"/>
                <c:pt idx="0">
                  <c:v>4500000</c:v>
                </c:pt>
                <c:pt idx="1">
                  <c:v>500000</c:v>
                </c:pt>
                <c:pt idx="2">
                  <c:v>5000000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013-4AAA-82B6-7335F8952C6B}"/>
            </c:ext>
          </c:extLst>
        </c:ser>
        <c:ser>
          <c:idx val="4"/>
          <c:order val="4"/>
          <c:tx>
            <c:strRef>
              <c:f>'Business Meetings'!$O$46</c:f>
              <c:strCache>
                <c:ptCount val="1"/>
                <c:pt idx="0">
                  <c:v>Ambition 
2027</c:v>
                </c:pt>
              </c:strCache>
            </c:strRef>
          </c:tx>
          <c:spPr>
            <a:solidFill>
              <a:schemeClr val="accent4">
                <a:tint val="54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1"/>
              <c:layout>
                <c:manualLayout>
                  <c:x val="0"/>
                  <c:y val="-2.933712303168651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4C60-4049-ABC6-63A52B182DE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'Business Meetings'!$B$47:$B$51</c15:sqref>
                  </c15:fullRef>
                </c:ext>
              </c:extLst>
              <c:f>'Business Meetings'!$B$48:$B$51</c:f>
              <c:strCache>
                <c:ptCount val="3"/>
                <c:pt idx="0">
                  <c:v>Mechanical (&amp; CARR)*</c:v>
                </c:pt>
                <c:pt idx="1">
                  <c:v>NORA</c:v>
                </c:pt>
                <c:pt idx="2">
                  <c:v>Total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'Business Meetings'!$O$47:$O$51</c15:sqref>
                  </c15:fullRef>
                </c:ext>
              </c:extLst>
              <c:f>'Business Meetings'!$O$48:$O$51</c:f>
              <c:numCache>
                <c:formatCode>#,##0</c:formatCode>
                <c:ptCount val="3"/>
                <c:pt idx="0">
                  <c:v>4550000</c:v>
                </c:pt>
                <c:pt idx="1">
                  <c:v>600000</c:v>
                </c:pt>
                <c:pt idx="2">
                  <c:v>5150000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013-4AAA-82B6-7335F8952C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78356904"/>
        <c:axId val="1078359784"/>
      </c:barChart>
      <c:catAx>
        <c:axId val="10783569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78359784"/>
        <c:crosses val="autoZero"/>
        <c:auto val="0"/>
        <c:lblAlgn val="ctr"/>
        <c:lblOffset val="100"/>
        <c:noMultiLvlLbl val="0"/>
      </c:catAx>
      <c:valAx>
        <c:axId val="107835978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783569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4101236359468045"/>
          <c:y val="0.8568464730290456"/>
          <c:w val="0.77357821447292419"/>
          <c:h val="0.11770418918810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LID4096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Tyres (Sell-out)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9.8016031681048554E-2"/>
          <c:y val="0.13035639412997904"/>
          <c:w val="0.81549946874347878"/>
          <c:h val="0.630740355568761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'Business Meetings'!$B$74</c:f>
              <c:strCache>
                <c:ptCount val="1"/>
                <c:pt idx="0">
                  <c:v># Tyres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'Business Meetings'!$K$73:$O$73</c15:sqref>
                  </c15:fullRef>
                </c:ext>
              </c:extLst>
              <c:f>'Business Meetings'!$L$73:$O$73</c:f>
              <c:strCache>
                <c:ptCount val="4"/>
                <c:pt idx="0">
                  <c:v>FY 2024</c:v>
                </c:pt>
                <c:pt idx="1">
                  <c:v>FC
FY 2025</c:v>
                </c:pt>
                <c:pt idx="2">
                  <c:v>Ambition
2026</c:v>
                </c:pt>
                <c:pt idx="3">
                  <c:v>Ambition
2027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'Business Meetings'!$K$74:$O$74</c15:sqref>
                  </c15:fullRef>
                </c:ext>
              </c:extLst>
              <c:f>'Business Meetings'!$L$74:$O$74</c:f>
              <c:numCache>
                <c:formatCode>_-* #,##0_-;\-* #,##0_-;_-* "-"??_-;_-@_-</c:formatCode>
                <c:ptCount val="4"/>
                <c:pt idx="0">
                  <c:v>3635</c:v>
                </c:pt>
                <c:pt idx="1" formatCode="#,##0">
                  <c:v>2708</c:v>
                </c:pt>
                <c:pt idx="2" formatCode="#,##0">
                  <c:v>3500</c:v>
                </c:pt>
                <c:pt idx="3" formatCode="#,##0">
                  <c:v>3500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F55-49A9-8C05-D0FB494092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079673048"/>
        <c:axId val="1079674488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'Business Meetings'!$B$75</c15:sqref>
                        </c15:formulaRef>
                      </c:ext>
                    </c:extLst>
                    <c:strCache>
                      <c:ptCount val="1"/>
                      <c:pt idx="0">
                        <c:v># CU (VINs MEC)</c:v>
                      </c:pt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ullRef>
                          <c15:sqref>'Business Meetings'!$K$73:$O$73</c15:sqref>
                        </c15:fullRef>
                        <c15:formulaRef>
                          <c15:sqref>'Business Meetings'!$L$73:$O$73</c15:sqref>
                        </c15:formulaRef>
                      </c:ext>
                    </c:extLst>
                    <c:strCache>
                      <c:ptCount val="4"/>
                      <c:pt idx="0">
                        <c:v>FY 2024</c:v>
                      </c:pt>
                      <c:pt idx="1">
                        <c:v>FC
FY 2025</c:v>
                      </c:pt>
                      <c:pt idx="2">
                        <c:v>Ambition
2026</c:v>
                      </c:pt>
                      <c:pt idx="3">
                        <c:v>Ambition
2027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'Business Meetings'!$K$75:$O$75</c15:sqref>
                        </c15:fullRef>
                        <c15:formulaRef>
                          <c15:sqref>'Business Meetings'!$L$75:$O$75</c15:sqref>
                        </c15:formulaRef>
                      </c:ext>
                    </c:extLst>
                    <c:numCache>
                      <c:formatCode>_-* #,##0_-;\-* #,##0_-;_-* "-"??_-;_-@_-</c:formatCode>
                      <c:ptCount val="4"/>
                      <c:pt idx="0">
                        <c:v>12550</c:v>
                      </c:pt>
                      <c:pt idx="1" formatCode="#,##0">
                        <c:v>12500</c:v>
                      </c:pt>
                      <c:pt idx="2" formatCode="#,##0">
                        <c:v>12500</c:v>
                      </c:pt>
                      <c:pt idx="3" formatCode="#,##0">
                        <c:v>12500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5F55-49A9-8C05-D0FB494092E7}"/>
                  </c:ext>
                </c:extLst>
              </c15:ser>
            </c15:filteredBarSeries>
          </c:ext>
        </c:extLst>
      </c:barChart>
      <c:lineChart>
        <c:grouping val="standard"/>
        <c:varyColors val="0"/>
        <c:ser>
          <c:idx val="2"/>
          <c:order val="2"/>
          <c:tx>
            <c:strRef>
              <c:f>'Business Meetings'!$B$76</c:f>
              <c:strCache>
                <c:ptCount val="1"/>
                <c:pt idx="0">
                  <c:v>Ratio tyre/CU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'Business Meetings'!$K$73:$O$73</c15:sqref>
                  </c15:fullRef>
                </c:ext>
              </c:extLst>
              <c:f>'Business Meetings'!$L$73:$O$73</c:f>
              <c:strCache>
                <c:ptCount val="4"/>
                <c:pt idx="0">
                  <c:v>FY 2024</c:v>
                </c:pt>
                <c:pt idx="1">
                  <c:v>FC
FY 2025</c:v>
                </c:pt>
                <c:pt idx="2">
                  <c:v>Ambition
2026</c:v>
                </c:pt>
                <c:pt idx="3">
                  <c:v>Ambition
2027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'Business Meetings'!$K$76:$O$76</c15:sqref>
                  </c15:fullRef>
                </c:ext>
              </c:extLst>
              <c:f>'Business Meetings'!$L$76:$O$76</c:f>
              <c:numCache>
                <c:formatCode>_(* #,##0.00_);_(* \(#,##0.00\);_(* "-"??_);_(@_)</c:formatCode>
                <c:ptCount val="4"/>
                <c:pt idx="0">
                  <c:v>0.28964143426294819</c:v>
                </c:pt>
                <c:pt idx="1">
                  <c:v>0.21664</c:v>
                </c:pt>
                <c:pt idx="2">
                  <c:v>0.28000000000000003</c:v>
                </c:pt>
                <c:pt idx="3">
                  <c:v>0.28000000000000003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F55-49A9-8C05-D0FB494092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09278576"/>
        <c:axId val="1109280736"/>
      </c:lineChart>
      <c:catAx>
        <c:axId val="10796730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79674488"/>
        <c:crosses val="autoZero"/>
        <c:auto val="1"/>
        <c:lblAlgn val="ctr"/>
        <c:lblOffset val="100"/>
        <c:noMultiLvlLbl val="0"/>
      </c:catAx>
      <c:valAx>
        <c:axId val="1079674488"/>
        <c:scaling>
          <c:orientation val="minMax"/>
        </c:scaling>
        <c:delete val="0"/>
        <c:axPos val="l"/>
        <c:numFmt formatCode="_-* #,##0_-;\-* #,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79673048"/>
        <c:crosses val="autoZero"/>
        <c:crossBetween val="between"/>
      </c:valAx>
      <c:valAx>
        <c:axId val="1109280736"/>
        <c:scaling>
          <c:orientation val="minMax"/>
        </c:scaling>
        <c:delete val="0"/>
        <c:axPos val="r"/>
        <c:numFmt formatCode="_(* #,##0.00_);_(* \(#,##0.00\);_(* &quot;-&quot;??_);_(@_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09278576"/>
        <c:crosses val="max"/>
        <c:crossBetween val="between"/>
      </c:valAx>
      <c:catAx>
        <c:axId val="110927857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0928073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lang="en-US" sz="1200" b="0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Accessoires</a:t>
            </a:r>
            <a:r>
              <a:rPr lang="fr-BE" baseline="0"/>
              <a:t> </a:t>
            </a:r>
            <a:r>
              <a:rPr lang="fr-BE"/>
              <a:t>(sell-in)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1200" b="0" i="0" u="none" strike="noStrike" kern="1200" spc="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'Business Meetings'!$B$100</c:f>
              <c:strCache>
                <c:ptCount val="1"/>
                <c:pt idx="0">
                  <c:v>Turnover Accessoires</c:v>
                </c:pt>
              </c:strCache>
            </c:strRef>
          </c:tx>
          <c:spPr>
            <a:solidFill>
              <a:schemeClr val="accent1">
                <a:shade val="6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lang="en-US"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LID4096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'Business Meetings'!$K$73:$O$73</c:f>
              <c:strCache>
                <c:ptCount val="5"/>
                <c:pt idx="0">
                  <c:v>FY 2023</c:v>
                </c:pt>
                <c:pt idx="1">
                  <c:v>FY 2024</c:v>
                </c:pt>
                <c:pt idx="2">
                  <c:v>FC
FY 2025</c:v>
                </c:pt>
                <c:pt idx="3">
                  <c:v>Ambition
2026</c:v>
                </c:pt>
                <c:pt idx="4">
                  <c:v>Ambition
2027</c:v>
                </c:pt>
              </c:strCache>
            </c:strRef>
          </c:cat>
          <c:val>
            <c:numRef>
              <c:f>'Business Meetings'!$K$100:$O$100</c:f>
            </c:numRef>
          </c:val>
          <c:extLst>
            <c:ext xmlns:c16="http://schemas.microsoft.com/office/drawing/2014/chart" uri="{C3380CC4-5D6E-409C-BE32-E72D297353CC}">
              <c16:uniqueId val="{00000000-5F55-49A9-8C05-D0FB494092E7}"/>
            </c:ext>
          </c:extLst>
        </c:ser>
        <c:ser>
          <c:idx val="1"/>
          <c:order val="1"/>
          <c:tx>
            <c:strRef>
              <c:f>'Business Meetings'!$B$101</c:f>
              <c:strCache>
                <c:ptCount val="1"/>
                <c:pt idx="0">
                  <c:v># AAK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lang="en-US"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LID4096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'Business Meetings'!$K$73:$O$73</c:f>
              <c:strCache>
                <c:ptCount val="5"/>
                <c:pt idx="0">
                  <c:v>FY 2023</c:v>
                </c:pt>
                <c:pt idx="1">
                  <c:v>FY 2024</c:v>
                </c:pt>
                <c:pt idx="2">
                  <c:v>FC
FY 2025</c:v>
                </c:pt>
                <c:pt idx="3">
                  <c:v>Ambition
2026</c:v>
                </c:pt>
                <c:pt idx="4">
                  <c:v>Ambition
2027</c:v>
                </c:pt>
              </c:strCache>
            </c:strRef>
          </c:cat>
          <c:val>
            <c:numRef>
              <c:f>'Business Meetings'!$K$101:$O$101</c:f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5F55-49A9-8C05-D0FB494092E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1079673048"/>
        <c:axId val="1079674488"/>
        <c:extLst/>
      </c:barChart>
      <c:lineChart>
        <c:grouping val="standard"/>
        <c:varyColors val="0"/>
        <c:ser>
          <c:idx val="2"/>
          <c:order val="2"/>
          <c:tx>
            <c:strRef>
              <c:f>'Business Meetings'!$B$102</c:f>
              <c:strCache>
                <c:ptCount val="1"/>
                <c:pt idx="0">
                  <c:v>Accessoires/AAK</c:v>
                </c:pt>
              </c:strCache>
            </c:strRef>
          </c:tx>
          <c:spPr>
            <a:ln w="28575" cap="rnd">
              <a:solidFill>
                <a:schemeClr val="accent1">
                  <a:tint val="6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lang="en-US"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LID4096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'Business Meetings'!$K$73:$O$73</c:f>
              <c:strCache>
                <c:ptCount val="5"/>
                <c:pt idx="0">
                  <c:v>FY 2023</c:v>
                </c:pt>
                <c:pt idx="1">
                  <c:v>FY 2024</c:v>
                </c:pt>
                <c:pt idx="2">
                  <c:v>FC
FY 2025</c:v>
                </c:pt>
                <c:pt idx="3">
                  <c:v>Ambition
2026</c:v>
                </c:pt>
                <c:pt idx="4">
                  <c:v>Ambition
2027</c:v>
                </c:pt>
              </c:strCache>
            </c:strRef>
          </c:cat>
          <c:val>
            <c:numRef>
              <c:f>'Business Meetings'!$K$102:$O$102</c:f>
            </c:numRef>
          </c:val>
          <c:smooth val="0"/>
          <c:extLst>
            <c:ext xmlns:c16="http://schemas.microsoft.com/office/drawing/2014/chart" uri="{C3380CC4-5D6E-409C-BE32-E72D297353CC}">
              <c16:uniqueId val="{00000002-5F55-49A9-8C05-D0FB494092E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109278576"/>
        <c:axId val="1109280736"/>
      </c:lineChart>
      <c:catAx>
        <c:axId val="10796730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79674488"/>
        <c:crosses val="autoZero"/>
        <c:auto val="1"/>
        <c:lblAlgn val="ctr"/>
        <c:lblOffset val="100"/>
        <c:noMultiLvlLbl val="0"/>
      </c:catAx>
      <c:valAx>
        <c:axId val="1079674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,##0_-;\-* #,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79673048"/>
        <c:crosses val="autoZero"/>
        <c:crossBetween val="between"/>
      </c:valAx>
      <c:valAx>
        <c:axId val="1109280736"/>
        <c:scaling>
          <c:orientation val="minMax"/>
        </c:scaling>
        <c:delete val="0"/>
        <c:axPos val="r"/>
        <c:numFmt formatCode="_-* #,##0_-;\-* #,##0_-;_-* &quot;-&quot;??_-;_-@_-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09278576"/>
        <c:crosses val="max"/>
        <c:crossBetween val="between"/>
      </c:valAx>
      <c:catAx>
        <c:axId val="110927857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0928073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lang="en-US" sz="1000" b="0" i="0" u="none" strike="noStrike" kern="1200" baseline="0">
          <a:solidFill>
            <a:schemeClr val="tx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lang="en-US" sz="1200" b="0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CEM</a:t>
            </a:r>
          </a:p>
        </c:rich>
      </c:tx>
      <c:layout>
        <c:manualLayout>
          <c:xMode val="edge"/>
          <c:yMode val="edge"/>
          <c:x val="0.42703169048313405"/>
          <c:y val="2.564513328065199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1200" b="0" i="0" u="none" strike="noStrike" kern="1200" spc="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9.4228469165773838E-3"/>
          <c:y val="0.14665829740176192"/>
          <c:w val="0.83252039638281394"/>
          <c:h val="0.52854333586759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'Business Meetings'!$C$124</c:f>
              <c:strCache>
                <c:ptCount val="1"/>
                <c:pt idx="0">
                  <c:v>FY 2023</c:v>
                </c:pt>
              </c:strCache>
            </c:strRef>
          </c:tx>
          <c:spPr>
            <a:solidFill>
              <a:srgbClr val="0876A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lang="en-US" sz="12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LID4096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'Business Meetings'!$B$126</c:f>
              <c:strCache>
                <c:ptCount val="1"/>
                <c:pt idx="0">
                  <c:v>CEM Overall Satisfaction</c:v>
                </c:pt>
              </c:strCache>
            </c:strRef>
          </c:cat>
          <c:val>
            <c:numRef>
              <c:f>'Business Meetings'!$C$126</c:f>
              <c:numCache>
                <c:formatCode>General</c:formatCode>
                <c:ptCount val="1"/>
                <c:pt idx="0">
                  <c:v>4.7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F55-49A9-8C05-D0FB494092E7}"/>
            </c:ext>
          </c:extLst>
        </c:ser>
        <c:ser>
          <c:idx val="1"/>
          <c:order val="1"/>
          <c:tx>
            <c:strRef>
              <c:f>'Business Meetings'!$D$124</c:f>
              <c:strCache>
                <c:ptCount val="1"/>
                <c:pt idx="0">
                  <c:v>FY 2024</c:v>
                </c:pt>
              </c:strCache>
            </c:strRef>
          </c:tx>
          <c:spPr>
            <a:solidFill>
              <a:srgbClr val="0C8BBC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lang="en-US" sz="12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LID4096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'Business Meetings'!$B$126</c:f>
              <c:strCache>
                <c:ptCount val="1"/>
                <c:pt idx="0">
                  <c:v>CEM Overall Satisfaction</c:v>
                </c:pt>
              </c:strCache>
            </c:strRef>
          </c:cat>
          <c:val>
            <c:numRef>
              <c:f>'Business Meetings'!$D$126</c:f>
              <c:numCache>
                <c:formatCode>General</c:formatCode>
                <c:ptCount val="1"/>
                <c:pt idx="0">
                  <c:v>4.72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5F55-49A9-8C05-D0FB494092E7}"/>
            </c:ext>
          </c:extLst>
        </c:ser>
        <c:ser>
          <c:idx val="2"/>
          <c:order val="2"/>
          <c:tx>
            <c:strRef>
              <c:f>'Business Meetings'!$E$124</c:f>
              <c:strCache>
                <c:ptCount val="1"/>
                <c:pt idx="0">
                  <c:v>YTD 2025</c:v>
                </c:pt>
              </c:strCache>
            </c:strRef>
          </c:tx>
          <c:spPr>
            <a:solidFill>
              <a:srgbClr val="0F9ED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lang="en-US" sz="12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LID4096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'Business Meetings'!$B$126</c:f>
              <c:strCache>
                <c:ptCount val="1"/>
                <c:pt idx="0">
                  <c:v>CEM Overall Satisfaction</c:v>
                </c:pt>
              </c:strCache>
            </c:strRef>
          </c:cat>
          <c:val>
            <c:numRef>
              <c:f>'Business Meetings'!$E$126</c:f>
              <c:numCache>
                <c:formatCode>General</c:formatCode>
                <c:ptCount val="1"/>
                <c:pt idx="0">
                  <c:v>4.66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CF9-4AA5-83CC-635E59824DE4}"/>
            </c:ext>
          </c:extLst>
        </c:ser>
        <c:ser>
          <c:idx val="7"/>
          <c:order val="7"/>
          <c:tx>
            <c:strRef>
              <c:f>'Business Meetings'!$J$124</c:f>
              <c:strCache>
                <c:ptCount val="1"/>
                <c:pt idx="0">
                  <c:v>Ambition
2026</c:v>
                </c:pt>
              </c:strCache>
            </c:strRef>
          </c:tx>
          <c:spPr>
            <a:solidFill>
              <a:srgbClr val="85BAE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lang="en-US" sz="12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LID4096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'Business Meetings'!$B$126</c:f>
              <c:strCache>
                <c:ptCount val="1"/>
                <c:pt idx="0">
                  <c:v>CEM Overall Satisfaction</c:v>
                </c:pt>
              </c:strCache>
            </c:strRef>
          </c:cat>
          <c:val>
            <c:numRef>
              <c:f>'Business Meetings'!$J$126</c:f>
              <c:numCache>
                <c:formatCode>_-* #,##0.0_-;\-* #,##0.0_-;_-* "-"??_-;_-@_-</c:formatCode>
                <c:ptCount val="1"/>
                <c:pt idx="0">
                  <c:v>4.5999999999999996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E34-4C54-8248-C9CB30808ED9}"/>
            </c:ext>
          </c:extLst>
        </c:ser>
        <c:ser>
          <c:idx val="8"/>
          <c:order val="8"/>
          <c:tx>
            <c:strRef>
              <c:f>'Business Meetings'!$K$124</c:f>
              <c:strCache>
                <c:ptCount val="1"/>
                <c:pt idx="0">
                  <c:v>Ambition
2027</c:v>
                </c:pt>
              </c:strCache>
            </c:strRef>
          </c:tx>
          <c:spPr>
            <a:solidFill>
              <a:srgbClr val="B5D2EA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lang="en-US" sz="12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LID4096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'Business Meetings'!$B$126</c:f>
              <c:strCache>
                <c:ptCount val="1"/>
                <c:pt idx="0">
                  <c:v>CEM Overall Satisfaction</c:v>
                </c:pt>
              </c:strCache>
            </c:strRef>
          </c:cat>
          <c:val>
            <c:numRef>
              <c:f>'Business Meetings'!$K$126</c:f>
              <c:numCache>
                <c:formatCode>_-* #,##0.0_-;\-* #,##0.0_-;_-* "-"??_-;_-@_-</c:formatCode>
                <c:ptCount val="1"/>
                <c:pt idx="0">
                  <c:v>4.7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E34-4C54-8248-C9CB30808ED9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8"/>
        <c:axId val="1079673048"/>
        <c:axId val="1079674488"/>
        <c:extLst>
          <c:ext xmlns:c15="http://schemas.microsoft.com/office/drawing/2012/chart" uri="{02D57815-91ED-43cb-92C2-25804820EDAC}">
            <c15:filteredBarSeries>
              <c15:ser>
                <c:idx val="3"/>
                <c:order val="3"/>
                <c:tx>
                  <c:strRef>
                    <c:extLst>
                      <c:ext uri="{02D57815-91ED-43cb-92C2-25804820EDAC}">
                        <c15:formulaRef>
                          <c15:sqref>'Business Meetings'!$F$124</c15:sqref>
                        </c15:formulaRef>
                      </c:ext>
                    </c:extLst>
                    <c:strCache>
                      <c:ptCount val="1"/>
                      <c:pt idx="0">
                        <c:v>Target</c:v>
                      </c:pt>
                    </c:strCache>
                  </c:strRef>
                </c:tx>
                <c:spPr>
                  <a:solidFill>
                    <a:schemeClr val="accent1">
                      <a:shade val="86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lang="en-US" sz="10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LID4096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'Business Meetings'!$B$126</c15:sqref>
                        </c15:formulaRef>
                      </c:ext>
                    </c:extLst>
                    <c:strCache>
                      <c:ptCount val="1"/>
                      <c:pt idx="0">
                        <c:v>CEM Overall Satisfaction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'Business Meetings'!$F$126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4.5999999999999996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4E34-4C54-8248-C9CB30808ED9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'Business Meetings'!$G$124</c15:sqref>
                        </c15:formulaRef>
                      </c:ext>
                    </c:extLst>
                    <c:strCache>
                      <c:ptCount val="1"/>
                      <c:pt idx="0">
                        <c:v>25 vs 24
%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lang="en-US" sz="10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LID4096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'Business Meetings'!$B$126</c15:sqref>
                        </c15:formulaRef>
                      </c:ext>
                    </c:extLst>
                    <c:strCache>
                      <c:ptCount val="1"/>
                      <c:pt idx="0">
                        <c:v>CEM Overall Satisfaction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'Business Meetings'!$G$126</c15:sqref>
                        </c15:formulaRef>
                      </c:ext>
                    </c:extLst>
                    <c:numCache>
                      <c:formatCode>0.0%</c:formatCode>
                      <c:ptCount val="1"/>
                      <c:pt idx="0">
                        <c:v>-1.2711864406779579E-2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4E34-4C54-8248-C9CB30808ED9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'Business Meetings'!$H$124</c15:sqref>
                        </c15:formulaRef>
                      </c:ext>
                    </c:extLst>
                    <c:strCache>
                      <c:ptCount val="1"/>
                      <c:pt idx="0">
                        <c:v>25 vs Target
%</c:v>
                      </c:pt>
                    </c:strCache>
                  </c:strRef>
                </c:tx>
                <c:spPr>
                  <a:solidFill>
                    <a:schemeClr val="accent1">
                      <a:tint val="86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lang="en-US" sz="10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LID4096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'Business Meetings'!$B$126</c15:sqref>
                        </c15:formulaRef>
                      </c:ext>
                    </c:extLst>
                    <c:strCache>
                      <c:ptCount val="1"/>
                      <c:pt idx="0">
                        <c:v>CEM Overall Satisfaction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'Business Meetings'!$H$126</c15:sqref>
                        </c15:formulaRef>
                      </c:ext>
                    </c:extLst>
                    <c:numCache>
                      <c:formatCode>0.0%</c:formatCode>
                      <c:ptCount val="1"/>
                      <c:pt idx="0">
                        <c:v>1.3043478260869674E-2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4E34-4C54-8248-C9CB30808ED9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'Business Meetings'!$I$124</c15:sqref>
                        </c15:formulaRef>
                      </c:ext>
                    </c:extLst>
                    <c:strCache>
                      <c:ptCount val="1"/>
                      <c:pt idx="0">
                        <c:v>FC 
FY 2025</c:v>
                      </c:pt>
                    </c:strCache>
                  </c:strRef>
                </c:tx>
                <c:spPr>
                  <a:solidFill>
                    <a:schemeClr val="accent1">
                      <a:tint val="72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lang="en-US" sz="10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LID4096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'Business Meetings'!$B$126</c15:sqref>
                        </c15:formulaRef>
                      </c:ext>
                    </c:extLst>
                    <c:strCache>
                      <c:ptCount val="1"/>
                      <c:pt idx="0">
                        <c:v>CEM Overall Satisfaction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'Business Meetings'!$I$126</c15:sqref>
                        </c15:formulaRef>
                      </c:ext>
                    </c:extLst>
                    <c:numCache>
                      <c:formatCode>#,##0.0</c:formatCode>
                      <c:ptCount val="1"/>
                      <c:pt idx="0">
                        <c:v>4.5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4E34-4C54-8248-C9CB30808ED9}"/>
                  </c:ext>
                </c:extLst>
              </c15:ser>
            </c15:filteredBarSeries>
          </c:ext>
        </c:extLst>
      </c:barChart>
      <c:catAx>
        <c:axId val="10796730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79674488"/>
        <c:crossesAt val="0"/>
        <c:auto val="1"/>
        <c:lblAlgn val="ctr"/>
        <c:lblOffset val="100"/>
        <c:noMultiLvlLbl val="0"/>
      </c:catAx>
      <c:valAx>
        <c:axId val="107967448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high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796730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lang="en-US" sz="1000" b="0" i="0" u="none" strike="noStrike" kern="1200" baseline="0">
          <a:solidFill>
            <a:schemeClr val="tx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lang="en-US" sz="1200" b="0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NPS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1200" b="0" i="0" u="none" strike="noStrike" kern="1200" spc="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'Business Meetings'!$C$124</c:f>
              <c:strCache>
                <c:ptCount val="1"/>
                <c:pt idx="0">
                  <c:v>FY 2023</c:v>
                </c:pt>
              </c:strCache>
            </c:strRef>
          </c:tx>
          <c:spPr>
            <a:solidFill>
              <a:srgbClr val="0876A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lang="en-US" sz="12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'Business Meetings'!$B$125</c:f>
              <c:strCache>
                <c:ptCount val="1"/>
                <c:pt idx="0">
                  <c:v>NPS</c:v>
                </c:pt>
              </c:strCache>
            </c:strRef>
          </c:cat>
          <c:val>
            <c:numRef>
              <c:f>'Business Meetings'!$C$125</c:f>
              <c:numCache>
                <c:formatCode>#,##0.0</c:formatCode>
                <c:ptCount val="1"/>
                <c:pt idx="0">
                  <c:v>73.28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F55-49A9-8C05-D0FB494092E7}"/>
            </c:ext>
          </c:extLst>
        </c:ser>
        <c:ser>
          <c:idx val="1"/>
          <c:order val="1"/>
          <c:tx>
            <c:strRef>
              <c:f>'Business Meetings'!$D$124</c:f>
              <c:strCache>
                <c:ptCount val="1"/>
                <c:pt idx="0">
                  <c:v>FY 2024</c:v>
                </c:pt>
              </c:strCache>
            </c:strRef>
          </c:tx>
          <c:spPr>
            <a:solidFill>
              <a:srgbClr val="0C8BBC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lang="en-US" sz="12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'Business Meetings'!$B$125</c:f>
              <c:strCache>
                <c:ptCount val="1"/>
                <c:pt idx="0">
                  <c:v>NPS</c:v>
                </c:pt>
              </c:strCache>
            </c:strRef>
          </c:cat>
          <c:val>
            <c:numRef>
              <c:f>'Business Meetings'!$D$125</c:f>
              <c:numCache>
                <c:formatCode>#,##0.0</c:formatCode>
                <c:ptCount val="1"/>
                <c:pt idx="0">
                  <c:v>75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5F55-49A9-8C05-D0FB494092E7}"/>
            </c:ext>
          </c:extLst>
        </c:ser>
        <c:ser>
          <c:idx val="2"/>
          <c:order val="2"/>
          <c:tx>
            <c:strRef>
              <c:f>'Business Meetings'!$E$124</c:f>
              <c:strCache>
                <c:ptCount val="1"/>
                <c:pt idx="0">
                  <c:v>YTD 2025</c:v>
                </c:pt>
              </c:strCache>
            </c:strRef>
          </c:tx>
          <c:spPr>
            <a:solidFill>
              <a:srgbClr val="0F9ED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lang="en-US" sz="12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'Business Meetings'!$B$125</c:f>
              <c:strCache>
                <c:ptCount val="1"/>
                <c:pt idx="0">
                  <c:v>NPS</c:v>
                </c:pt>
              </c:strCache>
            </c:strRef>
          </c:cat>
          <c:val>
            <c:numRef>
              <c:f>'Business Meetings'!$E$125</c:f>
              <c:numCache>
                <c:formatCode>#,##0.0</c:formatCode>
                <c:ptCount val="1"/>
                <c:pt idx="0">
                  <c:v>70.239999999999995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CF9-4AA5-83CC-635E59824DE4}"/>
            </c:ext>
          </c:extLst>
        </c:ser>
        <c:ser>
          <c:idx val="7"/>
          <c:order val="7"/>
          <c:tx>
            <c:strRef>
              <c:f>'Business Meetings'!$J$124</c:f>
              <c:strCache>
                <c:ptCount val="1"/>
                <c:pt idx="0">
                  <c:v>Ambition
2026</c:v>
                </c:pt>
              </c:strCache>
            </c:strRef>
          </c:tx>
          <c:spPr>
            <a:solidFill>
              <a:srgbClr val="85BAE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lang="en-US" sz="12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LID4096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'Business Meetings'!$B$125</c:f>
              <c:strCache>
                <c:ptCount val="1"/>
                <c:pt idx="0">
                  <c:v>NPS</c:v>
                </c:pt>
              </c:strCache>
            </c:strRef>
          </c:cat>
          <c:val>
            <c:numRef>
              <c:f>'Business Meetings'!$J$125</c:f>
              <c:numCache>
                <c:formatCode>#,##0.0</c:formatCode>
                <c:ptCount val="1"/>
                <c:pt idx="0">
                  <c:v>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C65-4CC6-8AF2-0829F4F79F33}"/>
            </c:ext>
          </c:extLst>
        </c:ser>
        <c:ser>
          <c:idx val="8"/>
          <c:order val="8"/>
          <c:tx>
            <c:strRef>
              <c:f>'Business Meetings'!$K$124</c:f>
              <c:strCache>
                <c:ptCount val="1"/>
                <c:pt idx="0">
                  <c:v>Ambition
2027</c:v>
                </c:pt>
              </c:strCache>
            </c:strRef>
          </c:tx>
          <c:spPr>
            <a:solidFill>
              <a:srgbClr val="B5D2EA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lang="en-US" sz="12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LID4096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'Business Meetings'!$B$125</c:f>
              <c:strCache>
                <c:ptCount val="1"/>
                <c:pt idx="0">
                  <c:v>NPS</c:v>
                </c:pt>
              </c:strCache>
            </c:strRef>
          </c:cat>
          <c:val>
            <c:numRef>
              <c:f>'Business Meetings'!$K$125</c:f>
              <c:numCache>
                <c:formatCode>#,##0.0</c:formatCode>
                <c:ptCount val="1"/>
                <c:pt idx="0">
                  <c:v>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5C65-4CC6-8AF2-0829F4F79F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8"/>
        <c:axId val="1079673048"/>
        <c:axId val="1079674488"/>
        <c:extLst>
          <c:ext xmlns:c15="http://schemas.microsoft.com/office/drawing/2012/chart" uri="{02D57815-91ED-43cb-92C2-25804820EDAC}">
            <c15:filteredBarSeries>
              <c15:ser>
                <c:idx val="3"/>
                <c:order val="3"/>
                <c:tx>
                  <c:strRef>
                    <c:extLst>
                      <c:ext uri="{02D57815-91ED-43cb-92C2-25804820EDAC}">
                        <c15:formulaRef>
                          <c15:sqref>'Business Meetings'!$F$124</c15:sqref>
                        </c15:formulaRef>
                      </c:ext>
                    </c:extLst>
                    <c:strCache>
                      <c:ptCount val="1"/>
                      <c:pt idx="0">
                        <c:v>Target</c:v>
                      </c:pt>
                    </c:strCache>
                  </c:strRef>
                </c:tx>
                <c:spPr>
                  <a:solidFill>
                    <a:schemeClr val="accent1">
                      <a:shade val="86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'Business Meetings'!$B$125</c15:sqref>
                        </c15:formulaRef>
                      </c:ext>
                    </c:extLst>
                    <c:strCache>
                      <c:ptCount val="1"/>
                      <c:pt idx="0">
                        <c:v>NPS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'Business Meetings'!$F$125</c15:sqref>
                        </c15:formulaRef>
                      </c:ext>
                    </c:extLst>
                    <c:numCache>
                      <c:formatCode>#,##0.0</c:formatCode>
                      <c:ptCount val="1"/>
                      <c:pt idx="0">
                        <c:v>54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5C65-4CC6-8AF2-0829F4F79F33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'Business Meetings'!$G$124</c15:sqref>
                        </c15:formulaRef>
                      </c:ext>
                    </c:extLst>
                    <c:strCache>
                      <c:ptCount val="1"/>
                      <c:pt idx="0">
                        <c:v>25 vs 24
%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'Business Meetings'!$B$125</c15:sqref>
                        </c15:formulaRef>
                      </c:ext>
                    </c:extLst>
                    <c:strCache>
                      <c:ptCount val="1"/>
                      <c:pt idx="0">
                        <c:v>NPS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'Business Meetings'!$G$125</c15:sqref>
                        </c15:formulaRef>
                      </c:ext>
                    </c:extLst>
                    <c:numCache>
                      <c:formatCode>0.0%</c:formatCode>
                      <c:ptCount val="1"/>
                      <c:pt idx="0">
                        <c:v>-6.3466666666666741E-2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5C65-4CC6-8AF2-0829F4F79F33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'Business Meetings'!$H$124</c15:sqref>
                        </c15:formulaRef>
                      </c:ext>
                    </c:extLst>
                    <c:strCache>
                      <c:ptCount val="1"/>
                      <c:pt idx="0">
                        <c:v>25 vs Target
%</c:v>
                      </c:pt>
                    </c:strCache>
                  </c:strRef>
                </c:tx>
                <c:spPr>
                  <a:solidFill>
                    <a:schemeClr val="accent1">
                      <a:tint val="86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'Business Meetings'!$B$125</c15:sqref>
                        </c15:formulaRef>
                      </c:ext>
                    </c:extLst>
                    <c:strCache>
                      <c:ptCount val="1"/>
                      <c:pt idx="0">
                        <c:v>NPS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'Business Meetings'!$H$125</c15:sqref>
                        </c15:formulaRef>
                      </c:ext>
                    </c:extLst>
                    <c:numCache>
                      <c:formatCode>0.0%</c:formatCode>
                      <c:ptCount val="1"/>
                      <c:pt idx="0">
                        <c:v>0.30074074074074064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5C65-4CC6-8AF2-0829F4F79F33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'Business Meetings'!$I$124</c15:sqref>
                        </c15:formulaRef>
                      </c:ext>
                    </c:extLst>
                    <c:strCache>
                      <c:ptCount val="1"/>
                      <c:pt idx="0">
                        <c:v>FC 
FY 2025</c:v>
                      </c:pt>
                    </c:strCache>
                  </c:strRef>
                </c:tx>
                <c:spPr>
                  <a:solidFill>
                    <a:schemeClr val="accent1">
                      <a:tint val="72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'Business Meetings'!$B$125</c15:sqref>
                        </c15:formulaRef>
                      </c:ext>
                    </c:extLst>
                    <c:strCache>
                      <c:ptCount val="1"/>
                      <c:pt idx="0">
                        <c:v>NPS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'Business Meetings'!$I$125</c15:sqref>
                        </c15:formulaRef>
                      </c:ext>
                    </c:extLst>
                    <c:numCache>
                      <c:formatCode>#,##0.0</c:formatCode>
                      <c:ptCount val="1"/>
                      <c:pt idx="0">
                        <c:v>70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5C65-4CC6-8AF2-0829F4F79F33}"/>
                  </c:ext>
                </c:extLst>
              </c15:ser>
            </c15:filteredBarSeries>
          </c:ext>
        </c:extLst>
      </c:barChart>
      <c:catAx>
        <c:axId val="10796730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79674488"/>
        <c:crossesAt val="0"/>
        <c:auto val="1"/>
        <c:lblAlgn val="ctr"/>
        <c:lblOffset val="100"/>
        <c:noMultiLvlLbl val="0"/>
      </c:catAx>
      <c:valAx>
        <c:axId val="1079674488"/>
        <c:scaling>
          <c:orientation val="minMax"/>
          <c:max val="80"/>
        </c:scaling>
        <c:delete val="0"/>
        <c:axPos val="l"/>
        <c:numFmt formatCode="#,##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796730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2.7132763587119944E-2"/>
          <c:y val="0.79294936934867988"/>
          <c:w val="0.97286723641288009"/>
          <c:h val="0.1817621864083572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9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LID4096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lang="en-US" sz="1000" b="0" i="0" u="none" strike="noStrike" kern="1200" baseline="0">
          <a:solidFill>
            <a:schemeClr val="tx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withinLinear" id="17">
  <a:schemeClr val="accent4"/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5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6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88301</xdr:colOff>
      <xdr:row>7</xdr:row>
      <xdr:rowOff>8965</xdr:rowOff>
    </xdr:from>
    <xdr:to>
      <xdr:col>7</xdr:col>
      <xdr:colOff>35858</xdr:colOff>
      <xdr:row>23</xdr:row>
      <xdr:rowOff>104887</xdr:rowOff>
    </xdr:to>
    <xdr:graphicFrame macro="">
      <xdr:nvGraphicFramePr>
        <xdr:cNvPr id="1352" name="Chart 1">
          <a:extLst>
            <a:ext uri="{FF2B5EF4-FFF2-40B4-BE49-F238E27FC236}">
              <a16:creationId xmlns:a16="http://schemas.microsoft.com/office/drawing/2014/main" id="{836A3198-2792-08DE-B486-5FE3E1825A8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32</xdr:row>
      <xdr:rowOff>45720</xdr:rowOff>
    </xdr:from>
    <xdr:to>
      <xdr:col>7</xdr:col>
      <xdr:colOff>144780</xdr:colOff>
      <xdr:row>40</xdr:row>
      <xdr:rowOff>83820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7AE87170-2DFB-4E5F-97FA-2F2120A2AD9A}"/>
            </a:ext>
          </a:extLst>
        </xdr:cNvPr>
        <xdr:cNvSpPr txBox="1"/>
      </xdr:nvSpPr>
      <xdr:spPr>
        <a:xfrm>
          <a:off x="0" y="4472940"/>
          <a:ext cx="5120640" cy="15011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Current year performance</a:t>
          </a:r>
        </a:p>
      </xdr:txBody>
    </xdr:sp>
    <xdr:clientData/>
  </xdr:twoCellAnchor>
  <xdr:twoCellAnchor>
    <xdr:from>
      <xdr:col>7</xdr:col>
      <xdr:colOff>243840</xdr:colOff>
      <xdr:row>32</xdr:row>
      <xdr:rowOff>45720</xdr:rowOff>
    </xdr:from>
    <xdr:to>
      <xdr:col>14</xdr:col>
      <xdr:colOff>541020</xdr:colOff>
      <xdr:row>40</xdr:row>
      <xdr:rowOff>83820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7C257608-53D0-4479-8790-7565F0B434F2}"/>
            </a:ext>
          </a:extLst>
        </xdr:cNvPr>
        <xdr:cNvSpPr txBox="1"/>
      </xdr:nvSpPr>
      <xdr:spPr>
        <a:xfrm>
          <a:off x="5219700" y="4472940"/>
          <a:ext cx="5173980" cy="15011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Next year performance</a:t>
          </a:r>
        </a:p>
      </xdr:txBody>
    </xdr:sp>
    <xdr:clientData/>
  </xdr:twoCellAnchor>
  <xdr:twoCellAnchor>
    <xdr:from>
      <xdr:col>1</xdr:col>
      <xdr:colOff>476</xdr:colOff>
      <xdr:row>53</xdr:row>
      <xdr:rowOff>475</xdr:rowOff>
    </xdr:from>
    <xdr:to>
      <xdr:col>6</xdr:col>
      <xdr:colOff>598170</xdr:colOff>
      <xdr:row>69</xdr:row>
      <xdr:rowOff>102869</xdr:rowOff>
    </xdr:to>
    <xdr:graphicFrame macro="">
      <xdr:nvGraphicFramePr>
        <xdr:cNvPr id="36" name="Chart 16">
          <a:extLst>
            <a:ext uri="{FF2B5EF4-FFF2-40B4-BE49-F238E27FC236}">
              <a16:creationId xmlns:a16="http://schemas.microsoft.com/office/drawing/2014/main" id="{55225A16-7A4D-C07E-60D3-1CC8CD9FD99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575310</xdr:colOff>
      <xdr:row>78</xdr:row>
      <xdr:rowOff>0</xdr:rowOff>
    </xdr:from>
    <xdr:to>
      <xdr:col>6</xdr:col>
      <xdr:colOff>562451</xdr:colOff>
      <xdr:row>94</xdr:row>
      <xdr:rowOff>129540</xdr:rowOff>
    </xdr:to>
    <xdr:graphicFrame macro="">
      <xdr:nvGraphicFramePr>
        <xdr:cNvPr id="42" name="Chart 17">
          <a:extLst>
            <a:ext uri="{FF2B5EF4-FFF2-40B4-BE49-F238E27FC236}">
              <a16:creationId xmlns:a16="http://schemas.microsoft.com/office/drawing/2014/main" id="{6457C570-8965-DB81-4A42-FD709FE0EEB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487680</xdr:colOff>
          <xdr:row>0</xdr:row>
          <xdr:rowOff>76200</xdr:rowOff>
        </xdr:from>
        <xdr:to>
          <xdr:col>20</xdr:col>
          <xdr:colOff>2011680</xdr:colOff>
          <xdr:row>2</xdr:row>
          <xdr:rowOff>83820</xdr:rowOff>
        </xdr:to>
        <xdr:sp macro="" textlink="">
          <xdr:nvSpPr>
            <xdr:cNvPr id="1110" name="BtnExport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LID4096" sz="1000" b="1" i="0" u="none" strike="noStrike" baseline="0">
                  <a:solidFill>
                    <a:srgbClr val="000000"/>
                  </a:solidFill>
                  <a:latin typeface="Aptos Narrow"/>
                </a:rPr>
                <a:t>Export PowerPoint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390525</xdr:colOff>
      <xdr:row>64</xdr:row>
      <xdr:rowOff>1905</xdr:rowOff>
    </xdr:from>
    <xdr:to>
      <xdr:col>15</xdr:col>
      <xdr:colOff>37203</xdr:colOff>
      <xdr:row>69</xdr:row>
      <xdr:rowOff>118782</xdr:rowOff>
    </xdr:to>
    <xdr:sp macro="" textlink="">
      <xdr:nvSpPr>
        <xdr:cNvPr id="1326" name="TextBox 8">
          <a:extLst>
            <a:ext uri="{FF2B5EF4-FFF2-40B4-BE49-F238E27FC236}">
              <a16:creationId xmlns:a16="http://schemas.microsoft.com/office/drawing/2014/main" id="{2E05972F-1F4A-41D6-AE1D-FB61B4F94346}"/>
            </a:ext>
          </a:extLst>
        </xdr:cNvPr>
        <xdr:cNvSpPr txBox="1"/>
      </xdr:nvSpPr>
      <xdr:spPr>
        <a:xfrm>
          <a:off x="5991225" y="9422130"/>
          <a:ext cx="5228328" cy="102175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Actions to achieve</a:t>
          </a:r>
          <a:r>
            <a:rPr lang="fr-FR" sz="1100" baseline="0"/>
            <a:t> ambitions for 2026 :</a:t>
          </a:r>
          <a:endParaRPr lang="fr-FR" sz="1100"/>
        </a:p>
      </xdr:txBody>
    </xdr:sp>
    <xdr:clientData/>
  </xdr:twoCellAnchor>
  <xdr:twoCellAnchor>
    <xdr:from>
      <xdr:col>7</xdr:col>
      <xdr:colOff>392318</xdr:colOff>
      <xdr:row>53</xdr:row>
      <xdr:rowOff>0</xdr:rowOff>
    </xdr:from>
    <xdr:to>
      <xdr:col>15</xdr:col>
      <xdr:colOff>32273</xdr:colOff>
      <xdr:row>58</xdr:row>
      <xdr:rowOff>30480</xdr:rowOff>
    </xdr:to>
    <xdr:sp macro="" textlink="">
      <xdr:nvSpPr>
        <xdr:cNvPr id="1327" name="TextBox 13">
          <a:extLst>
            <a:ext uri="{FF2B5EF4-FFF2-40B4-BE49-F238E27FC236}">
              <a16:creationId xmlns:a16="http://schemas.microsoft.com/office/drawing/2014/main" id="{CE56D6AA-0F54-4C23-94DE-64D04EFDF5C7}"/>
            </a:ext>
          </a:extLst>
        </xdr:cNvPr>
        <xdr:cNvSpPr txBox="1"/>
      </xdr:nvSpPr>
      <xdr:spPr>
        <a:xfrm>
          <a:off x="5993018" y="7429500"/>
          <a:ext cx="5221605" cy="93535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Explainations of YTD 2025 results </a:t>
          </a:r>
          <a:r>
            <a:rPr lang="fr-FR" sz="1100" baseline="0"/>
            <a:t> :</a:t>
          </a:r>
          <a:endParaRPr lang="fr-FR" sz="1100"/>
        </a:p>
      </xdr:txBody>
    </xdr:sp>
    <xdr:clientData/>
  </xdr:twoCellAnchor>
  <xdr:twoCellAnchor>
    <xdr:from>
      <xdr:col>7</xdr:col>
      <xdr:colOff>392318</xdr:colOff>
      <xdr:row>58</xdr:row>
      <xdr:rowOff>104775</xdr:rowOff>
    </xdr:from>
    <xdr:to>
      <xdr:col>15</xdr:col>
      <xdr:colOff>32273</xdr:colOff>
      <xdr:row>63</xdr:row>
      <xdr:rowOff>135255</xdr:rowOff>
    </xdr:to>
    <xdr:sp macro="" textlink="">
      <xdr:nvSpPr>
        <xdr:cNvPr id="1328" name="TextBox 14">
          <a:extLst>
            <a:ext uri="{FF2B5EF4-FFF2-40B4-BE49-F238E27FC236}">
              <a16:creationId xmlns:a16="http://schemas.microsoft.com/office/drawing/2014/main" id="{936DC386-00B8-479C-8FC4-F61990182828}"/>
            </a:ext>
          </a:extLst>
        </xdr:cNvPr>
        <xdr:cNvSpPr txBox="1"/>
      </xdr:nvSpPr>
      <xdr:spPr>
        <a:xfrm>
          <a:off x="5993018" y="8439150"/>
          <a:ext cx="5221605" cy="93535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Actions to achieve FC FY 2025 </a:t>
          </a:r>
          <a:r>
            <a:rPr lang="fr-FR" sz="1100" baseline="0"/>
            <a:t> :</a:t>
          </a:r>
          <a:endParaRPr lang="fr-FR" sz="1100"/>
        </a:p>
      </xdr:txBody>
    </xdr:sp>
    <xdr:clientData/>
  </xdr:twoCellAnchor>
  <xdr:twoCellAnchor>
    <xdr:from>
      <xdr:col>7</xdr:col>
      <xdr:colOff>342900</xdr:colOff>
      <xdr:row>89</xdr:row>
      <xdr:rowOff>1905</xdr:rowOff>
    </xdr:from>
    <xdr:to>
      <xdr:col>14</xdr:col>
      <xdr:colOff>646803</xdr:colOff>
      <xdr:row>94</xdr:row>
      <xdr:rowOff>118782</xdr:rowOff>
    </xdr:to>
    <xdr:sp macro="" textlink="">
      <xdr:nvSpPr>
        <xdr:cNvPr id="1389" name="TextBox 20">
          <a:extLst>
            <a:ext uri="{FF2B5EF4-FFF2-40B4-BE49-F238E27FC236}">
              <a16:creationId xmlns:a16="http://schemas.microsoft.com/office/drawing/2014/main" id="{7A71787C-ADC9-4977-9824-F84CBF80A3D4}"/>
            </a:ext>
          </a:extLst>
        </xdr:cNvPr>
        <xdr:cNvSpPr txBox="1"/>
      </xdr:nvSpPr>
      <xdr:spPr>
        <a:xfrm>
          <a:off x="5943600" y="14337030"/>
          <a:ext cx="5228328" cy="102175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Actions to achieve</a:t>
          </a:r>
          <a:r>
            <a:rPr lang="fr-FR" sz="1100" baseline="0"/>
            <a:t> ambitions for 2026 :</a:t>
          </a:r>
          <a:endParaRPr lang="fr-FR" sz="1100"/>
        </a:p>
      </xdr:txBody>
    </xdr:sp>
    <xdr:clientData/>
  </xdr:twoCellAnchor>
  <xdr:twoCellAnchor>
    <xdr:from>
      <xdr:col>7</xdr:col>
      <xdr:colOff>344693</xdr:colOff>
      <xdr:row>78</xdr:row>
      <xdr:rowOff>0</xdr:rowOff>
    </xdr:from>
    <xdr:to>
      <xdr:col>14</xdr:col>
      <xdr:colOff>641873</xdr:colOff>
      <xdr:row>83</xdr:row>
      <xdr:rowOff>30480</xdr:rowOff>
    </xdr:to>
    <xdr:sp macro="" textlink="">
      <xdr:nvSpPr>
        <xdr:cNvPr id="1390" name="TextBox 21">
          <a:extLst>
            <a:ext uri="{FF2B5EF4-FFF2-40B4-BE49-F238E27FC236}">
              <a16:creationId xmlns:a16="http://schemas.microsoft.com/office/drawing/2014/main" id="{26067687-FAAC-42E8-A760-0A3E67124CE8}"/>
            </a:ext>
          </a:extLst>
        </xdr:cNvPr>
        <xdr:cNvSpPr txBox="1"/>
      </xdr:nvSpPr>
      <xdr:spPr>
        <a:xfrm>
          <a:off x="5945393" y="12344400"/>
          <a:ext cx="5221605" cy="93535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Explainations of YTD 2025 results </a:t>
          </a:r>
          <a:r>
            <a:rPr lang="fr-FR" sz="1100" baseline="0"/>
            <a:t> :</a:t>
          </a:r>
          <a:endParaRPr lang="fr-FR" sz="1100"/>
        </a:p>
      </xdr:txBody>
    </xdr:sp>
    <xdr:clientData/>
  </xdr:twoCellAnchor>
  <xdr:twoCellAnchor>
    <xdr:from>
      <xdr:col>7</xdr:col>
      <xdr:colOff>344693</xdr:colOff>
      <xdr:row>83</xdr:row>
      <xdr:rowOff>104775</xdr:rowOff>
    </xdr:from>
    <xdr:to>
      <xdr:col>14</xdr:col>
      <xdr:colOff>641873</xdr:colOff>
      <xdr:row>88</xdr:row>
      <xdr:rowOff>135255</xdr:rowOff>
    </xdr:to>
    <xdr:sp macro="" textlink="">
      <xdr:nvSpPr>
        <xdr:cNvPr id="1391" name="TextBox 22">
          <a:extLst>
            <a:ext uri="{FF2B5EF4-FFF2-40B4-BE49-F238E27FC236}">
              <a16:creationId xmlns:a16="http://schemas.microsoft.com/office/drawing/2014/main" id="{73C77FB0-A03E-432F-8C2B-458896488DBD}"/>
            </a:ext>
          </a:extLst>
        </xdr:cNvPr>
        <xdr:cNvSpPr txBox="1"/>
      </xdr:nvSpPr>
      <xdr:spPr>
        <a:xfrm>
          <a:off x="5945393" y="13354050"/>
          <a:ext cx="5221605" cy="93535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Actions to achieve FC FY 2025 </a:t>
          </a:r>
          <a:r>
            <a:rPr lang="fr-FR" sz="1100" baseline="0"/>
            <a:t> :</a:t>
          </a:r>
          <a:endParaRPr lang="fr-FR" sz="1100"/>
        </a:p>
      </xdr:txBody>
    </xdr:sp>
    <xdr:clientData/>
  </xdr:twoCellAnchor>
  <xdr:twoCellAnchor>
    <xdr:from>
      <xdr:col>7</xdr:col>
      <xdr:colOff>323850</xdr:colOff>
      <xdr:row>114</xdr:row>
      <xdr:rowOff>1905</xdr:rowOff>
    </xdr:from>
    <xdr:to>
      <xdr:col>14</xdr:col>
      <xdr:colOff>627753</xdr:colOff>
      <xdr:row>119</xdr:row>
      <xdr:rowOff>0</xdr:rowOff>
    </xdr:to>
    <xdr:sp macro="" textlink="">
      <xdr:nvSpPr>
        <xdr:cNvPr id="1465" name="TextBox 26">
          <a:extLst>
            <a:ext uri="{FF2B5EF4-FFF2-40B4-BE49-F238E27FC236}">
              <a16:creationId xmlns:a16="http://schemas.microsoft.com/office/drawing/2014/main" id="{9C93EE24-CD15-4246-B6DB-19D76910E8FF}"/>
            </a:ext>
          </a:extLst>
        </xdr:cNvPr>
        <xdr:cNvSpPr txBox="1"/>
      </xdr:nvSpPr>
      <xdr:spPr>
        <a:xfrm>
          <a:off x="5972175" y="19251930"/>
          <a:ext cx="5228328" cy="90297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Actions to achieve</a:t>
          </a:r>
          <a:r>
            <a:rPr lang="fr-FR" sz="1100" baseline="0"/>
            <a:t> ambitions for 2026 :</a:t>
          </a:r>
          <a:endParaRPr lang="fr-FR" sz="1100"/>
        </a:p>
      </xdr:txBody>
    </xdr:sp>
    <xdr:clientData/>
  </xdr:twoCellAnchor>
  <xdr:twoCellAnchor>
    <xdr:from>
      <xdr:col>7</xdr:col>
      <xdr:colOff>325643</xdr:colOff>
      <xdr:row>103</xdr:row>
      <xdr:rowOff>0</xdr:rowOff>
    </xdr:from>
    <xdr:to>
      <xdr:col>14</xdr:col>
      <xdr:colOff>622823</xdr:colOff>
      <xdr:row>108</xdr:row>
      <xdr:rowOff>30480</xdr:rowOff>
    </xdr:to>
    <xdr:sp macro="" textlink="">
      <xdr:nvSpPr>
        <xdr:cNvPr id="1466" name="TextBox 27">
          <a:extLst>
            <a:ext uri="{FF2B5EF4-FFF2-40B4-BE49-F238E27FC236}">
              <a16:creationId xmlns:a16="http://schemas.microsoft.com/office/drawing/2014/main" id="{285EB191-6F88-4BE8-BF5B-FEDFF063A564}"/>
            </a:ext>
          </a:extLst>
        </xdr:cNvPr>
        <xdr:cNvSpPr txBox="1"/>
      </xdr:nvSpPr>
      <xdr:spPr>
        <a:xfrm>
          <a:off x="5926343" y="17259300"/>
          <a:ext cx="5221605" cy="93535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Explainations of YTD 2025 results </a:t>
          </a:r>
          <a:r>
            <a:rPr lang="fr-FR" sz="1100" baseline="0"/>
            <a:t> :</a:t>
          </a:r>
          <a:endParaRPr lang="fr-FR" sz="1100"/>
        </a:p>
      </xdr:txBody>
    </xdr:sp>
    <xdr:clientData/>
  </xdr:twoCellAnchor>
  <xdr:twoCellAnchor>
    <xdr:from>
      <xdr:col>7</xdr:col>
      <xdr:colOff>325643</xdr:colOff>
      <xdr:row>108</xdr:row>
      <xdr:rowOff>104775</xdr:rowOff>
    </xdr:from>
    <xdr:to>
      <xdr:col>14</xdr:col>
      <xdr:colOff>622823</xdr:colOff>
      <xdr:row>113</xdr:row>
      <xdr:rowOff>135255</xdr:rowOff>
    </xdr:to>
    <xdr:sp macro="" textlink="">
      <xdr:nvSpPr>
        <xdr:cNvPr id="1467" name="TextBox 28">
          <a:extLst>
            <a:ext uri="{FF2B5EF4-FFF2-40B4-BE49-F238E27FC236}">
              <a16:creationId xmlns:a16="http://schemas.microsoft.com/office/drawing/2014/main" id="{675A0BFB-EFD1-460A-A0C5-347AD607AF9B}"/>
            </a:ext>
          </a:extLst>
        </xdr:cNvPr>
        <xdr:cNvSpPr txBox="1"/>
      </xdr:nvSpPr>
      <xdr:spPr>
        <a:xfrm>
          <a:off x="5926343" y="18268950"/>
          <a:ext cx="5221605" cy="93535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Actions to achieve FC FY 2025 </a:t>
          </a:r>
          <a:r>
            <a:rPr lang="fr-FR" sz="1100" baseline="0"/>
            <a:t> :</a:t>
          </a:r>
          <a:endParaRPr lang="fr-FR" sz="1100"/>
        </a:p>
      </xdr:txBody>
    </xdr:sp>
    <xdr:clientData/>
  </xdr:twoCellAnchor>
  <xdr:twoCellAnchor>
    <xdr:from>
      <xdr:col>7</xdr:col>
      <xdr:colOff>333375</xdr:colOff>
      <xdr:row>140</xdr:row>
      <xdr:rowOff>1905</xdr:rowOff>
    </xdr:from>
    <xdr:to>
      <xdr:col>14</xdr:col>
      <xdr:colOff>637278</xdr:colOff>
      <xdr:row>145</xdr:row>
      <xdr:rowOff>118782</xdr:rowOff>
    </xdr:to>
    <xdr:sp macro="" textlink="">
      <xdr:nvSpPr>
        <xdr:cNvPr id="1519" name="TextBox 29">
          <a:extLst>
            <a:ext uri="{FF2B5EF4-FFF2-40B4-BE49-F238E27FC236}">
              <a16:creationId xmlns:a16="http://schemas.microsoft.com/office/drawing/2014/main" id="{AE8EE347-261B-43C1-992F-9556DEBA20F9}"/>
            </a:ext>
          </a:extLst>
        </xdr:cNvPr>
        <xdr:cNvSpPr txBox="1"/>
      </xdr:nvSpPr>
      <xdr:spPr>
        <a:xfrm>
          <a:off x="5934075" y="24890730"/>
          <a:ext cx="5228328" cy="102175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Actions to achieve</a:t>
          </a:r>
          <a:r>
            <a:rPr lang="fr-FR" sz="1100" baseline="0"/>
            <a:t> ambitions for 2026 :</a:t>
          </a:r>
          <a:endParaRPr lang="fr-FR" sz="1100"/>
        </a:p>
      </xdr:txBody>
    </xdr:sp>
    <xdr:clientData/>
  </xdr:twoCellAnchor>
  <xdr:twoCellAnchor>
    <xdr:from>
      <xdr:col>7</xdr:col>
      <xdr:colOff>335168</xdr:colOff>
      <xdr:row>129</xdr:row>
      <xdr:rowOff>0</xdr:rowOff>
    </xdr:from>
    <xdr:to>
      <xdr:col>14</xdr:col>
      <xdr:colOff>632348</xdr:colOff>
      <xdr:row>134</xdr:row>
      <xdr:rowOff>30480</xdr:rowOff>
    </xdr:to>
    <xdr:sp macro="" textlink="">
      <xdr:nvSpPr>
        <xdr:cNvPr id="1520" name="TextBox 30">
          <a:extLst>
            <a:ext uri="{FF2B5EF4-FFF2-40B4-BE49-F238E27FC236}">
              <a16:creationId xmlns:a16="http://schemas.microsoft.com/office/drawing/2014/main" id="{90991D80-1885-4549-BF59-DB67675B3DFB}"/>
            </a:ext>
          </a:extLst>
        </xdr:cNvPr>
        <xdr:cNvSpPr txBox="1"/>
      </xdr:nvSpPr>
      <xdr:spPr>
        <a:xfrm>
          <a:off x="5935868" y="22898100"/>
          <a:ext cx="5221605" cy="93535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Explainations of YTD 2025 results </a:t>
          </a:r>
          <a:r>
            <a:rPr lang="fr-FR" sz="1100" baseline="0"/>
            <a:t> :</a:t>
          </a:r>
          <a:endParaRPr lang="fr-FR" sz="1100"/>
        </a:p>
      </xdr:txBody>
    </xdr:sp>
    <xdr:clientData/>
  </xdr:twoCellAnchor>
  <xdr:twoCellAnchor>
    <xdr:from>
      <xdr:col>7</xdr:col>
      <xdr:colOff>335168</xdr:colOff>
      <xdr:row>134</xdr:row>
      <xdr:rowOff>104775</xdr:rowOff>
    </xdr:from>
    <xdr:to>
      <xdr:col>14</xdr:col>
      <xdr:colOff>632348</xdr:colOff>
      <xdr:row>139</xdr:row>
      <xdr:rowOff>135255</xdr:rowOff>
    </xdr:to>
    <xdr:sp macro="" textlink="">
      <xdr:nvSpPr>
        <xdr:cNvPr id="1521" name="TextBox 1087">
          <a:extLst>
            <a:ext uri="{FF2B5EF4-FFF2-40B4-BE49-F238E27FC236}">
              <a16:creationId xmlns:a16="http://schemas.microsoft.com/office/drawing/2014/main" id="{8C467DEE-F7E1-484E-9C54-F0D3DB861607}"/>
            </a:ext>
          </a:extLst>
        </xdr:cNvPr>
        <xdr:cNvSpPr txBox="1"/>
      </xdr:nvSpPr>
      <xdr:spPr>
        <a:xfrm>
          <a:off x="5935868" y="23907750"/>
          <a:ext cx="5221605" cy="93535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Actions to achieve FC FY 2025 </a:t>
          </a:r>
          <a:r>
            <a:rPr lang="fr-FR" sz="1100" baseline="0"/>
            <a:t> :</a:t>
          </a:r>
          <a:endParaRPr lang="fr-FR" sz="1100"/>
        </a:p>
      </xdr:txBody>
    </xdr:sp>
    <xdr:clientData/>
  </xdr:twoCellAnchor>
  <xdr:twoCellAnchor>
    <xdr:from>
      <xdr:col>1</xdr:col>
      <xdr:colOff>241934</xdr:colOff>
      <xdr:row>103</xdr:row>
      <xdr:rowOff>9525</xdr:rowOff>
    </xdr:from>
    <xdr:to>
      <xdr:col>7</xdr:col>
      <xdr:colOff>228599</xdr:colOff>
      <xdr:row>119</xdr:row>
      <xdr:rowOff>142875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21218817-20E6-DC6B-C586-0C58C2B7DF9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285750</xdr:colOff>
      <xdr:row>129</xdr:row>
      <xdr:rowOff>27147</xdr:rowOff>
    </xdr:from>
    <xdr:to>
      <xdr:col>7</xdr:col>
      <xdr:colOff>247651</xdr:colOff>
      <xdr:row>145</xdr:row>
      <xdr:rowOff>148591</xdr:rowOff>
    </xdr:to>
    <xdr:graphicFrame macro="">
      <xdr:nvGraphicFramePr>
        <xdr:cNvPr id="8" name="Chart 3">
          <a:extLst>
            <a:ext uri="{FF2B5EF4-FFF2-40B4-BE49-F238E27FC236}">
              <a16:creationId xmlns:a16="http://schemas.microsoft.com/office/drawing/2014/main" id="{A73C6B90-2BB1-2588-A5EA-D741B61C991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504826</xdr:colOff>
      <xdr:row>129</xdr:row>
      <xdr:rowOff>5715</xdr:rowOff>
    </xdr:from>
    <xdr:to>
      <xdr:col>3</xdr:col>
      <xdr:colOff>456724</xdr:colOff>
      <xdr:row>145</xdr:row>
      <xdr:rowOff>123349</xdr:rowOff>
    </xdr:to>
    <xdr:graphicFrame macro="">
      <xdr:nvGraphicFramePr>
        <xdr:cNvPr id="1361" name="Chart 3">
          <a:extLst>
            <a:ext uri="{FF2B5EF4-FFF2-40B4-BE49-F238E27FC236}">
              <a16:creationId xmlns:a16="http://schemas.microsoft.com/office/drawing/2014/main" id="{5462169C-F0F1-62CE-1B59-1C8A1EE0EEB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6B026-9D5E-434E-82B5-22A9378519BF}">
  <sheetPr codeName="Sheet1"/>
  <dimension ref="A1:Y165"/>
  <sheetViews>
    <sheetView tabSelected="1" zoomScale="70" zoomScaleNormal="70" workbookViewId="0">
      <selection activeCell="I8" sqref="I8:O12"/>
    </sheetView>
  </sheetViews>
  <sheetFormatPr defaultColWidth="8.88671875" defaultRowHeight="14.4" x14ac:dyDescent="0.3"/>
  <cols>
    <col min="1" max="1" width="8.88671875" style="20"/>
    <col min="2" max="2" width="23.33203125" style="20" bestFit="1" customWidth="1"/>
    <col min="3" max="5" width="10.6640625" style="20" customWidth="1"/>
    <col min="6" max="6" width="9.109375" style="20"/>
    <col min="7" max="9" width="9.33203125" style="20" customWidth="1"/>
    <col min="10" max="15" width="10.5546875" style="20" customWidth="1"/>
    <col min="16" max="20" width="8.88671875" style="20"/>
    <col min="21" max="21" width="36.109375" style="20" customWidth="1"/>
    <col min="22" max="16384" width="8.88671875" style="20"/>
  </cols>
  <sheetData>
    <row r="1" spans="2:25" x14ac:dyDescent="0.3">
      <c r="B1"/>
      <c r="C1"/>
      <c r="Q1" s="178"/>
      <c r="V1"/>
      <c r="W1"/>
      <c r="X1"/>
      <c r="Y1"/>
    </row>
    <row r="2" spans="2:25" ht="15" thickBot="1" x14ac:dyDescent="0.35">
      <c r="Q2" s="178"/>
      <c r="V2"/>
      <c r="W2"/>
      <c r="X2"/>
      <c r="Y2"/>
    </row>
    <row r="3" spans="2:25" s="18" customFormat="1" ht="43.8" thickBot="1" x14ac:dyDescent="0.35">
      <c r="B3" s="67" t="s">
        <v>1</v>
      </c>
      <c r="C3" s="68" t="s">
        <v>2</v>
      </c>
      <c r="D3" s="69" t="s">
        <v>3</v>
      </c>
      <c r="E3" s="69" t="s">
        <v>4</v>
      </c>
      <c r="F3" s="67" t="s">
        <v>5</v>
      </c>
      <c r="G3" s="67" t="s">
        <v>6</v>
      </c>
      <c r="H3" s="70" t="s">
        <v>7</v>
      </c>
      <c r="I3" s="70" t="s">
        <v>8</v>
      </c>
      <c r="J3" s="67" t="s">
        <v>9</v>
      </c>
      <c r="K3" s="68" t="s">
        <v>10</v>
      </c>
      <c r="L3" s="69" t="s">
        <v>11</v>
      </c>
      <c r="M3" s="70" t="s">
        <v>12</v>
      </c>
      <c r="N3" s="70" t="s">
        <v>13</v>
      </c>
      <c r="O3" s="71" t="s">
        <v>14</v>
      </c>
      <c r="Q3" s="179"/>
      <c r="V3"/>
      <c r="W3"/>
      <c r="X3"/>
      <c r="Y3"/>
    </row>
    <row r="4" spans="2:25" x14ac:dyDescent="0.3">
      <c r="B4" s="72" t="s">
        <v>86</v>
      </c>
      <c r="C4" s="73">
        <v>29604</v>
      </c>
      <c r="D4" s="74">
        <v>29771</v>
      </c>
      <c r="E4" s="74">
        <v>28161</v>
      </c>
      <c r="F4" s="175">
        <f t="shared" ref="F4:F6" si="0">(E4-D4)/D4</f>
        <v>-5.407947331295556E-2</v>
      </c>
      <c r="G4" s="54">
        <v>3245</v>
      </c>
      <c r="H4" s="55">
        <v>3245</v>
      </c>
      <c r="I4" s="55">
        <v>3245</v>
      </c>
      <c r="J4" s="75">
        <f>E4+G4+H4+I4</f>
        <v>37896</v>
      </c>
      <c r="K4" s="73">
        <v>39222</v>
      </c>
      <c r="L4" s="74">
        <v>39505</v>
      </c>
      <c r="M4" s="76">
        <f>J4</f>
        <v>37896</v>
      </c>
      <c r="N4" s="60">
        <v>39000</v>
      </c>
      <c r="O4" s="61">
        <v>40000</v>
      </c>
      <c r="Q4" s="178"/>
      <c r="V4"/>
      <c r="W4"/>
      <c r="X4"/>
      <c r="Y4"/>
    </row>
    <row r="5" spans="2:25" x14ac:dyDescent="0.3">
      <c r="B5" s="77" t="s">
        <v>15</v>
      </c>
      <c r="C5" s="78">
        <v>28</v>
      </c>
      <c r="D5" s="79">
        <v>27.67</v>
      </c>
      <c r="E5" s="79">
        <v>27</v>
      </c>
      <c r="F5" s="176">
        <f t="shared" si="0"/>
        <v>-2.4213950126490844E-2</v>
      </c>
      <c r="G5" s="56">
        <v>27</v>
      </c>
      <c r="H5" s="57">
        <v>28</v>
      </c>
      <c r="I5" s="57">
        <v>28</v>
      </c>
      <c r="J5" s="80">
        <f>I5</f>
        <v>28</v>
      </c>
      <c r="K5" s="78">
        <v>28</v>
      </c>
      <c r="L5" s="79">
        <v>27.42</v>
      </c>
      <c r="M5" s="81">
        <f>J5</f>
        <v>28</v>
      </c>
      <c r="N5" s="62">
        <v>28</v>
      </c>
      <c r="O5" s="63">
        <v>28</v>
      </c>
      <c r="Q5" s="178"/>
      <c r="V5"/>
      <c r="W5"/>
      <c r="X5"/>
      <c r="Y5"/>
    </row>
    <row r="6" spans="2:25" ht="15" thickBot="1" x14ac:dyDescent="0.35">
      <c r="B6" s="82" t="s">
        <v>16</v>
      </c>
      <c r="C6" s="83">
        <v>43</v>
      </c>
      <c r="D6" s="84">
        <v>40.5</v>
      </c>
      <c r="E6" s="84">
        <v>41.5</v>
      </c>
      <c r="F6" s="177">
        <f t="shared" si="0"/>
        <v>2.4691358024691357E-2</v>
      </c>
      <c r="G6" s="58">
        <v>41.5</v>
      </c>
      <c r="H6" s="59">
        <v>41.5</v>
      </c>
      <c r="I6" s="59">
        <v>41.5</v>
      </c>
      <c r="J6" s="85">
        <f>I6</f>
        <v>41.5</v>
      </c>
      <c r="K6" s="83">
        <v>43</v>
      </c>
      <c r="L6" s="84">
        <v>40.5</v>
      </c>
      <c r="M6" s="86">
        <f>J6</f>
        <v>41.5</v>
      </c>
      <c r="N6" s="64">
        <v>42</v>
      </c>
      <c r="O6" s="12">
        <v>42</v>
      </c>
      <c r="Q6" s="178"/>
      <c r="V6"/>
      <c r="W6"/>
      <c r="X6"/>
      <c r="Y6"/>
    </row>
    <row r="7" spans="2:25" x14ac:dyDescent="0.3">
      <c r="B7" s="20" t="s">
        <v>17</v>
      </c>
      <c r="Q7" s="178"/>
      <c r="V7"/>
      <c r="W7"/>
      <c r="X7"/>
      <c r="Y7"/>
    </row>
    <row r="8" spans="2:25" x14ac:dyDescent="0.3">
      <c r="I8" s="208" t="s">
        <v>88</v>
      </c>
      <c r="J8" s="209"/>
      <c r="K8" s="209"/>
      <c r="L8" s="209"/>
      <c r="M8" s="209"/>
      <c r="N8" s="209"/>
      <c r="O8" s="210"/>
      <c r="Q8" s="178"/>
      <c r="V8"/>
      <c r="W8"/>
      <c r="X8"/>
      <c r="Y8"/>
    </row>
    <row r="9" spans="2:25" x14ac:dyDescent="0.3">
      <c r="I9" s="211"/>
      <c r="J9" s="212"/>
      <c r="K9" s="212"/>
      <c r="L9" s="212"/>
      <c r="M9" s="212"/>
      <c r="N9" s="212"/>
      <c r="O9" s="213"/>
      <c r="Q9" s="178"/>
      <c r="V9"/>
      <c r="W9"/>
      <c r="X9"/>
      <c r="Y9"/>
    </row>
    <row r="10" spans="2:25" x14ac:dyDescent="0.3">
      <c r="I10" s="211"/>
      <c r="J10" s="212"/>
      <c r="K10" s="212"/>
      <c r="L10" s="212"/>
      <c r="M10" s="212"/>
      <c r="N10" s="212"/>
      <c r="O10" s="213"/>
      <c r="Q10" s="178"/>
    </row>
    <row r="11" spans="2:25" x14ac:dyDescent="0.3">
      <c r="I11" s="211"/>
      <c r="J11" s="212"/>
      <c r="K11" s="212"/>
      <c r="L11" s="212"/>
      <c r="M11" s="212"/>
      <c r="N11" s="212"/>
      <c r="O11" s="213"/>
      <c r="Q11" s="178"/>
    </row>
    <row r="12" spans="2:25" x14ac:dyDescent="0.3">
      <c r="I12" s="214"/>
      <c r="J12" s="215"/>
      <c r="K12" s="215"/>
      <c r="L12" s="215"/>
      <c r="M12" s="215"/>
      <c r="N12" s="215"/>
      <c r="O12" s="216"/>
      <c r="Q12" s="178"/>
    </row>
    <row r="13" spans="2:25" x14ac:dyDescent="0.3">
      <c r="Q13" s="178"/>
    </row>
    <row r="14" spans="2:25" x14ac:dyDescent="0.3">
      <c r="I14" s="208" t="s">
        <v>89</v>
      </c>
      <c r="J14" s="209"/>
      <c r="K14" s="209"/>
      <c r="L14" s="209"/>
      <c r="M14" s="209"/>
      <c r="N14" s="209"/>
      <c r="O14" s="210"/>
      <c r="Q14" s="178"/>
    </row>
    <row r="15" spans="2:25" x14ac:dyDescent="0.3">
      <c r="I15" s="211"/>
      <c r="J15" s="212"/>
      <c r="K15" s="212"/>
      <c r="L15" s="212"/>
      <c r="M15" s="212"/>
      <c r="N15" s="212"/>
      <c r="O15" s="213"/>
      <c r="Q15" s="178"/>
    </row>
    <row r="16" spans="2:25" x14ac:dyDescent="0.3">
      <c r="I16" s="211"/>
      <c r="J16" s="212"/>
      <c r="K16" s="212"/>
      <c r="L16" s="212"/>
      <c r="M16" s="212"/>
      <c r="N16" s="212"/>
      <c r="O16" s="213"/>
      <c r="Q16" s="178"/>
    </row>
    <row r="17" spans="2:17" x14ac:dyDescent="0.3">
      <c r="I17" s="211"/>
      <c r="J17" s="212"/>
      <c r="K17" s="212"/>
      <c r="L17" s="212"/>
      <c r="M17" s="212"/>
      <c r="N17" s="212"/>
      <c r="O17" s="213"/>
      <c r="Q17" s="178"/>
    </row>
    <row r="18" spans="2:17" x14ac:dyDescent="0.3">
      <c r="I18" s="211"/>
      <c r="J18" s="212"/>
      <c r="K18" s="212"/>
      <c r="L18" s="212"/>
      <c r="M18" s="212"/>
      <c r="N18" s="212"/>
      <c r="O18" s="213"/>
      <c r="Q18" s="178"/>
    </row>
    <row r="19" spans="2:17" x14ac:dyDescent="0.3">
      <c r="I19" s="214"/>
      <c r="J19" s="215"/>
      <c r="K19" s="215"/>
      <c r="L19" s="215"/>
      <c r="M19" s="215"/>
      <c r="N19" s="215"/>
      <c r="O19" s="216"/>
      <c r="Q19" s="178"/>
    </row>
    <row r="20" spans="2:17" x14ac:dyDescent="0.3">
      <c r="Q20" s="178"/>
    </row>
    <row r="21" spans="2:17" x14ac:dyDescent="0.3">
      <c r="I21" s="208" t="s">
        <v>90</v>
      </c>
      <c r="J21" s="209"/>
      <c r="K21" s="209"/>
      <c r="L21" s="209"/>
      <c r="M21" s="209"/>
      <c r="N21" s="209"/>
      <c r="O21" s="210"/>
      <c r="Q21" s="178"/>
    </row>
    <row r="22" spans="2:17" x14ac:dyDescent="0.3">
      <c r="I22" s="211"/>
      <c r="J22" s="212"/>
      <c r="K22" s="212"/>
      <c r="L22" s="212"/>
      <c r="M22" s="212"/>
      <c r="N22" s="212"/>
      <c r="O22" s="213"/>
      <c r="Q22" s="178"/>
    </row>
    <row r="23" spans="2:17" x14ac:dyDescent="0.3">
      <c r="I23" s="211"/>
      <c r="J23" s="212"/>
      <c r="K23" s="212"/>
      <c r="L23" s="212"/>
      <c r="M23" s="212"/>
      <c r="N23" s="212"/>
      <c r="O23" s="213"/>
      <c r="Q23" s="178"/>
    </row>
    <row r="24" spans="2:17" x14ac:dyDescent="0.3">
      <c r="I24" s="211"/>
      <c r="J24" s="212"/>
      <c r="K24" s="212"/>
      <c r="L24" s="212"/>
      <c r="M24" s="212"/>
      <c r="N24" s="212"/>
      <c r="O24" s="213"/>
      <c r="Q24" s="178"/>
    </row>
    <row r="25" spans="2:17" x14ac:dyDescent="0.3">
      <c r="I25" s="214"/>
      <c r="J25" s="215"/>
      <c r="K25" s="215"/>
      <c r="L25" s="215"/>
      <c r="M25" s="215"/>
      <c r="N25" s="215"/>
      <c r="O25" s="216"/>
      <c r="Q25" s="178"/>
    </row>
    <row r="26" spans="2:17" ht="23.4" customHeight="1" x14ac:dyDescent="0.3">
      <c r="Q26" s="178"/>
    </row>
    <row r="27" spans="2:17" ht="15" hidden="1" thickBot="1" x14ac:dyDescent="0.35">
      <c r="Q27" s="178"/>
    </row>
    <row r="28" spans="2:17" ht="43.8" hidden="1" thickBot="1" x14ac:dyDescent="0.35">
      <c r="B28" s="13" t="s">
        <v>19</v>
      </c>
      <c r="C28" s="87" t="s">
        <v>2</v>
      </c>
      <c r="D28" s="88" t="s">
        <v>3</v>
      </c>
      <c r="E28" s="89" t="s">
        <v>4</v>
      </c>
      <c r="F28" s="13" t="s">
        <v>5</v>
      </c>
      <c r="G28" s="14" t="s">
        <v>6</v>
      </c>
      <c r="H28" s="14" t="s">
        <v>7</v>
      </c>
      <c r="I28" s="15" t="s">
        <v>8</v>
      </c>
      <c r="J28" s="13" t="s">
        <v>9</v>
      </c>
      <c r="K28" s="87" t="s">
        <v>10</v>
      </c>
      <c r="L28" s="88" t="s">
        <v>11</v>
      </c>
      <c r="M28" s="16" t="s">
        <v>12</v>
      </c>
      <c r="N28" s="16" t="s">
        <v>13</v>
      </c>
      <c r="O28" s="17" t="s">
        <v>14</v>
      </c>
      <c r="Q28" s="178"/>
    </row>
    <row r="29" spans="2:17" hidden="1" x14ac:dyDescent="0.3">
      <c r="B29" s="90" t="s">
        <v>20</v>
      </c>
      <c r="C29" s="91">
        <v>28511.340000002274</v>
      </c>
      <c r="D29" s="92">
        <v>25644.060000001849</v>
      </c>
      <c r="E29" s="93">
        <v>30339.769999995799</v>
      </c>
      <c r="F29" s="19">
        <f>IFERROR((E29-D29)/D29,"")</f>
        <v>0.18311102064156809</v>
      </c>
      <c r="G29" s="5">
        <v>7000</v>
      </c>
      <c r="H29" s="5">
        <v>6000</v>
      </c>
      <c r="I29" s="6">
        <v>6500</v>
      </c>
      <c r="J29" s="94">
        <f t="shared" ref="J29:J31" si="1">E29+G29+H29+I29</f>
        <v>49839.769999995799</v>
      </c>
      <c r="K29" s="91">
        <v>51993.229999992487</v>
      </c>
      <c r="L29" s="92">
        <v>57752.25999996929</v>
      </c>
      <c r="M29" s="95">
        <f>J29</f>
        <v>49839.769999995799</v>
      </c>
      <c r="N29" s="7">
        <v>55000</v>
      </c>
      <c r="O29" s="8">
        <v>58000</v>
      </c>
      <c r="Q29" s="178"/>
    </row>
    <row r="30" spans="2:17" hidden="1" x14ac:dyDescent="0.3">
      <c r="B30" s="96" t="s">
        <v>15</v>
      </c>
      <c r="C30" s="97"/>
      <c r="D30" s="98"/>
      <c r="E30" s="99"/>
      <c r="F30" s="21" t="str">
        <f t="shared" ref="F30:F31" si="2">IFERROR((E30-D30)/D30,"")</f>
        <v/>
      </c>
      <c r="G30" s="1">
        <v>25</v>
      </c>
      <c r="H30" s="1">
        <v>25</v>
      </c>
      <c r="I30" s="2">
        <v>26</v>
      </c>
      <c r="J30" s="100">
        <f t="shared" si="1"/>
        <v>76</v>
      </c>
      <c r="K30" s="97">
        <v>24</v>
      </c>
      <c r="L30" s="98">
        <v>25</v>
      </c>
      <c r="M30" s="101">
        <f t="shared" ref="M30:M31" si="3">J30</f>
        <v>76</v>
      </c>
      <c r="N30" s="9">
        <v>27</v>
      </c>
      <c r="O30" s="10">
        <v>28</v>
      </c>
      <c r="Q30" s="178"/>
    </row>
    <row r="31" spans="2:17" ht="15" hidden="1" thickBot="1" x14ac:dyDescent="0.35">
      <c r="B31" s="102" t="s">
        <v>16</v>
      </c>
      <c r="C31" s="103"/>
      <c r="D31" s="104"/>
      <c r="E31" s="105"/>
      <c r="F31" s="22" t="str">
        <f t="shared" si="2"/>
        <v/>
      </c>
      <c r="G31" s="3">
        <v>30</v>
      </c>
      <c r="H31" s="3">
        <v>30</v>
      </c>
      <c r="I31" s="4">
        <v>30</v>
      </c>
      <c r="J31" s="106">
        <f t="shared" si="1"/>
        <v>90</v>
      </c>
      <c r="K31" s="103">
        <v>30</v>
      </c>
      <c r="L31" s="104">
        <v>30</v>
      </c>
      <c r="M31" s="107">
        <f t="shared" si="3"/>
        <v>90</v>
      </c>
      <c r="N31" s="11">
        <v>30</v>
      </c>
      <c r="O31" s="12">
        <v>31</v>
      </c>
      <c r="Q31" s="178"/>
    </row>
    <row r="32" spans="2:17" hidden="1" x14ac:dyDescent="0.3">
      <c r="C32" s="23"/>
      <c r="D32" s="23"/>
      <c r="E32" s="23"/>
      <c r="F32" s="180"/>
      <c r="G32" s="180"/>
      <c r="H32" s="180"/>
      <c r="I32" s="180"/>
      <c r="J32" s="181"/>
      <c r="K32" s="23"/>
      <c r="L32" s="23"/>
      <c r="M32" s="182"/>
      <c r="N32" s="23"/>
      <c r="O32" s="23"/>
      <c r="Q32" s="178"/>
    </row>
    <row r="33" spans="2:17" hidden="1" x14ac:dyDescent="0.3">
      <c r="C33" s="23"/>
      <c r="D33" s="23"/>
      <c r="E33" s="23"/>
      <c r="F33" s="180"/>
      <c r="G33" s="180"/>
      <c r="H33" s="180"/>
      <c r="I33" s="180"/>
      <c r="J33" s="181"/>
      <c r="K33" s="23"/>
      <c r="L33" s="23"/>
      <c r="M33" s="182"/>
      <c r="N33" s="23"/>
      <c r="O33" s="23"/>
      <c r="Q33" s="178"/>
    </row>
    <row r="34" spans="2:17" hidden="1" x14ac:dyDescent="0.3">
      <c r="C34" s="23"/>
      <c r="D34" s="23"/>
      <c r="E34" s="23"/>
      <c r="F34" s="180"/>
      <c r="G34" s="180"/>
      <c r="H34" s="180"/>
      <c r="I34" s="180"/>
      <c r="J34" s="181"/>
      <c r="K34" s="23"/>
      <c r="L34" s="23"/>
      <c r="M34" s="182"/>
      <c r="N34" s="23"/>
      <c r="O34" s="23"/>
      <c r="Q34" s="178"/>
    </row>
    <row r="35" spans="2:17" hidden="1" x14ac:dyDescent="0.3">
      <c r="C35" s="23"/>
      <c r="D35" s="23"/>
      <c r="E35" s="23"/>
      <c r="F35" s="180"/>
      <c r="G35" s="180"/>
      <c r="H35" s="180"/>
      <c r="I35" s="180"/>
      <c r="J35" s="181"/>
      <c r="K35" s="23"/>
      <c r="L35" s="23"/>
      <c r="M35" s="182"/>
      <c r="N35" s="23"/>
      <c r="O35" s="23"/>
      <c r="Q35" s="178"/>
    </row>
    <row r="36" spans="2:17" hidden="1" x14ac:dyDescent="0.3">
      <c r="C36" s="23"/>
      <c r="D36" s="23"/>
      <c r="E36" s="23"/>
      <c r="F36" s="180"/>
      <c r="G36" s="180"/>
      <c r="H36" s="180"/>
      <c r="I36" s="180"/>
      <c r="J36" s="181"/>
      <c r="K36" s="23"/>
      <c r="L36" s="23"/>
      <c r="M36" s="182"/>
      <c r="N36" s="23"/>
      <c r="O36" s="23"/>
      <c r="Q36" s="178"/>
    </row>
    <row r="37" spans="2:17" hidden="1" x14ac:dyDescent="0.3">
      <c r="C37" s="23"/>
      <c r="D37" s="23"/>
      <c r="E37" s="23"/>
      <c r="F37" s="180"/>
      <c r="G37" s="180"/>
      <c r="H37" s="180"/>
      <c r="I37" s="180"/>
      <c r="J37" s="181"/>
      <c r="K37" s="23"/>
      <c r="L37" s="23"/>
      <c r="M37" s="182"/>
      <c r="N37" s="23"/>
      <c r="O37" s="23"/>
      <c r="Q37" s="178"/>
    </row>
    <row r="38" spans="2:17" hidden="1" x14ac:dyDescent="0.3">
      <c r="C38" s="23"/>
      <c r="D38" s="23"/>
      <c r="E38" s="23"/>
      <c r="F38" s="180"/>
      <c r="G38" s="180"/>
      <c r="H38" s="180"/>
      <c r="I38" s="180"/>
      <c r="J38" s="181"/>
      <c r="K38" s="23"/>
      <c r="L38" s="23"/>
      <c r="M38" s="182"/>
      <c r="N38" s="23"/>
      <c r="O38" s="23"/>
      <c r="Q38" s="178"/>
    </row>
    <row r="39" spans="2:17" hidden="1" x14ac:dyDescent="0.3">
      <c r="C39" s="23"/>
      <c r="D39" s="23"/>
      <c r="E39" s="23"/>
      <c r="F39" s="180"/>
      <c r="G39" s="180"/>
      <c r="H39" s="180"/>
      <c r="I39" s="180"/>
      <c r="J39" s="181"/>
      <c r="K39" s="23"/>
      <c r="L39" s="23"/>
      <c r="M39" s="182"/>
      <c r="N39" s="23"/>
      <c r="O39" s="23"/>
      <c r="Q39" s="178"/>
    </row>
    <row r="40" spans="2:17" hidden="1" x14ac:dyDescent="0.3">
      <c r="C40" s="23"/>
      <c r="D40" s="23"/>
      <c r="E40" s="23"/>
      <c r="F40" s="180"/>
      <c r="G40" s="180"/>
      <c r="H40" s="180"/>
      <c r="I40" s="180"/>
      <c r="J40" s="181"/>
      <c r="K40" s="23"/>
      <c r="L40" s="23"/>
      <c r="M40" s="182"/>
      <c r="N40" s="23"/>
      <c r="O40" s="23"/>
      <c r="Q40" s="178"/>
    </row>
    <row r="41" spans="2:17" hidden="1" x14ac:dyDescent="0.3">
      <c r="C41" s="23"/>
      <c r="D41" s="23"/>
      <c r="E41" s="23"/>
      <c r="F41" s="180"/>
      <c r="G41" s="180"/>
      <c r="H41" s="180"/>
      <c r="I41" s="180"/>
      <c r="J41" s="181"/>
      <c r="K41" s="23"/>
      <c r="L41" s="23"/>
      <c r="M41" s="182"/>
      <c r="N41" s="23"/>
      <c r="O41" s="23"/>
      <c r="Q41" s="178"/>
    </row>
    <row r="42" spans="2:17" hidden="1" x14ac:dyDescent="0.3">
      <c r="C42" s="23"/>
      <c r="D42" s="23"/>
      <c r="E42" s="23"/>
      <c r="F42" s="180"/>
      <c r="G42" s="180"/>
      <c r="H42" s="180"/>
      <c r="I42" s="180"/>
      <c r="J42" s="181"/>
      <c r="K42" s="23"/>
      <c r="L42" s="23"/>
      <c r="M42" s="182"/>
      <c r="N42" s="23"/>
      <c r="O42" s="23"/>
      <c r="Q42" s="178"/>
    </row>
    <row r="43" spans="2:17" hidden="1" x14ac:dyDescent="0.3">
      <c r="C43" s="23"/>
      <c r="D43" s="23"/>
      <c r="E43" s="23"/>
      <c r="F43" s="180"/>
      <c r="G43" s="180"/>
      <c r="H43" s="180"/>
      <c r="I43" s="180"/>
      <c r="J43" s="181"/>
      <c r="K43" s="23"/>
      <c r="L43" s="23"/>
      <c r="M43" s="182"/>
      <c r="N43" s="23"/>
      <c r="O43" s="23"/>
      <c r="Q43" s="178"/>
    </row>
    <row r="44" spans="2:17" x14ac:dyDescent="0.3">
      <c r="Q44" s="178"/>
    </row>
    <row r="45" spans="2:17" ht="15" thickBot="1" x14ac:dyDescent="0.35">
      <c r="Q45" s="178"/>
    </row>
    <row r="46" spans="2:17" ht="43.8" thickBot="1" x14ac:dyDescent="0.35">
      <c r="B46" s="13" t="s">
        <v>21</v>
      </c>
      <c r="C46" s="87" t="s">
        <v>2</v>
      </c>
      <c r="D46" s="88" t="s">
        <v>3</v>
      </c>
      <c r="E46" s="89" t="s">
        <v>4</v>
      </c>
      <c r="F46" s="13" t="s">
        <v>5</v>
      </c>
      <c r="G46" s="14" t="s">
        <v>6</v>
      </c>
      <c r="H46" s="14" t="s">
        <v>7</v>
      </c>
      <c r="I46" s="15" t="s">
        <v>8</v>
      </c>
      <c r="J46" s="13" t="s">
        <v>9</v>
      </c>
      <c r="K46" s="87" t="s">
        <v>10</v>
      </c>
      <c r="L46" s="88" t="s">
        <v>11</v>
      </c>
      <c r="M46" s="16" t="s">
        <v>12</v>
      </c>
      <c r="N46" s="16" t="s">
        <v>22</v>
      </c>
      <c r="O46" s="17" t="s">
        <v>23</v>
      </c>
      <c r="Q46" s="178"/>
    </row>
    <row r="47" spans="2:17" ht="15" thickBot="1" x14ac:dyDescent="0.35">
      <c r="B47" s="108" t="s">
        <v>24</v>
      </c>
      <c r="C47" s="109"/>
      <c r="D47" s="110">
        <v>0.03</v>
      </c>
      <c r="E47" s="111">
        <v>0.04</v>
      </c>
      <c r="F47" s="112"/>
      <c r="G47" s="24"/>
      <c r="H47" s="24"/>
      <c r="I47" s="25"/>
      <c r="J47" s="112"/>
      <c r="K47" s="109"/>
      <c r="L47" s="110">
        <v>0.03</v>
      </c>
      <c r="M47" s="26">
        <v>0.04</v>
      </c>
      <c r="N47" s="26">
        <v>0.03</v>
      </c>
      <c r="O47" s="27">
        <v>0.03</v>
      </c>
      <c r="Q47" s="178"/>
    </row>
    <row r="48" spans="2:17" x14ac:dyDescent="0.3">
      <c r="B48" s="113" t="s">
        <v>25</v>
      </c>
      <c r="C48" s="185">
        <v>2979710</v>
      </c>
      <c r="D48" s="186">
        <v>3245743</v>
      </c>
      <c r="E48" s="187">
        <v>3242227</v>
      </c>
      <c r="F48" s="163">
        <f>IFERROR((E48-D48)/D48,"")</f>
        <v>-1.0832650644243861E-3</v>
      </c>
      <c r="G48" s="5">
        <v>365000</v>
      </c>
      <c r="H48" s="5">
        <v>365000</v>
      </c>
      <c r="I48" s="6">
        <v>365000</v>
      </c>
      <c r="J48" s="94">
        <f>E48+G48+H48+I48</f>
        <v>4337227</v>
      </c>
      <c r="K48" s="185">
        <v>4026609</v>
      </c>
      <c r="L48" s="186">
        <v>4346543</v>
      </c>
      <c r="M48" s="95">
        <f>J48</f>
        <v>4337227</v>
      </c>
      <c r="N48" s="28">
        <v>4500000</v>
      </c>
      <c r="O48" s="29">
        <v>4550000</v>
      </c>
      <c r="Q48" s="178"/>
    </row>
    <row r="49" spans="2:17" hidden="1" x14ac:dyDescent="0.3">
      <c r="B49" s="114" t="s">
        <v>26</v>
      </c>
      <c r="C49" s="188"/>
      <c r="D49" s="189"/>
      <c r="E49" s="190"/>
      <c r="F49" s="172" t="str">
        <f t="shared" ref="F49:F50" si="4">IFERROR((E49-D49)/D49,"")</f>
        <v/>
      </c>
      <c r="G49" s="30"/>
      <c r="H49" s="30"/>
      <c r="I49" s="31"/>
      <c r="J49" s="115">
        <f t="shared" ref="J49:J50" si="5">E49+G49+H49+I49</f>
        <v>0</v>
      </c>
      <c r="K49" s="188"/>
      <c r="L49" s="189"/>
      <c r="M49" s="116">
        <f t="shared" ref="M49:M50" si="6">J49</f>
        <v>0</v>
      </c>
      <c r="N49" s="32"/>
      <c r="O49" s="33"/>
      <c r="Q49" s="178"/>
    </row>
    <row r="50" spans="2:17" ht="15" thickBot="1" x14ac:dyDescent="0.35">
      <c r="B50" s="117" t="s">
        <v>27</v>
      </c>
      <c r="C50" s="191">
        <v>326893</v>
      </c>
      <c r="D50" s="192">
        <v>372329</v>
      </c>
      <c r="E50" s="79">
        <v>367233</v>
      </c>
      <c r="F50" s="173">
        <f t="shared" si="4"/>
        <v>-1.3686819989847689E-2</v>
      </c>
      <c r="G50" s="34">
        <v>41000</v>
      </c>
      <c r="H50" s="34">
        <v>41000</v>
      </c>
      <c r="I50" s="35">
        <v>41000</v>
      </c>
      <c r="J50" s="118">
        <f t="shared" si="5"/>
        <v>490233</v>
      </c>
      <c r="K50" s="191">
        <v>459201</v>
      </c>
      <c r="L50" s="192">
        <v>472489</v>
      </c>
      <c r="M50" s="119">
        <f t="shared" si="6"/>
        <v>490233</v>
      </c>
      <c r="N50" s="36">
        <v>500000</v>
      </c>
      <c r="O50" s="37">
        <v>600000</v>
      </c>
      <c r="Q50" s="178"/>
    </row>
    <row r="51" spans="2:17" ht="15" thickBot="1" x14ac:dyDescent="0.35">
      <c r="B51" s="120" t="s">
        <v>28</v>
      </c>
      <c r="C51" s="121">
        <f>C48+C49+C50</f>
        <v>3306603</v>
      </c>
      <c r="D51" s="38">
        <f t="shared" ref="D51:E51" si="7">D48+D49+D50</f>
        <v>3618072</v>
      </c>
      <c r="E51" s="122">
        <f t="shared" si="7"/>
        <v>3609460</v>
      </c>
      <c r="F51" s="174">
        <f t="shared" ref="F51" si="8">(E51-D51)/D51</f>
        <v>-2.3802732505046886E-3</v>
      </c>
      <c r="G51" s="141">
        <f t="shared" ref="G51" si="9">G48+G49+G50</f>
        <v>406000</v>
      </c>
      <c r="H51" s="141">
        <f t="shared" ref="H51" si="10">H48+H49+H50</f>
        <v>406000</v>
      </c>
      <c r="I51" s="142">
        <f t="shared" ref="I51" si="11">I48+I49+I50</f>
        <v>406000</v>
      </c>
      <c r="J51" s="123">
        <f t="shared" ref="J51" si="12">J48+J49+J50</f>
        <v>4827460</v>
      </c>
      <c r="K51" s="121">
        <f t="shared" ref="K51" si="13">K48+K49+K50</f>
        <v>4485810</v>
      </c>
      <c r="L51" s="38">
        <f t="shared" ref="L51" si="14">L48+L49+L50</f>
        <v>4819032</v>
      </c>
      <c r="M51" s="124">
        <f t="shared" ref="M51" si="15">M48+M49+M50</f>
        <v>4827460</v>
      </c>
      <c r="N51" s="143">
        <f t="shared" ref="N51" si="16">N48+N49+N50</f>
        <v>5000000</v>
      </c>
      <c r="O51" s="144">
        <f t="shared" ref="O51" si="17">O48+O49+O50</f>
        <v>5150000</v>
      </c>
      <c r="Q51" s="178"/>
    </row>
    <row r="52" spans="2:17" x14ac:dyDescent="0.3">
      <c r="B52" s="20" t="s">
        <v>29</v>
      </c>
      <c r="F52" s="180"/>
      <c r="Q52" s="178"/>
    </row>
    <row r="53" spans="2:17" x14ac:dyDescent="0.3">
      <c r="F53" s="180"/>
      <c r="Q53" s="178"/>
    </row>
    <row r="54" spans="2:17" x14ac:dyDescent="0.3">
      <c r="Q54" s="178"/>
    </row>
    <row r="55" spans="2:17" x14ac:dyDescent="0.3">
      <c r="Q55" s="178"/>
    </row>
    <row r="56" spans="2:17" x14ac:dyDescent="0.3">
      <c r="Q56" s="178"/>
    </row>
    <row r="57" spans="2:17" x14ac:dyDescent="0.3">
      <c r="Q57" s="178"/>
    </row>
    <row r="58" spans="2:17" x14ac:dyDescent="0.3">
      <c r="Q58" s="178"/>
    </row>
    <row r="59" spans="2:17" x14ac:dyDescent="0.3">
      <c r="Q59" s="178"/>
    </row>
    <row r="60" spans="2:17" x14ac:dyDescent="0.3">
      <c r="Q60" s="178"/>
    </row>
    <row r="61" spans="2:17" x14ac:dyDescent="0.3">
      <c r="Q61" s="178"/>
    </row>
    <row r="62" spans="2:17" x14ac:dyDescent="0.3">
      <c r="Q62" s="178"/>
    </row>
    <row r="63" spans="2:17" x14ac:dyDescent="0.3">
      <c r="Q63" s="178"/>
    </row>
    <row r="64" spans="2:17" x14ac:dyDescent="0.3">
      <c r="Q64" s="178"/>
    </row>
    <row r="65" spans="2:17" x14ac:dyDescent="0.3">
      <c r="Q65" s="178"/>
    </row>
    <row r="66" spans="2:17" x14ac:dyDescent="0.3">
      <c r="Q66" s="178"/>
    </row>
    <row r="67" spans="2:17" x14ac:dyDescent="0.3">
      <c r="Q67" s="178"/>
    </row>
    <row r="68" spans="2:17" x14ac:dyDescent="0.3">
      <c r="Q68" s="178"/>
    </row>
    <row r="69" spans="2:17" x14ac:dyDescent="0.3">
      <c r="Q69" s="178"/>
    </row>
    <row r="70" spans="2:17" x14ac:dyDescent="0.3">
      <c r="Q70" s="178"/>
    </row>
    <row r="71" spans="2:17" x14ac:dyDescent="0.3">
      <c r="Q71" s="178"/>
    </row>
    <row r="72" spans="2:17" ht="15" thickBot="1" x14ac:dyDescent="0.35">
      <c r="Q72" s="178"/>
    </row>
    <row r="73" spans="2:17" ht="43.8" thickBot="1" x14ac:dyDescent="0.35">
      <c r="B73" s="13" t="s">
        <v>30</v>
      </c>
      <c r="C73" s="87" t="s">
        <v>2</v>
      </c>
      <c r="D73" s="88" t="s">
        <v>3</v>
      </c>
      <c r="E73" s="89" t="s">
        <v>4</v>
      </c>
      <c r="F73" s="13" t="s">
        <v>5</v>
      </c>
      <c r="G73" s="14" t="s">
        <v>6</v>
      </c>
      <c r="H73" s="14" t="s">
        <v>7</v>
      </c>
      <c r="I73" s="15" t="s">
        <v>8</v>
      </c>
      <c r="J73" s="13" t="s">
        <v>9</v>
      </c>
      <c r="K73" s="87" t="s">
        <v>10</v>
      </c>
      <c r="L73" s="147" t="s">
        <v>11</v>
      </c>
      <c r="M73" s="14" t="s">
        <v>12</v>
      </c>
      <c r="N73" s="16" t="s">
        <v>13</v>
      </c>
      <c r="O73" s="17" t="s">
        <v>14</v>
      </c>
      <c r="Q73" s="178"/>
    </row>
    <row r="74" spans="2:17" x14ac:dyDescent="0.3">
      <c r="B74" s="90" t="s">
        <v>31</v>
      </c>
      <c r="C74" s="185"/>
      <c r="D74" s="186">
        <v>2572</v>
      </c>
      <c r="E74" s="187">
        <v>2108</v>
      </c>
      <c r="F74" s="163">
        <f>IFERROR((E74-D74)/D74,"")</f>
        <v>-0.18040435458786935</v>
      </c>
      <c r="G74" s="5">
        <v>200</v>
      </c>
      <c r="H74" s="5">
        <v>200</v>
      </c>
      <c r="I74" s="6">
        <v>200</v>
      </c>
      <c r="J74" s="94">
        <f t="shared" ref="J74" si="18">E74+G74+H74+I74</f>
        <v>2708</v>
      </c>
      <c r="K74" s="185"/>
      <c r="L74" s="196">
        <v>3635</v>
      </c>
      <c r="M74" s="145">
        <f>J74</f>
        <v>2708</v>
      </c>
      <c r="N74" s="28">
        <v>3500</v>
      </c>
      <c r="O74" s="29">
        <v>3500</v>
      </c>
      <c r="Q74" s="178"/>
    </row>
    <row r="75" spans="2:17" x14ac:dyDescent="0.3">
      <c r="B75" s="96" t="s">
        <v>32</v>
      </c>
      <c r="C75" s="193">
        <v>10761</v>
      </c>
      <c r="D75" s="194">
        <v>10611</v>
      </c>
      <c r="E75" s="195">
        <v>10781</v>
      </c>
      <c r="F75" s="172">
        <f t="shared" ref="F75:F76" si="19">IFERROR((E75-D75)/D75,"")</f>
        <v>1.6021110168692867E-2</v>
      </c>
      <c r="G75" s="146"/>
      <c r="H75" s="146"/>
      <c r="I75" s="148"/>
      <c r="J75" s="156">
        <v>12500</v>
      </c>
      <c r="K75" s="193">
        <v>12666</v>
      </c>
      <c r="L75" s="197">
        <v>12550</v>
      </c>
      <c r="M75" s="146">
        <f t="shared" ref="M75" si="20">J75</f>
        <v>12500</v>
      </c>
      <c r="N75" s="41">
        <v>12500</v>
      </c>
      <c r="O75" s="42">
        <v>12500</v>
      </c>
      <c r="Q75" s="178"/>
    </row>
    <row r="76" spans="2:17" ht="15" thickBot="1" x14ac:dyDescent="0.35">
      <c r="B76" s="102" t="s">
        <v>33</v>
      </c>
      <c r="C76" s="125">
        <f>IFERROR(C74/C75,"")</f>
        <v>0</v>
      </c>
      <c r="D76" s="126">
        <f t="shared" ref="D76:E76" si="21">IFERROR(D74/D75,"")</f>
        <v>0.24238997266987089</v>
      </c>
      <c r="E76" s="127">
        <f t="shared" si="21"/>
        <v>0.19552917169093775</v>
      </c>
      <c r="F76" s="168">
        <f t="shared" si="19"/>
        <v>-0.19332813343213823</v>
      </c>
      <c r="G76" s="43" t="str">
        <f>IFERROR(G74/G75,"")</f>
        <v/>
      </c>
      <c r="H76" s="43" t="str">
        <f t="shared" ref="H76" si="22">IFERROR(H74/H75,"")</f>
        <v/>
      </c>
      <c r="I76" s="44" t="str">
        <f t="shared" ref="I76" si="23">IFERROR(I74/I75,"")</f>
        <v/>
      </c>
      <c r="J76" s="128">
        <f t="shared" ref="J76" si="24">J74/J75</f>
        <v>0.21664</v>
      </c>
      <c r="K76" s="129">
        <f t="shared" ref="K76" si="25">IFERROR(K74/K75,"")</f>
        <v>0</v>
      </c>
      <c r="L76" s="46">
        <f t="shared" ref="L76" si="26">IFERROR(L74/L75,"")</f>
        <v>0.28964143426294819</v>
      </c>
      <c r="M76" s="43">
        <f t="shared" ref="M76" si="27">IFERROR(M74/M75,"")</f>
        <v>0.21664</v>
      </c>
      <c r="N76" s="45">
        <f t="shared" ref="N76" si="28">IFERROR(N74/N75,"")</f>
        <v>0.28000000000000003</v>
      </c>
      <c r="O76" s="46">
        <f t="shared" ref="O76" si="29">IFERROR(O74/O75,"")</f>
        <v>0.28000000000000003</v>
      </c>
      <c r="Q76" s="178"/>
    </row>
    <row r="77" spans="2:17" x14ac:dyDescent="0.3">
      <c r="C77" s="23"/>
      <c r="D77" s="23"/>
      <c r="E77" s="23"/>
      <c r="F77" s="180"/>
      <c r="G77" s="180"/>
      <c r="H77" s="180"/>
      <c r="I77" s="180"/>
      <c r="J77" s="181"/>
      <c r="K77" s="23"/>
      <c r="L77" s="23"/>
      <c r="M77" s="182"/>
      <c r="N77" s="23"/>
      <c r="O77" s="23"/>
      <c r="Q77" s="178"/>
    </row>
    <row r="78" spans="2:17" x14ac:dyDescent="0.3">
      <c r="C78" s="23"/>
      <c r="D78" s="23"/>
      <c r="E78" s="23"/>
      <c r="F78" s="180"/>
      <c r="G78" s="180"/>
      <c r="H78" s="180"/>
      <c r="I78" s="180"/>
      <c r="J78" s="181"/>
      <c r="K78" s="23"/>
      <c r="L78" s="23"/>
      <c r="M78" s="182"/>
      <c r="N78" s="23"/>
      <c r="O78" s="23"/>
      <c r="Q78" s="178"/>
    </row>
    <row r="79" spans="2:17" x14ac:dyDescent="0.3">
      <c r="C79" s="23"/>
      <c r="D79" s="23"/>
      <c r="E79" s="23"/>
      <c r="F79" s="180"/>
      <c r="G79" s="180"/>
      <c r="H79" s="180"/>
      <c r="I79" s="180"/>
      <c r="J79" s="181"/>
      <c r="K79" s="23"/>
      <c r="L79" s="23"/>
      <c r="M79" s="182"/>
      <c r="N79" s="23"/>
      <c r="O79" s="23"/>
      <c r="Q79" s="178"/>
    </row>
    <row r="80" spans="2:17" x14ac:dyDescent="0.3">
      <c r="C80" s="23"/>
      <c r="D80" s="23"/>
      <c r="E80" s="23"/>
      <c r="F80" s="180"/>
      <c r="G80" s="180"/>
      <c r="H80" s="180"/>
      <c r="I80" s="180"/>
      <c r="J80" s="181"/>
      <c r="K80" s="23"/>
      <c r="L80" s="23"/>
      <c r="M80" s="182"/>
      <c r="N80" s="23"/>
      <c r="O80" s="23"/>
      <c r="Q80" s="178"/>
    </row>
    <row r="81" spans="3:17" x14ac:dyDescent="0.3">
      <c r="C81" s="23"/>
      <c r="D81" s="23"/>
      <c r="E81" s="23"/>
      <c r="F81" s="180"/>
      <c r="G81" s="180"/>
      <c r="H81" s="180"/>
      <c r="I81" s="180"/>
      <c r="J81" s="181"/>
      <c r="K81" s="23"/>
      <c r="L81" s="23"/>
      <c r="M81" s="182"/>
      <c r="N81" s="23"/>
      <c r="O81" s="23"/>
      <c r="Q81" s="178"/>
    </row>
    <row r="82" spans="3:17" x14ac:dyDescent="0.3">
      <c r="C82" s="23"/>
      <c r="D82" s="23"/>
      <c r="E82" s="23"/>
      <c r="F82" s="180"/>
      <c r="G82" s="180"/>
      <c r="H82" s="180"/>
      <c r="I82" s="180"/>
      <c r="J82" s="181"/>
      <c r="K82" s="23"/>
      <c r="L82" s="23"/>
      <c r="M82" s="182"/>
      <c r="N82" s="23"/>
      <c r="O82" s="23"/>
      <c r="Q82" s="178"/>
    </row>
    <row r="83" spans="3:17" x14ac:dyDescent="0.3">
      <c r="C83" s="23"/>
      <c r="D83" s="23"/>
      <c r="E83" s="23"/>
      <c r="F83" s="180"/>
      <c r="G83" s="180"/>
      <c r="H83" s="180"/>
      <c r="I83" s="180"/>
      <c r="J83" s="181"/>
      <c r="K83" s="23"/>
      <c r="L83" s="23"/>
      <c r="M83" s="182"/>
      <c r="N83" s="23"/>
      <c r="O83" s="23"/>
      <c r="Q83" s="178"/>
    </row>
    <row r="84" spans="3:17" x14ac:dyDescent="0.3">
      <c r="C84" s="23"/>
      <c r="D84" s="23"/>
      <c r="E84" s="23"/>
      <c r="F84" s="180"/>
      <c r="G84" s="180"/>
      <c r="H84" s="180"/>
      <c r="I84" s="180"/>
      <c r="J84" s="181"/>
      <c r="K84" s="23"/>
      <c r="L84" s="23"/>
      <c r="M84" s="182"/>
      <c r="N84" s="23"/>
      <c r="O84" s="23"/>
      <c r="Q84" s="178"/>
    </row>
    <row r="85" spans="3:17" x14ac:dyDescent="0.3">
      <c r="C85" s="23"/>
      <c r="D85" s="23"/>
      <c r="E85" s="23"/>
      <c r="F85" s="180"/>
      <c r="G85" s="180"/>
      <c r="H85" s="180"/>
      <c r="I85" s="180"/>
      <c r="J85" s="181"/>
      <c r="K85" s="23"/>
      <c r="L85" s="23"/>
      <c r="M85" s="182"/>
      <c r="N85" s="23"/>
      <c r="O85" s="23"/>
      <c r="Q85" s="178"/>
    </row>
    <row r="86" spans="3:17" x14ac:dyDescent="0.3">
      <c r="C86" s="23"/>
      <c r="D86" s="23"/>
      <c r="E86" s="23"/>
      <c r="F86" s="180"/>
      <c r="G86" s="180"/>
      <c r="H86" s="180"/>
      <c r="I86" s="180"/>
      <c r="J86" s="181"/>
      <c r="K86" s="23"/>
      <c r="L86" s="23"/>
      <c r="M86" s="182"/>
      <c r="N86" s="23"/>
      <c r="O86" s="23"/>
      <c r="Q86" s="178"/>
    </row>
    <row r="87" spans="3:17" x14ac:dyDescent="0.3">
      <c r="C87" s="23"/>
      <c r="D87" s="23"/>
      <c r="E87" s="23"/>
      <c r="F87" s="180"/>
      <c r="G87" s="180"/>
      <c r="H87" s="180"/>
      <c r="I87" s="180"/>
      <c r="J87" s="181"/>
      <c r="K87" s="23"/>
      <c r="L87" s="23"/>
      <c r="M87" s="182"/>
      <c r="N87" s="23"/>
      <c r="O87" s="23"/>
      <c r="Q87" s="178"/>
    </row>
    <row r="88" spans="3:17" x14ac:dyDescent="0.3">
      <c r="C88" s="23"/>
      <c r="D88" s="23"/>
      <c r="E88" s="23"/>
      <c r="F88" s="180"/>
      <c r="G88" s="180"/>
      <c r="H88" s="180"/>
      <c r="I88" s="180"/>
      <c r="J88" s="181"/>
      <c r="K88" s="23"/>
      <c r="L88" s="23"/>
      <c r="M88" s="182"/>
      <c r="N88" s="23"/>
      <c r="O88" s="23"/>
      <c r="Q88" s="178"/>
    </row>
    <row r="89" spans="3:17" x14ac:dyDescent="0.3">
      <c r="C89" s="23"/>
      <c r="D89" s="23"/>
      <c r="E89" s="23"/>
      <c r="F89" s="180"/>
      <c r="G89" s="180"/>
      <c r="H89" s="180"/>
      <c r="I89" s="180"/>
      <c r="J89" s="181"/>
      <c r="K89" s="23"/>
      <c r="L89" s="23"/>
      <c r="M89" s="182"/>
      <c r="N89" s="23"/>
      <c r="O89" s="23"/>
      <c r="Q89" s="178"/>
    </row>
    <row r="90" spans="3:17" x14ac:dyDescent="0.3">
      <c r="C90" s="23"/>
      <c r="D90" s="23"/>
      <c r="E90" s="23"/>
      <c r="F90" s="180"/>
      <c r="G90" s="180"/>
      <c r="H90" s="180"/>
      <c r="I90" s="180"/>
      <c r="J90" s="181"/>
      <c r="K90" s="23"/>
      <c r="L90" s="23"/>
      <c r="M90" s="182"/>
      <c r="N90" s="23"/>
      <c r="O90" s="23"/>
      <c r="Q90" s="178"/>
    </row>
    <row r="91" spans="3:17" x14ac:dyDescent="0.3">
      <c r="C91" s="23"/>
      <c r="D91" s="23"/>
      <c r="E91" s="23"/>
      <c r="F91" s="180"/>
      <c r="G91" s="180"/>
      <c r="H91" s="180"/>
      <c r="I91" s="180"/>
      <c r="J91" s="181"/>
      <c r="K91" s="23"/>
      <c r="L91" s="23"/>
      <c r="M91" s="182"/>
      <c r="N91" s="23"/>
      <c r="O91" s="23"/>
      <c r="Q91" s="178"/>
    </row>
    <row r="92" spans="3:17" x14ac:dyDescent="0.3">
      <c r="C92" s="23"/>
      <c r="D92" s="23"/>
      <c r="E92" s="23"/>
      <c r="F92" s="180"/>
      <c r="G92" s="180"/>
      <c r="H92" s="180"/>
      <c r="I92" s="180"/>
      <c r="J92" s="181"/>
      <c r="K92" s="23"/>
      <c r="L92" s="23"/>
      <c r="M92" s="182"/>
      <c r="N92" s="23"/>
      <c r="O92" s="23"/>
      <c r="Q92" s="178"/>
    </row>
    <row r="93" spans="3:17" x14ac:dyDescent="0.3">
      <c r="C93" s="23"/>
      <c r="D93" s="23"/>
      <c r="E93" s="23"/>
      <c r="F93" s="180"/>
      <c r="G93" s="180"/>
      <c r="H93" s="180"/>
      <c r="I93" s="180"/>
      <c r="J93" s="181"/>
      <c r="K93" s="23"/>
      <c r="L93" s="23"/>
      <c r="M93" s="182"/>
      <c r="N93" s="23"/>
      <c r="O93" s="23"/>
      <c r="Q93" s="178"/>
    </row>
    <row r="94" spans="3:17" x14ac:dyDescent="0.3">
      <c r="C94" s="23"/>
      <c r="D94" s="23"/>
      <c r="E94" s="23"/>
      <c r="F94" s="180"/>
      <c r="G94" s="180"/>
      <c r="H94" s="180"/>
      <c r="I94" s="180"/>
      <c r="J94" s="181"/>
      <c r="K94" s="23"/>
      <c r="L94" s="23"/>
      <c r="M94" s="182"/>
      <c r="N94" s="23"/>
      <c r="O94" s="23"/>
      <c r="Q94" s="178"/>
    </row>
    <row r="95" spans="3:17" x14ac:dyDescent="0.3">
      <c r="C95" s="23"/>
      <c r="D95" s="23"/>
      <c r="E95" s="23"/>
      <c r="F95" s="180"/>
      <c r="G95" s="180"/>
      <c r="H95" s="180"/>
      <c r="I95" s="180"/>
      <c r="J95" s="181"/>
      <c r="K95" s="23"/>
      <c r="L95" s="23"/>
      <c r="M95" s="182"/>
      <c r="N95" s="23"/>
      <c r="O95" s="23"/>
      <c r="Q95" s="178"/>
    </row>
    <row r="96" spans="3:17" x14ac:dyDescent="0.3">
      <c r="C96" s="23"/>
      <c r="D96" s="23"/>
      <c r="E96" s="23"/>
      <c r="F96" s="180"/>
      <c r="G96" s="180"/>
      <c r="H96" s="180"/>
      <c r="I96" s="180"/>
      <c r="J96" s="181"/>
      <c r="K96" s="23"/>
      <c r="L96" s="23"/>
      <c r="M96" s="182"/>
      <c r="N96" s="23"/>
      <c r="O96" s="23"/>
      <c r="Q96" s="178"/>
    </row>
    <row r="97" spans="2:17" x14ac:dyDescent="0.3">
      <c r="Q97" s="178"/>
    </row>
    <row r="98" spans="2:17" ht="15" hidden="1" thickBot="1" x14ac:dyDescent="0.35">
      <c r="Q98" s="178"/>
    </row>
    <row r="99" spans="2:17" ht="43.8" hidden="1" thickBot="1" x14ac:dyDescent="0.35">
      <c r="B99" s="13" t="s">
        <v>34</v>
      </c>
      <c r="C99" s="87" t="s">
        <v>2</v>
      </c>
      <c r="D99" s="88" t="s">
        <v>3</v>
      </c>
      <c r="E99" s="89" t="s">
        <v>4</v>
      </c>
      <c r="F99" s="13" t="s">
        <v>5</v>
      </c>
      <c r="G99" s="14" t="s">
        <v>6</v>
      </c>
      <c r="H99" s="14" t="s">
        <v>7</v>
      </c>
      <c r="I99" s="15" t="s">
        <v>8</v>
      </c>
      <c r="J99" s="13" t="s">
        <v>9</v>
      </c>
      <c r="K99" s="87" t="s">
        <v>10</v>
      </c>
      <c r="L99" s="88" t="s">
        <v>11</v>
      </c>
      <c r="M99" s="16" t="s">
        <v>12</v>
      </c>
      <c r="N99" s="16" t="s">
        <v>35</v>
      </c>
      <c r="O99" s="17" t="s">
        <v>36</v>
      </c>
      <c r="Q99" s="178"/>
    </row>
    <row r="100" spans="2:17" hidden="1" x14ac:dyDescent="0.3">
      <c r="B100" s="90" t="s">
        <v>37</v>
      </c>
      <c r="C100" s="91">
        <v>28511.340000002274</v>
      </c>
      <c r="D100" s="92">
        <v>25644.060000001849</v>
      </c>
      <c r="E100" s="93">
        <v>30339.769999995799</v>
      </c>
      <c r="F100" s="19">
        <f>IFERROR((E100-D100)/D100,"")</f>
        <v>0.18311102064156809</v>
      </c>
      <c r="G100" s="5"/>
      <c r="H100" s="5"/>
      <c r="I100" s="6"/>
      <c r="J100" s="94">
        <f t="shared" ref="J100:J101" si="30">E100+G100+H100+I100</f>
        <v>30339.769999995799</v>
      </c>
      <c r="K100" s="91">
        <v>51993.229999992487</v>
      </c>
      <c r="L100" s="92">
        <v>57752.25999996929</v>
      </c>
      <c r="M100" s="95">
        <f>J100</f>
        <v>30339.769999995799</v>
      </c>
      <c r="N100" s="28">
        <v>55000</v>
      </c>
      <c r="O100" s="29">
        <v>58000</v>
      </c>
      <c r="Q100" s="178"/>
    </row>
    <row r="101" spans="2:17" hidden="1" x14ac:dyDescent="0.3">
      <c r="B101" s="96" t="s">
        <v>38</v>
      </c>
      <c r="C101" s="97"/>
      <c r="D101" s="98"/>
      <c r="E101" s="99"/>
      <c r="F101" s="21" t="str">
        <f t="shared" ref="F101:F102" si="31">IFERROR((E101-D101)/D101,"")</f>
        <v/>
      </c>
      <c r="G101" s="39"/>
      <c r="H101" s="39"/>
      <c r="I101" s="40"/>
      <c r="J101" s="100">
        <f t="shared" si="30"/>
        <v>0</v>
      </c>
      <c r="K101" s="97">
        <v>100</v>
      </c>
      <c r="L101" s="98">
        <v>120</v>
      </c>
      <c r="M101" s="101">
        <f t="shared" ref="M101" si="32">J101</f>
        <v>0</v>
      </c>
      <c r="N101" s="41">
        <v>118</v>
      </c>
      <c r="O101" s="42">
        <v>125</v>
      </c>
      <c r="Q101" s="178"/>
    </row>
    <row r="102" spans="2:17" ht="15" hidden="1" thickBot="1" x14ac:dyDescent="0.35">
      <c r="B102" s="102" t="s">
        <v>39</v>
      </c>
      <c r="C102" s="103" t="str">
        <f>IFERROR(C100/C101,"")</f>
        <v/>
      </c>
      <c r="D102" s="104" t="str">
        <f t="shared" ref="D102:O102" si="33">IFERROR(D100/D101,"")</f>
        <v/>
      </c>
      <c r="E102" s="105" t="str">
        <f t="shared" si="33"/>
        <v/>
      </c>
      <c r="F102" s="22" t="str">
        <f t="shared" si="31"/>
        <v/>
      </c>
      <c r="G102" s="47" t="str">
        <f t="shared" si="33"/>
        <v/>
      </c>
      <c r="H102" s="47" t="str">
        <f t="shared" si="33"/>
        <v/>
      </c>
      <c r="I102" s="48" t="str">
        <f t="shared" si="33"/>
        <v/>
      </c>
      <c r="J102" s="130" t="str">
        <f t="shared" si="33"/>
        <v/>
      </c>
      <c r="K102" s="103">
        <f t="shared" si="33"/>
        <v>519.93229999992491</v>
      </c>
      <c r="L102" s="104">
        <f t="shared" si="33"/>
        <v>481.2688333330774</v>
      </c>
      <c r="M102" s="131" t="str">
        <f t="shared" si="33"/>
        <v/>
      </c>
      <c r="N102" s="49">
        <f t="shared" si="33"/>
        <v>466.10169491525426</v>
      </c>
      <c r="O102" s="50">
        <f t="shared" si="33"/>
        <v>464</v>
      </c>
      <c r="Q102" s="178"/>
    </row>
    <row r="103" spans="2:17" hidden="1" x14ac:dyDescent="0.3">
      <c r="C103" s="23"/>
      <c r="D103" s="23"/>
      <c r="E103" s="23"/>
      <c r="F103" s="180"/>
      <c r="G103" s="180"/>
      <c r="H103" s="180"/>
      <c r="I103" s="180"/>
      <c r="J103" s="181"/>
      <c r="K103" s="23"/>
      <c r="L103" s="23"/>
      <c r="M103" s="182"/>
      <c r="N103" s="23"/>
      <c r="O103" s="23"/>
      <c r="Q103" s="178"/>
    </row>
    <row r="104" spans="2:17" hidden="1" x14ac:dyDescent="0.3">
      <c r="C104" s="23"/>
      <c r="D104" s="23"/>
      <c r="E104" s="23"/>
      <c r="F104" s="180"/>
      <c r="G104" s="180"/>
      <c r="H104" s="180"/>
      <c r="I104" s="180"/>
      <c r="J104" s="181"/>
      <c r="K104" s="23"/>
      <c r="L104" s="23"/>
      <c r="M104" s="182"/>
      <c r="N104" s="23"/>
      <c r="O104" s="23"/>
      <c r="Q104" s="178"/>
    </row>
    <row r="105" spans="2:17" hidden="1" x14ac:dyDescent="0.3">
      <c r="C105" s="23"/>
      <c r="D105" s="23"/>
      <c r="E105" s="23"/>
      <c r="F105" s="180"/>
      <c r="G105" s="180"/>
      <c r="H105" s="180"/>
      <c r="I105" s="180"/>
      <c r="J105" s="181"/>
      <c r="K105" s="23"/>
      <c r="L105" s="23"/>
      <c r="M105" s="182"/>
      <c r="N105" s="23"/>
      <c r="O105" s="23"/>
      <c r="Q105" s="178"/>
    </row>
    <row r="106" spans="2:17" hidden="1" x14ac:dyDescent="0.3">
      <c r="C106" s="23"/>
      <c r="D106" s="23"/>
      <c r="E106" s="23"/>
      <c r="F106" s="180"/>
      <c r="G106" s="180"/>
      <c r="H106" s="180"/>
      <c r="I106" s="180"/>
      <c r="J106" s="181"/>
      <c r="K106" s="23"/>
      <c r="L106" s="23"/>
      <c r="M106" s="182"/>
      <c r="N106" s="23"/>
      <c r="O106" s="23"/>
      <c r="Q106" s="178"/>
    </row>
    <row r="107" spans="2:17" hidden="1" x14ac:dyDescent="0.3">
      <c r="C107" s="23"/>
      <c r="D107" s="23"/>
      <c r="E107" s="23"/>
      <c r="F107" s="180"/>
      <c r="G107" s="180"/>
      <c r="H107" s="180"/>
      <c r="I107" s="180"/>
      <c r="J107" s="181"/>
      <c r="K107" s="23"/>
      <c r="L107" s="23"/>
      <c r="M107" s="182"/>
      <c r="N107" s="23"/>
      <c r="O107" s="23"/>
      <c r="Q107" s="178"/>
    </row>
    <row r="108" spans="2:17" hidden="1" x14ac:dyDescent="0.3">
      <c r="C108" s="23"/>
      <c r="D108" s="23"/>
      <c r="E108" s="23"/>
      <c r="F108" s="180"/>
      <c r="G108" s="180"/>
      <c r="H108" s="180"/>
      <c r="I108" s="180"/>
      <c r="J108" s="181"/>
      <c r="K108" s="23"/>
      <c r="L108" s="23"/>
      <c r="M108" s="182"/>
      <c r="N108" s="23"/>
      <c r="O108" s="23"/>
      <c r="Q108" s="178"/>
    </row>
    <row r="109" spans="2:17" hidden="1" x14ac:dyDescent="0.3">
      <c r="C109" s="23"/>
      <c r="D109" s="23"/>
      <c r="E109" s="23"/>
      <c r="F109" s="180"/>
      <c r="G109" s="180"/>
      <c r="H109" s="180"/>
      <c r="I109" s="180"/>
      <c r="J109" s="181"/>
      <c r="K109" s="23"/>
      <c r="L109" s="23"/>
      <c r="M109" s="182"/>
      <c r="N109" s="23"/>
      <c r="O109" s="23"/>
      <c r="Q109" s="178"/>
    </row>
    <row r="110" spans="2:17" hidden="1" x14ac:dyDescent="0.3">
      <c r="C110" s="23"/>
      <c r="D110" s="23"/>
      <c r="E110" s="23"/>
      <c r="F110" s="180"/>
      <c r="G110" s="180"/>
      <c r="H110" s="180"/>
      <c r="I110" s="180"/>
      <c r="J110" s="181"/>
      <c r="K110" s="23"/>
      <c r="L110" s="23"/>
      <c r="M110" s="182"/>
      <c r="N110" s="23"/>
      <c r="O110" s="23"/>
      <c r="Q110" s="178"/>
    </row>
    <row r="111" spans="2:17" hidden="1" x14ac:dyDescent="0.3">
      <c r="C111" s="23"/>
      <c r="D111" s="23"/>
      <c r="E111" s="23"/>
      <c r="F111" s="180"/>
      <c r="G111" s="180"/>
      <c r="H111" s="180"/>
      <c r="I111" s="180"/>
      <c r="J111" s="181"/>
      <c r="K111" s="23"/>
      <c r="L111" s="23"/>
      <c r="M111" s="182"/>
      <c r="N111" s="23"/>
      <c r="O111" s="23"/>
      <c r="Q111" s="178"/>
    </row>
    <row r="112" spans="2:17" hidden="1" x14ac:dyDescent="0.3">
      <c r="C112" s="23"/>
      <c r="D112" s="23"/>
      <c r="E112" s="23"/>
      <c r="F112" s="180"/>
      <c r="G112" s="180"/>
      <c r="H112" s="180"/>
      <c r="I112" s="180"/>
      <c r="J112" s="181"/>
      <c r="K112" s="23"/>
      <c r="L112" s="23"/>
      <c r="M112" s="182"/>
      <c r="N112" s="23"/>
      <c r="O112" s="23"/>
      <c r="Q112" s="178"/>
    </row>
    <row r="113" spans="2:17" hidden="1" x14ac:dyDescent="0.3">
      <c r="C113" s="23"/>
      <c r="D113" s="23"/>
      <c r="E113" s="23"/>
      <c r="F113" s="180"/>
      <c r="G113" s="180"/>
      <c r="H113" s="180"/>
      <c r="I113" s="180"/>
      <c r="J113" s="181"/>
      <c r="K113" s="23"/>
      <c r="L113" s="23"/>
      <c r="M113" s="182"/>
      <c r="N113" s="23"/>
      <c r="O113" s="23"/>
      <c r="Q113" s="178"/>
    </row>
    <row r="114" spans="2:17" hidden="1" x14ac:dyDescent="0.3">
      <c r="C114" s="23"/>
      <c r="D114" s="23"/>
      <c r="E114" s="23"/>
      <c r="F114" s="180"/>
      <c r="G114" s="180"/>
      <c r="H114" s="180"/>
      <c r="I114" s="180"/>
      <c r="J114" s="181"/>
      <c r="K114" s="23"/>
      <c r="L114" s="23"/>
      <c r="M114" s="182"/>
      <c r="N114" s="23"/>
      <c r="O114" s="23"/>
      <c r="Q114" s="178"/>
    </row>
    <row r="115" spans="2:17" hidden="1" x14ac:dyDescent="0.3">
      <c r="C115" s="23"/>
      <c r="D115" s="23"/>
      <c r="E115" s="23"/>
      <c r="F115" s="180"/>
      <c r="G115" s="180"/>
      <c r="H115" s="180"/>
      <c r="I115" s="180"/>
      <c r="J115" s="181"/>
      <c r="K115" s="23"/>
      <c r="L115" s="23"/>
      <c r="M115" s="182"/>
      <c r="N115" s="23"/>
      <c r="O115" s="23"/>
      <c r="Q115" s="178"/>
    </row>
    <row r="116" spans="2:17" hidden="1" x14ac:dyDescent="0.3">
      <c r="Q116" s="178"/>
    </row>
    <row r="117" spans="2:17" hidden="1" x14ac:dyDescent="0.3">
      <c r="Q117" s="178"/>
    </row>
    <row r="118" spans="2:17" hidden="1" x14ac:dyDescent="0.3">
      <c r="Q118" s="178"/>
    </row>
    <row r="119" spans="2:17" hidden="1" x14ac:dyDescent="0.3">
      <c r="Q119" s="178"/>
    </row>
    <row r="120" spans="2:17" hidden="1" x14ac:dyDescent="0.3">
      <c r="Q120" s="178"/>
    </row>
    <row r="121" spans="2:17" hidden="1" x14ac:dyDescent="0.3">
      <c r="Q121" s="178"/>
    </row>
    <row r="122" spans="2:17" x14ac:dyDescent="0.3">
      <c r="Q122" s="178"/>
    </row>
    <row r="123" spans="2:17" ht="25.95" customHeight="1" thickBot="1" x14ac:dyDescent="0.35">
      <c r="Q123" s="178"/>
    </row>
    <row r="124" spans="2:17" ht="43.8" thickBot="1" x14ac:dyDescent="0.35">
      <c r="B124" s="132" t="s">
        <v>40</v>
      </c>
      <c r="C124" s="133" t="s">
        <v>10</v>
      </c>
      <c r="D124" s="134" t="s">
        <v>11</v>
      </c>
      <c r="E124" s="135" t="s">
        <v>4</v>
      </c>
      <c r="F124" s="136" t="s">
        <v>41</v>
      </c>
      <c r="G124" s="51" t="s">
        <v>42</v>
      </c>
      <c r="H124" s="52" t="s">
        <v>43</v>
      </c>
      <c r="I124" s="13" t="s">
        <v>9</v>
      </c>
      <c r="J124" s="137" t="s">
        <v>13</v>
      </c>
      <c r="K124" s="17" t="s">
        <v>14</v>
      </c>
      <c r="Q124" s="178"/>
    </row>
    <row r="125" spans="2:17" x14ac:dyDescent="0.3">
      <c r="B125" s="113" t="s">
        <v>44</v>
      </c>
      <c r="C125" s="198">
        <v>73.28</v>
      </c>
      <c r="D125" s="199">
        <v>75</v>
      </c>
      <c r="E125" s="200">
        <v>70.239999999999995</v>
      </c>
      <c r="F125" s="162">
        <v>54</v>
      </c>
      <c r="G125" s="163">
        <f>(E125-D125)/D125</f>
        <v>-6.3466666666666741E-2</v>
      </c>
      <c r="H125" s="163">
        <f>(E125-F125)/F125</f>
        <v>0.30074074074074064</v>
      </c>
      <c r="I125" s="164">
        <v>70</v>
      </c>
      <c r="J125" s="165">
        <v>75</v>
      </c>
      <c r="K125" s="166">
        <v>76</v>
      </c>
      <c r="Q125" s="178"/>
    </row>
    <row r="126" spans="2:17" ht="15" thickBot="1" x14ac:dyDescent="0.35">
      <c r="B126" s="102" t="s">
        <v>45</v>
      </c>
      <c r="C126" s="201">
        <v>4.7</v>
      </c>
      <c r="D126" s="202">
        <v>4.72</v>
      </c>
      <c r="E126" s="203">
        <v>4.66</v>
      </c>
      <c r="F126" s="167">
        <v>4.5999999999999996</v>
      </c>
      <c r="G126" s="168">
        <f t="shared" ref="G126:G128" si="34">(E126-D126)/D126</f>
        <v>-1.2711864406779579E-2</v>
      </c>
      <c r="H126" s="168">
        <f t="shared" ref="H126:H128" si="35">(E126-F126)/F126</f>
        <v>1.3043478260869674E-2</v>
      </c>
      <c r="I126" s="169">
        <v>4.5</v>
      </c>
      <c r="J126" s="170">
        <v>4.5999999999999996</v>
      </c>
      <c r="K126" s="171">
        <v>4.7</v>
      </c>
      <c r="Q126" s="178"/>
    </row>
    <row r="127" spans="2:17" hidden="1" x14ac:dyDescent="0.3">
      <c r="B127" s="114" t="s">
        <v>46</v>
      </c>
      <c r="C127" s="150">
        <v>4.2</v>
      </c>
      <c r="D127" s="151">
        <v>4.5</v>
      </c>
      <c r="E127" s="152">
        <v>4.5999999999999996</v>
      </c>
      <c r="F127" s="114">
        <v>4.5999999999999996</v>
      </c>
      <c r="G127" s="153">
        <f t="shared" si="34"/>
        <v>2.2222222222222143E-2</v>
      </c>
      <c r="H127" s="153">
        <f t="shared" si="35"/>
        <v>0</v>
      </c>
      <c r="I127" s="149">
        <v>4.8</v>
      </c>
      <c r="J127" s="154">
        <v>4.8</v>
      </c>
      <c r="K127" s="155">
        <v>4.8</v>
      </c>
      <c r="Q127" s="178"/>
    </row>
    <row r="128" spans="2:17" ht="15" hidden="1" thickBot="1" x14ac:dyDescent="0.35">
      <c r="B128" s="102" t="s">
        <v>47</v>
      </c>
      <c r="C128" s="138">
        <v>3.9</v>
      </c>
      <c r="D128" s="139">
        <v>4.4000000000000004</v>
      </c>
      <c r="E128" s="140">
        <v>4.2</v>
      </c>
      <c r="F128" s="102">
        <v>4.5999999999999996</v>
      </c>
      <c r="G128" s="22">
        <f t="shared" si="34"/>
        <v>-4.5454545454545491E-2</v>
      </c>
      <c r="H128" s="22">
        <f t="shared" si="35"/>
        <v>-8.6956521739130321E-2</v>
      </c>
      <c r="I128" s="53">
        <v>4.4000000000000004</v>
      </c>
      <c r="J128" s="65">
        <v>4.5999999999999996</v>
      </c>
      <c r="K128" s="66">
        <v>4.7</v>
      </c>
      <c r="Q128" s="178"/>
    </row>
    <row r="129" spans="17:17" x14ac:dyDescent="0.3">
      <c r="Q129" s="178"/>
    </row>
    <row r="130" spans="17:17" x14ac:dyDescent="0.3">
      <c r="Q130" s="178"/>
    </row>
    <row r="131" spans="17:17" x14ac:dyDescent="0.3">
      <c r="Q131" s="178"/>
    </row>
    <row r="132" spans="17:17" x14ac:dyDescent="0.3">
      <c r="Q132" s="178"/>
    </row>
    <row r="133" spans="17:17" x14ac:dyDescent="0.3">
      <c r="Q133" s="178"/>
    </row>
    <row r="134" spans="17:17" x14ac:dyDescent="0.3">
      <c r="Q134" s="178"/>
    </row>
    <row r="135" spans="17:17" x14ac:dyDescent="0.3">
      <c r="Q135" s="178"/>
    </row>
    <row r="136" spans="17:17" x14ac:dyDescent="0.3">
      <c r="Q136" s="178"/>
    </row>
    <row r="137" spans="17:17" x14ac:dyDescent="0.3">
      <c r="Q137" s="178"/>
    </row>
    <row r="138" spans="17:17" x14ac:dyDescent="0.3">
      <c r="Q138" s="178"/>
    </row>
    <row r="139" spans="17:17" x14ac:dyDescent="0.3">
      <c r="Q139" s="178"/>
    </row>
    <row r="140" spans="17:17" x14ac:dyDescent="0.3">
      <c r="Q140" s="178"/>
    </row>
    <row r="141" spans="17:17" x14ac:dyDescent="0.3">
      <c r="Q141" s="178"/>
    </row>
    <row r="142" spans="17:17" x14ac:dyDescent="0.3">
      <c r="Q142" s="178"/>
    </row>
    <row r="143" spans="17:17" x14ac:dyDescent="0.3">
      <c r="Q143" s="178"/>
    </row>
    <row r="144" spans="17:17" x14ac:dyDescent="0.3">
      <c r="Q144" s="178"/>
    </row>
    <row r="145" spans="1:17" x14ac:dyDescent="0.3">
      <c r="Q145" s="178"/>
    </row>
    <row r="146" spans="1:17" x14ac:dyDescent="0.3">
      <c r="Q146" s="178"/>
    </row>
    <row r="147" spans="1:17" x14ac:dyDescent="0.3">
      <c r="A147" s="183"/>
      <c r="B147" s="183"/>
      <c r="C147" s="183"/>
      <c r="D147" s="183"/>
      <c r="E147" s="183"/>
      <c r="F147" s="183"/>
      <c r="G147" s="183"/>
      <c r="H147" s="183"/>
      <c r="I147" s="183"/>
      <c r="J147" s="183"/>
      <c r="K147" s="183"/>
      <c r="L147" s="183"/>
      <c r="M147" s="183"/>
      <c r="N147" s="183"/>
      <c r="O147" s="183"/>
      <c r="P147" s="183"/>
      <c r="Q147" s="184"/>
    </row>
    <row r="154" spans="1:17" ht="46.95" customHeight="1" x14ac:dyDescent="0.3">
      <c r="B154" s="204" t="s">
        <v>48</v>
      </c>
      <c r="C154" s="204"/>
      <c r="D154" s="204"/>
      <c r="E154" s="204"/>
      <c r="F154" s="158" t="s">
        <v>49</v>
      </c>
      <c r="G154" s="204" t="s">
        <v>50</v>
      </c>
      <c r="H154" s="204"/>
      <c r="I154" s="204"/>
      <c r="J154" s="158" t="s">
        <v>51</v>
      </c>
      <c r="K154" s="158" t="s">
        <v>52</v>
      </c>
      <c r="L154" s="204" t="s">
        <v>53</v>
      </c>
      <c r="M154" s="204"/>
      <c r="N154" s="204"/>
      <c r="O154" s="204"/>
    </row>
    <row r="155" spans="1:17" ht="31.2" customHeight="1" x14ac:dyDescent="0.3">
      <c r="B155" s="205"/>
      <c r="C155" s="206"/>
      <c r="D155" s="206"/>
      <c r="E155" s="207"/>
      <c r="F155" s="157"/>
      <c r="G155" s="205"/>
      <c r="H155" s="206"/>
      <c r="I155" s="207"/>
      <c r="J155" s="157"/>
      <c r="K155" s="157"/>
      <c r="L155" s="205"/>
      <c r="M155" s="206"/>
      <c r="N155" s="206"/>
      <c r="O155" s="207"/>
    </row>
    <row r="156" spans="1:17" ht="31.2" customHeight="1" x14ac:dyDescent="0.3">
      <c r="B156" s="205"/>
      <c r="C156" s="206"/>
      <c r="D156" s="206"/>
      <c r="E156" s="207"/>
      <c r="F156" s="157"/>
      <c r="G156" s="205"/>
      <c r="H156" s="206"/>
      <c r="I156" s="207"/>
      <c r="J156" s="157"/>
      <c r="K156" s="157"/>
      <c r="L156" s="205"/>
      <c r="M156" s="206"/>
      <c r="N156" s="206"/>
      <c r="O156" s="207"/>
    </row>
    <row r="157" spans="1:17" ht="31.2" customHeight="1" x14ac:dyDescent="0.3">
      <c r="B157" s="205"/>
      <c r="C157" s="206"/>
      <c r="D157" s="206"/>
      <c r="E157" s="207"/>
      <c r="F157" s="157"/>
      <c r="G157" s="205"/>
      <c r="H157" s="206"/>
      <c r="I157" s="207"/>
      <c r="J157" s="157"/>
      <c r="K157" s="157"/>
      <c r="L157" s="205"/>
      <c r="M157" s="206"/>
      <c r="N157" s="206"/>
      <c r="O157" s="207"/>
    </row>
    <row r="158" spans="1:17" ht="31.2" customHeight="1" x14ac:dyDescent="0.3">
      <c r="B158" s="205"/>
      <c r="C158" s="206"/>
      <c r="D158" s="206"/>
      <c r="E158" s="207"/>
      <c r="F158" s="157"/>
      <c r="G158" s="205"/>
      <c r="H158" s="206"/>
      <c r="I158" s="207"/>
      <c r="J158" s="157"/>
      <c r="K158" s="157"/>
      <c r="L158" s="205"/>
      <c r="M158" s="206"/>
      <c r="N158" s="206"/>
      <c r="O158" s="207"/>
    </row>
    <row r="159" spans="1:17" ht="31.2" customHeight="1" x14ac:dyDescent="0.3">
      <c r="B159" s="205"/>
      <c r="C159" s="206"/>
      <c r="D159" s="206"/>
      <c r="E159" s="207"/>
      <c r="F159" s="157"/>
      <c r="G159" s="205"/>
      <c r="H159" s="206"/>
      <c r="I159" s="207"/>
      <c r="J159" s="157"/>
      <c r="K159" s="157"/>
      <c r="L159" s="205"/>
      <c r="M159" s="206"/>
      <c r="N159" s="206"/>
      <c r="O159" s="207"/>
    </row>
    <row r="160" spans="1:17" ht="31.2" customHeight="1" x14ac:dyDescent="0.3">
      <c r="B160" s="159"/>
      <c r="C160" s="160"/>
      <c r="D160" s="160"/>
      <c r="E160" s="161"/>
      <c r="F160" s="157"/>
      <c r="G160" s="159"/>
      <c r="H160" s="160"/>
      <c r="I160" s="161"/>
      <c r="J160" s="157"/>
      <c r="K160" s="157"/>
      <c r="L160" s="159"/>
      <c r="M160" s="160"/>
      <c r="N160" s="160"/>
      <c r="O160" s="161"/>
    </row>
    <row r="161" spans="2:15" ht="31.2" customHeight="1" x14ac:dyDescent="0.3">
      <c r="B161" s="159"/>
      <c r="C161" s="160"/>
      <c r="D161" s="160"/>
      <c r="E161" s="161"/>
      <c r="F161" s="157"/>
      <c r="G161" s="159"/>
      <c r="H161" s="160"/>
      <c r="I161" s="161"/>
      <c r="J161" s="157"/>
      <c r="K161" s="157"/>
      <c r="L161" s="159"/>
      <c r="M161" s="160"/>
      <c r="N161" s="160"/>
      <c r="O161" s="161"/>
    </row>
    <row r="162" spans="2:15" ht="31.2" customHeight="1" x14ac:dyDescent="0.3">
      <c r="B162" s="205"/>
      <c r="C162" s="206"/>
      <c r="D162" s="206"/>
      <c r="E162" s="207"/>
      <c r="F162" s="157"/>
      <c r="G162" s="205"/>
      <c r="H162" s="206"/>
      <c r="I162" s="207"/>
      <c r="J162" s="157"/>
      <c r="K162" s="157"/>
      <c r="L162" s="205"/>
      <c r="M162" s="206"/>
      <c r="N162" s="206"/>
      <c r="O162" s="207"/>
    </row>
    <row r="163" spans="2:15" ht="31.2" customHeight="1" x14ac:dyDescent="0.3">
      <c r="B163" s="205"/>
      <c r="C163" s="206"/>
      <c r="D163" s="206"/>
      <c r="E163" s="207"/>
      <c r="F163" s="157"/>
      <c r="G163" s="205"/>
      <c r="H163" s="206"/>
      <c r="I163" s="207"/>
      <c r="J163" s="157"/>
      <c r="K163" s="157"/>
      <c r="L163" s="205"/>
      <c r="M163" s="206"/>
      <c r="N163" s="206"/>
      <c r="O163" s="207"/>
    </row>
    <row r="164" spans="2:15" ht="31.2" customHeight="1" x14ac:dyDescent="0.3">
      <c r="B164" s="205"/>
      <c r="C164" s="206"/>
      <c r="D164" s="206"/>
      <c r="E164" s="207"/>
      <c r="F164" s="157"/>
      <c r="G164" s="205"/>
      <c r="H164" s="206"/>
      <c r="I164" s="207"/>
      <c r="J164" s="157"/>
      <c r="K164" s="157"/>
      <c r="L164" s="205"/>
      <c r="M164" s="206"/>
      <c r="N164" s="206"/>
      <c r="O164" s="207"/>
    </row>
    <row r="165" spans="2:15" ht="31.2" customHeight="1" x14ac:dyDescent="0.3">
      <c r="B165" s="205"/>
      <c r="C165" s="206"/>
      <c r="D165" s="206"/>
      <c r="E165" s="207"/>
      <c r="F165" s="157"/>
      <c r="G165" s="205"/>
      <c r="H165" s="206"/>
      <c r="I165" s="207"/>
      <c r="J165" s="157"/>
      <c r="K165" s="157"/>
      <c r="L165" s="205"/>
      <c r="M165" s="206"/>
      <c r="N165" s="206"/>
      <c r="O165" s="207"/>
    </row>
  </sheetData>
  <sheetProtection selectLockedCells="1"/>
  <dataConsolidate/>
  <mergeCells count="33">
    <mergeCell ref="B164:E164"/>
    <mergeCell ref="G164:I164"/>
    <mergeCell ref="L164:O164"/>
    <mergeCell ref="B165:E165"/>
    <mergeCell ref="G165:I165"/>
    <mergeCell ref="L165:O165"/>
    <mergeCell ref="B162:E162"/>
    <mergeCell ref="G162:I162"/>
    <mergeCell ref="L162:O162"/>
    <mergeCell ref="B163:E163"/>
    <mergeCell ref="G163:I163"/>
    <mergeCell ref="L163:O163"/>
    <mergeCell ref="B158:E158"/>
    <mergeCell ref="G158:I158"/>
    <mergeCell ref="L158:O158"/>
    <mergeCell ref="B159:E159"/>
    <mergeCell ref="G159:I159"/>
    <mergeCell ref="L159:O159"/>
    <mergeCell ref="B156:E156"/>
    <mergeCell ref="G156:I156"/>
    <mergeCell ref="L156:O156"/>
    <mergeCell ref="B157:E157"/>
    <mergeCell ref="G157:I157"/>
    <mergeCell ref="L157:O157"/>
    <mergeCell ref="B154:E154"/>
    <mergeCell ref="G154:I154"/>
    <mergeCell ref="L154:O154"/>
    <mergeCell ref="B155:E155"/>
    <mergeCell ref="G155:I155"/>
    <mergeCell ref="L155:O155"/>
    <mergeCell ref="I8:O12"/>
    <mergeCell ref="I14:O19"/>
    <mergeCell ref="I21:O25"/>
  </mergeCells>
  <phoneticPr fontId="2" type="noConversion"/>
  <conditionalFormatting sqref="F4:F6">
    <cfRule type="cellIs" dxfId="16" priority="30" operator="lessThan">
      <formula>0</formula>
    </cfRule>
    <cfRule type="cellIs" dxfId="15" priority="31" operator="greaterThanOrEqual">
      <formula>0</formula>
    </cfRule>
  </conditionalFormatting>
  <conditionalFormatting sqref="F29:F31">
    <cfRule type="cellIs" dxfId="14" priority="13" operator="lessThan">
      <formula>0</formula>
    </cfRule>
    <cfRule type="cellIs" dxfId="13" priority="14" operator="greaterThanOrEqual">
      <formula>0</formula>
    </cfRule>
  </conditionalFormatting>
  <conditionalFormatting sqref="F48:F53">
    <cfRule type="cellIs" dxfId="12" priority="9" operator="lessThan">
      <formula>0</formula>
    </cfRule>
    <cfRule type="cellIs" dxfId="11" priority="10" operator="greaterThanOrEqual">
      <formula>0</formula>
    </cfRule>
  </conditionalFormatting>
  <conditionalFormatting sqref="F74:F76">
    <cfRule type="cellIs" dxfId="10" priority="7" operator="lessThan">
      <formula>0</formula>
    </cfRule>
    <cfRule type="cellIs" dxfId="9" priority="8" operator="greaterThanOrEqual">
      <formula>0</formula>
    </cfRule>
  </conditionalFormatting>
  <conditionalFormatting sqref="F100:F102">
    <cfRule type="cellIs" dxfId="8" priority="5" operator="lessThan">
      <formula>0</formula>
    </cfRule>
    <cfRule type="cellIs" dxfId="7" priority="6" operator="greaterThanOrEqual">
      <formula>0</formula>
    </cfRule>
  </conditionalFormatting>
  <conditionalFormatting sqref="G125:H128">
    <cfRule type="cellIs" dxfId="6" priority="1" operator="lessThan">
      <formula>0</formula>
    </cfRule>
    <cfRule type="cellIs" dxfId="5" priority="2" operator="greaterThanOrEqual">
      <formula>0</formula>
    </cfRule>
  </conditionalFormatting>
  <conditionalFormatting sqref="G29:O31 F32:O43">
    <cfRule type="cellIs" dxfId="4" priority="32" operator="lessThan">
      <formula>0</formula>
    </cfRule>
  </conditionalFormatting>
  <conditionalFormatting sqref="G48:O51">
    <cfRule type="cellIs" dxfId="3" priority="37" operator="lessThan">
      <formula>0</formula>
    </cfRule>
  </conditionalFormatting>
  <conditionalFormatting sqref="G74:O76 F77:O96">
    <cfRule type="cellIs" dxfId="2" priority="39" operator="lessThan">
      <formula>0</formula>
    </cfRule>
  </conditionalFormatting>
  <conditionalFormatting sqref="G100:O102 F103:O115">
    <cfRule type="cellIs" dxfId="1" priority="36" operator="lessThan">
      <formula>0</formula>
    </cfRule>
  </conditionalFormatting>
  <conditionalFormatting sqref="I125:K127">
    <cfRule type="cellIs" dxfId="0" priority="35" operator="lessThan">
      <formula>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10" r:id="rId4" name="BtnExport">
              <controlPr defaultSize="0" print="0" autoFill="0" autoPict="0" macro="[0]!ExportToPowerPoint">
                <anchor moveWithCells="1" sizeWithCells="1">
                  <from>
                    <xdr:col>20</xdr:col>
                    <xdr:colOff>487680</xdr:colOff>
                    <xdr:row>0</xdr:row>
                    <xdr:rowOff>76200</xdr:rowOff>
                  </from>
                  <to>
                    <xdr:col>20</xdr:col>
                    <xdr:colOff>2011680</xdr:colOff>
                    <xdr:row>2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608F2-BFED-41C3-8C1F-60B7FC73BDC0}">
  <sheetPr codeName="Sheet3"/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777D7-E1D3-4CA9-A781-2CF5D8865D29}">
  <sheetPr codeName="Sheet2"/>
  <dimension ref="A1:V18"/>
  <sheetViews>
    <sheetView workbookViewId="0">
      <selection activeCell="L27" sqref="L27"/>
    </sheetView>
  </sheetViews>
  <sheetFormatPr defaultRowHeight="14.4" x14ac:dyDescent="0.3"/>
  <cols>
    <col min="4" max="4" width="23.33203125" customWidth="1"/>
    <col min="21" max="21" width="15.5546875" customWidth="1"/>
  </cols>
  <sheetData>
    <row r="1" spans="1:22" x14ac:dyDescent="0.3">
      <c r="A1" t="s">
        <v>54</v>
      </c>
      <c r="D1" t="s">
        <v>18</v>
      </c>
      <c r="E1" t="s">
        <v>55</v>
      </c>
    </row>
    <row r="2" spans="1:22" x14ac:dyDescent="0.3">
      <c r="A2" t="s">
        <v>56</v>
      </c>
      <c r="D2" t="s">
        <v>57</v>
      </c>
      <c r="E2" t="s">
        <v>58</v>
      </c>
      <c r="T2" t="s">
        <v>59</v>
      </c>
      <c r="V2" t="e">
        <f>VLOOKUP('Business Meetings'!U11,INDEX!$D:$E,2,0)</f>
        <v>#N/A</v>
      </c>
    </row>
    <row r="3" spans="1:22" x14ac:dyDescent="0.3">
      <c r="A3" t="s">
        <v>60</v>
      </c>
      <c r="D3" t="s">
        <v>61</v>
      </c>
      <c r="E3" t="s">
        <v>87</v>
      </c>
    </row>
    <row r="4" spans="1:22" x14ac:dyDescent="0.3">
      <c r="A4" t="s">
        <v>62</v>
      </c>
      <c r="D4" t="s">
        <v>63</v>
      </c>
      <c r="E4" t="s">
        <v>64</v>
      </c>
    </row>
    <row r="5" spans="1:22" x14ac:dyDescent="0.3">
      <c r="A5" t="s">
        <v>65</v>
      </c>
      <c r="D5" t="s">
        <v>66</v>
      </c>
      <c r="E5" t="s">
        <v>67</v>
      </c>
    </row>
    <row r="6" spans="1:22" x14ac:dyDescent="0.3">
      <c r="A6" t="s">
        <v>68</v>
      </c>
      <c r="D6" t="s">
        <v>69</v>
      </c>
      <c r="E6" t="s">
        <v>70</v>
      </c>
    </row>
    <row r="7" spans="1:22" x14ac:dyDescent="0.3">
      <c r="A7" t="s">
        <v>71</v>
      </c>
      <c r="D7" t="s">
        <v>72</v>
      </c>
      <c r="E7" t="s">
        <v>85</v>
      </c>
    </row>
    <row r="8" spans="1:22" x14ac:dyDescent="0.3">
      <c r="A8" t="s">
        <v>73</v>
      </c>
      <c r="D8" t="s">
        <v>74</v>
      </c>
      <c r="E8" t="s">
        <v>58</v>
      </c>
    </row>
    <row r="9" spans="1:22" x14ac:dyDescent="0.3">
      <c r="A9" t="s">
        <v>75</v>
      </c>
      <c r="D9" t="s">
        <v>76</v>
      </c>
      <c r="E9" t="s">
        <v>58</v>
      </c>
    </row>
    <row r="10" spans="1:22" x14ac:dyDescent="0.3">
      <c r="A10" t="s">
        <v>77</v>
      </c>
    </row>
    <row r="11" spans="1:22" x14ac:dyDescent="0.3">
      <c r="A11" t="s">
        <v>0</v>
      </c>
    </row>
    <row r="12" spans="1:22" x14ac:dyDescent="0.3">
      <c r="A12" t="s">
        <v>78</v>
      </c>
    </row>
    <row r="13" spans="1:22" x14ac:dyDescent="0.3">
      <c r="A13" t="s">
        <v>79</v>
      </c>
    </row>
    <row r="14" spans="1:22" x14ac:dyDescent="0.3">
      <c r="A14" t="s">
        <v>80</v>
      </c>
    </row>
    <row r="15" spans="1:22" x14ac:dyDescent="0.3">
      <c r="A15" t="s">
        <v>81</v>
      </c>
    </row>
    <row r="16" spans="1:22" x14ac:dyDescent="0.3">
      <c r="A16" t="s">
        <v>82</v>
      </c>
    </row>
    <row r="17" spans="1:1" x14ac:dyDescent="0.3">
      <c r="A17" t="s">
        <v>83</v>
      </c>
    </row>
    <row r="18" spans="1:1" x14ac:dyDescent="0.3">
      <c r="A18" t="s">
        <v>84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4b0aa5b-af87-451a-97f3-480e862656fa" xsi:nil="true"/>
    <lcf76f155ced4ddcb4097134ff3c332f xmlns="32480882-74a9-4544-aa85-28f3498a51f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A00AF835FFA8346993F7C657137F22B" ma:contentTypeVersion="18" ma:contentTypeDescription="Crée un document." ma:contentTypeScope="" ma:versionID="4def3b7c10a8f4e0449efb1d4475c616">
  <xsd:schema xmlns:xsd="http://www.w3.org/2001/XMLSchema" xmlns:xs="http://www.w3.org/2001/XMLSchema" xmlns:p="http://schemas.microsoft.com/office/2006/metadata/properties" xmlns:ns2="a4b0aa5b-af87-451a-97f3-480e862656fa" xmlns:ns3="32480882-74a9-4544-aa85-28f3498a51fa" targetNamespace="http://schemas.microsoft.com/office/2006/metadata/properties" ma:root="true" ma:fieldsID="4864a92933d9ef93252415de35a79a6b" ns2:_="" ns3:_="">
    <xsd:import namespace="a4b0aa5b-af87-451a-97f3-480e862656fa"/>
    <xsd:import namespace="32480882-74a9-4544-aa85-28f3498a51fa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lcf76f155ced4ddcb4097134ff3c332f" minOccurs="0"/>
                <xsd:element ref="ns2:TaxCatchAll" minOccurs="0"/>
                <xsd:element ref="ns3:MediaLengthInSeconds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b0aa5b-af87-451a-97f3-480e862656f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0e5224e9-69b2-4e39-92cd-3a9fd471f400}" ma:internalName="TaxCatchAll" ma:showField="CatchAllData" ma:web="a4b0aa5b-af87-451a-97f3-480e862656f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480882-74a9-4544-aa85-28f3498a51f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0" nillable="true" ma:taxonomy="true" ma:internalName="lcf76f155ced4ddcb4097134ff3c332f" ma:taxonomyFieldName="MediaServiceImageTags" ma:displayName="Balises d’images" ma:readOnly="false" ma:fieldId="{5cf76f15-5ced-4ddc-b409-7134ff3c332f}" ma:taxonomyMulti="true" ma:sspId="aef40274-70d7-40c7-b10a-afba8fa640a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�� 
</file>

<file path=customXml/itemProps1.xml><?xml version="1.0" encoding="utf-8"?>
<ds:datastoreItem xmlns:ds="http://schemas.openxmlformats.org/officeDocument/2006/customXml" ds:itemID="{3BC23257-1D27-494E-AE88-4658D3008167}">
  <ds:schemaRefs>
    <ds:schemaRef ds:uri="http://purl.org/dc/dcmitype/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a4b0aa5b-af87-451a-97f3-480e862656fa"/>
    <ds:schemaRef ds:uri="http://schemas.microsoft.com/office/infopath/2007/PartnerControls"/>
    <ds:schemaRef ds:uri="http://purl.org/dc/elements/1.1/"/>
    <ds:schemaRef ds:uri="32480882-74a9-4544-aa85-28f3498a51fa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C29049B1-694A-4A53-B46E-35859F71A64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C55CB24-91F4-4B6C-BB72-97682757B2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b0aa5b-af87-451a-97f3-480e862656fa"/>
    <ds:schemaRef ds:uri="32480882-74a9-4544-aa85-28f3498a51f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4283E008-B088-4259-A7DE-668C89D50B1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Business Meetings</vt:lpstr>
      <vt:lpstr>Sheet1</vt:lpstr>
      <vt:lpstr>INDEX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DUCRUET Eric</dc:creator>
  <cp:keywords/>
  <dc:description/>
  <cp:lastModifiedBy>VANROME Thibault</cp:lastModifiedBy>
  <cp:revision/>
  <dcterms:created xsi:type="dcterms:W3CDTF">2025-06-15T08:49:40Z</dcterms:created>
  <dcterms:modified xsi:type="dcterms:W3CDTF">2025-10-07T13:41:56Z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0x0101002A00AF835FFA8346993F7C657137F22B</vt:lpwstr>
  </property>
  <property fmtid="{D5CDD505-2E9C-101B-9397-08002B2CF9AE}" pid="3" name="MediaServiceImageTags">
    <vt:lpwstr/>
  </property>
</Properties>
</file>