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bmp" ContentType="image/bmp"/>
  <Default Extension="jpeg" ContentType="image/jpeg"/>
  <Default Extension="png" ContentType="image/png"/>
  <Default Extension="gif" ContentType="image/gif"/>
  <Default Extension="tif" ContentType="image/tif"/>
  <Default Extension="svg" ContentType="image/svg+xml"/>
  <Default Extension="emf" ContentType="image/x-emf"/>
  <Default Extension="wmf" ContentType="image/x-wmf"/>
  <Default Extension="pct" ContentType="image/pct"/>
  <Default Extension="pcx" ContentType="image/pcx"/>
  <Default Extension="tga" ContentType="image/tga"/>
  <Default Extension="bin" ContentType="application/vnd.openxmlformats-officedocument.oleObject"/>
  <Override PartName="/docProps/core.xml" ContentType="application/vnd.openxmlformats-package.core-properties+xml"/>
  <Override PartName="/docProps/app.xml" ContentType="application/vnd.openxmlformats-officedocument.extended-properties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 ?>
<Relationships xmlns="http://schemas.openxmlformats.org/package/2006/relationships"><Relationship Id="rId1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fileSharing readOnlyRecommended="0" userName="alain"/>
  <workbookPr/>
  <bookViews>
    <workbookView activeTab="0" xWindow="240" yWindow="60" windowWidth="0" windowHeight="0" tabRatio="500"/>
  </bookViews>
  <sheets>
    <sheet name="Feuil1" sheetId="1" r:id="rId4"/>
  </sheets>
  <calcPr/>
  <extLst>
    <ext uri="smNativeData">
      <pm:revision xmlns:pm="smNativeData" day="1759927980" val="1068" rev="124" revOS="4" revMin="124" revMax="0"/>
      <pm:docPrefs xmlns:pm="smNativeData" id="1759927980" fixedDigits="0" showNotice="1" showProtection="1" showFrameBounds="1" autoChart="1" recalcOnPrint="1" recalcOnCopy="1" tab="567" useDefinedPrintRange="1" printArea="currentSheet"/>
      <pm:compatibility xmlns:pm="smNativeData" id="1759927980"/>
      <pm:defCurrency xmlns:pm="smNativeData" id="1759927980"/>
    </ext>
  </extLst>
</workbook>
</file>

<file path=xl/sharedStrings.xml><?xml version="1.0" encoding="utf-8"?>
<sst xmlns="http://schemas.openxmlformats.org/spreadsheetml/2006/main" count="22" uniqueCount="21">
  <si>
    <t xml:space="preserve"> PRET AVEC INTERET Y COMPRIS TAUX 0 %</t>
  </si>
  <si>
    <t xml:space="preserve"> Montant</t>
  </si>
  <si>
    <t xml:space="preserve"> Paiements</t>
  </si>
  <si>
    <t xml:space="preserve"> Durée maxi</t>
  </si>
  <si>
    <t xml:space="preserve"> mois</t>
  </si>
  <si>
    <t xml:space="preserve"> sur 36 mois</t>
  </si>
  <si>
    <t xml:space="preserve"> Date du prêt</t>
  </si>
  <si>
    <t xml:space="preserve"> Vérification </t>
  </si>
  <si>
    <t xml:space="preserve"> Taux annuel</t>
  </si>
  <si>
    <t xml:space="preserve"> %</t>
  </si>
  <si>
    <t xml:space="preserve"> du taux</t>
  </si>
  <si>
    <t xml:space="preserve"> valeur </t>
  </si>
  <si>
    <t xml:space="preserve"> Taux mensuel</t>
  </si>
  <si>
    <t xml:space="preserve"> actuelle</t>
  </si>
  <si>
    <t xml:space="preserve"> Paiements à terme échu</t>
  </si>
  <si>
    <t>Paiements</t>
  </si>
  <si>
    <t>Intérêts</t>
  </si>
  <si>
    <t>N° Paiements</t>
  </si>
  <si>
    <t>Date</t>
  </si>
  <si>
    <t>Reste dû</t>
  </si>
  <si>
    <t>Calculs intermédiaires</t>
  </si>
</sst>
</file>

<file path=xl/styles.xml><?xml version="1.0" encoding="utf-8"?>
<styleSheet xmlns="http://schemas.openxmlformats.org/spreadsheetml/2006/main">
  <numFmts count="18">
    <numFmt numFmtId="5" formatCode="#,##0\ &quot;€&quot;;\-#,##0\ &quot;€&quot;"/>
    <numFmt numFmtId="6" formatCode="#,##0\ &quot;€&quot;;[Red]\-#,##0\ &quot;€&quot;"/>
    <numFmt numFmtId="7" formatCode="#,##0.00\ &quot;€&quot;;\-#,##0.00\ &quot;€&quot;"/>
    <numFmt numFmtId="8" formatCode="#,##0.00\ &quot;€&quot;;[Red]\-#,##0.00\ &quot;€&quot;"/>
    <numFmt numFmtId="42" formatCode="_-* #,##0\ &quot;€&quot;_-;\-* #,##0\ &quot;€&quot;_-;_-* &quot;-&quot;\ &quot;€&quot;_-;_-@_-"/>
    <numFmt numFmtId="41" formatCode="_-* #,##0\ _€_-;\-* #,##0\ _€_-;_-* &quot;-&quot;\ _€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4" formatCode="#,##0.00"/>
    <numFmt numFmtId="14" formatCode="DD/MM/YYYY"/>
    <numFmt numFmtId="164" formatCode="hh:mm:ss"/>
    <numFmt numFmtId="165" formatCode="#,##0;[Red]-#,##0"/>
    <numFmt numFmtId="166" formatCode="00"/>
    <numFmt numFmtId="167" formatCode="#,##0.00;[Red]-#,##0.00"/>
    <numFmt numFmtId="3" formatCode="#,##0"/>
    <numFmt numFmtId="168" formatCode="#,##0.00%;[Red]-#,##0.00%"/>
    <numFmt numFmtId="169" formatCode="0.000"/>
    <numFmt numFmtId="170" formatCode="#,##0.00\ [$€-1]"/>
  </numFmts>
  <fonts count="8">
    <font>
      <name val="Arial"/>
      <family val="2"/>
      <color rgb="FF000000"/>
      <sz val="10"/>
      <extLst>
        <ext uri="smNativeData">
          <pm:charSpec xmlns:pm="smNativeData" id="1759927980" ulstyle="none" kern="1">
            <pm:latin face="Arial" sz="200" lang="default"/>
            <pm:cs face="Times New Roman" sz="200" lang="default"/>
            <pm:ea face="SimSun" sz="200" lang="default"/>
          </pm:charSpec>
        </ext>
      </extLst>
    </font>
    <font>
      <name val="Arial"/>
      <family val="2"/>
      <b/>
      <color rgb="FF0000FF"/>
      <sz val="10"/>
      <extLst>
        <ext uri="smNativeData">
          <pm:charSpec xmlns:pm="smNativeData" id="1759927980" fgClr="0000FF" ulstyle="none" kern="1">
            <pm:latin face="Arial" sz="200" lang="default" weight="bold"/>
            <pm:cs face="Arial" sz="200" lang="default" weight="bold"/>
            <pm:ea face="Arial" sz="200" lang="default" weight="bold"/>
          </pm:charSpec>
        </ext>
      </extLst>
    </font>
    <font>
      <name val="Arial"/>
      <family val="2"/>
      <b/>
      <color rgb="FF000000"/>
      <sz val="10"/>
      <extLst>
        <ext uri="smNativeData">
          <pm:charSpec xmlns:pm="smNativeData" id="1759927980" ulstyle="none" kern="1">
            <pm:latin face="Arial" sz="200" lang="default" weight="bold"/>
            <pm:cs face="Times New Roman" sz="200" lang="default"/>
            <pm:ea face="SimSun" sz="200" lang="default"/>
          </pm:charSpec>
        </ext>
      </extLst>
    </font>
    <font>
      <name val="Arial"/>
      <family val="2"/>
      <color rgb="FF000000"/>
      <sz val="10"/>
      <extLst>
        <ext uri="smNativeData">
          <pm:charSpec xmlns:pm="smNativeData" id="1759927980" ulstyle="none" kern="1">
            <pm:latin face="Arial" sz="200" lang="default"/>
            <pm:cs face="Arial" sz="200" lang="default"/>
            <pm:ea face="Arial" sz="200" lang="default"/>
          </pm:charSpec>
        </ext>
      </extLst>
    </font>
    <font>
      <name val="Arial"/>
      <family val="2"/>
      <b/>
      <color rgb="FF000000"/>
      <sz val="10"/>
      <extLst>
        <ext uri="smNativeData">
          <pm:charSpec xmlns:pm="smNativeData" id="1759927980" ulstyle="none" kern="1">
            <pm:latin face="Arial" sz="200" lang="default" weight="bold"/>
            <pm:cs face="Arial" sz="200" lang="default" weight="bold"/>
            <pm:ea face="Arial" sz="200" lang="default" weight="bold"/>
          </pm:charSpec>
        </ext>
      </extLst>
    </font>
    <font>
      <name val="Times New Roman"/>
      <family val="1"/>
      <color rgb="FF000000"/>
      <sz val="10"/>
      <extLst>
        <ext uri="smNativeData">
          <pm:charSpec xmlns:pm="smNativeData" id="1759927980" ulstyle="none" kern="1">
            <pm:latin face="Times New Roman" sz="200" lang="default"/>
            <pm:cs face="Times New Roman" sz="200" lang="default"/>
            <pm:ea face="SimSun" sz="200" lang="default"/>
          </pm:charSpec>
        </ext>
      </extLst>
    </font>
    <font>
      <name val="Arial"/>
      <family val="2"/>
      <b/>
      <color rgb="FFFF0000"/>
      <sz val="10"/>
      <extLst>
        <ext uri="smNativeData">
          <pm:charSpec xmlns:pm="smNativeData" id="1759927980" fgClr="FF0000" ulstyle="none" kern="1">
            <pm:latin face="Arial" sz="200" lang="default" weight="bold"/>
            <pm:cs face="Times New Roman" sz="200" lang="default"/>
            <pm:ea face="SimSun" sz="200" lang="default"/>
          </pm:charSpec>
        </ext>
      </extLst>
    </font>
    <font>
      <name val="Arial"/>
      <family val="2"/>
      <b/>
      <color rgb="FF00FF00"/>
      <sz val="10"/>
      <extLst>
        <ext uri="smNativeData">
          <pm:charSpec xmlns:pm="smNativeData" id="1759927980" fgClr="00FF00" ulstyle="none" kern="1">
            <pm:latin face="Arial" sz="200" lang="default" weight="bold"/>
            <pm:cs face="Arial" sz="200" lang="default" weight="bold"/>
            <pm:ea face="Arial" sz="200" lang="default" weight="bold"/>
          </pm:charSpec>
        </ext>
      </extLst>
    </font>
  </fonts>
  <fills count="14">
    <fill>
      <patternFill patternType="none"/>
    </fill>
    <fill>
      <patternFill patternType="gray125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</fills>
  <borders count="13">
    <border>
      <left style="none">
        <color rgb="FF000000"/>
      </left>
      <right style="none">
        <color rgb="FF000000"/>
      </right>
      <top style="none">
        <color rgb="FF000000"/>
      </top>
      <bottom style="none">
        <color rgb="FF000000"/>
      </bottom>
      <extLst>
        <ext uri="smNativeData">
          <pm:border xmlns:pm="smNativeData" id="1759927980"/>
        </ext>
      </extLst>
    </border>
    <border>
      <left style="thin">
        <color rgb="FF000000"/>
      </left>
      <right style="thin">
        <color rgb="FF000000"/>
      </right>
      <top style="none">
        <color rgb="FF000000"/>
      </top>
      <bottom style="none">
        <color rgb="FF000000"/>
      </bottom>
      <extLst>
        <ext uri="smNativeData">
          <pm:border xmlns:pm="smNativeData" id="1759927980">
            <pm:line position="left" type="1" style="0" width="20" dist="20" width2="20" rgb="000000"/>
            <pm:line position="right" type="1" style="0" width="20" dist="20" width2="20" rgb="000000"/>
          </pm:border>
        </ext>
      </extLst>
    </border>
    <border>
      <left style="thin">
        <color rgb="FF000000"/>
      </left>
      <right style="none">
        <color rgb="FF000000"/>
      </right>
      <top style="thin">
        <color rgb="FF000000"/>
      </top>
      <bottom style="none">
        <color rgb="FF000000"/>
      </bottom>
      <extLst>
        <ext uri="smNativeData">
          <pm:border xmlns:pm="smNativeData" id="1759927980">
            <pm:line position="top" type="1" style="0" width="20" dist="20" width2="20" rgb="000000"/>
            <pm:line position="left" type="1" style="0" width="20" dist="20" width2="20" rgb="000000"/>
          </pm:border>
        </ext>
      </extLst>
    </border>
    <border>
      <left style="thin">
        <color rgb="FF000000"/>
      </left>
      <right style="none">
        <color rgb="FF000000"/>
      </right>
      <top style="none">
        <color rgb="FF000000"/>
      </top>
      <bottom style="none">
        <color rgb="FF000000"/>
      </bottom>
      <extLst>
        <ext uri="smNativeData">
          <pm:border xmlns:pm="smNativeData" id="1759927980">
            <pm:line position="left" type="1" style="0" width="20" dist="20" width2="20" rgb="000000"/>
          </pm:border>
        </ext>
      </extLst>
    </border>
    <border>
      <left style="none">
        <color rgb="FF000000"/>
      </left>
      <right style="none">
        <color rgb="FF000000"/>
      </right>
      <top style="thin">
        <color rgb="FF000000"/>
      </top>
      <bottom style="none">
        <color rgb="FF000000"/>
      </bottom>
      <extLst>
        <ext uri="smNativeData">
          <pm:border xmlns:pm="smNativeData" id="1759927980">
            <pm:line position="top" type="1" style="0" width="20" dist="20" width2="20" rgb="000000"/>
          </pm:border>
        </ext>
      </extLst>
    </border>
    <border>
      <left style="none">
        <color rgb="FF000000"/>
      </left>
      <right style="thin">
        <color rgb="FF000000"/>
      </right>
      <top style="none">
        <color rgb="FF000000"/>
      </top>
      <bottom style="none">
        <color rgb="FF000000"/>
      </bottom>
      <extLst>
        <ext uri="smNativeData">
          <pm:border xmlns:pm="smNativeData" id="1759927980">
            <pm:line position="right" type="1" style="0" width="20" dist="20" width2="20" rgb="000000"/>
          </pm:border>
        </ext>
      </extLst>
    </border>
    <border>
      <left style="none">
        <color rgb="FF000000"/>
      </left>
      <right style="thin">
        <color rgb="FF000000"/>
      </right>
      <top style="thin">
        <color rgb="FF000000"/>
      </top>
      <bottom style="none">
        <color rgb="FF000000"/>
      </bottom>
      <extLst>
        <ext uri="smNativeData">
          <pm:border xmlns:pm="smNativeData" id="1759927980">
            <pm:line position="top" type="1" style="0" width="20" dist="20" width2="20" rgb="000000"/>
            <pm:line position="right" type="1" style="0" width="20" dist="20" width2="20" rgb="000000"/>
          </pm:border>
        </ext>
      </extLst>
    </border>
    <border>
      <left style="none">
        <color rgb="FF000000"/>
      </left>
      <right style="none">
        <color rgb="FF000000"/>
      </right>
      <top style="none">
        <color rgb="FF000000"/>
      </top>
      <bottom style="thin">
        <color rgb="FF000000"/>
      </bottom>
      <extLst>
        <ext uri="smNativeData">
          <pm:border xmlns:pm="smNativeData" id="1759927980">
            <pm:line position="bottom" type="1" style="0" width="20" dist="20" width2="20" rgb="000000"/>
          </pm:border>
        </ext>
      </extLst>
    </border>
    <border>
      <left style="none">
        <color rgb="FF000000"/>
      </left>
      <right style="thin">
        <color rgb="FF000000"/>
      </right>
      <top style="none">
        <color rgb="FF000000"/>
      </top>
      <bottom style="thin">
        <color rgb="FF000000"/>
      </bottom>
      <extLst>
        <ext uri="smNativeData">
          <pm:border xmlns:pm="smNativeData" id="1759927980">
            <pm:line position="bottom" type="1" style="0" width="20" dist="20" width2="20" rgb="000000"/>
            <pm:line position="right" type="1" style="0" width="20" dist="20" width2="20" rgb="000000"/>
          </pm:border>
        </ext>
      </extLst>
    </border>
    <border>
      <left style="thin">
        <color rgb="FF000000"/>
      </left>
      <right style="thin">
        <color rgb="FF000000"/>
      </right>
      <top style="none">
        <color rgb="FF000000"/>
      </top>
      <bottom style="thin">
        <color rgb="FF000000"/>
      </bottom>
      <extLst>
        <ext uri="smNativeData">
          <pm:border xmlns:pm="smNativeData" id="1759927980">
            <pm:line position="bottom" type="1" style="0" width="20" dist="20" width2="20" rgb="000000"/>
            <pm:line position="left" type="1" style="0" width="20" dist="20" width2="20" rgb="000000"/>
            <pm:line position="right" type="1" style="0" width="20" dist="20" width2="20" rgb="000000"/>
          </pm:border>
        </ext>
      </extLst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extLst>
        <ext uri="smNativeData">
          <pm:border xmlns:pm="smNativeData" id="1759927980">
            <pm:line position="top" type="1" style="0" width="20" dist="20" width2="20" rgb="000000"/>
            <pm:line position="bottom" type="1" style="0" width="20" dist="20" width2="20" rgb="000000"/>
            <pm:line position="left" type="1" style="0" width="20" dist="20" width2="20" rgb="000000"/>
            <pm:line position="right" type="1" style="0" width="20" dist="20" width2="20" rgb="000000"/>
          </pm:border>
        </ext>
      </extLst>
    </border>
    <border>
      <left style="thin">
        <color rgb="FF000000"/>
      </left>
      <right style="none">
        <color rgb="FF000000"/>
      </right>
      <top style="none">
        <color rgb="FF000000"/>
      </top>
      <bottom style="thin">
        <color rgb="FF000000"/>
      </bottom>
      <extLst>
        <ext uri="smNativeData">
          <pm:border xmlns:pm="smNativeData" id="1759927980">
            <pm:line position="bottom" type="1" style="0" width="20" dist="20" width2="20" rgb="000000"/>
            <pm:line position="left" type="1" style="0" width="20" dist="20" width2="20" rgb="000000"/>
          </pm:border>
        </ext>
      </extLst>
    </border>
    <border>
      <left style="thin">
        <color rgb="FF000000"/>
      </left>
      <right style="thin">
        <color rgb="FF000000"/>
      </right>
      <top style="thin">
        <color rgb="FF000000"/>
      </top>
      <bottom style="none">
        <color rgb="FF000000"/>
      </bottom>
      <extLst>
        <ext uri="smNativeData">
          <pm:border xmlns:pm="smNativeData" id="1759927980">
            <pm:line position="top" type="1" style="0" width="20" dist="20" width2="20" rgb="000000"/>
            <pm:line position="left" type="1" style="0" width="20" dist="20" width2="20" rgb="000000"/>
            <pm:line position="right" type="1" style="0" width="20" dist="20" width2="20" rgb="000000"/>
          </pm:border>
        </ext>
      </extLst>
    </border>
  </borders>
  <cellStyleXfs count="1">
    <xf numFmtId="0" fontId="0" fillId="0" borderId="0" applyNumberFormat="1" applyFont="1" applyFill="1" applyBorder="1" applyAlignment="1" applyProtection="1"/>
  </cellStyleXfs>
  <cellXfs count="60">
    <xf numFmtId="0" fontId="0" fillId="0" borderId="0" xfId="0"/>
    <xf numFmtId="4" fontId="0" fillId="0" borderId="0" xfId="0" applyNumberFormat="1"/>
    <xf numFmtId="0" fontId="0" fillId="0" borderId="1" xfId="0" applyBorder="1"/>
    <xf numFmtId="4" fontId="0" fillId="0" borderId="1" xfId="0" applyNumberFormat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" fontId="0" fillId="0" borderId="4" xfId="0" applyNumberFormat="1" applyBorder="1"/>
    <xf numFmtId="0" fontId="2" fillId="0" borderId="3" xfId="0" applyFont="1" applyBorder="1"/>
    <xf numFmtId="14" fontId="2" fillId="0" borderId="5" xfId="0" applyNumberFormat="1" applyFont="1" applyBorder="1"/>
    <xf numFmtId="164" fontId="0" fillId="0" borderId="5" xfId="0" applyNumberFormat="1" applyBorder="1"/>
    <xf numFmtId="4" fontId="1" fillId="0" borderId="0" xfId="0" applyNumberFormat="1" applyFont="1" applyProtection="1">
      <protection locked="0" hidden="0"/>
    </xf>
    <xf numFmtId="4" fontId="1" fillId="0" borderId="1" xfId="0" applyNumberFormat="1" applyFont="1" applyBorder="1" applyProtection="1">
      <protection locked="0" hidden="0"/>
    </xf>
    <xf numFmtId="0" fontId="0" fillId="0" borderId="1" xfId="0" applyBorder="1" applyAlignment="1">
      <alignment horizontal="center"/>
    </xf>
    <xf numFmtId="166" fontId="2" fillId="0" borderId="1" xfId="0" applyNumberFormat="1" applyFont="1" applyBorder="1" applyAlignment="1">
      <alignment horizontal="center"/>
    </xf>
    <xf numFmtId="167" fontId="0" fillId="0" borderId="0" xfId="0" applyNumberFormat="1"/>
    <xf numFmtId="167" fontId="0" fillId="0" borderId="1" xfId="0" applyNumberFormat="1" applyBorder="1"/>
    <xf numFmtId="167" fontId="0" fillId="0" borderId="6" xfId="0" applyNumberFormat="1" applyBorder="1"/>
    <xf numFmtId="167" fontId="0" fillId="0" borderId="5" xfId="0" applyNumberFormat="1" applyBorder="1"/>
    <xf numFmtId="14" fontId="1" fillId="0" borderId="0" xfId="0" applyNumberFormat="1" applyFont="1" applyProtection="1">
      <protection locked="0" hidden="0"/>
    </xf>
    <xf numFmtId="4" fontId="3" fillId="0" borderId="0" xfId="0" applyNumberFormat="1" applyFont="1"/>
    <xf numFmtId="0" fontId="2" fillId="0" borderId="0" xfId="0" applyFont="1" applyAlignment="1">
      <alignment horizontal="left"/>
    </xf>
    <xf numFmtId="0" fontId="2" fillId="0" borderId="0" xfId="0" applyFont="1"/>
    <xf numFmtId="165" fontId="0" fillId="0" borderId="0" xfId="0" applyNumberFormat="1"/>
    <xf numFmtId="14" fontId="3" fillId="0" borderId="1" xfId="0" applyNumberFormat="1" applyFont="1" applyBorder="1" applyAlignment="1">
      <alignment horizontal="center"/>
    </xf>
    <xf numFmtId="4" fontId="2" fillId="0" borderId="0" xfId="0" applyNumberFormat="1" applyFont="1"/>
    <xf numFmtId="0" fontId="0" fillId="0" borderId="7" xfId="0" applyBorder="1"/>
    <xf numFmtId="167" fontId="0" fillId="0" borderId="8" xfId="0" applyNumberFormat="1" applyBorder="1"/>
    <xf numFmtId="0" fontId="2" fillId="0" borderId="9" xfId="0" applyFont="1" applyBorder="1" applyAlignment="1">
      <alignment horizontal="center"/>
    </xf>
    <xf numFmtId="0" fontId="0" fillId="0" borderId="10" xfId="0" applyBorder="1"/>
    <xf numFmtId="4" fontId="2" fillId="0" borderId="10" xfId="0" applyNumberFormat="1" applyFont="1" applyBorder="1"/>
    <xf numFmtId="167" fontId="0" fillId="0" borderId="10" xfId="0" applyNumberFormat="1" applyBorder="1"/>
    <xf numFmtId="0" fontId="4" fillId="0" borderId="0" xfId="0" applyFont="1"/>
    <xf numFmtId="3" fontId="3" fillId="0" borderId="0" xfId="0" applyNumberFormat="1" applyFont="1"/>
    <xf numFmtId="167" fontId="0" fillId="0" borderId="0" xfId="0" applyNumberFormat="1" applyAlignment="1">
      <alignment horizontal="center"/>
    </xf>
    <xf numFmtId="167" fontId="0" fillId="0" borderId="0" xfId="0" applyNumberFormat="1" applyAlignment="1">
      <alignment horizontal="right"/>
    </xf>
    <xf numFmtId="0" fontId="5" fillId="0" borderId="0" xfId="0" applyFont="1" applyAlignment="1">
      <alignment horizontal="left"/>
    </xf>
    <xf numFmtId="167" fontId="2" fillId="0" borderId="9" xfId="0" applyNumberFormat="1" applyFont="1" applyBorder="1" applyAlignment="1">
      <alignment horizontal="center"/>
    </xf>
    <xf numFmtId="167" fontId="0" fillId="0" borderId="9" xfId="0" applyNumberFormat="1" applyBorder="1"/>
    <xf numFmtId="167" fontId="2" fillId="0" borderId="0" xfId="0" applyNumberFormat="1" applyFont="1" applyAlignment="1">
      <alignment horizontal="center"/>
    </xf>
    <xf numFmtId="0" fontId="0" fillId="0" borderId="11" xfId="0" applyBorder="1"/>
    <xf numFmtId="0" fontId="2" fillId="0" borderId="12" xfId="0" applyFont="1" applyBorder="1"/>
    <xf numFmtId="0" fontId="2" fillId="0" borderId="1" xfId="0" applyFont="1" applyBorder="1"/>
    <xf numFmtId="4" fontId="2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167" fontId="2" fillId="0" borderId="1" xfId="0" applyNumberFormat="1" applyFont="1" applyBorder="1" applyAlignment="1">
      <alignment horizontal="center"/>
    </xf>
    <xf numFmtId="4" fontId="2" fillId="0" borderId="9" xfId="0" applyNumberFormat="1" applyFont="1" applyBorder="1" applyAlignment="1">
      <alignment horizontal="right"/>
    </xf>
    <xf numFmtId="167" fontId="3" fillId="0" borderId="2" xfId="0" applyNumberFormat="1" applyFont="1" applyBorder="1" applyAlignment="1">
      <alignment horizontal="left"/>
    </xf>
    <xf numFmtId="0" fontId="0" fillId="0" borderId="6" xfId="0" applyBorder="1"/>
    <xf numFmtId="167" fontId="3" fillId="0" borderId="11" xfId="0" applyNumberFormat="1" applyFont="1" applyBorder="1" applyAlignment="1">
      <alignment horizontal="centerContinuous"/>
    </xf>
    <xf numFmtId="0" fontId="0" fillId="0" borderId="5" xfId="0" applyBorder="1" applyAlignment="1">
      <alignment horizontal="centerContinuous"/>
    </xf>
    <xf numFmtId="167" fontId="0" fillId="0" borderId="2" xfId="0" applyNumberFormat="1" applyBorder="1"/>
    <xf numFmtId="168" fontId="2" fillId="0" borderId="9" xfId="0" applyNumberFormat="1" applyFont="1" applyBorder="1"/>
    <xf numFmtId="4" fontId="6" fillId="0" borderId="7" xfId="0" applyNumberFormat="1" applyFont="1" applyBorder="1" applyAlignment="1">
      <alignment horizontal="center"/>
    </xf>
    <xf numFmtId="167" fontId="7" fillId="0" borderId="0" xfId="0" applyNumberFormat="1" applyFont="1"/>
    <xf numFmtId="170" fontId="0" fillId="0" borderId="9" xfId="0" applyNumberFormat="1" applyBorder="1"/>
    <xf numFmtId="0" fontId="7" fillId="0" borderId="0" xfId="0" applyFont="1"/>
    <xf numFmtId="169" fontId="0" fillId="0" borderId="12" xfId="0" applyNumberFormat="1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12" xfId="0" applyBorder="1" applyAlignment="1">
      <alignment horizontal="left"/>
    </xf>
  </cellXfs>
  <cellStyles count="1">
    <cellStyle name="Normal" xfId="0" builtinId="0" customBuiltin="1"/>
  </cellStyles>
  <tableStyles count="0"/>
  <extLst>
    <ext uri="smNativeData">
      <pm:charStyles xmlns:pm="smNativeData" id="1759927980" count="1">
        <pm:charStyle name="Normal" fontId="0"/>
      </pm:charStyles>
    </ext>
  </extLst>
</styleSheet>
</file>

<file path=xl/_rels/workbook.xml.rels><?xml version="1.0" encoding="UTF-8" standalone="yes" 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haredStrings" Target="sharedStrings.xml"/><Relationship Id="rId3" Type="http://schemas.openxmlformats.org/officeDocument/2006/relationships/styles" Target="styles.xml"/><Relationship Id="rId4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EEECE1"/>
      </a:dk2>
      <a:lt2>
        <a:srgbClr val="1F497D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</a:majorFont>
      <a:minorFont>
        <a:latin typeface="Arial"/>
        <a:ea typeface="SimSun"/>
        <a:cs typeface="Times New Roma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>
        <a:prstTxWarp prst="textNoShape">
          <a:avLst/>
        </a:prstTxWarp>
        <a:noAutofit/>
      </a:bodyPr>
      <a:lstStyle>
        <a:defPPr>
          <a:defRPr/>
        </a:defPPr>
      </a:lstStyle>
      <a:style>
        <a:lnRef idx="0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>
  <sheetPr>
    <pageSetUpPr autoPageBreaks="0"/>
  </sheetPr>
  <dimension ref="B1:M51"/>
  <sheetViews>
    <sheetView tabSelected="1" view="normal" zoomScale="110" workbookViewId="0">
      <pane ySplit="12" topLeftCell="A13" activePane="bottomLeft" state="frozen"/>
      <selection pane="bottomLeft" activeCell="D38" sqref="D38"/>
    </sheetView>
  </sheetViews>
  <sheetFormatPr baseColWidth="9" defaultColWidth="10.000000" defaultRowHeight="13.45"/>
  <cols>
    <col min="1" max="1" width="6.126126" customWidth="1"/>
    <col min="2" max="2" width="13.027027" customWidth="1"/>
    <col min="3" max="3" width="12.765766" customWidth="1"/>
    <col min="4" max="4" width="12.765766" customWidth="1" style="1"/>
    <col min="6" max="6" width="12.765766" customWidth="1" style="15"/>
    <col min="7" max="7" width="10.216216" customWidth="1" style="15"/>
    <col min="8" max="8" width="12.765766" customWidth="1" style="15"/>
    <col min="9" max="9" width="10.216216" customWidth="1"/>
    <col min="11" max="11" width="10.216216" customWidth="1"/>
  </cols>
  <sheetData>
    <row r="1" spans="7:8">
      <c r="G1" s="35"/>
      <c r="H1" s="34"/>
    </row>
    <row r="2" spans="2:8">
      <c r="B2" s="4"/>
      <c r="C2" s="6"/>
      <c r="D2" s="7"/>
      <c r="E2" s="6"/>
      <c r="F2" s="17"/>
      <c r="H2"/>
    </row>
    <row r="3" spans="2:8">
      <c r="B3" s="8" t="s">
        <v>0</v>
      </c>
      <c r="F3" s="9">
        <f aca="1">TODAY()</f>
        <v>45938</v>
      </c>
      <c r="H3"/>
    </row>
    <row r="4" spans="2:8">
      <c r="B4" s="8" t="s">
        <v>1</v>
      </c>
      <c r="C4" s="11" t="n">
        <v>6000</v>
      </c>
      <c r="F4" s="10">
        <f aca="1">NOW()</f>
        <v>45938.7359027777784</v>
      </c>
      <c r="H4" s="57" t="s">
        <v>2</v>
      </c>
    </row>
    <row r="5" spans="2:13">
      <c r="B5" s="8" t="s">
        <v>3</v>
      </c>
      <c r="C5" s="33" t="n">
        <v>36</v>
      </c>
      <c r="D5" s="25" t="s">
        <v>4</v>
      </c>
      <c r="F5" s="18"/>
      <c r="H5" s="58" t="s">
        <v>5</v>
      </c>
      <c r="K5" s="21"/>
      <c r="M5" s="1"/>
    </row>
    <row r="6" spans="2:13">
      <c r="B6" s="8" t="s">
        <v>6</v>
      </c>
      <c r="C6" s="19" t="n">
        <v>45706</v>
      </c>
      <c r="F6" s="41" t="s">
        <v>7</v>
      </c>
      <c r="H6" s="55">
        <f>PMT(C7/1200,36,-C4,0,0)</f>
        <v>174.487257783917528</v>
      </c>
      <c r="K6" s="22"/>
      <c r="M6" s="23"/>
    </row>
    <row r="7" spans="2:12">
      <c r="B7" s="8" t="s">
        <v>8</v>
      </c>
      <c r="C7" s="11" t="n">
        <v>3</v>
      </c>
      <c r="D7" s="25" t="s">
        <v>9</v>
      </c>
      <c r="F7" s="42" t="s">
        <v>10</v>
      </c>
      <c r="H7" s="59" t="s">
        <v>11</v>
      </c>
      <c r="K7" s="1"/>
      <c r="L7" s="36"/>
    </row>
    <row r="8" spans="2:8">
      <c r="B8" s="8" t="s">
        <v>12</v>
      </c>
      <c r="C8" s="20">
        <f>C7/12</f>
        <v>0.25</v>
      </c>
      <c r="D8" s="25" t="s">
        <v>9</v>
      </c>
      <c r="F8" s="52">
        <f>IRR(I13:I49,0)*12</f>
        <v>0.0299998283386319997</v>
      </c>
      <c r="G8" s="54" t="str">
        <f>IF(C7=ROUND(F8*100,3),"  ok","")</f>
        <v>  ok</v>
      </c>
      <c r="H8" s="58" t="s">
        <v>13</v>
      </c>
    </row>
    <row r="9" spans="2:9">
      <c r="B9" s="8" t="s">
        <v>14</v>
      </c>
      <c r="D9" s="39"/>
      <c r="F9" s="18"/>
      <c r="H9" s="55">
        <f>NPV(C7/1200,D14:D49)</f>
        <v>5999.99783173590276</v>
      </c>
      <c r="I9" s="56" t="str">
        <f>IF(C4=ROUND(H9,2),"  ok","")</f>
        <v>  ok</v>
      </c>
    </row>
    <row r="10" spans="2:13">
      <c r="B10" s="40"/>
      <c r="C10" s="26"/>
      <c r="D10" s="53" t="str">
        <f>IF(AND(C7=0,D12&gt;C4)," Attention","")</f>
        <v/>
      </c>
      <c r="E10" s="26"/>
      <c r="F10" s="27"/>
      <c r="M10" s="1"/>
    </row>
    <row r="11" spans="2:10">
      <c r="B11" s="44"/>
      <c r="C11" s="44"/>
      <c r="D11" s="43" t="s">
        <v>15</v>
      </c>
      <c r="E11" s="44" t="s">
        <v>16</v>
      </c>
      <c r="F11" s="45"/>
      <c r="H11" s="47"/>
      <c r="I11" s="48"/>
      <c r="J11" s="1"/>
    </row>
    <row r="12" spans="2:9">
      <c r="B12" s="28" t="s">
        <v>17</v>
      </c>
      <c r="C12" s="28" t="s">
        <v>18</v>
      </c>
      <c r="D12" s="46">
        <f>D51</f>
        <v>6194.47999999999956</v>
      </c>
      <c r="E12" s="46">
        <f>E51</f>
        <v>194.482307925109723</v>
      </c>
      <c r="F12" s="37" t="s">
        <v>19</v>
      </c>
      <c r="H12" s="49" t="s">
        <v>20</v>
      </c>
      <c r="I12" s="50"/>
    </row>
    <row r="13" spans="2:9">
      <c r="B13" s="13"/>
      <c r="C13" s="5"/>
      <c r="D13" s="3"/>
      <c r="F13" s="38">
        <f>C4</f>
        <v>6000</v>
      </c>
      <c r="H13" s="51"/>
      <c r="I13" s="31">
        <f>-C4</f>
        <v>-6000</v>
      </c>
    </row>
    <row r="14" spans="2:11">
      <c r="B14" s="14" t="n">
        <v>1</v>
      </c>
      <c r="C14" s="24">
        <f>DATE(YEAR(C6),MONTH(C6)+1,DAY(C6))</f>
        <v>45734</v>
      </c>
      <c r="D14" s="12" t="n">
        <v>174.490000000000009</v>
      </c>
      <c r="E14" s="15">
        <f>IF(D15="",0,H14)</f>
        <v>15</v>
      </c>
      <c r="F14" s="16">
        <f>IF(D15="",0,F13-D14+H14)</f>
        <v>5840.51000000000022</v>
      </c>
      <c r="H14" s="16">
        <f>IF(D14="",0,F13*$C$8/100)</f>
        <v>15</v>
      </c>
      <c r="I14" s="3">
        <f>D14</f>
        <v>174.490000000000009</v>
      </c>
      <c r="J14" s="32"/>
      <c r="K14" s="1"/>
    </row>
    <row r="15" spans="2:11">
      <c r="B15" s="14" t="n">
        <v>2</v>
      </c>
      <c r="C15" s="24">
        <f>DATE(YEAR(C14),MONTH(C14)+1,DAY(C14))</f>
        <v>45765</v>
      </c>
      <c r="D15" s="12" t="n">
        <v>174.490000000000009</v>
      </c>
      <c r="E15" s="15">
        <f>IF(D16="",0,H15)</f>
        <v>14.6012750000000011</v>
      </c>
      <c r="F15" s="16">
        <f>IF(D16="",0,F14-D15+H15)</f>
        <v>5680.62127500000042</v>
      </c>
      <c r="H15" s="16">
        <f>IF(D15="",0,F14*$C$8/100)</f>
        <v>14.6012750000000011</v>
      </c>
      <c r="I15" s="3">
        <f>D15</f>
        <v>174.490000000000009</v>
      </c>
      <c r="J15" s="32"/>
      <c r="K15" s="1"/>
    </row>
    <row r="16" spans="2:11">
      <c r="B16" s="14" t="n">
        <v>3</v>
      </c>
      <c r="C16" s="24">
        <f>DATE(YEAR(C15),MONTH(C15)+1,DAY(C15))</f>
        <v>45795</v>
      </c>
      <c r="D16" s="12" t="n">
        <v>500</v>
      </c>
      <c r="E16" s="15">
        <f>IF(D17="",0,H16)</f>
        <v>14.2015531875000018</v>
      </c>
      <c r="F16" s="16">
        <f>IF(D17="",0,F15-D16+H16)</f>
        <v>5194.82282818750082</v>
      </c>
      <c r="H16" s="16">
        <f>IF(D16="",0,F15*$C$8/100)</f>
        <v>14.2015531875000018</v>
      </c>
      <c r="I16" s="3">
        <f>D16</f>
        <v>500</v>
      </c>
      <c r="J16" s="32"/>
      <c r="K16" s="1"/>
    </row>
    <row r="17" spans="2:11">
      <c r="B17" s="14" t="n">
        <v>4</v>
      </c>
      <c r="C17" s="24">
        <f>DATE(YEAR(C16),MONTH(C16)+1,DAY(C16))</f>
        <v>45826</v>
      </c>
      <c r="D17" s="12" t="n">
        <v>174.490000000000009</v>
      </c>
      <c r="E17" s="15">
        <f>IF(D18="",0,H17)</f>
        <v>12.9870570704688006</v>
      </c>
      <c r="F17" s="16">
        <f>IF(D18="",0,F16-D17+H17)</f>
        <v>5033.31988525796896</v>
      </c>
      <c r="H17" s="16">
        <f>IF(D17="",0,F16*$C$8/100)</f>
        <v>12.9870570704688006</v>
      </c>
      <c r="I17" s="3">
        <f>D17</f>
        <v>174.490000000000009</v>
      </c>
      <c r="J17" s="32"/>
      <c r="K17" s="1"/>
    </row>
    <row r="18" spans="2:11">
      <c r="B18" s="14" t="n">
        <v>5</v>
      </c>
      <c r="C18" s="24">
        <f>DATE(YEAR(C17),MONTH(C17)+1,DAY(C17))</f>
        <v>45856</v>
      </c>
      <c r="D18" s="12" t="n">
        <v>300</v>
      </c>
      <c r="E18" s="15">
        <f>IF(D19="",0,H18)</f>
        <v>12.5832997131448998</v>
      </c>
      <c r="F18" s="16">
        <f>IF(D19="",0,F17-D18+H18)</f>
        <v>4745.90318497111457</v>
      </c>
      <c r="H18" s="16">
        <f>IF(D18="",0,F17*$C$8/100)</f>
        <v>12.5832997131448998</v>
      </c>
      <c r="I18" s="3">
        <f>D18</f>
        <v>300</v>
      </c>
      <c r="J18" s="32"/>
      <c r="K18" s="1"/>
    </row>
    <row r="19" spans="2:11">
      <c r="B19" s="14" t="n">
        <v>6</v>
      </c>
      <c r="C19" s="24">
        <f>DATE(YEAR(C18),MONTH(C18)+1,DAY(C18))</f>
        <v>45887</v>
      </c>
      <c r="D19" s="12" t="n">
        <v>174.490000000000009</v>
      </c>
      <c r="E19" s="15">
        <f>IF(D20="",0,H19)</f>
        <v>11.8647579624278006</v>
      </c>
      <c r="F19" s="16">
        <f>IF(D20="",0,F18-D19+H19)</f>
        <v>4583.27794293354782</v>
      </c>
      <c r="H19" s="16">
        <f>IF(D19="",0,F18*$C$8/100)</f>
        <v>11.8647579624278006</v>
      </c>
      <c r="I19" s="3">
        <f>D19</f>
        <v>174.490000000000009</v>
      </c>
      <c r="J19" s="32"/>
      <c r="K19" s="1"/>
    </row>
    <row r="20" spans="2:11">
      <c r="B20" s="14" t="n">
        <v>7</v>
      </c>
      <c r="C20" s="24">
        <f>DATE(YEAR(C19),MONTH(C19)+1,DAY(C19))</f>
        <v>45918</v>
      </c>
      <c r="D20" s="12" t="n">
        <v>400</v>
      </c>
      <c r="E20" s="15">
        <f>IF(D21="",0,H20)</f>
        <v>11.4581948573338988</v>
      </c>
      <c r="F20" s="16">
        <f>IF(D21="",0,F19-D20+H20)</f>
        <v>4194.73613779088373</v>
      </c>
      <c r="H20" s="16">
        <f>IF(D20="",0,F19*$C$8/100)</f>
        <v>11.4581948573338988</v>
      </c>
      <c r="I20" s="3">
        <f>D20</f>
        <v>400</v>
      </c>
      <c r="J20" s="32"/>
      <c r="K20" s="1"/>
    </row>
    <row r="21" spans="2:11">
      <c r="B21" s="14" t="n">
        <v>8</v>
      </c>
      <c r="C21" s="24">
        <f>DATE(YEAR(C20),MONTH(C20)+1,DAY(C20))</f>
        <v>45948</v>
      </c>
      <c r="D21" s="12" t="n">
        <v>174.490000000000009</v>
      </c>
      <c r="E21" s="15">
        <f>IF(D22="",0,H21)</f>
        <v>10.4868403444771996</v>
      </c>
      <c r="F21" s="16">
        <f>IF(D22="",0,F20-D21+H21)</f>
        <v>4030.73297813535692</v>
      </c>
      <c r="H21" s="16">
        <f>IF(D21="",0,F20*$C$8/100)</f>
        <v>10.4868403444771996</v>
      </c>
      <c r="I21" s="3">
        <f>D21</f>
        <v>174.490000000000009</v>
      </c>
      <c r="J21" s="32"/>
      <c r="K21" s="1"/>
    </row>
    <row r="22" spans="2:11">
      <c r="B22" s="14" t="n">
        <v>9</v>
      </c>
      <c r="C22" s="24">
        <f>DATE(YEAR(C21),MONTH(C21)+1,DAY(C21))</f>
        <v>45979</v>
      </c>
      <c r="D22" s="12" t="n">
        <v>200</v>
      </c>
      <c r="E22" s="15">
        <f>IF(D23="",0,H22)</f>
        <v>10.0768324453384004</v>
      </c>
      <c r="F22" s="16">
        <f>IF(D23="",0,F21-D22+H22)</f>
        <v>3840.80981058069847</v>
      </c>
      <c r="H22" s="16">
        <f>IF(D22="",0,F21*$C$8/100)</f>
        <v>10.0768324453384004</v>
      </c>
      <c r="I22" s="3">
        <f>D22</f>
        <v>200</v>
      </c>
      <c r="J22" s="32"/>
      <c r="K22" s="1"/>
    </row>
    <row r="23" spans="2:11">
      <c r="B23" s="14" t="n">
        <v>10</v>
      </c>
      <c r="C23" s="24">
        <f>DATE(YEAR(C22),MONTH(C22)+1,DAY(C22))</f>
        <v>46009</v>
      </c>
      <c r="D23" s="12" t="n">
        <v>200</v>
      </c>
      <c r="E23" s="15">
        <f>IF(D24="",0,H23)</f>
        <v>9.60202452645174986</v>
      </c>
      <c r="F23" s="16">
        <f>IF(D24="",0,F22-D23+H23)</f>
        <v>3650.41183510715155</v>
      </c>
      <c r="H23" s="16">
        <f>IF(D23="",0,F22*$C$8/100)</f>
        <v>9.60202452645174986</v>
      </c>
      <c r="I23" s="3">
        <f>D23</f>
        <v>200</v>
      </c>
      <c r="J23" s="32"/>
      <c r="K23" s="1"/>
    </row>
    <row r="24" spans="2:11">
      <c r="B24" s="14" t="n">
        <v>11</v>
      </c>
      <c r="C24" s="24">
        <f>DATE(YEAR(C23),MONTH(C23)+1,DAY(C23))</f>
        <v>46040</v>
      </c>
      <c r="D24" s="12" t="n">
        <v>200</v>
      </c>
      <c r="E24" s="15">
        <f>IF(D25="",0,H24)</f>
        <v>9.12602958776787965</v>
      </c>
      <c r="F24" s="16">
        <f>IF(D25="",0,F23-D24+H24)</f>
        <v>3459.53786469491797</v>
      </c>
      <c r="H24" s="16">
        <f>IF(D24="",0,F23*$C$8/100)</f>
        <v>9.12602958776787965</v>
      </c>
      <c r="I24" s="3">
        <f>D24</f>
        <v>200</v>
      </c>
      <c r="J24" s="32"/>
      <c r="K24" s="1"/>
    </row>
    <row r="25" spans="2:11">
      <c r="B25" s="14" t="n">
        <v>12</v>
      </c>
      <c r="C25" s="24">
        <f>DATE(YEAR(C24),MONTH(C24)+1,DAY(C24))</f>
        <v>46071</v>
      </c>
      <c r="D25" s="12" t="n">
        <v>200</v>
      </c>
      <c r="E25" s="15">
        <f>IF(D26="",0,H25)</f>
        <v>8.64884466173730004</v>
      </c>
      <c r="F25" s="16">
        <f>IF(D26="",0,F24-D25+H25)</f>
        <v>3268.18670935665705</v>
      </c>
      <c r="H25" s="16">
        <f>IF(D25="",0,F24*$C$8/100)</f>
        <v>8.64884466173730004</v>
      </c>
      <c r="I25" s="3">
        <f>D25</f>
        <v>200</v>
      </c>
      <c r="K25" s="1"/>
    </row>
    <row r="26" spans="2:11">
      <c r="B26" s="14" t="n">
        <v>13</v>
      </c>
      <c r="C26" s="24">
        <f>DATE(YEAR(C25),MONTH(C25)+1,DAY(C25))</f>
        <v>46099</v>
      </c>
      <c r="D26" s="12" t="n">
        <v>200</v>
      </c>
      <c r="E26" s="15">
        <f>IF(D27="",0,H26)</f>
        <v>8.17046677339164873</v>
      </c>
      <c r="F26" s="16">
        <f>IF(D27="",0,F25-D26+H26)</f>
        <v>3076.35717613005136</v>
      </c>
      <c r="H26" s="16">
        <f>IF(D26="",0,F25*$C$8/100)</f>
        <v>8.17046677339164873</v>
      </c>
      <c r="I26" s="3">
        <f>D26</f>
        <v>200</v>
      </c>
      <c r="K26" s="1"/>
    </row>
    <row r="27" spans="2:11">
      <c r="B27" s="14" t="n">
        <v>14</v>
      </c>
      <c r="C27" s="24">
        <f>DATE(YEAR(C26),MONTH(C26)+1,DAY(C26))</f>
        <v>46130</v>
      </c>
      <c r="D27" s="12" t="n">
        <v>200</v>
      </c>
      <c r="E27" s="15">
        <f>IF(D28="",0,H27)</f>
        <v>7.6908929403251296</v>
      </c>
      <c r="F27" s="16">
        <f>IF(D28="",0,F26-D27+H27)</f>
        <v>2884.04806907037528</v>
      </c>
      <c r="H27" s="16">
        <f>IF(D27="",0,F26*$C$8/100)</f>
        <v>7.6908929403251296</v>
      </c>
      <c r="I27" s="3">
        <f>D27</f>
        <v>200</v>
      </c>
      <c r="K27" s="1"/>
    </row>
    <row r="28" spans="2:11">
      <c r="B28" s="14" t="n">
        <v>15</v>
      </c>
      <c r="C28" s="24">
        <f>DATE(YEAR(C27),MONTH(C27)+1,DAY(C27))</f>
        <v>46160</v>
      </c>
      <c r="D28" s="12" t="n">
        <v>200</v>
      </c>
      <c r="E28" s="15">
        <f>IF(D29="",0,H28)</f>
        <v>7.21012017267594985</v>
      </c>
      <c r="F28" s="16">
        <f>IF(D29="",0,F27-D28+H28)</f>
        <v>2691.25818924305577</v>
      </c>
      <c r="H28" s="16">
        <f>IF(D28="",0,F27*$C$8/100)</f>
        <v>7.21012017267594985</v>
      </c>
      <c r="I28" s="3">
        <f>D28</f>
        <v>200</v>
      </c>
      <c r="K28" s="1"/>
    </row>
    <row r="29" spans="2:11">
      <c r="B29" s="14" t="n">
        <v>16</v>
      </c>
      <c r="C29" s="24">
        <f>DATE(YEAR(C28),MONTH(C28)+1,DAY(C28))</f>
        <v>46191</v>
      </c>
      <c r="D29" s="12" t="n">
        <v>200</v>
      </c>
      <c r="E29" s="15">
        <f>IF(D30="",0,H29)</f>
        <v>6.72814547310764954</v>
      </c>
      <c r="F29" s="16">
        <f>IF(D30="",0,F28-D29+H29)</f>
        <v>2497.98633471616768</v>
      </c>
      <c r="H29" s="16">
        <f>IF(D29="",0,F28*$C$8/100)</f>
        <v>6.72814547310764954</v>
      </c>
      <c r="I29" s="3">
        <f>D29</f>
        <v>200</v>
      </c>
      <c r="K29" s="1"/>
    </row>
    <row r="30" spans="2:11">
      <c r="B30" s="14" t="n">
        <v>17</v>
      </c>
      <c r="C30" s="24">
        <f>DATE(YEAR(C29),MONTH(C29)+1,DAY(C29))</f>
        <v>46221</v>
      </c>
      <c r="D30" s="12" t="n">
        <v>500</v>
      </c>
      <c r="E30" s="15">
        <f>IF(D31="",0,H30)</f>
        <v>6.24496583679043038</v>
      </c>
      <c r="F30" s="16">
        <f>IF(D31="",0,F29-D30+H30)</f>
        <v>2004.23130055296042</v>
      </c>
      <c r="H30" s="16">
        <f>IF(D30="",0,F29*$C$8/100)</f>
        <v>6.24496583679043038</v>
      </c>
      <c r="I30" s="3">
        <f>D30</f>
        <v>500</v>
      </c>
      <c r="K30" s="1"/>
    </row>
    <row r="31" spans="2:11">
      <c r="B31" s="14" t="n">
        <v>18</v>
      </c>
      <c r="C31" s="24">
        <f>DATE(YEAR(C30),MONTH(C30)+1,DAY(C30))</f>
        <v>46252</v>
      </c>
      <c r="D31" s="12" t="n">
        <v>700</v>
      </c>
      <c r="E31" s="15">
        <f>IF(D32="",0,H31)</f>
        <v>5.01057825138239998</v>
      </c>
      <c r="F31" s="16">
        <f>IF(D32="",0,F30-D31+H31)</f>
        <v>1309.24187880434238</v>
      </c>
      <c r="H31" s="16">
        <f>IF(D31="",0,F30*$C$8/100)</f>
        <v>5.01057825138239998</v>
      </c>
      <c r="I31" s="3">
        <f>D31</f>
        <v>700</v>
      </c>
      <c r="K31" s="1"/>
    </row>
    <row r="32" spans="2:11">
      <c r="B32" s="14" t="n">
        <v>19</v>
      </c>
      <c r="C32" s="24">
        <f>DATE(YEAR(C31),MONTH(C31)+1,DAY(C31))</f>
        <v>46283</v>
      </c>
      <c r="D32" s="12" t="n">
        <v>200</v>
      </c>
      <c r="E32" s="15">
        <f>IF(D33="",0,H32)</f>
        <v>3.27310469701085038</v>
      </c>
      <c r="F32" s="16">
        <f>IF(D33="",0,F31-D32+H32)</f>
        <v>1112.51498350135103</v>
      </c>
      <c r="H32" s="16">
        <f>IF(D32="",0,F31*$C$8/100)</f>
        <v>3.27310469701085038</v>
      </c>
      <c r="I32" s="3">
        <f>D32</f>
        <v>200</v>
      </c>
      <c r="K32" s="1"/>
    </row>
    <row r="33" spans="2:11">
      <c r="B33" s="14" t="n">
        <v>20</v>
      </c>
      <c r="C33" s="24">
        <f>DATE(YEAR(C32),MONTH(C32)+1,DAY(C32))</f>
        <v>46313</v>
      </c>
      <c r="D33" s="12" t="n">
        <v>200</v>
      </c>
      <c r="E33" s="15">
        <f>IF(D34="",0,H33)</f>
        <v>2.78128745875338002</v>
      </c>
      <c r="F33" s="16">
        <f>IF(D34="",0,F32-D33+H33)</f>
        <v>915.296270960103357</v>
      </c>
      <c r="H33" s="16">
        <f>IF(D33="",0,F32*$C$8/100)</f>
        <v>2.78128745875338002</v>
      </c>
      <c r="I33" s="3">
        <f>D33</f>
        <v>200</v>
      </c>
      <c r="K33" s="1"/>
    </row>
    <row r="34" spans="2:11">
      <c r="B34" s="14" t="n">
        <v>21</v>
      </c>
      <c r="C34" s="24">
        <f>DATE(YEAR(C33),MONTH(C33)+1,DAY(C33))</f>
        <v>46344</v>
      </c>
      <c r="D34" s="12" t="n">
        <v>200</v>
      </c>
      <c r="E34" s="15">
        <f>IF(D35="",0,H34)</f>
        <v>2.28824067740025994</v>
      </c>
      <c r="F34" s="16">
        <f>IF(D35="",0,F33-D34+H34)</f>
        <v>717.584511637503283</v>
      </c>
      <c r="H34" s="16">
        <f>IF(D34="",0,F33*$C$8/100)</f>
        <v>2.28824067740025994</v>
      </c>
      <c r="I34" s="3">
        <f>D34</f>
        <v>200</v>
      </c>
      <c r="K34" s="1"/>
    </row>
    <row r="35" spans="2:11">
      <c r="B35" s="14" t="n">
        <v>22</v>
      </c>
      <c r="C35" s="24">
        <f>DATE(YEAR(C34),MONTH(C34)+1,DAY(C34))</f>
        <v>46374</v>
      </c>
      <c r="D35" s="12" t="n">
        <v>200</v>
      </c>
      <c r="E35" s="15">
        <f>IF(D36="",0,H35)</f>
        <v>1.79396127909376002</v>
      </c>
      <c r="F35" s="16">
        <f>IF(D36="",0,F34-D35+H35)</f>
        <v>519.37847291659682</v>
      </c>
      <c r="H35" s="16">
        <f>IF(D35="",0,F34*$C$8/100)</f>
        <v>1.79396127909376002</v>
      </c>
      <c r="I35" s="3">
        <f>D35</f>
        <v>200</v>
      </c>
      <c r="K35" s="1"/>
    </row>
    <row r="36" spans="2:11">
      <c r="B36" s="14" t="n">
        <v>23</v>
      </c>
      <c r="C36" s="24">
        <f>DATE(YEAR(C35),MONTH(C35)+1,DAY(C35))</f>
        <v>46405</v>
      </c>
      <c r="D36" s="12" t="n">
        <v>200</v>
      </c>
      <c r="E36" s="15">
        <f>IF(D37="",0,H36)</f>
        <v>1.29844618229149011</v>
      </c>
      <c r="F36" s="16">
        <f>IF(D37="",0,F35-D36+H36)</f>
        <v>320.676919098888504</v>
      </c>
      <c r="H36" s="16">
        <f>IF(D36="",0,F35*$C$8/100)</f>
        <v>1.29844618229149011</v>
      </c>
      <c r="I36" s="3">
        <f>D36</f>
        <v>200</v>
      </c>
      <c r="K36" s="1"/>
    </row>
    <row r="37" spans="2:11">
      <c r="B37" s="14" t="n">
        <v>24</v>
      </c>
      <c r="C37" s="24">
        <f>DATE(YEAR(C36),MONTH(C36)+1,DAY(C36))</f>
        <v>46436</v>
      </c>
      <c r="D37" s="12" t="n">
        <v>100</v>
      </c>
      <c r="E37" s="15">
        <f>IF(D38="",0,H37)</f>
        <v>0.801692297747223037</v>
      </c>
      <c r="F37" s="16">
        <f>IF(D38="",0,F36-D37+H37)</f>
        <v>221.478611396636211</v>
      </c>
      <c r="H37" s="16">
        <f>IF(D37="",0,F36*$C$8/100)</f>
        <v>0.801692297747223037</v>
      </c>
      <c r="I37" s="3">
        <f>D37</f>
        <v>100</v>
      </c>
      <c r="K37" s="1"/>
    </row>
    <row r="38" spans="2:11">
      <c r="B38" s="14" t="n">
        <v>25</v>
      </c>
      <c r="C38" s="24">
        <f>DATE(YEAR(C37),MONTH(C37)+1,DAY(C37))</f>
        <v>46464</v>
      </c>
      <c r="D38" s="12" t="n">
        <v>222.030000000000001</v>
      </c>
      <c r="E38" s="15">
        <f>IF(D39="",0,H38)</f>
        <v>0.553696528491590012</v>
      </c>
      <c r="F38" s="16">
        <f>IF(D39="",0,F37-D38+H38)</f>
        <v>0.0023079251276010293</v>
      </c>
      <c r="H38" s="16">
        <f>IF(D38="",0,F37*$C$8/100)</f>
        <v>0.553696528491590012</v>
      </c>
      <c r="I38" s="3">
        <f>D38</f>
        <v>222.030000000000001</v>
      </c>
      <c r="K38" s="1"/>
    </row>
    <row r="39" spans="2:9">
      <c r="B39" s="14" t="n">
        <v>26</v>
      </c>
      <c r="C39" s="24">
        <f>DATE(YEAR(C38),MONTH(C38)+1,DAY(C38))</f>
        <v>46495</v>
      </c>
      <c r="D39" s="12" t="n">
        <v>0</v>
      </c>
      <c r="E39" s="15">
        <f>IF(D40="",0,H39)</f>
        <v>0</v>
      </c>
      <c r="F39" s="16">
        <f>IF(D40="",0,F38-D39+H39)</f>
        <v>0</v>
      </c>
      <c r="H39" s="16">
        <f>IF(D39="",0,F38*$C$8/100)</f>
        <v>5.769812819000000241E-06</v>
      </c>
      <c r="I39" s="3">
        <f>D39</f>
        <v>0</v>
      </c>
    </row>
    <row r="40" spans="2:9">
      <c r="B40" s="14" t="n">
        <v>27</v>
      </c>
      <c r="C40" s="24">
        <f>DATE(YEAR(C39),MONTH(C39)+1,DAY(C39))</f>
        <v>46525</v>
      </c>
      <c r="D40" s="12"/>
      <c r="E40" s="15">
        <f>IF(D41="",0,H40)</f>
        <v>0</v>
      </c>
      <c r="F40" s="16">
        <f>IF(D41="",0,F39-D40+H40)</f>
        <v>0</v>
      </c>
      <c r="H40" s="16">
        <f>IF(D40="",0,F39*$C$8/100)</f>
        <v>0</v>
      </c>
      <c r="I40" s="3">
        <f>D40</f>
        <v>0</v>
      </c>
    </row>
    <row r="41" spans="2:9">
      <c r="B41" s="14" t="n">
        <v>28</v>
      </c>
      <c r="C41" s="24">
        <f>DATE(YEAR(C40),MONTH(C40)+1,DAY(C40))</f>
        <v>46556</v>
      </c>
      <c r="D41" s="12"/>
      <c r="E41" s="15">
        <f>IF(D42="",0,H41)</f>
        <v>0</v>
      </c>
      <c r="F41" s="16">
        <f>IF(D42="",0,F40-D41+H41)</f>
        <v>0</v>
      </c>
      <c r="H41" s="16">
        <f>IF(D41="",0,F40*$C$8/100)</f>
        <v>0</v>
      </c>
      <c r="I41" s="3">
        <f>D41</f>
        <v>0</v>
      </c>
    </row>
    <row r="42" spans="2:9">
      <c r="B42" s="14" t="n">
        <v>29</v>
      </c>
      <c r="C42" s="24">
        <f>DATE(YEAR(C41),MONTH(C41)+1,DAY(C41))</f>
        <v>46586</v>
      </c>
      <c r="D42" s="12"/>
      <c r="E42" s="15">
        <f>IF(D43="",0,H42)</f>
        <v>0</v>
      </c>
      <c r="F42" s="16">
        <f>IF(D43="",0,F41-D42+H42)</f>
        <v>0</v>
      </c>
      <c r="H42" s="16">
        <f>IF(D42="",0,F41*$C$8/100)</f>
        <v>0</v>
      </c>
      <c r="I42" s="3">
        <f>D42</f>
        <v>0</v>
      </c>
    </row>
    <row r="43" spans="2:9">
      <c r="B43" s="14" t="n">
        <v>30</v>
      </c>
      <c r="C43" s="24">
        <f>DATE(YEAR(C42),MONTH(C42)+1,DAY(C42))</f>
        <v>46617</v>
      </c>
      <c r="D43" s="12"/>
      <c r="E43" s="15">
        <f>IF(D44="",0,H43)</f>
        <v>0</v>
      </c>
      <c r="F43" s="16">
        <f>IF(D44="",0,F42-D43+H43)</f>
        <v>0</v>
      </c>
      <c r="H43" s="16">
        <f>IF(D43="",0,F42*$C$8/100)</f>
        <v>0</v>
      </c>
      <c r="I43" s="3">
        <f>D43</f>
        <v>0</v>
      </c>
    </row>
    <row r="44" spans="2:9">
      <c r="B44" s="14" t="n">
        <v>31</v>
      </c>
      <c r="C44" s="24">
        <f>DATE(YEAR(C43),MONTH(C43)+1,DAY(C43))</f>
        <v>46648</v>
      </c>
      <c r="D44" s="12"/>
      <c r="E44" s="15">
        <f>IF(D45="",0,H44)</f>
        <v>0</v>
      </c>
      <c r="F44" s="16">
        <f>IF(D45="",0,F43-D44+H44)</f>
        <v>0</v>
      </c>
      <c r="H44" s="16">
        <f>IF(D44="",0,F43*$C$8/100)</f>
        <v>0</v>
      </c>
      <c r="I44" s="3">
        <f>D44</f>
        <v>0</v>
      </c>
    </row>
    <row r="45" spans="2:9">
      <c r="B45" s="14" t="n">
        <v>32</v>
      </c>
      <c r="C45" s="24">
        <f>DATE(YEAR(C44),MONTH(C44)+1,DAY(C44))</f>
        <v>46678</v>
      </c>
      <c r="D45" s="12"/>
      <c r="E45" s="15">
        <f>IF(D46="",0,H45)</f>
        <v>0</v>
      </c>
      <c r="F45" s="16">
        <f>IF(D46="",0,F44-D45+H45)</f>
        <v>0</v>
      </c>
      <c r="H45" s="16">
        <f>IF(D45="",0,F44*$C$8/100)</f>
        <v>0</v>
      </c>
      <c r="I45" s="3">
        <f>D45</f>
        <v>0</v>
      </c>
    </row>
    <row r="46" spans="2:9">
      <c r="B46" s="14" t="n">
        <v>33</v>
      </c>
      <c r="C46" s="24">
        <f>DATE(YEAR(C45),MONTH(C45)+1,DAY(C45))</f>
        <v>46709</v>
      </c>
      <c r="D46" s="12"/>
      <c r="E46" s="15">
        <f>IF(D47="",0,H46)</f>
        <v>0</v>
      </c>
      <c r="F46" s="16">
        <f>IF(D47="",0,F45-D46+H46)</f>
        <v>0</v>
      </c>
      <c r="H46" s="16">
        <f>IF(D46="",0,F45*$C$8/100)</f>
        <v>0</v>
      </c>
      <c r="I46" s="3">
        <f>D46</f>
        <v>0</v>
      </c>
    </row>
    <row r="47" spans="2:9">
      <c r="B47" s="14" t="n">
        <v>34</v>
      </c>
      <c r="C47" s="24">
        <f>DATE(YEAR(C46),MONTH(C46)+1,DAY(C46))</f>
        <v>46739</v>
      </c>
      <c r="D47" s="12"/>
      <c r="E47" s="15">
        <f>IF(D48="",0,H47)</f>
        <v>0</v>
      </c>
      <c r="F47" s="16">
        <f>IF(D48="",0,F46-D47+H47)</f>
        <v>0</v>
      </c>
      <c r="H47" s="16">
        <f>IF(D47="",0,F46*$C$8/100)</f>
        <v>0</v>
      </c>
      <c r="I47" s="3">
        <f>D47</f>
        <v>0</v>
      </c>
    </row>
    <row r="48" spans="2:9">
      <c r="B48" s="14" t="n">
        <v>35</v>
      </c>
      <c r="C48" s="24">
        <f>DATE(YEAR(C47),MONTH(C47)+1,DAY(C47))</f>
        <v>46770</v>
      </c>
      <c r="D48" s="12"/>
      <c r="E48" s="15">
        <f>IF(D49="",0,H48)</f>
        <v>0</v>
      </c>
      <c r="F48" s="16">
        <f>IF(D49="",0,F47-D48+H48)</f>
        <v>0</v>
      </c>
      <c r="H48" s="16">
        <f>IF(D48="",0,F47*$C$8/100)</f>
        <v>0</v>
      </c>
      <c r="I48" s="3">
        <f>D48</f>
        <v>0</v>
      </c>
    </row>
    <row r="49" spans="2:9">
      <c r="B49" s="14" t="n">
        <v>36</v>
      </c>
      <c r="C49" s="24">
        <f>DATE(YEAR(C48),MONTH(C48)+1,DAY(C48))</f>
        <v>46801</v>
      </c>
      <c r="D49" s="12"/>
      <c r="E49" s="15">
        <f>IF(D50="",0,H49)</f>
        <v>0</v>
      </c>
      <c r="F49" s="16">
        <f>IF(D50="",0,F48-D49+H49)</f>
        <v>0</v>
      </c>
      <c r="H49" s="16">
        <f>IF(D49="",0,F48*$C$8/100)</f>
        <v>0</v>
      </c>
      <c r="I49" s="3">
        <f>D49</f>
        <v>0</v>
      </c>
    </row>
    <row r="50" spans="2:9">
      <c r="B50" s="2"/>
      <c r="C50" s="2"/>
      <c r="D50" s="3"/>
      <c r="F50" s="16"/>
      <c r="H50" s="38"/>
      <c r="I50" s="2"/>
    </row>
    <row r="51" spans="2:9">
      <c r="B51" s="29"/>
      <c r="C51" s="29"/>
      <c r="D51" s="30">
        <f>SUM(D14:D49)</f>
        <v>6194.47999999999956</v>
      </c>
      <c r="E51" s="30">
        <f>SUM(E14:E49)</f>
        <v>194.482307925109723</v>
      </c>
      <c r="F51" s="31"/>
      <c r="H51" s="30">
        <f>SUM(H14:H49)</f>
        <v>194.482313694922539</v>
      </c>
      <c r="I51" s="30">
        <f>SUM(I14:I49)</f>
        <v>6194.47999999999956</v>
      </c>
    </row>
  </sheetData>
  <sheetProtection password="C519" sheet="1" autoFilter="0"/>
  <printOptions>
    <extLst>
      <ext uri="smNativeData">
        <pm:pageFlags xmlns:pm="smNativeData" id="1759927980" printRowHead="0" printColHead="0" printHeadLine="0" printFootLine="0" autoHeightHeader="0" autoHeightFooter="0" fitToPageBoth="0"/>
      </ext>
    </extLst>
  </printOptions>
  <pageMargins left="0.787500" right="0.787500" top="0.787500" bottom="0.787500" header="0.393750" footer="0.393750"/>
  <pageSetup paperSize="9" fitToWidth="0" fitToHeight="1" pageOrder="overThenDown"/>
  <headerFooter>
    <extLst>
      <ext uri="smNativeData">
        <pm:header xmlns:pm="smNativeData" id="1759927980" l="56" r="56" t="56" b="56" borderId="0" fillId="0" vertical="0"/>
        <pm:footer xmlns:pm="smNativeData" id="1759927980" l="56" r="56" t="56" b="56" borderId="0" fillId="0" vertical="2"/>
        <pm:paperBin xmlns:pm="smNativeData" id="1759927980" Id="0" type="0" value="0"/>
        <pm:paperBin xmlns:pm="smNativeData" id="1759927980" Id="1" type="0" value="0"/>
      </ext>
    </extLst>
  </headerFooter>
  <extLst>
    <ext uri="smNativeData">
      <pm:sheetPrefs xmlns:pm="smNativeData" day="1759927980" outlineProtect="1" showHorizontalRuler="1" showVerticalRuler="1" showAltShade="0">
        <pm:shade id="0" type="0" fgLvl="100" fgClr="000000" bgLvl="100" bgClr="FFFFFF"/>
        <pm:shade id="1" type="0" fgLvl="100" fgClr="000000" bgLvl="100" bgClr="FFFFFF"/>
      </pm:sheetP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/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alain</cp:lastModifiedBy>
  <cp:revision>0</cp:revision>
  <dcterms:created xsi:type="dcterms:W3CDTF">2025-09-27T14:54:00Z</dcterms:created>
  <dcterms:modified xsi:type="dcterms:W3CDTF">2025-10-08T12:53:00Z</dcterms:modified>
</cp:coreProperties>
</file>