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vincic-my.sharepoint.com/personal/myriam_elmoujoud_vinci-construction_fr/Documents/Bureau/Méthodes des J/"/>
    </mc:Choice>
  </mc:AlternateContent>
  <xr:revisionPtr revIDLastSave="23128" documentId="8_{FCCED8CB-AC6D-4447-B4A9-381308293B15}" xr6:coauthVersionLast="47" xr6:coauthVersionMax="47" xr10:uidLastSave="{C7814804-2B4E-4834-B042-00362193B008}"/>
  <bookViews>
    <workbookView xWindow="-120" yWindow="-120" windowWidth="29040" windowHeight="17520" tabRatio="755" activeTab="2" xr2:uid="{00000000-000D-0000-FFFF-FFFF00000000}"/>
  </bookViews>
  <sheets>
    <sheet name="Cour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functionGroups builtInGroupCount="19"/>
  <definedNames>
    <definedName name="_xleta.COUNT" hidden="1" xlm="1">#NAME?</definedName>
    <definedName name="_xleta.COUNTIF" hidden="1" xlm="1">#NAME?</definedName>
    <definedName name="_xlpm.m" hidden="1" xlm="1">#NAME?</definedName>
    <definedName name="_xlpm.rng" hidden="1" xlm="1">#NAME?</definedName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5" i="6" l="1"/>
  <c r="D105" i="6"/>
  <c r="E105" i="6"/>
  <c r="F105" i="6"/>
  <c r="G105" i="6"/>
  <c r="H105" i="6"/>
  <c r="C104" i="6"/>
  <c r="D104" i="6"/>
  <c r="E104" i="6"/>
  <c r="F104" i="6"/>
  <c r="G104" i="6"/>
  <c r="H104" i="6"/>
  <c r="C103" i="6"/>
  <c r="D103" i="6"/>
  <c r="E103" i="6"/>
  <c r="F103" i="6"/>
  <c r="G103" i="6"/>
  <c r="H103" i="6"/>
  <c r="C102" i="6"/>
  <c r="D102" i="6"/>
  <c r="E102" i="6"/>
  <c r="F102" i="6"/>
  <c r="G102" i="6"/>
  <c r="H102" i="6"/>
  <c r="C96" i="6" l="1"/>
  <c r="C97" i="6"/>
  <c r="C98" i="6"/>
  <c r="C99" i="6"/>
  <c r="C100" i="6"/>
  <c r="C101" i="6"/>
  <c r="D96" i="6"/>
  <c r="D97" i="6"/>
  <c r="D98" i="6"/>
  <c r="D99" i="6"/>
  <c r="D100" i="6"/>
  <c r="D101" i="6"/>
  <c r="E96" i="6"/>
  <c r="E97" i="6"/>
  <c r="E98" i="6"/>
  <c r="E99" i="6"/>
  <c r="E100" i="6"/>
  <c r="E101" i="6"/>
  <c r="F96" i="6"/>
  <c r="F97" i="6"/>
  <c r="F98" i="6"/>
  <c r="F99" i="6"/>
  <c r="F100" i="6"/>
  <c r="F101" i="6"/>
  <c r="G96" i="6"/>
  <c r="G97" i="6"/>
  <c r="G98" i="6"/>
  <c r="G99" i="6"/>
  <c r="G100" i="6"/>
  <c r="G101" i="6"/>
  <c r="H96" i="6"/>
  <c r="H97" i="6"/>
  <c r="H98" i="6"/>
  <c r="H99" i="6"/>
  <c r="H100" i="6"/>
  <c r="H101" i="6"/>
  <c r="C84" i="6"/>
  <c r="D84" i="6"/>
  <c r="E84" i="6"/>
  <c r="F84" i="6"/>
  <c r="G84" i="6"/>
  <c r="H84" i="6"/>
  <c r="C85" i="6"/>
  <c r="D85" i="6"/>
  <c r="E85" i="6"/>
  <c r="F85" i="6"/>
  <c r="G85" i="6"/>
  <c r="H85" i="6"/>
  <c r="C86" i="6"/>
  <c r="D86" i="6"/>
  <c r="E86" i="6"/>
  <c r="F86" i="6"/>
  <c r="G86" i="6"/>
  <c r="H86" i="6"/>
  <c r="C87" i="6"/>
  <c r="D87" i="6"/>
  <c r="E87" i="6"/>
  <c r="F87" i="6"/>
  <c r="G87" i="6"/>
  <c r="H87" i="6"/>
  <c r="C88" i="6"/>
  <c r="D88" i="6"/>
  <c r="E88" i="6"/>
  <c r="F88" i="6"/>
  <c r="G88" i="6"/>
  <c r="H88" i="6"/>
  <c r="C89" i="6"/>
  <c r="D89" i="6"/>
  <c r="E89" i="6"/>
  <c r="F89" i="6"/>
  <c r="G89" i="6"/>
  <c r="H89" i="6"/>
  <c r="C90" i="6"/>
  <c r="D90" i="6"/>
  <c r="E90" i="6"/>
  <c r="F90" i="6"/>
  <c r="G90" i="6"/>
  <c r="H90" i="6"/>
  <c r="C91" i="6"/>
  <c r="D91" i="6"/>
  <c r="E91" i="6"/>
  <c r="F91" i="6"/>
  <c r="G91" i="6"/>
  <c r="H91" i="6"/>
  <c r="C92" i="6"/>
  <c r="D92" i="6"/>
  <c r="E92" i="6"/>
  <c r="F92" i="6"/>
  <c r="G92" i="6"/>
  <c r="H92" i="6"/>
  <c r="C93" i="6"/>
  <c r="D93" i="6"/>
  <c r="E93" i="6"/>
  <c r="F93" i="6"/>
  <c r="G93" i="6"/>
  <c r="H93" i="6"/>
  <c r="C94" i="6"/>
  <c r="D94" i="6"/>
  <c r="E94" i="6"/>
  <c r="F94" i="6"/>
  <c r="G94" i="6"/>
  <c r="H94" i="6"/>
  <c r="C95" i="6"/>
  <c r="D95" i="6"/>
  <c r="E95" i="6"/>
  <c r="F95" i="6"/>
  <c r="G95" i="6"/>
  <c r="H95" i="6"/>
  <c r="C76" i="6"/>
  <c r="C77" i="6"/>
  <c r="C78" i="6"/>
  <c r="C79" i="6"/>
  <c r="C80" i="6"/>
  <c r="C81" i="6"/>
  <c r="C82" i="6"/>
  <c r="C83" i="6"/>
  <c r="D76" i="6"/>
  <c r="D77" i="6"/>
  <c r="D78" i="6"/>
  <c r="D79" i="6"/>
  <c r="D80" i="6"/>
  <c r="D81" i="6"/>
  <c r="D82" i="6"/>
  <c r="D83" i="6"/>
  <c r="E76" i="6"/>
  <c r="E77" i="6"/>
  <c r="E78" i="6"/>
  <c r="E79" i="6"/>
  <c r="E80" i="6"/>
  <c r="E81" i="6"/>
  <c r="E82" i="6"/>
  <c r="E83" i="6"/>
  <c r="F76" i="6"/>
  <c r="F77" i="6"/>
  <c r="F78" i="6"/>
  <c r="F79" i="6"/>
  <c r="F80" i="6"/>
  <c r="F81" i="6"/>
  <c r="F82" i="6"/>
  <c r="F83" i="6"/>
  <c r="G76" i="6"/>
  <c r="G77" i="6"/>
  <c r="G78" i="6"/>
  <c r="G79" i="6"/>
  <c r="G80" i="6"/>
  <c r="G81" i="6"/>
  <c r="G82" i="6"/>
  <c r="G83" i="6"/>
  <c r="H76" i="6"/>
  <c r="H77" i="6"/>
  <c r="H78" i="6"/>
  <c r="H79" i="6"/>
  <c r="H80" i="6"/>
  <c r="H81" i="6"/>
  <c r="H82" i="6"/>
  <c r="H83" i="6"/>
  <c r="C62" i="6"/>
  <c r="D62" i="6"/>
  <c r="E62" i="6"/>
  <c r="F62" i="6"/>
  <c r="G62" i="6"/>
  <c r="H62" i="6"/>
  <c r="C63" i="6"/>
  <c r="D63" i="6"/>
  <c r="E63" i="6"/>
  <c r="F63" i="6"/>
  <c r="G63" i="6"/>
  <c r="H63" i="6"/>
  <c r="C64" i="6"/>
  <c r="D64" i="6"/>
  <c r="E64" i="6"/>
  <c r="F64" i="6"/>
  <c r="G64" i="6"/>
  <c r="H64" i="6"/>
  <c r="C65" i="6"/>
  <c r="D65" i="6"/>
  <c r="E65" i="6"/>
  <c r="F65" i="6"/>
  <c r="G65" i="6"/>
  <c r="H65" i="6"/>
  <c r="C66" i="6"/>
  <c r="D66" i="6"/>
  <c r="E66" i="6"/>
  <c r="F66" i="6"/>
  <c r="G66" i="6"/>
  <c r="H66" i="6"/>
  <c r="C67" i="6"/>
  <c r="D67" i="6"/>
  <c r="E67" i="6"/>
  <c r="F67" i="6"/>
  <c r="G67" i="6"/>
  <c r="H67" i="6"/>
  <c r="C68" i="6"/>
  <c r="D68" i="6"/>
  <c r="E68" i="6"/>
  <c r="F68" i="6"/>
  <c r="G68" i="6"/>
  <c r="H68" i="6"/>
  <c r="C69" i="6"/>
  <c r="D69" i="6"/>
  <c r="E69" i="6"/>
  <c r="F69" i="6"/>
  <c r="G69" i="6"/>
  <c r="H69" i="6"/>
  <c r="C70" i="6"/>
  <c r="D70" i="6"/>
  <c r="E70" i="6"/>
  <c r="F70" i="6"/>
  <c r="G70" i="6"/>
  <c r="H70" i="6"/>
  <c r="C71" i="6"/>
  <c r="D71" i="6"/>
  <c r="E71" i="6"/>
  <c r="F71" i="6"/>
  <c r="G71" i="6"/>
  <c r="H71" i="6"/>
  <c r="C72" i="6"/>
  <c r="D72" i="6"/>
  <c r="E72" i="6"/>
  <c r="F72" i="6"/>
  <c r="G72" i="6"/>
  <c r="H72" i="6"/>
  <c r="C73" i="6"/>
  <c r="D73" i="6"/>
  <c r="E73" i="6"/>
  <c r="F73" i="6"/>
  <c r="G73" i="6"/>
  <c r="H73" i="6"/>
  <c r="C74" i="6"/>
  <c r="D74" i="6"/>
  <c r="E74" i="6"/>
  <c r="F74" i="6"/>
  <c r="G74" i="6"/>
  <c r="H74" i="6"/>
  <c r="C75" i="6"/>
  <c r="D75" i="6"/>
  <c r="E75" i="6"/>
  <c r="F75" i="6"/>
  <c r="G75" i="6"/>
  <c r="H75" i="6"/>
  <c r="C25" i="6"/>
  <c r="D25" i="6"/>
  <c r="E25" i="6"/>
  <c r="F25" i="6"/>
  <c r="G25" i="6"/>
  <c r="H25" i="6"/>
  <c r="C26" i="6"/>
  <c r="D26" i="6"/>
  <c r="E26" i="6"/>
  <c r="F26" i="6"/>
  <c r="G26" i="6"/>
  <c r="H26" i="6"/>
  <c r="C27" i="6"/>
  <c r="D27" i="6"/>
  <c r="E27" i="6"/>
  <c r="F27" i="6"/>
  <c r="G27" i="6"/>
  <c r="H27" i="6"/>
  <c r="C28" i="6"/>
  <c r="D28" i="6"/>
  <c r="E28" i="6"/>
  <c r="F28" i="6"/>
  <c r="G28" i="6"/>
  <c r="H28" i="6"/>
  <c r="C29" i="6"/>
  <c r="D29" i="6"/>
  <c r="E29" i="6"/>
  <c r="F29" i="6"/>
  <c r="G29" i="6"/>
  <c r="H29" i="6"/>
  <c r="C30" i="6"/>
  <c r="D30" i="6"/>
  <c r="E30" i="6"/>
  <c r="F30" i="6"/>
  <c r="G30" i="6"/>
  <c r="H30" i="6"/>
  <c r="C31" i="6"/>
  <c r="D31" i="6"/>
  <c r="E31" i="6"/>
  <c r="F31" i="6"/>
  <c r="G31" i="6"/>
  <c r="H31" i="6"/>
  <c r="C32" i="6"/>
  <c r="D32" i="6"/>
  <c r="E32" i="6"/>
  <c r="F32" i="6"/>
  <c r="G32" i="6"/>
  <c r="H32" i="6"/>
  <c r="C33" i="6"/>
  <c r="D33" i="6"/>
  <c r="E33" i="6"/>
  <c r="F33" i="6"/>
  <c r="G33" i="6"/>
  <c r="H33" i="6"/>
  <c r="C34" i="6"/>
  <c r="D34" i="6"/>
  <c r="E34" i="6"/>
  <c r="F34" i="6"/>
  <c r="G34" i="6"/>
  <c r="H34" i="6"/>
  <c r="C35" i="6"/>
  <c r="D35" i="6"/>
  <c r="E35" i="6"/>
  <c r="F35" i="6"/>
  <c r="G35" i="6"/>
  <c r="H35" i="6"/>
  <c r="C36" i="6"/>
  <c r="D36" i="6"/>
  <c r="E36" i="6"/>
  <c r="F36" i="6"/>
  <c r="G36" i="6"/>
  <c r="H36" i="6"/>
  <c r="C37" i="6"/>
  <c r="D37" i="6"/>
  <c r="E37" i="6"/>
  <c r="F37" i="6"/>
  <c r="G37" i="6"/>
  <c r="H37" i="6"/>
  <c r="C38" i="6"/>
  <c r="D38" i="6"/>
  <c r="E38" i="6"/>
  <c r="F38" i="6"/>
  <c r="G38" i="6"/>
  <c r="H38" i="6"/>
  <c r="C39" i="6"/>
  <c r="D39" i="6"/>
  <c r="E39" i="6"/>
  <c r="F39" i="6"/>
  <c r="G39" i="6"/>
  <c r="H39" i="6"/>
  <c r="C40" i="6"/>
  <c r="D40" i="6"/>
  <c r="E40" i="6"/>
  <c r="F40" i="6"/>
  <c r="G40" i="6"/>
  <c r="H40" i="6"/>
  <c r="C41" i="6"/>
  <c r="D41" i="6"/>
  <c r="E41" i="6"/>
  <c r="F41" i="6"/>
  <c r="G41" i="6"/>
  <c r="H41" i="6"/>
  <c r="C42" i="6"/>
  <c r="D42" i="6"/>
  <c r="E42" i="6"/>
  <c r="F42" i="6"/>
  <c r="G42" i="6"/>
  <c r="H42" i="6"/>
  <c r="C43" i="6"/>
  <c r="D43" i="6"/>
  <c r="E43" i="6"/>
  <c r="F43" i="6"/>
  <c r="G43" i="6"/>
  <c r="H43" i="6"/>
  <c r="C44" i="6"/>
  <c r="D44" i="6"/>
  <c r="E44" i="6"/>
  <c r="F44" i="6"/>
  <c r="G44" i="6"/>
  <c r="H44" i="6"/>
  <c r="C45" i="6"/>
  <c r="D45" i="6"/>
  <c r="E45" i="6"/>
  <c r="F45" i="6"/>
  <c r="G45" i="6"/>
  <c r="H45" i="6"/>
  <c r="C46" i="6"/>
  <c r="D46" i="6"/>
  <c r="E46" i="6"/>
  <c r="F46" i="6"/>
  <c r="G46" i="6"/>
  <c r="H46" i="6"/>
  <c r="C47" i="6"/>
  <c r="D47" i="6"/>
  <c r="E47" i="6"/>
  <c r="F47" i="6"/>
  <c r="G47" i="6"/>
  <c r="H47" i="6"/>
  <c r="C48" i="6"/>
  <c r="D48" i="6"/>
  <c r="E48" i="6"/>
  <c r="F48" i="6"/>
  <c r="G48" i="6"/>
  <c r="H48" i="6"/>
  <c r="C49" i="6"/>
  <c r="D49" i="6"/>
  <c r="E49" i="6"/>
  <c r="F49" i="6"/>
  <c r="G49" i="6"/>
  <c r="H49" i="6"/>
  <c r="C50" i="6"/>
  <c r="D50" i="6"/>
  <c r="E50" i="6"/>
  <c r="F50" i="6"/>
  <c r="G50" i="6"/>
  <c r="H50" i="6"/>
  <c r="C51" i="6"/>
  <c r="D51" i="6"/>
  <c r="E51" i="6"/>
  <c r="F51" i="6"/>
  <c r="G51" i="6"/>
  <c r="H51" i="6"/>
  <c r="C52" i="6"/>
  <c r="D52" i="6"/>
  <c r="E52" i="6"/>
  <c r="F52" i="6"/>
  <c r="G52" i="6"/>
  <c r="H52" i="6"/>
  <c r="C53" i="6"/>
  <c r="D53" i="6"/>
  <c r="E53" i="6"/>
  <c r="F53" i="6"/>
  <c r="G53" i="6"/>
  <c r="H53" i="6"/>
  <c r="C54" i="6"/>
  <c r="D54" i="6"/>
  <c r="E54" i="6"/>
  <c r="F54" i="6"/>
  <c r="G54" i="6"/>
  <c r="H54" i="6"/>
  <c r="C55" i="6"/>
  <c r="D55" i="6"/>
  <c r="E55" i="6"/>
  <c r="F55" i="6"/>
  <c r="G55" i="6"/>
  <c r="H55" i="6"/>
  <c r="C56" i="6"/>
  <c r="D56" i="6"/>
  <c r="E56" i="6"/>
  <c r="F56" i="6"/>
  <c r="G56" i="6"/>
  <c r="H56" i="6"/>
  <c r="C57" i="6"/>
  <c r="D57" i="6"/>
  <c r="E57" i="6"/>
  <c r="F57" i="6"/>
  <c r="G57" i="6"/>
  <c r="H57" i="6"/>
  <c r="C58" i="6"/>
  <c r="D58" i="6"/>
  <c r="E58" i="6"/>
  <c r="F58" i="6"/>
  <c r="G58" i="6"/>
  <c r="H58" i="6"/>
  <c r="C59" i="6"/>
  <c r="D59" i="6"/>
  <c r="E59" i="6"/>
  <c r="F59" i="6"/>
  <c r="G59" i="6"/>
  <c r="H59" i="6"/>
  <c r="C60" i="6"/>
  <c r="D60" i="6"/>
  <c r="E60" i="6"/>
  <c r="F60" i="6"/>
  <c r="G60" i="6"/>
  <c r="H60" i="6"/>
  <c r="C61" i="6"/>
  <c r="D61" i="6"/>
  <c r="E61" i="6"/>
  <c r="F61" i="6"/>
  <c r="G61" i="6"/>
  <c r="H61" i="6"/>
  <c r="C10" i="6"/>
  <c r="D10" i="6"/>
  <c r="E10" i="6"/>
  <c r="F10" i="6"/>
  <c r="G10" i="6"/>
  <c r="H10" i="6"/>
  <c r="C11" i="6"/>
  <c r="D11" i="6"/>
  <c r="E11" i="6"/>
  <c r="F11" i="6"/>
  <c r="G11" i="6"/>
  <c r="H11" i="6"/>
  <c r="C12" i="6"/>
  <c r="D12" i="6"/>
  <c r="E12" i="6"/>
  <c r="F12" i="6"/>
  <c r="G12" i="6"/>
  <c r="H12" i="6"/>
  <c r="C13" i="6"/>
  <c r="D13" i="6"/>
  <c r="E13" i="6"/>
  <c r="F13" i="6"/>
  <c r="G13" i="6"/>
  <c r="H13" i="6"/>
  <c r="C14" i="6"/>
  <c r="D14" i="6"/>
  <c r="E14" i="6"/>
  <c r="F14" i="6"/>
  <c r="G14" i="6"/>
  <c r="H14" i="6"/>
  <c r="C15" i="6"/>
  <c r="D15" i="6"/>
  <c r="E15" i="6"/>
  <c r="F15" i="6"/>
  <c r="G15" i="6"/>
  <c r="H15" i="6"/>
  <c r="C16" i="6"/>
  <c r="D16" i="6"/>
  <c r="E16" i="6"/>
  <c r="F16" i="6"/>
  <c r="G16" i="6"/>
  <c r="H16" i="6"/>
  <c r="C17" i="6"/>
  <c r="D17" i="6"/>
  <c r="E17" i="6"/>
  <c r="F17" i="6"/>
  <c r="G17" i="6"/>
  <c r="H17" i="6"/>
  <c r="C18" i="6"/>
  <c r="D18" i="6"/>
  <c r="E18" i="6"/>
  <c r="F18" i="6"/>
  <c r="G18" i="6"/>
  <c r="H18" i="6"/>
  <c r="C19" i="6"/>
  <c r="D19" i="6"/>
  <c r="E19" i="6"/>
  <c r="F19" i="6"/>
  <c r="G19" i="6"/>
  <c r="H19" i="6"/>
  <c r="C20" i="6"/>
  <c r="D20" i="6"/>
  <c r="E20" i="6"/>
  <c r="F20" i="6"/>
  <c r="G20" i="6"/>
  <c r="H20" i="6"/>
  <c r="C21" i="6"/>
  <c r="D21" i="6"/>
  <c r="E21" i="6"/>
  <c r="F21" i="6"/>
  <c r="G21" i="6"/>
  <c r="H21" i="6"/>
  <c r="C22" i="6"/>
  <c r="D22" i="6"/>
  <c r="E22" i="6"/>
  <c r="F22" i="6"/>
  <c r="G22" i="6"/>
  <c r="H22" i="6"/>
  <c r="C23" i="6"/>
  <c r="D23" i="6"/>
  <c r="E23" i="6"/>
  <c r="F23" i="6"/>
  <c r="G23" i="6"/>
  <c r="H23" i="6"/>
  <c r="C24" i="6"/>
  <c r="D24" i="6"/>
  <c r="E24" i="6"/>
  <c r="F24" i="6"/>
  <c r="G24" i="6"/>
  <c r="H24" i="6"/>
  <c r="C2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13" i="8"/>
  <c r="D2" i="6"/>
  <c r="D3" i="6"/>
  <c r="D4" i="6"/>
  <c r="D5" i="6"/>
  <c r="D6" i="6"/>
  <c r="D7" i="6"/>
  <c r="D8" i="6"/>
  <c r="D9" i="6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22" i="8"/>
  <c r="B13" i="8"/>
  <c r="D13" i="8"/>
  <c r="E6" i="8"/>
  <c r="H9" i="6"/>
  <c r="G9" i="6"/>
  <c r="F9" i="6"/>
  <c r="E9" i="6"/>
  <c r="C9" i="6"/>
  <c r="H8" i="6"/>
  <c r="G8" i="6"/>
  <c r="F8" i="6"/>
  <c r="E8" i="6"/>
  <c r="C8" i="6"/>
  <c r="H7" i="6"/>
  <c r="G7" i="6"/>
  <c r="F7" i="6"/>
  <c r="E7" i="6"/>
  <c r="C7" i="6"/>
  <c r="H6" i="6"/>
  <c r="G6" i="6"/>
  <c r="F6" i="6"/>
  <c r="E6" i="6"/>
  <c r="C6" i="6"/>
  <c r="H5" i="6"/>
  <c r="G5" i="6"/>
  <c r="F5" i="6"/>
  <c r="E5" i="6"/>
  <c r="C5" i="6"/>
  <c r="H4" i="6"/>
  <c r="G4" i="6"/>
  <c r="F4" i="6"/>
  <c r="E4" i="6"/>
  <c r="C4" i="6"/>
  <c r="H3" i="6"/>
  <c r="G3" i="6"/>
  <c r="F3" i="6"/>
  <c r="E3" i="6"/>
  <c r="C3" i="6"/>
  <c r="H2" i="6"/>
  <c r="G2" i="6"/>
  <c r="F2" i="6"/>
  <c r="E2" i="6"/>
  <c r="G2" i="10" l="1"/>
  <c r="F5" i="10"/>
  <c r="F4" i="10"/>
  <c r="D7" i="8"/>
  <c r="D14" i="8"/>
  <c r="C7" i="8"/>
  <c r="C23" i="8"/>
  <c r="C14" i="8"/>
  <c r="E7" i="8"/>
  <c r="E13" i="8"/>
  <c r="E14" i="8" s="1"/>
  <c r="F6" i="8"/>
  <c r="F7" i="8" s="1"/>
  <c r="C35" i="8"/>
  <c r="C36" i="8" s="1"/>
  <c r="B22" i="8"/>
  <c r="D22" i="8"/>
  <c r="D23" i="8" s="1"/>
  <c r="B7" i="7"/>
  <c r="G4" i="10" l="1"/>
  <c r="G5" i="10"/>
  <c r="G6" i="8"/>
  <c r="G7" i="8" s="1"/>
  <c r="F13" i="8"/>
  <c r="F14" i="8" s="1"/>
  <c r="E22" i="8"/>
  <c r="E23" i="8" s="1"/>
  <c r="D35" i="8"/>
  <c r="D36" i="8" s="1"/>
  <c r="C51" i="8"/>
  <c r="C52" i="8" s="1"/>
  <c r="B35" i="8"/>
  <c r="C7" i="7"/>
  <c r="B6" i="7"/>
  <c r="C65" i="8" l="1"/>
  <c r="C66" i="8" s="1"/>
  <c r="D51" i="8"/>
  <c r="D52" i="8" s="1"/>
  <c r="B51" i="8"/>
  <c r="E35" i="8"/>
  <c r="E36" i="8" s="1"/>
  <c r="F22" i="8"/>
  <c r="F23" i="8" s="1"/>
  <c r="G13" i="8"/>
  <c r="G14" i="8" s="1"/>
  <c r="H6" i="8"/>
  <c r="H7" i="8" s="1"/>
  <c r="D7" i="7"/>
  <c r="I6" i="8" l="1"/>
  <c r="I7" i="8" s="1"/>
  <c r="E51" i="8"/>
  <c r="E52" i="8" s="1"/>
  <c r="H13" i="8"/>
  <c r="H14" i="8" s="1"/>
  <c r="G22" i="8"/>
  <c r="G23" i="8" s="1"/>
  <c r="F35" i="8"/>
  <c r="F36" i="8" s="1"/>
  <c r="B65" i="8"/>
  <c r="D65" i="8"/>
  <c r="D66" i="8" s="1"/>
  <c r="E7" i="7"/>
  <c r="G35" i="8" l="1"/>
  <c r="G36" i="8" s="1"/>
  <c r="E65" i="8"/>
  <c r="E66" i="8" s="1"/>
  <c r="H22" i="8"/>
  <c r="H23" i="8" s="1"/>
  <c r="I13" i="8"/>
  <c r="I14" i="8" s="1"/>
  <c r="F51" i="8"/>
  <c r="F52" i="8" s="1"/>
  <c r="F7" i="7"/>
  <c r="H35" i="8" l="1"/>
  <c r="H36" i="8" s="1"/>
  <c r="F65" i="8"/>
  <c r="F66" i="8" s="1"/>
  <c r="G51" i="8"/>
  <c r="G52" i="8" s="1"/>
  <c r="I22" i="8"/>
  <c r="I23" i="8" s="1"/>
  <c r="G7" i="7"/>
  <c r="H51" i="8" l="1"/>
  <c r="H52" i="8" s="1"/>
  <c r="G65" i="8"/>
  <c r="G66" i="8" s="1"/>
  <c r="I35" i="8"/>
  <c r="I36" i="8" s="1"/>
  <c r="H7" i="7"/>
  <c r="I51" i="8" l="1"/>
  <c r="I52" i="8" s="1"/>
  <c r="H65" i="8"/>
  <c r="H66" i="8" s="1"/>
  <c r="H6" i="7"/>
  <c r="I65" i="8" l="1"/>
  <c r="I66" i="8" s="1"/>
</calcChain>
</file>

<file path=xl/sharedStrings.xml><?xml version="1.0" encoding="utf-8"?>
<sst xmlns="http://schemas.openxmlformats.org/spreadsheetml/2006/main" count="449" uniqueCount="359">
  <si>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</si>
  <si>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</si>
  <si>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</si>
  <si>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</si>
  <si>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</si>
  <si>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</si>
  <si>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</si>
  <si>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</si>
  <si>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</si>
  <si>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</si>
  <si>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</si>
  <si>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</si>
  <si>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</si>
  <si>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</si>
  <si>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</si>
  <si>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</si>
  <si>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</si>
  <si>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</si>
  <si>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</si>
  <si>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</si>
  <si>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</si>
  <si>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</si>
  <si>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</si>
  <si>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</si>
  <si>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</si>
  <si>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</si>
  <si>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</si>
  <si>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</si>
  <si>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</si>
  <si>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</si>
  <si>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</si>
  <si>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</si>
  <si>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</si>
  <si>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</si>
  <si>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</si>
  <si>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</si>
  <si>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</si>
  <si>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J2</t>
  </si>
  <si>
    <t>J6</t>
  </si>
  <si>
    <t>J10</t>
  </si>
  <si>
    <t>J15</t>
  </si>
  <si>
    <t>J30</t>
  </si>
  <si>
    <t>J60</t>
  </si>
  <si>
    <t>UE4</t>
  </si>
  <si>
    <t xml:space="preserve">La discipline anthropologique </t>
  </si>
  <si>
    <t>Culture, corps et santé</t>
  </si>
  <si>
    <t>Maladies, itinéraire thérapeutique</t>
  </si>
  <si>
    <t>Sociologie de la profession médicale</t>
  </si>
  <si>
    <t xml:space="preserve">psychologie générale </t>
  </si>
  <si>
    <t>évolution des conceptions relatives au stress</t>
  </si>
  <si>
    <t xml:space="preserve">Méthode d'évaluation du stress objectif </t>
  </si>
  <si>
    <t>UE5</t>
  </si>
  <si>
    <t>Introduction épidémiologie et stats</t>
  </si>
  <si>
    <t>stats descriptives</t>
  </si>
  <si>
    <t>Probabiltés</t>
  </si>
  <si>
    <t>épidémiologie descriptive</t>
  </si>
  <si>
    <t xml:space="preserve">tests stats et méthodologie de choix de test </t>
  </si>
  <si>
    <t>corrélation et régression linéaire</t>
  </si>
  <si>
    <t xml:space="preserve">schéma d'étude </t>
  </si>
  <si>
    <t xml:space="preserve">essai thérapeutique </t>
  </si>
  <si>
    <t>évaluation des procédures diagnostiques</t>
  </si>
  <si>
    <t>Elément introductif en santé publique</t>
  </si>
  <si>
    <t>Économie du système de santé</t>
  </si>
  <si>
    <t xml:space="preserve">Prévention-Alla </t>
  </si>
  <si>
    <t>UE6</t>
  </si>
  <si>
    <t>Molécules du vivant</t>
  </si>
  <si>
    <t>La composition des membranes cellulaire</t>
  </si>
  <si>
    <t xml:space="preserve">Transport intracellulaire et trafic vésiculaire </t>
  </si>
  <si>
    <t>Cytosquellette</t>
  </si>
  <si>
    <t>Division cellulaire</t>
  </si>
  <si>
    <t>Cellules souches</t>
  </si>
  <si>
    <t>Mouvement molécules de surface</t>
  </si>
  <si>
    <t>Signalisation intracellulaire part 1</t>
  </si>
  <si>
    <t>Signalisation intracellulaire part 2</t>
  </si>
  <si>
    <t>UE7</t>
  </si>
  <si>
    <t>Du chromosome à l'ADN</t>
  </si>
  <si>
    <t>Structure et role des nucléotides</t>
  </si>
  <si>
    <t>Réplication de l'ADN</t>
  </si>
  <si>
    <t xml:space="preserve">Mutations </t>
  </si>
  <si>
    <t>Réparation de l'ADN</t>
  </si>
  <si>
    <t xml:space="preserve">Transcription et régulation </t>
  </si>
  <si>
    <t>Synthèse et dégradation des protéines</t>
  </si>
  <si>
    <t xml:space="preserve">Acides Aminés- peptides </t>
  </si>
  <si>
    <t xml:space="preserve">Protéines </t>
  </si>
  <si>
    <t xml:space="preserve">Structure des glucides </t>
  </si>
  <si>
    <t>UE8</t>
  </si>
  <si>
    <t xml:space="preserve">Physiologie et compartiments liquidiens </t>
  </si>
  <si>
    <t>pH et équilibre acido basique d'une solution</t>
  </si>
  <si>
    <t>Synthèse tampons, Diagramme de Davenport</t>
  </si>
  <si>
    <t>Thermorégulation</t>
  </si>
  <si>
    <t xml:space="preserve">Potentiel électrochimique </t>
  </si>
  <si>
    <t>Transports membranaires</t>
  </si>
  <si>
    <t xml:space="preserve">Régulation et rôle du rein </t>
  </si>
  <si>
    <t>Jonction neuro-musculaire</t>
  </si>
  <si>
    <t xml:space="preserve">système nerveux autonome </t>
  </si>
  <si>
    <t>UE9</t>
  </si>
  <si>
    <t xml:space="preserve">Outils mathématique </t>
  </si>
  <si>
    <t xml:space="preserve">Métrologie </t>
  </si>
  <si>
    <t xml:space="preserve">États  de la matière et leur caractérisation </t>
  </si>
  <si>
    <t xml:space="preserve">Les très basses fréquences du spectre électromagnétique </t>
  </si>
  <si>
    <t xml:space="preserve">Le domaine de l'optique </t>
  </si>
  <si>
    <t>Rayons X et gamma-Rayonnement particulaire</t>
  </si>
  <si>
    <t xml:space="preserve">Interaction rayonnement-Matière </t>
  </si>
  <si>
    <t xml:space="preserve">Détection des rayonnements </t>
  </si>
  <si>
    <t>UE10</t>
  </si>
  <si>
    <t>intro : généralités</t>
  </si>
  <si>
    <t>intro: référence et particularité</t>
  </si>
  <si>
    <t>intro: mouvements</t>
  </si>
  <si>
    <t>intro: tissus</t>
  </si>
  <si>
    <t xml:space="preserve">intro: région, fascias et appareil </t>
  </si>
  <si>
    <t>Tête</t>
  </si>
  <si>
    <t>Cou</t>
  </si>
  <si>
    <t>Dos</t>
  </si>
  <si>
    <t>Thorax</t>
  </si>
  <si>
    <t>Abdomen et pelvis 1</t>
  </si>
  <si>
    <t xml:space="preserve">Abdomen et pelvis 2 </t>
  </si>
  <si>
    <t>Membre inférieur 1</t>
  </si>
  <si>
    <t xml:space="preserve">Membre inférieur 2 </t>
  </si>
  <si>
    <t>Membre inférieur 3</t>
  </si>
  <si>
    <t>Membre supérieur 1</t>
  </si>
  <si>
    <t xml:space="preserve">Membre supérieur 2 </t>
  </si>
  <si>
    <t>Membre supérieur 3</t>
  </si>
  <si>
    <t>Appareil locomoteur 1</t>
  </si>
  <si>
    <t>Appareil locomoteur 2</t>
  </si>
  <si>
    <t>Appareil locomoteur 3</t>
  </si>
  <si>
    <t>UE14</t>
  </si>
  <si>
    <t>Atomes</t>
  </si>
  <si>
    <t>Liaisons chimique et interactions moléculaires</t>
  </si>
  <si>
    <t xml:space="preserve">Thermodynamique </t>
  </si>
  <si>
    <t xml:space="preserve">Nomenclature chimique- Isomérie </t>
  </si>
  <si>
    <t>Propriétés électroniques des liaisons chimiques</t>
  </si>
  <si>
    <t>Les alcools- les amines</t>
  </si>
  <si>
    <t>Dérivés carbonyles</t>
  </si>
  <si>
    <t xml:space="preserve">Dérivés d'acides carboxylique- AG </t>
  </si>
  <si>
    <t xml:space="preserve">Les acides aminés- les oses </t>
  </si>
  <si>
    <t>UE 22</t>
  </si>
  <si>
    <t xml:space="preserve">CI du fonctionnement, du handicap et de la santé </t>
  </si>
  <si>
    <t xml:space="preserve">Représentations sociales du handicap </t>
  </si>
  <si>
    <t xml:space="preserve">Répercussion sociétales et empowerment </t>
  </si>
  <si>
    <t xml:space="preserve">Enjeux éthiques </t>
  </si>
  <si>
    <t xml:space="preserve">Législation handicap </t>
  </si>
  <si>
    <t xml:space="preserve">Intervention rééducation part-1 </t>
  </si>
  <si>
    <t>Intervention rééducation part-2</t>
  </si>
  <si>
    <t xml:space="preserve">J0 Transport intracellulaire et trafic vésiculaire </t>
  </si>
  <si>
    <t>J0 Structure et role des nucléotides</t>
  </si>
  <si>
    <t>J10 intro : généralités</t>
  </si>
  <si>
    <t>J10 intro: référence et particularité</t>
  </si>
  <si>
    <t>J10 intro: mouvements</t>
  </si>
  <si>
    <t xml:space="preserve">J6 intro: région, fascias et appareil </t>
  </si>
  <si>
    <t>J2 Thorax</t>
  </si>
  <si>
    <t>J0 Abdomen et pelvis 1</t>
  </si>
  <si>
    <t xml:space="preserve">J2 La discipline anthropologique </t>
  </si>
  <si>
    <t>J0 Sociologie de la profession médicale</t>
  </si>
  <si>
    <t>J15 Molécules du vivant</t>
  </si>
  <si>
    <t>J0 Cytosquellette</t>
  </si>
  <si>
    <t>J6 Tête</t>
  </si>
  <si>
    <t xml:space="preserve">J0 Abdomen et pelvis 2 </t>
  </si>
  <si>
    <t xml:space="preserve">J2 Transport intracellulaire et trafic vésiculaire </t>
  </si>
  <si>
    <t>J2 Structure et role des nucléotides</t>
  </si>
  <si>
    <t>J0 Réplication de l'ADN</t>
  </si>
  <si>
    <t xml:space="preserve">J0 Outils mathématique </t>
  </si>
  <si>
    <t xml:space="preserve">J0 Métrologie </t>
  </si>
  <si>
    <t xml:space="preserve">J0 États  de la matière et leur caractérisation </t>
  </si>
  <si>
    <t>J6 Cou</t>
  </si>
  <si>
    <t>J2 Abdomen et pelvis 1</t>
  </si>
  <si>
    <t>J0 Membre inférieur 1</t>
  </si>
  <si>
    <t>J2 Sociologie de la profession médicale</t>
  </si>
  <si>
    <t xml:space="preserve">J0 psychologie générale </t>
  </si>
  <si>
    <t>J10 La composition des membranes cellulaire</t>
  </si>
  <si>
    <t>J2 Cytosquellette</t>
  </si>
  <si>
    <t>J6 Du chromosome à l'ADN</t>
  </si>
  <si>
    <t xml:space="preserve">J0 Mutations </t>
  </si>
  <si>
    <t>J10 intro: tissus</t>
  </si>
  <si>
    <t>J6 Dos</t>
  </si>
  <si>
    <t xml:space="preserve">J2 Abdomen et pelvis 2 </t>
  </si>
  <si>
    <t xml:space="preserve">J0 Membre inférieur 2 </t>
  </si>
  <si>
    <t>J2 Réplication de l'ADN</t>
  </si>
  <si>
    <t>J0 Réparation de l'ADN</t>
  </si>
  <si>
    <t xml:space="preserve">J2 Outils mathématique </t>
  </si>
  <si>
    <t xml:space="preserve">J2 Métrologie </t>
  </si>
  <si>
    <t xml:space="preserve">J2 États  de la matière et leur caractérisation </t>
  </si>
  <si>
    <t xml:space="preserve">J10 intro: région, fascias et appareil </t>
  </si>
  <si>
    <t>J6 Thorax</t>
  </si>
  <si>
    <t>J2 Membre inférieur 1</t>
  </si>
  <si>
    <t>J0 Membre inférieur 3</t>
  </si>
  <si>
    <t xml:space="preserve">J6 La discipline anthropologique </t>
  </si>
  <si>
    <t xml:space="preserve">J2 psychologie générale </t>
  </si>
  <si>
    <t xml:space="preserve">J2 Mutations </t>
  </si>
  <si>
    <t xml:space="preserve">J0 Transcription et régulation </t>
  </si>
  <si>
    <t>J15 intro : généralités</t>
  </si>
  <si>
    <t>J15 intro: référence et particularité</t>
  </si>
  <si>
    <t>J15 intro: mouvements</t>
  </si>
  <si>
    <t>J10 Tête</t>
  </si>
  <si>
    <t xml:space="preserve">J2 Membre inférieur 2 </t>
  </si>
  <si>
    <t>J0 Membre supérieur 1</t>
  </si>
  <si>
    <t xml:space="preserve">J6 Transport intracellulaire et trafic vésiculaire </t>
  </si>
  <si>
    <t>J6 Structure et role des nucléotides</t>
  </si>
  <si>
    <t>J2 Réparation de l'ADN</t>
  </si>
  <si>
    <t>J10 Cou</t>
  </si>
  <si>
    <t>J6 Abdomen et pelvis 1</t>
  </si>
  <si>
    <t>J2 Membre inférieur 3</t>
  </si>
  <si>
    <t xml:space="preserve">J15 La discipline anthropologique </t>
  </si>
  <si>
    <t>J10 Réparation de l'ADN</t>
  </si>
  <si>
    <t>J10 Membre inférieur 3</t>
  </si>
  <si>
    <t>J6 Membre supérieur 3</t>
  </si>
  <si>
    <t>J6 Introduction épidémiologie et stats</t>
  </si>
  <si>
    <t>J6 stats descriptives</t>
  </si>
  <si>
    <t>J6 Probabiltés</t>
  </si>
  <si>
    <t>J6 épidémiologie descriptive</t>
  </si>
  <si>
    <t xml:space="preserve">J15 Transport intracellulaire et trafic vésiculaire </t>
  </si>
  <si>
    <t>J15 Structure et role des nucléotides</t>
  </si>
  <si>
    <t xml:space="preserve">J10 Transcription et régulation </t>
  </si>
  <si>
    <t xml:space="preserve">J6 Les très basses fréquences du spectre électromagnétique </t>
  </si>
  <si>
    <t>J15 Abdomen et pelvis 1</t>
  </si>
  <si>
    <t>J10 Membre supérieur 1</t>
  </si>
  <si>
    <t>J6 Appareil locomoteur 1</t>
  </si>
  <si>
    <t>J15 Sociologie de la profession médicale</t>
  </si>
  <si>
    <t>J30 Molécules du vivant</t>
  </si>
  <si>
    <t>J15 Cytosquellette</t>
  </si>
  <si>
    <t xml:space="preserve">J15 Abdomen et pelvis 2 </t>
  </si>
  <si>
    <t>J6 Appareil locomoteur 2</t>
  </si>
  <si>
    <t>J15 Réplication de l'ADN</t>
  </si>
  <si>
    <t xml:space="preserve">J15 Outils mathématique </t>
  </si>
  <si>
    <t xml:space="preserve">J15 Métrologie </t>
  </si>
  <si>
    <t xml:space="preserve">J15 États  de la matière et leur caractérisation </t>
  </si>
  <si>
    <t>J15 Membre inférieur 1</t>
  </si>
  <si>
    <t xml:space="preserve">J10 Membre supérieur 2 </t>
  </si>
  <si>
    <t>J6 Appareil locomoteur 3</t>
  </si>
  <si>
    <t xml:space="preserve">J15 psychologie générale </t>
  </si>
  <si>
    <t xml:space="preserve">J15 Mutations </t>
  </si>
  <si>
    <t xml:space="preserve">J15 Membre inférieur 2 </t>
  </si>
  <si>
    <t>J10 Membre supérieur 3</t>
  </si>
  <si>
    <t>J10 Introduction épidémiologie et stats</t>
  </si>
  <si>
    <t>J10 stats descriptives</t>
  </si>
  <si>
    <t>J10 Probabiltés</t>
  </si>
  <si>
    <t>J10 épidémiologie descriptive</t>
  </si>
  <si>
    <t>J15 Réparation de l'ADN</t>
  </si>
  <si>
    <t xml:space="preserve">J10 Les très basses fréquences du spectre électromagnétique </t>
  </si>
  <si>
    <t>J15 Membre inférieur 3</t>
  </si>
  <si>
    <t>J10 Appareil locomoteur 1</t>
  </si>
  <si>
    <t xml:space="preserve">J15 Transcription et régulation </t>
  </si>
  <si>
    <t>J30 intro : généralités</t>
  </si>
  <si>
    <t>J30 intro: référence et particularité</t>
  </si>
  <si>
    <t>J30 intro: mouvements</t>
  </si>
  <si>
    <t>J15 Membre supérieur 1</t>
  </si>
  <si>
    <t>J10 Appareil locomoteur 2</t>
  </si>
  <si>
    <t>J10 Appareil locomoteur 3</t>
  </si>
  <si>
    <t xml:space="preserve">J15 Membre supérieur 2 </t>
  </si>
  <si>
    <t>J30 La composition des membranes cellulaire</t>
  </si>
  <si>
    <t>J30 intro: tissus</t>
  </si>
  <si>
    <t>J15 Membre supérieur 3</t>
  </si>
  <si>
    <t>J15 Introduction épidémiologie et stats</t>
  </si>
  <si>
    <t>J15 stats descriptives</t>
  </si>
  <si>
    <t>J15 Probabiltés</t>
  </si>
  <si>
    <t>J15 épidémiologie descriptive</t>
  </si>
  <si>
    <t xml:space="preserve">J15 Les très basses fréquences du spectre électromagnétique </t>
  </si>
  <si>
    <t xml:space="preserve">J30 intro: région, fascias et appareil </t>
  </si>
  <si>
    <t>J15 Appareil locomoteur 1</t>
  </si>
  <si>
    <t>J30 Tête</t>
  </si>
  <si>
    <t>J15 Appareil locomoteur 2</t>
  </si>
  <si>
    <t>J30 Cou</t>
  </si>
  <si>
    <t>J15 Appareil locomoteur 3</t>
  </si>
  <si>
    <t>J30 Du chromosome à l'ADN</t>
  </si>
  <si>
    <t>J30 Dos</t>
  </si>
  <si>
    <t>J0 Molécules du vivant</t>
  </si>
  <si>
    <t>J2 Molécules du vivant</t>
  </si>
  <si>
    <t>J0 intro : généralités</t>
  </si>
  <si>
    <t>J0 intro: référence et particularité</t>
  </si>
  <si>
    <t>J0 intro: mouvements</t>
  </si>
  <si>
    <t>J6 Molécules du vivant</t>
  </si>
  <si>
    <t>J2 intro : généralités</t>
  </si>
  <si>
    <t>J2 intro: référence et particularité</t>
  </si>
  <si>
    <t>J2 intro: mouvements</t>
  </si>
  <si>
    <t>J0 La composition des membranes cellulaire</t>
  </si>
  <si>
    <t>J0 intro: tissus</t>
  </si>
  <si>
    <t xml:space="preserve">J0 intro: région, fascias et appareil </t>
  </si>
  <si>
    <t>J2 La composition des membranes cellulaire</t>
  </si>
  <si>
    <t>J2 intro: tissus</t>
  </si>
  <si>
    <t>J0 Tête</t>
  </si>
  <si>
    <t>J10 Molécules du vivant</t>
  </si>
  <si>
    <t>J6 intro : généralités</t>
  </si>
  <si>
    <t>J6 intro: référence et particularité</t>
  </si>
  <si>
    <t>J6 intro: mouvements</t>
  </si>
  <si>
    <t xml:space="preserve">J2 intro: région, fascias et appareil </t>
  </si>
  <si>
    <t>J0 Cou</t>
  </si>
  <si>
    <t>J0 Du chromosome à l'ADN</t>
  </si>
  <si>
    <t>J2 Tête</t>
  </si>
  <si>
    <t>J0 Dos</t>
  </si>
  <si>
    <t>J2 Cou</t>
  </si>
  <si>
    <t>J0 Thorax</t>
  </si>
  <si>
    <t xml:space="preserve">J0 La discipline anthropologique </t>
  </si>
  <si>
    <t>J6 La composition des membranes cellulaire</t>
  </si>
  <si>
    <t>J2 Du chromosome à l'ADN</t>
  </si>
  <si>
    <t>J6 intro: tissus</t>
  </si>
  <si>
    <t>J2 Dos</t>
  </si>
  <si>
    <t>J6 Sociologie de la profession médicale</t>
  </si>
  <si>
    <t>J6 Cytosquellette</t>
  </si>
  <si>
    <t>J10 Du chromosome à l'ADN</t>
  </si>
  <si>
    <t xml:space="preserve">J2 Transcription et régulation </t>
  </si>
  <si>
    <t>J10 Dos</t>
  </si>
  <si>
    <t xml:space="preserve">J6 Abdomen et pelvis 2 </t>
  </si>
  <si>
    <t>J2 Membre supérieur 1</t>
  </si>
  <si>
    <t xml:space="preserve">J0 Membre supérieur 2 </t>
  </si>
  <si>
    <t>J15 La composition des membranes cellulaire</t>
  </si>
  <si>
    <t>J6 Réplication de l'ADN</t>
  </si>
  <si>
    <t xml:space="preserve">J6 Outils mathématique </t>
  </si>
  <si>
    <t xml:space="preserve">J6 Métrologie </t>
  </si>
  <si>
    <t xml:space="preserve">J6 États  de la matière et leur caractérisation </t>
  </si>
  <si>
    <t>J15 intro: tissus</t>
  </si>
  <si>
    <t>J10 Thorax</t>
  </si>
  <si>
    <t>J6 Membre inférieur 1</t>
  </si>
  <si>
    <t>J0 Membre supérieur 3</t>
  </si>
  <si>
    <t xml:space="preserve">J10 La discipline anthropologique </t>
  </si>
  <si>
    <t xml:space="preserve">J6 psychologie générale </t>
  </si>
  <si>
    <t>J0 Introduction épidémiologie et stats</t>
  </si>
  <si>
    <t>J0 stats descriptives</t>
  </si>
  <si>
    <t>J0 Probabiltés</t>
  </si>
  <si>
    <t>J0 épidémiologie descriptive</t>
  </si>
  <si>
    <t xml:space="preserve">J6 Mutations </t>
  </si>
  <si>
    <t xml:space="preserve">J0 Les très basses fréquences du spectre électromagnétique </t>
  </si>
  <si>
    <t xml:space="preserve">J15 intro: région, fascias et appareil </t>
  </si>
  <si>
    <t xml:space="preserve">J6 Membre inférieur 2 </t>
  </si>
  <si>
    <t xml:space="preserve">J2 Membre supérieur 2 </t>
  </si>
  <si>
    <t>J0 Appareil locomoteur 1</t>
  </si>
  <si>
    <t xml:space="preserve">J10 Transport intracellulaire et trafic vésiculaire </t>
  </si>
  <si>
    <t>J10 Structure et role des nucléotides</t>
  </si>
  <si>
    <t>J6 Réparation de l'ADN</t>
  </si>
  <si>
    <t>J15 Tête</t>
  </si>
  <si>
    <t>J10 Abdomen et pelvis 1</t>
  </si>
  <si>
    <t>J6 Membre inférieur 3</t>
  </si>
  <si>
    <t>J2 Membre supérieur 3</t>
  </si>
  <si>
    <t>J0 Appareil locomoteur 2</t>
  </si>
  <si>
    <t>J10 Sociologie de la profession médicale</t>
  </si>
  <si>
    <t>J2 Introduction épidémiologie et stats</t>
  </si>
  <si>
    <t>J2 stats descriptives</t>
  </si>
  <si>
    <t>J2 Probabiltés</t>
  </si>
  <si>
    <t>J2 épidémiologie descriptive</t>
  </si>
  <si>
    <t>J10 Cytosquellette</t>
  </si>
  <si>
    <t xml:space="preserve">J6 Transcription et régulation </t>
  </si>
  <si>
    <t xml:space="preserve">J2 Les très basses fréquences du spectre électromagnétique </t>
  </si>
  <si>
    <t>J15 Cou</t>
  </si>
  <si>
    <t xml:space="preserve">J10 Abdomen et pelvis 2 </t>
  </si>
  <si>
    <t>J6 Membre supérieur 1</t>
  </si>
  <si>
    <t>J2 Appareil locomoteur 1</t>
  </si>
  <si>
    <t>J0 Appareil locomoteur 3</t>
  </si>
  <si>
    <t>J15 Du chromosome à l'ADN</t>
  </si>
  <si>
    <t>J10 Réplication de l'ADN</t>
  </si>
  <si>
    <t xml:space="preserve">J10 Outils mathématique </t>
  </si>
  <si>
    <t xml:space="preserve">J10 Métrologie </t>
  </si>
  <si>
    <t xml:space="preserve">J10 États  de la matière et leur caractérisation </t>
  </si>
  <si>
    <t>J15 Dos</t>
  </si>
  <si>
    <t>J10 Membre inférieur 1</t>
  </si>
  <si>
    <t>J2 Appareil locomoteur 2</t>
  </si>
  <si>
    <t xml:space="preserve">J10 psychologie générale </t>
  </si>
  <si>
    <t xml:space="preserve">J10 Mutations </t>
  </si>
  <si>
    <t>J15 Thorax</t>
  </si>
  <si>
    <t xml:space="preserve">J10 Membre inférieur 2 </t>
  </si>
  <si>
    <t xml:space="preserve">J6 Membre supérieur 2 </t>
  </si>
  <si>
    <t>J2 Appareil locomoteur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</si>
</sst>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5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0"/>
      <color rgb="FFFFFFFF"/>
      <name val="Cambria"/>
      <family val="1"/>
      <scheme val="minor"/>
    </font>
    <font>
      <sz val="10"/>
      <color theme="1"/>
      <name val="Cambria"/>
      <family val="1"/>
      <scheme val="minor"/>
    </font>
    <font>
      <sz val="10"/>
      <color rgb="FFFF0000"/>
      <name val="Cambria"/>
      <family val="1"/>
      <scheme val="minor"/>
    </font>
    <font>
      <sz val="10"/>
      <color theme="3" tint="0.14999847407452621"/>
      <name val="Cambria"/>
      <family val="2"/>
      <scheme val="minor"/>
    </font>
    <font>
      <sz val="8"/>
      <name val="Cambria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887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F7F5"/>
        <bgColor indexed="64"/>
      </patternFill>
    </fill>
    <fill>
      <patternFill patternType="solid">
        <fgColor theme="7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85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15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Alignment="1">
      <alignment horizontal="center" vertical="top" textRotation="90"/>
    </xf>
    <xf numFmtId="168" fontId="15" fillId="0" borderId="0" xfId="0" applyNumberFormat="1" applyFont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0" fillId="10" borderId="0" xfId="0" applyFill="1">
      <alignment vertical="center"/>
    </xf>
    <xf numFmtId="0" fontId="0" fillId="8" borderId="7" xfId="0" applyFill="1" applyBorder="1" applyProtection="1">
      <alignment vertical="center"/>
      <protection locked="0"/>
    </xf>
    <xf numFmtId="0" fontId="0" fillId="10" borderId="7" xfId="0" applyFill="1" applyBorder="1" applyProtection="1">
      <alignment vertical="center"/>
      <protection locked="0"/>
    </xf>
    <xf numFmtId="0" fontId="20" fillId="8" borderId="17" xfId="0" applyFont="1" applyFill="1" applyBorder="1">
      <alignment vertical="center"/>
    </xf>
    <xf numFmtId="0" fontId="20" fillId="8" borderId="18" xfId="0" applyFont="1" applyFill="1" applyBorder="1">
      <alignment vertical="center"/>
    </xf>
    <xf numFmtId="0" fontId="20" fillId="12" borderId="16" xfId="0" applyFont="1" applyFill="1" applyBorder="1">
      <alignment vertical="center"/>
    </xf>
    <xf numFmtId="0" fontId="20" fillId="12" borderId="17" xfId="0" applyFont="1" applyFill="1" applyBorder="1">
      <alignment vertical="center"/>
    </xf>
    <xf numFmtId="0" fontId="20" fillId="12" borderId="18" xfId="0" applyFont="1" applyFill="1" applyBorder="1">
      <alignment vertical="center"/>
    </xf>
    <xf numFmtId="0" fontId="0" fillId="12" borderId="0" xfId="0" applyFill="1">
      <alignment vertical="center"/>
    </xf>
    <xf numFmtId="0" fontId="30" fillId="11" borderId="0" xfId="0" applyFont="1" applyFill="1">
      <alignment vertical="center"/>
    </xf>
    <xf numFmtId="0" fontId="31" fillId="13" borderId="16" xfId="0" applyFont="1" applyFill="1" applyBorder="1">
      <alignment vertical="center"/>
    </xf>
    <xf numFmtId="0" fontId="31" fillId="13" borderId="17" xfId="0" applyFont="1" applyFill="1" applyBorder="1">
      <alignment vertical="center"/>
    </xf>
    <xf numFmtId="0" fontId="32" fillId="13" borderId="17" xfId="0" applyFont="1" applyFill="1" applyBorder="1">
      <alignment vertical="center"/>
    </xf>
    <xf numFmtId="0" fontId="32" fillId="13" borderId="18" xfId="0" applyFont="1" applyFill="1" applyBorder="1">
      <alignment vertical="center"/>
    </xf>
    <xf numFmtId="0" fontId="0" fillId="13" borderId="0" xfId="0" applyFill="1">
      <alignment vertical="center"/>
    </xf>
    <xf numFmtId="0" fontId="0" fillId="15" borderId="0" xfId="0" applyFill="1">
      <alignment vertical="center"/>
    </xf>
    <xf numFmtId="0" fontId="0" fillId="13" borderId="7" xfId="0" applyFill="1" applyBorder="1" applyProtection="1">
      <alignment vertical="center"/>
      <protection locked="0"/>
    </xf>
    <xf numFmtId="0" fontId="0" fillId="15" borderId="7" xfId="0" applyFill="1" applyBorder="1" applyProtection="1">
      <alignment vertical="center"/>
      <protection locked="0"/>
    </xf>
    <xf numFmtId="0" fontId="20" fillId="14" borderId="16" xfId="0" applyFont="1" applyFill="1" applyBorder="1">
      <alignment vertical="center"/>
    </xf>
    <xf numFmtId="0" fontId="20" fillId="14" borderId="17" xfId="0" applyFont="1" applyFill="1" applyBorder="1">
      <alignment vertical="center"/>
    </xf>
    <xf numFmtId="0" fontId="20" fillId="14" borderId="18" xfId="0" applyFont="1" applyFill="1" applyBorder="1">
      <alignment vertical="center"/>
    </xf>
    <xf numFmtId="0" fontId="20" fillId="10" borderId="16" xfId="0" applyFont="1" applyFill="1" applyBorder="1">
      <alignment vertical="center"/>
    </xf>
    <xf numFmtId="0" fontId="20" fillId="10" borderId="17" xfId="0" applyFont="1" applyFill="1" applyBorder="1">
      <alignment vertical="center"/>
    </xf>
    <xf numFmtId="0" fontId="20" fillId="10" borderId="18" xfId="0" applyFont="1" applyFill="1" applyBorder="1">
      <alignment vertical="center"/>
    </xf>
    <xf numFmtId="0" fontId="20" fillId="9" borderId="16" xfId="0" applyFont="1" applyFill="1" applyBorder="1">
      <alignment vertical="center"/>
    </xf>
    <xf numFmtId="0" fontId="20" fillId="9" borderId="17" xfId="0" applyFont="1" applyFill="1" applyBorder="1">
      <alignment vertical="center"/>
    </xf>
    <xf numFmtId="0" fontId="20" fillId="9" borderId="18" xfId="0" applyFont="1" applyFill="1" applyBorder="1">
      <alignment vertical="center"/>
    </xf>
    <xf numFmtId="0" fontId="33" fillId="16" borderId="16" xfId="0" applyFont="1" applyFill="1" applyBorder="1">
      <alignment vertical="center"/>
    </xf>
    <xf numFmtId="0" fontId="33" fillId="16" borderId="17" xfId="0" applyFont="1" applyFill="1" applyBorder="1">
      <alignment vertical="center"/>
    </xf>
    <xf numFmtId="0" fontId="33" fillId="16" borderId="18" xfId="0" applyFont="1" applyFill="1" applyBorder="1">
      <alignment vertical="center"/>
    </xf>
    <xf numFmtId="0" fontId="0" fillId="17" borderId="7" xfId="0" applyFill="1" applyBorder="1" applyProtection="1">
      <alignment vertical="center"/>
      <protection locked="0"/>
    </xf>
    <xf numFmtId="0" fontId="0" fillId="17" borderId="0" xfId="0" applyFill="1">
      <alignment vertical="center"/>
    </xf>
    <xf numFmtId="0" fontId="0" fillId="17" borderId="15" xfId="0" applyFill="1" applyBorder="1" applyProtection="1">
      <alignment vertical="center"/>
      <protection locked="0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31" fillId="18" borderId="0" xfId="0" applyFont="1" applyFill="1">
      <alignment vertical="center"/>
    </xf>
    <xf numFmtId="0" fontId="31" fillId="5" borderId="0" xfId="0" applyFont="1" applyFill="1">
      <alignment vertical="center"/>
    </xf>
    <xf numFmtId="0" fontId="0" fillId="8" borderId="0" xfId="0" applyFill="1">
      <alignment vertical="center"/>
    </xf>
    <xf numFmtId="0" fontId="0" fillId="8" borderId="15" xfId="0" applyFill="1" applyBorder="1" applyProtection="1">
      <alignment vertical="center"/>
      <protection locked="0"/>
    </xf>
    <xf numFmtId="0" fontId="0" fillId="15" borderId="15" xfId="0" applyFill="1" applyBorder="1" applyProtection="1">
      <alignment vertical="center"/>
      <protection locked="0"/>
    </xf>
    <xf numFmtId="0" fontId="0" fillId="12" borderId="7" xfId="0" applyFill="1" applyBorder="1" applyProtection="1">
      <alignment vertical="center"/>
      <protection locked="0"/>
    </xf>
    <xf numFmtId="0" fontId="0" fillId="13" borderId="15" xfId="0" applyFill="1" applyBorder="1" applyProtection="1">
      <alignment vertical="center"/>
      <protection locked="0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0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color theme="1"/>
        <family val="1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9"/>
      <tableStyleElement type="headerRow" dxfId="18"/>
      <tableStyleElement type="firstRowStripe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38"/>
</file>

<file path=xl/ctrlProps/ctrlProp2.xml><?xml version="1.0" encoding="utf-8"?>
<formControlPr xmlns="http://schemas.microsoft.com/office/spreadsheetml/2009/9/main" objectType="Spin" dx="16" fmlaLink="$C$2" max="3000" min="1904" page="10" val="2025"/>
</file>

<file path=xl/ctrlProps/ctrlProp3.xml><?xml version="1.0" encoding="utf-8"?>
<formControlPr xmlns="http://schemas.microsoft.com/office/spreadsheetml/2009/9/main" objectType="Spin" dx="16" fmlaLink="$E$2" max="12" min="1" page="1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76225" y="723899"/>
          <a:ext cx="395332" cy="412750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18583" y="710141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1:H105" totalsRowShown="0" headerRowDxfId="16">
  <autoFilter ref="A1:H105" xr:uid="{00000000-0009-0000-0100-000001000000}"/>
  <tableColumns count="8">
    <tableColumn id="1" xr3:uid="{00000000-0010-0000-0000-000001000000}" name="Nom du cours" dataDxfId="15"/>
    <tableColumn id="2" xr3:uid="{00000000-0010-0000-0000-000002000000}" name="J0" dataDxfId="14"/>
    <tableColumn id="3" xr3:uid="{00000000-0010-0000-0000-000003000000}" name="J2" dataDxfId="13">
      <calculatedColumnFormula>Devoirs[[#This Row],[J0]]+2</calculatedColumnFormula>
    </tableColumn>
    <tableColumn id="4" xr3:uid="{00000000-0010-0000-0000-000004000000}" name="J6" dataDxfId="12">
      <calculatedColumnFormula>Devoirs[[#This Row],[J0]]+6</calculatedColumnFormula>
    </tableColumn>
    <tableColumn id="5" xr3:uid="{00000000-0010-0000-0000-000005000000}" name="J10" dataDxfId="11">
      <calculatedColumnFormula>Devoirs[[#This Row],[J0]]+10</calculatedColumnFormula>
    </tableColumn>
    <tableColumn id="6" xr3:uid="{00000000-0010-0000-0000-000006000000}" name="J15" dataDxfId="10">
      <calculatedColumnFormula>Devoirs[[#This Row],[J0]]+15</calculatedColumnFormula>
    </tableColumn>
    <tableColumn id="8" xr3:uid="{00000000-0010-0000-0000-000008000000}" name="J30" dataDxfId="9">
      <calculatedColumnFormula>Devoirs[[#This Row],[J0]]+30</calculatedColumnFormula>
    </tableColumn>
    <tableColumn id="9" xr3:uid="{00000000-0010-0000-0000-000009000000}" name="J60" dataDxfId="8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7">
  <autoFilter ref="B1:C33" xr:uid="{00000000-0009-0000-0100-000002000000}"/>
  <tableColumns count="2">
    <tableColumn id="1" xr3:uid="{00000000-0010-0000-0100-000001000000}" name="DATE_JFP" dataDxfId="6"/>
    <tableColumn id="2" xr3:uid="{00000000-0010-0000-0100-000002000000}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H105"/>
  <sheetViews>
    <sheetView showGridLines="0" zoomScaleNormal="100" workbookViewId="0">
      <selection activeCell="N11" sqref="N11"/>
    </sheetView>
  </sheetViews>
  <sheetFormatPr baseColWidth="10" defaultColWidth="9.140625" defaultRowHeight="18" customHeight="1" x14ac:dyDescent="0.2"/>
  <cols>
    <col min="1" max="1" width="37.140625" bestFit="1" customWidth="1"/>
    <col min="2" max="2" width="12" style="71" bestFit="1" customWidth="1"/>
    <col min="3" max="3" width="11.7109375" style="71" bestFit="1" customWidth="1"/>
    <col min="4" max="4" width="12" style="71" bestFit="1" customWidth="1"/>
    <col min="5" max="8" width="11.7109375" style="71" bestFit="1" customWidth="1"/>
  </cols>
  <sheetData>
    <row r="1" spans="1:8" ht="18" customHeight="1" x14ac:dyDescent="0.2">
      <c r="A1" s="4" t="s">
        <v>0</v>
      </c>
      <c r="B1" s="4" t="s">
        <v>1</v>
      </c>
      <c r="C1" s="4" t="s">
        <v>37</v>
      </c>
      <c r="D1" s="4" t="s">
        <v>38</v>
      </c>
      <c r="E1" s="4" t="s">
        <v>39</v>
      </c>
      <c r="F1" s="4" t="s">
        <v>40</v>
      </c>
      <c r="G1" s="4" t="s">
        <v>41</v>
      </c>
      <c r="H1" s="4" t="s">
        <v>42</v>
      </c>
    </row>
    <row r="2" spans="1:8" ht="18" customHeight="1" x14ac:dyDescent="0.2">
      <c r="A2" s="46" t="s">
        <v>43</v>
      </c>
      <c r="B2" s="70"/>
      <c r="C2" s="70">
        <f>Devoirs[[#This Row],[J0]]+2</f>
        <v>2</v>
      </c>
      <c r="D2" s="70">
        <f>Devoirs[[#This Row],[J0]]+6</f>
        <v>6</v>
      </c>
      <c r="E2" s="70">
        <f>Devoirs[[#This Row],[J0]]+10</f>
        <v>10</v>
      </c>
      <c r="F2" s="70">
        <f>Devoirs[[#This Row],[J0]]+15</f>
        <v>15</v>
      </c>
      <c r="G2" s="70">
        <f>Devoirs[[#This Row],[J0]]+30</f>
        <v>30</v>
      </c>
      <c r="H2" s="70">
        <f>Devoirs[[#This Row],[J0]]+60</f>
        <v>60</v>
      </c>
    </row>
    <row r="3" spans="1:8" ht="18" customHeight="1" x14ac:dyDescent="0.2">
      <c r="A3" s="40" t="s">
        <v>44</v>
      </c>
      <c r="B3" s="70">
        <v>45914</v>
      </c>
      <c r="C3" s="70">
        <f>Devoirs[[#This Row],[J0]]+2</f>
        <v>45916</v>
      </c>
      <c r="D3" s="70">
        <f>Devoirs[[#This Row],[J0]]+6</f>
        <v>45920</v>
      </c>
      <c r="E3" s="70">
        <f>Devoirs[[#This Row],[J0]]+10</f>
        <v>45924</v>
      </c>
      <c r="F3" s="70">
        <f>Devoirs[[#This Row],[J0]]+15</f>
        <v>45929</v>
      </c>
      <c r="G3" s="70">
        <f>Devoirs[[#This Row],[J0]]+30</f>
        <v>45944</v>
      </c>
      <c r="H3" s="70">
        <f>Devoirs[[#This Row],[J0]]+60</f>
        <v>45974</v>
      </c>
    </row>
    <row r="4" spans="1:8" ht="18" customHeight="1" x14ac:dyDescent="0.2">
      <c r="A4" s="40" t="s">
        <v>45</v>
      </c>
      <c r="B4" s="70"/>
      <c r="C4" s="70">
        <f>Devoirs[[#This Row],[J0]]+2</f>
        <v>2</v>
      </c>
      <c r="D4" s="70">
        <f>Devoirs[[#This Row],[J0]]+6</f>
        <v>6</v>
      </c>
      <c r="E4" s="70">
        <f>Devoirs[[#This Row],[J0]]+10</f>
        <v>10</v>
      </c>
      <c r="F4" s="70">
        <f>Devoirs[[#This Row],[J0]]+15</f>
        <v>15</v>
      </c>
      <c r="G4" s="70">
        <f>Devoirs[[#This Row],[J0]]+30</f>
        <v>30</v>
      </c>
      <c r="H4" s="70">
        <f>Devoirs[[#This Row],[J0]]+60</f>
        <v>60</v>
      </c>
    </row>
    <row r="5" spans="1:8" ht="18" customHeight="1" x14ac:dyDescent="0.2">
      <c r="A5" s="40" t="s">
        <v>46</v>
      </c>
      <c r="B5" s="70"/>
      <c r="C5" s="70">
        <f>Devoirs[[#This Row],[J0]]+2</f>
        <v>2</v>
      </c>
      <c r="D5" s="70">
        <f>Devoirs[[#This Row],[J0]]+6</f>
        <v>6</v>
      </c>
      <c r="E5" s="70">
        <f>Devoirs[[#This Row],[J0]]+10</f>
        <v>10</v>
      </c>
      <c r="F5" s="70">
        <f>Devoirs[[#This Row],[J0]]+15</f>
        <v>15</v>
      </c>
      <c r="G5" s="70">
        <f>Devoirs[[#This Row],[J0]]+30</f>
        <v>30</v>
      </c>
      <c r="H5" s="70">
        <f>Devoirs[[#This Row],[J0]]+60</f>
        <v>60</v>
      </c>
    </row>
    <row r="6" spans="1:8" ht="18" customHeight="1" x14ac:dyDescent="0.2">
      <c r="A6" s="40" t="s">
        <v>47</v>
      </c>
      <c r="B6" s="70">
        <v>45916</v>
      </c>
      <c r="C6" s="70">
        <f>Devoirs[[#This Row],[J0]]+2</f>
        <v>45918</v>
      </c>
      <c r="D6" s="70">
        <f>Devoirs[[#This Row],[J0]]+6</f>
        <v>45922</v>
      </c>
      <c r="E6" s="70">
        <f>Devoirs[[#This Row],[J0]]+10</f>
        <v>45926</v>
      </c>
      <c r="F6" s="70">
        <f>Devoirs[[#This Row],[J0]]+15</f>
        <v>45931</v>
      </c>
      <c r="G6" s="70">
        <f>Devoirs[[#This Row],[J0]]+30</f>
        <v>45946</v>
      </c>
      <c r="H6" s="70">
        <f>Devoirs[[#This Row],[J0]]+60</f>
        <v>45976</v>
      </c>
    </row>
    <row r="7" spans="1:8" ht="18" customHeight="1" x14ac:dyDescent="0.2">
      <c r="A7" s="40" t="s">
        <v>48</v>
      </c>
      <c r="B7" s="70">
        <v>45918</v>
      </c>
      <c r="C7" s="70">
        <f>Devoirs[[#This Row],[J0]]+2</f>
        <v>45920</v>
      </c>
      <c r="D7" s="70">
        <f>Devoirs[[#This Row],[J0]]+6</f>
        <v>45924</v>
      </c>
      <c r="E7" s="70">
        <f>Devoirs[[#This Row],[J0]]+10</f>
        <v>45928</v>
      </c>
      <c r="F7" s="70">
        <f>Devoirs[[#This Row],[J0]]+15</f>
        <v>45933</v>
      </c>
      <c r="G7" s="70">
        <f>Devoirs[[#This Row],[J0]]+30</f>
        <v>45948</v>
      </c>
      <c r="H7" s="70">
        <f>Devoirs[[#This Row],[J0]]+60</f>
        <v>45978</v>
      </c>
    </row>
    <row r="8" spans="1:8" ht="18" customHeight="1" x14ac:dyDescent="0.2">
      <c r="A8" s="40" t="s">
        <v>49</v>
      </c>
      <c r="B8" s="70"/>
      <c r="C8" s="70">
        <f>Devoirs[[#This Row],[J0]]+2</f>
        <v>2</v>
      </c>
      <c r="D8" s="70">
        <f>Devoirs[[#This Row],[J0]]+6</f>
        <v>6</v>
      </c>
      <c r="E8" s="70">
        <f>Devoirs[[#This Row],[J0]]+10</f>
        <v>10</v>
      </c>
      <c r="F8" s="70">
        <f>Devoirs[[#This Row],[J0]]+15</f>
        <v>15</v>
      </c>
      <c r="G8" s="70">
        <f>Devoirs[[#This Row],[J0]]+30</f>
        <v>30</v>
      </c>
      <c r="H8" s="70">
        <f>Devoirs[[#This Row],[J0]]+60</f>
        <v>60</v>
      </c>
    </row>
    <row r="9" spans="1:8" ht="18" customHeight="1" x14ac:dyDescent="0.2">
      <c r="A9" s="41" t="s">
        <v>50</v>
      </c>
      <c r="B9" s="70"/>
      <c r="C9" s="70">
        <f>Devoirs[[#This Row],[J0]]+2</f>
        <v>2</v>
      </c>
      <c r="D9" s="70">
        <f>Devoirs[[#This Row],[J0]]+6</f>
        <v>6</v>
      </c>
      <c r="E9" s="70">
        <f>Devoirs[[#This Row],[J0]]+10</f>
        <v>10</v>
      </c>
      <c r="F9" s="70">
        <f>Devoirs[[#This Row],[J0]]+15</f>
        <v>15</v>
      </c>
      <c r="G9" s="70">
        <f>Devoirs[[#This Row],[J0]]+30</f>
        <v>30</v>
      </c>
      <c r="H9" s="70">
        <f>Devoirs[[#This Row],[J0]]+60</f>
        <v>60</v>
      </c>
    </row>
    <row r="10" spans="1:8" ht="18" customHeight="1" x14ac:dyDescent="0.2">
      <c r="A10" s="46" t="s">
        <v>51</v>
      </c>
      <c r="B10" s="70"/>
      <c r="C10" s="70">
        <f>Devoirs[[#This Row],[J0]]+2</f>
        <v>2</v>
      </c>
      <c r="D10" s="70">
        <f>Devoirs[[#This Row],[J0]]+6</f>
        <v>6</v>
      </c>
      <c r="E10" s="70">
        <f>Devoirs[[#This Row],[J0]]+10</f>
        <v>10</v>
      </c>
      <c r="F10" s="70">
        <f>Devoirs[[#This Row],[J0]]+15</f>
        <v>15</v>
      </c>
      <c r="G10" s="70">
        <f>Devoirs[[#This Row],[J0]]+30</f>
        <v>30</v>
      </c>
      <c r="H10" s="70">
        <f>Devoirs[[#This Row],[J0]]+60</f>
        <v>60</v>
      </c>
    </row>
    <row r="11" spans="1:8" ht="18" customHeight="1" x14ac:dyDescent="0.2">
      <c r="A11" s="42" t="s">
        <v>52</v>
      </c>
      <c r="B11" s="70">
        <v>45924</v>
      </c>
      <c r="C11" s="70">
        <f>Devoirs[[#This Row],[J0]]+2</f>
        <v>45926</v>
      </c>
      <c r="D11" s="70">
        <f>Devoirs[[#This Row],[J0]]+6</f>
        <v>45930</v>
      </c>
      <c r="E11" s="70">
        <f>Devoirs[[#This Row],[J0]]+10</f>
        <v>45934</v>
      </c>
      <c r="F11" s="70">
        <f>Devoirs[[#This Row],[J0]]+15</f>
        <v>45939</v>
      </c>
      <c r="G11" s="70">
        <f>Devoirs[[#This Row],[J0]]+30</f>
        <v>45954</v>
      </c>
      <c r="H11" s="70">
        <f>Devoirs[[#This Row],[J0]]+60</f>
        <v>45984</v>
      </c>
    </row>
    <row r="12" spans="1:8" ht="18" customHeight="1" x14ac:dyDescent="0.2">
      <c r="A12" s="43" t="s">
        <v>53</v>
      </c>
      <c r="B12" s="70">
        <v>45924</v>
      </c>
      <c r="C12" s="70">
        <f>Devoirs[[#This Row],[J0]]+2</f>
        <v>45926</v>
      </c>
      <c r="D12" s="70">
        <f>Devoirs[[#This Row],[J0]]+6</f>
        <v>45930</v>
      </c>
      <c r="E12" s="70">
        <f>Devoirs[[#This Row],[J0]]+10</f>
        <v>45934</v>
      </c>
      <c r="F12" s="70">
        <f>Devoirs[[#This Row],[J0]]+15</f>
        <v>45939</v>
      </c>
      <c r="G12" s="70">
        <f>Devoirs[[#This Row],[J0]]+30</f>
        <v>45954</v>
      </c>
      <c r="H12" s="70">
        <f>Devoirs[[#This Row],[J0]]+60</f>
        <v>45984</v>
      </c>
    </row>
    <row r="13" spans="1:8" ht="18" customHeight="1" x14ac:dyDescent="0.2">
      <c r="A13" s="43" t="s">
        <v>54</v>
      </c>
      <c r="B13" s="70">
        <v>45924</v>
      </c>
      <c r="C13" s="70">
        <f>Devoirs[[#This Row],[J0]]+2</f>
        <v>45926</v>
      </c>
      <c r="D13" s="70">
        <f>Devoirs[[#This Row],[J0]]+6</f>
        <v>45930</v>
      </c>
      <c r="E13" s="70">
        <f>Devoirs[[#This Row],[J0]]+10</f>
        <v>45934</v>
      </c>
      <c r="F13" s="70">
        <f>Devoirs[[#This Row],[J0]]+15</f>
        <v>45939</v>
      </c>
      <c r="G13" s="70">
        <f>Devoirs[[#This Row],[J0]]+30</f>
        <v>45954</v>
      </c>
      <c r="H13" s="70">
        <f>Devoirs[[#This Row],[J0]]+60</f>
        <v>45984</v>
      </c>
    </row>
    <row r="14" spans="1:8" ht="18" customHeight="1" x14ac:dyDescent="0.2">
      <c r="A14" s="43" t="s">
        <v>55</v>
      </c>
      <c r="B14" s="70">
        <v>45924</v>
      </c>
      <c r="C14" s="70">
        <f>Devoirs[[#This Row],[J0]]+2</f>
        <v>45926</v>
      </c>
      <c r="D14" s="70">
        <f>Devoirs[[#This Row],[J0]]+6</f>
        <v>45930</v>
      </c>
      <c r="E14" s="70">
        <f>Devoirs[[#This Row],[J0]]+10</f>
        <v>45934</v>
      </c>
      <c r="F14" s="70">
        <f>Devoirs[[#This Row],[J0]]+15</f>
        <v>45939</v>
      </c>
      <c r="G14" s="70">
        <f>Devoirs[[#This Row],[J0]]+30</f>
        <v>45954</v>
      </c>
      <c r="H14" s="70">
        <f>Devoirs[[#This Row],[J0]]+60</f>
        <v>45984</v>
      </c>
    </row>
    <row r="15" spans="1:8" ht="18" customHeight="1" x14ac:dyDescent="0.2">
      <c r="A15" s="43" t="s">
        <v>56</v>
      </c>
      <c r="B15" s="70"/>
      <c r="C15" s="70">
        <f>Devoirs[[#This Row],[J0]]+2</f>
        <v>2</v>
      </c>
      <c r="D15" s="70">
        <f>Devoirs[[#This Row],[J0]]+6</f>
        <v>6</v>
      </c>
      <c r="E15" s="70">
        <f>Devoirs[[#This Row],[J0]]+10</f>
        <v>10</v>
      </c>
      <c r="F15" s="70">
        <f>Devoirs[[#This Row],[J0]]+15</f>
        <v>15</v>
      </c>
      <c r="G15" s="70">
        <f>Devoirs[[#This Row],[J0]]+30</f>
        <v>30</v>
      </c>
      <c r="H15" s="70">
        <f>Devoirs[[#This Row],[J0]]+60</f>
        <v>60</v>
      </c>
    </row>
    <row r="16" spans="1:8" ht="18" customHeight="1" x14ac:dyDescent="0.2">
      <c r="A16" s="43" t="s">
        <v>57</v>
      </c>
      <c r="B16" s="70"/>
      <c r="C16" s="70">
        <f>Devoirs[[#This Row],[J0]]+2</f>
        <v>2</v>
      </c>
      <c r="D16" s="70">
        <f>Devoirs[[#This Row],[J0]]+6</f>
        <v>6</v>
      </c>
      <c r="E16" s="70">
        <f>Devoirs[[#This Row],[J0]]+10</f>
        <v>10</v>
      </c>
      <c r="F16" s="70">
        <f>Devoirs[[#This Row],[J0]]+15</f>
        <v>15</v>
      </c>
      <c r="G16" s="70">
        <f>Devoirs[[#This Row],[J0]]+30</f>
        <v>30</v>
      </c>
      <c r="H16" s="70">
        <f>Devoirs[[#This Row],[J0]]+60</f>
        <v>60</v>
      </c>
    </row>
    <row r="17" spans="1:8" ht="18" customHeight="1" x14ac:dyDescent="0.2">
      <c r="A17" s="43" t="s">
        <v>58</v>
      </c>
      <c r="B17" s="70"/>
      <c r="C17" s="70">
        <f>Devoirs[[#This Row],[J0]]+2</f>
        <v>2</v>
      </c>
      <c r="D17" s="70">
        <f>Devoirs[[#This Row],[J0]]+6</f>
        <v>6</v>
      </c>
      <c r="E17" s="70">
        <f>Devoirs[[#This Row],[J0]]+10</f>
        <v>10</v>
      </c>
      <c r="F17" s="70">
        <f>Devoirs[[#This Row],[J0]]+15</f>
        <v>15</v>
      </c>
      <c r="G17" s="70">
        <f>Devoirs[[#This Row],[J0]]+30</f>
        <v>30</v>
      </c>
      <c r="H17" s="70">
        <f>Devoirs[[#This Row],[J0]]+60</f>
        <v>60</v>
      </c>
    </row>
    <row r="18" spans="1:8" ht="18" customHeight="1" x14ac:dyDescent="0.2">
      <c r="A18" s="43" t="s">
        <v>59</v>
      </c>
      <c r="B18" s="70"/>
      <c r="C18" s="70">
        <f>Devoirs[[#This Row],[J0]]+2</f>
        <v>2</v>
      </c>
      <c r="D18" s="70">
        <f>Devoirs[[#This Row],[J0]]+6</f>
        <v>6</v>
      </c>
      <c r="E18" s="70">
        <f>Devoirs[[#This Row],[J0]]+10</f>
        <v>10</v>
      </c>
      <c r="F18" s="70">
        <f>Devoirs[[#This Row],[J0]]+15</f>
        <v>15</v>
      </c>
      <c r="G18" s="70">
        <f>Devoirs[[#This Row],[J0]]+30</f>
        <v>30</v>
      </c>
      <c r="H18" s="70">
        <f>Devoirs[[#This Row],[J0]]+60</f>
        <v>60</v>
      </c>
    </row>
    <row r="19" spans="1:8" ht="18" customHeight="1" x14ac:dyDescent="0.2">
      <c r="A19" s="43" t="s">
        <v>60</v>
      </c>
      <c r="B19" s="70"/>
      <c r="C19" s="70">
        <f>Devoirs[[#This Row],[J0]]+2</f>
        <v>2</v>
      </c>
      <c r="D19" s="70">
        <f>Devoirs[[#This Row],[J0]]+6</f>
        <v>6</v>
      </c>
      <c r="E19" s="70">
        <f>Devoirs[[#This Row],[J0]]+10</f>
        <v>10</v>
      </c>
      <c r="F19" s="70">
        <f>Devoirs[[#This Row],[J0]]+15</f>
        <v>15</v>
      </c>
      <c r="G19" s="70">
        <f>Devoirs[[#This Row],[J0]]+30</f>
        <v>30</v>
      </c>
      <c r="H19" s="70">
        <f>Devoirs[[#This Row],[J0]]+60</f>
        <v>60</v>
      </c>
    </row>
    <row r="20" spans="1:8" ht="18" customHeight="1" x14ac:dyDescent="0.2">
      <c r="A20" s="43" t="s">
        <v>61</v>
      </c>
      <c r="B20" s="70"/>
      <c r="C20" s="70">
        <f>Devoirs[[#This Row],[J0]]+2</f>
        <v>2</v>
      </c>
      <c r="D20" s="70">
        <f>Devoirs[[#This Row],[J0]]+6</f>
        <v>6</v>
      </c>
      <c r="E20" s="70">
        <f>Devoirs[[#This Row],[J0]]+10</f>
        <v>10</v>
      </c>
      <c r="F20" s="70">
        <f>Devoirs[[#This Row],[J0]]+15</f>
        <v>15</v>
      </c>
      <c r="G20" s="70">
        <f>Devoirs[[#This Row],[J0]]+30</f>
        <v>30</v>
      </c>
      <c r="H20" s="70">
        <f>Devoirs[[#This Row],[J0]]+60</f>
        <v>60</v>
      </c>
    </row>
    <row r="21" spans="1:8" ht="18" customHeight="1" x14ac:dyDescent="0.2">
      <c r="A21" s="43" t="s">
        <v>62</v>
      </c>
      <c r="B21" s="70"/>
      <c r="C21" s="70">
        <f>Devoirs[[#This Row],[J0]]+2</f>
        <v>2</v>
      </c>
      <c r="D21" s="70">
        <f>Devoirs[[#This Row],[J0]]+6</f>
        <v>6</v>
      </c>
      <c r="E21" s="70">
        <f>Devoirs[[#This Row],[J0]]+10</f>
        <v>10</v>
      </c>
      <c r="F21" s="70">
        <f>Devoirs[[#This Row],[J0]]+15</f>
        <v>15</v>
      </c>
      <c r="G21" s="70">
        <f>Devoirs[[#This Row],[J0]]+30</f>
        <v>30</v>
      </c>
      <c r="H21" s="70">
        <f>Devoirs[[#This Row],[J0]]+60</f>
        <v>60</v>
      </c>
    </row>
    <row r="22" spans="1:8" ht="18" customHeight="1" x14ac:dyDescent="0.2">
      <c r="A22" s="44" t="s">
        <v>63</v>
      </c>
      <c r="B22" s="70"/>
      <c r="C22" s="70">
        <f>Devoirs[[#This Row],[J0]]+2</f>
        <v>2</v>
      </c>
      <c r="D22" s="70">
        <f>Devoirs[[#This Row],[J0]]+6</f>
        <v>6</v>
      </c>
      <c r="E22" s="70">
        <f>Devoirs[[#This Row],[J0]]+10</f>
        <v>10</v>
      </c>
      <c r="F22" s="70">
        <f>Devoirs[[#This Row],[J0]]+15</f>
        <v>15</v>
      </c>
      <c r="G22" s="70">
        <f>Devoirs[[#This Row],[J0]]+30</f>
        <v>30</v>
      </c>
      <c r="H22" s="70">
        <f>Devoirs[[#This Row],[J0]]+60</f>
        <v>60</v>
      </c>
    </row>
    <row r="23" spans="1:8" ht="18" customHeight="1" x14ac:dyDescent="0.2">
      <c r="A23" s="46" t="s">
        <v>64</v>
      </c>
      <c r="B23" s="70"/>
      <c r="C23" s="70">
        <f>Devoirs[[#This Row],[J0]]+2</f>
        <v>2</v>
      </c>
      <c r="D23" s="70">
        <f>Devoirs[[#This Row],[J0]]+6</f>
        <v>6</v>
      </c>
      <c r="E23" s="70">
        <f>Devoirs[[#This Row],[J0]]+10</f>
        <v>10</v>
      </c>
      <c r="F23" s="70">
        <f>Devoirs[[#This Row],[J0]]+15</f>
        <v>15</v>
      </c>
      <c r="G23" s="70">
        <f>Devoirs[[#This Row],[J0]]+30</f>
        <v>30</v>
      </c>
      <c r="H23" s="70">
        <f>Devoirs[[#This Row],[J0]]+60</f>
        <v>60</v>
      </c>
    </row>
    <row r="24" spans="1:8" ht="18" customHeight="1" x14ac:dyDescent="0.2">
      <c r="A24" s="47" t="s">
        <v>65</v>
      </c>
      <c r="B24" s="70">
        <v>45901</v>
      </c>
      <c r="C24" s="70">
        <f>Devoirs[[#This Row],[J0]]+2</f>
        <v>45903</v>
      </c>
      <c r="D24" s="70">
        <f>Devoirs[[#This Row],[J0]]+6</f>
        <v>45907</v>
      </c>
      <c r="E24" s="70">
        <f>Devoirs[[#This Row],[J0]]+10</f>
        <v>45911</v>
      </c>
      <c r="F24" s="70">
        <f>Devoirs[[#This Row],[J0]]+15</f>
        <v>45916</v>
      </c>
      <c r="G24" s="70">
        <f>Devoirs[[#This Row],[J0]]+30</f>
        <v>45931</v>
      </c>
      <c r="H24" s="70">
        <f>Devoirs[[#This Row],[J0]]+60</f>
        <v>45961</v>
      </c>
    </row>
    <row r="25" spans="1:8" ht="18" customHeight="1" x14ac:dyDescent="0.2">
      <c r="A25" s="48" t="s">
        <v>66</v>
      </c>
      <c r="B25" s="70">
        <v>45908</v>
      </c>
      <c r="C25" s="70">
        <f>Devoirs[[#This Row],[J0]]+2</f>
        <v>45910</v>
      </c>
      <c r="D25" s="70">
        <f>Devoirs[[#This Row],[J0]]+6</f>
        <v>45914</v>
      </c>
      <c r="E25" s="70">
        <f>Devoirs[[#This Row],[J0]]+10</f>
        <v>45918</v>
      </c>
      <c r="F25" s="70">
        <f>Devoirs[[#This Row],[J0]]+15</f>
        <v>45923</v>
      </c>
      <c r="G25" s="70">
        <f>Devoirs[[#This Row],[J0]]+30</f>
        <v>45938</v>
      </c>
      <c r="H25" s="70">
        <f>Devoirs[[#This Row],[J0]]+60</f>
        <v>45968</v>
      </c>
    </row>
    <row r="26" spans="1:8" ht="18" customHeight="1" x14ac:dyDescent="0.2">
      <c r="A26" s="48" t="s">
        <v>67</v>
      </c>
      <c r="B26" s="70">
        <v>45915</v>
      </c>
      <c r="C26" s="70">
        <f>Devoirs[[#This Row],[J0]]+2</f>
        <v>45917</v>
      </c>
      <c r="D26" s="70">
        <f>Devoirs[[#This Row],[J0]]+6</f>
        <v>45921</v>
      </c>
      <c r="E26" s="70">
        <f>Devoirs[[#This Row],[J0]]+10</f>
        <v>45925</v>
      </c>
      <c r="F26" s="70">
        <f>Devoirs[[#This Row],[J0]]+15</f>
        <v>45930</v>
      </c>
      <c r="G26" s="70">
        <f>Devoirs[[#This Row],[J0]]+30</f>
        <v>45945</v>
      </c>
      <c r="H26" s="70">
        <f>Devoirs[[#This Row],[J0]]+60</f>
        <v>45975</v>
      </c>
    </row>
    <row r="27" spans="1:8" ht="18" customHeight="1" x14ac:dyDescent="0.2">
      <c r="A27" s="48" t="s">
        <v>68</v>
      </c>
      <c r="B27" s="70">
        <v>45916</v>
      </c>
      <c r="C27" s="70">
        <f>Devoirs[[#This Row],[J0]]+2</f>
        <v>45918</v>
      </c>
      <c r="D27" s="70">
        <f>Devoirs[[#This Row],[J0]]+6</f>
        <v>45922</v>
      </c>
      <c r="E27" s="70">
        <f>Devoirs[[#This Row],[J0]]+10</f>
        <v>45926</v>
      </c>
      <c r="F27" s="70">
        <f>Devoirs[[#This Row],[J0]]+15</f>
        <v>45931</v>
      </c>
      <c r="G27" s="70">
        <f>Devoirs[[#This Row],[J0]]+30</f>
        <v>45946</v>
      </c>
      <c r="H27" s="70">
        <f>Devoirs[[#This Row],[J0]]+60</f>
        <v>45976</v>
      </c>
    </row>
    <row r="28" spans="1:8" ht="18" customHeight="1" x14ac:dyDescent="0.2">
      <c r="A28" s="48" t="s">
        <v>69</v>
      </c>
      <c r="B28" s="70"/>
      <c r="C28" s="70">
        <f>Devoirs[[#This Row],[J0]]+2</f>
        <v>2</v>
      </c>
      <c r="D28" s="70">
        <f>Devoirs[[#This Row],[J0]]+6</f>
        <v>6</v>
      </c>
      <c r="E28" s="70">
        <f>Devoirs[[#This Row],[J0]]+10</f>
        <v>10</v>
      </c>
      <c r="F28" s="70">
        <f>Devoirs[[#This Row],[J0]]+15</f>
        <v>15</v>
      </c>
      <c r="G28" s="70">
        <f>Devoirs[[#This Row],[J0]]+30</f>
        <v>30</v>
      </c>
      <c r="H28" s="70">
        <f>Devoirs[[#This Row],[J0]]+60</f>
        <v>60</v>
      </c>
    </row>
    <row r="29" spans="1:8" ht="18" customHeight="1" x14ac:dyDescent="0.2">
      <c r="A29" s="48" t="s">
        <v>70</v>
      </c>
      <c r="B29" s="70"/>
      <c r="C29" s="70">
        <f>Devoirs[[#This Row],[J0]]+2</f>
        <v>2</v>
      </c>
      <c r="D29" s="70">
        <f>Devoirs[[#This Row],[J0]]+6</f>
        <v>6</v>
      </c>
      <c r="E29" s="70">
        <f>Devoirs[[#This Row],[J0]]+10</f>
        <v>10</v>
      </c>
      <c r="F29" s="70">
        <f>Devoirs[[#This Row],[J0]]+15</f>
        <v>15</v>
      </c>
      <c r="G29" s="70">
        <f>Devoirs[[#This Row],[J0]]+30</f>
        <v>30</v>
      </c>
      <c r="H29" s="70">
        <f>Devoirs[[#This Row],[J0]]+60</f>
        <v>60</v>
      </c>
    </row>
    <row r="30" spans="1:8" ht="18" customHeight="1" x14ac:dyDescent="0.2">
      <c r="A30" s="48" t="s">
        <v>71</v>
      </c>
      <c r="B30" s="70"/>
      <c r="C30" s="70">
        <f>Devoirs[[#This Row],[J0]]+2</f>
        <v>2</v>
      </c>
      <c r="D30" s="70">
        <f>Devoirs[[#This Row],[J0]]+6</f>
        <v>6</v>
      </c>
      <c r="E30" s="70">
        <f>Devoirs[[#This Row],[J0]]+10</f>
        <v>10</v>
      </c>
      <c r="F30" s="70">
        <f>Devoirs[[#This Row],[J0]]+15</f>
        <v>15</v>
      </c>
      <c r="G30" s="70">
        <f>Devoirs[[#This Row],[J0]]+30</f>
        <v>30</v>
      </c>
      <c r="H30" s="70">
        <f>Devoirs[[#This Row],[J0]]+60</f>
        <v>60</v>
      </c>
    </row>
    <row r="31" spans="1:8" ht="18" customHeight="1" x14ac:dyDescent="0.2">
      <c r="A31" s="49" t="s">
        <v>72</v>
      </c>
      <c r="B31" s="70"/>
      <c r="C31" s="70">
        <f>Devoirs[[#This Row],[J0]]+2</f>
        <v>2</v>
      </c>
      <c r="D31" s="70">
        <f>Devoirs[[#This Row],[J0]]+6</f>
        <v>6</v>
      </c>
      <c r="E31" s="70">
        <f>Devoirs[[#This Row],[J0]]+10</f>
        <v>10</v>
      </c>
      <c r="F31" s="70">
        <f>Devoirs[[#This Row],[J0]]+15</f>
        <v>15</v>
      </c>
      <c r="G31" s="70">
        <f>Devoirs[[#This Row],[J0]]+30</f>
        <v>30</v>
      </c>
      <c r="H31" s="70">
        <f>Devoirs[[#This Row],[J0]]+60</f>
        <v>60</v>
      </c>
    </row>
    <row r="32" spans="1:8" ht="18" customHeight="1" x14ac:dyDescent="0.2">
      <c r="A32" s="50" t="s">
        <v>73</v>
      </c>
      <c r="B32" s="70"/>
      <c r="C32" s="70">
        <f>Devoirs[[#This Row],[J0]]+2</f>
        <v>2</v>
      </c>
      <c r="D32" s="70">
        <f>Devoirs[[#This Row],[J0]]+6</f>
        <v>6</v>
      </c>
      <c r="E32" s="70">
        <f>Devoirs[[#This Row],[J0]]+10</f>
        <v>10</v>
      </c>
      <c r="F32" s="70">
        <f>Devoirs[[#This Row],[J0]]+15</f>
        <v>15</v>
      </c>
      <c r="G32" s="70">
        <f>Devoirs[[#This Row],[J0]]+30</f>
        <v>30</v>
      </c>
      <c r="H32" s="70">
        <f>Devoirs[[#This Row],[J0]]+60</f>
        <v>60</v>
      </c>
    </row>
    <row r="33" spans="1:8" ht="18" customHeight="1" x14ac:dyDescent="0.2">
      <c r="A33" s="46" t="s">
        <v>74</v>
      </c>
      <c r="B33" s="70"/>
      <c r="C33" s="70">
        <f>Devoirs[[#This Row],[J0]]+2</f>
        <v>2</v>
      </c>
      <c r="D33" s="70">
        <f>Devoirs[[#This Row],[J0]]+6</f>
        <v>6</v>
      </c>
      <c r="E33" s="70">
        <f>Devoirs[[#This Row],[J0]]+10</f>
        <v>10</v>
      </c>
      <c r="F33" s="70">
        <f>Devoirs[[#This Row],[J0]]+15</f>
        <v>15</v>
      </c>
      <c r="G33" s="70">
        <f>Devoirs[[#This Row],[J0]]+30</f>
        <v>30</v>
      </c>
      <c r="H33" s="70">
        <f>Devoirs[[#This Row],[J0]]+60</f>
        <v>60</v>
      </c>
    </row>
    <row r="34" spans="1:8" ht="18" customHeight="1" x14ac:dyDescent="0.2">
      <c r="A34" s="55" t="s">
        <v>75</v>
      </c>
      <c r="B34" s="70">
        <v>45912</v>
      </c>
      <c r="C34" s="70">
        <f>Devoirs[[#This Row],[J0]]+2</f>
        <v>45914</v>
      </c>
      <c r="D34" s="70">
        <f>Devoirs[[#This Row],[J0]]+6</f>
        <v>45918</v>
      </c>
      <c r="E34" s="70">
        <f>Devoirs[[#This Row],[J0]]+10</f>
        <v>45922</v>
      </c>
      <c r="F34" s="70">
        <f>Devoirs[[#This Row],[J0]]+15</f>
        <v>45927</v>
      </c>
      <c r="G34" s="70">
        <f>Devoirs[[#This Row],[J0]]+30</f>
        <v>45942</v>
      </c>
      <c r="H34" s="70">
        <f>Devoirs[[#This Row],[J0]]+60</f>
        <v>45972</v>
      </c>
    </row>
    <row r="35" spans="1:8" ht="18" customHeight="1" x14ac:dyDescent="0.2">
      <c r="A35" s="56" t="s">
        <v>76</v>
      </c>
      <c r="B35" s="70">
        <v>45915</v>
      </c>
      <c r="C35" s="70">
        <f>Devoirs[[#This Row],[J0]]+2</f>
        <v>45917</v>
      </c>
      <c r="D35" s="70">
        <f>Devoirs[[#This Row],[J0]]+6</f>
        <v>45921</v>
      </c>
      <c r="E35" s="70">
        <f>Devoirs[[#This Row],[J0]]+10</f>
        <v>45925</v>
      </c>
      <c r="F35" s="70">
        <f>Devoirs[[#This Row],[J0]]+15</f>
        <v>45930</v>
      </c>
      <c r="G35" s="70">
        <f>Devoirs[[#This Row],[J0]]+30</f>
        <v>45945</v>
      </c>
      <c r="H35" s="70">
        <f>Devoirs[[#This Row],[J0]]+60</f>
        <v>45975</v>
      </c>
    </row>
    <row r="36" spans="1:8" ht="18" customHeight="1" x14ac:dyDescent="0.2">
      <c r="A36" s="56" t="s">
        <v>77</v>
      </c>
      <c r="B36" s="70">
        <v>45917</v>
      </c>
      <c r="C36" s="70">
        <f>Devoirs[[#This Row],[J0]]+2</f>
        <v>45919</v>
      </c>
      <c r="D36" s="70">
        <f>Devoirs[[#This Row],[J0]]+6</f>
        <v>45923</v>
      </c>
      <c r="E36" s="70">
        <f>Devoirs[[#This Row],[J0]]+10</f>
        <v>45927</v>
      </c>
      <c r="F36" s="70">
        <f>Devoirs[[#This Row],[J0]]+15</f>
        <v>45932</v>
      </c>
      <c r="G36" s="70">
        <f>Devoirs[[#This Row],[J0]]+30</f>
        <v>45947</v>
      </c>
      <c r="H36" s="70">
        <f>Devoirs[[#This Row],[J0]]+60</f>
        <v>45977</v>
      </c>
    </row>
    <row r="37" spans="1:8" ht="18" customHeight="1" x14ac:dyDescent="0.2">
      <c r="A37" s="56" t="s">
        <v>78</v>
      </c>
      <c r="B37" s="70">
        <v>45918</v>
      </c>
      <c r="C37" s="70">
        <f>Devoirs[[#This Row],[J0]]+2</f>
        <v>45920</v>
      </c>
      <c r="D37" s="70">
        <f>Devoirs[[#This Row],[J0]]+6</f>
        <v>45924</v>
      </c>
      <c r="E37" s="70">
        <f>Devoirs[[#This Row],[J0]]+10</f>
        <v>45928</v>
      </c>
      <c r="F37" s="70">
        <f>Devoirs[[#This Row],[J0]]+15</f>
        <v>45933</v>
      </c>
      <c r="G37" s="70">
        <f>Devoirs[[#This Row],[J0]]+30</f>
        <v>45948</v>
      </c>
      <c r="H37" s="70">
        <f>Devoirs[[#This Row],[J0]]+60</f>
        <v>45978</v>
      </c>
    </row>
    <row r="38" spans="1:8" ht="18" customHeight="1" x14ac:dyDescent="0.2">
      <c r="A38" s="56" t="s">
        <v>79</v>
      </c>
      <c r="B38" s="70">
        <v>45919</v>
      </c>
      <c r="C38" s="70">
        <f>Devoirs[[#This Row],[J0]]+2</f>
        <v>45921</v>
      </c>
      <c r="D38" s="70">
        <f>Devoirs[[#This Row],[J0]]+6</f>
        <v>45925</v>
      </c>
      <c r="E38" s="70">
        <f>Devoirs[[#This Row],[J0]]+10</f>
        <v>45929</v>
      </c>
      <c r="F38" s="70">
        <f>Devoirs[[#This Row],[J0]]+15</f>
        <v>45934</v>
      </c>
      <c r="G38" s="70">
        <f>Devoirs[[#This Row],[J0]]+30</f>
        <v>45949</v>
      </c>
      <c r="H38" s="70">
        <f>Devoirs[[#This Row],[J0]]+60</f>
        <v>45979</v>
      </c>
    </row>
    <row r="39" spans="1:8" ht="18" customHeight="1" x14ac:dyDescent="0.2">
      <c r="A39" s="56" t="s">
        <v>80</v>
      </c>
      <c r="B39" s="70">
        <v>45920</v>
      </c>
      <c r="C39" s="70">
        <f>Devoirs[[#This Row],[J0]]+2</f>
        <v>45922</v>
      </c>
      <c r="D39" s="70">
        <f>Devoirs[[#This Row],[J0]]+6</f>
        <v>45926</v>
      </c>
      <c r="E39" s="70">
        <f>Devoirs[[#This Row],[J0]]+10</f>
        <v>45930</v>
      </c>
      <c r="F39" s="70">
        <f>Devoirs[[#This Row],[J0]]+15</f>
        <v>45935</v>
      </c>
      <c r="G39" s="70">
        <f>Devoirs[[#This Row],[J0]]+30</f>
        <v>45950</v>
      </c>
      <c r="H39" s="70">
        <f>Devoirs[[#This Row],[J0]]+60</f>
        <v>45980</v>
      </c>
    </row>
    <row r="40" spans="1:8" ht="18" customHeight="1" x14ac:dyDescent="0.2">
      <c r="A40" s="56" t="s">
        <v>81</v>
      </c>
      <c r="B40" s="70"/>
      <c r="C40" s="70">
        <f>Devoirs[[#This Row],[J0]]+2</f>
        <v>2</v>
      </c>
      <c r="D40" s="70">
        <f>Devoirs[[#This Row],[J0]]+6</f>
        <v>6</v>
      </c>
      <c r="E40" s="70">
        <f>Devoirs[[#This Row],[J0]]+10</f>
        <v>10</v>
      </c>
      <c r="F40" s="70">
        <f>Devoirs[[#This Row],[J0]]+15</f>
        <v>15</v>
      </c>
      <c r="G40" s="70">
        <f>Devoirs[[#This Row],[J0]]+30</f>
        <v>30</v>
      </c>
      <c r="H40" s="70">
        <f>Devoirs[[#This Row],[J0]]+60</f>
        <v>60</v>
      </c>
    </row>
    <row r="41" spans="1:8" ht="18" customHeight="1" x14ac:dyDescent="0.2">
      <c r="A41" s="56" t="s">
        <v>82</v>
      </c>
      <c r="B41" s="70"/>
      <c r="C41" s="70">
        <f>Devoirs[[#This Row],[J0]]+2</f>
        <v>2</v>
      </c>
      <c r="D41" s="70">
        <f>Devoirs[[#This Row],[J0]]+6</f>
        <v>6</v>
      </c>
      <c r="E41" s="70">
        <f>Devoirs[[#This Row],[J0]]+10</f>
        <v>10</v>
      </c>
      <c r="F41" s="70">
        <f>Devoirs[[#This Row],[J0]]+15</f>
        <v>15</v>
      </c>
      <c r="G41" s="70">
        <f>Devoirs[[#This Row],[J0]]+30</f>
        <v>30</v>
      </c>
      <c r="H41" s="70">
        <f>Devoirs[[#This Row],[J0]]+60</f>
        <v>60</v>
      </c>
    </row>
    <row r="42" spans="1:8" ht="18" customHeight="1" x14ac:dyDescent="0.2">
      <c r="A42" s="56" t="s">
        <v>83</v>
      </c>
      <c r="B42" s="70"/>
      <c r="C42" s="70">
        <f>Devoirs[[#This Row],[J0]]+2</f>
        <v>2</v>
      </c>
      <c r="D42" s="70">
        <f>Devoirs[[#This Row],[J0]]+6</f>
        <v>6</v>
      </c>
      <c r="E42" s="70">
        <f>Devoirs[[#This Row],[J0]]+10</f>
        <v>10</v>
      </c>
      <c r="F42" s="70">
        <f>Devoirs[[#This Row],[J0]]+15</f>
        <v>15</v>
      </c>
      <c r="G42" s="70">
        <f>Devoirs[[#This Row],[J0]]+30</f>
        <v>30</v>
      </c>
      <c r="H42" s="70">
        <f>Devoirs[[#This Row],[J0]]+60</f>
        <v>60</v>
      </c>
    </row>
    <row r="43" spans="1:8" ht="18" customHeight="1" x14ac:dyDescent="0.2">
      <c r="A43" s="57" t="s">
        <v>84</v>
      </c>
      <c r="B43" s="70"/>
      <c r="C43" s="70">
        <f>Devoirs[[#This Row],[J0]]+2</f>
        <v>2</v>
      </c>
      <c r="D43" s="70">
        <f>Devoirs[[#This Row],[J0]]+6</f>
        <v>6</v>
      </c>
      <c r="E43" s="70">
        <f>Devoirs[[#This Row],[J0]]+10</f>
        <v>10</v>
      </c>
      <c r="F43" s="70">
        <f>Devoirs[[#This Row],[J0]]+15</f>
        <v>15</v>
      </c>
      <c r="G43" s="70">
        <f>Devoirs[[#This Row],[J0]]+30</f>
        <v>30</v>
      </c>
      <c r="H43" s="70">
        <f>Devoirs[[#This Row],[J0]]+60</f>
        <v>60</v>
      </c>
    </row>
    <row r="44" spans="1:8" ht="18" customHeight="1" x14ac:dyDescent="0.2">
      <c r="A44" s="46" t="s">
        <v>85</v>
      </c>
      <c r="B44" s="70"/>
      <c r="C44" s="70">
        <f>Devoirs[[#This Row],[J0]]+2</f>
        <v>2</v>
      </c>
      <c r="D44" s="70">
        <f>Devoirs[[#This Row],[J0]]+6</f>
        <v>6</v>
      </c>
      <c r="E44" s="70">
        <f>Devoirs[[#This Row],[J0]]+10</f>
        <v>10</v>
      </c>
      <c r="F44" s="70">
        <f>Devoirs[[#This Row],[J0]]+15</f>
        <v>15</v>
      </c>
      <c r="G44" s="70">
        <f>Devoirs[[#This Row],[J0]]+30</f>
        <v>30</v>
      </c>
      <c r="H44" s="70">
        <f>Devoirs[[#This Row],[J0]]+60</f>
        <v>60</v>
      </c>
    </row>
    <row r="45" spans="1:8" ht="18" customHeight="1" x14ac:dyDescent="0.2">
      <c r="A45" s="61" t="s">
        <v>86</v>
      </c>
      <c r="B45" s="70"/>
      <c r="C45" s="70">
        <f>Devoirs[[#This Row],[J0]]+2</f>
        <v>2</v>
      </c>
      <c r="D45" s="70">
        <f>Devoirs[[#This Row],[J0]]+6</f>
        <v>6</v>
      </c>
      <c r="E45" s="70">
        <f>Devoirs[[#This Row],[J0]]+10</f>
        <v>10</v>
      </c>
      <c r="F45" s="70">
        <f>Devoirs[[#This Row],[J0]]+15</f>
        <v>15</v>
      </c>
      <c r="G45" s="70">
        <f>Devoirs[[#This Row],[J0]]+30</f>
        <v>30</v>
      </c>
      <c r="H45" s="70">
        <f>Devoirs[[#This Row],[J0]]+60</f>
        <v>60</v>
      </c>
    </row>
    <row r="46" spans="1:8" ht="18" customHeight="1" x14ac:dyDescent="0.2">
      <c r="A46" s="62" t="s">
        <v>87</v>
      </c>
      <c r="B46" s="70"/>
      <c r="C46" s="70">
        <f>Devoirs[[#This Row],[J0]]+2</f>
        <v>2</v>
      </c>
      <c r="D46" s="70">
        <f>Devoirs[[#This Row],[J0]]+6</f>
        <v>6</v>
      </c>
      <c r="E46" s="70">
        <f>Devoirs[[#This Row],[J0]]+10</f>
        <v>10</v>
      </c>
      <c r="F46" s="70">
        <f>Devoirs[[#This Row],[J0]]+15</f>
        <v>15</v>
      </c>
      <c r="G46" s="70">
        <f>Devoirs[[#This Row],[J0]]+30</f>
        <v>30</v>
      </c>
      <c r="H46" s="70">
        <f>Devoirs[[#This Row],[J0]]+60</f>
        <v>60</v>
      </c>
    </row>
    <row r="47" spans="1:8" ht="18" customHeight="1" x14ac:dyDescent="0.2">
      <c r="A47" s="62" t="s">
        <v>88</v>
      </c>
      <c r="B47" s="70"/>
      <c r="C47" s="70">
        <f>Devoirs[[#This Row],[J0]]+2</f>
        <v>2</v>
      </c>
      <c r="D47" s="70">
        <f>Devoirs[[#This Row],[J0]]+6</f>
        <v>6</v>
      </c>
      <c r="E47" s="70">
        <f>Devoirs[[#This Row],[J0]]+10</f>
        <v>10</v>
      </c>
      <c r="F47" s="70">
        <f>Devoirs[[#This Row],[J0]]+15</f>
        <v>15</v>
      </c>
      <c r="G47" s="70">
        <f>Devoirs[[#This Row],[J0]]+30</f>
        <v>30</v>
      </c>
      <c r="H47" s="70">
        <f>Devoirs[[#This Row],[J0]]+60</f>
        <v>60</v>
      </c>
    </row>
    <row r="48" spans="1:8" ht="18" customHeight="1" x14ac:dyDescent="0.2">
      <c r="A48" s="62" t="s">
        <v>89</v>
      </c>
      <c r="B48" s="70"/>
      <c r="C48" s="70">
        <f>Devoirs[[#This Row],[J0]]+2</f>
        <v>2</v>
      </c>
      <c r="D48" s="70">
        <f>Devoirs[[#This Row],[J0]]+6</f>
        <v>6</v>
      </c>
      <c r="E48" s="70">
        <f>Devoirs[[#This Row],[J0]]+10</f>
        <v>10</v>
      </c>
      <c r="F48" s="70">
        <f>Devoirs[[#This Row],[J0]]+15</f>
        <v>15</v>
      </c>
      <c r="G48" s="70">
        <f>Devoirs[[#This Row],[J0]]+30</f>
        <v>30</v>
      </c>
      <c r="H48" s="70">
        <f>Devoirs[[#This Row],[J0]]+60</f>
        <v>60</v>
      </c>
    </row>
    <row r="49" spans="1:8" ht="18" customHeight="1" x14ac:dyDescent="0.2">
      <c r="A49" s="62" t="s">
        <v>90</v>
      </c>
      <c r="B49" s="70"/>
      <c r="C49" s="70">
        <f>Devoirs[[#This Row],[J0]]+2</f>
        <v>2</v>
      </c>
      <c r="D49" s="70">
        <f>Devoirs[[#This Row],[J0]]+6</f>
        <v>6</v>
      </c>
      <c r="E49" s="70">
        <f>Devoirs[[#This Row],[J0]]+10</f>
        <v>10</v>
      </c>
      <c r="F49" s="70">
        <f>Devoirs[[#This Row],[J0]]+15</f>
        <v>15</v>
      </c>
      <c r="G49" s="70">
        <f>Devoirs[[#This Row],[J0]]+30</f>
        <v>30</v>
      </c>
      <c r="H49" s="70">
        <f>Devoirs[[#This Row],[J0]]+60</f>
        <v>60</v>
      </c>
    </row>
    <row r="50" spans="1:8" ht="18" customHeight="1" x14ac:dyDescent="0.2">
      <c r="A50" s="62" t="s">
        <v>91</v>
      </c>
      <c r="B50" s="70"/>
      <c r="C50" s="70">
        <f>Devoirs[[#This Row],[J0]]+2</f>
        <v>2</v>
      </c>
      <c r="D50" s="70">
        <f>Devoirs[[#This Row],[J0]]+6</f>
        <v>6</v>
      </c>
      <c r="E50" s="70">
        <f>Devoirs[[#This Row],[J0]]+10</f>
        <v>10</v>
      </c>
      <c r="F50" s="70">
        <f>Devoirs[[#This Row],[J0]]+15</f>
        <v>15</v>
      </c>
      <c r="G50" s="70">
        <f>Devoirs[[#This Row],[J0]]+30</f>
        <v>30</v>
      </c>
      <c r="H50" s="70">
        <f>Devoirs[[#This Row],[J0]]+60</f>
        <v>60</v>
      </c>
    </row>
    <row r="51" spans="1:8" ht="18" customHeight="1" x14ac:dyDescent="0.2">
      <c r="A51" s="62" t="s">
        <v>92</v>
      </c>
      <c r="B51" s="70"/>
      <c r="C51" s="70">
        <f>Devoirs[[#This Row],[J0]]+2</f>
        <v>2</v>
      </c>
      <c r="D51" s="70">
        <f>Devoirs[[#This Row],[J0]]+6</f>
        <v>6</v>
      </c>
      <c r="E51" s="70">
        <f>Devoirs[[#This Row],[J0]]+10</f>
        <v>10</v>
      </c>
      <c r="F51" s="70">
        <f>Devoirs[[#This Row],[J0]]+15</f>
        <v>15</v>
      </c>
      <c r="G51" s="70">
        <f>Devoirs[[#This Row],[J0]]+30</f>
        <v>30</v>
      </c>
      <c r="H51" s="70">
        <f>Devoirs[[#This Row],[J0]]+60</f>
        <v>60</v>
      </c>
    </row>
    <row r="52" spans="1:8" ht="18" customHeight="1" x14ac:dyDescent="0.2">
      <c r="A52" s="62" t="s">
        <v>93</v>
      </c>
      <c r="B52" s="70"/>
      <c r="C52" s="70">
        <f>Devoirs[[#This Row],[J0]]+2</f>
        <v>2</v>
      </c>
      <c r="D52" s="70">
        <f>Devoirs[[#This Row],[J0]]+6</f>
        <v>6</v>
      </c>
      <c r="E52" s="70">
        <f>Devoirs[[#This Row],[J0]]+10</f>
        <v>10</v>
      </c>
      <c r="F52" s="70">
        <f>Devoirs[[#This Row],[J0]]+15</f>
        <v>15</v>
      </c>
      <c r="G52" s="70">
        <f>Devoirs[[#This Row],[J0]]+30</f>
        <v>30</v>
      </c>
      <c r="H52" s="70">
        <f>Devoirs[[#This Row],[J0]]+60</f>
        <v>60</v>
      </c>
    </row>
    <row r="53" spans="1:8" ht="18" customHeight="1" x14ac:dyDescent="0.2">
      <c r="A53" s="63" t="s">
        <v>94</v>
      </c>
      <c r="B53" s="70"/>
      <c r="C53" s="70">
        <f>Devoirs[[#This Row],[J0]]+2</f>
        <v>2</v>
      </c>
      <c r="D53" s="70">
        <f>Devoirs[[#This Row],[J0]]+6</f>
        <v>6</v>
      </c>
      <c r="E53" s="70">
        <f>Devoirs[[#This Row],[J0]]+10</f>
        <v>10</v>
      </c>
      <c r="F53" s="70">
        <f>Devoirs[[#This Row],[J0]]+15</f>
        <v>15</v>
      </c>
      <c r="G53" s="70">
        <f>Devoirs[[#This Row],[J0]]+30</f>
        <v>30</v>
      </c>
      <c r="H53" s="70">
        <f>Devoirs[[#This Row],[J0]]+60</f>
        <v>60</v>
      </c>
    </row>
    <row r="54" spans="1:8" ht="18" customHeight="1" x14ac:dyDescent="0.2">
      <c r="A54" s="46" t="s">
        <v>95</v>
      </c>
      <c r="B54" s="70"/>
      <c r="C54" s="70">
        <f>Devoirs[[#This Row],[J0]]+2</f>
        <v>2</v>
      </c>
      <c r="D54" s="70">
        <f>Devoirs[[#This Row],[J0]]+6</f>
        <v>6</v>
      </c>
      <c r="E54" s="70">
        <f>Devoirs[[#This Row],[J0]]+10</f>
        <v>10</v>
      </c>
      <c r="F54" s="70">
        <f>Devoirs[[#This Row],[J0]]+15</f>
        <v>15</v>
      </c>
      <c r="G54" s="70">
        <f>Devoirs[[#This Row],[J0]]+30</f>
        <v>30</v>
      </c>
      <c r="H54" s="70">
        <f>Devoirs[[#This Row],[J0]]+60</f>
        <v>60</v>
      </c>
    </row>
    <row r="55" spans="1:8" ht="18" customHeight="1" x14ac:dyDescent="0.2">
      <c r="A55" s="58" t="s">
        <v>96</v>
      </c>
      <c r="B55" s="70">
        <v>45917</v>
      </c>
      <c r="C55" s="70">
        <f>Devoirs[[#This Row],[J0]]+2</f>
        <v>45919</v>
      </c>
      <c r="D55" s="70">
        <f>Devoirs[[#This Row],[J0]]+6</f>
        <v>45923</v>
      </c>
      <c r="E55" s="70">
        <f>Devoirs[[#This Row],[J0]]+10</f>
        <v>45927</v>
      </c>
      <c r="F55" s="70">
        <f>Devoirs[[#This Row],[J0]]+15</f>
        <v>45932</v>
      </c>
      <c r="G55" s="70">
        <f>Devoirs[[#This Row],[J0]]+30</f>
        <v>45947</v>
      </c>
      <c r="H55" s="70">
        <f>Devoirs[[#This Row],[J0]]+60</f>
        <v>45977</v>
      </c>
    </row>
    <row r="56" spans="1:8" ht="18" customHeight="1" x14ac:dyDescent="0.2">
      <c r="A56" s="59" t="s">
        <v>97</v>
      </c>
      <c r="B56" s="70">
        <v>45917</v>
      </c>
      <c r="C56" s="70">
        <f>Devoirs[[#This Row],[J0]]+2</f>
        <v>45919</v>
      </c>
      <c r="D56" s="70">
        <f>Devoirs[[#This Row],[J0]]+6</f>
        <v>45923</v>
      </c>
      <c r="E56" s="70">
        <f>Devoirs[[#This Row],[J0]]+10</f>
        <v>45927</v>
      </c>
      <c r="F56" s="70">
        <f>Devoirs[[#This Row],[J0]]+15</f>
        <v>45932</v>
      </c>
      <c r="G56" s="70">
        <f>Devoirs[[#This Row],[J0]]+30</f>
        <v>45947</v>
      </c>
      <c r="H56" s="70">
        <f>Devoirs[[#This Row],[J0]]+60</f>
        <v>45977</v>
      </c>
    </row>
    <row r="57" spans="1:8" ht="18" customHeight="1" x14ac:dyDescent="0.2">
      <c r="A57" s="59" t="s">
        <v>98</v>
      </c>
      <c r="B57" s="70">
        <v>45917</v>
      </c>
      <c r="C57" s="70">
        <f>Devoirs[[#This Row],[J0]]+2</f>
        <v>45919</v>
      </c>
      <c r="D57" s="70">
        <f>Devoirs[[#This Row],[J0]]+6</f>
        <v>45923</v>
      </c>
      <c r="E57" s="70">
        <f>Devoirs[[#This Row],[J0]]+10</f>
        <v>45927</v>
      </c>
      <c r="F57" s="70">
        <f>Devoirs[[#This Row],[J0]]+15</f>
        <v>45932</v>
      </c>
      <c r="G57" s="70">
        <f>Devoirs[[#This Row],[J0]]+30</f>
        <v>45947</v>
      </c>
      <c r="H57" s="70">
        <f>Devoirs[[#This Row],[J0]]+60</f>
        <v>45977</v>
      </c>
    </row>
    <row r="58" spans="1:8" ht="18" customHeight="1" x14ac:dyDescent="0.2">
      <c r="A58" s="59" t="s">
        <v>99</v>
      </c>
      <c r="B58" s="70">
        <v>45924</v>
      </c>
      <c r="C58" s="70">
        <f>Devoirs[[#This Row],[J0]]+2</f>
        <v>45926</v>
      </c>
      <c r="D58" s="70">
        <f>Devoirs[[#This Row],[J0]]+6</f>
        <v>45930</v>
      </c>
      <c r="E58" s="70">
        <f>Devoirs[[#This Row],[J0]]+10</f>
        <v>45934</v>
      </c>
      <c r="F58" s="70">
        <f>Devoirs[[#This Row],[J0]]+15</f>
        <v>45939</v>
      </c>
      <c r="G58" s="70">
        <f>Devoirs[[#This Row],[J0]]+30</f>
        <v>45954</v>
      </c>
      <c r="H58" s="70">
        <f>Devoirs[[#This Row],[J0]]+60</f>
        <v>45984</v>
      </c>
    </row>
    <row r="59" spans="1:8" ht="18" customHeight="1" x14ac:dyDescent="0.2">
      <c r="A59" s="59" t="s">
        <v>100</v>
      </c>
      <c r="B59" s="70"/>
      <c r="C59" s="70">
        <f>Devoirs[[#This Row],[J0]]+2</f>
        <v>2</v>
      </c>
      <c r="D59" s="70">
        <f>Devoirs[[#This Row],[J0]]+6</f>
        <v>6</v>
      </c>
      <c r="E59" s="70">
        <f>Devoirs[[#This Row],[J0]]+10</f>
        <v>10</v>
      </c>
      <c r="F59" s="70">
        <f>Devoirs[[#This Row],[J0]]+15</f>
        <v>15</v>
      </c>
      <c r="G59" s="70">
        <f>Devoirs[[#This Row],[J0]]+30</f>
        <v>30</v>
      </c>
      <c r="H59" s="70">
        <f>Devoirs[[#This Row],[J0]]+60</f>
        <v>60</v>
      </c>
    </row>
    <row r="60" spans="1:8" ht="18" customHeight="1" x14ac:dyDescent="0.2">
      <c r="A60" s="59" t="s">
        <v>101</v>
      </c>
      <c r="B60" s="70"/>
      <c r="C60" s="70">
        <f>Devoirs[[#This Row],[J0]]+2</f>
        <v>2</v>
      </c>
      <c r="D60" s="70">
        <f>Devoirs[[#This Row],[J0]]+6</f>
        <v>6</v>
      </c>
      <c r="E60" s="70">
        <f>Devoirs[[#This Row],[J0]]+10</f>
        <v>10</v>
      </c>
      <c r="F60" s="70">
        <f>Devoirs[[#This Row],[J0]]+15</f>
        <v>15</v>
      </c>
      <c r="G60" s="70">
        <f>Devoirs[[#This Row],[J0]]+30</f>
        <v>30</v>
      </c>
      <c r="H60" s="70">
        <f>Devoirs[[#This Row],[J0]]+60</f>
        <v>60</v>
      </c>
    </row>
    <row r="61" spans="1:8" ht="18" customHeight="1" x14ac:dyDescent="0.2">
      <c r="A61" s="59" t="s">
        <v>102</v>
      </c>
      <c r="B61" s="70"/>
      <c r="C61" s="70">
        <f>Devoirs[[#This Row],[J0]]+2</f>
        <v>2</v>
      </c>
      <c r="D61" s="70">
        <f>Devoirs[[#This Row],[J0]]+6</f>
        <v>6</v>
      </c>
      <c r="E61" s="70">
        <f>Devoirs[[#This Row],[J0]]+10</f>
        <v>10</v>
      </c>
      <c r="F61" s="70">
        <f>Devoirs[[#This Row],[J0]]+15</f>
        <v>15</v>
      </c>
      <c r="G61" s="70">
        <f>Devoirs[[#This Row],[J0]]+30</f>
        <v>30</v>
      </c>
      <c r="H61" s="70">
        <f>Devoirs[[#This Row],[J0]]+60</f>
        <v>60</v>
      </c>
    </row>
    <row r="62" spans="1:8" ht="18" customHeight="1" x14ac:dyDescent="0.2">
      <c r="A62" s="60" t="s">
        <v>103</v>
      </c>
      <c r="B62" s="70"/>
      <c r="C62" s="70">
        <f>Devoirs[[#This Row],[J0]]+2</f>
        <v>2</v>
      </c>
      <c r="D62" s="70">
        <f>Devoirs[[#This Row],[J0]]+6</f>
        <v>6</v>
      </c>
      <c r="E62" s="70">
        <f>Devoirs[[#This Row],[J0]]+10</f>
        <v>10</v>
      </c>
      <c r="F62" s="70">
        <f>Devoirs[[#This Row],[J0]]+15</f>
        <v>15</v>
      </c>
      <c r="G62" s="70">
        <f>Devoirs[[#This Row],[J0]]+30</f>
        <v>30</v>
      </c>
      <c r="H62" s="70">
        <f>Devoirs[[#This Row],[J0]]+60</f>
        <v>60</v>
      </c>
    </row>
    <row r="63" spans="1:8" ht="18" customHeight="1" x14ac:dyDescent="0.2">
      <c r="A63" s="46" t="s">
        <v>104</v>
      </c>
      <c r="B63" s="70"/>
      <c r="C63" s="70">
        <f>Devoirs[[#This Row],[J0]]+2</f>
        <v>2</v>
      </c>
      <c r="D63" s="70">
        <f>Devoirs[[#This Row],[J0]]+6</f>
        <v>6</v>
      </c>
      <c r="E63" s="70">
        <f>Devoirs[[#This Row],[J0]]+10</f>
        <v>10</v>
      </c>
      <c r="F63" s="70">
        <f>Devoirs[[#This Row],[J0]]+15</f>
        <v>15</v>
      </c>
      <c r="G63" s="70">
        <f>Devoirs[[#This Row],[J0]]+30</f>
        <v>30</v>
      </c>
      <c r="H63" s="70">
        <f>Devoirs[[#This Row],[J0]]+60</f>
        <v>60</v>
      </c>
    </row>
    <row r="64" spans="1:8" ht="18" customHeight="1" x14ac:dyDescent="0.2">
      <c r="A64" s="64" t="s">
        <v>105</v>
      </c>
      <c r="B64" s="70">
        <v>45905</v>
      </c>
      <c r="C64" s="70">
        <f>Devoirs[[#This Row],[J0]]+2</f>
        <v>45907</v>
      </c>
      <c r="D64" s="70">
        <f>Devoirs[[#This Row],[J0]]+6</f>
        <v>45911</v>
      </c>
      <c r="E64" s="70">
        <f>Devoirs[[#This Row],[J0]]+10</f>
        <v>45915</v>
      </c>
      <c r="F64" s="70">
        <f>Devoirs[[#This Row],[J0]]+15</f>
        <v>45920</v>
      </c>
      <c r="G64" s="70">
        <f>Devoirs[[#This Row],[J0]]+30</f>
        <v>45935</v>
      </c>
      <c r="H64" s="70">
        <f>Devoirs[[#This Row],[J0]]+60</f>
        <v>45965</v>
      </c>
    </row>
    <row r="65" spans="1:8" ht="18" customHeight="1" x14ac:dyDescent="0.2">
      <c r="A65" s="65" t="s">
        <v>106</v>
      </c>
      <c r="B65" s="70">
        <v>45905</v>
      </c>
      <c r="C65" s="70">
        <f>Devoirs[[#This Row],[J0]]+2</f>
        <v>45907</v>
      </c>
      <c r="D65" s="70">
        <f>Devoirs[[#This Row],[J0]]+6</f>
        <v>45911</v>
      </c>
      <c r="E65" s="70">
        <f>Devoirs[[#This Row],[J0]]+10</f>
        <v>45915</v>
      </c>
      <c r="F65" s="70">
        <f>Devoirs[[#This Row],[J0]]+15</f>
        <v>45920</v>
      </c>
      <c r="G65" s="70">
        <f>Devoirs[[#This Row],[J0]]+30</f>
        <v>45935</v>
      </c>
      <c r="H65" s="70">
        <f>Devoirs[[#This Row],[J0]]+60</f>
        <v>45965</v>
      </c>
    </row>
    <row r="66" spans="1:8" ht="18" customHeight="1" x14ac:dyDescent="0.2">
      <c r="A66" s="65" t="s">
        <v>107</v>
      </c>
      <c r="B66" s="70">
        <v>45905</v>
      </c>
      <c r="C66" s="70">
        <f>Devoirs[[#This Row],[J0]]+2</f>
        <v>45907</v>
      </c>
      <c r="D66" s="70">
        <f>Devoirs[[#This Row],[J0]]+6</f>
        <v>45911</v>
      </c>
      <c r="E66" s="70">
        <f>Devoirs[[#This Row],[J0]]+10</f>
        <v>45915</v>
      </c>
      <c r="F66" s="70">
        <f>Devoirs[[#This Row],[J0]]+15</f>
        <v>45920</v>
      </c>
      <c r="G66" s="70">
        <f>Devoirs[[#This Row],[J0]]+30</f>
        <v>45935</v>
      </c>
      <c r="H66" s="70">
        <f>Devoirs[[#This Row],[J0]]+60</f>
        <v>45965</v>
      </c>
    </row>
    <row r="67" spans="1:8" ht="18" customHeight="1" x14ac:dyDescent="0.2">
      <c r="A67" s="65" t="s">
        <v>108</v>
      </c>
      <c r="B67" s="70">
        <v>45908</v>
      </c>
      <c r="C67" s="70">
        <f>Devoirs[[#This Row],[J0]]+2</f>
        <v>45910</v>
      </c>
      <c r="D67" s="70">
        <f>Devoirs[[#This Row],[J0]]+6</f>
        <v>45914</v>
      </c>
      <c r="E67" s="70">
        <f>Devoirs[[#This Row],[J0]]+10</f>
        <v>45918</v>
      </c>
      <c r="F67" s="70">
        <f>Devoirs[[#This Row],[J0]]+15</f>
        <v>45923</v>
      </c>
      <c r="G67" s="70">
        <f>Devoirs[[#This Row],[J0]]+30</f>
        <v>45938</v>
      </c>
      <c r="H67" s="70">
        <f>Devoirs[[#This Row],[J0]]+60</f>
        <v>45968</v>
      </c>
    </row>
    <row r="68" spans="1:8" ht="18" customHeight="1" x14ac:dyDescent="0.2">
      <c r="A68" s="65" t="s">
        <v>109</v>
      </c>
      <c r="B68" s="70">
        <v>45909</v>
      </c>
      <c r="C68" s="70">
        <f>Devoirs[[#This Row],[J0]]+2</f>
        <v>45911</v>
      </c>
      <c r="D68" s="70">
        <f>Devoirs[[#This Row],[J0]]+6</f>
        <v>45915</v>
      </c>
      <c r="E68" s="70">
        <f>Devoirs[[#This Row],[J0]]+10</f>
        <v>45919</v>
      </c>
      <c r="F68" s="70">
        <f>Devoirs[[#This Row],[J0]]+15</f>
        <v>45924</v>
      </c>
      <c r="G68" s="70">
        <f>Devoirs[[#This Row],[J0]]+30</f>
        <v>45939</v>
      </c>
      <c r="H68" s="70">
        <f>Devoirs[[#This Row],[J0]]+60</f>
        <v>45969</v>
      </c>
    </row>
    <row r="69" spans="1:8" ht="18" customHeight="1" x14ac:dyDescent="0.2">
      <c r="A69" s="65" t="s">
        <v>110</v>
      </c>
      <c r="B69" s="70">
        <v>45910</v>
      </c>
      <c r="C69" s="70">
        <f>Devoirs[[#This Row],[J0]]+2</f>
        <v>45912</v>
      </c>
      <c r="D69" s="70">
        <f>Devoirs[[#This Row],[J0]]+6</f>
        <v>45916</v>
      </c>
      <c r="E69" s="70">
        <f>Devoirs[[#This Row],[J0]]+10</f>
        <v>45920</v>
      </c>
      <c r="F69" s="70">
        <f>Devoirs[[#This Row],[J0]]+15</f>
        <v>45925</v>
      </c>
      <c r="G69" s="70">
        <f>Devoirs[[#This Row],[J0]]+30</f>
        <v>45940</v>
      </c>
      <c r="H69" s="70">
        <f>Devoirs[[#This Row],[J0]]+60</f>
        <v>45970</v>
      </c>
    </row>
    <row r="70" spans="1:8" ht="18" customHeight="1" x14ac:dyDescent="0.2">
      <c r="A70" s="65" t="s">
        <v>111</v>
      </c>
      <c r="B70" s="70">
        <v>45911</v>
      </c>
      <c r="C70" s="70">
        <f>Devoirs[[#This Row],[J0]]+2</f>
        <v>45913</v>
      </c>
      <c r="D70" s="70">
        <f>Devoirs[[#This Row],[J0]]+6</f>
        <v>45917</v>
      </c>
      <c r="E70" s="70">
        <f>Devoirs[[#This Row],[J0]]+10</f>
        <v>45921</v>
      </c>
      <c r="F70" s="70">
        <f>Devoirs[[#This Row],[J0]]+15</f>
        <v>45926</v>
      </c>
      <c r="G70" s="70">
        <f>Devoirs[[#This Row],[J0]]+30</f>
        <v>45941</v>
      </c>
      <c r="H70" s="70">
        <f>Devoirs[[#This Row],[J0]]+60</f>
        <v>45971</v>
      </c>
    </row>
    <row r="71" spans="1:8" ht="18" customHeight="1" x14ac:dyDescent="0.2">
      <c r="A71" s="65" t="s">
        <v>112</v>
      </c>
      <c r="B71" s="70">
        <v>45912</v>
      </c>
      <c r="C71" s="70">
        <f>Devoirs[[#This Row],[J0]]+2</f>
        <v>45914</v>
      </c>
      <c r="D71" s="70">
        <f>Devoirs[[#This Row],[J0]]+6</f>
        <v>45918</v>
      </c>
      <c r="E71" s="70">
        <f>Devoirs[[#This Row],[J0]]+10</f>
        <v>45922</v>
      </c>
      <c r="F71" s="70">
        <f>Devoirs[[#This Row],[J0]]+15</f>
        <v>45927</v>
      </c>
      <c r="G71" s="70">
        <f>Devoirs[[#This Row],[J0]]+30</f>
        <v>45942</v>
      </c>
      <c r="H71" s="70">
        <f>Devoirs[[#This Row],[J0]]+60</f>
        <v>45972</v>
      </c>
    </row>
    <row r="72" spans="1:8" ht="18" customHeight="1" x14ac:dyDescent="0.2">
      <c r="A72" s="65" t="s">
        <v>113</v>
      </c>
      <c r="B72" s="70">
        <v>45913</v>
      </c>
      <c r="C72" s="70">
        <f>Devoirs[[#This Row],[J0]]+2</f>
        <v>45915</v>
      </c>
      <c r="D72" s="70">
        <f>Devoirs[[#This Row],[J0]]+6</f>
        <v>45919</v>
      </c>
      <c r="E72" s="70">
        <f>Devoirs[[#This Row],[J0]]+10</f>
        <v>45923</v>
      </c>
      <c r="F72" s="70">
        <f>Devoirs[[#This Row],[J0]]+15</f>
        <v>45928</v>
      </c>
      <c r="G72" s="70">
        <f>Devoirs[[#This Row],[J0]]+30</f>
        <v>45943</v>
      </c>
      <c r="H72" s="70">
        <f>Devoirs[[#This Row],[J0]]+60</f>
        <v>45973</v>
      </c>
    </row>
    <row r="73" spans="1:8" ht="18" customHeight="1" x14ac:dyDescent="0.2">
      <c r="A73" s="65" t="s">
        <v>114</v>
      </c>
      <c r="B73" s="70">
        <v>45915</v>
      </c>
      <c r="C73" s="70">
        <f>Devoirs[[#This Row],[J0]]+2</f>
        <v>45917</v>
      </c>
      <c r="D73" s="70">
        <f>Devoirs[[#This Row],[J0]]+6</f>
        <v>45921</v>
      </c>
      <c r="E73" s="70">
        <f>Devoirs[[#This Row],[J0]]+10</f>
        <v>45925</v>
      </c>
      <c r="F73" s="70">
        <f>Devoirs[[#This Row],[J0]]+15</f>
        <v>45930</v>
      </c>
      <c r="G73" s="70">
        <f>Devoirs[[#This Row],[J0]]+30</f>
        <v>45945</v>
      </c>
      <c r="H73" s="70">
        <f>Devoirs[[#This Row],[J0]]+60</f>
        <v>45975</v>
      </c>
    </row>
    <row r="74" spans="1:8" ht="18" customHeight="1" x14ac:dyDescent="0.2">
      <c r="A74" s="65" t="s">
        <v>115</v>
      </c>
      <c r="B74" s="70">
        <v>45916</v>
      </c>
      <c r="C74" s="70">
        <f>Devoirs[[#This Row],[J0]]+2</f>
        <v>45918</v>
      </c>
      <c r="D74" s="70">
        <f>Devoirs[[#This Row],[J0]]+6</f>
        <v>45922</v>
      </c>
      <c r="E74" s="70">
        <f>Devoirs[[#This Row],[J0]]+10</f>
        <v>45926</v>
      </c>
      <c r="F74" s="70">
        <f>Devoirs[[#This Row],[J0]]+15</f>
        <v>45931</v>
      </c>
      <c r="G74" s="70">
        <f>Devoirs[[#This Row],[J0]]+30</f>
        <v>45946</v>
      </c>
      <c r="H74" s="70">
        <f>Devoirs[[#This Row],[J0]]+60</f>
        <v>45976</v>
      </c>
    </row>
    <row r="75" spans="1:8" ht="18" customHeight="1" x14ac:dyDescent="0.2">
      <c r="A75" s="65" t="s">
        <v>116</v>
      </c>
      <c r="B75" s="70">
        <v>45917</v>
      </c>
      <c r="C75" s="70">
        <f>Devoirs[[#This Row],[J0]]+2</f>
        <v>45919</v>
      </c>
      <c r="D75" s="70">
        <f>Devoirs[[#This Row],[J0]]+6</f>
        <v>45923</v>
      </c>
      <c r="E75" s="70">
        <f>Devoirs[[#This Row],[J0]]+10</f>
        <v>45927</v>
      </c>
      <c r="F75" s="70">
        <f>Devoirs[[#This Row],[J0]]+15</f>
        <v>45932</v>
      </c>
      <c r="G75" s="70">
        <f>Devoirs[[#This Row],[J0]]+30</f>
        <v>45947</v>
      </c>
      <c r="H75" s="70">
        <f>Devoirs[[#This Row],[J0]]+60</f>
        <v>45977</v>
      </c>
    </row>
    <row r="76" spans="1:8" ht="18" customHeight="1" x14ac:dyDescent="0.2">
      <c r="A76" s="65" t="s">
        <v>117</v>
      </c>
      <c r="B76" s="70">
        <v>45918</v>
      </c>
      <c r="C76" s="70">
        <f>Devoirs[[#This Row],[J0]]+2</f>
        <v>45920</v>
      </c>
      <c r="D76" s="70">
        <f>Devoirs[[#This Row],[J0]]+6</f>
        <v>45924</v>
      </c>
      <c r="E76" s="70">
        <f>Devoirs[[#This Row],[J0]]+10</f>
        <v>45928</v>
      </c>
      <c r="F76" s="70">
        <f>Devoirs[[#This Row],[J0]]+15</f>
        <v>45933</v>
      </c>
      <c r="G76" s="70">
        <f>Devoirs[[#This Row],[J0]]+30</f>
        <v>45948</v>
      </c>
      <c r="H76" s="70">
        <f>Devoirs[[#This Row],[J0]]+60</f>
        <v>45978</v>
      </c>
    </row>
    <row r="77" spans="1:8" ht="18" customHeight="1" x14ac:dyDescent="0.2">
      <c r="A77" s="65" t="s">
        <v>118</v>
      </c>
      <c r="B77" s="70">
        <v>45919</v>
      </c>
      <c r="C77" s="70">
        <f>Devoirs[[#This Row],[J0]]+2</f>
        <v>45921</v>
      </c>
      <c r="D77" s="70">
        <f>Devoirs[[#This Row],[J0]]+6</f>
        <v>45925</v>
      </c>
      <c r="E77" s="70">
        <f>Devoirs[[#This Row],[J0]]+10</f>
        <v>45929</v>
      </c>
      <c r="F77" s="70">
        <f>Devoirs[[#This Row],[J0]]+15</f>
        <v>45934</v>
      </c>
      <c r="G77" s="70">
        <f>Devoirs[[#This Row],[J0]]+30</f>
        <v>45949</v>
      </c>
      <c r="H77" s="70">
        <f>Devoirs[[#This Row],[J0]]+60</f>
        <v>45979</v>
      </c>
    </row>
    <row r="78" spans="1:8" ht="18" customHeight="1" x14ac:dyDescent="0.2">
      <c r="A78" s="65" t="s">
        <v>119</v>
      </c>
      <c r="B78" s="70">
        <v>45920</v>
      </c>
      <c r="C78" s="70">
        <f>Devoirs[[#This Row],[J0]]+2</f>
        <v>45922</v>
      </c>
      <c r="D78" s="70">
        <f>Devoirs[[#This Row],[J0]]+6</f>
        <v>45926</v>
      </c>
      <c r="E78" s="70">
        <f>Devoirs[[#This Row],[J0]]+10</f>
        <v>45930</v>
      </c>
      <c r="F78" s="70">
        <f>Devoirs[[#This Row],[J0]]+15</f>
        <v>45935</v>
      </c>
      <c r="G78" s="70">
        <f>Devoirs[[#This Row],[J0]]+30</f>
        <v>45950</v>
      </c>
      <c r="H78" s="70">
        <f>Devoirs[[#This Row],[J0]]+60</f>
        <v>45980</v>
      </c>
    </row>
    <row r="79" spans="1:8" ht="18" customHeight="1" x14ac:dyDescent="0.2">
      <c r="A79" s="65" t="s">
        <v>120</v>
      </c>
      <c r="B79" s="70">
        <v>45922</v>
      </c>
      <c r="C79" s="70">
        <f>Devoirs[[#This Row],[J0]]+2</f>
        <v>45924</v>
      </c>
      <c r="D79" s="70">
        <f>Devoirs[[#This Row],[J0]]+6</f>
        <v>45928</v>
      </c>
      <c r="E79" s="70">
        <f>Devoirs[[#This Row],[J0]]+10</f>
        <v>45932</v>
      </c>
      <c r="F79" s="70">
        <f>Devoirs[[#This Row],[J0]]+15</f>
        <v>45937</v>
      </c>
      <c r="G79" s="70">
        <f>Devoirs[[#This Row],[J0]]+30</f>
        <v>45952</v>
      </c>
      <c r="H79" s="70">
        <f>Devoirs[[#This Row],[J0]]+60</f>
        <v>45982</v>
      </c>
    </row>
    <row r="80" spans="1:8" ht="18" customHeight="1" x14ac:dyDescent="0.2">
      <c r="A80" s="65" t="s">
        <v>121</v>
      </c>
      <c r="B80" s="70">
        <v>45923</v>
      </c>
      <c r="C80" s="70">
        <f>Devoirs[[#This Row],[J0]]+2</f>
        <v>45925</v>
      </c>
      <c r="D80" s="70">
        <f>Devoirs[[#This Row],[J0]]+6</f>
        <v>45929</v>
      </c>
      <c r="E80" s="70">
        <f>Devoirs[[#This Row],[J0]]+10</f>
        <v>45933</v>
      </c>
      <c r="F80" s="70">
        <f>Devoirs[[#This Row],[J0]]+15</f>
        <v>45938</v>
      </c>
      <c r="G80" s="70">
        <f>Devoirs[[#This Row],[J0]]+30</f>
        <v>45953</v>
      </c>
      <c r="H80" s="70">
        <f>Devoirs[[#This Row],[J0]]+60</f>
        <v>45983</v>
      </c>
    </row>
    <row r="81" spans="1:8" ht="18" customHeight="1" x14ac:dyDescent="0.2">
      <c r="A81" s="65" t="s">
        <v>122</v>
      </c>
      <c r="B81" s="70">
        <v>45924</v>
      </c>
      <c r="C81" s="70">
        <f>Devoirs[[#This Row],[J0]]+2</f>
        <v>45926</v>
      </c>
      <c r="D81" s="70">
        <f>Devoirs[[#This Row],[J0]]+6</f>
        <v>45930</v>
      </c>
      <c r="E81" s="70">
        <f>Devoirs[[#This Row],[J0]]+10</f>
        <v>45934</v>
      </c>
      <c r="F81" s="70">
        <f>Devoirs[[#This Row],[J0]]+15</f>
        <v>45939</v>
      </c>
      <c r="G81" s="70">
        <f>Devoirs[[#This Row],[J0]]+30</f>
        <v>45954</v>
      </c>
      <c r="H81" s="70">
        <f>Devoirs[[#This Row],[J0]]+60</f>
        <v>45984</v>
      </c>
    </row>
    <row r="82" spans="1:8" ht="18" customHeight="1" x14ac:dyDescent="0.2">
      <c r="A82" s="65" t="s">
        <v>123</v>
      </c>
      <c r="B82" s="70">
        <v>45925</v>
      </c>
      <c r="C82" s="70">
        <f>Devoirs[[#This Row],[J0]]+2</f>
        <v>45927</v>
      </c>
      <c r="D82" s="70">
        <f>Devoirs[[#This Row],[J0]]+6</f>
        <v>45931</v>
      </c>
      <c r="E82" s="70">
        <f>Devoirs[[#This Row],[J0]]+10</f>
        <v>45935</v>
      </c>
      <c r="F82" s="70">
        <f>Devoirs[[#This Row],[J0]]+15</f>
        <v>45940</v>
      </c>
      <c r="G82" s="70">
        <f>Devoirs[[#This Row],[J0]]+30</f>
        <v>45955</v>
      </c>
      <c r="H82" s="70">
        <f>Devoirs[[#This Row],[J0]]+60</f>
        <v>45985</v>
      </c>
    </row>
    <row r="83" spans="1:8" ht="18" customHeight="1" x14ac:dyDescent="0.2">
      <c r="A83" s="66" t="s">
        <v>124</v>
      </c>
      <c r="B83" s="70">
        <v>45926</v>
      </c>
      <c r="C83" s="70">
        <f>Devoirs[[#This Row],[J0]]+2</f>
        <v>45928</v>
      </c>
      <c r="D83" s="70">
        <f>Devoirs[[#This Row],[J0]]+6</f>
        <v>45932</v>
      </c>
      <c r="E83" s="70">
        <f>Devoirs[[#This Row],[J0]]+10</f>
        <v>45936</v>
      </c>
      <c r="F83" s="70">
        <f>Devoirs[[#This Row],[J0]]+15</f>
        <v>45941</v>
      </c>
      <c r="G83" s="70">
        <f>Devoirs[[#This Row],[J0]]+30</f>
        <v>45956</v>
      </c>
      <c r="H83" s="70">
        <f>Devoirs[[#This Row],[J0]]+60</f>
        <v>45986</v>
      </c>
    </row>
    <row r="84" spans="1:8" ht="18" customHeight="1" x14ac:dyDescent="0.2">
      <c r="A84" s="46" t="s">
        <v>125</v>
      </c>
      <c r="B84" s="70"/>
      <c r="C84" s="70">
        <f>Devoirs[[#This Row],[J0]]+2</f>
        <v>2</v>
      </c>
      <c r="D84" s="70">
        <f>Devoirs[[#This Row],[J0]]+6</f>
        <v>6</v>
      </c>
      <c r="E84" s="70">
        <f>Devoirs[[#This Row],[J0]]+10</f>
        <v>10</v>
      </c>
      <c r="F84" s="70">
        <f>Devoirs[[#This Row],[J0]]+15</f>
        <v>15</v>
      </c>
      <c r="G84" s="70">
        <f>Devoirs[[#This Row],[J0]]+30</f>
        <v>30</v>
      </c>
      <c r="H84" s="70">
        <f>Devoirs[[#This Row],[J0]]+60</f>
        <v>60</v>
      </c>
    </row>
    <row r="85" spans="1:8" ht="18" customHeight="1" x14ac:dyDescent="0.2">
      <c r="A85" s="75" t="s">
        <v>126</v>
      </c>
      <c r="B85" s="70"/>
      <c r="C85" s="70">
        <f>Devoirs[[#This Row],[J0]]+2</f>
        <v>2</v>
      </c>
      <c r="D85" s="70">
        <f>Devoirs[[#This Row],[J0]]+6</f>
        <v>6</v>
      </c>
      <c r="E85" s="70">
        <f>Devoirs[[#This Row],[J0]]+10</f>
        <v>10</v>
      </c>
      <c r="F85" s="70">
        <f>Devoirs[[#This Row],[J0]]+15</f>
        <v>15</v>
      </c>
      <c r="G85" s="70">
        <f>Devoirs[[#This Row],[J0]]+30</f>
        <v>30</v>
      </c>
      <c r="H85" s="70">
        <f>Devoirs[[#This Row],[J0]]+60</f>
        <v>60</v>
      </c>
    </row>
    <row r="86" spans="1:8" ht="18" customHeight="1" x14ac:dyDescent="0.2">
      <c r="A86" s="75" t="s">
        <v>127</v>
      </c>
      <c r="B86" s="70"/>
      <c r="C86" s="70">
        <f>Devoirs[[#This Row],[J0]]+2</f>
        <v>2</v>
      </c>
      <c r="D86" s="70">
        <f>Devoirs[[#This Row],[J0]]+6</f>
        <v>6</v>
      </c>
      <c r="E86" s="70">
        <f>Devoirs[[#This Row],[J0]]+10</f>
        <v>10</v>
      </c>
      <c r="F86" s="70">
        <f>Devoirs[[#This Row],[J0]]+15</f>
        <v>15</v>
      </c>
      <c r="G86" s="70">
        <f>Devoirs[[#This Row],[J0]]+30</f>
        <v>30</v>
      </c>
      <c r="H86" s="70">
        <f>Devoirs[[#This Row],[J0]]+60</f>
        <v>60</v>
      </c>
    </row>
    <row r="87" spans="1:8" ht="18" customHeight="1" x14ac:dyDescent="0.2">
      <c r="A87" s="75" t="s">
        <v>128</v>
      </c>
      <c r="B87" s="70"/>
      <c r="C87" s="70">
        <f>Devoirs[[#This Row],[J0]]+2</f>
        <v>2</v>
      </c>
      <c r="D87" s="70">
        <f>Devoirs[[#This Row],[J0]]+6</f>
        <v>6</v>
      </c>
      <c r="E87" s="70">
        <f>Devoirs[[#This Row],[J0]]+10</f>
        <v>10</v>
      </c>
      <c r="F87" s="70">
        <f>Devoirs[[#This Row],[J0]]+15</f>
        <v>15</v>
      </c>
      <c r="G87" s="70">
        <f>Devoirs[[#This Row],[J0]]+30</f>
        <v>30</v>
      </c>
      <c r="H87" s="70">
        <f>Devoirs[[#This Row],[J0]]+60</f>
        <v>60</v>
      </c>
    </row>
    <row r="88" spans="1:8" ht="18" customHeight="1" x14ac:dyDescent="0.2">
      <c r="A88" s="75" t="s">
        <v>129</v>
      </c>
      <c r="B88" s="70"/>
      <c r="C88" s="70">
        <f>Devoirs[[#This Row],[J0]]+2</f>
        <v>2</v>
      </c>
      <c r="D88" s="70">
        <f>Devoirs[[#This Row],[J0]]+6</f>
        <v>6</v>
      </c>
      <c r="E88" s="70">
        <f>Devoirs[[#This Row],[J0]]+10</f>
        <v>10</v>
      </c>
      <c r="F88" s="70">
        <f>Devoirs[[#This Row],[J0]]+15</f>
        <v>15</v>
      </c>
      <c r="G88" s="70">
        <f>Devoirs[[#This Row],[J0]]+30</f>
        <v>30</v>
      </c>
      <c r="H88" s="70">
        <f>Devoirs[[#This Row],[J0]]+60</f>
        <v>60</v>
      </c>
    </row>
    <row r="89" spans="1:8" ht="18" customHeight="1" x14ac:dyDescent="0.2">
      <c r="A89" s="75" t="s">
        <v>130</v>
      </c>
      <c r="B89" s="70"/>
      <c r="C89" s="70">
        <f>Devoirs[[#This Row],[J0]]+2</f>
        <v>2</v>
      </c>
      <c r="D89" s="70">
        <f>Devoirs[[#This Row],[J0]]+6</f>
        <v>6</v>
      </c>
      <c r="E89" s="70">
        <f>Devoirs[[#This Row],[J0]]+10</f>
        <v>10</v>
      </c>
      <c r="F89" s="70">
        <f>Devoirs[[#This Row],[J0]]+15</f>
        <v>15</v>
      </c>
      <c r="G89" s="70">
        <f>Devoirs[[#This Row],[J0]]+30</f>
        <v>30</v>
      </c>
      <c r="H89" s="70">
        <f>Devoirs[[#This Row],[J0]]+60</f>
        <v>60</v>
      </c>
    </row>
    <row r="90" spans="1:8" ht="18" customHeight="1" x14ac:dyDescent="0.2">
      <c r="A90" s="75" t="s">
        <v>131</v>
      </c>
      <c r="B90" s="70"/>
      <c r="C90" s="70">
        <f>Devoirs[[#This Row],[J0]]+2</f>
        <v>2</v>
      </c>
      <c r="D90" s="70">
        <f>Devoirs[[#This Row],[J0]]+6</f>
        <v>6</v>
      </c>
      <c r="E90" s="70">
        <f>Devoirs[[#This Row],[J0]]+10</f>
        <v>10</v>
      </c>
      <c r="F90" s="70">
        <f>Devoirs[[#This Row],[J0]]+15</f>
        <v>15</v>
      </c>
      <c r="G90" s="70">
        <f>Devoirs[[#This Row],[J0]]+30</f>
        <v>30</v>
      </c>
      <c r="H90" s="70">
        <f>Devoirs[[#This Row],[J0]]+60</f>
        <v>60</v>
      </c>
    </row>
    <row r="91" spans="1:8" ht="18" customHeight="1" x14ac:dyDescent="0.2">
      <c r="A91" s="75" t="s">
        <v>132</v>
      </c>
      <c r="B91" s="70"/>
      <c r="C91" s="70">
        <f>Devoirs[[#This Row],[J0]]+2</f>
        <v>2</v>
      </c>
      <c r="D91" s="70">
        <f>Devoirs[[#This Row],[J0]]+6</f>
        <v>6</v>
      </c>
      <c r="E91" s="70">
        <f>Devoirs[[#This Row],[J0]]+10</f>
        <v>10</v>
      </c>
      <c r="F91" s="70">
        <f>Devoirs[[#This Row],[J0]]+15</f>
        <v>15</v>
      </c>
      <c r="G91" s="70">
        <f>Devoirs[[#This Row],[J0]]+30</f>
        <v>30</v>
      </c>
      <c r="H91" s="70">
        <f>Devoirs[[#This Row],[J0]]+60</f>
        <v>60</v>
      </c>
    </row>
    <row r="92" spans="1:8" ht="18" customHeight="1" x14ac:dyDescent="0.2">
      <c r="A92" s="75" t="s">
        <v>133</v>
      </c>
      <c r="B92" s="70"/>
      <c r="C92" s="70">
        <f>Devoirs[[#This Row],[J0]]+2</f>
        <v>2</v>
      </c>
      <c r="D92" s="70">
        <f>Devoirs[[#This Row],[J0]]+6</f>
        <v>6</v>
      </c>
      <c r="E92" s="70">
        <f>Devoirs[[#This Row],[J0]]+10</f>
        <v>10</v>
      </c>
      <c r="F92" s="70">
        <f>Devoirs[[#This Row],[J0]]+15</f>
        <v>15</v>
      </c>
      <c r="G92" s="70">
        <f>Devoirs[[#This Row],[J0]]+30</f>
        <v>30</v>
      </c>
      <c r="H92" s="70">
        <f>Devoirs[[#This Row],[J0]]+60</f>
        <v>60</v>
      </c>
    </row>
    <row r="93" spans="1:8" ht="18" customHeight="1" x14ac:dyDescent="0.2">
      <c r="A93" s="75" t="s">
        <v>134</v>
      </c>
      <c r="B93" s="70"/>
      <c r="C93" s="70">
        <f>Devoirs[[#This Row],[J0]]+2</f>
        <v>2</v>
      </c>
      <c r="D93" s="70">
        <f>Devoirs[[#This Row],[J0]]+6</f>
        <v>6</v>
      </c>
      <c r="E93" s="70">
        <f>Devoirs[[#This Row],[J0]]+10</f>
        <v>10</v>
      </c>
      <c r="F93" s="70">
        <f>Devoirs[[#This Row],[J0]]+15</f>
        <v>15</v>
      </c>
      <c r="G93" s="70">
        <f>Devoirs[[#This Row],[J0]]+30</f>
        <v>30</v>
      </c>
      <c r="H93" s="70">
        <f>Devoirs[[#This Row],[J0]]+60</f>
        <v>60</v>
      </c>
    </row>
    <row r="94" spans="1:8" ht="18" customHeight="1" x14ac:dyDescent="0.2">
      <c r="A94" s="46" t="s">
        <v>135</v>
      </c>
      <c r="B94" s="70"/>
      <c r="C94" s="70">
        <f>Devoirs[[#This Row],[J0]]+2</f>
        <v>2</v>
      </c>
      <c r="D94" s="70">
        <f>Devoirs[[#This Row],[J0]]+6</f>
        <v>6</v>
      </c>
      <c r="E94" s="70">
        <f>Devoirs[[#This Row],[J0]]+10</f>
        <v>10</v>
      </c>
      <c r="F94" s="70">
        <f>Devoirs[[#This Row],[J0]]+15</f>
        <v>15</v>
      </c>
      <c r="G94" s="70">
        <f>Devoirs[[#This Row],[J0]]+30</f>
        <v>30</v>
      </c>
      <c r="H94" s="70">
        <f>Devoirs[[#This Row],[J0]]+60</f>
        <v>60</v>
      </c>
    </row>
    <row r="95" spans="1:8" ht="18" customHeight="1" x14ac:dyDescent="0.2">
      <c r="A95" s="76" t="s">
        <v>136</v>
      </c>
      <c r="B95" s="70"/>
      <c r="C95" s="70">
        <f>Devoirs[[#This Row],[J0]]+2</f>
        <v>2</v>
      </c>
      <c r="D95" s="70">
        <f>Devoirs[[#This Row],[J0]]+6</f>
        <v>6</v>
      </c>
      <c r="E95" s="70">
        <f>Devoirs[[#This Row],[J0]]+10</f>
        <v>10</v>
      </c>
      <c r="F95" s="70">
        <f>Devoirs[[#This Row],[J0]]+15</f>
        <v>15</v>
      </c>
      <c r="G95" s="70">
        <f>Devoirs[[#This Row],[J0]]+30</f>
        <v>30</v>
      </c>
      <c r="H95" s="70">
        <f>Devoirs[[#This Row],[J0]]+60</f>
        <v>60</v>
      </c>
    </row>
    <row r="96" spans="1:8" ht="18" customHeight="1" x14ac:dyDescent="0.2">
      <c r="A96" s="76" t="s">
        <v>137</v>
      </c>
      <c r="B96" s="70"/>
      <c r="C96" s="70">
        <f>Devoirs[[#This Row],[J0]]+2</f>
        <v>2</v>
      </c>
      <c r="D96" s="70">
        <f>Devoirs[[#This Row],[J0]]+6</f>
        <v>6</v>
      </c>
      <c r="E96" s="70">
        <f>Devoirs[[#This Row],[J0]]+10</f>
        <v>10</v>
      </c>
      <c r="F96" s="70">
        <f>Devoirs[[#This Row],[J0]]+15</f>
        <v>15</v>
      </c>
      <c r="G96" s="70">
        <f>Devoirs[[#This Row],[J0]]+30</f>
        <v>30</v>
      </c>
      <c r="H96" s="70">
        <f>Devoirs[[#This Row],[J0]]+60</f>
        <v>60</v>
      </c>
    </row>
    <row r="97" spans="1:8" ht="18" customHeight="1" x14ac:dyDescent="0.2">
      <c r="A97" s="76" t="s">
        <v>138</v>
      </c>
      <c r="B97" s="70"/>
      <c r="C97" s="70">
        <f>Devoirs[[#This Row],[J0]]+2</f>
        <v>2</v>
      </c>
      <c r="D97" s="70">
        <f>Devoirs[[#This Row],[J0]]+6</f>
        <v>6</v>
      </c>
      <c r="E97" s="70">
        <f>Devoirs[[#This Row],[J0]]+10</f>
        <v>10</v>
      </c>
      <c r="F97" s="70">
        <f>Devoirs[[#This Row],[J0]]+15</f>
        <v>15</v>
      </c>
      <c r="G97" s="70">
        <f>Devoirs[[#This Row],[J0]]+30</f>
        <v>30</v>
      </c>
      <c r="H97" s="70">
        <f>Devoirs[[#This Row],[J0]]+60</f>
        <v>60</v>
      </c>
    </row>
    <row r="98" spans="1:8" ht="18" customHeight="1" x14ac:dyDescent="0.2">
      <c r="A98" s="76" t="s">
        <v>139</v>
      </c>
      <c r="B98" s="70"/>
      <c r="C98" s="70">
        <f>Devoirs[[#This Row],[J0]]+2</f>
        <v>2</v>
      </c>
      <c r="D98" s="70">
        <f>Devoirs[[#This Row],[J0]]+6</f>
        <v>6</v>
      </c>
      <c r="E98" s="70">
        <f>Devoirs[[#This Row],[J0]]+10</f>
        <v>10</v>
      </c>
      <c r="F98" s="70">
        <f>Devoirs[[#This Row],[J0]]+15</f>
        <v>15</v>
      </c>
      <c r="G98" s="70">
        <f>Devoirs[[#This Row],[J0]]+30</f>
        <v>30</v>
      </c>
      <c r="H98" s="70">
        <f>Devoirs[[#This Row],[J0]]+60</f>
        <v>60</v>
      </c>
    </row>
    <row r="99" spans="1:8" ht="18" customHeight="1" x14ac:dyDescent="0.2">
      <c r="A99" s="76" t="s">
        <v>140</v>
      </c>
      <c r="B99" s="70"/>
      <c r="C99" s="70">
        <f>Devoirs[[#This Row],[J0]]+2</f>
        <v>2</v>
      </c>
      <c r="D99" s="70">
        <f>Devoirs[[#This Row],[J0]]+6</f>
        <v>6</v>
      </c>
      <c r="E99" s="70">
        <f>Devoirs[[#This Row],[J0]]+10</f>
        <v>10</v>
      </c>
      <c r="F99" s="70">
        <f>Devoirs[[#This Row],[J0]]+15</f>
        <v>15</v>
      </c>
      <c r="G99" s="70">
        <f>Devoirs[[#This Row],[J0]]+30</f>
        <v>30</v>
      </c>
      <c r="H99" s="70">
        <f>Devoirs[[#This Row],[J0]]+60</f>
        <v>60</v>
      </c>
    </row>
    <row r="100" spans="1:8" ht="18" customHeight="1" x14ac:dyDescent="0.2">
      <c r="A100" s="76" t="s">
        <v>141</v>
      </c>
      <c r="B100" s="70"/>
      <c r="C100" s="70">
        <f>Devoirs[[#This Row],[J0]]+2</f>
        <v>2</v>
      </c>
      <c r="D100" s="70">
        <f>Devoirs[[#This Row],[J0]]+6</f>
        <v>6</v>
      </c>
      <c r="E100" s="70">
        <f>Devoirs[[#This Row],[J0]]+10</f>
        <v>10</v>
      </c>
      <c r="F100" s="70">
        <f>Devoirs[[#This Row],[J0]]+15</f>
        <v>15</v>
      </c>
      <c r="G100" s="70">
        <f>Devoirs[[#This Row],[J0]]+30</f>
        <v>30</v>
      </c>
      <c r="H100" s="70">
        <f>Devoirs[[#This Row],[J0]]+60</f>
        <v>60</v>
      </c>
    </row>
    <row r="101" spans="1:8" ht="18" customHeight="1" x14ac:dyDescent="0.2">
      <c r="A101" s="76" t="s">
        <v>142</v>
      </c>
      <c r="B101" s="70"/>
      <c r="C101" s="70">
        <f>Devoirs[[#This Row],[J0]]+2</f>
        <v>2</v>
      </c>
      <c r="D101" s="70">
        <f>Devoirs[[#This Row],[J0]]+6</f>
        <v>6</v>
      </c>
      <c r="E101" s="70">
        <f>Devoirs[[#This Row],[J0]]+10</f>
        <v>10</v>
      </c>
      <c r="F101" s="70">
        <f>Devoirs[[#This Row],[J0]]+15</f>
        <v>15</v>
      </c>
      <c r="G101" s="70">
        <f>Devoirs[[#This Row],[J0]]+30</f>
        <v>30</v>
      </c>
      <c r="H101" s="70">
        <f>Devoirs[[#This Row],[J0]]+60</f>
        <v>60</v>
      </c>
    </row>
    <row r="102" spans="1:8" ht="18" customHeight="1" x14ac:dyDescent="0.2">
      <c r="A102" s="76"/>
      <c r="B102" s="70"/>
      <c r="C102" s="70">
        <f>Devoirs[[#This Row],[J0]]+2</f>
        <v>2</v>
      </c>
      <c r="D102" s="70">
        <f>Devoirs[[#This Row],[J0]]+6</f>
        <v>6</v>
      </c>
      <c r="E102" s="70">
        <f>Devoirs[[#This Row],[J0]]+10</f>
        <v>10</v>
      </c>
      <c r="F102" s="70">
        <f>Devoirs[[#This Row],[J0]]+15</f>
        <v>15</v>
      </c>
      <c r="G102" s="70">
        <f>Devoirs[[#This Row],[J0]]+30</f>
        <v>30</v>
      </c>
      <c r="H102" s="70">
        <f>Devoirs[[#This Row],[J0]]+60</f>
        <v>60</v>
      </c>
    </row>
    <row r="103" spans="1:8" ht="18" customHeight="1" x14ac:dyDescent="0.2">
      <c r="A103" s="76"/>
      <c r="B103" s="70"/>
      <c r="C103" s="70">
        <f>Devoirs[[#This Row],[J0]]+2</f>
        <v>2</v>
      </c>
      <c r="D103" s="70">
        <f>Devoirs[[#This Row],[J0]]+6</f>
        <v>6</v>
      </c>
      <c r="E103" s="70">
        <f>Devoirs[[#This Row],[J0]]+10</f>
        <v>10</v>
      </c>
      <c r="F103" s="70">
        <f>Devoirs[[#This Row],[J0]]+15</f>
        <v>15</v>
      </c>
      <c r="G103" s="70">
        <f>Devoirs[[#This Row],[J0]]+30</f>
        <v>30</v>
      </c>
      <c r="H103" s="70">
        <f>Devoirs[[#This Row],[J0]]+60</f>
        <v>60</v>
      </c>
    </row>
    <row r="104" spans="1:8" ht="18" customHeight="1" x14ac:dyDescent="0.2">
      <c r="A104" s="76"/>
      <c r="B104" s="70"/>
      <c r="C104" s="70">
        <f>Devoirs[[#This Row],[J0]]+2</f>
        <v>2</v>
      </c>
      <c r="D104" s="70">
        <f>Devoirs[[#This Row],[J0]]+6</f>
        <v>6</v>
      </c>
      <c r="E104" s="70">
        <f>Devoirs[[#This Row],[J0]]+10</f>
        <v>10</v>
      </c>
      <c r="F104" s="70">
        <f>Devoirs[[#This Row],[J0]]+15</f>
        <v>15</v>
      </c>
      <c r="G104" s="70">
        <f>Devoirs[[#This Row],[J0]]+30</f>
        <v>30</v>
      </c>
      <c r="H104" s="70">
        <f>Devoirs[[#This Row],[J0]]+60</f>
        <v>60</v>
      </c>
    </row>
    <row r="105" spans="1:8" ht="18" customHeight="1" x14ac:dyDescent="0.2">
      <c r="A105" s="76"/>
      <c r="B105" s="70"/>
      <c r="C105" s="70">
        <f>Devoirs[[#This Row],[J0]]+2</f>
        <v>2</v>
      </c>
      <c r="D105" s="70">
        <f>Devoirs[[#This Row],[J0]]+6</f>
        <v>6</v>
      </c>
      <c r="E105" s="70">
        <f>Devoirs[[#This Row],[J0]]+10</f>
        <v>10</v>
      </c>
      <c r="F105" s="70">
        <f>Devoirs[[#This Row],[J0]]+15</f>
        <v>15</v>
      </c>
      <c r="G105" s="70">
        <f>Devoirs[[#This Row],[J0]]+30</f>
        <v>30</v>
      </c>
      <c r="H105" s="70">
        <f>Devoirs[[#This Row],[J0]]+60</f>
        <v>60</v>
      </c>
    </row>
  </sheetData>
  <phoneticPr fontId="34" type="noConversion"/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H21"/>
  <sheetViews>
    <sheetView workbookViewId="0">
      <selection activeCell="C2" sqref="C2"/>
    </sheetView>
  </sheetViews>
  <sheetFormatPr baseColWidth="10" defaultColWidth="9.140625" defaultRowHeight="12.75" x14ac:dyDescent="0.2"/>
  <cols>
    <col min="1" max="1" width="3" style="72" bestFit="1" customWidth="1"/>
    <col min="2" max="2" width="20.28515625" bestFit="1" customWidth="1"/>
    <col min="3" max="7" width="19.28515625" customWidth="1"/>
    <col min="8" max="8" width="27.42578125" bestFit="1" customWidth="1"/>
    <col min="9" max="9" width="11.42578125" customWidth="1"/>
  </cols>
  <sheetData>
    <row r="1" spans="1:8" ht="13.5" thickBot="1" x14ac:dyDescent="0.25">
      <c r="A1" s="72" t="s">
        <v>10</v>
      </c>
    </row>
    <row r="2" spans="1:8" s="7" customFormat="1" ht="24" thickTop="1" thickBot="1" x14ac:dyDescent="0.25">
      <c r="A2" s="73" t="s">
        <v>10</v>
      </c>
      <c r="B2" s="5">
        <v>2025</v>
      </c>
      <c r="C2" s="6">
        <v>38</v>
      </c>
      <c r="D2"/>
    </row>
    <row r="3" spans="1:8" ht="13.5" thickTop="1" x14ac:dyDescent="0.2">
      <c r="A3" s="72" t="s">
        <v>10</v>
      </c>
    </row>
    <row r="4" spans="1:8" ht="38.25" thickBot="1" x14ac:dyDescent="0.25">
      <c r="A4" s="72" t="s">
        <v>10</v>
      </c>
      <c r="B4" s="82" t="s">
        <v>9</v>
      </c>
      <c r="C4" s="82"/>
      <c r="D4" s="82"/>
      <c r="E4" s="82"/>
      <c r="F4" s="82"/>
      <c r="G4" s="82"/>
      <c r="H4" s="82"/>
    </row>
    <row r="5" spans="1:8" ht="15" thickTop="1" x14ac:dyDescent="0.2">
      <c r="A5" s="72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36" customFormat="1" ht="15.75" x14ac:dyDescent="0.2">
      <c r="A6" s="74" t="s">
        <v>10</v>
      </c>
      <c r="B6" s="34">
        <f>B7</f>
        <v>45915</v>
      </c>
      <c r="C6" s="35"/>
      <c r="D6" s="35"/>
      <c r="E6" s="35"/>
      <c r="F6" s="35"/>
      <c r="G6" s="35"/>
      <c r="H6" s="34">
        <f>H7</f>
        <v>45921</v>
      </c>
    </row>
    <row r="7" spans="1:8" ht="27" x14ac:dyDescent="0.2">
      <c r="A7" s="72" t="s">
        <v>10</v>
      </c>
      <c r="B7" s="8">
        <f>(C2-1)*7+IF(WEEKDAY(DATE(B2,1,1),2)&gt;4,7,0)+DATE(B2,1,1)-WEEKDAY(DATE(B2,1,1),2)+1</f>
        <v>45915</v>
      </c>
      <c r="C7" s="8">
        <f>B7+1</f>
        <v>45916</v>
      </c>
      <c r="D7" s="8">
        <f t="shared" ref="D7:H7" si="0">C7+1</f>
        <v>45917</v>
      </c>
      <c r="E7" s="8">
        <f t="shared" si="0"/>
        <v>45918</v>
      </c>
      <c r="F7" s="8">
        <f t="shared" si="0"/>
        <v>45919</v>
      </c>
      <c r="G7" s="8">
        <f t="shared" si="0"/>
        <v>45920</v>
      </c>
      <c r="H7" s="8">
        <f t="shared" si="0"/>
        <v>45921</v>
      </c>
    </row>
    <row r="8" spans="1:8" x14ac:dyDescent="0.2">
      <c r="A8">
        <v>1</v>
      </c>
      <c r="B8" s="51" t="s">
        <v>143</v>
      </c>
      <c r="C8" s="77" t="s">
        <v>151</v>
      </c>
      <c r="D8" s="51" t="s">
        <v>157</v>
      </c>
      <c r="E8" s="77" t="s">
        <v>166</v>
      </c>
      <c r="F8" s="52" t="s">
        <v>176</v>
      </c>
      <c r="G8" s="77" t="s">
        <v>185</v>
      </c>
      <c r="H8" s="51" t="s">
        <v>195</v>
      </c>
    </row>
    <row r="9" spans="1:8" x14ac:dyDescent="0.2">
      <c r="A9">
        <v>2</v>
      </c>
      <c r="B9" s="52" t="s">
        <v>144</v>
      </c>
      <c r="C9" s="77" t="s">
        <v>152</v>
      </c>
      <c r="D9" s="52" t="s">
        <v>158</v>
      </c>
      <c r="E9" s="77" t="s">
        <v>167</v>
      </c>
      <c r="F9" s="52" t="s">
        <v>177</v>
      </c>
      <c r="G9" s="77" t="s">
        <v>186</v>
      </c>
      <c r="H9" s="52" t="s">
        <v>196</v>
      </c>
    </row>
    <row r="10" spans="1:8" x14ac:dyDescent="0.2">
      <c r="A10">
        <v>3</v>
      </c>
      <c r="B10" s="68" t="s">
        <v>145</v>
      </c>
      <c r="C10" s="51" t="s">
        <v>153</v>
      </c>
      <c r="D10" s="52" t="s">
        <v>159</v>
      </c>
      <c r="E10" s="51" t="s">
        <v>168</v>
      </c>
      <c r="F10" s="37" t="s">
        <v>178</v>
      </c>
      <c r="G10" s="52" t="s">
        <v>187</v>
      </c>
      <c r="H10" s="52" t="s">
        <v>197</v>
      </c>
    </row>
    <row r="11" spans="1:8" x14ac:dyDescent="0.2">
      <c r="A11">
        <v>4</v>
      </c>
      <c r="B11" s="68" t="s">
        <v>146</v>
      </c>
      <c r="C11" s="51" t="s">
        <v>154</v>
      </c>
      <c r="D11" s="37" t="s">
        <v>160</v>
      </c>
      <c r="E11" s="51" t="s">
        <v>169</v>
      </c>
      <c r="F11" s="37" t="s">
        <v>179</v>
      </c>
      <c r="G11" s="52" t="s">
        <v>188</v>
      </c>
      <c r="H11" s="68" t="s">
        <v>198</v>
      </c>
    </row>
    <row r="12" spans="1:8" x14ac:dyDescent="0.2">
      <c r="A12">
        <v>5</v>
      </c>
      <c r="B12" s="68" t="s">
        <v>147</v>
      </c>
      <c r="C12" s="68" t="s">
        <v>155</v>
      </c>
      <c r="D12" s="37" t="s">
        <v>161</v>
      </c>
      <c r="E12" s="52" t="s">
        <v>170</v>
      </c>
      <c r="F12" s="37" t="s">
        <v>180</v>
      </c>
      <c r="G12" s="68" t="s">
        <v>189</v>
      </c>
      <c r="H12" s="68" t="s">
        <v>199</v>
      </c>
    </row>
    <row r="13" spans="1:8" x14ac:dyDescent="0.2">
      <c r="A13">
        <v>6</v>
      </c>
      <c r="B13" s="68" t="s">
        <v>148</v>
      </c>
      <c r="C13" s="68" t="s">
        <v>156</v>
      </c>
      <c r="D13" s="37" t="s">
        <v>162</v>
      </c>
      <c r="E13" s="52" t="s">
        <v>171</v>
      </c>
      <c r="F13" s="68" t="s">
        <v>181</v>
      </c>
      <c r="G13" s="68" t="s">
        <v>190</v>
      </c>
      <c r="H13" s="68" t="s">
        <v>200</v>
      </c>
    </row>
    <row r="14" spans="1:8" x14ac:dyDescent="0.2">
      <c r="A14">
        <v>7</v>
      </c>
      <c r="B14" s="68" t="s">
        <v>149</v>
      </c>
      <c r="D14" s="68" t="s">
        <v>163</v>
      </c>
      <c r="E14" s="68" t="s">
        <v>172</v>
      </c>
      <c r="F14" s="68" t="s">
        <v>182</v>
      </c>
      <c r="G14" s="68" t="s">
        <v>191</v>
      </c>
    </row>
    <row r="15" spans="1:8" x14ac:dyDescent="0.2">
      <c r="A15">
        <v>8</v>
      </c>
      <c r="B15" s="68" t="s">
        <v>150</v>
      </c>
      <c r="D15" s="68" t="s">
        <v>164</v>
      </c>
      <c r="E15" s="68" t="s">
        <v>173</v>
      </c>
      <c r="F15" s="68" t="s">
        <v>183</v>
      </c>
      <c r="G15" s="68" t="s">
        <v>192</v>
      </c>
    </row>
    <row r="16" spans="1:8" x14ac:dyDescent="0.2">
      <c r="A16">
        <v>9</v>
      </c>
      <c r="D16" s="68" t="s">
        <v>165</v>
      </c>
      <c r="E16" s="68" t="s">
        <v>174</v>
      </c>
      <c r="F16" s="68" t="s">
        <v>184</v>
      </c>
      <c r="G16" s="68" t="s">
        <v>193</v>
      </c>
    </row>
    <row r="17" spans="1:7" x14ac:dyDescent="0.2">
      <c r="A17">
        <v>10</v>
      </c>
      <c r="E17" s="68" t="s">
        <v>175</v>
      </c>
      <c r="G17" s="68" t="s">
        <v>194</v>
      </c>
    </row>
    <row r="18" spans="1:7" x14ac:dyDescent="0.2">
      <c r="A18"/>
    </row>
    <row r="19" spans="1:7" x14ac:dyDescent="0.2">
      <c r="A19"/>
    </row>
    <row r="20" spans="1:7" x14ac:dyDescent="0.2">
      <c r="A20"/>
    </row>
    <row r="21" spans="1:7" x14ac:dyDescent="0.2">
      <c r="A21"/>
    </row>
  </sheetData>
  <mergeCells count="1">
    <mergeCell ref="B4:H4"/>
  </mergeCells>
  <conditionalFormatting sqref="B6:H7">
    <cfRule type="expression" dxfId="4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74"/>
  <sheetViews>
    <sheetView tabSelected="1" topLeftCell="A4" zoomScale="90" zoomScaleNormal="90" workbookViewId="0">
      <selection activeCell="P30" sqref="P30"/>
    </sheetView>
  </sheetViews>
  <sheetFormatPr baseColWidth="10" defaultColWidth="9.140625" defaultRowHeight="12.75" x14ac:dyDescent="0.2"/>
  <cols>
    <col min="1" max="1" width="2.28515625" style="26" customWidth="1"/>
    <col min="2" max="2" width="4.140625" style="31" bestFit="1" customWidth="1"/>
    <col min="3" max="7" width="20.5703125" customWidth="1"/>
    <col min="8" max="8" width="22.5703125" customWidth="1"/>
    <col min="9" max="9" width="20.5703125" customWidth="1"/>
    <col min="10" max="10" width="1.7109375" customWidth="1"/>
  </cols>
  <sheetData>
    <row r="1" spans="1:9" ht="13.5" thickBot="1" x14ac:dyDescent="0.25"/>
    <row r="2" spans="1:9" s="7" customFormat="1" ht="24" thickTop="1" thickBot="1" x14ac:dyDescent="0.25">
      <c r="A2" s="27"/>
      <c r="B2" s="32"/>
      <c r="C2" s="9">
        <v>2025</v>
      </c>
      <c r="D2" s="10" t="str">
        <f>UPPER(CHOOSE(E2,"Janvier","Février","Mars","Avril","Mai","Juin","Juillet","Août","Septembre","Octobre","Novembre","Décembre"))</f>
        <v>SEPTEMBRE</v>
      </c>
      <c r="E2" s="11">
        <v>9</v>
      </c>
    </row>
    <row r="3" spans="1:9" ht="13.5" thickTop="1" x14ac:dyDescent="0.2"/>
    <row r="4" spans="1:9" ht="38.25" thickBot="1" x14ac:dyDescent="0.25">
      <c r="C4" s="83" t="s">
        <v>11</v>
      </c>
      <c r="D4" s="84"/>
      <c r="E4" s="84"/>
      <c r="F4" s="84"/>
      <c r="G4" s="84"/>
      <c r="H4" s="84"/>
      <c r="I4" s="84"/>
    </row>
    <row r="5" spans="1:9" ht="15.75" thickTop="1" thickBot="1" x14ac:dyDescent="0.25">
      <c r="B5" s="26"/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4" t="s">
        <v>8</v>
      </c>
      <c r="I5" s="12" t="s">
        <v>2</v>
      </c>
    </row>
    <row r="6" spans="1:9" ht="30" thickTop="1" x14ac:dyDescent="0.2">
      <c r="B6" s="33">
        <f>1+INT(MIN(MOD(C6-DATE(YEAR(C6)+{-1;0;1},1,5)+WEEKDAY(DATE(YEAR(C6)+{-1;0;1},1,3)),734))/7)</f>
        <v>36</v>
      </c>
      <c r="C6" s="17">
        <f>DATE(C2,E2,1)-WEEKDAY(DATE(C2,E2,1),2)+1</f>
        <v>45901</v>
      </c>
      <c r="D6" s="18">
        <f t="shared" ref="D6:I6" si="0">C6+1</f>
        <v>45902</v>
      </c>
      <c r="E6" s="18">
        <f t="shared" si="0"/>
        <v>45903</v>
      </c>
      <c r="F6" s="18">
        <f t="shared" si="0"/>
        <v>45904</v>
      </c>
      <c r="G6" s="18">
        <f t="shared" si="0"/>
        <v>45905</v>
      </c>
      <c r="H6" s="18">
        <f t="shared" si="0"/>
        <v>45906</v>
      </c>
      <c r="I6" s="18">
        <f t="shared" si="0"/>
        <v>45907</v>
      </c>
    </row>
    <row r="7" spans="1:9" ht="12.6" customHeight="1" x14ac:dyDescent="0.2">
      <c r="B7" s="26"/>
      <c r="C7" s="19" t="str">
        <f>IFERROR(VLOOKUP(C6,JF_P[],2,0),"")</f>
        <v/>
      </c>
      <c r="D7" s="20" t="str">
        <f>IFERROR(VLOOKUP(D6,JF_P[],2,0),"")</f>
        <v/>
      </c>
      <c r="E7" s="20" t="str">
        <f>IFERROR(VLOOKUP(E6,JF_P[],2,0),"")</f>
        <v/>
      </c>
      <c r="F7" s="20" t="str">
        <f>IFERROR(VLOOKUP(F6,JF_P[],2,0),"")</f>
        <v/>
      </c>
      <c r="G7" s="20" t="str">
        <f>IFERROR(VLOOKUP(G6,JF_P[],2,0),"")</f>
        <v/>
      </c>
      <c r="H7" s="20" t="str">
        <f>IFERROR(VLOOKUP(H6,JF_P[],2,0),"")</f>
        <v/>
      </c>
      <c r="I7" s="20" t="str">
        <f>IFERROR(VLOOKUP(I6,JF_P[],2,0),"")</f>
        <v/>
      </c>
    </row>
    <row r="8" spans="1:9" x14ac:dyDescent="0.2">
      <c r="B8" s="26"/>
      <c r="C8" s="81" t="s">
        <v>264</v>
      </c>
      <c r="D8" s="16"/>
      <c r="E8" s="53" t="s">
        <v>265</v>
      </c>
      <c r="F8" s="16"/>
      <c r="G8" s="67" t="s">
        <v>266</v>
      </c>
      <c r="H8" s="16"/>
      <c r="I8" s="53" t="s">
        <v>269</v>
      </c>
    </row>
    <row r="9" spans="1:9" x14ac:dyDescent="0.2">
      <c r="B9" s="26"/>
      <c r="C9" s="15"/>
      <c r="D9" s="16"/>
      <c r="E9" s="16"/>
      <c r="F9" s="16"/>
      <c r="G9" s="67" t="s">
        <v>267</v>
      </c>
      <c r="H9" s="16"/>
      <c r="I9" s="67" t="s">
        <v>270</v>
      </c>
    </row>
    <row r="10" spans="1:9" x14ac:dyDescent="0.2">
      <c r="B10" s="26"/>
      <c r="C10" s="15"/>
      <c r="D10" s="16"/>
      <c r="E10" s="16"/>
      <c r="F10" s="16"/>
      <c r="G10" s="67" t="s">
        <v>268</v>
      </c>
      <c r="H10" s="16"/>
      <c r="I10" s="67" t="s">
        <v>271</v>
      </c>
    </row>
    <row r="11" spans="1:9" x14ac:dyDescent="0.2">
      <c r="B11" s="26"/>
      <c r="C11" s="15"/>
      <c r="D11" s="16"/>
      <c r="E11" s="16"/>
      <c r="F11" s="16"/>
      <c r="G11" s="16"/>
      <c r="H11" s="16"/>
      <c r="I11" s="67" t="s">
        <v>272</v>
      </c>
    </row>
    <row r="12" spans="1:9" ht="13.5" thickBot="1" x14ac:dyDescent="0.25">
      <c r="B12" s="26"/>
      <c r="C12" s="15"/>
      <c r="D12" s="16"/>
      <c r="E12" s="16"/>
      <c r="F12" s="16"/>
      <c r="G12" s="16"/>
      <c r="H12" s="16"/>
      <c r="I12" s="16"/>
    </row>
    <row r="13" spans="1:9" ht="30" thickTop="1" x14ac:dyDescent="0.2">
      <c r="B13" s="33">
        <f>1+INT(MIN(MOD(C13-DATE(YEAR(C13)+{-1;0;1},1,5)+WEEKDAY(DATE(YEAR(C13)+{-1;0;1},1,3)),734))/7)</f>
        <v>37</v>
      </c>
      <c r="C13" s="17">
        <f>C6+7</f>
        <v>45908</v>
      </c>
      <c r="D13" s="18">
        <f t="shared" ref="D13:I13" si="1">C13+1</f>
        <v>45909</v>
      </c>
      <c r="E13" s="18">
        <f t="shared" si="1"/>
        <v>45910</v>
      </c>
      <c r="F13" s="18">
        <f t="shared" si="1"/>
        <v>45911</v>
      </c>
      <c r="G13" s="18">
        <f t="shared" si="1"/>
        <v>45912</v>
      </c>
      <c r="H13" s="18">
        <f t="shared" si="1"/>
        <v>45913</v>
      </c>
      <c r="I13" s="18">
        <f t="shared" si="1"/>
        <v>45914</v>
      </c>
    </row>
    <row r="14" spans="1:9" ht="12.6" customHeight="1" x14ac:dyDescent="0.2">
      <c r="B14" s="26"/>
      <c r="C14" s="19" t="str">
        <f>IFERROR(VLOOKUP(C13,JF_P[],2,0),"")</f>
        <v/>
      </c>
      <c r="D14" s="20" t="str">
        <f>IFERROR(VLOOKUP(D13,JF_P[],2,0),"")</f>
        <v/>
      </c>
      <c r="E14" s="20" t="str">
        <f>IFERROR(VLOOKUP(E13,JF_P[],2,0),"")</f>
        <v/>
      </c>
      <c r="F14" s="20" t="str">
        <f>IFERROR(VLOOKUP(F13,JF_P[],2,0),"")</f>
        <v/>
      </c>
      <c r="G14" s="20" t="str">
        <f>IFERROR(VLOOKUP(G13,JF_P[],2,0),"")</f>
        <v/>
      </c>
      <c r="H14" s="20" t="str">
        <f>IFERROR(VLOOKUP(H13,JF_P[],2,0),"")</f>
        <v/>
      </c>
      <c r="I14" s="20" t="str">
        <f>IFERROR(VLOOKUP(I13,JF_P[],2,0),"")</f>
        <v/>
      </c>
    </row>
    <row r="15" spans="1:9" x14ac:dyDescent="0.2">
      <c r="B15" s="26"/>
      <c r="C15" s="51" t="s">
        <v>273</v>
      </c>
      <c r="D15" s="68" t="s">
        <v>275</v>
      </c>
      <c r="E15" s="51" t="s">
        <v>276</v>
      </c>
      <c r="F15" s="51" t="s">
        <v>279</v>
      </c>
      <c r="G15" s="52" t="s">
        <v>285</v>
      </c>
      <c r="H15" s="68" t="s">
        <v>288</v>
      </c>
      <c r="I15" s="77" t="s">
        <v>290</v>
      </c>
    </row>
    <row r="16" spans="1:9" x14ac:dyDescent="0.2">
      <c r="B16" s="26"/>
      <c r="C16" s="68" t="s">
        <v>274</v>
      </c>
      <c r="E16" s="68" t="s">
        <v>277</v>
      </c>
      <c r="F16" s="68" t="s">
        <v>280</v>
      </c>
      <c r="G16" s="68" t="s">
        <v>286</v>
      </c>
      <c r="H16" s="68" t="s">
        <v>289</v>
      </c>
      <c r="I16" s="51" t="s">
        <v>291</v>
      </c>
    </row>
    <row r="17" spans="2:9" x14ac:dyDescent="0.2">
      <c r="B17" s="26"/>
      <c r="E17" s="68" t="s">
        <v>278</v>
      </c>
      <c r="F17" s="68" t="s">
        <v>281</v>
      </c>
      <c r="G17" s="68" t="s">
        <v>287</v>
      </c>
      <c r="I17" s="52" t="s">
        <v>292</v>
      </c>
    </row>
    <row r="18" spans="2:9" x14ac:dyDescent="0.2">
      <c r="B18" s="26"/>
      <c r="F18" s="68" t="s">
        <v>282</v>
      </c>
      <c r="I18" s="68" t="s">
        <v>293</v>
      </c>
    </row>
    <row r="19" spans="2:9" x14ac:dyDescent="0.2">
      <c r="B19" s="26"/>
      <c r="F19" s="68" t="s">
        <v>283</v>
      </c>
      <c r="I19" s="68" t="s">
        <v>294</v>
      </c>
    </row>
    <row r="20" spans="2:9" x14ac:dyDescent="0.2">
      <c r="B20" s="26"/>
      <c r="F20" s="68" t="s">
        <v>284</v>
      </c>
    </row>
    <row r="21" spans="2:9" ht="13.5" thickBot="1" x14ac:dyDescent="0.25">
      <c r="B21" s="26"/>
    </row>
    <row r="22" spans="2:9" ht="30" thickTop="1" x14ac:dyDescent="0.2">
      <c r="B22" s="33">
        <f>1+INT(MIN(MOD(C22-DATE(YEAR(C22)+{-1;0;1},1,5)+WEEKDAY(DATE(YEAR(C22)+{-1;0;1},1,3)),734))/7)</f>
        <v>38</v>
      </c>
      <c r="C22" s="17">
        <f>C13+7</f>
        <v>45915</v>
      </c>
      <c r="D22" s="18">
        <f t="shared" ref="D22:I22" si="2">C22+1</f>
        <v>45916</v>
      </c>
      <c r="E22" s="18">
        <f t="shared" si="2"/>
        <v>45917</v>
      </c>
      <c r="F22" s="18">
        <f t="shared" si="2"/>
        <v>45918</v>
      </c>
      <c r="G22" s="18">
        <f t="shared" si="2"/>
        <v>45919</v>
      </c>
      <c r="H22" s="18">
        <f t="shared" si="2"/>
        <v>45920</v>
      </c>
      <c r="I22" s="18">
        <f t="shared" si="2"/>
        <v>45921</v>
      </c>
    </row>
    <row r="23" spans="2:9" ht="12.6" customHeight="1" x14ac:dyDescent="0.2">
      <c r="B23" s="26"/>
      <c r="C23" s="19" t="str">
        <f>IFERROR(VLOOKUP(C22,JF_P[],2,0),"")</f>
        <v/>
      </c>
      <c r="D23" s="20" t="str">
        <f>IFERROR(VLOOKUP(D22,JF_P[],2,0),"")</f>
        <v/>
      </c>
      <c r="E23" s="20" t="str">
        <f>IFERROR(VLOOKUP(E22,JF_P[],2,0),"")</f>
        <v/>
      </c>
      <c r="F23" s="20" t="str">
        <f>IFERROR(VLOOKUP(F22,JF_P[],2,0),"")</f>
        <v/>
      </c>
      <c r="G23" s="20" t="str">
        <f>IFERROR(VLOOKUP(G22,JF_P[],2,0),"")</f>
        <v/>
      </c>
      <c r="H23" s="20" t="str">
        <f>IFERROR(VLOOKUP(H22,JF_P[],2,0),"")</f>
        <v/>
      </c>
      <c r="I23" s="20" t="str">
        <f>IFERROR(VLOOKUP(I22,JF_P[],2,0),"")</f>
        <v/>
      </c>
    </row>
    <row r="24" spans="2:9" x14ac:dyDescent="0.2">
      <c r="B24" s="26"/>
      <c r="C24" s="81" t="s">
        <v>143</v>
      </c>
      <c r="D24" s="38" t="s">
        <v>151</v>
      </c>
      <c r="E24" s="53" t="s">
        <v>157</v>
      </c>
      <c r="F24" s="38" t="s">
        <v>166</v>
      </c>
      <c r="G24" s="54" t="s">
        <v>176</v>
      </c>
      <c r="H24" s="38" t="s">
        <v>185</v>
      </c>
      <c r="I24" s="53" t="s">
        <v>195</v>
      </c>
    </row>
    <row r="25" spans="2:9" x14ac:dyDescent="0.2">
      <c r="B25" s="26"/>
      <c r="C25" s="79" t="s">
        <v>144</v>
      </c>
      <c r="D25" s="38" t="s">
        <v>152</v>
      </c>
      <c r="E25" s="54" t="s">
        <v>158</v>
      </c>
      <c r="F25" s="38" t="s">
        <v>167</v>
      </c>
      <c r="G25" s="54" t="s">
        <v>177</v>
      </c>
      <c r="H25" s="38" t="s">
        <v>186</v>
      </c>
      <c r="I25" s="54" t="s">
        <v>196</v>
      </c>
    </row>
    <row r="26" spans="2:9" x14ac:dyDescent="0.2">
      <c r="B26" s="26"/>
      <c r="C26" s="69" t="s">
        <v>145</v>
      </c>
      <c r="D26" s="53" t="s">
        <v>153</v>
      </c>
      <c r="E26" s="54" t="s">
        <v>159</v>
      </c>
      <c r="F26" s="53" t="s">
        <v>168</v>
      </c>
      <c r="G26" s="39" t="s">
        <v>178</v>
      </c>
      <c r="H26" s="54" t="s">
        <v>187</v>
      </c>
      <c r="I26" s="54" t="s">
        <v>197</v>
      </c>
    </row>
    <row r="27" spans="2:9" x14ac:dyDescent="0.2">
      <c r="B27" s="26"/>
      <c r="C27" s="69" t="s">
        <v>146</v>
      </c>
      <c r="D27" s="53" t="s">
        <v>154</v>
      </c>
      <c r="E27" s="39" t="s">
        <v>160</v>
      </c>
      <c r="F27" s="53" t="s">
        <v>169</v>
      </c>
      <c r="G27" s="39" t="s">
        <v>179</v>
      </c>
      <c r="H27" s="54" t="s">
        <v>188</v>
      </c>
      <c r="I27" s="67" t="s">
        <v>198</v>
      </c>
    </row>
    <row r="28" spans="2:9" x14ac:dyDescent="0.2">
      <c r="B28" s="26"/>
      <c r="C28" s="69" t="s">
        <v>147</v>
      </c>
      <c r="D28" s="67" t="s">
        <v>155</v>
      </c>
      <c r="E28" s="39" t="s">
        <v>161</v>
      </c>
      <c r="F28" s="54" t="s">
        <v>170</v>
      </c>
      <c r="G28" s="39" t="s">
        <v>180</v>
      </c>
      <c r="H28" s="67" t="s">
        <v>189</v>
      </c>
      <c r="I28" s="67" t="s">
        <v>199</v>
      </c>
    </row>
    <row r="29" spans="2:9" x14ac:dyDescent="0.2">
      <c r="B29" s="26"/>
      <c r="C29" s="69" t="s">
        <v>148</v>
      </c>
      <c r="D29" s="67" t="s">
        <v>156</v>
      </c>
      <c r="E29" s="39" t="s">
        <v>162</v>
      </c>
      <c r="F29" s="54" t="s">
        <v>171</v>
      </c>
      <c r="G29" s="67" t="s">
        <v>181</v>
      </c>
      <c r="H29" s="67" t="s">
        <v>190</v>
      </c>
      <c r="I29" s="67" t="s">
        <v>200</v>
      </c>
    </row>
    <row r="30" spans="2:9" x14ac:dyDescent="0.2">
      <c r="B30" s="26"/>
      <c r="C30" s="69" t="s">
        <v>149</v>
      </c>
      <c r="D30" s="16"/>
      <c r="E30" s="67" t="s">
        <v>163</v>
      </c>
      <c r="F30" s="67" t="s">
        <v>172</v>
      </c>
      <c r="G30" s="67" t="s">
        <v>182</v>
      </c>
      <c r="H30" s="67" t="s">
        <v>191</v>
      </c>
      <c r="I30" s="16"/>
    </row>
    <row r="31" spans="2:9" x14ac:dyDescent="0.2">
      <c r="B31" s="26"/>
      <c r="C31" s="69" t="s">
        <v>150</v>
      </c>
      <c r="D31" s="16"/>
      <c r="E31" s="67" t="s">
        <v>164</v>
      </c>
      <c r="F31" s="67" t="s">
        <v>173</v>
      </c>
      <c r="G31" s="67" t="s">
        <v>183</v>
      </c>
      <c r="H31" s="67" t="s">
        <v>192</v>
      </c>
      <c r="I31" s="16"/>
    </row>
    <row r="32" spans="2:9" x14ac:dyDescent="0.2">
      <c r="B32" s="26"/>
      <c r="C32" s="15"/>
      <c r="D32" s="16"/>
      <c r="E32" s="67" t="s">
        <v>165</v>
      </c>
      <c r="F32" s="67" t="s">
        <v>174</v>
      </c>
      <c r="G32" s="67" t="s">
        <v>184</v>
      </c>
      <c r="H32" s="67" t="s">
        <v>193</v>
      </c>
      <c r="I32" s="16"/>
    </row>
    <row r="33" spans="2:9" x14ac:dyDescent="0.2">
      <c r="B33" s="26"/>
      <c r="C33" s="15"/>
      <c r="D33" s="16"/>
      <c r="E33" s="16"/>
      <c r="F33" s="67" t="s">
        <v>175</v>
      </c>
      <c r="G33" s="16"/>
      <c r="H33" s="67" t="s">
        <v>194</v>
      </c>
      <c r="I33" s="16"/>
    </row>
    <row r="34" spans="2:9" ht="13.5" thickBot="1" x14ac:dyDescent="0.25">
      <c r="B34" s="26"/>
      <c r="C34" s="15"/>
      <c r="D34" s="16"/>
      <c r="E34" s="16"/>
      <c r="F34" s="16"/>
      <c r="G34" s="16"/>
      <c r="H34" s="16"/>
      <c r="I34" s="16"/>
    </row>
    <row r="35" spans="2:9" ht="30" thickTop="1" x14ac:dyDescent="0.2">
      <c r="B35" s="33">
        <f>1+INT(MIN(MOD(C35-DATE(YEAR(C35)+{-1;0;1},1,5)+WEEKDAY(DATE(YEAR(C35)+{-1;0;1},1,3)),734))/7)</f>
        <v>39</v>
      </c>
      <c r="C35" s="17">
        <f>C22+7</f>
        <v>45922</v>
      </c>
      <c r="D35" s="18">
        <f t="shared" ref="D35:I35" si="3">C35+1</f>
        <v>45923</v>
      </c>
      <c r="E35" s="18">
        <f t="shared" si="3"/>
        <v>45924</v>
      </c>
      <c r="F35" s="18">
        <f t="shared" si="3"/>
        <v>45925</v>
      </c>
      <c r="G35" s="18">
        <f t="shared" si="3"/>
        <v>45926</v>
      </c>
      <c r="H35" s="18">
        <f t="shared" si="3"/>
        <v>45927</v>
      </c>
      <c r="I35" s="18">
        <f t="shared" si="3"/>
        <v>45928</v>
      </c>
    </row>
    <row r="36" spans="2:9" ht="12.6" customHeight="1" x14ac:dyDescent="0.2">
      <c r="B36" s="26"/>
      <c r="C36" s="19" t="str">
        <f>IFERROR(VLOOKUP(C35,JF_P[],2,0),"")</f>
        <v/>
      </c>
      <c r="D36" s="20" t="str">
        <f>IFERROR(VLOOKUP(D35,JF_P[],2,0),"")</f>
        <v/>
      </c>
      <c r="E36" s="20" t="str">
        <f>IFERROR(VLOOKUP(E35,JF_P[],2,0),"")</f>
        <v/>
      </c>
      <c r="F36" s="20" t="str">
        <f>IFERROR(VLOOKUP(F35,JF_P[],2,0),"")</f>
        <v/>
      </c>
      <c r="G36" s="20" t="str">
        <f>IFERROR(VLOOKUP(G35,JF_P[],2,0),"")</f>
        <v/>
      </c>
      <c r="H36" s="20" t="str">
        <f>IFERROR(VLOOKUP(H35,JF_P[],2,0),"")</f>
        <v/>
      </c>
      <c r="I36" s="20" t="str">
        <f>IFERROR(VLOOKUP(I35,JF_P[],2,0),"")</f>
        <v/>
      </c>
    </row>
    <row r="37" spans="2:9" x14ac:dyDescent="0.2">
      <c r="B37" s="26"/>
      <c r="C37" s="77" t="s">
        <v>295</v>
      </c>
      <c r="D37" s="51" t="s">
        <v>303</v>
      </c>
      <c r="E37" s="77" t="s">
        <v>312</v>
      </c>
      <c r="F37" s="51" t="s">
        <v>324</v>
      </c>
      <c r="G37" s="77" t="s">
        <v>332</v>
      </c>
      <c r="H37" s="52" t="s">
        <v>345</v>
      </c>
      <c r="I37" s="77" t="s">
        <v>353</v>
      </c>
    </row>
    <row r="38" spans="2:9" x14ac:dyDescent="0.2">
      <c r="B38" s="26"/>
      <c r="C38" s="51" t="s">
        <v>296</v>
      </c>
      <c r="D38" s="52" t="s">
        <v>304</v>
      </c>
      <c r="E38" s="77" t="s">
        <v>313</v>
      </c>
      <c r="F38" s="52" t="s">
        <v>325</v>
      </c>
      <c r="G38" s="45" t="s">
        <v>333</v>
      </c>
      <c r="H38" s="52" t="s">
        <v>346</v>
      </c>
      <c r="I38" s="52" t="s">
        <v>354</v>
      </c>
    </row>
    <row r="39" spans="2:9" x14ac:dyDescent="0.2">
      <c r="B39" s="26"/>
      <c r="C39" s="52" t="s">
        <v>297</v>
      </c>
      <c r="D39" s="37" t="s">
        <v>305</v>
      </c>
      <c r="E39" s="45" t="s">
        <v>314</v>
      </c>
      <c r="F39" s="52" t="s">
        <v>326</v>
      </c>
      <c r="G39" s="45" t="s">
        <v>334</v>
      </c>
      <c r="H39" s="37" t="s">
        <v>347</v>
      </c>
      <c r="I39" s="68" t="s">
        <v>355</v>
      </c>
    </row>
    <row r="40" spans="2:9" x14ac:dyDescent="0.2">
      <c r="B40" s="26"/>
      <c r="C40" s="52" t="s">
        <v>298</v>
      </c>
      <c r="D40" s="37" t="s">
        <v>306</v>
      </c>
      <c r="E40" s="45" t="s">
        <v>315</v>
      </c>
      <c r="F40" s="68" t="s">
        <v>327</v>
      </c>
      <c r="G40" s="45" t="s">
        <v>335</v>
      </c>
      <c r="H40" s="37" t="s">
        <v>348</v>
      </c>
      <c r="I40" s="68" t="s">
        <v>356</v>
      </c>
    </row>
    <row r="41" spans="2:9" x14ac:dyDescent="0.2">
      <c r="B41" s="26"/>
      <c r="C41" s="68" t="s">
        <v>299</v>
      </c>
      <c r="D41" s="37" t="s">
        <v>307</v>
      </c>
      <c r="E41" s="45" t="s">
        <v>316</v>
      </c>
      <c r="F41" s="68" t="s">
        <v>328</v>
      </c>
      <c r="G41" s="45" t="s">
        <v>336</v>
      </c>
      <c r="H41" s="37" t="s">
        <v>349</v>
      </c>
      <c r="I41" s="68" t="s">
        <v>357</v>
      </c>
    </row>
    <row r="42" spans="2:9" x14ac:dyDescent="0.2">
      <c r="B42" s="26"/>
      <c r="C42" s="68" t="s">
        <v>300</v>
      </c>
      <c r="D42" s="68" t="s">
        <v>308</v>
      </c>
      <c r="E42" s="45" t="s">
        <v>317</v>
      </c>
      <c r="F42" s="68" t="s">
        <v>329</v>
      </c>
      <c r="G42" s="51" t="s">
        <v>337</v>
      </c>
      <c r="H42" s="68" t="s">
        <v>350</v>
      </c>
      <c r="I42" s="68" t="s">
        <v>358</v>
      </c>
    </row>
    <row r="43" spans="2:9" x14ac:dyDescent="0.2">
      <c r="B43" s="26"/>
      <c r="C43" s="68" t="s">
        <v>301</v>
      </c>
      <c r="D43" s="68" t="s">
        <v>309</v>
      </c>
      <c r="E43" s="52" t="s">
        <v>318</v>
      </c>
      <c r="F43" s="68" t="s">
        <v>330</v>
      </c>
      <c r="G43" s="52" t="s">
        <v>338</v>
      </c>
      <c r="H43" s="68" t="s">
        <v>351</v>
      </c>
    </row>
    <row r="44" spans="2:9" x14ac:dyDescent="0.2">
      <c r="B44" s="26"/>
      <c r="C44" s="68" t="s">
        <v>302</v>
      </c>
      <c r="D44" s="68" t="s">
        <v>310</v>
      </c>
      <c r="E44" s="37" t="s">
        <v>319</v>
      </c>
      <c r="F44" s="68" t="s">
        <v>331</v>
      </c>
      <c r="G44" s="37" t="s">
        <v>339</v>
      </c>
      <c r="H44" s="68" t="s">
        <v>352</v>
      </c>
    </row>
    <row r="45" spans="2:9" x14ac:dyDescent="0.2">
      <c r="B45" s="26"/>
      <c r="D45" s="68" t="s">
        <v>311</v>
      </c>
      <c r="E45" s="68" t="s">
        <v>320</v>
      </c>
      <c r="G45" s="68" t="s">
        <v>340</v>
      </c>
    </row>
    <row r="46" spans="2:9" x14ac:dyDescent="0.2">
      <c r="B46" s="26"/>
      <c r="E46" s="68" t="s">
        <v>321</v>
      </c>
      <c r="G46" s="68" t="s">
        <v>341</v>
      </c>
    </row>
    <row r="47" spans="2:9" x14ac:dyDescent="0.2">
      <c r="B47" s="26"/>
      <c r="E47" s="68" t="s">
        <v>322</v>
      </c>
      <c r="G47" s="68" t="s">
        <v>342</v>
      </c>
    </row>
    <row r="48" spans="2:9" x14ac:dyDescent="0.2">
      <c r="B48" s="26"/>
      <c r="E48" s="68" t="s">
        <v>323</v>
      </c>
      <c r="G48" s="68" t="s">
        <v>343</v>
      </c>
    </row>
    <row r="49" spans="2:9" x14ac:dyDescent="0.2">
      <c r="B49" s="26"/>
      <c r="G49" s="68" t="s">
        <v>344</v>
      </c>
    </row>
    <row r="50" spans="2:9" ht="13.5" thickBot="1" x14ac:dyDescent="0.25">
      <c r="B50" s="26"/>
    </row>
    <row r="51" spans="2:9" ht="30" thickTop="1" x14ac:dyDescent="0.2">
      <c r="B51" s="33">
        <f>1+INT(MIN(MOD(C51-DATE(YEAR(C51)+{-1;0;1},1,5)+WEEKDAY(DATE(YEAR(C51)+{-1;0;1},1,3)),734))/7)</f>
        <v>40</v>
      </c>
      <c r="C51" s="17">
        <f>C35+7</f>
        <v>45929</v>
      </c>
      <c r="D51" s="18">
        <f t="shared" ref="D51:I51" si="4">C51+1</f>
        <v>45930</v>
      </c>
      <c r="E51" s="18">
        <f t="shared" si="4"/>
        <v>45931</v>
      </c>
      <c r="F51" s="18">
        <f t="shared" si="4"/>
        <v>45932</v>
      </c>
      <c r="G51" s="18">
        <f t="shared" si="4"/>
        <v>45933</v>
      </c>
      <c r="H51" s="18">
        <f t="shared" si="4"/>
        <v>45934</v>
      </c>
      <c r="I51" s="18">
        <f t="shared" si="4"/>
        <v>45935</v>
      </c>
    </row>
    <row r="52" spans="2:9" ht="12.6" customHeight="1" x14ac:dyDescent="0.2">
      <c r="B52" s="26"/>
      <c r="C52" s="19" t="str">
        <f>IFERROR(VLOOKUP(C51,JF_P[],2,0),"")</f>
        <v/>
      </c>
      <c r="D52" s="20" t="str">
        <f>IFERROR(VLOOKUP(D51,JF_P[],2,0),"")</f>
        <v/>
      </c>
      <c r="E52" s="20" t="str">
        <f>IFERROR(VLOOKUP(E51,JF_P[],2,0),"")</f>
        <v/>
      </c>
      <c r="F52" s="20" t="str">
        <f>IFERROR(VLOOKUP(F51,JF_P[],2,0),"")</f>
        <v/>
      </c>
      <c r="G52" s="20" t="str">
        <f>IFERROR(VLOOKUP(G51,JF_P[],2,0),"")</f>
        <v/>
      </c>
      <c r="H52" s="20" t="str">
        <f>IFERROR(VLOOKUP(H51,JF_P[],2,0),"")</f>
        <v/>
      </c>
      <c r="I52" s="20" t="str">
        <f>IFERROR(VLOOKUP(I51,JF_P[],2,0),"")</f>
        <v/>
      </c>
    </row>
    <row r="53" spans="2:9" x14ac:dyDescent="0.2">
      <c r="B53" s="26"/>
      <c r="C53" s="78" t="s">
        <v>201</v>
      </c>
      <c r="D53" s="80" t="s">
        <v>205</v>
      </c>
      <c r="E53" s="38" t="s">
        <v>216</v>
      </c>
      <c r="F53" s="54" t="s">
        <v>221</v>
      </c>
      <c r="G53" s="38" t="s">
        <v>228</v>
      </c>
      <c r="H53" s="80" t="s">
        <v>232</v>
      </c>
      <c r="I53" s="54" t="s">
        <v>240</v>
      </c>
    </row>
    <row r="54" spans="2:9" x14ac:dyDescent="0.2">
      <c r="B54" s="26"/>
      <c r="C54" s="79" t="s">
        <v>202</v>
      </c>
      <c r="D54" s="80" t="s">
        <v>206</v>
      </c>
      <c r="E54" s="53" t="s">
        <v>217</v>
      </c>
      <c r="F54" s="39" t="s">
        <v>222</v>
      </c>
      <c r="G54" s="54" t="s">
        <v>229</v>
      </c>
      <c r="H54" s="80" t="s">
        <v>233</v>
      </c>
      <c r="I54" s="67" t="s">
        <v>241</v>
      </c>
    </row>
    <row r="55" spans="2:9" x14ac:dyDescent="0.2">
      <c r="B55" s="26"/>
      <c r="C55" s="69" t="s">
        <v>203</v>
      </c>
      <c r="D55" s="80" t="s">
        <v>207</v>
      </c>
      <c r="E55" s="53" t="s">
        <v>218</v>
      </c>
      <c r="F55" s="39" t="s">
        <v>223</v>
      </c>
      <c r="G55" s="67" t="s">
        <v>230</v>
      </c>
      <c r="H55" s="80" t="s">
        <v>234</v>
      </c>
      <c r="I55" s="67" t="s">
        <v>242</v>
      </c>
    </row>
    <row r="56" spans="2:9" x14ac:dyDescent="0.2">
      <c r="B56" s="26"/>
      <c r="C56" s="69" t="s">
        <v>204</v>
      </c>
      <c r="D56" s="80" t="s">
        <v>208</v>
      </c>
      <c r="E56" s="67" t="s">
        <v>219</v>
      </c>
      <c r="F56" s="39" t="s">
        <v>224</v>
      </c>
      <c r="G56" s="67" t="s">
        <v>231</v>
      </c>
      <c r="H56" s="80" t="s">
        <v>235</v>
      </c>
      <c r="I56" s="67" t="s">
        <v>243</v>
      </c>
    </row>
    <row r="57" spans="2:9" x14ac:dyDescent="0.2">
      <c r="B57" s="26"/>
      <c r="C57" s="15"/>
      <c r="D57" s="53" t="s">
        <v>209</v>
      </c>
      <c r="E57" s="67" t="s">
        <v>220</v>
      </c>
      <c r="F57" s="67" t="s">
        <v>225</v>
      </c>
      <c r="G57" s="16"/>
      <c r="H57" s="54" t="s">
        <v>236</v>
      </c>
      <c r="I57" s="67" t="s">
        <v>244</v>
      </c>
    </row>
    <row r="58" spans="2:9" x14ac:dyDescent="0.2">
      <c r="B58" s="26"/>
      <c r="C58" s="15"/>
      <c r="D58" s="54" t="s">
        <v>210</v>
      </c>
      <c r="E58" s="16"/>
      <c r="F58" s="67" t="s">
        <v>226</v>
      </c>
      <c r="G58" s="16"/>
      <c r="H58" s="39" t="s">
        <v>237</v>
      </c>
      <c r="I58" s="67" t="s">
        <v>245</v>
      </c>
    </row>
    <row r="59" spans="2:9" x14ac:dyDescent="0.2">
      <c r="B59" s="26"/>
      <c r="C59" s="15"/>
      <c r="D59" s="54" t="s">
        <v>211</v>
      </c>
      <c r="E59" s="16"/>
      <c r="F59" s="67" t="s">
        <v>227</v>
      </c>
      <c r="G59" s="16"/>
      <c r="H59" s="67" t="s">
        <v>238</v>
      </c>
      <c r="I59" s="16"/>
    </row>
    <row r="60" spans="2:9" x14ac:dyDescent="0.2">
      <c r="B60" s="26"/>
      <c r="C60" s="15"/>
      <c r="D60" s="39" t="s">
        <v>212</v>
      </c>
      <c r="E60" s="16"/>
      <c r="F60" s="16"/>
      <c r="G60" s="16"/>
      <c r="H60" s="67" t="s">
        <v>239</v>
      </c>
      <c r="I60" s="16"/>
    </row>
    <row r="61" spans="2:9" x14ac:dyDescent="0.2">
      <c r="B61" s="26"/>
      <c r="C61" s="15"/>
      <c r="D61" s="67" t="s">
        <v>213</v>
      </c>
      <c r="E61" s="16"/>
      <c r="F61" s="16"/>
      <c r="G61" s="16"/>
      <c r="H61" s="16"/>
      <c r="I61" s="16"/>
    </row>
    <row r="62" spans="2:9" x14ac:dyDescent="0.2">
      <c r="B62" s="26"/>
      <c r="C62" s="15"/>
      <c r="D62" s="67" t="s">
        <v>214</v>
      </c>
      <c r="E62" s="16"/>
      <c r="F62" s="16"/>
      <c r="G62" s="16"/>
      <c r="H62" s="16"/>
      <c r="I62" s="16"/>
    </row>
    <row r="63" spans="2:9" x14ac:dyDescent="0.2">
      <c r="B63" s="26"/>
      <c r="C63" s="15"/>
      <c r="D63" s="67" t="s">
        <v>215</v>
      </c>
      <c r="E63" s="16"/>
      <c r="F63" s="16"/>
      <c r="G63" s="16"/>
      <c r="H63" s="16"/>
      <c r="I63" s="16"/>
    </row>
    <row r="64" spans="2:9" ht="13.5" thickBot="1" x14ac:dyDescent="0.25">
      <c r="B64" s="26"/>
      <c r="C64" s="15"/>
      <c r="D64" s="16"/>
      <c r="E64" s="16"/>
      <c r="F64" s="16"/>
      <c r="G64" s="16"/>
      <c r="H64" s="16"/>
      <c r="I64" s="16"/>
    </row>
    <row r="65" spans="2:9" ht="30" thickTop="1" x14ac:dyDescent="0.2">
      <c r="B65" s="33">
        <f>1+INT(MIN(MOD(C65-DATE(YEAR(C65)+{-1;0;1},1,5)+WEEKDAY(DATE(YEAR(C65)+{-1;0;1},1,3)),734))/7)</f>
        <v>41</v>
      </c>
      <c r="C65" s="17">
        <f>C51+7</f>
        <v>45936</v>
      </c>
      <c r="D65" s="18">
        <f t="shared" ref="D65:I65" si="5">C65+1</f>
        <v>45937</v>
      </c>
      <c r="E65" s="18">
        <f t="shared" si="5"/>
        <v>45938</v>
      </c>
      <c r="F65" s="18">
        <f t="shared" si="5"/>
        <v>45939</v>
      </c>
      <c r="G65" s="18">
        <f t="shared" si="5"/>
        <v>45940</v>
      </c>
      <c r="H65" s="18">
        <f t="shared" si="5"/>
        <v>45941</v>
      </c>
      <c r="I65" s="18">
        <f t="shared" si="5"/>
        <v>45942</v>
      </c>
    </row>
    <row r="66" spans="2:9" ht="12.6" customHeight="1" x14ac:dyDescent="0.2">
      <c r="B66" s="26"/>
      <c r="C66" s="19" t="str">
        <f>IFERROR(VLOOKUP(C65,JF_P[],2,0),"")</f>
        <v/>
      </c>
      <c r="D66" s="20" t="str">
        <f>IFERROR(VLOOKUP(D65,JF_P[],2,0),"")</f>
        <v/>
      </c>
      <c r="E66" s="20" t="str">
        <f>IFERROR(VLOOKUP(E65,JF_P[],2,0),"")</f>
        <v/>
      </c>
      <c r="F66" s="20" t="str">
        <f>IFERROR(VLOOKUP(F65,JF_P[],2,0),"")</f>
        <v/>
      </c>
      <c r="G66" s="20" t="str">
        <f>IFERROR(VLOOKUP(G65,JF_P[],2,0),"")</f>
        <v/>
      </c>
      <c r="H66" s="20" t="str">
        <f>IFERROR(VLOOKUP(H65,JF_P[],2,0),"")</f>
        <v/>
      </c>
      <c r="I66" s="20" t="str">
        <f>IFERROR(VLOOKUP(I65,JF_P[],2,0),"")</f>
        <v/>
      </c>
    </row>
    <row r="67" spans="2:9" x14ac:dyDescent="0.2">
      <c r="B67" s="26"/>
      <c r="C67" s="68" t="s">
        <v>246</v>
      </c>
      <c r="D67" s="68" t="s">
        <v>247</v>
      </c>
      <c r="E67" s="51" t="s">
        <v>248</v>
      </c>
      <c r="F67" s="45" t="s">
        <v>251</v>
      </c>
      <c r="G67" s="68" t="s">
        <v>258</v>
      </c>
      <c r="H67" s="68" t="s">
        <v>260</v>
      </c>
      <c r="I67" s="52" t="s">
        <v>262</v>
      </c>
    </row>
    <row r="68" spans="2:9" x14ac:dyDescent="0.2">
      <c r="B68" s="26"/>
      <c r="E68" s="68" t="s">
        <v>249</v>
      </c>
      <c r="F68" s="45" t="s">
        <v>252</v>
      </c>
      <c r="G68" s="68" t="s">
        <v>259</v>
      </c>
      <c r="H68" s="68" t="s">
        <v>261</v>
      </c>
      <c r="I68" s="68" t="s">
        <v>263</v>
      </c>
    </row>
    <row r="69" spans="2:9" x14ac:dyDescent="0.2">
      <c r="B69" s="26"/>
      <c r="E69" s="68" t="s">
        <v>250</v>
      </c>
      <c r="F69" s="45" t="s">
        <v>253</v>
      </c>
    </row>
    <row r="70" spans="2:9" x14ac:dyDescent="0.2">
      <c r="B70" s="26"/>
      <c r="F70" s="45" t="s">
        <v>254</v>
      </c>
    </row>
    <row r="71" spans="2:9" x14ac:dyDescent="0.2">
      <c r="B71" s="26"/>
      <c r="F71" s="37" t="s">
        <v>255</v>
      </c>
    </row>
    <row r="72" spans="2:9" x14ac:dyDescent="0.2">
      <c r="B72" s="26"/>
      <c r="F72" s="68" t="s">
        <v>256</v>
      </c>
    </row>
    <row r="73" spans="2:9" x14ac:dyDescent="0.2">
      <c r="B73" s="26"/>
      <c r="F73" s="68" t="s">
        <v>257</v>
      </c>
    </row>
    <row r="74" spans="2:9" x14ac:dyDescent="0.2">
      <c r="B74" s="26"/>
    </row>
  </sheetData>
  <mergeCells count="1">
    <mergeCell ref="C4:I4"/>
  </mergeCells>
  <conditionalFormatting sqref="C13:I13 C35:I35 C65:I65">
    <cfRule type="expression" dxfId="3" priority="4">
      <formula>MONTH(C13)&lt;&gt;$E$2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22:I22">
    <cfRule type="expression" dxfId="1" priority="2">
      <formula>MONTH(C22)&lt;&gt;$E$2</formula>
    </cfRule>
  </conditionalFormatting>
  <conditionalFormatting sqref="C51:I51">
    <cfRule type="expression" dxfId="0" priority="1">
      <formula>MONTH(C51)&lt;&gt;$E$2</formula>
    </cfRule>
  </conditionalFormatting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B4" sqref="B4"/>
    </sheetView>
  </sheetViews>
  <sheetFormatPr baseColWidth="10" defaultColWidth="10.85546875" defaultRowHeight="14.25" x14ac:dyDescent="0.2"/>
  <cols>
    <col min="1" max="1" width="14.85546875" style="28" customWidth="1"/>
    <col min="2" max="7" width="8" style="29" customWidth="1"/>
    <col min="8" max="16384" width="10.85546875" style="28"/>
  </cols>
  <sheetData>
    <row r="1" spans="1:7" x14ac:dyDescent="0.2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">
      <c r="A2" s="28" t="s">
        <v>33</v>
      </c>
      <c r="B2" s="30">
        <v>6</v>
      </c>
      <c r="C2" s="29">
        <f>B2+B3+3</f>
        <v>13</v>
      </c>
      <c r="D2" s="29">
        <f t="shared" ref="D2:G2" si="0">C2+C3+3</f>
        <v>22</v>
      </c>
      <c r="E2" s="29">
        <f t="shared" si="0"/>
        <v>35</v>
      </c>
      <c r="F2" s="29">
        <f t="shared" si="0"/>
        <v>51</v>
      </c>
      <c r="G2" s="29">
        <f t="shared" si="0"/>
        <v>65</v>
      </c>
    </row>
    <row r="3" spans="1:7" x14ac:dyDescent="0.2">
      <c r="A3" s="28" t="s">
        <v>34</v>
      </c>
      <c r="B3" s="30">
        <v>4</v>
      </c>
      <c r="C3" s="30">
        <v>6</v>
      </c>
      <c r="D3" s="30">
        <v>10</v>
      </c>
      <c r="E3" s="30">
        <v>13</v>
      </c>
      <c r="F3" s="30">
        <v>11</v>
      </c>
      <c r="G3" s="30">
        <v>7</v>
      </c>
    </row>
    <row r="4" spans="1:7" x14ac:dyDescent="0.2">
      <c r="A4" s="28" t="s">
        <v>35</v>
      </c>
      <c r="B4" s="29">
        <f>B2+2</f>
        <v>8</v>
      </c>
      <c r="C4" s="29">
        <f t="shared" ref="C4:G4" si="1">C2+2</f>
        <v>15</v>
      </c>
      <c r="D4" s="29">
        <f t="shared" si="1"/>
        <v>24</v>
      </c>
      <c r="E4" s="29">
        <f t="shared" si="1"/>
        <v>37</v>
      </c>
      <c r="F4" s="29">
        <f t="shared" si="1"/>
        <v>53</v>
      </c>
      <c r="G4" s="29">
        <f t="shared" si="1"/>
        <v>67</v>
      </c>
    </row>
    <row r="5" spans="1:7" x14ac:dyDescent="0.2">
      <c r="A5" s="28" t="s">
        <v>36</v>
      </c>
      <c r="B5" s="29">
        <f>B2+1+B3</f>
        <v>11</v>
      </c>
      <c r="C5" s="29">
        <f t="shared" ref="C5:G5" si="2">C2+1+C3</f>
        <v>20</v>
      </c>
      <c r="D5" s="29">
        <f t="shared" si="2"/>
        <v>33</v>
      </c>
      <c r="E5" s="29">
        <f t="shared" si="2"/>
        <v>49</v>
      </c>
      <c r="F5" s="29">
        <f t="shared" si="2"/>
        <v>63</v>
      </c>
      <c r="G5" s="29">
        <f t="shared" si="2"/>
        <v>73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703125" defaultRowHeight="12.75" x14ac:dyDescent="0.2"/>
  <sheetData>
    <row r="1" spans="1:3" x14ac:dyDescent="0.2">
      <c r="A1" s="21">
        <f>Mensuel!C2</f>
        <v>2025</v>
      </c>
      <c r="B1" s="23" t="s">
        <v>12</v>
      </c>
      <c r="C1" s="23" t="s">
        <v>13</v>
      </c>
    </row>
    <row r="2" spans="1:3" x14ac:dyDescent="0.2">
      <c r="A2" s="22"/>
      <c r="B2" s="24">
        <f>IF(WEEKDAY(B3,2)=2,B3-1,0)</f>
        <v>0</v>
      </c>
      <c r="C2" s="22" t="s">
        <v>14</v>
      </c>
    </row>
    <row r="3" spans="1:3" x14ac:dyDescent="0.2">
      <c r="A3" s="22"/>
      <c r="B3" s="25">
        <f>DATE(A1,1,1)</f>
        <v>45658</v>
      </c>
      <c r="C3" s="22" t="s">
        <v>15</v>
      </c>
    </row>
    <row r="4" spans="1:3" x14ac:dyDescent="0.2">
      <c r="A4" s="22"/>
      <c r="B4" s="24">
        <f>IF(WEEKDAY(B3,2)=4,B3+1,0)</f>
        <v>0</v>
      </c>
      <c r="C4" s="22" t="s">
        <v>14</v>
      </c>
    </row>
    <row r="5" spans="1:3" x14ac:dyDescent="0.2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45767</v>
      </c>
      <c r="C5" s="22" t="s">
        <v>16</v>
      </c>
    </row>
    <row r="6" spans="1:3" x14ac:dyDescent="0.2">
      <c r="A6" s="22"/>
      <c r="B6" s="25">
        <f>B5+1</f>
        <v>45768</v>
      </c>
      <c r="C6" s="22" t="s">
        <v>17</v>
      </c>
    </row>
    <row r="7" spans="1:3" x14ac:dyDescent="0.2">
      <c r="A7" s="22"/>
      <c r="B7" s="24">
        <f>IF(WEEKDAY(B8,2)=2,B8-1,0)</f>
        <v>0</v>
      </c>
      <c r="C7" s="22" t="s">
        <v>14</v>
      </c>
    </row>
    <row r="8" spans="1:3" x14ac:dyDescent="0.2">
      <c r="A8" s="22"/>
      <c r="B8" s="25">
        <f>DATE(A1,5,1)</f>
        <v>45778</v>
      </c>
      <c r="C8" s="22" t="s">
        <v>18</v>
      </c>
    </row>
    <row r="9" spans="1:3" x14ac:dyDescent="0.2">
      <c r="A9" s="22"/>
      <c r="B9" s="24">
        <f>IF(WEEKDAY(B8,2)=4,B8+1,0)</f>
        <v>45779</v>
      </c>
      <c r="C9" s="22" t="s">
        <v>14</v>
      </c>
    </row>
    <row r="10" spans="1:3" x14ac:dyDescent="0.2">
      <c r="A10" s="22"/>
      <c r="B10" s="24">
        <f>IF(WEEKDAY(B11,2)=2,B11-1,0)</f>
        <v>0</v>
      </c>
      <c r="C10" s="22" t="s">
        <v>14</v>
      </c>
    </row>
    <row r="11" spans="1:3" x14ac:dyDescent="0.2">
      <c r="A11" s="22"/>
      <c r="B11" s="25">
        <f>DATE(A1,5,8)</f>
        <v>45785</v>
      </c>
      <c r="C11" s="22" t="s">
        <v>19</v>
      </c>
    </row>
    <row r="12" spans="1:3" x14ac:dyDescent="0.2">
      <c r="A12" s="22"/>
      <c r="B12" s="24">
        <f>IF(WEEKDAY(B11,2)=4,B11+1,0)</f>
        <v>45786</v>
      </c>
      <c r="C12" s="22" t="s">
        <v>14</v>
      </c>
    </row>
    <row r="13" spans="1:3" x14ac:dyDescent="0.2">
      <c r="A13" s="22"/>
      <c r="B13" s="25">
        <f>B5+39</f>
        <v>45806</v>
      </c>
      <c r="C13" s="22" t="s">
        <v>20</v>
      </c>
    </row>
    <row r="14" spans="1:3" x14ac:dyDescent="0.2">
      <c r="A14" s="22"/>
      <c r="B14" s="24">
        <f>IF(WEEKDAY(B13,2)=4,B13+1,0)</f>
        <v>45807</v>
      </c>
      <c r="C14" s="22" t="s">
        <v>14</v>
      </c>
    </row>
    <row r="15" spans="1:3" x14ac:dyDescent="0.2">
      <c r="A15" s="22"/>
      <c r="B15" s="25">
        <f>B5+50</f>
        <v>45817</v>
      </c>
      <c r="C15" s="22" t="s">
        <v>21</v>
      </c>
    </row>
    <row r="16" spans="1:3" x14ac:dyDescent="0.2">
      <c r="A16" s="22"/>
      <c r="B16" s="24">
        <f>IF(WEEKDAY(B17,2)=2,B17-1,0)</f>
        <v>0</v>
      </c>
      <c r="C16" s="22" t="s">
        <v>14</v>
      </c>
    </row>
    <row r="17" spans="1:3" x14ac:dyDescent="0.2">
      <c r="A17" s="22"/>
      <c r="B17" s="25">
        <f>DATE(A1,7,14)</f>
        <v>45852</v>
      </c>
      <c r="C17" s="22" t="s">
        <v>22</v>
      </c>
    </row>
    <row r="18" spans="1:3" x14ac:dyDescent="0.2">
      <c r="A18" s="22"/>
      <c r="B18" s="24">
        <f>IF(WEEKDAY(B17,2)=4,B17+1,0)</f>
        <v>0</v>
      </c>
      <c r="C18" s="22" t="s">
        <v>14</v>
      </c>
    </row>
    <row r="19" spans="1:3" x14ac:dyDescent="0.2">
      <c r="A19" s="22"/>
      <c r="B19" s="24">
        <f>IF(WEEKDAY(B20,2)=2,B20-1,0)</f>
        <v>0</v>
      </c>
      <c r="C19" s="22" t="s">
        <v>14</v>
      </c>
    </row>
    <row r="20" spans="1:3" x14ac:dyDescent="0.2">
      <c r="A20" s="22"/>
      <c r="B20" s="25">
        <f>DATE(A1,8,15)</f>
        <v>45884</v>
      </c>
      <c r="C20" s="22" t="s">
        <v>23</v>
      </c>
    </row>
    <row r="21" spans="1:3" x14ac:dyDescent="0.2">
      <c r="A21" s="22"/>
      <c r="B21" s="24">
        <f>IF(WEEKDAY(B20,2)=4,B20+1,0)</f>
        <v>0</v>
      </c>
      <c r="C21" s="22" t="s">
        <v>14</v>
      </c>
    </row>
    <row r="22" spans="1:3" x14ac:dyDescent="0.2">
      <c r="A22" s="22"/>
      <c r="B22" s="24">
        <f>IF(WEEKDAY(B23,2)=2,B23-1,0)</f>
        <v>0</v>
      </c>
      <c r="C22" s="22" t="s">
        <v>14</v>
      </c>
    </row>
    <row r="23" spans="1:3" x14ac:dyDescent="0.2">
      <c r="A23" s="22"/>
      <c r="B23" s="25">
        <f>DATE(A1,11,1)</f>
        <v>45962</v>
      </c>
      <c r="C23" s="22" t="s">
        <v>24</v>
      </c>
    </row>
    <row r="24" spans="1:3" x14ac:dyDescent="0.2">
      <c r="A24" s="22"/>
      <c r="B24" s="24">
        <f>IF(WEEKDAY(B23,2)=4,B23+1,0)</f>
        <v>0</v>
      </c>
      <c r="C24" s="22" t="s">
        <v>14</v>
      </c>
    </row>
    <row r="25" spans="1:3" x14ac:dyDescent="0.2">
      <c r="A25" s="22"/>
      <c r="B25" s="24">
        <f>IF(WEEKDAY(B26,2)=2,B26-1,0)</f>
        <v>45971</v>
      </c>
      <c r="C25" s="22" t="s">
        <v>14</v>
      </c>
    </row>
    <row r="26" spans="1:3" x14ac:dyDescent="0.2">
      <c r="A26" s="22"/>
      <c r="B26" s="25">
        <f>DATE(A1,11,11)</f>
        <v>45972</v>
      </c>
      <c r="C26" s="22" t="s">
        <v>25</v>
      </c>
    </row>
    <row r="27" spans="1:3" x14ac:dyDescent="0.2">
      <c r="A27" s="22"/>
      <c r="B27" s="24">
        <f>IF(WEEKDAY(B26,2)=4,B26+1,0)</f>
        <v>0</v>
      </c>
      <c r="C27" s="22" t="s">
        <v>14</v>
      </c>
    </row>
    <row r="28" spans="1:3" x14ac:dyDescent="0.2">
      <c r="A28" s="22"/>
      <c r="B28" s="24">
        <f>IF(WEEKDAY(B29,2)=2,B29-1,0)</f>
        <v>0</v>
      </c>
      <c r="C28" s="22" t="s">
        <v>14</v>
      </c>
    </row>
    <row r="29" spans="1:3" x14ac:dyDescent="0.2">
      <c r="A29" s="22"/>
      <c r="B29" s="25">
        <f>DATE(A1,12,25)</f>
        <v>46016</v>
      </c>
      <c r="C29" s="22" t="s">
        <v>26</v>
      </c>
    </row>
    <row r="30" spans="1:3" x14ac:dyDescent="0.2">
      <c r="A30" s="22"/>
      <c r="B30" s="24">
        <f>IF(WEEKDAY(B29,2)=4,B29+1,0)</f>
        <v>46017</v>
      </c>
      <c r="C30" s="22" t="s">
        <v>14</v>
      </c>
    </row>
    <row r="31" spans="1:3" x14ac:dyDescent="0.2">
      <c r="A31" s="22"/>
      <c r="B31" s="24">
        <f>IF(WEEKDAY(B32,2)=2,B32-1,0)</f>
        <v>0</v>
      </c>
      <c r="C31" s="22" t="s">
        <v>14</v>
      </c>
    </row>
    <row r="32" spans="1:3" x14ac:dyDescent="0.2">
      <c r="A32" s="22"/>
      <c r="B32" s="25">
        <f>DATE(A1+1,1,1)</f>
        <v>46023</v>
      </c>
      <c r="C32" s="22" t="s">
        <v>15</v>
      </c>
    </row>
    <row r="33" spans="2:3" x14ac:dyDescent="0.2">
      <c r="B33" s="24">
        <f>IF(WEEKDAY(B32,2)=4,B32+1,0)</f>
        <v>46024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Cours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EL MOUJOUD Meriem</cp:lastModifiedBy>
  <cp:revision/>
  <cp:lastPrinted>2025-09-18T11:18:15Z</cp:lastPrinted>
  <dcterms:created xsi:type="dcterms:W3CDTF">2015-02-17T18:38:59Z</dcterms:created>
  <dcterms:modified xsi:type="dcterms:W3CDTF">2025-09-19T11:15:52Z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