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neDrive\ENTRETIEN CRIBALLET\PLANNING\"/>
    </mc:Choice>
  </mc:AlternateContent>
  <xr:revisionPtr revIDLastSave="0" documentId="13_ncr:1_{E0E523BD-4B9E-441B-95E9-B07FC2A780CB}" xr6:coauthVersionLast="47" xr6:coauthVersionMax="47" xr10:uidLastSave="{00000000-0000-0000-0000-000000000000}"/>
  <bookViews>
    <workbookView xWindow="-120" yWindow="-120" windowWidth="29040" windowHeight="15840" activeTab="1" xr2:uid="{88022CEE-E0B2-45B4-A3B0-0FF9B6945CD7}"/>
  </bookViews>
  <sheets>
    <sheet name="jour férié" sheetId="2" r:id="rId1"/>
    <sheet name="TBI-520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1" l="1"/>
  <c r="L17" i="1"/>
  <c r="L16" i="1"/>
  <c r="L15" i="1"/>
  <c r="L14" i="1"/>
  <c r="L13" i="1"/>
  <c r="L12" i="1"/>
  <c r="L11" i="1"/>
  <c r="L10" i="1"/>
  <c r="L9" i="1"/>
  <c r="L8" i="1"/>
  <c r="L7" i="1"/>
  <c r="I7" i="1"/>
  <c r="F5" i="1"/>
  <c r="C5" i="1"/>
  <c r="F4" i="1"/>
  <c r="C4" i="1"/>
  <c r="M7" i="1" l="1"/>
  <c r="I8" i="1" s="1"/>
  <c r="M8" i="1" s="1"/>
  <c r="I9" i="1" s="1"/>
  <c r="M9" i="1" s="1"/>
  <c r="I10" i="1" s="1"/>
  <c r="M10" i="1" s="1"/>
  <c r="I11" i="1" s="1"/>
  <c r="M11" i="1" s="1"/>
  <c r="I12" i="1" s="1"/>
  <c r="M12" i="1" s="1"/>
  <c r="I13" i="1" s="1"/>
  <c r="M13" i="1" s="1"/>
  <c r="I14" i="1" s="1"/>
  <c r="M14" i="1" s="1"/>
  <c r="I15" i="1" s="1"/>
  <c r="M15" i="1" s="1"/>
  <c r="I16" i="1" s="1"/>
  <c r="M16" i="1" s="1"/>
  <c r="I17" i="1" s="1"/>
  <c r="M17" i="1" s="1"/>
  <c r="I18" i="1" s="1"/>
  <c r="M18" i="1" s="1"/>
</calcChain>
</file>

<file path=xl/sharedStrings.xml><?xml version="1.0" encoding="utf-8"?>
<sst xmlns="http://schemas.openxmlformats.org/spreadsheetml/2006/main" count="56" uniqueCount="21">
  <si>
    <t>2*8</t>
  </si>
  <si>
    <t>1*8</t>
  </si>
  <si>
    <t>Heure d'ouverture</t>
  </si>
  <si>
    <t>Heure de fermeture</t>
  </si>
  <si>
    <t>Temps de fermeture</t>
  </si>
  <si>
    <t>Temps d'ouverture</t>
  </si>
  <si>
    <r>
      <t>OP</t>
    </r>
    <r>
      <rPr>
        <b/>
        <sz val="26"/>
        <color theme="1"/>
        <rFont val="Aptos Narrow"/>
        <family val="2"/>
        <scheme val="minor"/>
      </rPr>
      <t>-</t>
    </r>
    <r>
      <rPr>
        <b/>
        <sz val="11"/>
        <color theme="1"/>
        <rFont val="Aptos Narrow"/>
        <family val="2"/>
        <scheme val="minor"/>
      </rPr>
      <t xml:space="preserve">
Brut= début</t>
    </r>
  </si>
  <si>
    <t>DATE_DEBUT</t>
  </si>
  <si>
    <t>TPS_PREVU</t>
  </si>
  <si>
    <t>TPS_PASSE</t>
  </si>
  <si>
    <t>TPS_RESTANT</t>
  </si>
  <si>
    <t>DATE_FINALE</t>
  </si>
  <si>
    <t>Jeudi</t>
  </si>
  <si>
    <t>Vendredi</t>
  </si>
  <si>
    <t>Mardi</t>
  </si>
  <si>
    <t>Lundi</t>
  </si>
  <si>
    <t>Samedi</t>
  </si>
  <si>
    <t>Mercredi</t>
  </si>
  <si>
    <t>Dimanche</t>
  </si>
  <si>
    <t>jour férié 2025-fermeture machine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</si>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</sst>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\ h:mm;@"/>
    <numFmt numFmtId="165" formatCode="[$-40C]d\-mmm;@"/>
    <numFmt numFmtId="166" formatCode="[$-F400]h:mm:ss\ AM/PM"/>
    <numFmt numFmtId="167" formatCode="#####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22"/>
      <color theme="1"/>
      <name val="Aptos Narrow"/>
      <family val="2"/>
      <scheme val="minor"/>
    </font>
    <font>
      <sz val="8"/>
      <color indexed="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26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21" fontId="1" fillId="3" borderId="3" xfId="0" applyNumberFormat="1" applyFont="1" applyFill="1" applyBorder="1" applyAlignment="1">
      <alignment vertical="center"/>
    </xf>
    <xf numFmtId="164" fontId="5" fillId="4" borderId="3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49" fontId="0" fillId="0" borderId="0" xfId="0" applyNumberFormat="1"/>
    <xf numFmtId="165" fontId="1" fillId="3" borderId="3" xfId="0" applyNumberFormat="1" applyFont="1" applyFill="1" applyBorder="1" applyAlignment="1">
      <alignment vertical="center"/>
    </xf>
    <xf numFmtId="166" fontId="1" fillId="3" borderId="3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14" fontId="2" fillId="5" borderId="3" xfId="0" applyNumberFormat="1" applyFont="1" applyFill="1" applyBorder="1" applyAlignment="1">
      <alignment horizontal="center" vertical="center" wrapText="1"/>
    </xf>
    <xf numFmtId="164" fontId="2" fillId="6" borderId="4" xfId="0" applyNumberFormat="1" applyFont="1" applyFill="1" applyBorder="1" applyAlignment="1">
      <alignment horizontal="left" vertical="center"/>
    </xf>
    <xf numFmtId="164" fontId="2" fillId="6" borderId="4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wrapText="1"/>
    </xf>
    <xf numFmtId="49" fontId="1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9" fillId="7" borderId="3" xfId="0" applyFont="1" applyFill="1" applyBorder="1" applyAlignment="1">
      <alignment horizontal="center" wrapText="1"/>
    </xf>
    <xf numFmtId="49" fontId="9" fillId="0" borderId="3" xfId="0" applyNumberFormat="1" applyFont="1" applyBorder="1" applyAlignment="1">
      <alignment horizontal="center" vertical="center" wrapText="1"/>
    </xf>
    <xf numFmtId="164" fontId="8" fillId="7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9">
    <dxf>
      <font>
        <b val="0"/>
        <i val="0"/>
        <color rgb="FFFF0000"/>
      </font>
    </dxf>
    <dxf>
      <fill>
        <patternFill>
          <bgColor rgb="FFFFFF00"/>
        </patternFill>
      </fill>
    </dxf>
    <dxf>
      <font>
        <color rgb="FFFF0000"/>
      </font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color rgb="FFFF0000"/>
      </font>
    </dxf>
    <dxf>
      <fill>
        <patternFill>
          <bgColor rgb="FFFFFF00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2352495</xdr:colOff>
      <xdr:row>2</xdr:row>
      <xdr:rowOff>302524</xdr:rowOff>
    </xdr:from>
    <xdr:to>
      <xdr:col>13</xdr:col>
      <xdr:colOff>1301151</xdr:colOff>
      <xdr:row>4</xdr:row>
      <xdr:rowOff>587375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6EC5E51-1B31-4AC3-B637-05BEFEB5AA46}"/>
            </a:ext>
          </a:extLst>
        </xdr:cNvPr>
        <xdr:cNvSpPr/>
      </xdr:nvSpPr>
      <xdr:spPr>
        <a:xfrm>
          <a:off x="11972745" y="1064524"/>
          <a:ext cx="10712031" cy="1237351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15</xdr:col>
      <xdr:colOff>536864</xdr:colOff>
      <xdr:row>2</xdr:row>
      <xdr:rowOff>242455</xdr:rowOff>
    </xdr:from>
    <xdr:to>
      <xdr:col>15</xdr:col>
      <xdr:colOff>1451264</xdr:colOff>
      <xdr:row>4</xdr:row>
      <xdr:rowOff>187037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2286ADF-8741-569C-6205-388040643A83}"/>
            </a:ext>
          </a:extLst>
        </xdr:cNvPr>
        <xdr:cNvSpPr/>
      </xdr:nvSpPr>
      <xdr:spPr>
        <a:xfrm>
          <a:off x="25007455" y="1004455"/>
          <a:ext cx="914400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623455</xdr:colOff>
      <xdr:row>6</xdr:row>
      <xdr:rowOff>103909</xdr:rowOff>
    </xdr:from>
    <xdr:to>
      <xdr:col>6</xdr:col>
      <xdr:colOff>2857500</xdr:colOff>
      <xdr:row>30</xdr:row>
      <xdr:rowOff>138546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A450DE3-5836-A0BD-DC49-E0E666AD3860}"/>
            </a:ext>
          </a:extLst>
        </xdr:cNvPr>
        <xdr:cNvSpPr/>
      </xdr:nvSpPr>
      <xdr:spPr>
        <a:xfrm>
          <a:off x="623455" y="3203864"/>
          <a:ext cx="11862954" cy="9144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calcul heure final  M7</a:t>
          </a:r>
        </a:p>
        <a:p>
          <a:pPr algn="l"/>
          <a:r>
            <a:rPr lang="fr-FR" sz="1400"/>
            <a:t> </a:t>
          </a:r>
        </a:p>
        <a:p>
          <a:pPr algn="l"/>
          <a:r>
            <a:rPr lang="fr-FR" sz="1400"/>
            <a:t>Prendre heure de départ I7  EX:  5/9/25 8:15</a:t>
          </a:r>
        </a:p>
        <a:p>
          <a:pPr algn="l"/>
          <a:r>
            <a:rPr lang="fr-FR" sz="1400"/>
            <a:t>on prend en compte que l'on travail que les jours ouvrés c'est à dire L/M/M/J/V</a:t>
          </a:r>
        </a:p>
        <a:p>
          <a:pPr algn="l"/>
          <a:r>
            <a:rPr lang="fr-FR" sz="1400"/>
            <a:t>On déduit les jours fériés de onglet "jour férié!" COLONNE A à partir de A2</a:t>
          </a:r>
        </a:p>
        <a:p>
          <a:pPr algn="l"/>
          <a:endParaRPr lang="fr-FR" sz="1400"/>
        </a:p>
        <a:p>
          <a:pPr algn="l"/>
          <a:r>
            <a:rPr lang="fr-FR" sz="1400"/>
            <a:t>On prend la valeur en nombre de la cellule L7 </a:t>
          </a:r>
        </a:p>
        <a:p>
          <a:pPr algn="l"/>
          <a:endParaRPr lang="fr-FR" sz="1400"/>
        </a:p>
        <a:p>
          <a:pPr algn="l"/>
          <a:r>
            <a:rPr lang="fr-FR" sz="1400"/>
            <a:t>on calcul la date et l'heure d'arrivée </a:t>
          </a:r>
        </a:p>
        <a:p>
          <a:pPr algn="l"/>
          <a:endParaRPr lang="fr-FR" sz="1400"/>
        </a:p>
        <a:p>
          <a:pPr algn="l"/>
          <a:r>
            <a:rPr lang="fr-FR" sz="1400"/>
            <a:t>L7= 12</a:t>
          </a:r>
        </a:p>
        <a:p>
          <a:pPr algn="l"/>
          <a:r>
            <a:rPr lang="fr-FR" sz="1400"/>
            <a:t>I7    DATE_DEBUT 05/09/25 8:15  </a:t>
          </a:r>
        </a:p>
        <a:p>
          <a:pPr algn="l"/>
          <a:r>
            <a:rPr lang="fr-FR" sz="1400"/>
            <a:t>$F2$ horaire ouverture</a:t>
          </a:r>
        </a:p>
        <a:p>
          <a:pPr algn="l"/>
          <a:r>
            <a:rPr lang="fr-FR" sz="1400"/>
            <a:t>$F3$ horaire de fermeture</a:t>
          </a:r>
        </a:p>
        <a:p>
          <a:pPr algn="l"/>
          <a:r>
            <a:rPr lang="fr-FR" sz="1400"/>
            <a:t>$F5$= 5.5 emplitude horaire journalière</a:t>
          </a:r>
        </a:p>
        <a:p>
          <a:pPr algn="l"/>
          <a:endParaRPr lang="fr-FR" sz="1400"/>
        </a:p>
        <a:p>
          <a:pPr algn="l"/>
          <a:r>
            <a:rPr lang="fr-FR" sz="1400"/>
            <a:t> </a:t>
          </a:r>
        </a:p>
        <a:p>
          <a:pPr algn="l"/>
          <a:r>
            <a:rPr lang="fr-FR" sz="1400"/>
            <a:t>en M7 je dois logiquement avoir</a:t>
          </a:r>
        </a:p>
        <a:p>
          <a:pPr algn="l"/>
          <a:r>
            <a:rPr lang="fr-FR" sz="1400"/>
            <a:t> </a:t>
          </a:r>
        </a:p>
        <a:p>
          <a:pPr algn="l"/>
          <a:r>
            <a:rPr lang="fr-FR" sz="1400"/>
            <a:t>5/9 on travaille  $F5$= 5.5</a:t>
          </a:r>
        </a:p>
        <a:p>
          <a:pPr algn="l"/>
          <a:r>
            <a:rPr lang="fr-FR" sz="1400"/>
            <a:t>6/9 non ouvré</a:t>
          </a:r>
        </a:p>
        <a:p>
          <a:pPr algn="l"/>
          <a:r>
            <a:rPr lang="fr-FR" sz="1400"/>
            <a:t>7/9 non ouvré</a:t>
          </a:r>
        </a:p>
        <a:p>
          <a:pPr algn="l"/>
          <a:r>
            <a:rPr lang="fr-FR" sz="1400"/>
            <a:t>il me reste 6.5H</a:t>
          </a:r>
        </a:p>
        <a:p>
          <a:pPr algn="l"/>
          <a:r>
            <a:rPr lang="fr-FR" sz="1400"/>
            <a:t>8/9 on travaille  $F5$= 5.5</a:t>
          </a:r>
        </a:p>
        <a:p>
          <a:pPr algn="l"/>
          <a:r>
            <a:rPr lang="fr-FR" sz="1400"/>
            <a:t>il reste 1H</a:t>
          </a:r>
        </a:p>
        <a:p>
          <a:pPr algn="l"/>
          <a:r>
            <a:rPr lang="fr-FR" sz="1400"/>
            <a:t>9/9 on commence $F2$ 8:15  </a:t>
          </a:r>
        </a:p>
        <a:p>
          <a:pPr algn="l"/>
          <a:r>
            <a:rPr lang="fr-FR" sz="1400"/>
            <a:t>donc le résultat doit etre 09/09/25 9:25</a:t>
          </a:r>
        </a:p>
        <a:p>
          <a:pPr algn="l"/>
          <a:endParaRPr lang="fr-FR" sz="1400"/>
        </a:p>
        <a:p>
          <a:pPr algn="l"/>
          <a:endParaRPr lang="fr-FR" sz="1400"/>
        </a:p>
        <a:p>
          <a:pPr algn="l"/>
          <a:r>
            <a:rPr lang="fr-FR" sz="1400"/>
            <a:t>Je me suis aidé de Copilot  pour cette formule j'en comprends une partie déclarations des variables.............</a:t>
          </a:r>
        </a:p>
        <a:p>
          <a:pPr algn="l"/>
          <a:r>
            <a:rPr lang="fr-FR" sz="1400"/>
            <a:t>Elle fonctionne sur la première ligne aprés je suis décalé d'une heure</a:t>
          </a:r>
        </a:p>
        <a:p>
          <a:pPr algn="l"/>
          <a:r>
            <a:rPr lang="fr-FR" sz="1400"/>
            <a:t>je pense qu'il y a un souci avec F2 ET I7</a:t>
          </a:r>
        </a:p>
        <a:p>
          <a:pPr algn="l"/>
          <a:endParaRPr lang="fr-FR" sz="1400"/>
        </a:p>
        <a:p>
          <a:pPr algn="l"/>
          <a:endParaRPr lang="fr-FR" sz="1400"/>
        </a:p>
        <a:p>
          <a:pPr algn="l"/>
          <a:endParaRPr lang="fr-FR" sz="1400"/>
        </a:p>
        <a:p>
          <a:pPr algn="l"/>
          <a:r>
            <a:rPr lang="fr-FR" sz="1400"/>
            <a:t>=LET(debut; I8;ouverture; $F$2;amplitude; $F$5;heures; L8;feries; 'jour férié'!$A$2:$A$200;debut_reel; SI(MOD(debut;1) &lt; ouverture; ENT(debut) + ouverture; debut);</a:t>
          </a:r>
        </a:p>
        <a:p>
          <a:pPr algn="l"/>
          <a:r>
            <a:rPr lang="fr-FR" sz="1400"/>
            <a:t>    jours_complets; ENT(heures / amplitude); reliquat; MOD(heures; amplitude); SI(reliquat = 0;</a:t>
          </a:r>
        </a:p>
        <a:p>
          <a:pPr algn="l"/>
          <a:r>
            <a:rPr lang="fr-FR" sz="1400"/>
            <a:t> SERIE.JOUR.OUVRE(debut_reel; jours_complets - 1; feries) + ouverture + amplitude/24;</a:t>
          </a:r>
        </a:p>
        <a:p>
          <a:pPr algn="l"/>
          <a:r>
            <a:rPr lang="fr-FR" sz="1400"/>
            <a:t> SERIE.JOUR.OUVRE(debut_reel; jours_complets; feries) + ouverture + reliquat/24))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476250</xdr:colOff>
      <xdr:row>0</xdr:row>
      <xdr:rowOff>314325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2DCD30E8-7D09-64F4-3971-778D56DBA37E}"/>
            </a:ext>
          </a:extLst>
        </xdr:cNvPr>
        <xdr:cNvSpPr txBox="1">
          <a:spLocks noChangeArrowheads="1"/>
        </xdr:cNvSpPr>
      </xdr:nvSpPr>
      <xdr:spPr bwMode="auto">
        <a:xfrm>
          <a:off x="19478625" y="0"/>
          <a:ext cx="476250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calcul heure final  M7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Prendre heure de départ I7  EX:  5/9/25 8:15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on prend en compte que l'on travail que les jours ouvrés c'est à dire L/M/M/J/V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On déduit les jours fériés de onglet "jour férié!" COLONNE A à partir de A2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On prend la valeur en nombre de la cellule L7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on calcul la date et l'heure d'arrivée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L7= 12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I7    DATE_DEBUT 05/09/25 8:15 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$F2$ horaire ouverture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$F3$ horaire de fermeture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$F5$= 5.5 emplitude horaire journalière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en M7 je dois logiquement avoir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5/9 on travaille  $F5$= 5.5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6/9 non ouvré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7/9 non ouvré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il me reste 6.5H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8/9 on travaille  $F5$= 5.5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il reste 1H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9/9 on commence $F2$ 8:15 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donc le résultat doit etre 09/09/25 9:25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Je me suis aidé de Copilot  pour cette formule j'en comprends une partie déclarations des variables.............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Elle fonctionne sur la première ligne aprés je suis décalé d'une heure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je pense qu'il y a un souci avec F2 ET I7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=LET(debut; I8;ouverture; $F$2;amplitude; $F$5;heures; L8;feries; 'jour férié'!$A$2:$A$200;debut_reel; SI(MOD(debut;1) &lt; ouverture; ENT(debut) + ouverture; debut);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    jours_complets; ENT(heures / amplitude); reliquat; MOD(heures; amplitude); SI(reliquat = 0;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 SERIE.JOUR.OUVRE(debut_reel; jours_complets - 1; feries) + ouverture + amplitude/24;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ptos Narrow"/>
            </a:rPr>
            <a:t> SERIE.JOUR.OUVRE(debut_reel; jours_complets; feries) + ouverture + reliquat/24))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ptos Narrow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9C156-588F-4938-B29A-C76C30E601A3}">
  <sheetPr codeName="Feuil20"/>
  <dimension ref="A1:B55"/>
  <sheetViews>
    <sheetView topLeftCell="A19" workbookViewId="0">
      <selection activeCell="C10" sqref="C10"/>
    </sheetView>
  </sheetViews>
  <sheetFormatPr baseColWidth="10" defaultRowHeight="15" x14ac:dyDescent="0.25"/>
  <cols>
    <col min="1" max="1" width="38.5703125" customWidth="1"/>
  </cols>
  <sheetData>
    <row r="1" spans="1:2" x14ac:dyDescent="0.25">
      <c r="A1" t="s">
        <v>19</v>
      </c>
    </row>
    <row r="2" spans="1:2" x14ac:dyDescent="0.25">
      <c r="A2" s="39">
        <v>45658</v>
      </c>
      <c r="B2" t="s">
        <v>17</v>
      </c>
    </row>
    <row r="3" spans="1:2" x14ac:dyDescent="0.25">
      <c r="A3" s="39">
        <v>45767</v>
      </c>
      <c r="B3" t="s">
        <v>18</v>
      </c>
    </row>
    <row r="4" spans="1:2" x14ac:dyDescent="0.25">
      <c r="A4" s="39">
        <v>45768</v>
      </c>
      <c r="B4" t="s">
        <v>15</v>
      </c>
    </row>
    <row r="5" spans="1:2" x14ac:dyDescent="0.25">
      <c r="A5" s="39">
        <v>45778</v>
      </c>
      <c r="B5" t="s">
        <v>12</v>
      </c>
    </row>
    <row r="6" spans="1:2" x14ac:dyDescent="0.25">
      <c r="A6" s="39">
        <v>45779</v>
      </c>
      <c r="B6" t="s">
        <v>13</v>
      </c>
    </row>
    <row r="7" spans="1:2" x14ac:dyDescent="0.25">
      <c r="A7" s="39">
        <v>45785</v>
      </c>
      <c r="B7" t="s">
        <v>12</v>
      </c>
    </row>
    <row r="8" spans="1:2" x14ac:dyDescent="0.25">
      <c r="A8" s="39">
        <v>45786</v>
      </c>
      <c r="B8" t="s">
        <v>13</v>
      </c>
    </row>
    <row r="9" spans="1:2" x14ac:dyDescent="0.25">
      <c r="A9" s="39">
        <v>45806</v>
      </c>
      <c r="B9" t="s">
        <v>12</v>
      </c>
    </row>
    <row r="10" spans="1:2" x14ac:dyDescent="0.25">
      <c r="A10" s="39">
        <v>45807</v>
      </c>
      <c r="B10" t="s">
        <v>13</v>
      </c>
    </row>
    <row r="11" spans="1:2" x14ac:dyDescent="0.25">
      <c r="A11" s="39">
        <v>45816</v>
      </c>
      <c r="B11" t="s">
        <v>18</v>
      </c>
    </row>
    <row r="12" spans="1:2" x14ac:dyDescent="0.25">
      <c r="A12" s="39">
        <v>45817</v>
      </c>
      <c r="B12" t="s">
        <v>15</v>
      </c>
    </row>
    <row r="13" spans="1:2" x14ac:dyDescent="0.25">
      <c r="A13" s="39">
        <v>45852</v>
      </c>
      <c r="B13" t="s">
        <v>15</v>
      </c>
    </row>
    <row r="14" spans="1:2" x14ac:dyDescent="0.25">
      <c r="A14" s="39">
        <v>45880</v>
      </c>
      <c r="B14" t="s">
        <v>15</v>
      </c>
    </row>
    <row r="15" spans="1:2" x14ac:dyDescent="0.25">
      <c r="A15" s="39">
        <v>45881</v>
      </c>
      <c r="B15" t="s">
        <v>14</v>
      </c>
    </row>
    <row r="16" spans="1:2" x14ac:dyDescent="0.25">
      <c r="A16" s="39">
        <v>45882</v>
      </c>
      <c r="B16" t="s">
        <v>17</v>
      </c>
    </row>
    <row r="17" spans="1:2" x14ac:dyDescent="0.25">
      <c r="A17" s="39">
        <v>45883</v>
      </c>
      <c r="B17" t="s">
        <v>12</v>
      </c>
    </row>
    <row r="18" spans="1:2" x14ac:dyDescent="0.25">
      <c r="A18" s="39">
        <v>45884</v>
      </c>
      <c r="B18" t="s">
        <v>13</v>
      </c>
    </row>
    <row r="19" spans="1:2" x14ac:dyDescent="0.25">
      <c r="A19" s="39">
        <v>45885</v>
      </c>
      <c r="B19" t="s">
        <v>16</v>
      </c>
    </row>
    <row r="20" spans="1:2" x14ac:dyDescent="0.25">
      <c r="A20" s="39">
        <v>45886</v>
      </c>
      <c r="B20" t="s">
        <v>18</v>
      </c>
    </row>
    <row r="21" spans="1:2" x14ac:dyDescent="0.25">
      <c r="A21" s="39">
        <v>45887</v>
      </c>
      <c r="B21" t="s">
        <v>15</v>
      </c>
    </row>
    <row r="22" spans="1:2" x14ac:dyDescent="0.25">
      <c r="A22" s="39">
        <v>45888</v>
      </c>
      <c r="B22" t="s">
        <v>14</v>
      </c>
    </row>
    <row r="23" spans="1:2" x14ac:dyDescent="0.25">
      <c r="A23" s="39">
        <v>45889</v>
      </c>
      <c r="B23" t="s">
        <v>17</v>
      </c>
    </row>
    <row r="24" spans="1:2" x14ac:dyDescent="0.25">
      <c r="A24" s="39">
        <v>45890</v>
      </c>
      <c r="B24" t="s">
        <v>12</v>
      </c>
    </row>
    <row r="25" spans="1:2" x14ac:dyDescent="0.25">
      <c r="A25" s="39">
        <v>45891</v>
      </c>
      <c r="B25" t="s">
        <v>13</v>
      </c>
    </row>
    <row r="26" spans="1:2" x14ac:dyDescent="0.25">
      <c r="A26" s="39">
        <v>45892</v>
      </c>
      <c r="B26" t="s">
        <v>16</v>
      </c>
    </row>
    <row r="27" spans="1:2" x14ac:dyDescent="0.25">
      <c r="A27" s="39">
        <v>45893</v>
      </c>
      <c r="B27" t="s">
        <v>18</v>
      </c>
    </row>
    <row r="28" spans="1:2" x14ac:dyDescent="0.25">
      <c r="A28" s="39">
        <v>45894</v>
      </c>
      <c r="B28" t="s">
        <v>15</v>
      </c>
    </row>
    <row r="29" spans="1:2" x14ac:dyDescent="0.25">
      <c r="A29" s="39">
        <v>45895</v>
      </c>
      <c r="B29" t="s">
        <v>14</v>
      </c>
    </row>
    <row r="30" spans="1:2" x14ac:dyDescent="0.25">
      <c r="A30" s="39">
        <v>45896</v>
      </c>
      <c r="B30" t="s">
        <v>17</v>
      </c>
    </row>
    <row r="31" spans="1:2" x14ac:dyDescent="0.25">
      <c r="A31" s="39">
        <v>45897</v>
      </c>
      <c r="B31" t="s">
        <v>12</v>
      </c>
    </row>
    <row r="32" spans="1:2" x14ac:dyDescent="0.25">
      <c r="A32" s="39">
        <v>45898</v>
      </c>
      <c r="B32" t="s">
        <v>13</v>
      </c>
    </row>
    <row r="33" spans="1:2" x14ac:dyDescent="0.25">
      <c r="A33" s="39">
        <v>45884</v>
      </c>
      <c r="B33" t="s">
        <v>13</v>
      </c>
    </row>
    <row r="34" spans="1:2" x14ac:dyDescent="0.25">
      <c r="A34" s="39">
        <v>45962</v>
      </c>
      <c r="B34" t="s">
        <v>16</v>
      </c>
    </row>
    <row r="35" spans="1:2" x14ac:dyDescent="0.25">
      <c r="A35" s="39">
        <v>45971</v>
      </c>
      <c r="B35" t="s">
        <v>15</v>
      </c>
    </row>
    <row r="36" spans="1:2" x14ac:dyDescent="0.25">
      <c r="A36" s="39">
        <v>45972</v>
      </c>
      <c r="B36" t="s">
        <v>14</v>
      </c>
    </row>
    <row r="37" spans="1:2" x14ac:dyDescent="0.25">
      <c r="A37" s="39">
        <v>46016</v>
      </c>
      <c r="B37" t="s">
        <v>12</v>
      </c>
    </row>
    <row r="38" spans="1:2" x14ac:dyDescent="0.25">
      <c r="A38" s="39">
        <v>46017</v>
      </c>
      <c r="B38" t="s">
        <v>13</v>
      </c>
    </row>
    <row r="39" spans="1:2" x14ac:dyDescent="0.25">
      <c r="A39" s="39">
        <v>46023</v>
      </c>
      <c r="B39" t="s">
        <v>12</v>
      </c>
    </row>
    <row r="40" spans="1:2" x14ac:dyDescent="0.25">
      <c r="A40" s="39">
        <v>46024</v>
      </c>
    </row>
    <row r="41" spans="1:2" x14ac:dyDescent="0.25">
      <c r="A41" s="39"/>
    </row>
    <row r="42" spans="1:2" x14ac:dyDescent="0.25">
      <c r="A42" s="39"/>
    </row>
    <row r="43" spans="1:2" x14ac:dyDescent="0.25">
      <c r="A43" s="39"/>
    </row>
    <row r="44" spans="1:2" x14ac:dyDescent="0.25">
      <c r="A44" s="39"/>
    </row>
    <row r="45" spans="1:2" x14ac:dyDescent="0.25">
      <c r="A45" s="39"/>
    </row>
    <row r="46" spans="1:2" x14ac:dyDescent="0.25">
      <c r="A46" s="39"/>
    </row>
    <row r="47" spans="1:2" x14ac:dyDescent="0.25">
      <c r="A47" s="39"/>
    </row>
    <row r="48" spans="1:2" x14ac:dyDescent="0.25">
      <c r="A48" s="39"/>
    </row>
    <row r="49" spans="1:1" x14ac:dyDescent="0.25">
      <c r="A49" s="39"/>
    </row>
    <row r="50" spans="1:1" x14ac:dyDescent="0.25">
      <c r="A50" s="39"/>
    </row>
    <row r="51" spans="1:1" x14ac:dyDescent="0.25">
      <c r="A51" s="39"/>
    </row>
    <row r="52" spans="1:1" x14ac:dyDescent="0.25">
      <c r="A52" s="39"/>
    </row>
    <row r="53" spans="1:1" x14ac:dyDescent="0.25">
      <c r="A53" s="39"/>
    </row>
    <row r="54" spans="1:1" x14ac:dyDescent="0.25">
      <c r="A54" s="39"/>
    </row>
    <row r="55" spans="1:1" x14ac:dyDescent="0.25">
      <c r="A55" s="39"/>
    </row>
  </sheetData>
  <dataValidations count="1">
    <dataValidation type="list" allowBlank="1" showInputMessage="1" showErrorMessage="1" sqref="G3 G5" xr:uid="{40F77FAA-44A7-4FAC-AD11-0B929FEE49B9}">
      <formula1>$F$3:$G$3</formula1>
    </dataValidation>
  </dataValidations>
  <printOptions horizontalCentered="1" verticalCentered="1"/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04EC5-BE8D-4EE3-890A-3BCBE957050B}">
  <sheetPr codeName="Feuil2">
    <pageSetUpPr fitToPage="1"/>
  </sheetPr>
  <dimension ref="A1:X18"/>
  <sheetViews>
    <sheetView tabSelected="1" zoomScale="55" zoomScaleNormal="55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I22" sqref="I22"/>
    </sheetView>
  </sheetViews>
  <sheetFormatPr baseColWidth="10" defaultRowHeight="15" x14ac:dyDescent="0.25"/>
  <cols>
    <col min="1" max="1" width="30.5703125" style="12" customWidth="1"/>
    <col min="2" max="2" width="22.42578125" customWidth="1"/>
    <col min="3" max="3" width="19" customWidth="1"/>
    <col min="4" max="4" width="16.5703125" customWidth="1"/>
    <col min="5" max="5" width="14.7109375" style="38" customWidth="1"/>
    <col min="6" max="6" width="41" customWidth="1"/>
    <col min="7" max="7" width="43.85546875" customWidth="1"/>
    <col min="8" max="8" width="15.85546875" bestFit="1" customWidth="1"/>
    <col min="9" max="9" width="21.7109375" style="6" customWidth="1"/>
    <col min="10" max="10" width="17.7109375" style="6" customWidth="1"/>
    <col min="11" max="11" width="14.5703125" style="6" customWidth="1"/>
    <col min="12" max="12" width="12.42578125" style="7" customWidth="1"/>
    <col min="13" max="13" width="21.7109375" style="6" customWidth="1"/>
    <col min="14" max="14" width="60.7109375" customWidth="1"/>
    <col min="15" max="15" width="13.7109375" customWidth="1"/>
    <col min="16" max="16" width="50.42578125" customWidth="1"/>
    <col min="17" max="20" width="12.7109375" customWidth="1"/>
    <col min="21" max="21" width="24.42578125" customWidth="1"/>
    <col min="22" max="22" width="12.7109375" customWidth="1"/>
    <col min="23" max="23" width="47.7109375" customWidth="1"/>
  </cols>
  <sheetData>
    <row r="1" spans="1:24" ht="30" customHeight="1" x14ac:dyDescent="0.25">
      <c r="A1"/>
      <c r="B1" s="1" t="s">
        <v>0</v>
      </c>
      <c r="C1" s="2"/>
      <c r="D1" s="3"/>
      <c r="E1" s="4" t="s">
        <v>1</v>
      </c>
      <c r="F1" s="5"/>
    </row>
    <row r="2" spans="1:24" ht="30" customHeight="1" x14ac:dyDescent="0.25">
      <c r="A2"/>
      <c r="B2" s="8" t="s">
        <v>2</v>
      </c>
      <c r="C2" s="9">
        <v>0.3125</v>
      </c>
      <c r="D2" s="3"/>
      <c r="E2" s="8" t="s">
        <v>2</v>
      </c>
      <c r="F2" s="9">
        <v>0.34375</v>
      </c>
      <c r="I2" s="10">
        <v>45905.34375</v>
      </c>
      <c r="J2" s="11"/>
      <c r="K2" s="11"/>
    </row>
    <row r="3" spans="1:24" ht="37.5" customHeight="1" x14ac:dyDescent="0.25">
      <c r="B3" s="8" t="s">
        <v>3</v>
      </c>
      <c r="C3" s="9">
        <v>0.77083333333333337</v>
      </c>
      <c r="D3" s="3"/>
      <c r="E3" s="8" t="s">
        <v>3</v>
      </c>
      <c r="F3" s="9">
        <v>0.57291666666666663</v>
      </c>
    </row>
    <row r="4" spans="1:24" ht="37.5" customHeight="1" x14ac:dyDescent="0.25">
      <c r="B4" s="13" t="s">
        <v>4</v>
      </c>
      <c r="C4" s="14">
        <f>MOD(C2-C3,1)</f>
        <v>0.54166666666666663</v>
      </c>
      <c r="D4" s="3"/>
      <c r="E4" s="13" t="s">
        <v>4</v>
      </c>
      <c r="F4" s="14">
        <f>MOD(F2-F3,1)</f>
        <v>0.77083333333333337</v>
      </c>
    </row>
    <row r="5" spans="1:24" ht="58.5" customHeight="1" x14ac:dyDescent="0.25">
      <c r="B5" s="13" t="s">
        <v>5</v>
      </c>
      <c r="C5" s="15">
        <f>(C3-C2)*24</f>
        <v>11</v>
      </c>
      <c r="D5" s="16"/>
      <c r="E5" s="13" t="s">
        <v>5</v>
      </c>
      <c r="F5" s="15">
        <f>(F3-F2)*24</f>
        <v>5.4999999999999991</v>
      </c>
    </row>
    <row r="6" spans="1:24" ht="49.5" x14ac:dyDescent="0.25">
      <c r="A6" s="17"/>
      <c r="B6" s="18"/>
      <c r="C6" s="18"/>
      <c r="D6" s="19"/>
      <c r="E6" s="20"/>
      <c r="F6" s="18"/>
      <c r="G6" s="18"/>
      <c r="H6" s="19" t="s">
        <v>6</v>
      </c>
      <c r="I6" s="21" t="s">
        <v>7</v>
      </c>
      <c r="J6" s="22" t="s">
        <v>8</v>
      </c>
      <c r="K6" s="21" t="s">
        <v>9</v>
      </c>
      <c r="L6" s="21" t="s">
        <v>10</v>
      </c>
      <c r="M6" s="21" t="s">
        <v>11</v>
      </c>
      <c r="N6" s="18"/>
      <c r="O6" s="19"/>
      <c r="P6" s="19"/>
      <c r="Q6" s="19"/>
      <c r="R6" s="18"/>
      <c r="S6" s="18"/>
      <c r="T6" s="19"/>
      <c r="U6" s="18"/>
      <c r="V6" s="18"/>
      <c r="W6" s="19"/>
      <c r="X6" s="19"/>
    </row>
    <row r="7" spans="1:24" ht="45" customHeight="1" x14ac:dyDescent="0.25">
      <c r="A7" s="23"/>
      <c r="B7" s="23"/>
      <c r="C7" s="23"/>
      <c r="D7" s="24"/>
      <c r="E7" s="24"/>
      <c r="F7" s="23"/>
      <c r="G7" s="23"/>
      <c r="H7" s="25"/>
      <c r="I7" s="26">
        <f>I2</f>
        <v>45905.34375</v>
      </c>
      <c r="J7" s="27">
        <v>17</v>
      </c>
      <c r="K7" s="28">
        <v>5</v>
      </c>
      <c r="L7" s="27">
        <f>IF(N7="OUI",0,ABS(J7-K7))</f>
        <v>12</v>
      </c>
      <c r="M7" s="26">
        <f>_xlfn.LET(_xlpm.debut, I7,_xlpm.ouverture, $F$2,_xlpm.amplitude, $F$5,_xlpm.heures, L7,_xlpm.feries,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45909.385416666664</v>
      </c>
      <c r="N7" s="30" t="s">
        <v>20</v>
      </c>
      <c r="O7" s="31"/>
      <c r="P7" s="29"/>
      <c r="Q7" s="23"/>
      <c r="R7" s="23"/>
      <c r="S7" s="23"/>
      <c r="T7" s="23"/>
      <c r="U7" s="23"/>
      <c r="V7" s="32"/>
      <c r="W7" s="33"/>
      <c r="X7" s="32"/>
    </row>
    <row r="8" spans="1:24" ht="45" customHeight="1" x14ac:dyDescent="0.25">
      <c r="A8" s="23"/>
      <c r="B8" s="23"/>
      <c r="C8" s="23"/>
      <c r="D8" s="24"/>
      <c r="E8" s="24"/>
      <c r="F8" s="23"/>
      <c r="G8" s="23"/>
      <c r="H8" s="25"/>
      <c r="I8" s="26">
        <f>M7</f>
        <v>45909.385416666664</v>
      </c>
      <c r="J8" s="27">
        <v>8</v>
      </c>
      <c r="K8" s="28">
        <v>2</v>
      </c>
      <c r="L8" s="27">
        <f>IF(N8="OUI",0,ABS(J8-K8))</f>
        <v>6</v>
      </c>
      <c r="M8" s="26">
        <f>_xlfn.LET(_xlpm.debut, I8,_xlpm.ouverture, $F$2,_xlpm.amplitude, $F$5,_xlpm.heures, L8,_xlpm.feries,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45910.364583333336</v>
      </c>
      <c r="N8" s="34"/>
      <c r="O8" s="31"/>
      <c r="P8" s="29"/>
      <c r="Q8" s="23"/>
      <c r="R8" s="23"/>
      <c r="S8" s="23"/>
      <c r="T8" s="23"/>
      <c r="U8" s="23"/>
      <c r="V8" s="32"/>
      <c r="W8" s="33"/>
      <c r="X8" s="32"/>
    </row>
    <row r="9" spans="1:24" ht="34.5" x14ac:dyDescent="0.25">
      <c r="A9" s="23"/>
      <c r="B9" s="23"/>
      <c r="C9" s="23"/>
      <c r="D9" s="24"/>
      <c r="E9" s="24"/>
      <c r="F9" s="23"/>
      <c r="G9" s="23"/>
      <c r="H9" s="29"/>
      <c r="I9" s="26">
        <f t="shared" ref="I9:I18" si="0">M8</f>
        <v>45910.364583333336</v>
      </c>
      <c r="J9" s="27">
        <v>8</v>
      </c>
      <c r="K9" s="28">
        <v>6</v>
      </c>
      <c r="L9" s="27">
        <f>IF(N9="OUI",0,ABS(J9-K9))</f>
        <v>2</v>
      </c>
      <c r="M9" s="26">
        <f>_xlfn.LET(_xlpm.debut, I9,_xlpm.ouverture, $F$2,_xlpm.amplitude, $F$5,_xlpm.heures, L9,_xlpm.feries,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45910.427083333336</v>
      </c>
      <c r="N9" s="30"/>
      <c r="O9" s="31"/>
      <c r="P9" s="29"/>
      <c r="Q9" s="23"/>
      <c r="R9" s="23"/>
      <c r="S9" s="23"/>
      <c r="T9" s="23"/>
      <c r="U9" s="23"/>
      <c r="V9" s="33"/>
      <c r="W9" s="33"/>
      <c r="X9" s="32"/>
    </row>
    <row r="10" spans="1:24" ht="34.5" x14ac:dyDescent="0.25">
      <c r="A10" s="23"/>
      <c r="B10" s="23"/>
      <c r="C10" s="23"/>
      <c r="D10" s="24"/>
      <c r="E10" s="24"/>
      <c r="F10" s="23"/>
      <c r="G10" s="23"/>
      <c r="H10" s="29"/>
      <c r="I10" s="26">
        <f t="shared" si="0"/>
        <v>45910.427083333336</v>
      </c>
      <c r="J10" s="27">
        <v>8</v>
      </c>
      <c r="K10" s="28">
        <v>7</v>
      </c>
      <c r="L10" s="27">
        <f>IF(N10="OUI",0,ABS(J10-K10))</f>
        <v>1</v>
      </c>
      <c r="M10" s="26">
        <f>_xlfn.LET(_xlpm.debut, I10,_xlpm.ouverture, $F$2,_xlpm.amplitude, $F$5,_xlpm.heures, L10,_xlpm.feries,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0" s="30"/>
      <c r="O10" s="31"/>
      <c r="P10" s="29"/>
      <c r="Q10" s="23"/>
      <c r="R10" s="23"/>
      <c r="S10" s="23"/>
      <c r="T10" s="23"/>
      <c r="U10" s="23"/>
      <c r="V10" s="33"/>
      <c r="W10" s="33"/>
      <c r="X10" s="32"/>
    </row>
    <row r="11" spans="1:24" ht="45" customHeight="1" x14ac:dyDescent="0.25">
      <c r="A11" s="23"/>
      <c r="B11" s="23"/>
      <c r="C11" s="23"/>
      <c r="D11" s="24"/>
      <c r="E11" s="24"/>
      <c r="F11" s="23"/>
      <c r="G11" s="23"/>
      <c r="H11" s="25"/>
      <c r="I11" s="26">
        <f t="shared" si="0"/>
        <v>45910.385416666664</v>
      </c>
      <c r="J11" s="27">
        <v>5</v>
      </c>
      <c r="K11" s="28">
        <v>4</v>
      </c>
      <c r="L11" s="27">
        <f>IF(N11="OUI",0,ABS(J11-K11))</f>
        <v>1</v>
      </c>
      <c r="M11" s="26">
        <f>_xlfn.LET(_xlpm.debut, I11,_xlpm.ouverture, $F$2,_xlpm.amplitude, $F$5,_xlpm.heures, L11,_xlpm.feries,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1" s="30"/>
      <c r="O11" s="31"/>
      <c r="P11" s="35"/>
      <c r="Q11" s="23"/>
      <c r="R11" s="23"/>
      <c r="S11" s="23"/>
      <c r="T11" s="23"/>
      <c r="U11" s="23"/>
      <c r="V11" s="33"/>
      <c r="W11" s="33"/>
      <c r="X11" s="32"/>
    </row>
    <row r="12" spans="1:24" ht="34.5" x14ac:dyDescent="0.25">
      <c r="A12" s="23"/>
      <c r="B12" s="23"/>
      <c r="C12" s="23"/>
      <c r="D12" s="24"/>
      <c r="E12" s="24"/>
      <c r="F12" s="23"/>
      <c r="G12" s="23"/>
      <c r="H12" s="25"/>
      <c r="I12" s="26">
        <f t="shared" si="0"/>
        <v>45910.385416666664</v>
      </c>
      <c r="J12" s="27">
        <v>16</v>
      </c>
      <c r="K12" s="28">
        <v>15</v>
      </c>
      <c r="L12" s="27">
        <f>IF(N12="OUI",0,ABS(J12-K12))</f>
        <v>1</v>
      </c>
      <c r="M12" s="36">
        <f>_xlfn.LET(_xlpm.debut, I12,_xlpm.ouverture, $F$2,_xlpm.amplitude, $F$5,_xlpm.heures, L12,_xlpm.feries,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2" s="30"/>
      <c r="O12" s="31"/>
      <c r="P12" s="35"/>
      <c r="Q12" s="23"/>
      <c r="R12" s="23"/>
      <c r="S12" s="23"/>
      <c r="T12" s="23"/>
      <c r="U12" s="23"/>
      <c r="V12" s="33"/>
      <c r="W12" s="33"/>
      <c r="X12" s="32"/>
    </row>
    <row r="13" spans="1:24" ht="34.5" x14ac:dyDescent="0.25">
      <c r="A13" s="23"/>
      <c r="B13" s="23"/>
      <c r="C13" s="23"/>
      <c r="D13" s="24"/>
      <c r="E13" s="24"/>
      <c r="F13" s="23"/>
      <c r="G13" s="23"/>
      <c r="H13" s="25"/>
      <c r="I13" s="26">
        <f t="shared" si="0"/>
        <v>45910.385416666664</v>
      </c>
      <c r="J13" s="27">
        <v>2</v>
      </c>
      <c r="K13" s="28">
        <v>1</v>
      </c>
      <c r="L13" s="27">
        <f>IF(N13="OUI",0,ABS(J13-K13))</f>
        <v>1</v>
      </c>
      <c r="M13" s="26">
        <f>_xlfn.LET(_xlpm.debut, I13,_xlpm.ouverture, $F$2,_xlpm.amplitude, $F$5,_xlpm.heures, L13,_xlpm.feries,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3" s="30"/>
      <c r="O13" s="31"/>
      <c r="P13" s="35"/>
      <c r="Q13" s="23"/>
      <c r="R13" s="23"/>
      <c r="S13" s="23"/>
      <c r="T13" s="23"/>
      <c r="U13" s="23"/>
      <c r="V13" s="33"/>
      <c r="W13" s="33"/>
      <c r="X13" s="32"/>
    </row>
    <row r="14" spans="1:24" ht="45" customHeight="1" x14ac:dyDescent="0.25">
      <c r="A14" s="23"/>
      <c r="B14" s="23"/>
      <c r="C14" s="23"/>
      <c r="D14" s="24"/>
      <c r="E14" s="24"/>
      <c r="F14" s="23"/>
      <c r="G14" s="23"/>
      <c r="H14" s="25"/>
      <c r="I14" s="26">
        <f t="shared" si="0"/>
        <v>45910.385416666664</v>
      </c>
      <c r="J14" s="27">
        <v>10</v>
      </c>
      <c r="K14" s="28">
        <v>9</v>
      </c>
      <c r="L14" s="27">
        <f>IF(N14="OUI",0,ABS(J14-K14))</f>
        <v>1</v>
      </c>
      <c r="M14" s="26">
        <f>_xlfn.LET(_xlpm.debut, I14,_xlpm.ouverture, $F$2,_xlpm.amplitude, $F$5,_xlpm.heures, L14,_xlpm.feries,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4" s="29"/>
      <c r="O14" s="31"/>
      <c r="P14" s="29"/>
      <c r="Q14" s="23"/>
      <c r="R14" s="23"/>
      <c r="S14" s="23"/>
      <c r="T14" s="23"/>
      <c r="U14" s="23"/>
      <c r="V14" s="33"/>
      <c r="W14" s="33"/>
      <c r="X14" s="32"/>
    </row>
    <row r="15" spans="1:24" ht="45" customHeight="1" x14ac:dyDescent="0.25">
      <c r="A15" s="23"/>
      <c r="B15" s="23"/>
      <c r="C15" s="23"/>
      <c r="D15" s="24"/>
      <c r="E15" s="24"/>
      <c r="F15" s="23"/>
      <c r="G15" s="23"/>
      <c r="H15" s="37"/>
      <c r="I15" s="26">
        <f t="shared" si="0"/>
        <v>45910.385416666664</v>
      </c>
      <c r="J15" s="27">
        <v>6</v>
      </c>
      <c r="K15" s="28">
        <v>5</v>
      </c>
      <c r="L15" s="27">
        <f>IF(N15="OUI",0,ABS(J15-K15))</f>
        <v>1</v>
      </c>
      <c r="M15" s="26">
        <f>_xlfn.LET(_xlpm.debut, I15,_xlpm.ouverture, $F$2,_xlpm.amplitude, $F$5,_xlpm.heures, L15,_xlpm.feries,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5" s="34"/>
      <c r="O15" s="31"/>
      <c r="P15" s="29"/>
      <c r="Q15" s="23"/>
      <c r="R15" s="23"/>
      <c r="S15" s="23"/>
      <c r="T15" s="23"/>
      <c r="U15" s="23"/>
      <c r="V15" s="33"/>
      <c r="W15" s="33"/>
      <c r="X15" s="32"/>
    </row>
    <row r="16" spans="1:24" ht="45" customHeight="1" x14ac:dyDescent="0.25">
      <c r="A16" s="23"/>
      <c r="B16" s="23"/>
      <c r="C16" s="23"/>
      <c r="D16" s="24"/>
      <c r="E16" s="24"/>
      <c r="F16" s="23"/>
      <c r="G16" s="23"/>
      <c r="H16" s="29"/>
      <c r="I16" s="26">
        <f t="shared" si="0"/>
        <v>45910.385416666664</v>
      </c>
      <c r="J16" s="27">
        <v>3</v>
      </c>
      <c r="K16" s="28">
        <v>2</v>
      </c>
      <c r="L16" s="27">
        <f>IF(N16="OUI",0,ABS(J16-K16))</f>
        <v>1</v>
      </c>
      <c r="M16" s="26">
        <f>_xlfn.LET(_xlpm.debut, I16,_xlpm.ouverture, $F$2,_xlpm.amplitude, $F$5,_xlpm.heures, L16,_xlpm.feries,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6" s="29"/>
      <c r="O16" s="31"/>
      <c r="P16" s="35"/>
      <c r="Q16" s="23"/>
      <c r="R16" s="23"/>
      <c r="S16" s="23"/>
      <c r="T16" s="23"/>
      <c r="U16" s="23"/>
      <c r="V16" s="33"/>
      <c r="W16" s="33"/>
      <c r="X16" s="32"/>
    </row>
    <row r="17" spans="1:24" ht="85.5" customHeight="1" x14ac:dyDescent="0.25">
      <c r="A17" s="23"/>
      <c r="B17" s="23"/>
      <c r="C17" s="23"/>
      <c r="D17" s="24"/>
      <c r="E17" s="24"/>
      <c r="F17" s="23"/>
      <c r="G17" s="23"/>
      <c r="H17" s="25"/>
      <c r="I17" s="26">
        <f t="shared" si="0"/>
        <v>45910.385416666664</v>
      </c>
      <c r="J17" s="27">
        <v>12</v>
      </c>
      <c r="K17" s="28">
        <v>11</v>
      </c>
      <c r="L17" s="27">
        <f>IF(N17="OUI",0,ABS(J17-K17))</f>
        <v>1</v>
      </c>
      <c r="M17" s="26">
        <f>_xlfn.LET(_xlpm.debut, I17,_xlpm.ouverture, $F$2,_xlpm.amplitude, $F$5,_xlpm.heures, L17,_xlpm.feries,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7" s="30"/>
      <c r="O17" s="31"/>
      <c r="P17" s="35"/>
      <c r="Q17" s="23"/>
      <c r="R17" s="23"/>
      <c r="S17" s="23"/>
      <c r="T17" s="23"/>
      <c r="U17" s="23"/>
      <c r="V17" s="33"/>
      <c r="W17" s="33"/>
      <c r="X17" s="32"/>
    </row>
    <row r="18" spans="1:24" ht="45" customHeight="1" x14ac:dyDescent="0.25">
      <c r="A18" s="23"/>
      <c r="B18" s="23"/>
      <c r="C18" s="23"/>
      <c r="D18" s="24"/>
      <c r="E18" s="24"/>
      <c r="F18" s="23"/>
      <c r="G18" s="23"/>
      <c r="H18" s="25"/>
      <c r="I18" s="26">
        <f t="shared" si="0"/>
        <v>45910.385416666664</v>
      </c>
      <c r="J18" s="27">
        <v>20</v>
      </c>
      <c r="K18" s="28">
        <v>19</v>
      </c>
      <c r="L18" s="27">
        <f>IF(N18="OUI",0,ABS(J18-K18))</f>
        <v>1</v>
      </c>
      <c r="M18" s="26">
        <f>_xlfn.LET(_xlpm.debut, I18,_xlpm.ouverture, $F$2,_xlpm.amplitude, $F$5,_xlpm.heures, L18,_xlpm.feries, 'jour férié'!$A$2:$A$200,_xlpm.debut_reel, IF(MOD(_xlpm.debut,1) &lt; _xlpm.ouverture, INT(_xlpm.debut) + _xlpm.ouverture, _xlpm.debut),
    _xlpm.jours_complets, INT(_xlpm.heures / _xlpm.amplitude), _xlpm.reliquat, MOD(_xlpm.heures, _xlpm.amplitude), IF(_xlpm.reliquat = 0,
 WORKDAY(_xlpm.debut_reel, _xlpm.jours_complets - 1, _xlpm.feries) + _xlpm.ouverture + _xlpm.amplitude/24,
 WORKDAY(_xlpm.debut_reel, _xlpm.jours_complets, _xlpm.feries) + _xlpm.ouverture + _xlpm.reliquat/24))</f>
        <v>45910.385416666664</v>
      </c>
      <c r="N18" s="35"/>
      <c r="O18" s="31"/>
      <c r="P18" s="35"/>
      <c r="Q18" s="23"/>
      <c r="R18" s="23"/>
      <c r="S18" s="23"/>
      <c r="T18" s="23"/>
      <c r="U18" s="23"/>
      <c r="V18" s="33"/>
      <c r="W18" s="33"/>
      <c r="X18" s="32"/>
    </row>
  </sheetData>
  <mergeCells count="2">
    <mergeCell ref="B1:C1"/>
    <mergeCell ref="E1:F1"/>
  </mergeCells>
  <conditionalFormatting sqref="O7:O18">
    <cfRule type="cellIs" dxfId="6" priority="8" operator="equal">
      <formula>"?"</formula>
    </cfRule>
    <cfRule type="cellIs" dxfId="5" priority="9" operator="equal">
      <formula>"?"</formula>
    </cfRule>
  </conditionalFormatting>
  <conditionalFormatting sqref="Q7:X18">
    <cfRule type="cellIs" dxfId="4" priority="6" operator="equal">
      <formula>"?"</formula>
    </cfRule>
    <cfRule type="cellIs" dxfId="3" priority="7" operator="between">
      <formula>"NON"</formula>
      <formula>"?"</formula>
    </cfRule>
  </conditionalFormatting>
  <conditionalFormatting sqref="H15">
    <cfRule type="cellIs" dxfId="2" priority="2" operator="equal">
      <formula>"?"</formula>
    </cfRule>
    <cfRule type="cellIs" dxfId="1" priority="3" operator="equal">
      <formula>"?"</formula>
    </cfRule>
  </conditionalFormatting>
  <conditionalFormatting sqref="E1:E5">
    <cfRule type="expression" dxfId="0" priority="1">
      <formula>AND(NOT(ISBLANK(E1)),E1 &lt; M1,NOT(ISTEXT(E1)))</formula>
    </cfRule>
  </conditionalFormatting>
  <pageMargins left="0.70866141732283472" right="0.70866141732283472" top="0.74803149606299213" bottom="0.74803149606299213" header="0.31496062992125984" footer="0.31496062992125984"/>
  <pageSetup paperSize="9" scale="23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 férié</vt:lpstr>
      <vt:lpstr>TBI-520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Wolff</dc:creator>
  <cp:lastModifiedBy>Pascal Wolff</cp:lastModifiedBy>
  <dcterms:created xsi:type="dcterms:W3CDTF">2025-09-09T16:49:26Z</dcterms:created>
  <dcterms:modified xsi:type="dcterms:W3CDTF">2025-09-09T17:38:49Z</dcterms:modified>
</cp:coreProperties>
</file>