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8915" windowHeight="12120"/>
  </bookViews>
  <sheets>
    <sheet name="reponse" sheetId="3" r:id="rId1"/>
  </sheets>
  <definedNames>
    <definedName name="Cours">reponse!$J:$J</definedName>
    <definedName name="Cumul_qté" localSheetId="0">reponse!$G:$G</definedName>
    <definedName name="Date">reponse!$K:$K</definedName>
    <definedName name="Frais">reponse!$L:$L</definedName>
    <definedName name="Montant_opération">reponse!$M:$M</definedName>
    <definedName name="Prix_de_revient">reponse!$H:$H</definedName>
    <definedName name="Quantité">reponse!$F:$F</definedName>
    <definedName name="rang" localSheetId="0">reponse!$C:$C</definedName>
    <definedName name="rappel_pr">reponse!$Q:$Q</definedName>
    <definedName name="rappel_somme_pr">reponse!$P:$P</definedName>
    <definedName name="Sens_d_opération">reponse!$E:$E</definedName>
    <definedName name="Somme_au_Pr">reponse!$O:$O</definedName>
  </definedNames>
  <calcPr calcId="125725"/>
</workbook>
</file>

<file path=xl/calcChain.xml><?xml version="1.0" encoding="utf-8"?>
<calcChain xmlns="http://schemas.openxmlformats.org/spreadsheetml/2006/main">
  <c r="M3" i="3"/>
  <c r="M4"/>
  <c r="M5"/>
  <c r="M6"/>
  <c r="M7"/>
  <c r="M8"/>
  <c r="M9"/>
  <c r="M10"/>
  <c r="M11"/>
  <c r="M12"/>
  <c r="M13"/>
  <c r="M14"/>
  <c r="M15"/>
  <c r="M2"/>
  <c r="B4"/>
  <c r="B6"/>
  <c r="B9"/>
  <c r="B13"/>
  <c r="B15"/>
  <c r="B3"/>
  <c r="B5"/>
  <c r="B8"/>
  <c r="B10"/>
  <c r="B11"/>
  <c r="B7"/>
  <c r="B12"/>
  <c r="B14"/>
  <c r="B2"/>
  <c r="S2"/>
  <c r="S3"/>
  <c r="U3" s="1"/>
  <c r="U2"/>
  <c r="S1"/>
  <c r="U1" s="1"/>
  <c r="G15"/>
  <c r="O15" s="1"/>
  <c r="G14"/>
  <c r="O14" s="1"/>
  <c r="G13"/>
  <c r="O13" s="1"/>
  <c r="G12"/>
  <c r="O12" s="1"/>
  <c r="G11"/>
  <c r="O11" s="1"/>
  <c r="G10"/>
  <c r="O10" s="1"/>
  <c r="G9"/>
  <c r="O9" s="1"/>
  <c r="G8"/>
  <c r="O8" s="1"/>
  <c r="G7"/>
  <c r="O7" s="1"/>
  <c r="G6"/>
  <c r="O6" s="1"/>
  <c r="G5"/>
  <c r="O5" s="1"/>
  <c r="G4"/>
  <c r="O4" s="1"/>
  <c r="G3"/>
  <c r="O3" s="1"/>
  <c r="G2"/>
  <c r="O2" s="1"/>
  <c r="C6" l="1"/>
  <c r="C13"/>
  <c r="C3"/>
  <c r="C8"/>
  <c r="C11"/>
  <c r="C12"/>
  <c r="C2"/>
  <c r="C4"/>
  <c r="C9"/>
  <c r="C15"/>
  <c r="C5"/>
  <c r="C10"/>
  <c r="C7"/>
  <c r="C14"/>
  <c r="Q14" s="1"/>
  <c r="N14" s="1"/>
  <c r="I14" s="1"/>
  <c r="N7" l="1"/>
  <c r="I7" s="1"/>
  <c r="Q7"/>
  <c r="Q9"/>
  <c r="N2"/>
  <c r="I2" s="1"/>
  <c r="Q2"/>
  <c r="N3"/>
  <c r="I3" s="1"/>
  <c r="Q3"/>
  <c r="Q6"/>
  <c r="Q5"/>
  <c r="N5" s="1"/>
  <c r="I5" s="1"/>
  <c r="Q11"/>
  <c r="N11" s="1"/>
  <c r="I11" s="1"/>
  <c r="Q10"/>
  <c r="Q15"/>
  <c r="Q4"/>
  <c r="Q8"/>
  <c r="Q12"/>
  <c r="N12" s="1"/>
  <c r="I12" s="1"/>
  <c r="Q13"/>
  <c r="N13" s="1"/>
  <c r="I13" s="1"/>
  <c r="P14"/>
  <c r="P10"/>
  <c r="N10" s="1"/>
  <c r="I10" s="1"/>
  <c r="P15"/>
  <c r="N15" s="1"/>
  <c r="I15" s="1"/>
  <c r="P4"/>
  <c r="N4" s="1"/>
  <c r="I4" s="1"/>
  <c r="P12"/>
  <c r="P8"/>
  <c r="N8" s="1"/>
  <c r="I8" s="1"/>
  <c r="P13"/>
  <c r="P7"/>
  <c r="P5"/>
  <c r="P9"/>
  <c r="N9" s="1"/>
  <c r="I9" s="1"/>
  <c r="P2"/>
  <c r="P11"/>
  <c r="P3"/>
  <c r="P6"/>
  <c r="N6" s="1"/>
  <c r="I6" s="1"/>
</calcChain>
</file>

<file path=xl/sharedStrings.xml><?xml version="1.0" encoding="utf-8"?>
<sst xmlns="http://schemas.openxmlformats.org/spreadsheetml/2006/main" count="63" uniqueCount="26">
  <si>
    <t>achat</t>
  </si>
  <si>
    <t>vente</t>
  </si>
  <si>
    <t>Banque</t>
  </si>
  <si>
    <t>Actions</t>
  </si>
  <si>
    <t>Sens d'opération</t>
  </si>
  <si>
    <t>Quantité</t>
  </si>
  <si>
    <t>Prix de revient</t>
  </si>
  <si>
    <t>Date</t>
  </si>
  <si>
    <t>Frais</t>
  </si>
  <si>
    <t>LBP</t>
  </si>
  <si>
    <t>Casino</t>
  </si>
  <si>
    <t>Veolia</t>
  </si>
  <si>
    <t>Pernod Ricard</t>
  </si>
  <si>
    <t>BOURSO</t>
  </si>
  <si>
    <t>rang</t>
  </si>
  <si>
    <t>&gt;=</t>
  </si>
  <si>
    <t>&lt;=</t>
  </si>
  <si>
    <t>&lt;</t>
  </si>
  <si>
    <t>Cumul qté</t>
  </si>
  <si>
    <t>Cours</t>
  </si>
  <si>
    <t>Montant opération</t>
  </si>
  <si>
    <t>Somme au Pr</t>
  </si>
  <si>
    <t>rappel pr</t>
  </si>
  <si>
    <t>rappel somme pr</t>
  </si>
  <si>
    <t>Prix de revient (contrôle)</t>
  </si>
  <si>
    <t>OK ?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</si>
</sst>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u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theme="4" tint="0.59999389629810485"/>
      </patternFill>
    </fill>
  </fills>
  <borders count="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44" fontId="3" fillId="0" borderId="0" xfId="1" applyFont="1"/>
    <xf numFmtId="44" fontId="0" fillId="0" borderId="0" xfId="0" applyNumberFormat="1"/>
    <xf numFmtId="0" fontId="0" fillId="2" borderId="1" xfId="0" applyFont="1" applyFill="1" applyBorder="1"/>
    <xf numFmtId="0" fontId="0" fillId="2" borderId="1" xfId="0" applyNumberFormat="1" applyFont="1" applyFill="1" applyBorder="1"/>
    <xf numFmtId="0" fontId="2" fillId="2" borderId="1" xfId="0" applyNumberFormat="1" applyFont="1" applyFill="1" applyBorder="1"/>
    <xf numFmtId="44" fontId="3" fillId="2" borderId="1" xfId="1" applyNumberFormat="1" applyFont="1" applyFill="1" applyBorder="1"/>
    <xf numFmtId="44" fontId="0" fillId="2" borderId="1" xfId="1" applyNumberFormat="1" applyFont="1" applyFill="1" applyBorder="1"/>
    <xf numFmtId="14" fontId="0" fillId="2" borderId="1" xfId="0" applyNumberFormat="1" applyFont="1" applyFill="1" applyBorder="1"/>
    <xf numFmtId="0" fontId="0" fillId="3" borderId="3" xfId="0" applyFont="1" applyFill="1" applyBorder="1"/>
    <xf numFmtId="0" fontId="0" fillId="3" borderId="3" xfId="0" applyNumberFormat="1" applyFont="1" applyFill="1" applyBorder="1"/>
    <xf numFmtId="44" fontId="0" fillId="3" borderId="3" xfId="1" applyNumberFormat="1" applyFont="1" applyFill="1" applyBorder="1"/>
    <xf numFmtId="14" fontId="0" fillId="3" borderId="3" xfId="0" applyNumberFormat="1" applyFont="1" applyFill="1" applyBorder="1"/>
    <xf numFmtId="0" fontId="0" fillId="2" borderId="3" xfId="0" applyFont="1" applyFill="1" applyBorder="1"/>
    <xf numFmtId="0" fontId="0" fillId="2" borderId="3" xfId="0" applyNumberFormat="1" applyFont="1" applyFill="1" applyBorder="1"/>
    <xf numFmtId="44" fontId="0" fillId="2" borderId="3" xfId="1" applyNumberFormat="1" applyFont="1" applyFill="1" applyBorder="1"/>
    <xf numFmtId="14" fontId="0" fillId="2" borderId="3" xfId="0" applyNumberFormat="1" applyFont="1" applyFill="1" applyBorder="1"/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2" borderId="2" xfId="0" applyNumberFormat="1" applyFont="1" applyFill="1" applyBorder="1" applyAlignment="1">
      <alignment horizontal="center" vertical="center"/>
    </xf>
    <xf numFmtId="44" fontId="0" fillId="2" borderId="2" xfId="1" applyNumberFormat="1" applyFont="1" applyFill="1" applyBorder="1"/>
    <xf numFmtId="0" fontId="6" fillId="5" borderId="4" xfId="0" applyFont="1" applyFill="1" applyBorder="1" applyAlignment="1">
      <alignment horizontal="center" vertical="center" wrapText="1"/>
    </xf>
    <xf numFmtId="44" fontId="6" fillId="6" borderId="1" xfId="1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5"/>
  <sheetViews>
    <sheetView tabSelected="1" zoomScale="90" zoomScaleNormal="90" workbookViewId="0">
      <selection activeCell="K21" sqref="K21"/>
    </sheetView>
  </sheetViews>
  <sheetFormatPr baseColWidth="10" defaultRowHeight="15"/>
  <cols>
    <col min="2" max="3" width="8.140625" customWidth="1"/>
    <col min="4" max="4" width="13.42578125" bestFit="1" customWidth="1"/>
    <col min="9" max="9" width="5.42578125" customWidth="1"/>
    <col min="13" max="13" width="11.5703125" bestFit="1" customWidth="1"/>
    <col min="18" max="18" width="7.7109375" customWidth="1"/>
  </cols>
  <sheetData>
    <row r="1" spans="1:21" ht="45.75" thickBot="1">
      <c r="A1" s="17" t="s">
        <v>2</v>
      </c>
      <c r="B1" s="17"/>
      <c r="C1" s="17" t="s">
        <v>14</v>
      </c>
      <c r="D1" s="18" t="s">
        <v>3</v>
      </c>
      <c r="E1" s="18" t="s">
        <v>4</v>
      </c>
      <c r="F1" s="18" t="s">
        <v>5</v>
      </c>
      <c r="G1" s="18" t="s">
        <v>18</v>
      </c>
      <c r="H1" s="19" t="s">
        <v>24</v>
      </c>
      <c r="I1" s="25" t="s">
        <v>25</v>
      </c>
      <c r="J1" s="18" t="s">
        <v>19</v>
      </c>
      <c r="K1" s="18" t="s">
        <v>7</v>
      </c>
      <c r="L1" s="18" t="s">
        <v>8</v>
      </c>
      <c r="M1" s="20" t="s">
        <v>20</v>
      </c>
      <c r="N1" s="19" t="s">
        <v>6</v>
      </c>
      <c r="O1" s="20" t="s">
        <v>21</v>
      </c>
      <c r="P1" s="19" t="s">
        <v>23</v>
      </c>
      <c r="Q1" s="19" t="s">
        <v>22</v>
      </c>
      <c r="S1" s="23">
        <f>MIN(K:K)</f>
        <v>37996</v>
      </c>
      <c r="T1" s="22" t="s">
        <v>15</v>
      </c>
      <c r="U1" s="22" t="str">
        <f>CONCATENATE(T1,S1)</f>
        <v>&gt;=37996</v>
      </c>
    </row>
    <row r="2" spans="1:21" ht="15.75" thickTop="1">
      <c r="A2" s="3" t="s">
        <v>9</v>
      </c>
      <c r="B2" s="22" t="str">
        <f>CONCATENATE($T$2,K2)</f>
        <v>&lt;=37996</v>
      </c>
      <c r="C2" s="21">
        <f>COUNTIFS(D:D,D2,K:K,$U$1,K:K,B2)</f>
        <v>1</v>
      </c>
      <c r="D2" s="3" t="s">
        <v>10</v>
      </c>
      <c r="E2" s="3" t="s">
        <v>0</v>
      </c>
      <c r="F2" s="4">
        <v>10</v>
      </c>
      <c r="G2" s="5">
        <f>SUMIFS(F$2:F2,D$2:D2,$D2,E$2:E2,R$2)-SUMIFS(F$2:F2,D$2:D2,$D2,E$2:E2,R$3)</f>
        <v>10</v>
      </c>
      <c r="H2" s="6">
        <v>10.9</v>
      </c>
      <c r="I2" s="26" t="str">
        <f>IF(N2=H2,"OK !","FAUX !")</f>
        <v>OK !</v>
      </c>
      <c r="J2" s="7">
        <v>10</v>
      </c>
      <c r="K2" s="8">
        <v>37996</v>
      </c>
      <c r="L2" s="7">
        <v>9</v>
      </c>
      <c r="M2" s="24">
        <f>IF(Sens_d_opération=R$2,Quantité*Cours+Frais,Quantité*Cours-Frais)</f>
        <v>109</v>
      </c>
      <c r="N2" s="6">
        <f>IF(Sens_d_opération=$R$2,(IF(rang=1,((M2)/G2),((rappel_somme_pr+Montant_opération)/Cumul_qté))),rappel_pr)</f>
        <v>10.9</v>
      </c>
      <c r="O2" s="2">
        <f>Prix_de_revient*Cumul_qté</f>
        <v>109</v>
      </c>
      <c r="P2" s="2">
        <f>SUMIFS(Somme_au_Pr,rang,rang-1,D:D,D2)</f>
        <v>0</v>
      </c>
      <c r="Q2" s="2">
        <f>SUMIFS(Prix_de_revient,rang,rang-1,D:D,D2)</f>
        <v>0</v>
      </c>
      <c r="R2" t="s">
        <v>0</v>
      </c>
      <c r="S2" s="23">
        <f t="shared" ref="S2:S3" si="0">MIN(K:K)</f>
        <v>37996</v>
      </c>
      <c r="T2" s="22" t="s">
        <v>16</v>
      </c>
      <c r="U2" s="22" t="str">
        <f t="shared" ref="U2:U3" si="1">CONCATENATE(T2,S2)</f>
        <v>&lt;=37996</v>
      </c>
    </row>
    <row r="3" spans="1:21">
      <c r="A3" s="9" t="s">
        <v>9</v>
      </c>
      <c r="B3" s="22" t="str">
        <f>CONCATENATE($T$2,K3)</f>
        <v>&lt;=38212</v>
      </c>
      <c r="C3" s="21">
        <f>COUNTIFS(D:D,D3,K:K,$U$1,K:K,B3)</f>
        <v>1</v>
      </c>
      <c r="D3" s="9" t="s">
        <v>12</v>
      </c>
      <c r="E3" s="9" t="s">
        <v>0</v>
      </c>
      <c r="F3" s="10">
        <v>15</v>
      </c>
      <c r="G3" s="5">
        <f>SUMIFS(F$2:F3,D$2:D3,$D3,E$2:E3,R$2)-SUMIFS(F$2:F3,D$2:D3,$D3,E$2:E3,R$3)</f>
        <v>15</v>
      </c>
      <c r="H3" s="1">
        <v>50.6</v>
      </c>
      <c r="I3" s="26" t="str">
        <f>IF(N3=H3,"OK !","FAUX !")</f>
        <v>OK !</v>
      </c>
      <c r="J3" s="11">
        <v>50</v>
      </c>
      <c r="K3" s="12">
        <v>38212</v>
      </c>
      <c r="L3" s="11">
        <v>9</v>
      </c>
      <c r="M3" s="24">
        <f>IF(Sens_d_opération=R$2,Quantité*Cours+Frais,Quantité*Cours-Frais)</f>
        <v>759</v>
      </c>
      <c r="N3" s="6">
        <f>IF(Sens_d_opération=$R$2,(IF(rang=1,((M3)/G3),((rappel_somme_pr+Montant_opération)/Cumul_qté))),rappel_pr)</f>
        <v>50.6</v>
      </c>
      <c r="O3" s="2">
        <f>Prix_de_revient*Cumul_qté</f>
        <v>759</v>
      </c>
      <c r="P3" s="2">
        <f>SUMIFS(Somme_au_Pr,rang,rang-1,D:D,D3)</f>
        <v>0</v>
      </c>
      <c r="Q3" s="2">
        <f>SUMIFS(Prix_de_revient,rang,rang-1,D:D,D3)</f>
        <v>0</v>
      </c>
      <c r="R3" t="s">
        <v>1</v>
      </c>
      <c r="S3" s="23">
        <f t="shared" si="0"/>
        <v>37996</v>
      </c>
      <c r="T3" s="22" t="s">
        <v>17</v>
      </c>
      <c r="U3" s="22" t="str">
        <f t="shared" si="1"/>
        <v>&lt;37996</v>
      </c>
    </row>
    <row r="4" spans="1:21">
      <c r="A4" s="13" t="s">
        <v>9</v>
      </c>
      <c r="B4" s="22" t="str">
        <f>CONCATENATE($T$2,K4)</f>
        <v>&lt;=38245</v>
      </c>
      <c r="C4" s="21">
        <f>COUNTIFS(D:D,D4,K:K,$U$1,K:K,B4)</f>
        <v>2</v>
      </c>
      <c r="D4" s="13" t="s">
        <v>10</v>
      </c>
      <c r="E4" s="13" t="s">
        <v>0</v>
      </c>
      <c r="F4" s="14">
        <v>10</v>
      </c>
      <c r="G4" s="5">
        <f>SUMIFS(F$2:F4,D$2:D4,$D4,E$2:E4,R$2)-SUMIFS(F$2:F4,D$2:D4,$D4,E$2:E4,R$3)</f>
        <v>20</v>
      </c>
      <c r="H4" s="1">
        <v>11.9</v>
      </c>
      <c r="I4" s="26" t="str">
        <f>IF(N4=H4,"OK !","FAUX !")</f>
        <v>OK !</v>
      </c>
      <c r="J4" s="15">
        <v>12</v>
      </c>
      <c r="K4" s="16">
        <v>38245</v>
      </c>
      <c r="L4" s="15">
        <v>9</v>
      </c>
      <c r="M4" s="24">
        <f>IF(Sens_d_opération=R$2,Quantité*Cours+Frais,Quantité*Cours-Frais)</f>
        <v>129</v>
      </c>
      <c r="N4" s="6">
        <f>IF(Sens_d_opération=$R$2,(IF(rang=1,((M4)/G4),((rappel_somme_pr+Montant_opération)/Cumul_qté))),rappel_pr)</f>
        <v>11.9</v>
      </c>
      <c r="O4" s="2">
        <f>Prix_de_revient*Cumul_qté</f>
        <v>238</v>
      </c>
      <c r="P4" s="2">
        <f>SUMIFS(Somme_au_Pr,rang,rang-1,D:D,D4)</f>
        <v>109</v>
      </c>
      <c r="Q4" s="2">
        <f>SUMIFS(Prix_de_revient,rang,rang-1,D:D,D4)</f>
        <v>10.9</v>
      </c>
    </row>
    <row r="5" spans="1:21">
      <c r="A5" s="9" t="s">
        <v>9</v>
      </c>
      <c r="B5" s="22" t="str">
        <f>CONCATENATE($T$2,K5)</f>
        <v>&lt;=38385</v>
      </c>
      <c r="C5" s="21">
        <f>COUNTIFS(D:D,D5,K:K,$U$1,K:K,B5)</f>
        <v>2</v>
      </c>
      <c r="D5" s="9" t="s">
        <v>12</v>
      </c>
      <c r="E5" s="9" t="s">
        <v>1</v>
      </c>
      <c r="F5" s="10">
        <v>5</v>
      </c>
      <c r="G5" s="5">
        <f>SUMIFS(F$2:F5,D$2:D5,$D5,E$2:E5,R$2)-SUMIFS(F$2:F5,D$2:D5,$D5,E$2:E5,R$3)</f>
        <v>10</v>
      </c>
      <c r="H5" s="1">
        <v>50.6</v>
      </c>
      <c r="I5" s="26" t="str">
        <f>IF(N5=H5,"OK !","FAUX !")</f>
        <v>OK !</v>
      </c>
      <c r="J5" s="11">
        <v>75</v>
      </c>
      <c r="K5" s="12">
        <v>38385</v>
      </c>
      <c r="L5" s="11">
        <v>9</v>
      </c>
      <c r="M5" s="24">
        <f>IF(Sens_d_opération=R$2,Quantité*Cours+Frais,Quantité*Cours-Frais)</f>
        <v>366</v>
      </c>
      <c r="N5" s="6">
        <f>IF(Sens_d_opération=$R$2,(IF(rang=1,((M5)/G5),((rappel_somme_pr+Montant_opération)/Cumul_qté))),rappel_pr)</f>
        <v>50.6</v>
      </c>
      <c r="O5" s="2">
        <f>Prix_de_revient*Cumul_qté</f>
        <v>506</v>
      </c>
      <c r="P5" s="2">
        <f>SUMIFS(Somme_au_Pr,rang,rang-1,D:D,D5)</f>
        <v>759</v>
      </c>
      <c r="Q5" s="2">
        <f>SUMIFS(Prix_de_revient,rang,rang-1,D:D,D5)</f>
        <v>50.6</v>
      </c>
    </row>
    <row r="6" spans="1:21">
      <c r="A6" s="13" t="s">
        <v>9</v>
      </c>
      <c r="B6" s="22" t="str">
        <f>CONCATENATE($T$2,K6)</f>
        <v>&lt;=38429</v>
      </c>
      <c r="C6" s="21">
        <f>COUNTIFS(D:D,D6,K:K,$U$1,K:K,B6)</f>
        <v>3</v>
      </c>
      <c r="D6" s="13" t="s">
        <v>10</v>
      </c>
      <c r="E6" s="13" t="s">
        <v>0</v>
      </c>
      <c r="F6" s="14">
        <v>10</v>
      </c>
      <c r="G6" s="5">
        <f>SUMIFS(F$2:F6,D$2:D6,$D6,E$2:E6,R$2)-SUMIFS(F$2:F6,D$2:D6,$D6,E$2:E6,R$3)</f>
        <v>30</v>
      </c>
      <c r="H6" s="1">
        <v>10.9</v>
      </c>
      <c r="I6" s="26" t="str">
        <f>IF(N6=H6,"OK !","FAUX !")</f>
        <v>OK !</v>
      </c>
      <c r="J6" s="15">
        <v>8</v>
      </c>
      <c r="K6" s="16">
        <v>38429</v>
      </c>
      <c r="L6" s="15">
        <v>9</v>
      </c>
      <c r="M6" s="24">
        <f>IF(Sens_d_opération=R$2,Quantité*Cours+Frais,Quantité*Cours-Frais)</f>
        <v>89</v>
      </c>
      <c r="N6" s="6">
        <f>IF(Sens_d_opération=$R$2,(IF(rang=1,((M6)/G6),((rappel_somme_pr+Montant_opération)/Cumul_qté))),rappel_pr)</f>
        <v>10.9</v>
      </c>
      <c r="O6" s="2">
        <f>Prix_de_revient*Cumul_qté</f>
        <v>327</v>
      </c>
      <c r="P6" s="2">
        <f>SUMIFS(Somme_au_Pr,rang,rang-1,D:D,D6)</f>
        <v>238</v>
      </c>
      <c r="Q6" s="2">
        <f>SUMIFS(Prix_de_revient,rang,rang-1,D:D,D6)</f>
        <v>11.9</v>
      </c>
    </row>
    <row r="7" spans="1:21">
      <c r="A7" s="9" t="s">
        <v>13</v>
      </c>
      <c r="B7" s="22" t="str">
        <f>CONCATENATE($T$2,K7)</f>
        <v>&lt;=38750</v>
      </c>
      <c r="C7" s="21">
        <f>COUNTIFS(D:D,D7,K:K,$U$1,K:K,B7)</f>
        <v>1</v>
      </c>
      <c r="D7" s="9" t="s">
        <v>11</v>
      </c>
      <c r="E7" s="9" t="s">
        <v>0</v>
      </c>
      <c r="F7" s="10">
        <v>50</v>
      </c>
      <c r="G7" s="5">
        <f>SUMIFS(F$2:F7,D$2:D7,$D7,E$2:E7,R$2)-SUMIFS(F$2:F7,D$2:D7,$D7,E$2:E7,R$3)</f>
        <v>50</v>
      </c>
      <c r="H7" s="1">
        <v>35.11</v>
      </c>
      <c r="I7" s="26" t="str">
        <f>IF(N7=H7,"OK !","FAUX !")</f>
        <v>OK !</v>
      </c>
      <c r="J7" s="11">
        <v>35</v>
      </c>
      <c r="K7" s="12">
        <v>38750</v>
      </c>
      <c r="L7" s="11">
        <v>5.5</v>
      </c>
      <c r="M7" s="24">
        <f>IF(Sens_d_opération=R$2,Quantité*Cours+Frais,Quantité*Cours-Frais)</f>
        <v>1755.5</v>
      </c>
      <c r="N7" s="6">
        <f>IF(Sens_d_opération=$R$2,(IF(rang=1,((M7)/G7),((rappel_somme_pr+Montant_opération)/Cumul_qté))),rappel_pr)</f>
        <v>35.11</v>
      </c>
      <c r="O7" s="2">
        <f>Prix_de_revient*Cumul_qté</f>
        <v>1755.5</v>
      </c>
      <c r="P7" s="2">
        <f>SUMIFS(Somme_au_Pr,rang,rang-1,D:D,D7)</f>
        <v>0</v>
      </c>
      <c r="Q7" s="2">
        <f>SUMIFS(Prix_de_revient,rang,rang-1,D:D,D7)</f>
        <v>0</v>
      </c>
    </row>
    <row r="8" spans="1:21">
      <c r="A8" s="13" t="s">
        <v>9</v>
      </c>
      <c r="B8" s="22" t="str">
        <f>CONCATENATE($T$2,K8)</f>
        <v>&lt;=39649</v>
      </c>
      <c r="C8" s="21">
        <f>COUNTIFS(D:D,D8,K:K,$U$1,K:K,B8)</f>
        <v>3</v>
      </c>
      <c r="D8" s="13" t="s">
        <v>12</v>
      </c>
      <c r="E8" s="13" t="s">
        <v>0</v>
      </c>
      <c r="F8" s="14">
        <v>15</v>
      </c>
      <c r="G8" s="5">
        <f>SUMIFS(F$2:F8,D$2:D8,$D8,E$2:E8,R$2)-SUMIFS(F$2:F8,D$2:D8,$D8,E$2:E8,R$3)</f>
        <v>25</v>
      </c>
      <c r="H8" s="1">
        <v>56.6</v>
      </c>
      <c r="I8" s="26" t="str">
        <f>IF(N8=H8,"OK !","FAUX !")</f>
        <v>OK !</v>
      </c>
      <c r="J8" s="15">
        <v>60</v>
      </c>
      <c r="K8" s="16">
        <v>39649</v>
      </c>
      <c r="L8" s="15">
        <v>9</v>
      </c>
      <c r="M8" s="24">
        <f>IF(Sens_d_opération=R$2,Quantité*Cours+Frais,Quantité*Cours-Frais)</f>
        <v>909</v>
      </c>
      <c r="N8" s="6">
        <f>IF(Sens_d_opération=$R$2,(IF(rang=1,((M8)/G8),((rappel_somme_pr+Montant_opération)/Cumul_qté))),rappel_pr)</f>
        <v>56.6</v>
      </c>
      <c r="O8" s="2">
        <f>Prix_de_revient*Cumul_qté</f>
        <v>1415</v>
      </c>
      <c r="P8" s="2">
        <f>SUMIFS(Somme_au_Pr,rang,rang-1,D:D,D8)</f>
        <v>506</v>
      </c>
      <c r="Q8" s="2">
        <f>SUMIFS(Prix_de_revient,rang,rang-1,D:D,D8)</f>
        <v>50.6</v>
      </c>
    </row>
    <row r="9" spans="1:21">
      <c r="A9" s="9" t="s">
        <v>9</v>
      </c>
      <c r="B9" s="22" t="str">
        <f>CONCATENATE($T$2,K9)</f>
        <v>&lt;=39771</v>
      </c>
      <c r="C9" s="21">
        <f>COUNTIFS(D:D,D9,K:K,$U$1,K:K,B9)</f>
        <v>4</v>
      </c>
      <c r="D9" s="9" t="s">
        <v>10</v>
      </c>
      <c r="E9" s="9" t="s">
        <v>0</v>
      </c>
      <c r="F9" s="10">
        <v>20</v>
      </c>
      <c r="G9" s="5">
        <f>SUMIFS(F$2:F9,D$2:D9,$D9,E$2:E9,R$2)-SUMIFS(F$2:F9,D$2:D9,$D9,E$2:E9,R$3)</f>
        <v>50</v>
      </c>
      <c r="H9" s="1">
        <v>9.1199999999999992</v>
      </c>
      <c r="I9" s="26" t="str">
        <f>IF(N9=H9,"OK !","FAUX !")</f>
        <v>OK !</v>
      </c>
      <c r="J9" s="11">
        <v>6</v>
      </c>
      <c r="K9" s="12">
        <v>39771</v>
      </c>
      <c r="L9" s="11">
        <v>9</v>
      </c>
      <c r="M9" s="24">
        <f>IF(Sens_d_opération=R$2,Quantité*Cours+Frais,Quantité*Cours-Frais)</f>
        <v>129</v>
      </c>
      <c r="N9" s="6">
        <f>IF(Sens_d_opération=$R$2,(IF(rang=1,((M9)/G9),((rappel_somme_pr+Montant_opération)/Cumul_qté))),rappel_pr)</f>
        <v>9.1199999999999992</v>
      </c>
      <c r="O9" s="2">
        <f>Prix_de_revient*Cumul_qté</f>
        <v>455.99999999999994</v>
      </c>
      <c r="P9" s="2">
        <f>SUMIFS(Somme_au_Pr,rang,rang-1,D:D,D9)</f>
        <v>327</v>
      </c>
      <c r="Q9" s="2">
        <f>SUMIFS(Prix_de_revient,rang,rang-1,D:D,D9)</f>
        <v>10.9</v>
      </c>
    </row>
    <row r="10" spans="1:21">
      <c r="A10" s="13" t="s">
        <v>9</v>
      </c>
      <c r="B10" s="22" t="str">
        <f>CONCATENATE($T$2,K10)</f>
        <v>&lt;=39845</v>
      </c>
      <c r="C10" s="21">
        <f>COUNTIFS(D:D,D10,K:K,$U$1,K:K,B10)</f>
        <v>4</v>
      </c>
      <c r="D10" s="13" t="s">
        <v>12</v>
      </c>
      <c r="E10" s="13" t="s">
        <v>0</v>
      </c>
      <c r="F10" s="14">
        <v>15</v>
      </c>
      <c r="G10" s="5">
        <f>SUMIFS(F$2:F10,D$2:D10,$D10,E$2:E10,R$2)-SUMIFS(F$2:F10,D$2:D10,$D10,E$2:E10,R$3)</f>
        <v>40</v>
      </c>
      <c r="H10" s="1">
        <v>56.225000000000001</v>
      </c>
      <c r="I10" s="26" t="str">
        <f>IF(N10=H10,"OK !","FAUX !")</f>
        <v>OK !</v>
      </c>
      <c r="J10" s="15">
        <v>55</v>
      </c>
      <c r="K10" s="16">
        <v>39845</v>
      </c>
      <c r="L10" s="15">
        <v>9</v>
      </c>
      <c r="M10" s="24">
        <f>IF(Sens_d_opération=R$2,Quantité*Cours+Frais,Quantité*Cours-Frais)</f>
        <v>834</v>
      </c>
      <c r="N10" s="6">
        <f>IF(Sens_d_opération=$R$2,(IF(rang=1,((M10)/G10),((rappel_somme_pr+Montant_opération)/Cumul_qté))),rappel_pr)</f>
        <v>56.225000000000001</v>
      </c>
      <c r="O10" s="2">
        <f>Prix_de_revient*Cumul_qté</f>
        <v>2249</v>
      </c>
      <c r="P10" s="2">
        <f>SUMIFS(Somme_au_Pr,rang,rang-1,D:D,D10)</f>
        <v>1415</v>
      </c>
      <c r="Q10" s="2">
        <f>SUMIFS(Prix_de_revient,rang,rang-1,D:D,D10)</f>
        <v>56.6</v>
      </c>
    </row>
    <row r="11" spans="1:21">
      <c r="A11" s="9" t="s">
        <v>9</v>
      </c>
      <c r="B11" s="22" t="str">
        <f>CONCATENATE($T$2,K11)</f>
        <v>&lt;=40422</v>
      </c>
      <c r="C11" s="21">
        <f>COUNTIFS(D:D,D11,K:K,$U$1,K:K,B11)</f>
        <v>5</v>
      </c>
      <c r="D11" s="9" t="s">
        <v>12</v>
      </c>
      <c r="E11" s="9" t="s">
        <v>1</v>
      </c>
      <c r="F11" s="10">
        <v>40</v>
      </c>
      <c r="G11" s="5">
        <f>SUMIFS(F$2:F11,D$2:D11,$D11,E$2:E11,R$2)-SUMIFS(F$2:F11,D$2:D11,$D11,E$2:E11,R$3)</f>
        <v>0</v>
      </c>
      <c r="H11" s="1">
        <v>56.225000000000001</v>
      </c>
      <c r="I11" s="26" t="str">
        <f>IF(N11=H11,"OK !","FAUX !")</f>
        <v>OK !</v>
      </c>
      <c r="J11" s="11">
        <v>80</v>
      </c>
      <c r="K11" s="12">
        <v>40422</v>
      </c>
      <c r="L11" s="11">
        <v>9</v>
      </c>
      <c r="M11" s="24">
        <f>IF(Sens_d_opération=R$2,Quantité*Cours+Frais,Quantité*Cours-Frais)</f>
        <v>3191</v>
      </c>
      <c r="N11" s="6">
        <f>IF(Sens_d_opération=$R$2,(IF(rang=1,((M11)/G11),((rappel_somme_pr+Montant_opération)/Cumul_qté))),rappel_pr)</f>
        <v>56.225000000000001</v>
      </c>
      <c r="O11" s="2">
        <f>Prix_de_revient*Cumul_qté</f>
        <v>0</v>
      </c>
      <c r="P11" s="2">
        <f>SUMIFS(Somme_au_Pr,rang,rang-1,D:D,D11)</f>
        <v>2249</v>
      </c>
      <c r="Q11" s="2">
        <f>SUMIFS(Prix_de_revient,rang,rang-1,D:D,D11)</f>
        <v>56.225000000000001</v>
      </c>
    </row>
    <row r="12" spans="1:21">
      <c r="A12" s="13" t="s">
        <v>13</v>
      </c>
      <c r="B12" s="22" t="str">
        <f>CONCATENATE($T$2,K12)</f>
        <v>&lt;=40664</v>
      </c>
      <c r="C12" s="21">
        <f>COUNTIFS(D:D,D12,K:K,$U$1,K:K,B12)</f>
        <v>2</v>
      </c>
      <c r="D12" s="13" t="s">
        <v>11</v>
      </c>
      <c r="E12" s="13" t="s">
        <v>1</v>
      </c>
      <c r="F12" s="14">
        <v>20</v>
      </c>
      <c r="G12" s="5">
        <f>SUMIFS(F$2:F12,D$2:D12,$D12,E$2:E12,R$2)-SUMIFS(F$2:F12,D$2:D12,$D12,E$2:E12,R$3)</f>
        <v>30</v>
      </c>
      <c r="H12" s="1">
        <v>35.11</v>
      </c>
      <c r="I12" s="26" t="str">
        <f>IF(N12=H12,"OK !","FAUX !")</f>
        <v>OK !</v>
      </c>
      <c r="J12" s="15">
        <v>40</v>
      </c>
      <c r="K12" s="16">
        <v>40664</v>
      </c>
      <c r="L12" s="15">
        <v>5.5</v>
      </c>
      <c r="M12" s="24">
        <f>IF(Sens_d_opération=R$2,Quantité*Cours+Frais,Quantité*Cours-Frais)</f>
        <v>794.5</v>
      </c>
      <c r="N12" s="6">
        <f>IF(Sens_d_opération=$R$2,(IF(rang=1,((M12)/G12),((rappel_somme_pr+Montant_opération)/Cumul_qté))),rappel_pr)</f>
        <v>35.11</v>
      </c>
      <c r="O12" s="2">
        <f>Prix_de_revient*Cumul_qté</f>
        <v>1053.3</v>
      </c>
      <c r="P12" s="2">
        <f>SUMIFS(Somme_au_Pr,rang,rang-1,D:D,D12)</f>
        <v>1755.5</v>
      </c>
      <c r="Q12" s="2">
        <f>SUMIFS(Prix_de_revient,rang,rang-1,D:D,D12)</f>
        <v>35.11</v>
      </c>
    </row>
    <row r="13" spans="1:21">
      <c r="A13" s="9" t="s">
        <v>9</v>
      </c>
      <c r="B13" s="22" t="str">
        <f>CONCATENATE($T$2,K13)</f>
        <v>&lt;=40695</v>
      </c>
      <c r="C13" s="21">
        <f>COUNTIFS(D:D,D13,K:K,$U$1,K:K,B13)</f>
        <v>5</v>
      </c>
      <c r="D13" s="9" t="s">
        <v>10</v>
      </c>
      <c r="E13" s="9" t="s">
        <v>1</v>
      </c>
      <c r="F13" s="10">
        <v>30</v>
      </c>
      <c r="G13" s="5">
        <f>SUMIFS(F$2:F13,D$2:D13,$D13,E$2:E13,R$2)-SUMIFS(F$2:F13,D$2:D13,$D13,E$2:E13,R$3)</f>
        <v>20</v>
      </c>
      <c r="H13" s="1">
        <v>9.1199999999999992</v>
      </c>
      <c r="I13" s="26" t="str">
        <f>IF(N13=H13,"OK !","FAUX !")</f>
        <v>OK !</v>
      </c>
      <c r="J13" s="11">
        <v>15</v>
      </c>
      <c r="K13" s="12">
        <v>40695</v>
      </c>
      <c r="L13" s="11">
        <v>9</v>
      </c>
      <c r="M13" s="24">
        <f>IF(Sens_d_opération=R$2,Quantité*Cours+Frais,Quantité*Cours-Frais)</f>
        <v>441</v>
      </c>
      <c r="N13" s="6">
        <f>IF(Sens_d_opération=$R$2,(IF(rang=1,((M13)/G13),((rappel_somme_pr+Montant_opération)/Cumul_qté))),rappel_pr)</f>
        <v>9.1199999999999992</v>
      </c>
      <c r="O13" s="2">
        <f>Prix_de_revient*Cumul_qté</f>
        <v>182.39999999999998</v>
      </c>
      <c r="P13" s="2">
        <f>SUMIFS(Somme_au_Pr,rang,rang-1,D:D,D13)</f>
        <v>455.99999999999994</v>
      </c>
      <c r="Q13" s="2">
        <f>SUMIFS(Prix_de_revient,rang,rang-1,D:D,D13)</f>
        <v>9.1199999999999992</v>
      </c>
    </row>
    <row r="14" spans="1:21">
      <c r="A14" s="13" t="s">
        <v>13</v>
      </c>
      <c r="B14" s="22" t="str">
        <f>CONCATENATE($T$2,K14)</f>
        <v>&lt;=40695</v>
      </c>
      <c r="C14" s="21">
        <f>COUNTIFS(D:D,D14,K:K,$U$1,K:K,B14)</f>
        <v>3</v>
      </c>
      <c r="D14" s="13" t="s">
        <v>11</v>
      </c>
      <c r="E14" s="13" t="s">
        <v>1</v>
      </c>
      <c r="F14" s="14">
        <v>20</v>
      </c>
      <c r="G14" s="5">
        <f>SUMIFS(F$2:F14,D$2:D14,$D14,E$2:E14,R$2)-SUMIFS(F$2:F14,D$2:D14,$D14,E$2:E14,R$3)</f>
        <v>10</v>
      </c>
      <c r="H14" s="1">
        <v>35.11</v>
      </c>
      <c r="I14" s="26" t="str">
        <f>IF(N14=H14,"OK !","FAUX !")</f>
        <v>OK !</v>
      </c>
      <c r="J14" s="15">
        <v>45</v>
      </c>
      <c r="K14" s="16">
        <v>40695</v>
      </c>
      <c r="L14" s="15">
        <v>5.5</v>
      </c>
      <c r="M14" s="24">
        <f>IF(Sens_d_opération=R$2,Quantité*Cours+Frais,Quantité*Cours-Frais)</f>
        <v>894.5</v>
      </c>
      <c r="N14" s="6">
        <f>IF(Sens_d_opération=$R$2,(IF(rang=1,((M14)/G14),((rappel_somme_pr+Montant_opération)/Cumul_qté))),rappel_pr)</f>
        <v>35.11</v>
      </c>
      <c r="O14" s="2">
        <f>Prix_de_revient*Cumul_qté</f>
        <v>351.1</v>
      </c>
      <c r="P14" s="2">
        <f>SUMIFS(Somme_au_Pr,rang,rang-1,D:D,D14)</f>
        <v>1053.3</v>
      </c>
      <c r="Q14" s="2">
        <f>SUMIFS(Prix_de_revient,rang,rang-1,D:D,D14)</f>
        <v>35.11</v>
      </c>
    </row>
    <row r="15" spans="1:21">
      <c r="A15" s="9" t="s">
        <v>9</v>
      </c>
      <c r="B15" s="22" t="str">
        <f>CONCATENATE($T$2,K15)</f>
        <v>&lt;=40756</v>
      </c>
      <c r="C15" s="21">
        <f>COUNTIFS(D:D,D15,K:K,$U$1,K:K,B15)</f>
        <v>6</v>
      </c>
      <c r="D15" s="9" t="s">
        <v>10</v>
      </c>
      <c r="E15" s="9" t="s">
        <v>0</v>
      </c>
      <c r="F15" s="10">
        <v>20</v>
      </c>
      <c r="G15" s="5">
        <f>SUMIFS(F$2:F15,D$2:D15,$D15,E$2:E15,R$2)-SUMIFS(F$2:F15,D$2:D15,$D15,E$2:E15,R$3)</f>
        <v>40</v>
      </c>
      <c r="H15" s="1">
        <v>10.285</v>
      </c>
      <c r="I15" s="26" t="str">
        <f>IF(N15=H15,"OK !","FAUX !")</f>
        <v>OK !</v>
      </c>
      <c r="J15" s="11">
        <v>11</v>
      </c>
      <c r="K15" s="12">
        <v>40756</v>
      </c>
      <c r="L15" s="11">
        <v>9</v>
      </c>
      <c r="M15" s="24">
        <f>IF(Sens_d_opération=R$2,Quantité*Cours+Frais,Quantité*Cours-Frais)</f>
        <v>229</v>
      </c>
      <c r="N15" s="6">
        <f>IF(Sens_d_opération=$R$2,(IF(rang=1,((M15)/G15),((rappel_somme_pr+Montant_opération)/Cumul_qté))),rappel_pr)</f>
        <v>10.285</v>
      </c>
      <c r="O15" s="2">
        <f>Prix_de_revient*Cumul_qté</f>
        <v>411.4</v>
      </c>
      <c r="P15" s="2">
        <f>SUMIFS(Somme_au_Pr,rang,rang-1,D:D,D15)</f>
        <v>182.39999999999998</v>
      </c>
      <c r="Q15" s="2">
        <f>SUMIFS(Prix_de_revient,rang,rang-1,D:D,D15)</f>
        <v>9.1199999999999992</v>
      </c>
    </row>
  </sheetData>
  <sortState ref="A2:Q15">
    <sortCondition ref="K2:K15"/>
  </sortState>
  <dataValidations count="1">
    <dataValidation type="list" allowBlank="1" showInputMessage="1" showErrorMessage="1" sqref="E2:E15">
      <formula1>$E$2:$E$3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reponse</vt:lpstr>
      <vt:lpstr>Cours</vt:lpstr>
      <vt:lpstr>reponse!Cumul_qté</vt:lpstr>
      <vt:lpstr>Date</vt:lpstr>
      <vt:lpstr>Frais</vt:lpstr>
      <vt:lpstr>Montant_opération</vt:lpstr>
      <vt:lpstr>Prix_de_revient</vt:lpstr>
      <vt:lpstr>Quantité</vt:lpstr>
      <vt:lpstr>reponse!rang</vt:lpstr>
      <vt:lpstr>rappel_pr</vt:lpstr>
      <vt:lpstr>rappel_somme_pr</vt:lpstr>
      <vt:lpstr>Sens_d_opération</vt:lpstr>
      <vt:lpstr>Somme_au_Pr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Caperni</dc:creator>
  <cp:lastModifiedBy>LABBE</cp:lastModifiedBy>
  <dcterms:created xsi:type="dcterms:W3CDTF">2011-08-20T09:04:08Z</dcterms:created>
  <dcterms:modified xsi:type="dcterms:W3CDTF">2011-08-24T08:25:51Z</dcterms:modified>
</cp:coreProperties>
</file>