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Simulation contrat pro" sheetId="1" r:id="rId1"/>
  </sheets>
  <calcPr calcId="125725"/>
</workbook>
</file>

<file path=xl/calcChain.xml><?xml version="1.0" encoding="utf-8"?>
<calcChain xmlns="http://schemas.openxmlformats.org/spreadsheetml/2006/main">
  <c r="D9" i="1"/>
  <c r="C10"/>
  <c r="C15"/>
  <c r="C11" l="1"/>
  <c r="C12" s="1"/>
  <c r="C13"/>
  <c r="C14" s="1"/>
  <c r="C16" s="1"/>
</calcChain>
</file>

<file path=xl/sharedStrings.xml><?xml version="1.0" encoding="utf-8"?>
<sst xmlns="http://schemas.openxmlformats.org/spreadsheetml/2006/main" count="25" uniqueCount="23">
  <si>
    <t>TAUX</t>
  </si>
  <si>
    <t>SALAIRE BRUT</t>
  </si>
  <si>
    <t>SALAIRE NET</t>
  </si>
  <si>
    <t>COUT SALARIAL AVANT EXONERATION</t>
  </si>
  <si>
    <t>COUT SALARIAL APRES EXONERATION</t>
  </si>
  <si>
    <t>LOI FILLON (Rst selon simulation site URSSAF)</t>
  </si>
  <si>
    <t>SMIC HORAIRE (Valeur du SMIC au 01/01/2014)</t>
  </si>
  <si>
    <t>DUREE MENSUELLE (35H x 52S / 12M)</t>
  </si>
  <si>
    <t>COTISATIONS SALARIALES (+/- 22%)</t>
  </si>
  <si>
    <t>COTISATIONS PATRONALES (+/- 40%)</t>
  </si>
  <si>
    <t>Niveau de formation ou de qualification avant le contrat de professionnalisation</t>
  </si>
  <si>
    <t>Age</t>
  </si>
  <si>
    <t>Inférieur au baccalauréat</t>
  </si>
  <si>
    <t>Egal ou supérieur au baccalauréat</t>
  </si>
  <si>
    <t>Moins de 21 ans</t>
  </si>
  <si>
    <t>21 ans à 25 ans révolus</t>
  </si>
  <si>
    <t>Niveau Baccalauréat (O - N)</t>
  </si>
  <si>
    <t>CONTRAT DE PRO.</t>
  </si>
  <si>
    <t>26 ans et plus*</t>
  </si>
  <si>
    <t>*Ou 85% de la rémunération minimale conventionnelle ordinaire</t>
  </si>
  <si>
    <t>SMIC</t>
  </si>
  <si>
    <t>&gt; Calcul Réduction Fillon</t>
  </si>
  <si>
    <t>N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</si>
</sst>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rgb="FFFFFFFF"/>
      <name val="Verdana"/>
      <family val="2"/>
    </font>
    <font>
      <b/>
      <sz val="9"/>
      <color rgb="FF000000"/>
      <name val="Verdana"/>
      <family val="2"/>
    </font>
    <font>
      <u/>
      <sz val="11"/>
      <color theme="10"/>
      <name val="Calibri"/>
      <family val="2"/>
    </font>
    <font>
      <sz val="9"/>
      <name val="Verdana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6D646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rgb="FF6D6460"/>
      </left>
      <right style="thin">
        <color rgb="FF6D6460"/>
      </right>
      <top style="thin">
        <color rgb="FF6D6460"/>
      </top>
      <bottom style="thin">
        <color rgb="FF6D6460"/>
      </bottom>
      <diagonal/>
    </border>
    <border>
      <left/>
      <right/>
      <top style="thin">
        <color rgb="FF6D6460"/>
      </top>
      <bottom/>
      <diagonal/>
    </border>
    <border>
      <left style="thin">
        <color rgb="FF6D6460"/>
      </left>
      <right/>
      <top style="thin">
        <color rgb="FF6D6460"/>
      </top>
      <bottom style="thin">
        <color rgb="FF6D6460"/>
      </bottom>
      <diagonal/>
    </border>
    <border>
      <left/>
      <right/>
      <top style="thin">
        <color rgb="FF6D6460"/>
      </top>
      <bottom style="thin">
        <color rgb="FF6D6460"/>
      </bottom>
      <diagonal/>
    </border>
    <border>
      <left/>
      <right style="thin">
        <color rgb="FF6D6460"/>
      </right>
      <top style="thin">
        <color rgb="FF6D6460"/>
      </top>
      <bottom style="thin">
        <color rgb="FF6D646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0" fillId="0" borderId="3" xfId="0" applyBorder="1"/>
    <xf numFmtId="0" fontId="0" fillId="0" borderId="4" xfId="0" applyBorder="1"/>
    <xf numFmtId="9" fontId="0" fillId="0" borderId="4" xfId="0" applyNumberFormat="1" applyBorder="1"/>
    <xf numFmtId="0" fontId="2" fillId="2" borderId="3" xfId="0" applyFont="1" applyFill="1" applyBorder="1"/>
    <xf numFmtId="1" fontId="2" fillId="2" borderId="4" xfId="0" applyNumberFormat="1" applyFont="1" applyFill="1" applyBorder="1"/>
    <xf numFmtId="0" fontId="2" fillId="2" borderId="5" xfId="0" applyFont="1" applyFill="1" applyBorder="1"/>
    <xf numFmtId="1" fontId="2" fillId="2" borderId="6" xfId="0" applyNumberFormat="1" applyFont="1" applyFill="1" applyBorder="1"/>
    <xf numFmtId="1" fontId="0" fillId="0" borderId="4" xfId="0" applyNumberFormat="1" applyBorder="1"/>
    <xf numFmtId="0" fontId="4" fillId="3" borderId="9" xfId="0" applyFont="1" applyFill="1" applyBorder="1" applyAlignment="1">
      <alignment horizontal="left" wrapText="1" inden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6" fillId="3" borderId="9" xfId="0" applyFont="1" applyFill="1" applyBorder="1" applyAlignment="1">
      <alignment horizontal="center" vertical="center" wrapText="1"/>
    </xf>
    <xf numFmtId="9" fontId="7" fillId="3" borderId="9" xfId="1" applyNumberFormat="1" applyFont="1" applyFill="1" applyBorder="1" applyAlignment="1" applyProtection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5" fillId="0" borderId="3" xfId="1" applyBorder="1" applyAlignment="1" applyProtection="1">
      <alignment horizontal="left" vertical="center"/>
    </xf>
    <xf numFmtId="0" fontId="5" fillId="0" borderId="0" xfId="1" applyAlignment="1" applyProtection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emploi.gouv.fr/ressources/smic" TargetMode="External"/><Relationship Id="rId2" Type="http://schemas.openxmlformats.org/officeDocument/2006/relationships/hyperlink" Target="http://www.emploi.gouv.fr/ressources/smic" TargetMode="External"/><Relationship Id="rId1" Type="http://schemas.openxmlformats.org/officeDocument/2006/relationships/hyperlink" Target="http://www.emploi.gouv.fr/ressources/smic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declaration.urssaf.fr/calcul/" TargetMode="External"/><Relationship Id="rId4" Type="http://schemas.openxmlformats.org/officeDocument/2006/relationships/hyperlink" Target="http://www.emploi.gouv.fr/ressources/sm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G16"/>
  <sheetViews>
    <sheetView tabSelected="1" workbookViewId="0">
      <selection activeCell="C10" sqref="C10"/>
    </sheetView>
  </sheetViews>
  <sheetFormatPr baseColWidth="10" defaultRowHeight="15"/>
  <cols>
    <col min="2" max="2" width="42.5703125" bestFit="1" customWidth="1"/>
    <col min="5" max="5" width="25.85546875" customWidth="1"/>
    <col min="6" max="6" width="33.42578125" customWidth="1"/>
    <col min="7" max="7" width="34" customWidth="1"/>
  </cols>
  <sheetData>
    <row r="3" spans="2:7" ht="15.75" thickBot="1"/>
    <row r="4" spans="2:7">
      <c r="B4" s="15" t="s">
        <v>17</v>
      </c>
      <c r="C4" s="16"/>
    </row>
    <row r="5" spans="2:7">
      <c r="B5" s="13" t="s">
        <v>16</v>
      </c>
      <c r="C5" s="14" t="s">
        <v>22</v>
      </c>
      <c r="E5" s="10" t="s">
        <v>10</v>
      </c>
      <c r="F5" s="11"/>
      <c r="G5" s="12"/>
    </row>
    <row r="6" spans="2:7" ht="15.75" thickBot="1">
      <c r="B6" s="17" t="s">
        <v>11</v>
      </c>
      <c r="C6" s="18">
        <v>19</v>
      </c>
      <c r="E6" s="9" t="s">
        <v>11</v>
      </c>
      <c r="F6" s="19" t="s">
        <v>12</v>
      </c>
      <c r="G6" s="19" t="s">
        <v>13</v>
      </c>
    </row>
    <row r="7" spans="2:7" ht="15.75" thickTop="1">
      <c r="B7" s="1" t="s">
        <v>6</v>
      </c>
      <c r="C7" s="2">
        <v>9.5299999999999994</v>
      </c>
      <c r="E7" s="9" t="s">
        <v>14</v>
      </c>
      <c r="F7" s="20">
        <v>0.55000000000000004</v>
      </c>
      <c r="G7" s="20">
        <v>0.65</v>
      </c>
    </row>
    <row r="8" spans="2:7">
      <c r="B8" s="1" t="s">
        <v>7</v>
      </c>
      <c r="C8" s="2">
        <v>151.66999999999999</v>
      </c>
      <c r="E8" s="9" t="s">
        <v>15</v>
      </c>
      <c r="F8" s="20">
        <v>0.7</v>
      </c>
      <c r="G8" s="20">
        <v>0.8</v>
      </c>
    </row>
    <row r="9" spans="2:7">
      <c r="B9" s="1" t="s">
        <v>0</v>
      </c>
      <c r="C9" s="3">
        <v>0.7</v>
      </c>
      <c r="D9" t="e">
        <f>IF(AND(C5=N,C6&lt;21),"")</f>
        <v>#NAME?</v>
      </c>
      <c r="E9" s="9" t="s">
        <v>18</v>
      </c>
      <c r="F9" s="19" t="s">
        <v>20</v>
      </c>
      <c r="G9" s="19" t="s">
        <v>20</v>
      </c>
    </row>
    <row r="10" spans="2:7">
      <c r="B10" s="4" t="s">
        <v>1</v>
      </c>
      <c r="C10" s="5">
        <f>C7*C8*C9</f>
        <v>1011.7905699999998</v>
      </c>
      <c r="F10" s="21" t="s">
        <v>19</v>
      </c>
      <c r="G10" s="21"/>
    </row>
    <row r="11" spans="2:7">
      <c r="B11" s="1" t="s">
        <v>8</v>
      </c>
      <c r="C11" s="8">
        <f>C10*22%</f>
        <v>222.59392539999996</v>
      </c>
    </row>
    <row r="12" spans="2:7">
      <c r="B12" s="4" t="s">
        <v>2</v>
      </c>
      <c r="C12" s="5">
        <f>C10-C11</f>
        <v>789.19664459999979</v>
      </c>
    </row>
    <row r="13" spans="2:7">
      <c r="B13" s="1" t="s">
        <v>9</v>
      </c>
      <c r="C13" s="8">
        <f>C10*40%</f>
        <v>404.71622799999994</v>
      </c>
    </row>
    <row r="14" spans="2:7">
      <c r="B14" s="4" t="s">
        <v>3</v>
      </c>
      <c r="C14" s="5">
        <f>C10+C13</f>
        <v>1416.5067979999997</v>
      </c>
    </row>
    <row r="15" spans="2:7">
      <c r="B15" s="1" t="s">
        <v>5</v>
      </c>
      <c r="C15" s="2">
        <f>284</f>
        <v>284</v>
      </c>
      <c r="D15" s="22" t="s">
        <v>21</v>
      </c>
      <c r="E15" s="23"/>
    </row>
    <row r="16" spans="2:7" ht="15.75" thickBot="1">
      <c r="B16" s="6" t="s">
        <v>4</v>
      </c>
      <c r="C16" s="7">
        <f>C14-C15</f>
        <v>1132.5067979999997</v>
      </c>
    </row>
  </sheetData>
  <mergeCells count="4">
    <mergeCell ref="B4:C4"/>
    <mergeCell ref="E5:G5"/>
    <mergeCell ref="F10:G10"/>
    <mergeCell ref="D15:E15"/>
  </mergeCells>
  <hyperlinks>
    <hyperlink ref="F7" r:id="rId1" display="http://www.emploi.gouv.fr/ressources/smic"/>
    <hyperlink ref="G7" r:id="rId2" display="http://www.emploi.gouv.fr/ressources/smic"/>
    <hyperlink ref="F8" r:id="rId3" display="http://www.emploi.gouv.fr/ressources/smic"/>
    <hyperlink ref="G8" r:id="rId4" display="http://www.emploi.gouv.fr/ressources/smic"/>
    <hyperlink ref="D15" r:id="rId5"/>
  </hyperlinks>
  <pageMargins left="0.7" right="0.7" top="0.75" bottom="0.75" header="0.3" footer="0.3"/>
  <pageSetup paperSize="9" orientation="portrait" verticalDpi="4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Simulation contrat pro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2014-05-06T07:32:45Z</dcterms:modified>
</cp:coreProperties>
</file>