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Docs perso\Entreprise\Facturation\2025\"/>
    </mc:Choice>
  </mc:AlternateContent>
  <xr:revisionPtr revIDLastSave="0" documentId="13_ncr:1_{0EF0AE5F-0F8A-4A97-985C-B0467F2BF400}" xr6:coauthVersionLast="47" xr6:coauthVersionMax="47" xr10:uidLastSave="{00000000-0000-0000-0000-000000000000}"/>
  <bookViews>
    <workbookView xWindow="7215" yWindow="4995" windowWidth="28995" windowHeight="14715" activeTab="1" xr2:uid="{00000000-000D-0000-FFFF-FFFF00000000}"/>
  </bookViews>
  <sheets>
    <sheet name="Base" sheetId="1" r:id="rId1"/>
    <sheet name="Bilan 2025" sheetId="13" r:id="rId2"/>
  </sheets>
  <functionGroups builtInGroupCount="19"/>
  <definedNames>
    <definedName name="Noms">T_Bilan[Noms]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1" i="1" l="1"/>
  <c r="N4" i="13" s="1"/>
  <c r="G21" i="1"/>
  <c r="F20" i="1"/>
  <c r="G20" i="1"/>
  <c r="F19" i="1"/>
  <c r="N13" i="13" s="1"/>
  <c r="G19" i="1"/>
  <c r="F18" i="1"/>
  <c r="G18" i="1"/>
  <c r="F17" i="1"/>
  <c r="N7" i="13" s="1"/>
  <c r="G17" i="1"/>
  <c r="F16" i="1"/>
  <c r="N6" i="13" s="1"/>
  <c r="G16" i="1"/>
  <c r="F15" i="1" l="1"/>
  <c r="G15" i="1"/>
  <c r="G3" i="1" l="1"/>
  <c r="G4" i="1"/>
  <c r="G5" i="1"/>
  <c r="G6" i="1"/>
  <c r="G7" i="1"/>
  <c r="G8" i="1"/>
  <c r="G9" i="1"/>
  <c r="G10" i="1"/>
  <c r="G11" i="1"/>
  <c r="G12" i="1"/>
  <c r="G13" i="1"/>
  <c r="G14" i="1"/>
  <c r="B4" i="13" l="1"/>
  <c r="D4" i="13"/>
  <c r="F4" i="13"/>
  <c r="H4" i="13"/>
  <c r="J4" i="13"/>
  <c r="L4" i="13"/>
  <c r="C4" i="13"/>
  <c r="E4" i="13"/>
  <c r="G4" i="13"/>
  <c r="I4" i="13"/>
  <c r="K4" i="13"/>
  <c r="M4" i="13"/>
  <c r="H13" i="13"/>
  <c r="L13" i="13"/>
  <c r="E13" i="13"/>
  <c r="M13" i="13"/>
  <c r="I13" i="13"/>
  <c r="B13" i="13"/>
  <c r="J13" i="13"/>
  <c r="D13" i="13"/>
  <c r="C13" i="13"/>
  <c r="K13" i="13"/>
  <c r="G13" i="13"/>
  <c r="F13" i="13"/>
  <c r="H7" i="13"/>
  <c r="B7" i="13"/>
  <c r="J7" i="13"/>
  <c r="I7" i="13"/>
  <c r="C7" i="13"/>
  <c r="K7" i="13"/>
  <c r="F7" i="13"/>
  <c r="D7" i="13"/>
  <c r="L7" i="13"/>
  <c r="G7" i="13"/>
  <c r="E7" i="13"/>
  <c r="M7" i="13"/>
  <c r="B6" i="13"/>
  <c r="J6" i="13"/>
  <c r="C6" i="13"/>
  <c r="K6" i="13"/>
  <c r="G6" i="13"/>
  <c r="D6" i="13"/>
  <c r="L6" i="13"/>
  <c r="F6" i="13"/>
  <c r="E6" i="13"/>
  <c r="M6" i="13"/>
  <c r="H6" i="13"/>
  <c r="I6" i="13"/>
  <c r="K10" i="13"/>
  <c r="F14" i="1"/>
  <c r="F13" i="1"/>
  <c r="F12" i="1"/>
  <c r="F11" i="1"/>
  <c r="F10" i="1"/>
  <c r="F9" i="1"/>
  <c r="F5" i="1" l="1"/>
  <c r="F6" i="1"/>
  <c r="F7" i="1"/>
  <c r="N5" i="13" s="1"/>
  <c r="F8" i="1"/>
  <c r="F3" i="1"/>
  <c r="F4" i="1"/>
  <c r="N8" i="13" s="1"/>
  <c r="G5" i="13"/>
  <c r="B5" i="13"/>
  <c r="M5" i="13"/>
  <c r="H5" i="13"/>
  <c r="E3" i="13"/>
  <c r="E5" i="13"/>
  <c r="J5" i="13"/>
  <c r="L5" i="13"/>
  <c r="F5" i="13"/>
  <c r="K5" i="13"/>
  <c r="I5" i="13"/>
  <c r="D3" i="13"/>
  <c r="C5" i="13"/>
  <c r="D5" i="13"/>
  <c r="N11" i="13"/>
  <c r="M11" i="13"/>
  <c r="K11" i="13"/>
  <c r="L11" i="13"/>
  <c r="D11" i="13"/>
  <c r="G11" i="13"/>
  <c r="F11" i="13"/>
  <c r="I11" i="13"/>
  <c r="H11" i="13"/>
  <c r="B11" i="13"/>
  <c r="J11" i="13"/>
  <c r="C11" i="13"/>
  <c r="E11" i="13"/>
  <c r="F8" i="13"/>
  <c r="M8" i="13"/>
  <c r="L8" i="13"/>
  <c r="J8" i="13"/>
  <c r="D8" i="13"/>
  <c r="K8" i="13"/>
  <c r="G8" i="13"/>
  <c r="H8" i="13"/>
  <c r="E8" i="13"/>
  <c r="C8" i="13"/>
  <c r="I8" i="13"/>
  <c r="M10" i="13"/>
  <c r="L10" i="13"/>
  <c r="H10" i="13"/>
  <c r="D10" i="13"/>
  <c r="E10" i="13"/>
  <c r="F10" i="13"/>
  <c r="J10" i="13"/>
  <c r="I10" i="13"/>
  <c r="C10" i="13"/>
  <c r="G10" i="13"/>
  <c r="M9" i="13"/>
  <c r="I9" i="13"/>
  <c r="G9" i="13"/>
  <c r="D9" i="13"/>
  <c r="N3" i="13"/>
  <c r="N9" i="13"/>
  <c r="H9" i="13"/>
  <c r="L9" i="13"/>
  <c r="K9" i="13"/>
  <c r="B9" i="13"/>
  <c r="E9" i="13"/>
  <c r="F9" i="13"/>
  <c r="C9" i="13"/>
  <c r="J9" i="13"/>
  <c r="J12" i="13"/>
  <c r="G12" i="13"/>
  <c r="H12" i="13"/>
  <c r="L12" i="13"/>
  <c r="F12" i="13"/>
  <c r="N12" i="13"/>
  <c r="K12" i="13"/>
  <c r="M12" i="13"/>
  <c r="D12" i="13"/>
  <c r="E12" i="13"/>
  <c r="I12" i="13"/>
  <c r="C12" i="13"/>
  <c r="B12" i="13"/>
  <c r="G3" i="13"/>
  <c r="I3" i="13"/>
  <c r="L3" i="13"/>
  <c r="K3" i="13"/>
  <c r="M3" i="13"/>
  <c r="J3" i="13"/>
  <c r="H3" i="13"/>
  <c r="F3" i="13"/>
  <c r="B3" i="13"/>
  <c r="C3" i="13"/>
  <c r="B8" i="13" l="1"/>
  <c r="B10" i="13"/>
  <c r="L14" i="13"/>
  <c r="N10" i="13"/>
  <c r="N14" i="13" s="1"/>
  <c r="G14" i="13"/>
  <c r="I14" i="13"/>
  <c r="M14" i="13"/>
  <c r="H14" i="13"/>
  <c r="E14" i="13"/>
  <c r="J14" i="13"/>
  <c r="D14" i="13"/>
  <c r="F14" i="13"/>
  <c r="K14" i="13"/>
  <c r="C14" i="13"/>
  <c r="B14" i="13" l="1"/>
</calcChain>
</file>

<file path=xl/sharedStrings.xml><?xml version="1.0" encoding="utf-8"?>
<sst xmlns="http://schemas.openxmlformats.org/spreadsheetml/2006/main" count="61" uniqueCount="39">
  <si>
    <t>Date</t>
  </si>
  <si>
    <t>Nom</t>
  </si>
  <si>
    <t>Temps facturé</t>
  </si>
  <si>
    <t>Montant facturé</t>
  </si>
  <si>
    <t>Prix Unitaire</t>
  </si>
  <si>
    <t>Frais déplacement</t>
  </si>
  <si>
    <t>Irène Taron</t>
  </si>
  <si>
    <t>Emmanuel Petit</t>
  </si>
  <si>
    <t>Luc Gauthier</t>
  </si>
  <si>
    <t>Edith Mignot</t>
  </si>
  <si>
    <t>Eliane Bravo</t>
  </si>
  <si>
    <t>Jean-Pierre Rattot</t>
  </si>
  <si>
    <t>Françoise Nasom</t>
  </si>
  <si>
    <t>Christelle Dedenons</t>
  </si>
  <si>
    <t>Tableau général</t>
  </si>
  <si>
    <t>janvier</t>
  </si>
  <si>
    <t>N° 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</si>
  <si>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</si>
  <si>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</si>
  <si>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</si>
  <si>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</si>
  <si>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</si>
  <si>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</si>
  <si>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</si>
  <si>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</si>
  <si>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</si>
  <si>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</si>
  <si>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</si>
  <si>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</si>
  <si>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Montant Total</t>
  </si>
  <si>
    <t>Noms</t>
  </si>
  <si>
    <t>01:00</t>
  </si>
  <si>
    <t>03:00</t>
  </si>
  <si>
    <t>Elisabeth Mangeot</t>
  </si>
  <si>
    <t>01:30</t>
  </si>
  <si>
    <t>Mary-France Lecointe</t>
  </si>
  <si>
    <t>02:30</t>
  </si>
  <si>
    <t>Christine Loison</t>
  </si>
  <si>
    <t>BILAN DE L'ANNEE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</si>
</sst>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scheme val="minor"/>
    </font>
    <font>
      <b/>
      <sz val="16"/>
      <color theme="1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0</xdr:rowOff>
    </xdr:from>
    <xdr:to>
      <xdr:col>2</xdr:col>
      <xdr:colOff>518160</xdr:colOff>
      <xdr:row>0</xdr:row>
      <xdr:rowOff>556260</xdr:rowOff>
    </xdr:to>
    <xdr:sp macro="[0]!Appel_US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" y="0"/>
          <a:ext cx="3276600" cy="5562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Appel Formulaire de saisie</a:t>
          </a:r>
        </a:p>
      </xdr:txBody>
    </xdr:sp>
    <xdr:clientData/>
  </xdr:twoCellAnchor>
  <xdr:twoCellAnchor>
    <xdr:from>
      <xdr:col>4</xdr:col>
      <xdr:colOff>30480</xdr:colOff>
      <xdr:row>0</xdr:row>
      <xdr:rowOff>30480</xdr:rowOff>
    </xdr:from>
    <xdr:to>
      <xdr:col>5</xdr:col>
      <xdr:colOff>693420</xdr:colOff>
      <xdr:row>0</xdr:row>
      <xdr:rowOff>541020</xdr:rowOff>
    </xdr:to>
    <xdr:sp macro="[0]!RAZ_Bas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669280" y="30480"/>
          <a:ext cx="2072640" cy="51054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RAZ DES DONNEES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2:G21" totalsRowShown="0" headerRowDxfId="44" dataDxfId="42" headerRowBorderDxfId="43" tableBorderDxfId="41" totalsRowBorderDxfId="40">
  <autoFilter ref="A2:G21" xr:uid="{00000000-0009-0000-0100-000001000000}"/>
  <tableColumns count="7">
    <tableColumn id="1" xr3:uid="{00000000-0010-0000-0000-000001000000}" name="Date" dataDxfId="39"/>
    <tableColumn id="3" xr3:uid="{00000000-0010-0000-0000-000003000000}" name="Nom" dataDxfId="38"/>
    <tableColumn id="4" xr3:uid="{00000000-0010-0000-0000-000004000000}" name="Temps facturé" dataDxfId="37"/>
    <tableColumn id="8" xr3:uid="{00000000-0010-0000-0000-000008000000}" name="Prix Unitaire" dataDxfId="36"/>
    <tableColumn id="9" xr3:uid="{00000000-0010-0000-0000-000009000000}" name="Frais déplacement" dataDxfId="35"/>
    <tableColumn id="5" xr3:uid="{00000000-0010-0000-0000-000005000000}" name="Montant facturé" dataDxfId="34">
      <calculatedColumnFormula>IF(C3*D3*24=0,"",C3*D3*24+E3)</calculatedColumnFormula>
    </tableColumn>
    <tableColumn id="2" xr3:uid="{00000000-0010-0000-0000-000002000000}" name="N° Mois" dataDxfId="33">
      <calculatedColumnFormula>MONTH(T_Base[[#This Row],[Date]])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1000000}" name="T_Bilan" displayName="T_Bilan" ref="A2:N14" totalsRowCount="1" headerRowDxfId="32" dataDxfId="30" headerRowBorderDxfId="31" tableBorderDxfId="29" totalsRowBorderDxfId="28">
  <autoFilter ref="A2:N13" xr:uid="{00000000-0009-0000-0100-00000D000000}"/>
  <tableColumns count="14">
    <tableColumn id="3" xr3:uid="{00000000-0010-0000-0100-000003000000}" name="Noms" totalsRowLabel="Total" dataDxfId="27" totalsRowDxfId="26"/>
    <tableColumn id="1" xr3:uid="{00000000-0010-0000-0100-000001000000}" name="janvier" totalsRowFunction="sum" dataDxfId="25" totalsRowDxfId="24">
      <calculatedColumnFormula>SUMIFS(T_Base[Montant facturé],T_Base[N° Mois],1,T_Base[Nom],T_Bilan[[#This Row],[Noms]])</calculatedColumnFormula>
    </tableColumn>
    <tableColumn id="2" xr3:uid="{00000000-0010-0000-0100-000002000000}" name="février" totalsRowFunction="sum" dataDxfId="23" totalsRowDxfId="22">
      <calculatedColumnFormula>SUMIFS(T_Base[Montant facturé],T_Base[N° Mois],2,T_Base[Nom],T_Bilan[[#This Row],[Noms]])</calculatedColumnFormula>
    </tableColumn>
    <tableColumn id="4" xr3:uid="{00000000-0010-0000-0100-000004000000}" name="mars" totalsRowFunction="sum" dataDxfId="21" totalsRowDxfId="20">
      <calculatedColumnFormula>SUMIFS(T_Base[Montant facturé],T_Base[N° Mois],3,T_Base[Nom],T_Bilan[[#This Row],[Noms]])</calculatedColumnFormula>
    </tableColumn>
    <tableColumn id="5" xr3:uid="{00000000-0010-0000-0100-000005000000}" name="avril" totalsRowFunction="sum" dataDxfId="19" totalsRowDxfId="18">
      <calculatedColumnFormula>SUMIFS(T_Base[Montant facturé],T_Base[N° Mois],4,T_Base[Nom],T_Bilan[[#This Row],[Noms]])</calculatedColumnFormula>
    </tableColumn>
    <tableColumn id="6" xr3:uid="{00000000-0010-0000-0100-000006000000}" name="mai" totalsRowFunction="sum" dataDxfId="17" totalsRowDxfId="16">
      <calculatedColumnFormula>SUMIFS(T_Base[Montant facturé],T_Base[N° Mois],5,T_Base[Nom],T_Bilan[[#This Row],[Noms]])</calculatedColumnFormula>
    </tableColumn>
    <tableColumn id="8" xr3:uid="{00000000-0010-0000-0100-000008000000}" name="juin" totalsRowFunction="sum" dataDxfId="15" totalsRowDxfId="14">
      <calculatedColumnFormula>SUMIFS(T_Base[Montant facturé],T_Base[N° Mois],6,T_Base[Nom],T_Bilan[[#This Row],[Noms]])</calculatedColumnFormula>
    </tableColumn>
    <tableColumn id="9" xr3:uid="{00000000-0010-0000-0100-000009000000}" name="juillet" totalsRowFunction="sum" dataDxfId="13" totalsRowDxfId="12">
      <calculatedColumnFormula>SUMIFS(T_Base[Montant facturé],T_Base[N° Mois],7,T_Base[Nom],T_Bilan[[#This Row],[Noms]])</calculatedColumnFormula>
    </tableColumn>
    <tableColumn id="10" xr3:uid="{00000000-0010-0000-0100-00000A000000}" name="août" totalsRowFunction="sum" dataDxfId="11" totalsRowDxfId="10">
      <calculatedColumnFormula>SUMIFS(T_Base[Montant facturé],T_Base[N° Mois],8,T_Base[Nom],T_Bilan[[#This Row],[Noms]])</calculatedColumnFormula>
    </tableColumn>
    <tableColumn id="11" xr3:uid="{00000000-0010-0000-0100-00000B000000}" name="septembre" totalsRowFunction="sum" dataDxfId="9" totalsRowDxfId="8">
      <calculatedColumnFormula>SUMIFS(T_Base[Montant facturé],T_Base[N° Mois],9,T_Base[Nom],T_Bilan[[#This Row],[Noms]])</calculatedColumnFormula>
    </tableColumn>
    <tableColumn id="12" xr3:uid="{00000000-0010-0000-0100-00000C000000}" name="octobre" totalsRowFunction="sum" dataDxfId="7" totalsRowDxfId="6">
      <calculatedColumnFormula>SUMIFS(T_Base[Montant facturé],T_Base[N° Mois],10,T_Base[Nom],T_Bilan[[#This Row],[Noms]])</calculatedColumnFormula>
    </tableColumn>
    <tableColumn id="13" xr3:uid="{00000000-0010-0000-0100-00000D000000}" name="novembre" totalsRowFunction="sum" dataDxfId="5" totalsRowDxfId="4">
      <calculatedColumnFormula>SUMIFS(T_Base[Montant facturé],T_Base[N° Mois],11,T_Base[Nom],T_Bilan[[#This Row],[Noms]])</calculatedColumnFormula>
    </tableColumn>
    <tableColumn id="14" xr3:uid="{00000000-0010-0000-0100-00000E000000}" name="décembre" totalsRowFunction="sum" dataDxfId="3" totalsRowDxfId="2">
      <calculatedColumnFormula>SUMIFS(T_Base[Montant facturé],T_Base[N° Mois],12,T_Base[Nom],T_Bilan[[#This Row],[Noms]])</calculatedColumnFormula>
    </tableColumn>
    <tableColumn id="15" xr3:uid="{00000000-0010-0000-0100-00000F000000}" name="Montant Total" totalsRowFunction="sum" dataDxfId="1" totalsRowDxfId="0">
      <calculatedColumnFormula>SUMIFS(T_Base[Montant facturé],T_Base[Nom],T_Bilan[[#This Row],[Noms]])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"/>
  <sheetViews>
    <sheetView workbookViewId="0">
      <selection activeCell="C18" sqref="C18"/>
    </sheetView>
  </sheetViews>
  <sheetFormatPr baseColWidth="10" defaultColWidth="20.5703125" defaultRowHeight="31.5" customHeight="1" x14ac:dyDescent="0.25"/>
  <cols>
    <col min="1" max="2" width="20.5703125" style="1"/>
    <col min="3" max="3" width="20.5703125" style="5"/>
    <col min="4" max="6" width="20.5703125" style="3"/>
    <col min="7" max="7" width="0" style="1" hidden="1" customWidth="1"/>
    <col min="8" max="16384" width="20.5703125" style="1"/>
  </cols>
  <sheetData>
    <row r="1" spans="1:7" ht="44.45" customHeight="1" thickBot="1" x14ac:dyDescent="0.3">
      <c r="A1" s="36" t="s">
        <v>14</v>
      </c>
      <c r="B1" s="36"/>
      <c r="C1" s="36"/>
      <c r="D1" s="36"/>
      <c r="E1" s="36"/>
      <c r="F1" s="36"/>
    </row>
    <row r="2" spans="1:7" ht="31.5" customHeight="1" thickBot="1" x14ac:dyDescent="0.3">
      <c r="A2" s="29" t="s">
        <v>0</v>
      </c>
      <c r="B2" s="30" t="s">
        <v>1</v>
      </c>
      <c r="C2" s="31" t="s">
        <v>2</v>
      </c>
      <c r="D2" s="32" t="s">
        <v>4</v>
      </c>
      <c r="E2" s="32" t="s">
        <v>5</v>
      </c>
      <c r="F2" s="33" t="s">
        <v>3</v>
      </c>
      <c r="G2" s="8" t="s">
        <v>16</v>
      </c>
    </row>
    <row r="3" spans="1:7" ht="31.5" customHeight="1" x14ac:dyDescent="0.25">
      <c r="A3" s="27">
        <v>45664</v>
      </c>
      <c r="B3" s="7" t="s">
        <v>6</v>
      </c>
      <c r="C3" s="9">
        <v>8.3333333333333329E-2</v>
      </c>
      <c r="D3" s="10">
        <v>35</v>
      </c>
      <c r="E3" s="10">
        <v>5</v>
      </c>
      <c r="F3" s="28">
        <f t="shared" ref="F3:F14" si="0">IF(C3*D3*24=0,"",C3*D3*24+E3)</f>
        <v>75</v>
      </c>
      <c r="G3" s="13">
        <f>MONTH(T_Base[[#This Row],[Date]])</f>
        <v>1</v>
      </c>
    </row>
    <row r="4" spans="1:7" ht="31.5" customHeight="1" x14ac:dyDescent="0.25">
      <c r="A4" s="20">
        <v>45677</v>
      </c>
      <c r="B4" s="2" t="s">
        <v>7</v>
      </c>
      <c r="C4" s="6">
        <v>0.10416666666666667</v>
      </c>
      <c r="D4" s="4">
        <v>40</v>
      </c>
      <c r="E4" s="4">
        <v>0</v>
      </c>
      <c r="F4" s="21">
        <f t="shared" si="0"/>
        <v>100</v>
      </c>
      <c r="G4" s="13">
        <f>MONTH(T_Base[[#This Row],[Date]])</f>
        <v>1</v>
      </c>
    </row>
    <row r="5" spans="1:7" ht="31.5" customHeight="1" x14ac:dyDescent="0.25">
      <c r="A5" s="20">
        <v>45678</v>
      </c>
      <c r="B5" s="2" t="s">
        <v>8</v>
      </c>
      <c r="C5" s="6">
        <v>2.0833333333333332E-2</v>
      </c>
      <c r="D5" s="4">
        <v>40</v>
      </c>
      <c r="E5" s="4">
        <v>10</v>
      </c>
      <c r="F5" s="21">
        <f t="shared" si="0"/>
        <v>30</v>
      </c>
      <c r="G5" s="13">
        <f>MONTH(T_Base[[#This Row],[Date]])</f>
        <v>1</v>
      </c>
    </row>
    <row r="6" spans="1:7" ht="31.5" customHeight="1" x14ac:dyDescent="0.25">
      <c r="A6" s="20">
        <v>45685</v>
      </c>
      <c r="B6" s="2" t="s">
        <v>6</v>
      </c>
      <c r="C6" s="6">
        <v>8.3333333333333329E-2</v>
      </c>
      <c r="D6" s="4">
        <v>35</v>
      </c>
      <c r="E6" s="4">
        <v>5</v>
      </c>
      <c r="F6" s="21">
        <f t="shared" si="0"/>
        <v>75</v>
      </c>
      <c r="G6" s="13">
        <f>MONTH(T_Base[[#This Row],[Date]])</f>
        <v>1</v>
      </c>
    </row>
    <row r="7" spans="1:7" ht="31.5" customHeight="1" x14ac:dyDescent="0.25">
      <c r="A7" s="20">
        <v>45685</v>
      </c>
      <c r="B7" s="2" t="s">
        <v>9</v>
      </c>
      <c r="C7" s="6">
        <v>0.125</v>
      </c>
      <c r="D7" s="4">
        <v>40</v>
      </c>
      <c r="E7" s="4">
        <v>10</v>
      </c>
      <c r="F7" s="21">
        <f t="shared" si="0"/>
        <v>130</v>
      </c>
      <c r="G7" s="13">
        <f>MONTH(T_Base[[#This Row],[Date]])</f>
        <v>1</v>
      </c>
    </row>
    <row r="8" spans="1:7" ht="31.5" customHeight="1" x14ac:dyDescent="0.25">
      <c r="A8" s="20">
        <v>45686</v>
      </c>
      <c r="B8" s="2" t="s">
        <v>10</v>
      </c>
      <c r="C8" s="6">
        <v>8.3333333333333329E-2</v>
      </c>
      <c r="D8" s="4">
        <v>35</v>
      </c>
      <c r="E8" s="4">
        <v>5</v>
      </c>
      <c r="F8" s="21">
        <f t="shared" si="0"/>
        <v>75</v>
      </c>
      <c r="G8" s="13">
        <f>MONTH(T_Base[[#This Row],[Date]])</f>
        <v>1</v>
      </c>
    </row>
    <row r="9" spans="1:7" ht="31.5" customHeight="1" x14ac:dyDescent="0.25">
      <c r="A9" s="20">
        <v>45698</v>
      </c>
      <c r="B9" s="2" t="s">
        <v>11</v>
      </c>
      <c r="C9" s="6">
        <v>4.1666666666666664E-2</v>
      </c>
      <c r="D9" s="4">
        <v>40</v>
      </c>
      <c r="E9" s="4">
        <v>10</v>
      </c>
      <c r="F9" s="21">
        <f t="shared" si="0"/>
        <v>50</v>
      </c>
      <c r="G9" s="13">
        <f>MONTH(T_Base[[#This Row],[Date]])</f>
        <v>2</v>
      </c>
    </row>
    <row r="10" spans="1:7" ht="31.5" customHeight="1" x14ac:dyDescent="0.25">
      <c r="A10" s="20">
        <v>45699</v>
      </c>
      <c r="B10" s="2" t="s">
        <v>6</v>
      </c>
      <c r="C10" s="6">
        <v>4.1666666666666664E-2</v>
      </c>
      <c r="D10" s="4">
        <v>35</v>
      </c>
      <c r="E10" s="4">
        <v>5</v>
      </c>
      <c r="F10" s="21">
        <f t="shared" si="0"/>
        <v>40</v>
      </c>
      <c r="G10" s="13">
        <f>MONTH(T_Base[[#This Row],[Date]])</f>
        <v>2</v>
      </c>
    </row>
    <row r="11" spans="1:7" ht="31.5" customHeight="1" x14ac:dyDescent="0.25">
      <c r="A11" s="20">
        <v>45707</v>
      </c>
      <c r="B11" s="2" t="s">
        <v>9</v>
      </c>
      <c r="C11" s="6">
        <v>8.3333333333333329E-2</v>
      </c>
      <c r="D11" s="4">
        <v>40</v>
      </c>
      <c r="E11" s="4">
        <v>10</v>
      </c>
      <c r="F11" s="21">
        <f t="shared" si="0"/>
        <v>90</v>
      </c>
      <c r="G11" s="13">
        <f>MONTH(T_Base[[#This Row],[Date]])</f>
        <v>2</v>
      </c>
    </row>
    <row r="12" spans="1:7" ht="31.5" customHeight="1" x14ac:dyDescent="0.25">
      <c r="A12" s="20">
        <v>45707</v>
      </c>
      <c r="B12" s="2" t="s">
        <v>12</v>
      </c>
      <c r="C12" s="6">
        <v>4.1666666666666664E-2</v>
      </c>
      <c r="D12" s="4">
        <v>40</v>
      </c>
      <c r="E12" s="4">
        <v>10</v>
      </c>
      <c r="F12" s="21">
        <f t="shared" si="0"/>
        <v>50</v>
      </c>
      <c r="G12" s="13">
        <f>MONTH(T_Base[[#This Row],[Date]])</f>
        <v>2</v>
      </c>
    </row>
    <row r="13" spans="1:7" ht="31.5" customHeight="1" x14ac:dyDescent="0.25">
      <c r="A13" s="20">
        <v>45713</v>
      </c>
      <c r="B13" s="2" t="s">
        <v>6</v>
      </c>
      <c r="C13" s="6">
        <v>0.125</v>
      </c>
      <c r="D13" s="4">
        <v>35</v>
      </c>
      <c r="E13" s="4">
        <v>15</v>
      </c>
      <c r="F13" s="21">
        <f t="shared" si="0"/>
        <v>120</v>
      </c>
      <c r="G13" s="13">
        <f>MONTH(T_Base[[#This Row],[Date]])</f>
        <v>2</v>
      </c>
    </row>
    <row r="14" spans="1:7" ht="31.5" customHeight="1" x14ac:dyDescent="0.25">
      <c r="A14" s="20">
        <v>45713</v>
      </c>
      <c r="B14" s="2" t="s">
        <v>13</v>
      </c>
      <c r="C14" s="6">
        <v>0.14583333333333334</v>
      </c>
      <c r="D14" s="4">
        <v>40</v>
      </c>
      <c r="E14" s="4">
        <v>5</v>
      </c>
      <c r="F14" s="21">
        <f t="shared" si="0"/>
        <v>145</v>
      </c>
      <c r="G14" s="13">
        <f>MONTH(T_Base[[#This Row],[Date]])</f>
        <v>2</v>
      </c>
    </row>
    <row r="15" spans="1:7" ht="31.5" customHeight="1" x14ac:dyDescent="0.25">
      <c r="A15" s="20">
        <v>45720</v>
      </c>
      <c r="B15" s="2" t="s">
        <v>6</v>
      </c>
      <c r="C15" s="6" t="s">
        <v>31</v>
      </c>
      <c r="D15" s="4">
        <v>35</v>
      </c>
      <c r="E15" s="4">
        <v>5</v>
      </c>
      <c r="F15" s="21">
        <f t="shared" ref="F15:F21" si="1">IF(C15*D15*24=0,"",C15*D15*24+E15)</f>
        <v>40</v>
      </c>
      <c r="G15" s="18">
        <f>MONTH(T_Base[[#This Row],[Date]])</f>
        <v>3</v>
      </c>
    </row>
    <row r="16" spans="1:7" ht="31.5" customHeight="1" x14ac:dyDescent="0.25">
      <c r="A16" s="20">
        <v>45720</v>
      </c>
      <c r="B16" s="2" t="s">
        <v>10</v>
      </c>
      <c r="C16" s="6" t="s">
        <v>32</v>
      </c>
      <c r="D16" s="4">
        <v>40</v>
      </c>
      <c r="E16" s="4">
        <v>5</v>
      </c>
      <c r="F16" s="21">
        <f t="shared" si="1"/>
        <v>125</v>
      </c>
      <c r="G16" s="18">
        <f>MONTH(T_Base[[#This Row],[Date]])</f>
        <v>3</v>
      </c>
    </row>
    <row r="17" spans="1:7" ht="31.5" customHeight="1" x14ac:dyDescent="0.25">
      <c r="A17" s="20">
        <v>45726</v>
      </c>
      <c r="B17" s="2" t="s">
        <v>33</v>
      </c>
      <c r="C17" s="6" t="s">
        <v>31</v>
      </c>
      <c r="D17" s="4">
        <v>40</v>
      </c>
      <c r="E17" s="4">
        <v>10</v>
      </c>
      <c r="F17" s="21">
        <f t="shared" si="1"/>
        <v>50</v>
      </c>
      <c r="G17" s="18">
        <f>MONTH(T_Base[[#This Row],[Date]])</f>
        <v>3</v>
      </c>
    </row>
    <row r="18" spans="1:7" ht="31.5" customHeight="1" x14ac:dyDescent="0.25">
      <c r="A18" s="20">
        <v>45727</v>
      </c>
      <c r="B18" s="2" t="s">
        <v>13</v>
      </c>
      <c r="C18" s="6" t="s">
        <v>34</v>
      </c>
      <c r="D18" s="4">
        <v>40</v>
      </c>
      <c r="E18" s="4">
        <v>10</v>
      </c>
      <c r="F18" s="21">
        <f t="shared" si="1"/>
        <v>70</v>
      </c>
      <c r="G18" s="18">
        <f>MONTH(T_Base[[#This Row],[Date]])</f>
        <v>3</v>
      </c>
    </row>
    <row r="19" spans="1:7" ht="31.5" customHeight="1" x14ac:dyDescent="0.25">
      <c r="A19" s="20">
        <v>45728</v>
      </c>
      <c r="B19" s="2" t="s">
        <v>35</v>
      </c>
      <c r="C19" s="6" t="s">
        <v>36</v>
      </c>
      <c r="D19" s="4">
        <v>40</v>
      </c>
      <c r="E19" s="4">
        <v>0</v>
      </c>
      <c r="F19" s="21">
        <f t="shared" si="1"/>
        <v>100</v>
      </c>
      <c r="G19" s="18">
        <f>MONTH(T_Base[[#This Row],[Date]])</f>
        <v>3</v>
      </c>
    </row>
    <row r="20" spans="1:7" ht="31.5" customHeight="1" x14ac:dyDescent="0.25">
      <c r="A20" s="20">
        <v>45741</v>
      </c>
      <c r="B20" s="2" t="s">
        <v>6</v>
      </c>
      <c r="C20" s="6" t="s">
        <v>31</v>
      </c>
      <c r="D20" s="4">
        <v>35</v>
      </c>
      <c r="E20" s="4">
        <v>5</v>
      </c>
      <c r="F20" s="21">
        <f t="shared" si="1"/>
        <v>40</v>
      </c>
      <c r="G20" s="18">
        <f>MONTH(T_Base[[#This Row],[Date]])</f>
        <v>3</v>
      </c>
    </row>
    <row r="21" spans="1:7" ht="31.5" customHeight="1" thickBot="1" x14ac:dyDescent="0.3">
      <c r="A21" s="22">
        <v>45747</v>
      </c>
      <c r="B21" s="23" t="s">
        <v>37</v>
      </c>
      <c r="C21" s="24" t="s">
        <v>32</v>
      </c>
      <c r="D21" s="25">
        <v>35</v>
      </c>
      <c r="E21" s="25">
        <v>5</v>
      </c>
      <c r="F21" s="26">
        <f t="shared" si="1"/>
        <v>110</v>
      </c>
      <c r="G21" s="18">
        <f>MONTH(T_Base[[#This Row],[Date]])</f>
        <v>3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Zeros="0" tabSelected="1" workbookViewId="0">
      <selection activeCell="P4" sqref="P4"/>
    </sheetView>
  </sheetViews>
  <sheetFormatPr baseColWidth="10" defaultColWidth="20.5703125" defaultRowHeight="31.5" customHeight="1" x14ac:dyDescent="0.25"/>
  <cols>
    <col min="1" max="1" width="24.28515625" style="1" customWidth="1"/>
    <col min="2" max="2" width="10.7109375" style="1" customWidth="1"/>
    <col min="3" max="10" width="9.7109375" style="1" customWidth="1"/>
    <col min="11" max="11" width="13.140625" style="1" customWidth="1"/>
    <col min="12" max="13" width="9.7109375" style="1" customWidth="1"/>
    <col min="14" max="14" width="13.28515625" style="1" customWidth="1"/>
    <col min="15" max="16384" width="20.5703125" style="1"/>
  </cols>
  <sheetData>
    <row r="1" spans="1:14" ht="31.5" customHeight="1" x14ac:dyDescent="0.25">
      <c r="A1" s="35"/>
      <c r="B1" s="35"/>
      <c r="C1" s="35"/>
      <c r="D1" s="35"/>
      <c r="E1" s="37" t="s">
        <v>38</v>
      </c>
      <c r="F1" s="37"/>
      <c r="G1" s="37"/>
      <c r="H1" s="38">
        <v>2025</v>
      </c>
      <c r="I1" s="38"/>
      <c r="J1" s="35"/>
      <c r="K1" s="35"/>
      <c r="L1" s="35"/>
      <c r="M1" s="35"/>
      <c r="N1" s="35"/>
    </row>
    <row r="2" spans="1:14" ht="31.5" customHeight="1" x14ac:dyDescent="0.25">
      <c r="A2" s="8" t="s">
        <v>30</v>
      </c>
      <c r="B2" s="7" t="s">
        <v>15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 t="s">
        <v>26</v>
      </c>
      <c r="M2" s="7" t="s">
        <v>27</v>
      </c>
      <c r="N2" s="7" t="s">
        <v>29</v>
      </c>
    </row>
    <row r="3" spans="1:14" ht="31.5" customHeight="1" x14ac:dyDescent="0.25">
      <c r="A3" s="12" t="s">
        <v>13</v>
      </c>
      <c r="B3" s="4">
        <f>SUMIFS(T_Base[Montant facturé],T_Base[N° Mois],1,T_Base[Nom],T_Bilan[[#This Row],[Noms]])</f>
        <v>0</v>
      </c>
      <c r="C3" s="4">
        <f>SUMIFS(T_Base[Montant facturé],T_Base[N° Mois],2,T_Base[Nom],T_Bilan[[#This Row],[Noms]])</f>
        <v>145</v>
      </c>
      <c r="D3" s="4">
        <f>SUMIFS(T_Base[Montant facturé],T_Base[N° Mois],3,T_Base[Nom],T_Bilan[[#This Row],[Noms]])</f>
        <v>70</v>
      </c>
      <c r="E3" s="4">
        <f>SUMIFS(T_Base[Montant facturé],T_Base[N° Mois],4,T_Base[Nom],T_Bilan[[#This Row],[Noms]])</f>
        <v>0</v>
      </c>
      <c r="F3" s="4">
        <f>SUMIFS(T_Base[Montant facturé],T_Base[N° Mois],5,T_Base[Nom],T_Bilan[[#This Row],[Noms]])</f>
        <v>0</v>
      </c>
      <c r="G3" s="4">
        <f>SUMIFS(T_Base[Montant facturé],T_Base[N° Mois],6,T_Base[Nom],T_Bilan[[#This Row],[Noms]])</f>
        <v>0</v>
      </c>
      <c r="H3" s="4">
        <f>SUMIFS(T_Base[Montant facturé],T_Base[N° Mois],7,T_Base[Nom],T_Bilan[[#This Row],[Noms]])</f>
        <v>0</v>
      </c>
      <c r="I3" s="4">
        <f>SUMIFS(T_Base[Montant facturé],T_Base[N° Mois],8,T_Base[Nom],T_Bilan[[#This Row],[Noms]])</f>
        <v>0</v>
      </c>
      <c r="J3" s="4">
        <f>SUMIFS(T_Base[Montant facturé],T_Base[N° Mois],9,T_Base[Nom],T_Bilan[[#This Row],[Noms]])</f>
        <v>0</v>
      </c>
      <c r="K3" s="4">
        <f>SUMIFS(T_Base[Montant facturé],T_Base[N° Mois],10,T_Base[Nom],T_Bilan[[#This Row],[Noms]])</f>
        <v>0</v>
      </c>
      <c r="L3" s="4">
        <f>SUMIFS(T_Base[Montant facturé],T_Base[N° Mois],11,T_Base[Nom],T_Bilan[[#This Row],[Noms]])</f>
        <v>0</v>
      </c>
      <c r="M3" s="4">
        <f>SUMIFS(T_Base[Montant facturé],T_Base[N° Mois],12,T_Base[Nom],T_Bilan[[#This Row],[Noms]])</f>
        <v>0</v>
      </c>
      <c r="N3" s="16">
        <f>SUMIFS(T_Base[Montant facturé],T_Base[Nom],T_Bilan[[#This Row],[Noms]])</f>
        <v>215</v>
      </c>
    </row>
    <row r="4" spans="1:14" ht="31.5" customHeight="1" x14ac:dyDescent="0.25">
      <c r="A4" s="11" t="s">
        <v>37</v>
      </c>
      <c r="B4" s="4">
        <f>SUMIFS(T_Base[Montant facturé],T_Base[N° Mois],1,T_Base[Nom],T_Bilan[[#This Row],[Noms]])</f>
        <v>0</v>
      </c>
      <c r="C4" s="4">
        <f>SUMIFS(T_Base[Montant facturé],T_Base[N° Mois],2,T_Base[Nom],T_Bilan[[#This Row],[Noms]])</f>
        <v>0</v>
      </c>
      <c r="D4" s="4">
        <f>SUMIFS(T_Base[Montant facturé],T_Base[N° Mois],3,T_Base[Nom],T_Bilan[[#This Row],[Noms]])</f>
        <v>110</v>
      </c>
      <c r="E4" s="4">
        <f>SUMIFS(T_Base[Montant facturé],T_Base[N° Mois],4,T_Base[Nom],T_Bilan[[#This Row],[Noms]])</f>
        <v>0</v>
      </c>
      <c r="F4" s="4">
        <f>SUMIFS(T_Base[Montant facturé],T_Base[N° Mois],5,T_Base[Nom],T_Bilan[[#This Row],[Noms]])</f>
        <v>0</v>
      </c>
      <c r="G4" s="4">
        <f>SUMIFS(T_Base[Montant facturé],T_Base[N° Mois],6,T_Base[Nom],T_Bilan[[#This Row],[Noms]])</f>
        <v>0</v>
      </c>
      <c r="H4" s="4">
        <f>SUMIFS(T_Base[Montant facturé],T_Base[N° Mois],7,T_Base[Nom],T_Bilan[[#This Row],[Noms]])</f>
        <v>0</v>
      </c>
      <c r="I4" s="4">
        <f>SUMIFS(T_Base[Montant facturé],T_Base[N° Mois],8,T_Base[Nom],T_Bilan[[#This Row],[Noms]])</f>
        <v>0</v>
      </c>
      <c r="J4" s="4">
        <f>SUMIFS(T_Base[Montant facturé],T_Base[N° Mois],9,T_Base[Nom],T_Bilan[[#This Row],[Noms]])</f>
        <v>0</v>
      </c>
      <c r="K4" s="4">
        <f>SUMIFS(T_Base[Montant facturé],T_Base[N° Mois],10,T_Base[Nom],T_Bilan[[#This Row],[Noms]])</f>
        <v>0</v>
      </c>
      <c r="L4" s="4">
        <f>SUMIFS(T_Base[Montant facturé],T_Base[N° Mois],11,T_Base[Nom],T_Bilan[[#This Row],[Noms]])</f>
        <v>0</v>
      </c>
      <c r="M4" s="4">
        <f>SUMIFS(T_Base[Montant facturé],T_Base[N° Mois],12,T_Base[Nom],T_Bilan[[#This Row],[Noms]])</f>
        <v>0</v>
      </c>
      <c r="N4" s="16">
        <f>SUMIFS(T_Base[Montant facturé],T_Base[Nom],T_Bilan[[#This Row],[Noms]])</f>
        <v>110</v>
      </c>
    </row>
    <row r="5" spans="1:14" ht="31.5" customHeight="1" x14ac:dyDescent="0.25">
      <c r="A5" s="11" t="s">
        <v>9</v>
      </c>
      <c r="B5" s="4">
        <f>SUMIFS(T_Base[Montant facturé],T_Base[N° Mois],1,T_Base[Nom],T_Bilan[[#This Row],[Noms]])</f>
        <v>130</v>
      </c>
      <c r="C5" s="4">
        <f>SUMIFS(T_Base[Montant facturé],T_Base[N° Mois],2,T_Base[Nom],T_Bilan[[#This Row],[Noms]])</f>
        <v>90</v>
      </c>
      <c r="D5" s="4">
        <f>SUMIFS(T_Base[Montant facturé],T_Base[N° Mois],3,T_Base[Nom],T_Bilan[[#This Row],[Noms]])</f>
        <v>0</v>
      </c>
      <c r="E5" s="4">
        <f>SUMIFS(T_Base[Montant facturé],T_Base[N° Mois],4,T_Base[Nom],T_Bilan[[#This Row],[Noms]])</f>
        <v>0</v>
      </c>
      <c r="F5" s="4">
        <f>SUMIFS(T_Base[Montant facturé],T_Base[N° Mois],5,T_Base[Nom],T_Bilan[[#This Row],[Noms]])</f>
        <v>0</v>
      </c>
      <c r="G5" s="4">
        <f>SUMIFS(T_Base[Montant facturé],T_Base[N° Mois],6,T_Base[Nom],T_Bilan[[#This Row],[Noms]])</f>
        <v>0</v>
      </c>
      <c r="H5" s="4">
        <f>SUMIFS(T_Base[Montant facturé],T_Base[N° Mois],7,T_Base[Nom],T_Bilan[[#This Row],[Noms]])</f>
        <v>0</v>
      </c>
      <c r="I5" s="4">
        <f>SUMIFS(T_Base[Montant facturé],T_Base[N° Mois],8,T_Base[Nom],T_Bilan[[#This Row],[Noms]])</f>
        <v>0</v>
      </c>
      <c r="J5" s="4">
        <f>SUMIFS(T_Base[Montant facturé],T_Base[N° Mois],9,T_Base[Nom],T_Bilan[[#This Row],[Noms]])</f>
        <v>0</v>
      </c>
      <c r="K5" s="4">
        <f>SUMIFS(T_Base[Montant facturé],T_Base[N° Mois],10,T_Base[Nom],T_Bilan[[#This Row],[Noms]])</f>
        <v>0</v>
      </c>
      <c r="L5" s="4">
        <f>SUMIFS(T_Base[Montant facturé],T_Base[N° Mois],11,T_Base[Nom],T_Bilan[[#This Row],[Noms]])</f>
        <v>0</v>
      </c>
      <c r="M5" s="4">
        <f>SUMIFS(T_Base[Montant facturé],T_Base[N° Mois],12,T_Base[Nom],T_Bilan[[#This Row],[Noms]])</f>
        <v>0</v>
      </c>
      <c r="N5" s="16">
        <f>SUMIFS(T_Base[Montant facturé],T_Base[Nom],T_Bilan[[#This Row],[Noms]])</f>
        <v>220</v>
      </c>
    </row>
    <row r="6" spans="1:14" ht="31.5" customHeight="1" x14ac:dyDescent="0.25">
      <c r="A6" s="11" t="s">
        <v>10</v>
      </c>
      <c r="B6" s="4">
        <f>SUMIFS(T_Base[Montant facturé],T_Base[N° Mois],1,T_Base[Nom],T_Bilan[[#This Row],[Noms]])</f>
        <v>75</v>
      </c>
      <c r="C6" s="4">
        <f>SUMIFS(T_Base[Montant facturé],T_Base[N° Mois],2,T_Base[Nom],T_Bilan[[#This Row],[Noms]])</f>
        <v>0</v>
      </c>
      <c r="D6" s="4">
        <f>SUMIFS(T_Base[Montant facturé],T_Base[N° Mois],3,T_Base[Nom],T_Bilan[[#This Row],[Noms]])</f>
        <v>125</v>
      </c>
      <c r="E6" s="4">
        <f>SUMIFS(T_Base[Montant facturé],T_Base[N° Mois],4,T_Base[Nom],T_Bilan[[#This Row],[Noms]])</f>
        <v>0</v>
      </c>
      <c r="F6" s="4">
        <f>SUMIFS(T_Base[Montant facturé],T_Base[N° Mois],5,T_Base[Nom],T_Bilan[[#This Row],[Noms]])</f>
        <v>0</v>
      </c>
      <c r="G6" s="4">
        <f>SUMIFS(T_Base[Montant facturé],T_Base[N° Mois],6,T_Base[Nom],T_Bilan[[#This Row],[Noms]])</f>
        <v>0</v>
      </c>
      <c r="H6" s="4">
        <f>SUMIFS(T_Base[Montant facturé],T_Base[N° Mois],7,T_Base[Nom],T_Bilan[[#This Row],[Noms]])</f>
        <v>0</v>
      </c>
      <c r="I6" s="4">
        <f>SUMIFS(T_Base[Montant facturé],T_Base[N° Mois],8,T_Base[Nom],T_Bilan[[#This Row],[Noms]])</f>
        <v>0</v>
      </c>
      <c r="J6" s="4">
        <f>SUMIFS(T_Base[Montant facturé],T_Base[N° Mois],9,T_Base[Nom],T_Bilan[[#This Row],[Noms]])</f>
        <v>0</v>
      </c>
      <c r="K6" s="4">
        <f>SUMIFS(T_Base[Montant facturé],T_Base[N° Mois],10,T_Base[Nom],T_Bilan[[#This Row],[Noms]])</f>
        <v>0</v>
      </c>
      <c r="L6" s="4">
        <f>SUMIFS(T_Base[Montant facturé],T_Base[N° Mois],11,T_Base[Nom],T_Bilan[[#This Row],[Noms]])</f>
        <v>0</v>
      </c>
      <c r="M6" s="4">
        <f>SUMIFS(T_Base[Montant facturé],T_Base[N° Mois],12,T_Base[Nom],T_Bilan[[#This Row],[Noms]])</f>
        <v>0</v>
      </c>
      <c r="N6" s="16">
        <f>SUMIFS(T_Base[Montant facturé],T_Base[Nom],T_Bilan[[#This Row],[Noms]])</f>
        <v>200</v>
      </c>
    </row>
    <row r="7" spans="1:14" ht="31.5" customHeight="1" x14ac:dyDescent="0.25">
      <c r="A7" s="17" t="s">
        <v>33</v>
      </c>
      <c r="B7" s="4">
        <f>SUMIFS(T_Base[Montant facturé],T_Base[N° Mois],1,T_Base[Nom],T_Bilan[[#This Row],[Noms]])</f>
        <v>0</v>
      </c>
      <c r="C7" s="4">
        <f>SUMIFS(T_Base[Montant facturé],T_Base[N° Mois],2,T_Base[Nom],T_Bilan[[#This Row],[Noms]])</f>
        <v>0</v>
      </c>
      <c r="D7" s="4">
        <f>SUMIFS(T_Base[Montant facturé],T_Base[N° Mois],3,T_Base[Nom],T_Bilan[[#This Row],[Noms]])</f>
        <v>50</v>
      </c>
      <c r="E7" s="4">
        <f>SUMIFS(T_Base[Montant facturé],T_Base[N° Mois],4,T_Base[Nom],T_Bilan[[#This Row],[Noms]])</f>
        <v>0</v>
      </c>
      <c r="F7" s="4">
        <f>SUMIFS(T_Base[Montant facturé],T_Base[N° Mois],5,T_Base[Nom],T_Bilan[[#This Row],[Noms]])</f>
        <v>0</v>
      </c>
      <c r="G7" s="4">
        <f>SUMIFS(T_Base[Montant facturé],T_Base[N° Mois],6,T_Base[Nom],T_Bilan[[#This Row],[Noms]])</f>
        <v>0</v>
      </c>
      <c r="H7" s="4">
        <f>SUMIFS(T_Base[Montant facturé],T_Base[N° Mois],7,T_Base[Nom],T_Bilan[[#This Row],[Noms]])</f>
        <v>0</v>
      </c>
      <c r="I7" s="4">
        <f>SUMIFS(T_Base[Montant facturé],T_Base[N° Mois],8,T_Base[Nom],T_Bilan[[#This Row],[Noms]])</f>
        <v>0</v>
      </c>
      <c r="J7" s="4">
        <f>SUMIFS(T_Base[Montant facturé],T_Base[N° Mois],9,T_Base[Nom],T_Bilan[[#This Row],[Noms]])</f>
        <v>0</v>
      </c>
      <c r="K7" s="4">
        <f>SUMIFS(T_Base[Montant facturé],T_Base[N° Mois],10,T_Base[Nom],T_Bilan[[#This Row],[Noms]])</f>
        <v>0</v>
      </c>
      <c r="L7" s="4">
        <f>SUMIFS(T_Base[Montant facturé],T_Base[N° Mois],11,T_Base[Nom],T_Bilan[[#This Row],[Noms]])</f>
        <v>0</v>
      </c>
      <c r="M7" s="4">
        <f>SUMIFS(T_Base[Montant facturé],T_Base[N° Mois],12,T_Base[Nom],T_Bilan[[#This Row],[Noms]])</f>
        <v>0</v>
      </c>
      <c r="N7" s="16">
        <f>SUMIFS(T_Base[Montant facturé],T_Base[Nom],T_Bilan[[#This Row],[Noms]])</f>
        <v>50</v>
      </c>
    </row>
    <row r="8" spans="1:14" ht="31.5" customHeight="1" x14ac:dyDescent="0.25">
      <c r="A8" s="19" t="s">
        <v>7</v>
      </c>
      <c r="B8" s="4">
        <f>SUMIFS(T_Base[Montant facturé],T_Base[N° Mois],1,T_Base[Nom],T_Bilan[[#This Row],[Noms]])</f>
        <v>100</v>
      </c>
      <c r="C8" s="4">
        <f>SUMIFS(T_Base[Montant facturé],T_Base[N° Mois],2,T_Base[Nom],T_Bilan[[#This Row],[Noms]])</f>
        <v>0</v>
      </c>
      <c r="D8" s="4">
        <f>SUMIFS(T_Base[Montant facturé],T_Base[N° Mois],3,T_Base[Nom],T_Bilan[[#This Row],[Noms]])</f>
        <v>0</v>
      </c>
      <c r="E8" s="4">
        <f>SUMIFS(T_Base[Montant facturé],T_Base[N° Mois],4,T_Base[Nom],T_Bilan[[#This Row],[Noms]])</f>
        <v>0</v>
      </c>
      <c r="F8" s="4">
        <f>SUMIFS(T_Base[Montant facturé],T_Base[N° Mois],5,T_Base[Nom],T_Bilan[[#This Row],[Noms]])</f>
        <v>0</v>
      </c>
      <c r="G8" s="4">
        <f>SUMIFS(T_Base[Montant facturé],T_Base[N° Mois],6,T_Base[Nom],T_Bilan[[#This Row],[Noms]])</f>
        <v>0</v>
      </c>
      <c r="H8" s="4">
        <f>SUMIFS(T_Base[Montant facturé],T_Base[N° Mois],7,T_Base[Nom],T_Bilan[[#This Row],[Noms]])</f>
        <v>0</v>
      </c>
      <c r="I8" s="4">
        <f>SUMIFS(T_Base[Montant facturé],T_Base[N° Mois],8,T_Base[Nom],T_Bilan[[#This Row],[Noms]])</f>
        <v>0</v>
      </c>
      <c r="J8" s="4">
        <f>SUMIFS(T_Base[Montant facturé],T_Base[N° Mois],9,T_Base[Nom],T_Bilan[[#This Row],[Noms]])</f>
        <v>0</v>
      </c>
      <c r="K8" s="4">
        <f>SUMIFS(T_Base[Montant facturé],T_Base[N° Mois],10,T_Base[Nom],T_Bilan[[#This Row],[Noms]])</f>
        <v>0</v>
      </c>
      <c r="L8" s="4">
        <f>SUMIFS(T_Base[Montant facturé],T_Base[N° Mois],11,T_Base[Nom],T_Bilan[[#This Row],[Noms]])</f>
        <v>0</v>
      </c>
      <c r="M8" s="4">
        <f>SUMIFS(T_Base[Montant facturé],T_Base[N° Mois],12,T_Base[Nom],T_Bilan[[#This Row],[Noms]])</f>
        <v>0</v>
      </c>
      <c r="N8" s="16">
        <f>SUMIFS(T_Base[Montant facturé],T_Base[Nom],T_Bilan[[#This Row],[Noms]])</f>
        <v>100</v>
      </c>
    </row>
    <row r="9" spans="1:14" ht="31.5" customHeight="1" x14ac:dyDescent="0.25">
      <c r="A9" s="19" t="s">
        <v>12</v>
      </c>
      <c r="B9" s="4">
        <f>SUMIFS(T_Base[Montant facturé],T_Base[N° Mois],1,T_Base[Nom],T_Bilan[[#This Row],[Noms]])</f>
        <v>0</v>
      </c>
      <c r="C9" s="4">
        <f>SUMIFS(T_Base[Montant facturé],T_Base[N° Mois],2,T_Base[Nom],T_Bilan[[#This Row],[Noms]])</f>
        <v>50</v>
      </c>
      <c r="D9" s="4">
        <f>SUMIFS(T_Base[Montant facturé],T_Base[N° Mois],3,T_Base[Nom],T_Bilan[[#This Row],[Noms]])</f>
        <v>0</v>
      </c>
      <c r="E9" s="4">
        <f>SUMIFS(T_Base[Montant facturé],T_Base[N° Mois],4,T_Base[Nom],T_Bilan[[#This Row],[Noms]])</f>
        <v>0</v>
      </c>
      <c r="F9" s="4">
        <f>SUMIFS(T_Base[Montant facturé],T_Base[N° Mois],5,T_Base[Nom],T_Bilan[[#This Row],[Noms]])</f>
        <v>0</v>
      </c>
      <c r="G9" s="4">
        <f>SUMIFS(T_Base[Montant facturé],T_Base[N° Mois],6,T_Base[Nom],T_Bilan[[#This Row],[Noms]])</f>
        <v>0</v>
      </c>
      <c r="H9" s="4">
        <f>SUMIFS(T_Base[Montant facturé],T_Base[N° Mois],7,T_Base[Nom],T_Bilan[[#This Row],[Noms]])</f>
        <v>0</v>
      </c>
      <c r="I9" s="4">
        <f>SUMIFS(T_Base[Montant facturé],T_Base[N° Mois],8,T_Base[Nom],T_Bilan[[#This Row],[Noms]])</f>
        <v>0</v>
      </c>
      <c r="J9" s="4">
        <f>SUMIFS(T_Base[Montant facturé],T_Base[N° Mois],9,T_Base[Nom],T_Bilan[[#This Row],[Noms]])</f>
        <v>0</v>
      </c>
      <c r="K9" s="4">
        <f>SUMIFS(T_Base[Montant facturé],T_Base[N° Mois],10,T_Base[Nom],T_Bilan[[#This Row],[Noms]])</f>
        <v>0</v>
      </c>
      <c r="L9" s="4">
        <f>SUMIFS(T_Base[Montant facturé],T_Base[N° Mois],11,T_Base[Nom],T_Bilan[[#This Row],[Noms]])</f>
        <v>0</v>
      </c>
      <c r="M9" s="4">
        <f>SUMIFS(T_Base[Montant facturé],T_Base[N° Mois],12,T_Base[Nom],T_Bilan[[#This Row],[Noms]])</f>
        <v>0</v>
      </c>
      <c r="N9" s="16">
        <f>SUMIFS(T_Base[Montant facturé],T_Base[Nom],T_Bilan[[#This Row],[Noms]])</f>
        <v>50</v>
      </c>
    </row>
    <row r="10" spans="1:14" ht="31.5" customHeight="1" x14ac:dyDescent="0.25">
      <c r="A10" s="17" t="s">
        <v>6</v>
      </c>
      <c r="B10" s="4">
        <f>SUMIFS(T_Base[Montant facturé],T_Base[N° Mois],1,T_Base[Nom],T_Bilan[[#This Row],[Noms]])</f>
        <v>150</v>
      </c>
      <c r="C10" s="4">
        <f>SUMIFS(T_Base[Montant facturé],T_Base[N° Mois],2,T_Base[Nom],T_Bilan[[#This Row],[Noms]])</f>
        <v>160</v>
      </c>
      <c r="D10" s="4">
        <f>SUMIFS(T_Base[Montant facturé],T_Base[N° Mois],3,T_Base[Nom],T_Bilan[[#This Row],[Noms]])</f>
        <v>80</v>
      </c>
      <c r="E10" s="4">
        <f>SUMIFS(T_Base[Montant facturé],T_Base[N° Mois],4,T_Base[Nom],T_Bilan[[#This Row],[Noms]])</f>
        <v>0</v>
      </c>
      <c r="F10" s="4">
        <f>SUMIFS(T_Base[Montant facturé],T_Base[N° Mois],5,T_Base[Nom],T_Bilan[[#This Row],[Noms]])</f>
        <v>0</v>
      </c>
      <c r="G10" s="4">
        <f>SUMIFS(T_Base[Montant facturé],T_Base[N° Mois],6,T_Base[Nom],T_Bilan[[#This Row],[Noms]])</f>
        <v>0</v>
      </c>
      <c r="H10" s="4">
        <f>SUMIFS(T_Base[Montant facturé],T_Base[N° Mois],7,T_Base[Nom],T_Bilan[[#This Row],[Noms]])</f>
        <v>0</v>
      </c>
      <c r="I10" s="4">
        <f>SUMIFS(T_Base[Montant facturé],T_Base[N° Mois],8,T_Base[Nom],T_Bilan[[#This Row],[Noms]])</f>
        <v>0</v>
      </c>
      <c r="J10" s="4">
        <f>SUMIFS(T_Base[Montant facturé],T_Base[N° Mois],9,T_Base[Nom],T_Bilan[[#This Row],[Noms]])</f>
        <v>0</v>
      </c>
      <c r="K10" s="4">
        <f>SUMIFS(T_Base[Montant facturé],T_Base[N° Mois],10,T_Base[Nom],T_Bilan[[#This Row],[Noms]])</f>
        <v>0</v>
      </c>
      <c r="L10" s="4">
        <f>SUMIFS(T_Base[Montant facturé],T_Base[N° Mois],11,T_Base[Nom],T_Bilan[[#This Row],[Noms]])</f>
        <v>0</v>
      </c>
      <c r="M10" s="4">
        <f>SUMIFS(T_Base[Montant facturé],T_Base[N° Mois],12,T_Base[Nom],T_Bilan[[#This Row],[Noms]])</f>
        <v>0</v>
      </c>
      <c r="N10" s="16">
        <f>SUMIFS(T_Base[Montant facturé],T_Base[Nom],T_Bilan[[#This Row],[Noms]])</f>
        <v>390</v>
      </c>
    </row>
    <row r="11" spans="1:14" ht="31.5" customHeight="1" x14ac:dyDescent="0.25">
      <c r="A11" s="17" t="s">
        <v>11</v>
      </c>
      <c r="B11" s="4">
        <f>SUMIFS(T_Base[Montant facturé],T_Base[N° Mois],1,T_Base[Nom],T_Bilan[[#This Row],[Noms]])</f>
        <v>0</v>
      </c>
      <c r="C11" s="4">
        <f>SUMIFS(T_Base[Montant facturé],T_Base[N° Mois],2,T_Base[Nom],T_Bilan[[#This Row],[Noms]])</f>
        <v>50</v>
      </c>
      <c r="D11" s="4">
        <f>SUMIFS(T_Base[Montant facturé],T_Base[N° Mois],3,T_Base[Nom],T_Bilan[[#This Row],[Noms]])</f>
        <v>0</v>
      </c>
      <c r="E11" s="4">
        <f>SUMIFS(T_Base[Montant facturé],T_Base[N° Mois],4,T_Base[Nom],T_Bilan[[#This Row],[Noms]])</f>
        <v>0</v>
      </c>
      <c r="F11" s="4">
        <f>SUMIFS(T_Base[Montant facturé],T_Base[N° Mois],5,T_Base[Nom],T_Bilan[[#This Row],[Noms]])</f>
        <v>0</v>
      </c>
      <c r="G11" s="4">
        <f>SUMIFS(T_Base[Montant facturé],T_Base[N° Mois],6,T_Base[Nom],T_Bilan[[#This Row],[Noms]])</f>
        <v>0</v>
      </c>
      <c r="H11" s="4">
        <f>SUMIFS(T_Base[Montant facturé],T_Base[N° Mois],7,T_Base[Nom],T_Bilan[[#This Row],[Noms]])</f>
        <v>0</v>
      </c>
      <c r="I11" s="4">
        <f>SUMIFS(T_Base[Montant facturé],T_Base[N° Mois],8,T_Base[Nom],T_Bilan[[#This Row],[Noms]])</f>
        <v>0</v>
      </c>
      <c r="J11" s="4">
        <f>SUMIFS(T_Base[Montant facturé],T_Base[N° Mois],9,T_Base[Nom],T_Bilan[[#This Row],[Noms]])</f>
        <v>0</v>
      </c>
      <c r="K11" s="4">
        <f>SUMIFS(T_Base[Montant facturé],T_Base[N° Mois],10,T_Base[Nom],T_Bilan[[#This Row],[Noms]])</f>
        <v>0</v>
      </c>
      <c r="L11" s="4">
        <f>SUMIFS(T_Base[Montant facturé],T_Base[N° Mois],11,T_Base[Nom],T_Bilan[[#This Row],[Noms]])</f>
        <v>0</v>
      </c>
      <c r="M11" s="4">
        <f>SUMIFS(T_Base[Montant facturé],T_Base[N° Mois],12,T_Base[Nom],T_Bilan[[#This Row],[Noms]])</f>
        <v>0</v>
      </c>
      <c r="N11" s="16">
        <f>SUMIFS(T_Base[Montant facturé],T_Base[Nom],T_Bilan[[#This Row],[Noms]])</f>
        <v>50</v>
      </c>
    </row>
    <row r="12" spans="1:14" ht="31.5" customHeight="1" x14ac:dyDescent="0.25">
      <c r="A12" s="17" t="s">
        <v>8</v>
      </c>
      <c r="B12" s="4">
        <f>SUMIFS(T_Base[Montant facturé],T_Base[N° Mois],1,T_Base[Nom],T_Bilan[[#This Row],[Noms]])</f>
        <v>30</v>
      </c>
      <c r="C12" s="4">
        <f>SUMIFS(T_Base[Montant facturé],T_Base[N° Mois],2,T_Base[Nom],T_Bilan[[#This Row],[Noms]])</f>
        <v>0</v>
      </c>
      <c r="D12" s="4">
        <f>SUMIFS(T_Base[Montant facturé],T_Base[N° Mois],3,T_Base[Nom],T_Bilan[[#This Row],[Noms]])</f>
        <v>0</v>
      </c>
      <c r="E12" s="4">
        <f>SUMIFS(T_Base[Montant facturé],T_Base[N° Mois],4,T_Base[Nom],T_Bilan[[#This Row],[Noms]])</f>
        <v>0</v>
      </c>
      <c r="F12" s="4">
        <f>SUMIFS(T_Base[Montant facturé],T_Base[N° Mois],5,T_Base[Nom],T_Bilan[[#This Row],[Noms]])</f>
        <v>0</v>
      </c>
      <c r="G12" s="4">
        <f>SUMIFS(T_Base[Montant facturé],T_Base[N° Mois],6,T_Base[Nom],T_Bilan[[#This Row],[Noms]])</f>
        <v>0</v>
      </c>
      <c r="H12" s="4">
        <f>SUMIFS(T_Base[Montant facturé],T_Base[N° Mois],7,T_Base[Nom],T_Bilan[[#This Row],[Noms]])</f>
        <v>0</v>
      </c>
      <c r="I12" s="4">
        <f>SUMIFS(T_Base[Montant facturé],T_Base[N° Mois],8,T_Base[Nom],T_Bilan[[#This Row],[Noms]])</f>
        <v>0</v>
      </c>
      <c r="J12" s="4">
        <f>SUMIFS(T_Base[Montant facturé],T_Base[N° Mois],9,T_Base[Nom],T_Bilan[[#This Row],[Noms]])</f>
        <v>0</v>
      </c>
      <c r="K12" s="4">
        <f>SUMIFS(T_Base[Montant facturé],T_Base[N° Mois],10,T_Base[Nom],T_Bilan[[#This Row],[Noms]])</f>
        <v>0</v>
      </c>
      <c r="L12" s="4">
        <f>SUMIFS(T_Base[Montant facturé],T_Base[N° Mois],11,T_Base[Nom],T_Bilan[[#This Row],[Noms]])</f>
        <v>0</v>
      </c>
      <c r="M12" s="4">
        <f>SUMIFS(T_Base[Montant facturé],T_Base[N° Mois],12,T_Base[Nom],T_Bilan[[#This Row],[Noms]])</f>
        <v>0</v>
      </c>
      <c r="N12" s="16">
        <f>SUMIFS(T_Base[Montant facturé],T_Base[Nom],T_Bilan[[#This Row],[Noms]])</f>
        <v>30</v>
      </c>
    </row>
    <row r="13" spans="1:14" ht="31.5" customHeight="1" x14ac:dyDescent="0.25">
      <c r="A13" s="17" t="s">
        <v>35</v>
      </c>
      <c r="B13" s="4">
        <f>SUMIFS(T_Base[Montant facturé],T_Base[N° Mois],1,T_Base[Nom],T_Bilan[[#This Row],[Noms]])</f>
        <v>0</v>
      </c>
      <c r="C13" s="4">
        <f>SUMIFS(T_Base[Montant facturé],T_Base[N° Mois],2,T_Base[Nom],T_Bilan[[#This Row],[Noms]])</f>
        <v>0</v>
      </c>
      <c r="D13" s="4">
        <f>SUMIFS(T_Base[Montant facturé],T_Base[N° Mois],3,T_Base[Nom],T_Bilan[[#This Row],[Noms]])</f>
        <v>100</v>
      </c>
      <c r="E13" s="4">
        <f>SUMIFS(T_Base[Montant facturé],T_Base[N° Mois],4,T_Base[Nom],T_Bilan[[#This Row],[Noms]])</f>
        <v>0</v>
      </c>
      <c r="F13" s="4">
        <f>SUMIFS(T_Base[Montant facturé],T_Base[N° Mois],5,T_Base[Nom],T_Bilan[[#This Row],[Noms]])</f>
        <v>0</v>
      </c>
      <c r="G13" s="4">
        <f>SUMIFS(T_Base[Montant facturé],T_Base[N° Mois],6,T_Base[Nom],T_Bilan[[#This Row],[Noms]])</f>
        <v>0</v>
      </c>
      <c r="H13" s="4">
        <f>SUMIFS(T_Base[Montant facturé],T_Base[N° Mois],7,T_Base[Nom],T_Bilan[[#This Row],[Noms]])</f>
        <v>0</v>
      </c>
      <c r="I13" s="4">
        <f>SUMIFS(T_Base[Montant facturé],T_Base[N° Mois],8,T_Base[Nom],T_Bilan[[#This Row],[Noms]])</f>
        <v>0</v>
      </c>
      <c r="J13" s="4">
        <f>SUMIFS(T_Base[Montant facturé],T_Base[N° Mois],9,T_Base[Nom],T_Bilan[[#This Row],[Noms]])</f>
        <v>0</v>
      </c>
      <c r="K13" s="4">
        <f>SUMIFS(T_Base[Montant facturé],T_Base[N° Mois],10,T_Base[Nom],T_Bilan[[#This Row],[Noms]])</f>
        <v>0</v>
      </c>
      <c r="L13" s="4">
        <f>SUMIFS(T_Base[Montant facturé],T_Base[N° Mois],11,T_Base[Nom],T_Bilan[[#This Row],[Noms]])</f>
        <v>0</v>
      </c>
      <c r="M13" s="4">
        <f>SUMIFS(T_Base[Montant facturé],T_Base[N° Mois],12,T_Base[Nom],T_Bilan[[#This Row],[Noms]])</f>
        <v>0</v>
      </c>
      <c r="N13" s="16">
        <f>SUMIFS(T_Base[Montant facturé],T_Base[Nom],T_Bilan[[#This Row],[Noms]])</f>
        <v>100</v>
      </c>
    </row>
    <row r="14" spans="1:14" ht="31.5" customHeight="1" x14ac:dyDescent="0.25">
      <c r="A14" s="14" t="s">
        <v>28</v>
      </c>
      <c r="B14" s="15">
        <f>SUBTOTAL(109,T_Bilan[janvier])</f>
        <v>485</v>
      </c>
      <c r="C14" s="15">
        <f>SUBTOTAL(109,T_Bilan[février])</f>
        <v>495</v>
      </c>
      <c r="D14" s="15">
        <f>SUBTOTAL(109,T_Bilan[mars])</f>
        <v>535</v>
      </c>
      <c r="E14" s="15">
        <f>SUBTOTAL(109,T_Bilan[avril])</f>
        <v>0</v>
      </c>
      <c r="F14" s="15">
        <f>SUBTOTAL(109,T_Bilan[mai])</f>
        <v>0</v>
      </c>
      <c r="G14" s="15">
        <f>SUBTOTAL(109,T_Bilan[juin])</f>
        <v>0</v>
      </c>
      <c r="H14" s="15">
        <f>SUBTOTAL(109,T_Bilan[juillet])</f>
        <v>0</v>
      </c>
      <c r="I14" s="15">
        <f>SUBTOTAL(109,T_Bilan[août])</f>
        <v>0</v>
      </c>
      <c r="J14" s="15">
        <f>SUBTOTAL(109,T_Bilan[septembre])</f>
        <v>0</v>
      </c>
      <c r="K14" s="15">
        <f>SUBTOTAL(109,T_Bilan[octobre])</f>
        <v>0</v>
      </c>
      <c r="L14" s="15">
        <f>SUBTOTAL(109,T_Bilan[novembre])</f>
        <v>0</v>
      </c>
      <c r="M14" s="15">
        <f>SUBTOTAL(109,T_Bilan[décembre])</f>
        <v>0</v>
      </c>
      <c r="N14" s="34">
        <f>SUBTOTAL(109,T_Bilan[Montant Total])</f>
        <v>1515</v>
      </c>
    </row>
  </sheetData>
  <sortState xmlns:xlrd2="http://schemas.microsoft.com/office/spreadsheetml/2017/richdata2" ref="A3:N14">
    <sortCondition ref="A3"/>
  </sortState>
  <mergeCells count="2">
    <mergeCell ref="E1:G1"/>
    <mergeCell ref="H1:I1"/>
  </mergeCells>
  <dataValidations count="1">
    <dataValidation type="list" allowBlank="1" showInputMessage="1" showErrorMessage="1" sqref="H1:I1" xr:uid="{1F4B8131-19C2-4730-98AB-FED81E50B7A5}">
      <formula1>"2025,2026,2027,2028,2029,2030,2031,2032"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Bilan 2025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BobArctor</dc:creator>
  <cp:lastModifiedBy>BobArctor</cp:lastModifiedBy>
  <dcterms:created xsi:type="dcterms:W3CDTF">2025-08-21T12:05:19Z</dcterms:created>
  <dcterms:modified xsi:type="dcterms:W3CDTF">2025-09-08T10:36:34Z</dcterms:modified>
</cp:coreProperties>
</file>