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bmp" ContentType="image/bmp"/>
  <Default Extension="jpeg" ContentType="image/jpeg"/>
  <Default Extension="png" ContentType="image/png"/>
  <Default Extension="gif" ContentType="image/gif"/>
  <Default Extension="tif" ContentType="image/tif"/>
  <Default Extension="svg" ContentType="image/svg+xml"/>
  <Default Extension="emf" ContentType="image/x-emf"/>
  <Default Extension="wmf" ContentType="image/x-wmf"/>
  <Default Extension="pct" ContentType="image/pct"/>
  <Default Extension="pcx" ContentType="image/pcx"/>
  <Default Extension="tga" ContentType="image/tga"/>
  <Default Extension="bin" ContentType="application/vnd.openxmlformats-officedocument.oleObject"/>
  <Override PartName="/docProps/core.xml" ContentType="application/vnd.openxmlformats-package.core-properties+xml"/>
  <Override PartName="/docProps/app.xml" ContentType="application/vnd.openxmlformats-officedocument.extended-propertie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fileSharing readOnlyRecommended="0" userName="alain"/>
  <workbookPr/>
  <bookViews>
    <workbookView activeTab="0" xWindow="240" yWindow="60" windowWidth="0" windowHeight="0" tabRatio="500"/>
  </bookViews>
  <sheets>
    <sheet name="Feuil1" sheetId="1" r:id="rId4"/>
  </sheets>
  <calcPr/>
  <extLst>
    <ext uri="smNativeData">
      <pm:revision xmlns:pm="smNativeData" day="1754242174" val="1068" rev="124" revOS="4" revMin="124" revMax="0"/>
      <pm:docPrefs xmlns:pm="smNativeData" id="1754242174" fixedDigits="0" showNotice="1" showProtection="1" showFrameBounds="1" autoChart="1" recalcOnPrint="1" recalcOnCopy="1" tab="567" useDefinedPrintRange="1" printArea="currentSheet"/>
      <pm:compatibility xmlns:pm="smNativeData" id="1754242174"/>
      <pm:defCurrency xmlns:pm="smNativeData" id="1754242174"/>
    </ext>
  </extLst>
</workbook>
</file>

<file path=xl/sharedStrings.xml><?xml version="1.0" encoding="utf-8"?>
<sst xmlns="http://schemas.openxmlformats.org/spreadsheetml/2006/main" count="56" uniqueCount="42">
  <si>
    <t>Pour tester, ne pas déprotéger, ne pas ajouter ou supprimer de lignes ni de colonnes, ne pas modifier les formules et ne saisir que dans le bleu. bob31</t>
  </si>
  <si>
    <t>M. et Mme DURAND</t>
  </si>
  <si>
    <t>Mme Jeanne MARTIN</t>
  </si>
  <si>
    <t>40  rue de la Gare</t>
  </si>
  <si>
    <t>12 rue de l'Ecole</t>
  </si>
  <si>
    <t>PARIS XXI°</t>
  </si>
  <si>
    <t>PARIS XXII°</t>
  </si>
  <si>
    <t>Tél : 01.23.45.67.89</t>
  </si>
  <si>
    <t>Tél : 01.98.76.54.32</t>
  </si>
  <si>
    <t>Date</t>
  </si>
  <si>
    <t>Jour</t>
  </si>
  <si>
    <t>N° Semaine</t>
  </si>
  <si>
    <t>Arrivée</t>
  </si>
  <si>
    <t>Départ</t>
  </si>
  <si>
    <t>Total</t>
  </si>
  <si>
    <t>Validation</t>
  </si>
  <si>
    <t>x</t>
  </si>
  <si>
    <t>Tarif heure</t>
  </si>
  <si>
    <t>JANVIER</t>
  </si>
  <si>
    <t>FEVRIER</t>
  </si>
  <si>
    <t>Semaine</t>
  </si>
  <si>
    <t>Heures</t>
  </si>
  <si>
    <t>Salaire</t>
  </si>
  <si>
    <t xml:space="preserve">Horaire </t>
  </si>
  <si>
    <t>Dépassement</t>
  </si>
  <si>
    <t>MARS</t>
  </si>
  <si>
    <t>hh:mm</t>
  </si>
  <si>
    <t>décimales</t>
  </si>
  <si>
    <t>Maximum</t>
  </si>
  <si>
    <t>d'heures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</si>
  <si>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</si>
  <si>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</si>
  <si>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</si>
  <si>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</si>
  <si>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</si>
  <si>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</si>
  <si>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</si>
  <si>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</si>
  <si>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H. validées</t>
  </si>
  <si>
    <t>DECEMBRE</t>
  </si>
  <si>
    <t>Différence</t>
  </si>
  <si>
    <t>Total salaire</t>
  </si>
</sst>
</file>

<file path=xl/styles.xml><?xml version="1.0" encoding="utf-8"?>
<styleSheet xmlns="http://schemas.openxmlformats.org/spreadsheetml/2006/main">
  <numFmts count="16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hh]:mm"/>
    <numFmt numFmtId="165" formatCode="#,##0.00\ [$€-1];[Red]\-#,##0.00\ [$€-1]"/>
    <numFmt numFmtId="2" formatCode="0.00"/>
    <numFmt numFmtId="166" formatCode="#,##0.00\ [$€-1]"/>
    <numFmt numFmtId="4" formatCode="#,##0.00"/>
    <numFmt numFmtId="167" formatCode="DDDD"/>
    <numFmt numFmtId="14" formatCode="DD/MM/YYYY"/>
    <numFmt numFmtId="168" formatCode="00"/>
  </numFmts>
  <fonts count="12">
    <font>
      <name val="Arial"/>
      <family val="2"/>
      <color rgb="FF000000"/>
      <sz val="10"/>
      <extLst>
        <ext uri="smNativeData">
          <pm:charSpec xmlns:pm="smNativeData" id="1754242174" ulstyle="none" kern="1">
            <pm:latin face="Arial" sz="200" lang="default"/>
            <pm:cs face="Times New Roman" sz="200" lang="default"/>
            <pm:ea face="SimSun" sz="200" lang="default"/>
          </pm:charSpec>
        </ext>
      </extLst>
    </font>
    <font>
      <name val="Calibri"/>
      <family val="2"/>
      <color rgb="FF000000"/>
      <sz val="12"/>
      <extLst>
        <ext uri="smNativeData">
          <pm:charSpec xmlns:pm="smNativeData" id="1754242174" ulstyle="none" kern="1">
            <pm:latin face="Calibri" sz="240" lang="default"/>
            <pm:cs face="Times New Roman" sz="240" lang="default"/>
            <pm:ea face="SimSun" sz="240" lang="default"/>
          </pm:charSpec>
        </ext>
      </extLst>
    </font>
    <font>
      <name val="Calibri"/>
      <family val="2"/>
      <b/>
      <color rgb="FF000000"/>
      <sz val="12"/>
      <extLst>
        <ext uri="smNativeData">
          <pm:charSpec xmlns:pm="smNativeData" id="1754242174" ulstyle="none" kern="1">
            <pm:latin face="Calibri" sz="240" lang="default" weight="bold"/>
            <pm:cs face="Times New Roman" sz="240" lang="default" weight="bold"/>
            <pm:ea face="SimSun" sz="240" lang="default" weight="bold"/>
          </pm:charSpec>
        </ext>
      </extLst>
    </font>
    <font>
      <name val="Calibri"/>
      <family val="2"/>
      <b/>
      <color rgb="FF0000FF"/>
      <sz val="12"/>
      <extLst>
        <ext uri="smNativeData">
          <pm:charSpec xmlns:pm="smNativeData" id="1754242174" fgClr="0000FF" ulstyle="none" kern="1">
            <pm:latin face="Calibri" sz="240" lang="default" weight="bold"/>
            <pm:cs face="Times New Roman" sz="240" lang="default" weight="bold"/>
            <pm:ea face="SimSun" sz="240" lang="default" weight="bold"/>
          </pm:charSpec>
        </ext>
      </extLst>
    </font>
    <font>
      <name val="Calibri"/>
      <family val="2"/>
      <b/>
      <color rgb="FF0000FF"/>
      <sz val="12"/>
      <extLst>
        <ext uri="smNativeData">
          <pm:charSpec xmlns:pm="smNativeData" id="1754242174" fgClr="0000FF" ulstyle="none" kern="1">
            <pm:latin face="Calibri" sz="240" lang="default" weight="bold"/>
            <pm:cs face="Calibri" sz="240" lang="default" weight="bold"/>
            <pm:ea face="Calibri" sz="240" lang="default" weight="bold"/>
          </pm:charSpec>
        </ext>
      </extLst>
    </font>
    <font>
      <name val="Calibri"/>
      <family val="2"/>
      <color rgb="FF000000"/>
      <sz val="12"/>
      <extLst>
        <ext uri="smNativeData">
          <pm:charSpec xmlns:pm="smNativeData" id="1754242174" ulstyle="none" kern="1">
            <pm:latin face="Calibri" sz="240" lang="default"/>
            <pm:cs face="Calibri" sz="240" lang="default"/>
            <pm:ea face="Calibri" sz="240" lang="default"/>
          </pm:charSpec>
        </ext>
      </extLst>
    </font>
    <font>
      <name val="Calibri"/>
      <family val="2"/>
      <color rgb="FF000000"/>
      <sz val="12"/>
      <extLst>
        <ext uri="smNativeData">
          <pm:charSpec xmlns:pm="smNativeData" id="1754242174" ulstyle="none" kern="1">
            <pm:latin face="Calibri" sz="240" lang="default"/>
            <pm:cs face="Calibri" sz="240" lang="default" weight="bold"/>
            <pm:ea face="Calibri" sz="240" lang="default" weight="bold"/>
          </pm:charSpec>
        </ext>
      </extLst>
    </font>
    <font>
      <name val="Calibri"/>
      <family val="2"/>
      <color rgb="FF000000"/>
      <sz val="12"/>
      <extLst>
        <ext uri="smNativeData">
          <pm:charSpec xmlns:pm="smNativeData" id="1754242174" ulstyle="none" kern="1">
            <pm:latin face="Calibri" sz="240" lang="default"/>
            <pm:cs face="Times New Roman" sz="200" lang="default"/>
            <pm:ea face="SimSun" sz="200" lang="default"/>
          </pm:charSpec>
        </ext>
      </extLst>
    </font>
    <font>
      <name val="Calibri"/>
      <family val="2"/>
      <b/>
      <color rgb="FF000000"/>
      <sz val="12"/>
      <extLst>
        <ext uri="smNativeData">
          <pm:charSpec xmlns:pm="smNativeData" id="1754242174" ulstyle="none" kern="1">
            <pm:latin face="Calibri" sz="240" lang="default" weight="bold"/>
            <pm:cs face="Times New Roman" sz="200" lang="default"/>
            <pm:ea face="SimSun" sz="200" lang="default"/>
          </pm:charSpec>
        </ext>
      </extLst>
    </font>
    <font>
      <name val="Calibri"/>
      <family val="2"/>
      <b/>
      <color rgb="FF0000FF"/>
      <sz val="12"/>
      <extLst>
        <ext uri="smNativeData">
          <pm:charSpec xmlns:pm="smNativeData" id="1754242174" fgClr="0000FF" ulstyle="none" kern="1">
            <pm:latin face="Calibri" sz="240" lang="default" weight="bold"/>
            <pm:cs face="Arial" sz="200" lang="default" weight="bold"/>
            <pm:ea face="Arial" sz="200" lang="default" weight="bold"/>
          </pm:charSpec>
        </ext>
      </extLst>
    </font>
    <font>
      <name val="Calibri"/>
      <family val="2"/>
      <b/>
      <color rgb="FF000000"/>
      <sz val="12"/>
      <extLst>
        <ext uri="smNativeData">
          <pm:charSpec xmlns:pm="smNativeData" id="1754242174" ulstyle="none" kern="1">
            <pm:latin face="Calibri" sz="240" lang="default" weight="bold"/>
            <pm:cs face="Calibri" sz="240" lang="default" weight="bold"/>
            <pm:ea face="Calibri" sz="240" lang="default" weight="bold"/>
          </pm:charSpec>
        </ext>
      </extLst>
    </font>
    <font>
      <name val="Calibri"/>
      <family val="2"/>
      <b/>
      <color rgb="FF000000"/>
      <sz val="12"/>
      <extLst>
        <ext uri="smNativeData">
          <pm:charSpec xmlns:pm="smNativeData" id="1754242174" ulstyle="none" kern="1">
            <pm:latin face="Calibri" sz="240" lang="default" weight="bold"/>
            <pm:cs face="Calibri" sz="240" lang="default"/>
            <pm:ea face="Calibri" sz="240" lang="default"/>
          </pm:charSpec>
        </ext>
      </extLst>
    </font>
  </fonts>
  <fills count="17">
    <fill>
      <patternFill patternType="none"/>
    </fill>
    <fill>
      <patternFill patternType="gray125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16">
    <border>
      <left style="none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4242174"/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4242174"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4242174"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4242174">
            <pm:line position="left" type="1" style="0" width="20" dist="20" width2="20" rgb="000000"/>
          </pm:border>
        </ext>
      </extLst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bottom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bottom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none">
        <color rgb="FF000000"/>
      </bottom>
      <extLst>
        <ext uri="smNativeData">
          <pm:border xmlns:pm="smNativeData" id="1754242174">
            <pm:line position="righ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left" type="1" style="0" width="20" dist="20" width2="20" rgb="000000"/>
          </pm:border>
        </ext>
      </extLst>
    </border>
    <border>
      <left style="thin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4242174">
            <pm:line position="bottom" type="1" style="0" width="20" dist="20" width2="20" rgb="000000"/>
            <pm:line position="lef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thin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4242174">
            <pm:line position="bottom" type="1" style="0" width="20" dist="20" width2="20" rgb="000000"/>
            <pm:line position="right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none">
        <color rgb="FF000000"/>
      </top>
      <bottom style="thin">
        <color rgb="FF000000"/>
      </bottom>
      <extLst>
        <ext uri="smNativeData">
          <pm:border xmlns:pm="smNativeData" id="1754242174">
            <pm:line position="bottom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thin">
        <color rgb="FF000000"/>
      </bottom>
      <extLst>
        <ext uri="smNativeData">
          <pm:border xmlns:pm="smNativeData" id="1754242174">
            <pm:line position="top" type="1" style="0" width="20" dist="20" width2="20" rgb="000000"/>
            <pm:line position="bottom" type="1" style="0" width="20" dist="20" width2="20" rgb="000000"/>
          </pm:border>
        </ext>
      </extLst>
    </border>
    <border>
      <left style="none">
        <color rgb="FF000000"/>
      </left>
      <right style="none">
        <color rgb="FF000000"/>
      </right>
      <top style="thin">
        <color rgb="FF000000"/>
      </top>
      <bottom style="none">
        <color rgb="FF000000"/>
      </bottom>
      <extLst>
        <ext uri="smNativeData">
          <pm:border xmlns:pm="smNativeData" id="1754242174">
            <pm:line position="top" type="1" style="0" width="20" dist="20" width2="20" rgb="000000"/>
          </pm:border>
        </ext>
      </extLst>
    </border>
  </borders>
  <cellStyleXfs count="1">
    <xf numFmtId="0" fontId="0" fillId="0" borderId="0" applyNumberFormat="1" applyFont="1" applyFill="1" applyBorder="1" applyAlignment="1" applyProtection="1"/>
  </cellStyleXfs>
  <cellXfs count="89">
    <xf numFmtId="0" fontId="0" fillId="0" borderId="0" xfId="0"/>
    <xf numFmtId="164" fontId="1" fillId="0" borderId="1" xfId="0" applyNumberFormat="1" applyFont="1" applyBorder="1"/>
    <xf numFmtId="165" fontId="1" fillId="0" borderId="0" xfId="0" applyNumberFormat="1" applyFont="1"/>
    <xf numFmtId="0" fontId="1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2" fontId="1" fillId="0" borderId="4" xfId="0" applyNumberFormat="1" applyFont="1" applyBorder="1"/>
    <xf numFmtId="0" fontId="2" fillId="0" borderId="5" xfId="0" applyFont="1" applyBorder="1"/>
    <xf numFmtId="4" fontId="2" fillId="0" borderId="6" xfId="0" applyNumberFormat="1" applyFont="1" applyBorder="1"/>
    <xf numFmtId="165" fontId="3" fillId="0" borderId="7" xfId="0" applyNumberFormat="1" applyFont="1" applyBorder="1" applyProtection="1">
      <protection locked="0" hidden="0"/>
    </xf>
    <xf numFmtId="14" fontId="4" fillId="0" borderId="5" xfId="0" applyNumberFormat="1" applyFont="1" applyBorder="1" applyAlignment="1" applyProtection="1">
      <alignment horizontal="center"/>
      <protection locked="0" hidden="0"/>
    </xf>
    <xf numFmtId="167" fontId="1" fillId="0" borderId="8" xfId="0" applyNumberFormat="1" applyFont="1" applyBorder="1" applyAlignment="1">
      <alignment horizontal="left"/>
    </xf>
    <xf numFmtId="167" fontId="1" fillId="0" borderId="1" xfId="0" applyNumberFormat="1" applyFont="1" applyBorder="1" applyAlignment="1">
      <alignment horizontal="left"/>
    </xf>
    <xf numFmtId="168" fontId="6" fillId="0" borderId="1" xfId="0" applyNumberFormat="1" applyFont="1" applyBorder="1" applyAlignment="1">
      <alignment horizontal="center"/>
    </xf>
    <xf numFmtId="168" fontId="5" fillId="0" borderId="1" xfId="0" applyNumberFormat="1" applyFont="1" applyBorder="1" applyAlignment="1">
      <alignment horizontal="center"/>
    </xf>
    <xf numFmtId="168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64" fontId="2" fillId="0" borderId="5" xfId="0" applyNumberFormat="1" applyFont="1" applyBorder="1"/>
    <xf numFmtId="0" fontId="4" fillId="0" borderId="9" xfId="0" applyFont="1" applyBorder="1" applyAlignment="1" applyProtection="1">
      <alignment horizontal="left"/>
      <protection locked="0" hidden="0"/>
    </xf>
    <xf numFmtId="0" fontId="4" fillId="0" borderId="4" xfId="0" applyFont="1" applyBorder="1" applyAlignment="1" applyProtection="1">
      <alignment horizontal="left"/>
      <protection locked="0" hidden="0"/>
    </xf>
    <xf numFmtId="0" fontId="4" fillId="0" borderId="10" xfId="0" applyFont="1" applyBorder="1" applyAlignment="1" applyProtection="1">
      <alignment horizontal="left"/>
      <protection locked="0" hidden="0"/>
    </xf>
    <xf numFmtId="167" fontId="5" fillId="0" borderId="11" xfId="0" applyNumberFormat="1" applyFont="1" applyBorder="1" applyAlignment="1">
      <alignment horizontal="left"/>
    </xf>
    <xf numFmtId="14" fontId="5" fillId="0" borderId="1" xfId="0" applyNumberFormat="1" applyFont="1" applyBorder="1" applyAlignment="1">
      <alignment horizontal="center"/>
    </xf>
    <xf numFmtId="167" fontId="5" fillId="0" borderId="1" xfId="0" applyNumberFormat="1" applyFont="1" applyBorder="1" applyAlignment="1">
      <alignment horizontal="left"/>
    </xf>
    <xf numFmtId="14" fontId="5" fillId="0" borderId="3" xfId="0" applyNumberFormat="1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167" fontId="5" fillId="0" borderId="8" xfId="0" applyNumberFormat="1" applyFont="1" applyBorder="1" applyAlignment="1">
      <alignment horizontal="left"/>
    </xf>
    <xf numFmtId="167" fontId="5" fillId="0" borderId="12" xfId="0" applyNumberFormat="1" applyFont="1" applyBorder="1" applyAlignment="1">
      <alignment horizontal="left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6" fontId="1" fillId="0" borderId="4" xfId="0" applyNumberFormat="1" applyFont="1" applyBorder="1"/>
    <xf numFmtId="166" fontId="2" fillId="0" borderId="6" xfId="0" applyNumberFormat="1" applyFont="1" applyBorder="1"/>
    <xf numFmtId="0" fontId="8" fillId="0" borderId="2" xfId="0" applyFont="1" applyBorder="1" applyAlignment="1">
      <alignment horizontal="center"/>
    </xf>
    <xf numFmtId="164" fontId="4" fillId="0" borderId="4" xfId="0" applyNumberFormat="1" applyFont="1" applyBorder="1"/>
    <xf numFmtId="164" fontId="2" fillId="0" borderId="6" xfId="0" applyNumberFormat="1" applyFont="1" applyBorder="1"/>
    <xf numFmtId="164" fontId="7" fillId="0" borderId="2" xfId="0" applyNumberFormat="1" applyFont="1" applyBorder="1"/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164" fontId="7" fillId="0" borderId="0" xfId="0" applyNumberFormat="1" applyFont="1"/>
    <xf numFmtId="0" fontId="9" fillId="0" borderId="9" xfId="0" applyFont="1" applyBorder="1" applyProtection="1">
      <protection locked="0" hidden="0"/>
    </xf>
    <xf numFmtId="0" fontId="7" fillId="0" borderId="11" xfId="0" applyFont="1" applyBorder="1"/>
    <xf numFmtId="0" fontId="9" fillId="0" borderId="4" xfId="0" applyFont="1" applyBorder="1" applyProtection="1">
      <protection locked="0" hidden="0"/>
    </xf>
    <xf numFmtId="0" fontId="7" fillId="0" borderId="8" xfId="0" applyFont="1" applyBorder="1"/>
    <xf numFmtId="0" fontId="9" fillId="0" borderId="10" xfId="0" applyFont="1" applyBorder="1" applyProtection="1">
      <protection locked="0" hidden="0"/>
    </xf>
    <xf numFmtId="0" fontId="7" fillId="0" borderId="12" xfId="0" applyFont="1" applyBorder="1"/>
    <xf numFmtId="0" fontId="7" fillId="0" borderId="13" xfId="0" applyFont="1" applyBorder="1" applyAlignment="1">
      <alignment horizontal="center"/>
    </xf>
    <xf numFmtId="0" fontId="7" fillId="0" borderId="13" xfId="0" applyFont="1" applyBorder="1" applyAlignment="1">
      <alignment horizontal="left"/>
    </xf>
    <xf numFmtId="0" fontId="7" fillId="0" borderId="13" xfId="0" applyFont="1" applyBorder="1"/>
    <xf numFmtId="164" fontId="7" fillId="0" borderId="13" xfId="0" applyNumberFormat="1" applyFont="1" applyBorder="1"/>
    <xf numFmtId="0" fontId="8" fillId="0" borderId="5" xfId="0" applyFont="1" applyBorder="1" applyAlignment="1">
      <alignment horizontal="center"/>
    </xf>
    <xf numFmtId="164" fontId="8" fillId="0" borderId="5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Continuous"/>
    </xf>
    <xf numFmtId="0" fontId="7" fillId="0" borderId="7" xfId="0" applyFont="1" applyBorder="1" applyAlignment="1">
      <alignment horizontal="centerContinuous"/>
    </xf>
    <xf numFmtId="0" fontId="8" fillId="0" borderId="2" xfId="0" applyFont="1" applyBorder="1" applyAlignment="1">
      <alignment horizontal="left"/>
    </xf>
    <xf numFmtId="164" fontId="8" fillId="0" borderId="2" xfId="0" applyNumberFormat="1" applyFont="1" applyBorder="1" applyAlignment="1">
      <alignment horizontal="center"/>
    </xf>
    <xf numFmtId="0" fontId="7" fillId="0" borderId="2" xfId="0" applyFont="1" applyBorder="1"/>
    <xf numFmtId="0" fontId="7" fillId="0" borderId="1" xfId="0" applyFont="1" applyBorder="1"/>
    <xf numFmtId="164" fontId="7" fillId="0" borderId="1" xfId="0" applyNumberFormat="1" applyFont="1" applyBorder="1"/>
    <xf numFmtId="0" fontId="7" fillId="0" borderId="3" xfId="0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4" fillId="0" borderId="0" xfId="0" applyFont="1" applyProtection="1">
      <protection locked="0" hidden="0"/>
    </xf>
    <xf numFmtId="0" fontId="7" fillId="0" borderId="6" xfId="0" applyFont="1" applyBorder="1" applyAlignment="1">
      <alignment horizontal="center"/>
    </xf>
    <xf numFmtId="0" fontId="7" fillId="0" borderId="14" xfId="0" applyFont="1" applyBorder="1" applyAlignment="1">
      <alignment horizontal="left"/>
    </xf>
    <xf numFmtId="0" fontId="7" fillId="0" borderId="14" xfId="0" applyFont="1" applyBorder="1"/>
    <xf numFmtId="0" fontId="7" fillId="0" borderId="7" xfId="0" applyFont="1" applyBorder="1"/>
    <xf numFmtId="164" fontId="8" fillId="0" borderId="5" xfId="0" applyNumberFormat="1" applyFont="1" applyBorder="1"/>
    <xf numFmtId="164" fontId="4" fillId="0" borderId="2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10" fillId="0" borderId="5" xfId="0" applyNumberFormat="1" applyFont="1" applyBorder="1" applyAlignment="1">
      <alignment horizontal="center"/>
    </xf>
    <xf numFmtId="4" fontId="1" fillId="0" borderId="1" xfId="0" applyNumberFormat="1" applyFont="1" applyBorder="1"/>
    <xf numFmtId="166" fontId="7" fillId="0" borderId="1" xfId="0" applyNumberFormat="1" applyFont="1" applyBorder="1"/>
    <xf numFmtId="164" fontId="8" fillId="0" borderId="2" xfId="0" applyNumberFormat="1" applyFont="1" applyBorder="1"/>
    <xf numFmtId="164" fontId="8" fillId="0" borderId="1" xfId="0" applyNumberFormat="1" applyFont="1" applyBorder="1"/>
    <xf numFmtId="0" fontId="11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6" xfId="0" applyFont="1" applyBorder="1"/>
    <xf numFmtId="0" fontId="8" fillId="0" borderId="14" xfId="0" applyFont="1" applyBorder="1"/>
    <xf numFmtId="166" fontId="8" fillId="0" borderId="7" xfId="0" applyNumberFormat="1" applyFont="1" applyBorder="1"/>
    <xf numFmtId="0" fontId="7" fillId="0" borderId="15" xfId="0" applyFont="1" applyBorder="1" applyAlignment="1">
      <alignment horizontal="left"/>
    </xf>
    <xf numFmtId="0" fontId="9" fillId="0" borderId="15" xfId="0" applyFont="1" applyBorder="1"/>
    <xf numFmtId="0" fontId="9" fillId="0" borderId="0" xfId="0" applyFont="1"/>
    <xf numFmtId="0" fontId="9" fillId="0" borderId="13" xfId="0" applyFont="1" applyBorder="1"/>
    <xf numFmtId="164" fontId="4" fillId="0" borderId="1" xfId="0" applyNumberFormat="1" applyFont="1" applyBorder="1" applyAlignment="1" applyProtection="1">
      <alignment horizontal="center"/>
      <protection locked="0" hidden="0"/>
    </xf>
    <xf numFmtId="164" fontId="4" fillId="0" borderId="1" xfId="0" applyNumberFormat="1" applyFont="1" applyBorder="1" applyProtection="1">
      <protection locked="0" hidden="0"/>
    </xf>
    <xf numFmtId="164" fontId="3" fillId="0" borderId="1" xfId="0" applyNumberFormat="1" applyFont="1" applyBorder="1" applyProtection="1">
      <protection locked="0" hidden="0"/>
    </xf>
  </cellXfs>
  <cellStyles count="1">
    <cellStyle name="Normal" xfId="0" builtinId="0" customBuiltin="1"/>
  </cellStyles>
  <dxfs count="8"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  <dxf>
      <font>
        <b/>
        <i val="0"/>
        <color rgb="FFFF0000"/>
        <extLst>
          <ext uri="smNativeData">
            <pm:charSpec xmlns:pm="smNativeData" id="1754242174" fgClr="FF0000">
              <pm:latin weight="bold" i="0"/>
              <pm:cs weight="bold" i="0"/>
              <pm:ea weight="bold" i="0"/>
            </pm:charSpec>
          </ext>
        </extLst>
      </font>
    </dxf>
  </dxfs>
  <tableStyles count="0"/>
  <extLst>
    <ext uri="smNativeData">
      <pm:charStyles xmlns:pm="smNativeData" id="1754242174" count="1">
        <pm:charStyle name="Normal" fontId="0"/>
      </pm:charStyles>
    </ext>
  </extLst>
</styleSheet>
</file>

<file path=xl/_rels/workbook.xml.rels><?xml version="1.0" encoding="UTF-8" standalone="yes" 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>
  <sheetPr>
    <pageSetUpPr autoPageBreaks="0"/>
  </sheetPr>
  <dimension ref="B1:R48"/>
  <sheetViews>
    <sheetView tabSelected="1" view="normal" zoomScale="110" workbookViewId="0">
      <pane ySplit="8" topLeftCell="A9" activePane="bottomLeft" state="frozen"/>
      <selection pane="bottomLeft" activeCell="A1" sqref="A1"/>
    </sheetView>
  </sheetViews>
  <sheetFormatPr baseColWidth="9" defaultColWidth="10.000000" defaultRowHeight="16.60"/>
  <cols>
    <col min="1" max="1" width="7.657658" customWidth="1" style="36"/>
    <col min="2" max="2" width="13.279279" customWidth="1" style="37"/>
    <col min="3" max="3" width="11.234234" customWidth="1" style="38"/>
    <col min="4" max="6" width="11.234234" customWidth="1" style="36"/>
    <col min="7" max="8" width="11.234234" customWidth="1" style="39"/>
    <col min="9" max="9" width="7.657658" customWidth="1" style="36"/>
    <col min="10" max="10" width="13.279279" customWidth="1" style="36"/>
    <col min="11" max="14" width="11.234234" customWidth="1" style="36"/>
    <col min="15" max="15" width="13.045045" customWidth="1" style="36"/>
    <col min="16" max="16" width="12.765766" customWidth="1" style="36"/>
    <col min="17" max="17" width="7.657658" customWidth="1" style="36"/>
    <col min="18" max="18" width="11.324324" customWidth="1" style="36"/>
    <col min="19" max="16384" width="10.000000" style="36"/>
  </cols>
  <sheetData>
    <row r="1" spans="2:2">
      <c r="B1" s="62" t="s">
        <v>0</v>
      </c>
    </row>
    <row r="3" spans="2:12">
      <c r="B3" s="18" t="s">
        <v>1</v>
      </c>
      <c r="C3" s="82"/>
      <c r="D3" s="41"/>
      <c r="J3" s="40" t="s">
        <v>2</v>
      </c>
      <c r="K3" s="83"/>
      <c r="L3" s="41"/>
    </row>
    <row r="4" spans="2:12">
      <c r="B4" s="19" t="s">
        <v>3</v>
      </c>
      <c r="D4" s="43"/>
      <c r="J4" s="42" t="s">
        <v>4</v>
      </c>
      <c r="K4" s="84"/>
      <c r="L4" s="43"/>
    </row>
    <row r="5" spans="2:12">
      <c r="B5" s="19" t="s">
        <v>5</v>
      </c>
      <c r="D5" s="43"/>
      <c r="J5" s="42" t="s">
        <v>6</v>
      </c>
      <c r="K5" s="84"/>
      <c r="L5" s="43"/>
    </row>
    <row r="6" spans="2:12">
      <c r="B6" s="20" t="s">
        <v>7</v>
      </c>
      <c r="C6" s="47"/>
      <c r="D6" s="45"/>
      <c r="J6" s="44" t="s">
        <v>8</v>
      </c>
      <c r="K6" s="85"/>
      <c r="L6" s="45"/>
    </row>
    <row r="7" spans="2:8">
      <c r="B7" s="46"/>
      <c r="C7" s="47"/>
      <c r="D7" s="48"/>
      <c r="E7" s="48"/>
      <c r="F7" s="48"/>
      <c r="G7" s="49"/>
      <c r="H7" s="49"/>
    </row>
    <row r="8" spans="2:11">
      <c r="B8" s="50" t="s">
        <v>9</v>
      </c>
      <c r="C8" s="50" t="s">
        <v>10</v>
      </c>
      <c r="D8" s="50" t="s">
        <v>11</v>
      </c>
      <c r="E8" s="50" t="s">
        <v>12</v>
      </c>
      <c r="F8" s="50" t="s">
        <v>13</v>
      </c>
      <c r="G8" s="51" t="s">
        <v>14</v>
      </c>
      <c r="H8" s="70" t="s">
        <v>15</v>
      </c>
      <c r="J8" s="52" t="str">
        <f>VLOOKUP(MONTH(B10),Q10:R21,2)</f>
        <v>JUILLET</v>
      </c>
      <c r="K8" s="53"/>
    </row>
    <row r="9" spans="2:8">
      <c r="B9" s="32"/>
      <c r="C9" s="54"/>
      <c r="D9" s="32"/>
      <c r="E9" s="32"/>
      <c r="F9" s="32"/>
      <c r="G9" s="55"/>
      <c r="H9" s="68"/>
    </row>
    <row r="10" spans="2:18">
      <c r="B10" s="10" t="n">
        <v>45839</v>
      </c>
      <c r="C10" s="11">
        <f>B10</f>
        <v>45839</v>
      </c>
      <c r="D10" s="15">
        <f>_xlfn.ISOWEEKNUM(B10)</f>
        <v>27</v>
      </c>
      <c r="E10" s="87" t="n">
        <v>0.416666666666666607</v>
      </c>
      <c r="F10" s="87" t="n">
        <v>0.541666666666666519</v>
      </c>
      <c r="G10" s="1">
        <f>F10-E10</f>
        <v>0.124999999999999956</v>
      </c>
      <c r="H10" s="86" t="s">
        <v>16</v>
      </c>
      <c r="J10" s="7" t="s">
        <v>17</v>
      </c>
      <c r="K10" s="9" t="n">
        <v>10</v>
      </c>
      <c r="L10" s="2"/>
      <c r="M10" s="3"/>
      <c r="Q10" s="56" t="n">
        <v>1</v>
      </c>
      <c r="R10" s="56" t="s">
        <v>18</v>
      </c>
    </row>
    <row r="11" spans="2:18">
      <c r="B11" s="16">
        <f>B10+1</f>
        <v>45840</v>
      </c>
      <c r="C11" s="12">
        <f>B11</f>
        <v>45840</v>
      </c>
      <c r="D11" s="15">
        <f>_xlfn.ISOWEEKNUM(B11)</f>
        <v>27</v>
      </c>
      <c r="E11" s="87" t="n">
        <v>0.458333333333333215</v>
      </c>
      <c r="F11" s="87" t="n">
        <v>0.666666666666666519</v>
      </c>
      <c r="G11" s="1">
        <f>F11-E11</f>
        <v>0.20833333333333397</v>
      </c>
      <c r="H11" s="86" t="s">
        <v>16</v>
      </c>
      <c r="J11" s="3"/>
      <c r="K11" s="3"/>
      <c r="L11" s="3"/>
      <c r="M11" s="3"/>
      <c r="Q11" s="57" t="n">
        <v>2</v>
      </c>
      <c r="R11" s="57" t="s">
        <v>19</v>
      </c>
    </row>
    <row r="12" spans="2:18">
      <c r="B12" s="16">
        <f>B11+1</f>
        <v>45841</v>
      </c>
      <c r="C12" s="12">
        <f>B12</f>
        <v>45841</v>
      </c>
      <c r="D12" s="15">
        <f>_xlfn.ISOWEEKNUM(B12)</f>
        <v>27</v>
      </c>
      <c r="E12" s="87"/>
      <c r="F12" s="87"/>
      <c r="G12" s="1">
        <f>F12-E12</f>
        <v>0</v>
      </c>
      <c r="H12" s="86"/>
      <c r="J12" s="4" t="s">
        <v>20</v>
      </c>
      <c r="K12" s="4" t="s">
        <v>21</v>
      </c>
      <c r="L12" s="4" t="s">
        <v>21</v>
      </c>
      <c r="M12" s="28" t="s">
        <v>22</v>
      </c>
      <c r="N12" s="75" t="s">
        <v>23</v>
      </c>
      <c r="O12" s="77" t="s">
        <v>24</v>
      </c>
      <c r="Q12" s="57" t="n">
        <v>3</v>
      </c>
      <c r="R12" s="57" t="s">
        <v>25</v>
      </c>
    </row>
    <row r="13" spans="2:18">
      <c r="B13" s="16">
        <f>B12+1</f>
        <v>45842</v>
      </c>
      <c r="C13" s="12">
        <f>B13</f>
        <v>45842</v>
      </c>
      <c r="D13" s="15">
        <f>_xlfn.ISOWEEKNUM(B13)</f>
        <v>27</v>
      </c>
      <c r="E13" s="88" t="n">
        <v>0.583333333333333393</v>
      </c>
      <c r="F13" s="88" t="n">
        <v>0.666666666666666519</v>
      </c>
      <c r="G13" s="1">
        <f>F13-E13</f>
        <v>0.0833333333333339255</v>
      </c>
      <c r="H13" s="86" t="s">
        <v>16</v>
      </c>
      <c r="J13" s="5"/>
      <c r="K13" s="5" t="s">
        <v>26</v>
      </c>
      <c r="L13" s="5" t="s">
        <v>27</v>
      </c>
      <c r="M13" s="29"/>
      <c r="N13" s="76" t="s">
        <v>28</v>
      </c>
      <c r="O13" s="78" t="s">
        <v>29</v>
      </c>
      <c r="Q13" s="57" t="n">
        <v>4</v>
      </c>
      <c r="R13" s="57" t="s">
        <v>30</v>
      </c>
    </row>
    <row r="14" spans="2:18">
      <c r="B14" s="16">
        <f>B13+1</f>
        <v>45843</v>
      </c>
      <c r="C14" s="12">
        <f>B14</f>
        <v>45843</v>
      </c>
      <c r="D14" s="15">
        <f>_xlfn.ISOWEEKNUM(B14)</f>
        <v>27</v>
      </c>
      <c r="E14" s="87" t="n">
        <v>0.625</v>
      </c>
      <c r="F14" s="87" t="n">
        <v>0.666666666666666519</v>
      </c>
      <c r="G14" s="1">
        <f>F14-E14</f>
        <v>0.0416666666666669627</v>
      </c>
      <c r="H14" s="86" t="s">
        <v>16</v>
      </c>
      <c r="J14" s="13">
        <f>D10</f>
        <v>27</v>
      </c>
      <c r="K14" s="1">
        <f>SUMIF($D$10:$D$40,J14,$G$10:$G$40)</f>
        <v>0.458333333333334814</v>
      </c>
      <c r="L14" s="6">
        <f>K14*24</f>
        <v>11.0000000000000391</v>
      </c>
      <c r="M14" s="30">
        <f>$K$10*L14</f>
        <v>110</v>
      </c>
      <c r="N14" s="33" t="n">
        <v>0.25</v>
      </c>
      <c r="O14" s="35">
        <f>IF(K14&gt;N14,K14-N14,0)</f>
        <v>0.208333333333334991</v>
      </c>
      <c r="Q14" s="57" t="n">
        <v>5</v>
      </c>
      <c r="R14" s="57" t="s">
        <v>31</v>
      </c>
    </row>
    <row r="15" spans="2:18">
      <c r="B15" s="16">
        <f>B14+1</f>
        <v>45844</v>
      </c>
      <c r="C15" s="12">
        <f>B15</f>
        <v>45844</v>
      </c>
      <c r="D15" s="15">
        <f>_xlfn.ISOWEEKNUM(B15)</f>
        <v>27</v>
      </c>
      <c r="E15" s="87"/>
      <c r="F15" s="87"/>
      <c r="G15" s="1">
        <f>F15-E15</f>
        <v>0</v>
      </c>
      <c r="H15" s="86"/>
      <c r="J15" s="14">
        <f>J14+1</f>
        <v>28</v>
      </c>
      <c r="K15" s="1">
        <f>SUMIF($D$10:$D$40,J15,$G$10:$G$40)</f>
        <v>0.187500000000000888</v>
      </c>
      <c r="L15" s="6">
        <f>K15*24</f>
        <v>4.50000000000002398</v>
      </c>
      <c r="M15" s="30">
        <f>$K$10*L15</f>
        <v>45.0000000000002061</v>
      </c>
      <c r="N15" s="33" t="n">
        <v>0.25</v>
      </c>
      <c r="O15" s="58">
        <f>IF(K15&gt;N15,K15-N15,0)</f>
        <v>0</v>
      </c>
      <c r="Q15" s="57" t="n">
        <v>6</v>
      </c>
      <c r="R15" s="57" t="s">
        <v>32</v>
      </c>
    </row>
    <row r="16" spans="2:18">
      <c r="B16" s="16">
        <f>B15+1</f>
        <v>45845</v>
      </c>
      <c r="C16" s="12">
        <f>B16</f>
        <v>45845</v>
      </c>
      <c r="D16" s="15">
        <f>_xlfn.ISOWEEKNUM(B16)</f>
        <v>28</v>
      </c>
      <c r="E16" s="87"/>
      <c r="F16" s="87"/>
      <c r="G16" s="1">
        <f>F16-E16</f>
        <v>0</v>
      </c>
      <c r="H16" s="86"/>
      <c r="J16" s="14">
        <f>J15+1</f>
        <v>29</v>
      </c>
      <c r="K16" s="1">
        <f>SUMIF($D$10:$D$40,J16,$G$10:$G$40)</f>
        <v>0.187500000000000888</v>
      </c>
      <c r="L16" s="6">
        <f>K16*24</f>
        <v>4.50000000000002398</v>
      </c>
      <c r="M16" s="30">
        <f>$K$10*L16</f>
        <v>45.0000000000002061</v>
      </c>
      <c r="N16" s="33" t="n">
        <v>0.25</v>
      </c>
      <c r="O16" s="58">
        <f>IF(K16&gt;N16,K16-N16,0)</f>
        <v>0</v>
      </c>
      <c r="Q16" s="57" t="n">
        <v>7</v>
      </c>
      <c r="R16" s="57" t="s">
        <v>33</v>
      </c>
    </row>
    <row r="17" spans="2:18">
      <c r="B17" s="16">
        <f>B16+1</f>
        <v>45846</v>
      </c>
      <c r="C17" s="12">
        <f>B17</f>
        <v>45846</v>
      </c>
      <c r="D17" s="15">
        <f>_xlfn.ISOWEEKNUM(B17)</f>
        <v>28</v>
      </c>
      <c r="E17" s="88" t="n">
        <v>0.604166666666666519</v>
      </c>
      <c r="F17" s="88" t="n">
        <v>0.666666666666666519</v>
      </c>
      <c r="G17" s="1">
        <f>F17-E17</f>
        <v>0.0625</v>
      </c>
      <c r="H17" s="86" t="s">
        <v>16</v>
      </c>
      <c r="J17" s="14">
        <f>J16+1</f>
        <v>30</v>
      </c>
      <c r="K17" s="1">
        <f>SUMIF($D$10:$D$40,J17,$G$10:$G$40)</f>
        <v>0.187500000000000888</v>
      </c>
      <c r="L17" s="6">
        <f>K17*24</f>
        <v>4.50000000000002398</v>
      </c>
      <c r="M17" s="30">
        <f>$K$10*L17</f>
        <v>45.0000000000002061</v>
      </c>
      <c r="N17" s="33" t="n">
        <v>0.25</v>
      </c>
      <c r="O17" s="58">
        <f>IF(K17&gt;N17,K17-N17,0)</f>
        <v>0</v>
      </c>
      <c r="Q17" s="57" t="n">
        <v>8</v>
      </c>
      <c r="R17" s="57" t="s">
        <v>34</v>
      </c>
    </row>
    <row r="18" spans="2:18">
      <c r="B18" s="16">
        <f>B17+1</f>
        <v>45847</v>
      </c>
      <c r="C18" s="12">
        <f>B18</f>
        <v>45847</v>
      </c>
      <c r="D18" s="15">
        <f>_xlfn.ISOWEEKNUM(B18)</f>
        <v>28</v>
      </c>
      <c r="E18" s="87"/>
      <c r="F18" s="87"/>
      <c r="G18" s="1">
        <f>F18-E18</f>
        <v>0</v>
      </c>
      <c r="H18" s="86"/>
      <c r="J18" s="14">
        <f>J17+1</f>
        <v>31</v>
      </c>
      <c r="K18" s="1">
        <f>SUMIF($D$10:$D$40,J18,$G$10:$G$40)</f>
        <v>0.083333333333332984</v>
      </c>
      <c r="L18" s="6">
        <f>K18*24</f>
        <v>1.99999999999999201</v>
      </c>
      <c r="M18" s="30">
        <f>$K$10*L18</f>
        <v>19.9999999999999005</v>
      </c>
      <c r="N18" s="33" t="n">
        <v>0.25</v>
      </c>
      <c r="O18" s="58">
        <f>IF(K18&gt;N18,K18-N18,0)</f>
        <v>0</v>
      </c>
      <c r="Q18" s="57" t="n">
        <v>9</v>
      </c>
      <c r="R18" s="57" t="s">
        <v>35</v>
      </c>
    </row>
    <row r="19" spans="2:18">
      <c r="B19" s="16">
        <f>B18+1</f>
        <v>45848</v>
      </c>
      <c r="C19" s="12">
        <f>B19</f>
        <v>45848</v>
      </c>
      <c r="D19" s="15">
        <f>_xlfn.ISOWEEKNUM(B19)</f>
        <v>28</v>
      </c>
      <c r="E19" s="87"/>
      <c r="F19" s="87"/>
      <c r="G19" s="1">
        <f>F19-E19</f>
        <v>0</v>
      </c>
      <c r="H19" s="86"/>
      <c r="J19" s="7"/>
      <c r="K19" s="17">
        <f>SUM(K14:K18)</f>
        <v>1.10416666666667052</v>
      </c>
      <c r="L19" s="8">
        <f>SUM(L14:L18)</f>
        <v>26.5000000000001066</v>
      </c>
      <c r="M19" s="31">
        <f>SUM(M14:M18)</f>
        <v>265.000000000000512</v>
      </c>
      <c r="N19" s="34">
        <f>SUM(N14:N18)</f>
        <v>1.25</v>
      </c>
      <c r="O19" s="17">
        <f>SUM(O14:O18)</f>
        <v>0.208333333333334991</v>
      </c>
      <c r="Q19" s="57" t="n">
        <v>10</v>
      </c>
      <c r="R19" s="57" t="s">
        <v>36</v>
      </c>
    </row>
    <row r="20" spans="2:18">
      <c r="B20" s="16">
        <f>B19+1</f>
        <v>45849</v>
      </c>
      <c r="C20" s="12">
        <f>B20</f>
        <v>45849</v>
      </c>
      <c r="D20" s="15">
        <f>_xlfn.ISOWEEKNUM(B20)</f>
        <v>28</v>
      </c>
      <c r="E20" s="87" t="n">
        <v>0.583333333333333393</v>
      </c>
      <c r="F20" s="87" t="n">
        <v>0.666666666666666519</v>
      </c>
      <c r="G20" s="1">
        <f>F20-E20</f>
        <v>0.0833333333333339255</v>
      </c>
      <c r="H20" s="86" t="s">
        <v>16</v>
      </c>
      <c r="Q20" s="57" t="n">
        <v>11</v>
      </c>
      <c r="R20" s="57" t="s">
        <v>37</v>
      </c>
    </row>
    <row r="21" spans="2:18">
      <c r="B21" s="16">
        <f>B20+1</f>
        <v>45850</v>
      </c>
      <c r="C21" s="12">
        <f>B21</f>
        <v>45850</v>
      </c>
      <c r="D21" s="15">
        <f>_xlfn.ISOWEEKNUM(B21)</f>
        <v>28</v>
      </c>
      <c r="E21" s="87" t="n">
        <v>0.625</v>
      </c>
      <c r="F21" s="87" t="n">
        <v>0.666666666666666519</v>
      </c>
      <c r="G21" s="1">
        <f>F21-E21</f>
        <v>0.0416666666666669627</v>
      </c>
      <c r="H21" s="86" t="s">
        <v>16</v>
      </c>
      <c r="J21" s="73" t="s">
        <v>38</v>
      </c>
      <c r="K21" s="35">
        <f>SUMIF($H$10:$H$40,"x",$G$10:$G$40)</f>
        <v>1.04166666666667052</v>
      </c>
      <c r="L21" s="35"/>
      <c r="M21" s="56"/>
      <c r="Q21" s="59" t="n">
        <v>12</v>
      </c>
      <c r="R21" s="59" t="s">
        <v>39</v>
      </c>
    </row>
    <row r="22" spans="2:13">
      <c r="B22" s="16">
        <f>B21+1</f>
        <v>45851</v>
      </c>
      <c r="C22" s="12">
        <f>B22</f>
        <v>45851</v>
      </c>
      <c r="D22" s="15">
        <f>_xlfn.ISOWEEKNUM(B22)</f>
        <v>28</v>
      </c>
      <c r="E22" s="87"/>
      <c r="F22" s="87"/>
      <c r="G22" s="1">
        <f>F22-E22</f>
        <v>0</v>
      </c>
      <c r="H22" s="86"/>
      <c r="J22" s="74" t="s">
        <v>40</v>
      </c>
      <c r="K22" s="58">
        <f>K19-K21</f>
        <v>0.0625</v>
      </c>
      <c r="L22" s="71">
        <f>K22*24</f>
        <v>1.5</v>
      </c>
      <c r="M22" s="72">
        <f>L22*K10</f>
        <v>15</v>
      </c>
    </row>
    <row r="23" spans="2:13">
      <c r="B23" s="16">
        <f>B22+1</f>
        <v>45852</v>
      </c>
      <c r="C23" s="12">
        <f>B23</f>
        <v>45852</v>
      </c>
      <c r="D23" s="15">
        <f>_xlfn.ISOWEEKNUM(B23)</f>
        <v>29</v>
      </c>
      <c r="E23" s="87"/>
      <c r="F23" s="87"/>
      <c r="G23" s="1">
        <f>F23-E23</f>
        <v>0</v>
      </c>
      <c r="H23" s="86"/>
      <c r="J23" s="79" t="s">
        <v>41</v>
      </c>
      <c r="K23" s="80"/>
      <c r="L23" s="80"/>
      <c r="M23" s="81">
        <f>M19-M22</f>
        <v>250.000000000001023</v>
      </c>
    </row>
    <row r="24" spans="2:8">
      <c r="B24" s="16">
        <f>B23+1</f>
        <v>45853</v>
      </c>
      <c r="C24" s="12">
        <f>B24</f>
        <v>45853</v>
      </c>
      <c r="D24" s="15">
        <f>_xlfn.ISOWEEKNUM(B24)</f>
        <v>29</v>
      </c>
      <c r="E24" s="87" t="n">
        <v>0.604166666666666519</v>
      </c>
      <c r="F24" s="87" t="n">
        <v>0.666666666666666519</v>
      </c>
      <c r="G24" s="1">
        <f>F24-E24</f>
        <v>0.0625</v>
      </c>
      <c r="H24" s="86"/>
    </row>
    <row r="25" spans="2:8">
      <c r="B25" s="16">
        <f>B24+1</f>
        <v>45854</v>
      </c>
      <c r="C25" s="12">
        <f>B25</f>
        <v>45854</v>
      </c>
      <c r="D25" s="15">
        <f>_xlfn.ISOWEEKNUM(B25)</f>
        <v>29</v>
      </c>
      <c r="E25" s="87"/>
      <c r="F25" s="87"/>
      <c r="G25" s="1">
        <f>F25-E25</f>
        <v>0</v>
      </c>
      <c r="H25" s="86"/>
    </row>
    <row r="26" spans="2:8">
      <c r="B26" s="16">
        <f>B25+1</f>
        <v>45855</v>
      </c>
      <c r="C26" s="12">
        <f>B26</f>
        <v>45855</v>
      </c>
      <c r="D26" s="15">
        <f>_xlfn.ISOWEEKNUM(B26)</f>
        <v>29</v>
      </c>
      <c r="E26" s="87"/>
      <c r="F26" s="87"/>
      <c r="G26" s="1">
        <f>F26-E26</f>
        <v>0</v>
      </c>
      <c r="H26" s="86"/>
    </row>
    <row r="27" spans="2:8">
      <c r="B27" s="16">
        <f>B26+1</f>
        <v>45856</v>
      </c>
      <c r="C27" s="12">
        <f>B27</f>
        <v>45856</v>
      </c>
      <c r="D27" s="15">
        <f>_xlfn.ISOWEEKNUM(B27)</f>
        <v>29</v>
      </c>
      <c r="E27" s="87" t="n">
        <v>0.583333333333333393</v>
      </c>
      <c r="F27" s="87" t="n">
        <v>0.666666666666666519</v>
      </c>
      <c r="G27" s="1">
        <f>F27-E27</f>
        <v>0.0833333333333339255</v>
      </c>
      <c r="H27" s="86" t="s">
        <v>16</v>
      </c>
    </row>
    <row r="28" spans="2:8">
      <c r="B28" s="16">
        <f>B27+1</f>
        <v>45857</v>
      </c>
      <c r="C28" s="12">
        <f>B28</f>
        <v>45857</v>
      </c>
      <c r="D28" s="15">
        <f>_xlfn.ISOWEEKNUM(B28)</f>
        <v>29</v>
      </c>
      <c r="E28" s="87" t="n">
        <v>0.625</v>
      </c>
      <c r="F28" s="87" t="n">
        <v>0.666666666666666519</v>
      </c>
      <c r="G28" s="1">
        <f>F28-E28</f>
        <v>0.0416666666666669627</v>
      </c>
      <c r="H28" s="86" t="s">
        <v>16</v>
      </c>
    </row>
    <row r="29" spans="2:8">
      <c r="B29" s="16">
        <f>B28+1</f>
        <v>45858</v>
      </c>
      <c r="C29" s="12">
        <f>B29</f>
        <v>45858</v>
      </c>
      <c r="D29" s="15">
        <f>_xlfn.ISOWEEKNUM(B29)</f>
        <v>29</v>
      </c>
      <c r="E29" s="88"/>
      <c r="F29" s="88"/>
      <c r="G29" s="1">
        <f>F29-E29</f>
        <v>0</v>
      </c>
      <c r="H29" s="86"/>
    </row>
    <row r="30" spans="2:8">
      <c r="B30" s="16">
        <f>B29+1</f>
        <v>45859</v>
      </c>
      <c r="C30" s="12">
        <f>B30</f>
        <v>45859</v>
      </c>
      <c r="D30" s="15">
        <f>_xlfn.ISOWEEKNUM(B30)</f>
        <v>30</v>
      </c>
      <c r="E30" s="88"/>
      <c r="F30" s="88"/>
      <c r="G30" s="1">
        <f>F30-E30</f>
        <v>0</v>
      </c>
      <c r="H30" s="86"/>
    </row>
    <row r="31" spans="2:8">
      <c r="B31" s="16">
        <f>B30+1</f>
        <v>45860</v>
      </c>
      <c r="C31" s="12">
        <f>B31</f>
        <v>45860</v>
      </c>
      <c r="D31" s="15">
        <f>_xlfn.ISOWEEKNUM(B31)</f>
        <v>30</v>
      </c>
      <c r="E31" s="87" t="n">
        <v>0.604166666666666519</v>
      </c>
      <c r="F31" s="87" t="n">
        <v>0.666666666666666519</v>
      </c>
      <c r="G31" s="1">
        <f>F31-E31</f>
        <v>0.0625</v>
      </c>
      <c r="H31" s="86" t="s">
        <v>16</v>
      </c>
    </row>
    <row r="32" spans="2:8">
      <c r="B32" s="16">
        <f>B31+1</f>
        <v>45861</v>
      </c>
      <c r="C32" s="12">
        <f>B32</f>
        <v>45861</v>
      </c>
      <c r="D32" s="15">
        <f>_xlfn.ISOWEEKNUM(B32)</f>
        <v>30</v>
      </c>
      <c r="E32" s="87"/>
      <c r="F32" s="87"/>
      <c r="G32" s="1">
        <f>F32-E32</f>
        <v>0</v>
      </c>
      <c r="H32" s="86"/>
    </row>
    <row r="33" spans="2:8">
      <c r="B33" s="16">
        <f>B32+1</f>
        <v>45862</v>
      </c>
      <c r="C33" s="12">
        <f>B33</f>
        <v>45862</v>
      </c>
      <c r="D33" s="15">
        <f>_xlfn.ISOWEEKNUM(B33)</f>
        <v>30</v>
      </c>
      <c r="E33" s="87"/>
      <c r="F33" s="87"/>
      <c r="G33" s="1">
        <f>F33-E33</f>
        <v>0</v>
      </c>
      <c r="H33" s="86"/>
    </row>
    <row r="34" spans="2:8">
      <c r="B34" s="16">
        <f>B33+1</f>
        <v>45863</v>
      </c>
      <c r="C34" s="12">
        <f>B34</f>
        <v>45863</v>
      </c>
      <c r="D34" s="15">
        <f>_xlfn.ISOWEEKNUM(B34)</f>
        <v>30</v>
      </c>
      <c r="E34" s="87" t="n">
        <v>0.583333333333333393</v>
      </c>
      <c r="F34" s="87" t="n">
        <v>0.666666666666666519</v>
      </c>
      <c r="G34" s="1">
        <f>F34-E34</f>
        <v>0.0833333333333339255</v>
      </c>
      <c r="H34" s="86" t="s">
        <v>16</v>
      </c>
    </row>
    <row r="35" spans="2:8">
      <c r="B35" s="16">
        <f>B34+1</f>
        <v>45864</v>
      </c>
      <c r="C35" s="12">
        <f>B35</f>
        <v>45864</v>
      </c>
      <c r="D35" s="15">
        <f>_xlfn.ISOWEEKNUM(B35)</f>
        <v>30</v>
      </c>
      <c r="E35" s="87" t="n">
        <v>0.625</v>
      </c>
      <c r="F35" s="87" t="n">
        <v>0.666666666666666519</v>
      </c>
      <c r="G35" s="1">
        <f>F35-E35</f>
        <v>0.0416666666666669627</v>
      </c>
      <c r="H35" s="86" t="s">
        <v>16</v>
      </c>
    </row>
    <row r="36" spans="2:8">
      <c r="B36" s="16">
        <f>B35+1</f>
        <v>45865</v>
      </c>
      <c r="C36" s="12">
        <f>B36</f>
        <v>45865</v>
      </c>
      <c r="D36" s="15">
        <f>_xlfn.ISOWEEKNUM(B36)</f>
        <v>30</v>
      </c>
      <c r="E36" s="88"/>
      <c r="F36" s="88"/>
      <c r="G36" s="1">
        <f>F36-E36</f>
        <v>0</v>
      </c>
      <c r="H36" s="86"/>
    </row>
    <row r="37" spans="2:8">
      <c r="B37" s="16">
        <f>B36+1</f>
        <v>45866</v>
      </c>
      <c r="C37" s="12">
        <f>B37</f>
        <v>45866</v>
      </c>
      <c r="D37" s="15">
        <f>_xlfn.ISOWEEKNUM(B37)</f>
        <v>31</v>
      </c>
      <c r="E37" s="87" t="n">
        <v>0.416666666666666607</v>
      </c>
      <c r="F37" s="87" t="n">
        <v>0.5</v>
      </c>
      <c r="G37" s="1">
        <f>F37-E37</f>
        <v>0.083333333333332984</v>
      </c>
      <c r="H37" s="86" t="s">
        <v>16</v>
      </c>
    </row>
    <row r="38" spans="2:8">
      <c r="B38" s="22">
        <f>IF(MONTH(B46)&lt;&gt;MONTH(B10),"",B46)</f>
        <v>45867</v>
      </c>
      <c r="C38" s="23">
        <f>B38</f>
        <v>45867</v>
      </c>
      <c r="D38" s="15">
        <f>IF(B38="","",_xlfn.ISOWEEKNUM(B38))</f>
        <v>31</v>
      </c>
      <c r="E38" s="88"/>
      <c r="F38" s="88"/>
      <c r="G38" s="1">
        <f>IF(B38="","",F38-E38)</f>
        <v>0</v>
      </c>
      <c r="H38" s="86"/>
    </row>
    <row r="39" spans="2:8">
      <c r="B39" s="22">
        <f>IF(MONTH(B47)&lt;&gt;MONTH(B10),"",B47)</f>
        <v>45868</v>
      </c>
      <c r="C39" s="23">
        <f>B39</f>
        <v>45868</v>
      </c>
      <c r="D39" s="15">
        <f>IF(B39="","",_xlfn.ISOWEEKNUM(B39))</f>
        <v>31</v>
      </c>
      <c r="E39" s="87"/>
      <c r="F39" s="87"/>
      <c r="G39" s="1">
        <f>IF(B39="","",F39-E39)</f>
        <v>0</v>
      </c>
      <c r="H39" s="86"/>
    </row>
    <row r="40" spans="2:8">
      <c r="B40" s="22">
        <f>IF(MONTH(B48)&lt;&gt;MONTH(B10),"",B48)</f>
        <v>45869</v>
      </c>
      <c r="C40" s="23">
        <f>B40</f>
        <v>45869</v>
      </c>
      <c r="D40" s="15">
        <f>IF(B40="","",_xlfn.ISOWEEKNUM(B40))</f>
        <v>31</v>
      </c>
      <c r="E40" s="87"/>
      <c r="F40" s="87"/>
      <c r="G40" s="1">
        <f>IF(B40="","",F40-E40)</f>
        <v>0</v>
      </c>
      <c r="H40" s="86"/>
    </row>
    <row r="41" spans="2:8">
      <c r="B41" s="60"/>
      <c r="C41" s="61"/>
      <c r="D41" s="57"/>
      <c r="E41" s="57"/>
      <c r="F41" s="57"/>
      <c r="G41" s="58"/>
      <c r="H41" s="69"/>
    </row>
    <row r="42" spans="2:8">
      <c r="B42" s="63"/>
      <c r="C42" s="64"/>
      <c r="D42" s="65"/>
      <c r="E42" s="66"/>
      <c r="F42" s="51" t="s">
        <v>14</v>
      </c>
      <c r="G42" s="67">
        <f>SUM(G10:G40)</f>
        <v>1.10416666666667052</v>
      </c>
      <c r="H42" s="67"/>
    </row>
    <row r="45" spans="2:3">
      <c r="B45" s="25">
        <f>B37</f>
        <v>45866</v>
      </c>
      <c r="C45" s="21">
        <f>C37</f>
        <v>45866</v>
      </c>
    </row>
    <row r="46" spans="2:3">
      <c r="B46" s="22">
        <f>B45+1</f>
        <v>45867</v>
      </c>
      <c r="C46" s="26">
        <f>B46</f>
        <v>45867</v>
      </c>
    </row>
    <row r="47" spans="2:3">
      <c r="B47" s="22">
        <f>B46+1</f>
        <v>45868</v>
      </c>
      <c r="C47" s="26">
        <f>B47</f>
        <v>45868</v>
      </c>
    </row>
    <row r="48" spans="2:3">
      <c r="B48" s="24">
        <f>B47+1</f>
        <v>45869</v>
      </c>
      <c r="C48" s="27">
        <f>B48</f>
        <v>45869</v>
      </c>
    </row>
  </sheetData>
  <sheetProtection password="C936" sheet="1" autoFilter="0"/>
  <conditionalFormatting sqref="B46:B48">
    <cfRule type="expression" dxfId="0" priority="1">
      <formula>WEEKDAY(B46)=7</formula>
    </cfRule>
  </conditionalFormatting>
  <conditionalFormatting sqref="C46:C48">
    <cfRule type="expression" dxfId="1" priority="2">
      <formula>WEEKDAY(C46)=7</formula>
    </cfRule>
  </conditionalFormatting>
  <conditionalFormatting sqref="C46:C48">
    <cfRule type="expression" dxfId="2" priority="3">
      <formula>WEEKDAY(C46)=1</formula>
    </cfRule>
  </conditionalFormatting>
  <conditionalFormatting sqref="B46:B48">
    <cfRule type="expression" dxfId="3" priority="4">
      <formula>WEEKDAY(B45)=7</formula>
    </cfRule>
  </conditionalFormatting>
  <conditionalFormatting sqref="C10:C40">
    <cfRule type="expression" dxfId="4" priority="5">
      <formula>WEEKDAY(C10)=1</formula>
    </cfRule>
  </conditionalFormatting>
  <conditionalFormatting sqref="C10:C40">
    <cfRule type="expression" dxfId="5" priority="6">
      <formula>WEEKDAY(C10)=7</formula>
    </cfRule>
  </conditionalFormatting>
  <conditionalFormatting sqref="B11:B37">
    <cfRule type="expression" dxfId="6" priority="7">
      <formula>WEEKDAY(B11)=7</formula>
    </cfRule>
  </conditionalFormatting>
  <conditionalFormatting sqref="B11:B37">
    <cfRule type="expression" dxfId="7" priority="8">
      <formula>WEEKDAY(B10)=7</formula>
    </cfRule>
  </conditionalFormatting>
  <printOptions>
    <extLst>
      <ext uri="smNativeData">
        <pm:pageFlags xmlns:pm="smNativeData" id="1754242174" printRowHead="0" printColHead="0" printHeadLine="0" printFootLine="0" autoHeightHeader="0" autoHeightFooter="0" fitToPageBoth="0"/>
      </ext>
    </extLst>
  </printOptions>
  <pageMargins left="0.787500" right="0.787500" top="0.787500" bottom="0.787500" header="0.393750" footer="0.393750"/>
  <pageSetup paperSize="9" fitToWidth="0" fitToHeight="1" pageOrder="overThenDown"/>
  <headerFooter>
    <extLst>
      <ext uri="smNativeData">
        <pm:header xmlns:pm="smNativeData" id="1754242174" l="56" r="56" t="56" b="56" borderId="0" fillId="0" vertical="0"/>
        <pm:footer xmlns:pm="smNativeData" id="1754242174" l="56" r="56" t="56" b="56" borderId="0" fillId="0" vertical="2"/>
        <pm:paperBin xmlns:pm="smNativeData" id="1754242174" Id="0" type="0" value="0"/>
        <pm:paperBin xmlns:pm="smNativeData" id="1754242174" Id="1" type="0" value="0"/>
      </ext>
    </extLst>
  </headerFooter>
  <extLst>
    <ext uri="smNativeData">
      <pm:sheetPrefs xmlns:pm="smNativeData" day="1754242174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alain</cp:lastModifiedBy>
  <cp:revision>0</cp:revision>
  <dcterms:created xsi:type="dcterms:W3CDTF">2025-08-03T09:13:45Z</dcterms:created>
  <dcterms:modified xsi:type="dcterms:W3CDTF">2025-08-03T17:29:34Z</dcterms:modified>
</cp:coreProperties>
</file>