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55" windowWidth="18960" windowHeight="11085" firstSheet="1" activeTab="1"/>
  </bookViews>
  <sheets>
    <sheet name="Feuil1" sheetId="2" state="hidden" r:id="rId1"/>
    <sheet name="Caclcul rachat" sheetId="21" r:id="rId2"/>
    <sheet name="Feuil2" sheetId="20" r:id="rId3"/>
  </sheets>
  <calcPr calcId="145621"/>
</workbook>
</file>

<file path=xl/calcChain.xml><?xml version="1.0" encoding="utf-8"?>
<calcChain xmlns="http://schemas.openxmlformats.org/spreadsheetml/2006/main">
  <c r="U107" i="21" l="1"/>
  <c r="Q107" i="21"/>
  <c r="U105" i="21"/>
  <c r="Q105" i="21"/>
  <c r="U104" i="21"/>
  <c r="Q104" i="21"/>
  <c r="U103" i="21"/>
  <c r="Q103" i="21"/>
  <c r="U102" i="21"/>
  <c r="Q102" i="21"/>
  <c r="U101" i="21"/>
  <c r="Q101" i="21"/>
  <c r="U100" i="21"/>
  <c r="Q100" i="21"/>
  <c r="U99" i="21"/>
  <c r="Q99" i="21"/>
  <c r="U98" i="21"/>
  <c r="Q98" i="21"/>
  <c r="U97" i="21"/>
  <c r="Q97" i="21"/>
  <c r="U96" i="21"/>
  <c r="Q96" i="21"/>
  <c r="U95" i="21"/>
  <c r="Q95" i="21"/>
  <c r="U94" i="21"/>
  <c r="Q94" i="21"/>
  <c r="U93" i="21"/>
  <c r="Q93" i="21"/>
  <c r="U92" i="21"/>
  <c r="Q92" i="21"/>
  <c r="U91" i="21"/>
  <c r="Q91" i="21"/>
  <c r="U90" i="21"/>
  <c r="Q90" i="21"/>
  <c r="U89" i="21"/>
  <c r="Q89" i="21"/>
  <c r="U88" i="21"/>
  <c r="Q88" i="21"/>
  <c r="U87" i="21"/>
  <c r="Q87" i="21"/>
  <c r="U86" i="21"/>
  <c r="Q86" i="21"/>
  <c r="U85" i="21"/>
  <c r="Q85" i="21"/>
  <c r="U84" i="21"/>
  <c r="Q84" i="21"/>
  <c r="U83" i="21"/>
  <c r="Q83" i="21"/>
  <c r="U82" i="21"/>
  <c r="Q82" i="21"/>
  <c r="U81" i="21"/>
  <c r="Q81" i="21"/>
  <c r="U80" i="21"/>
  <c r="Q80" i="21"/>
  <c r="U79" i="21"/>
  <c r="Q79" i="21"/>
  <c r="U78" i="21"/>
  <c r="Q78" i="21"/>
  <c r="U77" i="21"/>
  <c r="Q77" i="21"/>
  <c r="U76" i="21"/>
  <c r="Q76" i="21"/>
  <c r="U75" i="21"/>
  <c r="Q75" i="21"/>
  <c r="U74" i="21"/>
  <c r="Q74" i="21"/>
  <c r="U73" i="21"/>
  <c r="Q73" i="21"/>
  <c r="U72" i="21"/>
  <c r="Q72" i="21"/>
  <c r="U71" i="21"/>
  <c r="Q71" i="21"/>
  <c r="U70" i="21"/>
  <c r="Q70" i="21"/>
  <c r="U69" i="21"/>
  <c r="Q69" i="21"/>
  <c r="U68" i="21"/>
  <c r="Q68" i="21"/>
  <c r="U67" i="21"/>
  <c r="Q67" i="21"/>
  <c r="U66" i="21"/>
  <c r="Q66" i="21"/>
  <c r="U65" i="21"/>
  <c r="Q65" i="21"/>
  <c r="U64" i="21"/>
  <c r="Q64" i="21"/>
  <c r="Y63" i="21"/>
  <c r="U63" i="21"/>
  <c r="Q63" i="21"/>
  <c r="Y62" i="21"/>
  <c r="U62" i="21"/>
  <c r="Q62" i="21"/>
  <c r="Y61" i="21"/>
  <c r="U61" i="21"/>
  <c r="Q61" i="21"/>
  <c r="Y60" i="21"/>
  <c r="U60" i="21"/>
  <c r="Q60" i="21"/>
  <c r="Y59" i="21"/>
  <c r="U59" i="21"/>
  <c r="Q59" i="21"/>
  <c r="Y58" i="21"/>
  <c r="U58" i="21"/>
  <c r="Q58" i="21"/>
  <c r="Y57" i="21"/>
  <c r="U57" i="21"/>
  <c r="Q57" i="21"/>
  <c r="Y56" i="21"/>
  <c r="U56" i="21"/>
  <c r="Q56" i="21"/>
  <c r="Y55" i="21"/>
  <c r="U55" i="21"/>
  <c r="Q55" i="21"/>
  <c r="Y54" i="21"/>
  <c r="U54" i="21"/>
  <c r="Q54" i="21"/>
  <c r="Y53" i="21"/>
  <c r="U53" i="21"/>
  <c r="Q53" i="21"/>
  <c r="Y52" i="21"/>
  <c r="U52" i="21"/>
  <c r="Q52" i="21"/>
  <c r="Y51" i="21"/>
  <c r="U51" i="21"/>
  <c r="Y50" i="21"/>
  <c r="U50" i="21"/>
  <c r="Q50" i="21"/>
  <c r="Y49" i="21"/>
  <c r="U49" i="21"/>
  <c r="Q49" i="21"/>
  <c r="Y48" i="21"/>
  <c r="U48" i="21"/>
  <c r="Q48" i="21"/>
  <c r="Y47" i="21"/>
  <c r="U47" i="21"/>
  <c r="Q47" i="21"/>
  <c r="Y46" i="21"/>
  <c r="U46" i="21"/>
  <c r="Q46" i="21"/>
  <c r="Y45" i="21"/>
  <c r="U45" i="21"/>
  <c r="Q45" i="21"/>
  <c r="Y44" i="21"/>
  <c r="U44" i="21"/>
  <c r="Q44" i="21"/>
  <c r="Y43" i="21"/>
  <c r="U43" i="21"/>
  <c r="Q43" i="21"/>
  <c r="Y42" i="21"/>
  <c r="U42" i="21"/>
  <c r="Q42" i="21"/>
  <c r="Y41" i="21"/>
  <c r="U41" i="21"/>
  <c r="Q41" i="21"/>
  <c r="Y40" i="21"/>
  <c r="U40" i="21"/>
  <c r="Q40" i="21"/>
  <c r="Y39" i="21"/>
  <c r="U39" i="21"/>
  <c r="Q39" i="21"/>
  <c r="Y38" i="21"/>
  <c r="U38" i="21"/>
  <c r="Q38" i="21"/>
  <c r="Y37" i="21"/>
  <c r="U37" i="21"/>
  <c r="Q37" i="21"/>
  <c r="Y36" i="21"/>
  <c r="U36" i="21"/>
  <c r="Q36" i="21"/>
  <c r="Y35" i="21"/>
  <c r="U35" i="21"/>
  <c r="Q35" i="21"/>
  <c r="Y34" i="21"/>
  <c r="U34" i="21"/>
  <c r="Q34" i="21"/>
  <c r="Y33" i="21"/>
  <c r="U33" i="21"/>
  <c r="Q33" i="21"/>
  <c r="Y32" i="21"/>
  <c r="U32" i="21"/>
  <c r="Q32" i="21"/>
  <c r="Y31" i="21"/>
  <c r="U31" i="21"/>
  <c r="Q31" i="21"/>
  <c r="Y30" i="21"/>
  <c r="U30" i="21"/>
  <c r="Q30" i="21"/>
  <c r="Y29" i="21"/>
  <c r="U29" i="21"/>
  <c r="Q29" i="21"/>
  <c r="Y28" i="21"/>
  <c r="U28" i="21"/>
  <c r="Q28" i="21"/>
  <c r="Y27" i="21"/>
  <c r="U27" i="21"/>
  <c r="Q27" i="21"/>
  <c r="Y26" i="21"/>
  <c r="U26" i="21"/>
  <c r="Q26" i="21"/>
  <c r="Y25" i="21"/>
  <c r="U25" i="21"/>
  <c r="Q25" i="21"/>
  <c r="Y24" i="21"/>
  <c r="U24" i="21"/>
  <c r="Q24" i="21"/>
  <c r="Y23" i="21"/>
  <c r="U23" i="21"/>
  <c r="Q23" i="21"/>
  <c r="Y22" i="21"/>
  <c r="U22" i="21"/>
  <c r="Q22" i="21"/>
  <c r="Y21" i="21"/>
  <c r="U21" i="21"/>
  <c r="Q21" i="21"/>
  <c r="Y20" i="21"/>
  <c r="U20" i="21"/>
  <c r="Q20" i="21"/>
  <c r="Y19" i="21"/>
  <c r="U19" i="21"/>
  <c r="Q19" i="21"/>
  <c r="Y18" i="21"/>
  <c r="U18" i="21"/>
  <c r="Q18" i="21"/>
  <c r="Y17" i="21"/>
  <c r="U17" i="21"/>
  <c r="Q17" i="21"/>
  <c r="Y16" i="21"/>
  <c r="U16" i="21"/>
  <c r="Q16" i="21"/>
  <c r="Y15" i="21"/>
  <c r="U15" i="21"/>
  <c r="Q15" i="21"/>
  <c r="Y14" i="21"/>
  <c r="U14" i="21"/>
  <c r="Q14" i="21"/>
  <c r="Y13" i="21"/>
  <c r="U13" i="21"/>
  <c r="Y12" i="21"/>
  <c r="U12" i="21"/>
  <c r="Y11" i="21"/>
  <c r="U11" i="21"/>
  <c r="P11" i="21"/>
  <c r="Q10" i="21" s="1"/>
  <c r="Y10" i="21"/>
  <c r="U10" i="21"/>
  <c r="P12" i="21" l="1"/>
  <c r="Q11" i="21" l="1"/>
  <c r="P13" i="21"/>
  <c r="J20" i="21"/>
  <c r="J6" i="21"/>
  <c r="J10" i="21" l="1"/>
  <c r="Q12" i="21"/>
  <c r="P14" i="21"/>
  <c r="Q13" i="21" s="1"/>
  <c r="E26" i="21" l="1"/>
  <c r="E30" i="21" s="1"/>
  <c r="J26" i="21"/>
  <c r="J28" i="21" l="1"/>
  <c r="J30" i="21" s="1"/>
  <c r="J32" i="21" l="1"/>
</calcChain>
</file>

<file path=xl/sharedStrings.xml><?xml version="1.0" encoding="utf-8"?>
<sst xmlns="http://schemas.openxmlformats.org/spreadsheetml/2006/main" count="34" uniqueCount="28">
  <si>
    <t xml:space="preserve">Total frais d'acte d'achat :   </t>
  </si>
  <si>
    <t xml:space="preserve">TVA :   </t>
  </si>
  <si>
    <t xml:space="preserve">Honoraires notaire :   </t>
  </si>
  <si>
    <t xml:space="preserve">Inscription :   </t>
  </si>
  <si>
    <t xml:space="preserve">Frais divers :  </t>
  </si>
  <si>
    <t xml:space="preserve">Honoraires :   </t>
  </si>
  <si>
    <t xml:space="preserve">Frais d'enregistrement :   </t>
  </si>
  <si>
    <t>Calculs des frais liés à l'acte de crédit</t>
  </si>
  <si>
    <t>Données concernant le logement</t>
  </si>
  <si>
    <t>:</t>
  </si>
  <si>
    <t xml:space="preserve">Indemnité de remploi : </t>
  </si>
  <si>
    <t xml:space="preserve">Frais de main levée : </t>
  </si>
  <si>
    <t xml:space="preserve">Solde restant sur prêt en cours : </t>
  </si>
  <si>
    <t xml:space="preserve">Autres dépenses supplémentaires :  </t>
  </si>
  <si>
    <t xml:space="preserve">Coût des transformations TTC :  </t>
  </si>
  <si>
    <t xml:space="preserve">Honoraires d'architecte TTC :  </t>
  </si>
  <si>
    <t xml:space="preserve">Coût total des transformations :  </t>
  </si>
  <si>
    <t xml:space="preserve">Prix initial de l'acquisition : </t>
  </si>
  <si>
    <t xml:space="preserve">Taux du prêt à racheter : </t>
  </si>
  <si>
    <t>DE</t>
  </si>
  <si>
    <t>A</t>
  </si>
  <si>
    <t xml:space="preserve"> %</t>
  </si>
  <si>
    <t>0 24%</t>
  </si>
  <si>
    <t>La totalité des colonnes devrait se retrouver dans la cellule frais de main levée, Le calcul se fait sur le montant d'acquisition initial,</t>
  </si>
  <si>
    <t>Dans cet exemple si 200000*0,46%= 920 €</t>
  </si>
  <si>
    <t>Travaux</t>
  </si>
  <si>
    <t>Montant du rachat travaux comprises</t>
  </si>
  <si>
    <t>Les cellules en couleurs sont des % égaux mais sur tranches différentes,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</si>
</sst>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&quot;€&quot;\ * #,##0.00_ ;_ &quot;€&quot;\ * \-#,##0.00_ ;_ &quot;€&quot;\ * &quot;-&quot;??_ ;_ @_ "/>
    <numFmt numFmtId="170" formatCode="###0.000;###0.000"/>
    <numFmt numFmtId="171" formatCode="#,##0;#,##0"/>
  </numFmts>
  <fonts count="11" x14ac:knownFonts="1">
    <font>
      <sz val="10"/>
      <color rgb="FF000000"/>
      <name val="Times New Roman"/>
      <charset val="204"/>
    </font>
    <font>
      <sz val="11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Times New Roman"/>
      <family val="1"/>
    </font>
    <font>
      <b/>
      <sz val="10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sz val="8"/>
      <color theme="1"/>
      <name val="Times New Roman"/>
      <family val="2"/>
    </font>
    <font>
      <b/>
      <sz val="10"/>
      <color theme="1"/>
      <name val="Times New Roman"/>
      <family val="1"/>
    </font>
  </fonts>
  <fills count="2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21">
    <border>
      <left/>
      <right/>
      <top/>
      <bottom/>
      <diagonal/>
    </border>
    <border>
      <left style="hair">
        <color rgb="FF0070C0"/>
      </left>
      <right/>
      <top/>
      <bottom style="hair">
        <color rgb="FF0070C0"/>
      </bottom>
      <diagonal/>
    </border>
    <border>
      <left/>
      <right/>
      <top/>
      <bottom style="hair">
        <color rgb="FF0070C0"/>
      </bottom>
      <diagonal/>
    </border>
    <border>
      <left/>
      <right style="hair">
        <color rgb="FF0070C0"/>
      </right>
      <top/>
      <bottom style="hair">
        <color rgb="FF0070C0"/>
      </bottom>
      <diagonal/>
    </border>
    <border>
      <left style="hair">
        <color rgb="FF0070C0"/>
      </left>
      <right/>
      <top/>
      <bottom/>
      <diagonal/>
    </border>
    <border>
      <left/>
      <right/>
      <top style="hair">
        <color rgb="FF0070C0"/>
      </top>
      <bottom/>
      <diagonal/>
    </border>
    <border>
      <left style="hair">
        <color rgb="FF0070C0"/>
      </left>
      <right/>
      <top style="hair">
        <color rgb="FF0070C0"/>
      </top>
      <bottom/>
      <diagonal/>
    </border>
    <border>
      <left/>
      <right style="hair">
        <color rgb="FF0070C0"/>
      </right>
      <top style="hair">
        <color rgb="FF0070C0"/>
      </top>
      <bottom/>
      <diagonal/>
    </border>
    <border>
      <left/>
      <right style="hair">
        <color rgb="FF0070C0"/>
      </right>
      <top/>
      <bottom/>
      <diagonal/>
    </border>
    <border>
      <left/>
      <right style="dotted">
        <color rgb="FF0070C0"/>
      </right>
      <top/>
      <bottom style="dotted">
        <color rgb="FF0070C0"/>
      </bottom>
      <diagonal/>
    </border>
    <border>
      <left/>
      <right/>
      <top/>
      <bottom style="dotted">
        <color rgb="FF0070C0"/>
      </bottom>
      <diagonal/>
    </border>
    <border>
      <left style="dotted">
        <color rgb="FF0070C0"/>
      </left>
      <right/>
      <top/>
      <bottom style="dotted">
        <color rgb="FF0070C0"/>
      </bottom>
      <diagonal/>
    </border>
    <border>
      <left/>
      <right style="dotted">
        <color rgb="FF0070C0"/>
      </right>
      <top/>
      <bottom/>
      <diagonal/>
    </border>
    <border>
      <left/>
      <right style="dotted">
        <color rgb="FF0070C0"/>
      </right>
      <top style="dotted">
        <color rgb="FF0070C0"/>
      </top>
      <bottom style="dotted">
        <color rgb="FF0070C0"/>
      </bottom>
      <diagonal/>
    </border>
    <border>
      <left style="dotted">
        <color rgb="FF0070C0"/>
      </left>
      <right/>
      <top style="dotted">
        <color rgb="FF0070C0"/>
      </top>
      <bottom style="dotted">
        <color rgb="FF0070C0"/>
      </bottom>
      <diagonal/>
    </border>
    <border>
      <left style="dotted">
        <color rgb="FF0070C0"/>
      </left>
      <right/>
      <top/>
      <bottom/>
      <diagonal/>
    </border>
    <border>
      <left/>
      <right/>
      <top style="dotted">
        <color rgb="FF0070C0"/>
      </top>
      <bottom style="dotted">
        <color rgb="FF0070C0"/>
      </bottom>
      <diagonal/>
    </border>
    <border>
      <left/>
      <right style="dotted">
        <color rgb="FF0070C0"/>
      </right>
      <top style="dotted">
        <color rgb="FF0070C0"/>
      </top>
      <bottom/>
      <diagonal/>
    </border>
    <border>
      <left/>
      <right/>
      <top style="dotted">
        <color rgb="FF0070C0"/>
      </top>
      <bottom/>
      <diagonal/>
    </border>
    <border>
      <left style="dotted">
        <color rgb="FF0070C0"/>
      </left>
      <right/>
      <top style="dotted">
        <color rgb="FF0070C0"/>
      </top>
      <bottom/>
      <diagonal/>
    </border>
    <border>
      <left style="medium">
        <color theme="9" tint="-0.499984740745262"/>
      </left>
      <right/>
      <top/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90">
    <xf numFmtId="0" fontId="0" fillId="2" borderId="0" xfId="0" applyFill="1" applyBorder="1" applyAlignment="1">
      <alignment horizontal="left" vertical="top"/>
    </xf>
    <xf numFmtId="0" fontId="3" fillId="3" borderId="16" xfId="0" applyFont="1" applyFill="1" applyBorder="1" applyAlignment="1">
      <alignment vertical="center"/>
    </xf>
    <xf numFmtId="0" fontId="4" fillId="4" borderId="0" xfId="0" applyFont="1" applyFill="1"/>
    <xf numFmtId="0" fontId="4" fillId="0" borderId="0" xfId="0" applyFont="1"/>
    <xf numFmtId="0" fontId="4" fillId="4" borderId="19" xfId="0" applyFont="1" applyFill="1" applyBorder="1"/>
    <xf numFmtId="0" fontId="4" fillId="4" borderId="18" xfId="0" applyFont="1" applyFill="1" applyBorder="1"/>
    <xf numFmtId="0" fontId="4" fillId="4" borderId="17" xfId="0" applyFont="1" applyFill="1" applyBorder="1"/>
    <xf numFmtId="0" fontId="4" fillId="4" borderId="15" xfId="0" applyFont="1" applyFill="1" applyBorder="1"/>
    <xf numFmtId="0" fontId="4" fillId="4" borderId="12" xfId="0" applyFont="1" applyFill="1" applyBorder="1"/>
    <xf numFmtId="0" fontId="4" fillId="4" borderId="0" xfId="0" applyFont="1" applyFill="1" applyBorder="1"/>
    <xf numFmtId="0" fontId="4" fillId="4" borderId="0" xfId="0" applyFont="1" applyFill="1" applyBorder="1" applyAlignment="1">
      <alignment horizontal="right"/>
    </xf>
    <xf numFmtId="0" fontId="4" fillId="4" borderId="11" xfId="0" applyFont="1" applyFill="1" applyBorder="1"/>
    <xf numFmtId="0" fontId="4" fillId="4" borderId="10" xfId="0" applyFont="1" applyFill="1" applyBorder="1"/>
    <xf numFmtId="0" fontId="4" fillId="4" borderId="9" xfId="0" applyFont="1" applyFill="1" applyBorder="1"/>
    <xf numFmtId="0" fontId="6" fillId="4" borderId="0" xfId="0" applyFont="1" applyFill="1" applyBorder="1" applyAlignment="1">
      <alignment horizontal="right"/>
    </xf>
    <xf numFmtId="0" fontId="2" fillId="3" borderId="14" xfId="0" applyFont="1" applyFill="1" applyBorder="1" applyAlignment="1">
      <alignment vertical="center"/>
    </xf>
    <xf numFmtId="0" fontId="2" fillId="3" borderId="16" xfId="0" applyFont="1" applyFill="1" applyBorder="1" applyAlignment="1">
      <alignment vertical="center"/>
    </xf>
    <xf numFmtId="0" fontId="2" fillId="3" borderId="13" xfId="0" applyFont="1" applyFill="1" applyBorder="1" applyAlignment="1">
      <alignment vertical="center"/>
    </xf>
    <xf numFmtId="0" fontId="3" fillId="3" borderId="16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vertical="center"/>
    </xf>
    <xf numFmtId="0" fontId="4" fillId="3" borderId="14" xfId="0" applyFont="1" applyFill="1" applyBorder="1"/>
    <xf numFmtId="44" fontId="6" fillId="7" borderId="14" xfId="0" applyNumberFormat="1" applyFont="1" applyFill="1" applyBorder="1" applyAlignment="1">
      <alignment horizontal="center"/>
    </xf>
    <xf numFmtId="44" fontId="6" fillId="7" borderId="13" xfId="0" applyNumberFormat="1" applyFont="1" applyFill="1" applyBorder="1" applyAlignment="1">
      <alignment horizontal="center"/>
    </xf>
    <xf numFmtId="44" fontId="4" fillId="7" borderId="14" xfId="1" applyFont="1" applyFill="1" applyBorder="1" applyAlignment="1">
      <alignment horizontal="center"/>
    </xf>
    <xf numFmtId="44" fontId="4" fillId="7" borderId="13" xfId="1" applyFont="1" applyFill="1" applyBorder="1" applyAlignment="1">
      <alignment horizontal="center"/>
    </xf>
    <xf numFmtId="44" fontId="4" fillId="4" borderId="14" xfId="0" applyNumberFormat="1" applyFont="1" applyFill="1" applyBorder="1" applyAlignment="1">
      <alignment horizontal="center"/>
    </xf>
    <xf numFmtId="44" fontId="4" fillId="4" borderId="13" xfId="0" applyNumberFormat="1" applyFont="1" applyFill="1" applyBorder="1" applyAlignment="1">
      <alignment horizontal="center"/>
    </xf>
    <xf numFmtId="44" fontId="4" fillId="7" borderId="14" xfId="0" applyNumberFormat="1" applyFont="1" applyFill="1" applyBorder="1" applyAlignment="1">
      <alignment horizontal="center"/>
    </xf>
    <xf numFmtId="44" fontId="4" fillId="7" borderId="13" xfId="0" applyNumberFormat="1" applyFont="1" applyFill="1" applyBorder="1" applyAlignment="1">
      <alignment horizontal="center"/>
    </xf>
    <xf numFmtId="0" fontId="4" fillId="4" borderId="0" xfId="0" applyFont="1" applyFill="1" applyBorder="1" applyAlignment="1">
      <alignment horizontal="left"/>
    </xf>
    <xf numFmtId="0" fontId="0" fillId="4" borderId="20" xfId="0" applyFill="1" applyBorder="1" applyAlignment="1">
      <alignment horizontal="right"/>
    </xf>
    <xf numFmtId="0" fontId="5" fillId="4" borderId="20" xfId="0" applyFont="1" applyFill="1" applyBorder="1" applyAlignment="1">
      <alignment horizontal="right"/>
    </xf>
    <xf numFmtId="0" fontId="4" fillId="4" borderId="6" xfId="0" applyFont="1" applyFill="1" applyBorder="1"/>
    <xf numFmtId="0" fontId="4" fillId="4" borderId="5" xfId="0" applyFont="1" applyFill="1" applyBorder="1"/>
    <xf numFmtId="0" fontId="4" fillId="4" borderId="7" xfId="0" applyFont="1" applyFill="1" applyBorder="1"/>
    <xf numFmtId="0" fontId="4" fillId="4" borderId="4" xfId="0" applyFont="1" applyFill="1" applyBorder="1"/>
    <xf numFmtId="0" fontId="4" fillId="4" borderId="8" xfId="0" applyFont="1" applyFill="1" applyBorder="1"/>
    <xf numFmtId="0" fontId="4" fillId="4" borderId="1" xfId="0" applyFont="1" applyFill="1" applyBorder="1"/>
    <xf numFmtId="0" fontId="4" fillId="4" borderId="2" xfId="0" applyFont="1" applyFill="1" applyBorder="1"/>
    <xf numFmtId="0" fontId="4" fillId="4" borderId="3" xfId="0" applyFont="1" applyFill="1" applyBorder="1"/>
    <xf numFmtId="0" fontId="4" fillId="4" borderId="0" xfId="0" applyFont="1" applyFill="1" applyBorder="1" applyAlignment="1">
      <alignment horizontal="center"/>
    </xf>
    <xf numFmtId="0" fontId="4" fillId="4" borderId="12" xfId="0" applyFont="1" applyFill="1" applyBorder="1" applyAlignment="1">
      <alignment horizontal="center"/>
    </xf>
    <xf numFmtId="0" fontId="4" fillId="0" borderId="0" xfId="0" applyFont="1" applyAlignment="1">
      <alignment horizontal="right"/>
    </xf>
    <xf numFmtId="0" fontId="4" fillId="4" borderId="0" xfId="0" applyNumberFormat="1" applyFont="1" applyFill="1" applyBorder="1" applyAlignment="1"/>
    <xf numFmtId="9" fontId="4" fillId="4" borderId="14" xfId="0" applyNumberFormat="1" applyFont="1" applyFill="1" applyBorder="1" applyAlignment="1">
      <alignment horizontal="center"/>
    </xf>
    <xf numFmtId="4" fontId="1" fillId="2" borderId="0" xfId="0" applyNumberFormat="1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10" fontId="1" fillId="2" borderId="0" xfId="0" applyNumberFormat="1" applyFont="1" applyFill="1" applyBorder="1" applyAlignment="1">
      <alignment horizontal="center" vertical="top"/>
    </xf>
    <xf numFmtId="4" fontId="1" fillId="2" borderId="0" xfId="0" applyNumberFormat="1" applyFont="1" applyFill="1" applyBorder="1" applyAlignment="1">
      <alignment horizontal="center" vertical="center"/>
    </xf>
    <xf numFmtId="10" fontId="1" fillId="8" borderId="0" xfId="0" applyNumberFormat="1" applyFont="1" applyFill="1" applyBorder="1" applyAlignment="1">
      <alignment horizontal="center" vertical="top"/>
    </xf>
    <xf numFmtId="10" fontId="1" fillId="10" borderId="0" xfId="0" applyNumberFormat="1" applyFont="1" applyFill="1" applyBorder="1" applyAlignment="1">
      <alignment horizontal="center" vertical="top"/>
    </xf>
    <xf numFmtId="10" fontId="1" fillId="9" borderId="0" xfId="0" applyNumberFormat="1" applyFont="1" applyFill="1" applyBorder="1" applyAlignment="1">
      <alignment horizontal="center" vertical="top"/>
    </xf>
    <xf numFmtId="10" fontId="7" fillId="8" borderId="0" xfId="0" applyNumberFormat="1" applyFont="1" applyFill="1" applyBorder="1" applyAlignment="1">
      <alignment horizontal="center" vertical="top"/>
    </xf>
    <xf numFmtId="10" fontId="7" fillId="2" borderId="0" xfId="0" applyNumberFormat="1" applyFont="1" applyFill="1" applyBorder="1" applyAlignment="1">
      <alignment horizontal="center" vertical="top"/>
    </xf>
    <xf numFmtId="4" fontId="1" fillId="2" borderId="0" xfId="0" applyNumberFormat="1" applyFont="1" applyFill="1" applyBorder="1" applyAlignment="1">
      <alignment horizontal="center" vertical="top" wrapText="1"/>
    </xf>
    <xf numFmtId="10" fontId="7" fillId="11" borderId="0" xfId="0" applyNumberFormat="1" applyFont="1" applyFill="1" applyBorder="1" applyAlignment="1">
      <alignment horizontal="center" vertical="top"/>
    </xf>
    <xf numFmtId="10" fontId="1" fillId="12" borderId="0" xfId="0" applyNumberFormat="1" applyFont="1" applyFill="1" applyBorder="1" applyAlignment="1">
      <alignment horizontal="center" vertical="top"/>
    </xf>
    <xf numFmtId="10" fontId="1" fillId="11" borderId="0" xfId="0" applyNumberFormat="1" applyFont="1" applyFill="1" applyBorder="1" applyAlignment="1">
      <alignment horizontal="center" vertical="top"/>
    </xf>
    <xf numFmtId="10" fontId="1" fillId="7" borderId="0" xfId="0" applyNumberFormat="1" applyFont="1" applyFill="1" applyBorder="1" applyAlignment="1">
      <alignment horizontal="center" vertical="top"/>
    </xf>
    <xf numFmtId="10" fontId="1" fillId="13" borderId="0" xfId="0" applyNumberFormat="1" applyFont="1" applyFill="1" applyBorder="1" applyAlignment="1">
      <alignment horizontal="center" vertical="top"/>
    </xf>
    <xf numFmtId="4" fontId="8" fillId="2" borderId="0" xfId="0" applyNumberFormat="1" applyFont="1" applyFill="1" applyBorder="1" applyAlignment="1">
      <alignment horizontal="center" vertical="top"/>
    </xf>
    <xf numFmtId="10" fontId="7" fillId="14" borderId="0" xfId="0" applyNumberFormat="1" applyFont="1" applyFill="1" applyBorder="1" applyAlignment="1">
      <alignment horizontal="center" vertical="top"/>
    </xf>
    <xf numFmtId="10" fontId="7" fillId="15" borderId="0" xfId="0" applyNumberFormat="1" applyFont="1" applyFill="1" applyBorder="1" applyAlignment="1">
      <alignment horizontal="center" vertical="top"/>
    </xf>
    <xf numFmtId="10" fontId="7" fillId="16" borderId="0" xfId="0" applyNumberFormat="1" applyFont="1" applyFill="1" applyBorder="1" applyAlignment="1">
      <alignment horizontal="center" vertical="top"/>
    </xf>
    <xf numFmtId="10" fontId="7" fillId="3" borderId="0" xfId="0" applyNumberFormat="1" applyFont="1" applyFill="1" applyBorder="1" applyAlignment="1">
      <alignment horizontal="center" vertical="top"/>
    </xf>
    <xf numFmtId="10" fontId="1" fillId="16" borderId="0" xfId="0" applyNumberFormat="1" applyFont="1" applyFill="1" applyBorder="1" applyAlignment="1">
      <alignment horizontal="center" vertical="top"/>
    </xf>
    <xf numFmtId="10" fontId="1" fillId="3" borderId="0" xfId="0" applyNumberFormat="1" applyFont="1" applyFill="1" applyBorder="1" applyAlignment="1">
      <alignment horizontal="center" vertical="top"/>
    </xf>
    <xf numFmtId="10" fontId="1" fillId="2" borderId="0" xfId="0" applyNumberFormat="1" applyFont="1" applyFill="1" applyBorder="1" applyAlignment="1">
      <alignment horizontal="center" vertical="top" wrapText="1"/>
    </xf>
    <xf numFmtId="170" fontId="1" fillId="2" borderId="0" xfId="0" applyNumberFormat="1" applyFont="1" applyFill="1" applyBorder="1" applyAlignment="1">
      <alignment horizontal="center" vertical="top"/>
    </xf>
    <xf numFmtId="10" fontId="1" fillId="6" borderId="0" xfId="0" applyNumberFormat="1" applyFont="1" applyFill="1" applyBorder="1" applyAlignment="1">
      <alignment horizontal="center" vertical="top"/>
    </xf>
    <xf numFmtId="170" fontId="1" fillId="2" borderId="0" xfId="0" applyNumberFormat="1" applyFont="1" applyFill="1" applyBorder="1" applyAlignment="1">
      <alignment horizontal="center" vertical="center"/>
    </xf>
    <xf numFmtId="10" fontId="1" fillId="17" borderId="0" xfId="0" applyNumberFormat="1" applyFont="1" applyFill="1" applyBorder="1" applyAlignment="1">
      <alignment horizontal="center" vertical="top"/>
    </xf>
    <xf numFmtId="10" fontId="1" fillId="18" borderId="0" xfId="0" applyNumberFormat="1" applyFont="1" applyFill="1" applyBorder="1" applyAlignment="1">
      <alignment horizontal="center" vertical="top"/>
    </xf>
    <xf numFmtId="10" fontId="1" fillId="19" borderId="0" xfId="0" applyNumberFormat="1" applyFont="1" applyFill="1" applyBorder="1" applyAlignment="1">
      <alignment horizontal="center" vertical="top"/>
    </xf>
    <xf numFmtId="10" fontId="1" fillId="2" borderId="0" xfId="0" applyNumberFormat="1" applyFont="1" applyFill="1" applyBorder="1" applyAlignment="1">
      <alignment horizontal="center" vertical="center" wrapText="1"/>
    </xf>
    <xf numFmtId="10" fontId="1" fillId="4" borderId="0" xfId="0" applyNumberFormat="1" applyFont="1" applyFill="1" applyBorder="1" applyAlignment="1">
      <alignment horizontal="center" vertical="top" wrapText="1"/>
    </xf>
    <xf numFmtId="10" fontId="1" fillId="20" borderId="0" xfId="0" applyNumberFormat="1" applyFont="1" applyFill="1" applyBorder="1" applyAlignment="1">
      <alignment horizontal="center" vertical="top"/>
    </xf>
    <xf numFmtId="10" fontId="1" fillId="21" borderId="0" xfId="0" applyNumberFormat="1" applyFont="1" applyFill="1" applyBorder="1" applyAlignment="1">
      <alignment horizontal="center" vertical="top"/>
    </xf>
    <xf numFmtId="10" fontId="1" fillId="5" borderId="0" xfId="0" applyNumberFormat="1" applyFont="1" applyFill="1" applyBorder="1" applyAlignment="1">
      <alignment horizontal="center" vertical="top"/>
    </xf>
    <xf numFmtId="4" fontId="1" fillId="2" borderId="0" xfId="0" applyNumberFormat="1" applyFont="1" applyFill="1" applyBorder="1" applyAlignment="1">
      <alignment horizontal="center"/>
    </xf>
    <xf numFmtId="10" fontId="1" fillId="2" borderId="0" xfId="0" applyNumberFormat="1" applyFont="1" applyFill="1" applyBorder="1" applyAlignment="1">
      <alignment horizontal="center" vertical="center"/>
    </xf>
    <xf numFmtId="171" fontId="1" fillId="2" borderId="0" xfId="0" applyNumberFormat="1" applyFont="1" applyFill="1" applyBorder="1" applyAlignment="1">
      <alignment horizontal="center" vertical="top"/>
    </xf>
    <xf numFmtId="10" fontId="1" fillId="22" borderId="0" xfId="0" applyNumberFormat="1" applyFont="1" applyFill="1" applyBorder="1" applyAlignment="1">
      <alignment horizontal="center" vertical="top"/>
    </xf>
    <xf numFmtId="4" fontId="1" fillId="2" borderId="0" xfId="0" applyNumberFormat="1" applyFont="1" applyFill="1" applyBorder="1" applyAlignment="1">
      <alignment horizontal="center" vertical="center" wrapText="1"/>
    </xf>
    <xf numFmtId="171" fontId="9" fillId="2" borderId="0" xfId="0" applyNumberFormat="1" applyFont="1" applyFill="1" applyBorder="1" applyAlignment="1">
      <alignment horizontal="center" vertical="top"/>
    </xf>
    <xf numFmtId="10" fontId="1" fillId="9" borderId="0" xfId="0" applyNumberFormat="1" applyFont="1" applyFill="1" applyBorder="1" applyAlignment="1">
      <alignment horizontal="center" vertical="top" wrapText="1"/>
    </xf>
    <xf numFmtId="10" fontId="1" fillId="23" borderId="0" xfId="0" applyNumberFormat="1" applyFont="1" applyFill="1" applyBorder="1" applyAlignment="1">
      <alignment horizontal="center" vertical="top" wrapText="1"/>
    </xf>
    <xf numFmtId="10" fontId="1" fillId="23" borderId="0" xfId="0" applyNumberFormat="1" applyFont="1" applyFill="1" applyBorder="1" applyAlignment="1">
      <alignment horizontal="center" vertical="top"/>
    </xf>
    <xf numFmtId="10" fontId="10" fillId="4" borderId="0" xfId="2" applyNumberFormat="1" applyFont="1" applyFill="1" applyBorder="1" applyAlignment="1">
      <alignment horizontal="left"/>
    </xf>
    <xf numFmtId="0" fontId="4" fillId="4" borderId="15" xfId="0" applyFont="1" applyFill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7"/>
  <sheetViews>
    <sheetView showGridLines="0" tabSelected="1" workbookViewId="0">
      <selection activeCell="O14" sqref="O14"/>
    </sheetView>
  </sheetViews>
  <sheetFormatPr baseColWidth="10" defaultRowHeight="12.75" x14ac:dyDescent="0.2"/>
  <cols>
    <col min="1" max="1" width="5.33203125" style="3" customWidth="1"/>
    <col min="2" max="2" width="8.33203125" style="3" customWidth="1"/>
    <col min="3" max="4" width="12" style="3"/>
    <col min="5" max="5" width="12.5" style="3" customWidth="1"/>
    <col min="6" max="7" width="12" style="3"/>
    <col min="8" max="8" width="8.33203125" style="3" customWidth="1"/>
    <col min="9" max="9" width="20.83203125" style="3" customWidth="1"/>
    <col min="10" max="11" width="12" style="3"/>
    <col min="12" max="12" width="5" style="3" customWidth="1"/>
    <col min="13" max="13" width="8.33203125" style="3" customWidth="1"/>
    <col min="14" max="16384" width="12" style="3"/>
  </cols>
  <sheetData>
    <row r="1" spans="1:26" x14ac:dyDescent="0.2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26" x14ac:dyDescent="0.2">
      <c r="A2" s="2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6"/>
      <c r="N2" s="2"/>
    </row>
    <row r="3" spans="1:26" ht="18.75" x14ac:dyDescent="0.2">
      <c r="A3" s="2"/>
      <c r="B3" s="7"/>
      <c r="C3" s="20"/>
      <c r="D3" s="18" t="s">
        <v>8</v>
      </c>
      <c r="E3" s="1"/>
      <c r="F3" s="1"/>
      <c r="G3" s="1"/>
      <c r="H3" s="1"/>
      <c r="I3" s="1"/>
      <c r="J3" s="1"/>
      <c r="K3" s="1"/>
      <c r="L3" s="19"/>
      <c r="M3" s="8"/>
      <c r="N3" s="2"/>
      <c r="P3" s="3" t="s">
        <v>23</v>
      </c>
    </row>
    <row r="4" spans="1:26" x14ac:dyDescent="0.2">
      <c r="A4" s="2"/>
      <c r="B4" s="7"/>
      <c r="C4" s="9"/>
      <c r="D4" s="9"/>
      <c r="E4" s="9"/>
      <c r="F4" s="9"/>
      <c r="G4" s="9"/>
      <c r="H4" s="9"/>
      <c r="I4" s="9"/>
      <c r="J4" s="9"/>
      <c r="K4" s="9"/>
      <c r="L4" s="9"/>
      <c r="M4" s="8"/>
      <c r="N4" s="2"/>
      <c r="P4" s="3" t="s">
        <v>24</v>
      </c>
    </row>
    <row r="5" spans="1:26" x14ac:dyDescent="0.2">
      <c r="A5" s="2"/>
      <c r="B5" s="7"/>
      <c r="C5" s="9"/>
      <c r="D5" s="9"/>
      <c r="G5" s="9"/>
      <c r="H5" s="9"/>
      <c r="I5" s="9"/>
      <c r="J5" s="9"/>
      <c r="K5" s="9"/>
      <c r="L5" s="9"/>
      <c r="M5" s="8"/>
      <c r="N5" s="2"/>
      <c r="P5" s="3" t="s">
        <v>27</v>
      </c>
    </row>
    <row r="6" spans="1:26" x14ac:dyDescent="0.2">
      <c r="A6" s="2"/>
      <c r="B6" s="7"/>
      <c r="D6" s="42" t="s">
        <v>17</v>
      </c>
      <c r="E6" s="25">
        <v>200000</v>
      </c>
      <c r="F6" s="26"/>
      <c r="G6" s="9"/>
      <c r="H6" s="29" t="s">
        <v>10</v>
      </c>
      <c r="I6" s="29"/>
      <c r="J6" s="25">
        <f>E8*E10*3/12</f>
        <v>1500</v>
      </c>
      <c r="K6" s="26"/>
      <c r="L6" s="43"/>
      <c r="M6" s="8"/>
      <c r="N6" s="2"/>
    </row>
    <row r="7" spans="1:26" x14ac:dyDescent="0.2">
      <c r="A7" s="2"/>
      <c r="B7" s="7"/>
      <c r="C7" s="9"/>
      <c r="D7" s="9"/>
      <c r="E7" s="9"/>
      <c r="F7" s="9"/>
      <c r="G7" s="9"/>
      <c r="H7" s="9"/>
      <c r="I7" s="9"/>
      <c r="J7" s="9"/>
      <c r="K7" s="9"/>
      <c r="L7" s="9"/>
      <c r="M7" s="8"/>
      <c r="N7" s="2"/>
    </row>
    <row r="8" spans="1:26" ht="15" x14ac:dyDescent="0.2">
      <c r="A8" s="2"/>
      <c r="B8" s="7"/>
      <c r="C8" s="9"/>
      <c r="D8" s="10" t="s">
        <v>12</v>
      </c>
      <c r="E8" s="25">
        <v>120000</v>
      </c>
      <c r="F8" s="26"/>
      <c r="G8" s="9"/>
      <c r="H8" s="29" t="s">
        <v>11</v>
      </c>
      <c r="I8" s="29"/>
      <c r="J8" s="25"/>
      <c r="K8" s="26"/>
      <c r="L8" s="9"/>
      <c r="M8" s="8"/>
      <c r="N8" s="2"/>
      <c r="P8" s="45" t="s">
        <v>19</v>
      </c>
      <c r="Q8" s="46" t="s">
        <v>20</v>
      </c>
      <c r="R8" s="46" t="s">
        <v>21</v>
      </c>
      <c r="S8" s="46"/>
      <c r="T8" s="45" t="s">
        <v>19</v>
      </c>
      <c r="U8" s="46" t="s">
        <v>20</v>
      </c>
      <c r="V8" s="46" t="s">
        <v>21</v>
      </c>
      <c r="W8" s="46"/>
      <c r="X8" s="45" t="s">
        <v>19</v>
      </c>
      <c r="Y8" s="46" t="s">
        <v>20</v>
      </c>
      <c r="Z8" s="46" t="s">
        <v>21</v>
      </c>
    </row>
    <row r="9" spans="1:26" ht="15" x14ac:dyDescent="0.2">
      <c r="A9" s="2"/>
      <c r="B9" s="7"/>
      <c r="C9" s="9"/>
      <c r="D9" s="9"/>
      <c r="E9" s="9"/>
      <c r="F9" s="9"/>
      <c r="G9" s="9"/>
      <c r="H9" s="9"/>
      <c r="I9" s="9"/>
      <c r="J9" s="9"/>
      <c r="K9" s="9"/>
      <c r="L9" s="9"/>
      <c r="M9" s="8"/>
      <c r="N9" s="2"/>
      <c r="P9" s="45"/>
      <c r="Q9" s="46"/>
      <c r="R9" s="46"/>
      <c r="S9" s="46"/>
      <c r="T9" s="45"/>
      <c r="U9" s="45"/>
      <c r="V9" s="46"/>
      <c r="W9" s="46"/>
      <c r="X9" s="45"/>
      <c r="Y9" s="46"/>
      <c r="Z9" s="46"/>
    </row>
    <row r="10" spans="1:26" ht="15" x14ac:dyDescent="0.2">
      <c r="A10" s="2"/>
      <c r="B10" s="7"/>
      <c r="D10" s="42" t="s">
        <v>18</v>
      </c>
      <c r="E10" s="44">
        <v>0.05</v>
      </c>
      <c r="F10" s="26"/>
      <c r="G10" s="89" t="s">
        <v>26</v>
      </c>
      <c r="H10" s="40"/>
      <c r="I10" s="41"/>
      <c r="J10" s="27">
        <f>E8+J6+J8+J20</f>
        <v>131500</v>
      </c>
      <c r="K10" s="28"/>
      <c r="L10" s="9"/>
      <c r="M10" s="8"/>
      <c r="N10" s="2"/>
      <c r="P10" s="45">
        <v>500</v>
      </c>
      <c r="Q10" s="45">
        <f>P11-1</f>
        <v>999</v>
      </c>
      <c r="R10" s="47">
        <v>1.0099</v>
      </c>
      <c r="S10" s="46"/>
      <c r="T10" s="45">
        <v>50000</v>
      </c>
      <c r="U10" s="45">
        <f t="shared" ref="U10:U73" si="0">T11-1</f>
        <v>50499</v>
      </c>
      <c r="V10" s="47">
        <v>1.34E-2</v>
      </c>
      <c r="W10" s="46"/>
      <c r="X10" s="48">
        <v>175000</v>
      </c>
      <c r="Y10" s="45">
        <f t="shared" ref="Y10:Y63" si="1">X11-1</f>
        <v>175499</v>
      </c>
      <c r="Z10" s="49">
        <v>5.0000000000000001E-3</v>
      </c>
    </row>
    <row r="11" spans="1:26" ht="15" x14ac:dyDescent="0.2">
      <c r="A11" s="2"/>
      <c r="B11" s="11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3"/>
      <c r="N11" s="2"/>
      <c r="P11" s="45">
        <f>P10+500</f>
        <v>1000</v>
      </c>
      <c r="Q11" s="45">
        <f t="shared" ref="Q11:Q74" si="2">P12-1</f>
        <v>1499</v>
      </c>
      <c r="R11" s="47">
        <v>0.505</v>
      </c>
      <c r="S11" s="46"/>
      <c r="T11" s="45">
        <v>50500</v>
      </c>
      <c r="U11" s="45">
        <f t="shared" si="0"/>
        <v>50999</v>
      </c>
      <c r="V11" s="47">
        <v>1.37E-2</v>
      </c>
      <c r="W11" s="46"/>
      <c r="X11" s="45">
        <v>175500</v>
      </c>
      <c r="Y11" s="45">
        <f t="shared" si="1"/>
        <v>176499</v>
      </c>
      <c r="Z11" s="50">
        <v>5.1999999999999998E-3</v>
      </c>
    </row>
    <row r="12" spans="1:26" ht="15" x14ac:dyDescent="0.2">
      <c r="A12" s="2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2"/>
      <c r="O12" s="3" t="s">
        <v>9</v>
      </c>
      <c r="P12" s="45">
        <f>P11+500</f>
        <v>1500</v>
      </c>
      <c r="Q12" s="45">
        <f t="shared" si="2"/>
        <v>1999</v>
      </c>
      <c r="R12" s="47">
        <v>0.33660000000000001</v>
      </c>
      <c r="S12" s="46"/>
      <c r="T12" s="45">
        <v>51000</v>
      </c>
      <c r="U12" s="45">
        <f t="shared" si="0"/>
        <v>51499</v>
      </c>
      <c r="V12" s="47">
        <v>1.3599999999999999E-2</v>
      </c>
      <c r="W12" s="46"/>
      <c r="X12" s="45">
        <v>176500</v>
      </c>
      <c r="Y12" s="45">
        <f t="shared" si="1"/>
        <v>180499</v>
      </c>
      <c r="Z12" s="51">
        <v>5.1000000000000004E-3</v>
      </c>
    </row>
    <row r="13" spans="1:26" ht="15" x14ac:dyDescent="0.2">
      <c r="A13" s="2"/>
      <c r="B13" s="32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4"/>
      <c r="N13" s="2"/>
      <c r="P13" s="45">
        <f>P12+P10</f>
        <v>2000</v>
      </c>
      <c r="Q13" s="45">
        <f t="shared" si="2"/>
        <v>2499</v>
      </c>
      <c r="R13" s="47">
        <v>0.2525</v>
      </c>
      <c r="S13" s="46"/>
      <c r="T13" s="45">
        <v>51500</v>
      </c>
      <c r="U13" s="45">
        <f t="shared" si="0"/>
        <v>51999</v>
      </c>
      <c r="V13" s="47">
        <v>1.35E-2</v>
      </c>
      <c r="W13" s="46"/>
      <c r="X13" s="45">
        <v>180500</v>
      </c>
      <c r="Y13" s="45">
        <f t="shared" si="1"/>
        <v>184499</v>
      </c>
      <c r="Z13" s="52">
        <v>5.0000000000000001E-3</v>
      </c>
    </row>
    <row r="14" spans="1:26" ht="18.75" x14ac:dyDescent="0.2">
      <c r="A14" s="2"/>
      <c r="B14" s="35"/>
      <c r="C14" s="20"/>
      <c r="D14" s="18" t="s">
        <v>25</v>
      </c>
      <c r="E14" s="1"/>
      <c r="F14" s="1"/>
      <c r="G14" s="1"/>
      <c r="H14" s="1"/>
      <c r="I14" s="1"/>
      <c r="J14" s="1"/>
      <c r="K14" s="1"/>
      <c r="L14" s="19"/>
      <c r="M14" s="36"/>
      <c r="N14" s="2"/>
      <c r="P14" s="45">
        <f>P13+P10</f>
        <v>2500</v>
      </c>
      <c r="Q14" s="45">
        <f t="shared" si="2"/>
        <v>2999</v>
      </c>
      <c r="R14" s="47">
        <v>0.20269999999999999</v>
      </c>
      <c r="S14" s="46"/>
      <c r="T14" s="45">
        <v>52000</v>
      </c>
      <c r="U14" s="45">
        <f t="shared" si="0"/>
        <v>52499</v>
      </c>
      <c r="V14" s="47">
        <v>1.34E-2</v>
      </c>
      <c r="W14" s="46"/>
      <c r="X14" s="45">
        <v>184500</v>
      </c>
      <c r="Y14" s="45">
        <f t="shared" si="1"/>
        <v>188999</v>
      </c>
      <c r="Z14" s="53">
        <v>4.8999999999999998E-3</v>
      </c>
    </row>
    <row r="15" spans="1:26" ht="15" x14ac:dyDescent="0.2">
      <c r="A15" s="2"/>
      <c r="B15" s="35"/>
      <c r="C15" s="9"/>
      <c r="D15" s="9"/>
      <c r="E15" s="9"/>
      <c r="F15" s="9"/>
      <c r="G15" s="9"/>
      <c r="H15" s="9"/>
      <c r="I15" s="9"/>
      <c r="J15" s="9"/>
      <c r="K15" s="9"/>
      <c r="L15" s="9"/>
      <c r="M15" s="36"/>
      <c r="N15" s="2"/>
      <c r="P15" s="45">
        <v>3000</v>
      </c>
      <c r="Q15" s="45">
        <f t="shared" si="2"/>
        <v>3499</v>
      </c>
      <c r="R15" s="47">
        <v>0.16969999999999999</v>
      </c>
      <c r="S15" s="46"/>
      <c r="T15" s="45">
        <v>52500</v>
      </c>
      <c r="U15" s="45">
        <f t="shared" si="0"/>
        <v>52999</v>
      </c>
      <c r="V15" s="47">
        <v>1.32E-2</v>
      </c>
      <c r="W15" s="46"/>
      <c r="X15" s="45">
        <v>189000</v>
      </c>
      <c r="Y15" s="45">
        <f t="shared" si="1"/>
        <v>193499</v>
      </c>
      <c r="Z15" s="53">
        <v>4.7999999999999996E-3</v>
      </c>
    </row>
    <row r="16" spans="1:26" ht="15" x14ac:dyDescent="0.2">
      <c r="A16" s="2"/>
      <c r="B16" s="35"/>
      <c r="C16" s="9"/>
      <c r="D16" s="31" t="s">
        <v>14</v>
      </c>
      <c r="E16" s="25">
        <v>10000</v>
      </c>
      <c r="F16" s="26"/>
      <c r="G16" s="9"/>
      <c r="H16" s="9"/>
      <c r="I16" s="9"/>
      <c r="J16" s="9"/>
      <c r="K16" s="9"/>
      <c r="L16" s="9"/>
      <c r="M16" s="36"/>
      <c r="N16" s="2"/>
      <c r="P16" s="45">
        <v>3500</v>
      </c>
      <c r="Q16" s="45">
        <f t="shared" si="2"/>
        <v>3999</v>
      </c>
      <c r="R16" s="47">
        <v>0.14610000000000001</v>
      </c>
      <c r="S16" s="46"/>
      <c r="T16" s="54">
        <v>53000</v>
      </c>
      <c r="U16" s="45">
        <f t="shared" si="0"/>
        <v>53499</v>
      </c>
      <c r="V16" s="47">
        <v>1.3100000000000001E-2</v>
      </c>
      <c r="W16" s="46"/>
      <c r="X16" s="45">
        <v>193500</v>
      </c>
      <c r="Y16" s="45">
        <f t="shared" si="1"/>
        <v>198499</v>
      </c>
      <c r="Z16" s="55">
        <v>4.7000000000000002E-3</v>
      </c>
    </row>
    <row r="17" spans="1:26" ht="15" x14ac:dyDescent="0.2">
      <c r="A17" s="2"/>
      <c r="B17" s="35"/>
      <c r="C17" s="9"/>
      <c r="D17" s="9"/>
      <c r="E17" s="9"/>
      <c r="F17" s="9"/>
      <c r="G17" s="9"/>
      <c r="H17" s="9"/>
      <c r="I17" s="9"/>
      <c r="J17" s="9"/>
      <c r="K17" s="9"/>
      <c r="L17" s="9"/>
      <c r="M17" s="36"/>
      <c r="N17" s="2"/>
      <c r="P17" s="45">
        <v>4000</v>
      </c>
      <c r="Q17" s="45">
        <f t="shared" si="2"/>
        <v>4499</v>
      </c>
      <c r="R17" s="47">
        <v>0.1285</v>
      </c>
      <c r="S17" s="46"/>
      <c r="T17" s="45">
        <v>53500</v>
      </c>
      <c r="U17" s="45">
        <f t="shared" si="0"/>
        <v>53999</v>
      </c>
      <c r="V17" s="47">
        <v>1.2999999999999999E-2</v>
      </c>
      <c r="W17" s="46"/>
      <c r="X17" s="54">
        <v>198500</v>
      </c>
      <c r="Y17" s="45">
        <f t="shared" si="1"/>
        <v>200499</v>
      </c>
      <c r="Z17" s="56">
        <v>4.5999999999999999E-3</v>
      </c>
    </row>
    <row r="18" spans="1:26" ht="15" x14ac:dyDescent="0.2">
      <c r="A18" s="2"/>
      <c r="B18" s="35"/>
      <c r="C18" s="9"/>
      <c r="D18" s="31" t="s">
        <v>15</v>
      </c>
      <c r="E18" s="25"/>
      <c r="F18" s="26"/>
      <c r="G18" s="9"/>
      <c r="H18" s="9"/>
      <c r="I18" s="9"/>
      <c r="J18" s="9"/>
      <c r="K18" s="9"/>
      <c r="L18" s="9"/>
      <c r="M18" s="36"/>
      <c r="N18" s="2"/>
      <c r="P18" s="45">
        <v>4500</v>
      </c>
      <c r="Q18" s="45">
        <f t="shared" si="2"/>
        <v>4999</v>
      </c>
      <c r="R18" s="47">
        <v>0.1147</v>
      </c>
      <c r="S18" s="46"/>
      <c r="T18" s="45">
        <v>54000</v>
      </c>
      <c r="U18" s="45">
        <f t="shared" si="0"/>
        <v>54499</v>
      </c>
      <c r="V18" s="47">
        <v>1.29E-2</v>
      </c>
      <c r="W18" s="46"/>
      <c r="X18" s="54">
        <v>200500</v>
      </c>
      <c r="Y18" s="45">
        <f t="shared" si="1"/>
        <v>204499</v>
      </c>
      <c r="Z18" s="57">
        <v>4.7000000000000002E-3</v>
      </c>
    </row>
    <row r="19" spans="1:26" ht="15" x14ac:dyDescent="0.2">
      <c r="A19" s="2"/>
      <c r="B19" s="35"/>
      <c r="C19" s="9"/>
      <c r="D19" s="9"/>
      <c r="E19" s="9"/>
      <c r="F19" s="9"/>
      <c r="G19" s="9"/>
      <c r="H19" s="9"/>
      <c r="I19" s="9"/>
      <c r="J19" s="9"/>
      <c r="K19" s="9"/>
      <c r="L19" s="9"/>
      <c r="M19" s="36"/>
      <c r="N19" s="2"/>
      <c r="P19" s="45">
        <v>5000</v>
      </c>
      <c r="Q19" s="45">
        <f t="shared" si="2"/>
        <v>5499</v>
      </c>
      <c r="R19" s="47">
        <v>0.1038</v>
      </c>
      <c r="S19" s="46"/>
      <c r="T19" s="45">
        <v>54500</v>
      </c>
      <c r="U19" s="45">
        <f t="shared" si="0"/>
        <v>54999</v>
      </c>
      <c r="V19" s="47">
        <v>1.2800000000000001E-2</v>
      </c>
      <c r="W19" s="46"/>
      <c r="X19" s="54">
        <v>204500</v>
      </c>
      <c r="Y19" s="45">
        <f t="shared" si="1"/>
        <v>209499</v>
      </c>
      <c r="Z19" s="56">
        <v>4.5999999999999999E-3</v>
      </c>
    </row>
    <row r="20" spans="1:26" ht="15" x14ac:dyDescent="0.2">
      <c r="A20" s="2"/>
      <c r="B20" s="35"/>
      <c r="C20" s="9"/>
      <c r="D20" s="30" t="s">
        <v>13</v>
      </c>
      <c r="E20" s="25"/>
      <c r="F20" s="26"/>
      <c r="G20" s="9"/>
      <c r="H20" s="88" t="s">
        <v>16</v>
      </c>
      <c r="I20" s="9"/>
      <c r="J20" s="25">
        <f>E16+E18+E20</f>
        <v>10000</v>
      </c>
      <c r="K20" s="26"/>
      <c r="L20" s="9"/>
      <c r="M20" s="36"/>
      <c r="N20" s="2"/>
      <c r="P20" s="45">
        <v>5500</v>
      </c>
      <c r="Q20" s="45">
        <f t="shared" si="2"/>
        <v>5999</v>
      </c>
      <c r="R20" s="47">
        <v>9.4799999999999995E-2</v>
      </c>
      <c r="S20" s="46"/>
      <c r="T20" s="45">
        <v>55000</v>
      </c>
      <c r="U20" s="45">
        <f t="shared" si="0"/>
        <v>55499</v>
      </c>
      <c r="V20" s="47">
        <v>1.2699999999999999E-2</v>
      </c>
      <c r="W20" s="46"/>
      <c r="X20" s="54">
        <v>209500</v>
      </c>
      <c r="Y20" s="45">
        <f t="shared" si="1"/>
        <v>215499</v>
      </c>
      <c r="Z20" s="47">
        <v>4.4999999999999997E-3</v>
      </c>
    </row>
    <row r="21" spans="1:26" ht="15" x14ac:dyDescent="0.2">
      <c r="A21" s="2"/>
      <c r="B21" s="37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9"/>
      <c r="N21" s="2"/>
      <c r="P21" s="45">
        <v>6000</v>
      </c>
      <c r="Q21" s="45">
        <f t="shared" si="2"/>
        <v>6499</v>
      </c>
      <c r="R21" s="47">
        <v>8.7300000000000003E-2</v>
      </c>
      <c r="S21" s="46"/>
      <c r="T21" s="45">
        <v>55500</v>
      </c>
      <c r="U21" s="45">
        <f t="shared" si="0"/>
        <v>55999</v>
      </c>
      <c r="V21" s="47">
        <v>1.26E-2</v>
      </c>
      <c r="W21" s="46"/>
      <c r="X21" s="45">
        <v>215500</v>
      </c>
      <c r="Y21" s="45">
        <f t="shared" si="1"/>
        <v>220999</v>
      </c>
      <c r="Z21" s="58">
        <v>4.4000000000000003E-3</v>
      </c>
    </row>
    <row r="22" spans="1:26" ht="15" x14ac:dyDescent="0.2">
      <c r="A22" s="2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2"/>
      <c r="P22" s="45">
        <v>6500</v>
      </c>
      <c r="Q22" s="45">
        <f t="shared" si="2"/>
        <v>6999</v>
      </c>
      <c r="R22" s="47">
        <v>8.09E-2</v>
      </c>
      <c r="S22" s="46"/>
      <c r="T22" s="45">
        <v>56000</v>
      </c>
      <c r="U22" s="45">
        <f t="shared" si="0"/>
        <v>56499</v>
      </c>
      <c r="V22" s="47">
        <v>1.2500000000000001E-2</v>
      </c>
      <c r="W22" s="46"/>
      <c r="X22" s="45">
        <v>221000</v>
      </c>
      <c r="Y22" s="45">
        <f t="shared" si="1"/>
        <v>225499</v>
      </c>
      <c r="Z22" s="59">
        <v>4.3E-3</v>
      </c>
    </row>
    <row r="23" spans="1:26" ht="15" x14ac:dyDescent="0.2">
      <c r="A23" s="2"/>
      <c r="B23" s="4"/>
      <c r="C23" s="5"/>
      <c r="D23" s="5"/>
      <c r="E23" s="5"/>
      <c r="F23" s="5"/>
      <c r="G23" s="5"/>
      <c r="H23" s="5"/>
      <c r="I23" s="5"/>
      <c r="J23" s="5"/>
      <c r="K23" s="5"/>
      <c r="L23" s="5"/>
      <c r="M23" s="6"/>
      <c r="N23" s="2"/>
      <c r="P23" s="45">
        <v>7000</v>
      </c>
      <c r="Q23" s="45">
        <f t="shared" si="2"/>
        <v>7499</v>
      </c>
      <c r="R23" s="47">
        <v>7.5499999999999998E-2</v>
      </c>
      <c r="S23" s="46"/>
      <c r="T23" s="45">
        <v>56500</v>
      </c>
      <c r="U23" s="45">
        <f t="shared" si="0"/>
        <v>56999</v>
      </c>
      <c r="V23" s="47">
        <v>1.24E-2</v>
      </c>
      <c r="W23" s="46"/>
      <c r="X23" s="45">
        <v>225500</v>
      </c>
      <c r="Y23" s="45">
        <f t="shared" si="1"/>
        <v>227499</v>
      </c>
      <c r="Z23" s="58">
        <v>4.4000000000000003E-3</v>
      </c>
    </row>
    <row r="24" spans="1:26" ht="18.75" x14ac:dyDescent="0.2">
      <c r="A24" s="2"/>
      <c r="B24" s="7"/>
      <c r="C24" s="15"/>
      <c r="D24" s="1" t="s">
        <v>7</v>
      </c>
      <c r="E24" s="16"/>
      <c r="F24" s="16"/>
      <c r="G24" s="16"/>
      <c r="H24" s="16"/>
      <c r="I24" s="16"/>
      <c r="J24" s="16"/>
      <c r="K24" s="16"/>
      <c r="L24" s="17"/>
      <c r="M24" s="8"/>
      <c r="N24" s="2"/>
      <c r="P24" s="45">
        <v>7500</v>
      </c>
      <c r="Q24" s="45">
        <f t="shared" si="2"/>
        <v>7999</v>
      </c>
      <c r="R24" s="47">
        <v>7.0800000000000002E-2</v>
      </c>
      <c r="S24" s="46"/>
      <c r="T24" s="45">
        <v>57000</v>
      </c>
      <c r="U24" s="45">
        <f t="shared" si="0"/>
        <v>57499</v>
      </c>
      <c r="V24" s="47">
        <v>1.23E-2</v>
      </c>
      <c r="W24" s="46"/>
      <c r="X24" s="45">
        <v>227500</v>
      </c>
      <c r="Y24" s="45">
        <f t="shared" si="1"/>
        <v>233999</v>
      </c>
      <c r="Z24" s="59">
        <v>4.3E-3</v>
      </c>
    </row>
    <row r="25" spans="1:26" ht="15" x14ac:dyDescent="0.2">
      <c r="A25" s="2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8"/>
      <c r="N25" s="2"/>
      <c r="P25" s="45">
        <v>8000</v>
      </c>
      <c r="Q25" s="45">
        <f t="shared" si="2"/>
        <v>8499</v>
      </c>
      <c r="R25" s="47">
        <v>6.6600000000000006E-2</v>
      </c>
      <c r="S25" s="46"/>
      <c r="T25" s="45">
        <v>57500</v>
      </c>
      <c r="U25" s="45">
        <f t="shared" si="0"/>
        <v>57999</v>
      </c>
      <c r="V25" s="47">
        <v>1.2200000000000001E-2</v>
      </c>
      <c r="W25" s="46"/>
      <c r="X25" s="45">
        <v>234000</v>
      </c>
      <c r="Y25" s="45">
        <f t="shared" si="1"/>
        <v>240999</v>
      </c>
      <c r="Z25" s="47">
        <v>4.1999999999999997E-3</v>
      </c>
    </row>
    <row r="26" spans="1:26" ht="15" x14ac:dyDescent="0.2">
      <c r="B26" s="7"/>
      <c r="C26" s="2"/>
      <c r="D26" s="10" t="s">
        <v>6</v>
      </c>
      <c r="E26" s="23">
        <f>0.011*$J$10</f>
        <v>1446.5</v>
      </c>
      <c r="F26" s="24"/>
      <c r="G26" s="2"/>
      <c r="H26" s="2"/>
      <c r="I26" s="10" t="s">
        <v>5</v>
      </c>
      <c r="J26" s="23">
        <f>IF($J$10&lt;=7500,$J$10*0.0171,IF($J$10&lt;=17500,7500*0.0171+($J$10-7500)*0.01368,IF($J$10&lt;=30000,7500*0.0171+(17500-7500)*0.01368+($J$10-17500)*0.00912,IF($J$10&lt;=45495,7500*0.0171+(17500-7500)*0.01368+(30000-17500)*0.00912+($J$10-30000)*0.00684,IF($J$10&lt;=64095,7500*0.0171+(17500-7500)*0.01368+(30000-17500)*0.00912+(45495-30000)*0.00684+($J$10-45495)*0.00456,IF($J$10&lt;=250095,7500*0.0171+(17500-7500)*0.01368+(30000-17500)*0.00912+(45495-30000)*0.00684+(64095-45495)*0.00456+($J$10-64095)*0.00228,IF($J$10&gt;250095,7500*0.0171+(17500-7500)*0.01368+(30000-17500)*0.00912+(45495-30000)*0.00684+(64095-45495)*0.00456+(250095-64095)*0.00228+($J$10-250095)*0.000456)))))))</f>
        <v>723.53519999999992</v>
      </c>
      <c r="K26" s="24"/>
      <c r="L26" s="2"/>
      <c r="M26" s="8"/>
      <c r="P26" s="45">
        <v>8500</v>
      </c>
      <c r="Q26" s="45">
        <f t="shared" si="2"/>
        <v>8999</v>
      </c>
      <c r="R26" s="47">
        <v>6.2899999999999998E-2</v>
      </c>
      <c r="S26" s="46"/>
      <c r="T26" s="45">
        <v>58000</v>
      </c>
      <c r="U26" s="45">
        <f t="shared" si="0"/>
        <v>58499</v>
      </c>
      <c r="V26" s="47">
        <v>1.21E-2</v>
      </c>
      <c r="W26" s="46"/>
      <c r="X26" s="60">
        <v>241000</v>
      </c>
      <c r="Y26" s="45">
        <f t="shared" si="1"/>
        <v>247999</v>
      </c>
      <c r="Z26" s="61">
        <v>4.1000000000000003E-3</v>
      </c>
    </row>
    <row r="27" spans="1:26" ht="15" x14ac:dyDescent="0.2">
      <c r="B27" s="7"/>
      <c r="C27" s="2"/>
      <c r="D27" s="2"/>
      <c r="E27" s="2"/>
      <c r="F27" s="2"/>
      <c r="G27" s="2"/>
      <c r="H27" s="2"/>
      <c r="I27" s="2"/>
      <c r="J27" s="2"/>
      <c r="K27" s="2"/>
      <c r="L27" s="2"/>
      <c r="M27" s="8"/>
      <c r="P27" s="45">
        <v>9000</v>
      </c>
      <c r="Q27" s="45">
        <f t="shared" si="2"/>
        <v>9499</v>
      </c>
      <c r="R27" s="47">
        <v>5.9700000000000003E-2</v>
      </c>
      <c r="S27" s="46"/>
      <c r="T27" s="45">
        <v>58500</v>
      </c>
      <c r="U27" s="45">
        <f t="shared" si="0"/>
        <v>58999</v>
      </c>
      <c r="V27" s="47">
        <v>1.2E-2</v>
      </c>
      <c r="W27" s="46"/>
      <c r="X27" s="60">
        <v>248000</v>
      </c>
      <c r="Y27" s="45">
        <f t="shared" si="1"/>
        <v>252499</v>
      </c>
      <c r="Z27" s="62">
        <v>4.0000000000000001E-3</v>
      </c>
    </row>
    <row r="28" spans="1:26" ht="15" x14ac:dyDescent="0.2">
      <c r="B28" s="7"/>
      <c r="C28" s="2"/>
      <c r="D28" s="10" t="s">
        <v>4</v>
      </c>
      <c r="E28" s="25"/>
      <c r="F28" s="26"/>
      <c r="G28" s="2"/>
      <c r="H28" s="2"/>
      <c r="I28" s="10" t="s">
        <v>3</v>
      </c>
      <c r="J28" s="23">
        <f>0.3*$E$26</f>
        <v>433.95</v>
      </c>
      <c r="K28" s="24"/>
      <c r="L28" s="2"/>
      <c r="M28" s="8"/>
      <c r="P28" s="45">
        <v>9500</v>
      </c>
      <c r="Q28" s="45">
        <f t="shared" si="2"/>
        <v>9999</v>
      </c>
      <c r="R28" s="47">
        <v>5.67E-2</v>
      </c>
      <c r="S28" s="46"/>
      <c r="T28" s="45">
        <v>59000</v>
      </c>
      <c r="U28" s="45">
        <f t="shared" si="0"/>
        <v>59999</v>
      </c>
      <c r="V28" s="47">
        <v>1.1900000000000001E-2</v>
      </c>
      <c r="W28" s="46"/>
      <c r="X28" s="60">
        <v>252500</v>
      </c>
      <c r="Y28" s="45">
        <f t="shared" si="1"/>
        <v>254999</v>
      </c>
      <c r="Z28" s="61">
        <v>4.1000000000000003E-3</v>
      </c>
    </row>
    <row r="29" spans="1:26" ht="15" x14ac:dyDescent="0.2">
      <c r="B29" s="7"/>
      <c r="C29" s="2"/>
      <c r="D29" s="2"/>
      <c r="E29" s="2"/>
      <c r="F29" s="2"/>
      <c r="G29" s="2"/>
      <c r="H29" s="2"/>
      <c r="I29" s="2"/>
      <c r="J29" s="2"/>
      <c r="K29" s="2"/>
      <c r="L29" s="2"/>
      <c r="M29" s="8"/>
      <c r="P29" s="45">
        <v>10000</v>
      </c>
      <c r="Q29" s="45">
        <f t="shared" si="2"/>
        <v>10499</v>
      </c>
      <c r="R29" s="47">
        <v>5.4100000000000002E-2</v>
      </c>
      <c r="S29" s="46"/>
      <c r="T29" s="45">
        <v>60000</v>
      </c>
      <c r="U29" s="45">
        <f t="shared" si="0"/>
        <v>60499</v>
      </c>
      <c r="V29" s="47">
        <v>1.18E-2</v>
      </c>
      <c r="W29" s="46"/>
      <c r="X29" s="60">
        <v>255000</v>
      </c>
      <c r="Y29" s="45">
        <f t="shared" si="1"/>
        <v>262499</v>
      </c>
      <c r="Z29" s="62">
        <v>4.0000000000000001E-3</v>
      </c>
    </row>
    <row r="30" spans="1:26" ht="15" x14ac:dyDescent="0.2">
      <c r="B30" s="7"/>
      <c r="C30" s="2"/>
      <c r="D30" s="10" t="s">
        <v>2</v>
      </c>
      <c r="E30" s="23">
        <f>0.1*$E26</f>
        <v>144.65</v>
      </c>
      <c r="F30" s="24"/>
      <c r="G30" s="2"/>
      <c r="H30" s="2"/>
      <c r="I30" s="10" t="s">
        <v>1</v>
      </c>
      <c r="J30" s="23">
        <f>($J$28+$E$30)*0.21</f>
        <v>121.506</v>
      </c>
      <c r="K30" s="24"/>
      <c r="L30" s="2"/>
      <c r="M30" s="8"/>
      <c r="P30" s="45">
        <v>10500</v>
      </c>
      <c r="Q30" s="45">
        <f t="shared" si="2"/>
        <v>10999</v>
      </c>
      <c r="R30" s="47">
        <v>5.1700000000000003E-2</v>
      </c>
      <c r="S30" s="46"/>
      <c r="T30" s="45">
        <v>60500</v>
      </c>
      <c r="U30" s="45">
        <f t="shared" si="0"/>
        <v>60999</v>
      </c>
      <c r="V30" s="47">
        <v>1.17E-2</v>
      </c>
      <c r="W30" s="46"/>
      <c r="X30" s="60">
        <v>262500</v>
      </c>
      <c r="Y30" s="45">
        <f t="shared" si="1"/>
        <v>269999</v>
      </c>
      <c r="Z30" s="53">
        <v>3.8999999999999998E-3</v>
      </c>
    </row>
    <row r="31" spans="1:26" ht="15" x14ac:dyDescent="0.2">
      <c r="B31" s="7"/>
      <c r="C31" s="2"/>
      <c r="D31" s="2"/>
      <c r="E31" s="2"/>
      <c r="F31" s="2"/>
      <c r="G31" s="2"/>
      <c r="H31" s="2"/>
      <c r="I31" s="2"/>
      <c r="J31" s="2"/>
      <c r="K31" s="2"/>
      <c r="L31" s="2"/>
      <c r="M31" s="8"/>
      <c r="P31" s="45">
        <v>11000</v>
      </c>
      <c r="Q31" s="45">
        <f t="shared" si="2"/>
        <v>11499</v>
      </c>
      <c r="R31" s="47">
        <v>4.9599999999999998E-2</v>
      </c>
      <c r="S31" s="46"/>
      <c r="T31" s="45">
        <v>61000</v>
      </c>
      <c r="U31" s="45">
        <f t="shared" si="0"/>
        <v>61499</v>
      </c>
      <c r="V31" s="47">
        <v>1.1599999999999999E-2</v>
      </c>
      <c r="W31" s="46"/>
      <c r="X31" s="60">
        <v>270000</v>
      </c>
      <c r="Y31" s="45">
        <f t="shared" si="1"/>
        <v>284999</v>
      </c>
      <c r="Z31" s="53">
        <v>3.8E-3</v>
      </c>
    </row>
    <row r="32" spans="1:26" ht="15" x14ac:dyDescent="0.2">
      <c r="B32" s="7"/>
      <c r="C32" s="2"/>
      <c r="D32" s="2"/>
      <c r="E32" s="2"/>
      <c r="F32" s="2"/>
      <c r="G32" s="2"/>
      <c r="H32" s="2"/>
      <c r="I32" s="14" t="s">
        <v>0</v>
      </c>
      <c r="J32" s="21">
        <f>$E$26+$J$26+$E$28+$J$28+$E$30+$J$30</f>
        <v>2870.1411999999996</v>
      </c>
      <c r="K32" s="22"/>
      <c r="L32" s="2"/>
      <c r="M32" s="8"/>
      <c r="P32" s="45">
        <v>11500</v>
      </c>
      <c r="Q32" s="45">
        <f t="shared" si="2"/>
        <v>11999</v>
      </c>
      <c r="R32" s="47">
        <v>4.7600000000000003E-2</v>
      </c>
      <c r="S32" s="46"/>
      <c r="T32" s="45">
        <v>61500</v>
      </c>
      <c r="U32" s="45">
        <f t="shared" si="0"/>
        <v>61999</v>
      </c>
      <c r="V32" s="47">
        <v>1.15E-2</v>
      </c>
      <c r="W32" s="46"/>
      <c r="X32" s="60">
        <v>285000</v>
      </c>
      <c r="Y32" s="45">
        <f t="shared" si="1"/>
        <v>292499</v>
      </c>
      <c r="Z32" s="53">
        <v>3.7000000000000002E-3</v>
      </c>
    </row>
    <row r="33" spans="2:26" ht="15" x14ac:dyDescent="0.2"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3"/>
      <c r="P33" s="45">
        <v>12000</v>
      </c>
      <c r="Q33" s="45">
        <f t="shared" si="2"/>
        <v>12499</v>
      </c>
      <c r="R33" s="47">
        <v>4.58E-2</v>
      </c>
      <c r="S33" s="46"/>
      <c r="T33" s="45">
        <v>62000</v>
      </c>
      <c r="U33" s="45">
        <f t="shared" si="0"/>
        <v>62499</v>
      </c>
      <c r="V33" s="47">
        <v>1.14E-2</v>
      </c>
      <c r="W33" s="46"/>
      <c r="X33" s="60">
        <v>292500</v>
      </c>
      <c r="Y33" s="45">
        <f t="shared" si="1"/>
        <v>307499</v>
      </c>
      <c r="Z33" s="53">
        <v>3.5999999999999999E-3</v>
      </c>
    </row>
    <row r="34" spans="2:26" ht="15" x14ac:dyDescent="0.2"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P34" s="45">
        <v>12500</v>
      </c>
      <c r="Q34" s="45">
        <f t="shared" si="2"/>
        <v>12999</v>
      </c>
      <c r="R34" s="47">
        <v>4.41E-2</v>
      </c>
      <c r="S34" s="46"/>
      <c r="T34" s="45">
        <v>62500</v>
      </c>
      <c r="U34" s="45">
        <f t="shared" si="0"/>
        <v>63499</v>
      </c>
      <c r="V34" s="47">
        <v>1.1299999999999999E-2</v>
      </c>
      <c r="W34" s="46"/>
      <c r="X34" s="60">
        <v>307500</v>
      </c>
      <c r="Y34" s="45">
        <f t="shared" si="1"/>
        <v>317499</v>
      </c>
      <c r="Z34" s="53">
        <v>3.5000000000000001E-3</v>
      </c>
    </row>
    <row r="35" spans="2:26" ht="15" x14ac:dyDescent="0.2"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P35" s="45">
        <v>13000</v>
      </c>
      <c r="Q35" s="45">
        <f t="shared" si="2"/>
        <v>13499</v>
      </c>
      <c r="R35" s="47">
        <v>4.2599999999999999E-2</v>
      </c>
      <c r="S35" s="46"/>
      <c r="T35" s="45">
        <v>63500</v>
      </c>
      <c r="U35" s="45">
        <f t="shared" si="0"/>
        <v>63999</v>
      </c>
      <c r="V35" s="47">
        <v>1.12E-2</v>
      </c>
      <c r="W35" s="46"/>
      <c r="X35" s="60">
        <v>317500</v>
      </c>
      <c r="Y35" s="45">
        <f t="shared" si="1"/>
        <v>337499</v>
      </c>
      <c r="Z35" s="53">
        <v>3.3999999999999998E-3</v>
      </c>
    </row>
    <row r="36" spans="2:26" ht="15" x14ac:dyDescent="0.2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P36" s="45">
        <v>13500</v>
      </c>
      <c r="Q36" s="45">
        <f t="shared" si="2"/>
        <v>13999</v>
      </c>
      <c r="R36" s="47">
        <v>4.1200000000000001E-2</v>
      </c>
      <c r="S36" s="46"/>
      <c r="T36" s="45">
        <v>64000</v>
      </c>
      <c r="U36" s="45">
        <f t="shared" si="0"/>
        <v>64499</v>
      </c>
      <c r="V36" s="47">
        <v>1.11E-2</v>
      </c>
      <c r="W36" s="46"/>
      <c r="X36" s="60">
        <v>337500</v>
      </c>
      <c r="Y36" s="45">
        <f t="shared" si="1"/>
        <v>347499</v>
      </c>
      <c r="Z36" s="63">
        <v>3.3E-3</v>
      </c>
    </row>
    <row r="37" spans="2:26" ht="15" x14ac:dyDescent="0.2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P37" s="45">
        <v>14000</v>
      </c>
      <c r="Q37" s="45">
        <f t="shared" si="2"/>
        <v>14499</v>
      </c>
      <c r="R37" s="47">
        <v>3.9800000000000002E-2</v>
      </c>
      <c r="S37" s="46"/>
      <c r="T37" s="45">
        <v>64500</v>
      </c>
      <c r="U37" s="45">
        <f t="shared" si="0"/>
        <v>65499</v>
      </c>
      <c r="V37" s="47">
        <v>1.0999999999999999E-2</v>
      </c>
      <c r="W37" s="46"/>
      <c r="X37" s="60">
        <v>347500</v>
      </c>
      <c r="Y37" s="45">
        <f t="shared" si="1"/>
        <v>352499</v>
      </c>
      <c r="Z37" s="64">
        <v>3.2000000000000002E-3</v>
      </c>
    </row>
    <row r="38" spans="2:26" ht="15" x14ac:dyDescent="0.2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P38" s="45">
        <v>14500</v>
      </c>
      <c r="Q38" s="45">
        <f t="shared" si="2"/>
        <v>14999</v>
      </c>
      <c r="R38" s="47">
        <v>3.8600000000000002E-2</v>
      </c>
      <c r="S38" s="46"/>
      <c r="T38" s="45">
        <v>65500</v>
      </c>
      <c r="U38" s="45">
        <f t="shared" si="0"/>
        <v>65999</v>
      </c>
      <c r="V38" s="47">
        <v>1.09E-2</v>
      </c>
      <c r="W38" s="46"/>
      <c r="X38" s="45">
        <v>352500</v>
      </c>
      <c r="Y38" s="45">
        <f t="shared" si="1"/>
        <v>354999</v>
      </c>
      <c r="Z38" s="65">
        <v>3.3E-3</v>
      </c>
    </row>
    <row r="39" spans="2:26" ht="15" x14ac:dyDescent="0.2"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P39" s="45">
        <v>15000</v>
      </c>
      <c r="Q39" s="45">
        <f t="shared" si="2"/>
        <v>15499</v>
      </c>
      <c r="R39" s="47">
        <v>3.7499999999999999E-2</v>
      </c>
      <c r="S39" s="46"/>
      <c r="T39" s="45">
        <v>66000</v>
      </c>
      <c r="U39" s="45">
        <f t="shared" si="0"/>
        <v>66499</v>
      </c>
      <c r="V39" s="47">
        <v>1.0800000000000001E-2</v>
      </c>
      <c r="W39" s="46"/>
      <c r="X39" s="54">
        <v>355000</v>
      </c>
      <c r="Y39" s="45">
        <f t="shared" si="1"/>
        <v>366999</v>
      </c>
      <c r="Z39" s="66">
        <v>3.2000000000000002E-3</v>
      </c>
    </row>
    <row r="40" spans="2:26" ht="15" x14ac:dyDescent="0.2"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P40" s="45">
        <v>15500</v>
      </c>
      <c r="Q40" s="45">
        <f t="shared" si="2"/>
        <v>15999</v>
      </c>
      <c r="R40" s="67">
        <v>3.6400000000000002E-2</v>
      </c>
      <c r="S40" s="68"/>
      <c r="T40" s="45">
        <v>66500</v>
      </c>
      <c r="U40" s="45">
        <f t="shared" si="0"/>
        <v>66999</v>
      </c>
      <c r="V40" s="47">
        <v>1.0699999999999999E-2</v>
      </c>
      <c r="W40" s="46"/>
      <c r="X40" s="54">
        <v>367000</v>
      </c>
      <c r="Y40" s="45">
        <f t="shared" si="1"/>
        <v>389999</v>
      </c>
      <c r="Z40" s="47">
        <v>3.0999999999999999E-3</v>
      </c>
    </row>
    <row r="41" spans="2:26" ht="15" x14ac:dyDescent="0.2"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P41" s="45">
        <v>16000</v>
      </c>
      <c r="Q41" s="45">
        <f t="shared" si="2"/>
        <v>16499</v>
      </c>
      <c r="R41" s="67">
        <v>3.5400000000000001E-2</v>
      </c>
      <c r="S41" s="68"/>
      <c r="T41" s="45">
        <v>67000</v>
      </c>
      <c r="U41" s="45">
        <f t="shared" si="0"/>
        <v>67999</v>
      </c>
      <c r="V41" s="47">
        <v>1.06E-2</v>
      </c>
      <c r="W41" s="46"/>
      <c r="X41" s="45">
        <v>390000</v>
      </c>
      <c r="Y41" s="45">
        <f t="shared" si="1"/>
        <v>412499</v>
      </c>
      <c r="Z41" s="47">
        <v>3.0000000000000001E-3</v>
      </c>
    </row>
    <row r="42" spans="2:26" ht="15" x14ac:dyDescent="0.2"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P42" s="45">
        <v>16500</v>
      </c>
      <c r="Q42" s="45">
        <f t="shared" si="2"/>
        <v>16999</v>
      </c>
      <c r="R42" s="67">
        <v>3.44E-2</v>
      </c>
      <c r="S42" s="68"/>
      <c r="T42" s="45">
        <v>68000</v>
      </c>
      <c r="U42" s="45">
        <f t="shared" si="0"/>
        <v>68499</v>
      </c>
      <c r="V42" s="47">
        <v>1.0500000000000001E-2</v>
      </c>
      <c r="W42" s="46"/>
      <c r="X42" s="54">
        <v>412500</v>
      </c>
      <c r="Y42" s="45">
        <f t="shared" si="1"/>
        <v>437499</v>
      </c>
      <c r="Z42" s="47">
        <v>2.8999999999999998E-3</v>
      </c>
    </row>
    <row r="43" spans="2:26" ht="15" x14ac:dyDescent="0.2">
      <c r="P43" s="45">
        <v>17000</v>
      </c>
      <c r="Q43" s="45">
        <f t="shared" si="2"/>
        <v>17499</v>
      </c>
      <c r="R43" s="67">
        <v>3.3500000000000002E-2</v>
      </c>
      <c r="S43" s="68"/>
      <c r="T43" s="45">
        <v>68500</v>
      </c>
      <c r="U43" s="45">
        <f t="shared" si="0"/>
        <v>69499</v>
      </c>
      <c r="V43" s="47">
        <v>1.04E-2</v>
      </c>
      <c r="W43" s="46"/>
      <c r="X43" s="45">
        <v>437500</v>
      </c>
      <c r="Y43" s="45">
        <f t="shared" si="1"/>
        <v>464999</v>
      </c>
      <c r="Z43" s="47">
        <v>2.8E-3</v>
      </c>
    </row>
    <row r="44" spans="2:26" ht="15" x14ac:dyDescent="0.2">
      <c r="P44" s="45">
        <v>17500</v>
      </c>
      <c r="Q44" s="45">
        <f t="shared" si="2"/>
        <v>17999</v>
      </c>
      <c r="R44" s="67">
        <v>3.27E-2</v>
      </c>
      <c r="S44" s="68"/>
      <c r="T44" s="45">
        <v>69500</v>
      </c>
      <c r="U44" s="45">
        <f t="shared" si="0"/>
        <v>69999</v>
      </c>
      <c r="V44" s="47">
        <v>1.03E-2</v>
      </c>
      <c r="W44" s="46"/>
      <c r="X44" s="45">
        <v>465000</v>
      </c>
      <c r="Y44" s="45">
        <f t="shared" si="1"/>
        <v>494999</v>
      </c>
      <c r="Z44" s="51">
        <v>2.7000000000000001E-3</v>
      </c>
    </row>
    <row r="45" spans="2:26" ht="15" x14ac:dyDescent="0.2">
      <c r="P45" s="45">
        <v>18000</v>
      </c>
      <c r="Q45" s="45">
        <f t="shared" si="2"/>
        <v>18499</v>
      </c>
      <c r="R45" s="67">
        <v>3.1899999999999998E-2</v>
      </c>
      <c r="S45" s="68"/>
      <c r="T45" s="45">
        <v>70000</v>
      </c>
      <c r="U45" s="45">
        <f t="shared" si="0"/>
        <v>70999</v>
      </c>
      <c r="V45" s="47">
        <v>1.0200000000000001E-2</v>
      </c>
      <c r="W45" s="46"/>
      <c r="X45" s="45">
        <v>495000</v>
      </c>
      <c r="Y45" s="45">
        <f t="shared" si="1"/>
        <v>502499</v>
      </c>
      <c r="Z45" s="69">
        <v>2.5999999999999999E-3</v>
      </c>
    </row>
    <row r="46" spans="2:26" ht="15" x14ac:dyDescent="0.2">
      <c r="P46" s="48">
        <v>18500</v>
      </c>
      <c r="Q46" s="45">
        <f t="shared" si="2"/>
        <v>18999</v>
      </c>
      <c r="R46" s="67">
        <v>3.1099999999999999E-2</v>
      </c>
      <c r="S46" s="70"/>
      <c r="T46" s="45">
        <v>71000</v>
      </c>
      <c r="U46" s="45">
        <f t="shared" si="0"/>
        <v>71499</v>
      </c>
      <c r="V46" s="47">
        <v>1.01E-2</v>
      </c>
      <c r="W46" s="46"/>
      <c r="X46" s="45">
        <v>502500</v>
      </c>
      <c r="Y46" s="45">
        <f t="shared" si="1"/>
        <v>504999</v>
      </c>
      <c r="Z46" s="51">
        <v>2.7000000000000001E-3</v>
      </c>
    </row>
    <row r="47" spans="2:26" ht="15" x14ac:dyDescent="0.2">
      <c r="P47" s="45">
        <v>19000</v>
      </c>
      <c r="Q47" s="45">
        <f t="shared" si="2"/>
        <v>19499</v>
      </c>
      <c r="R47" s="67">
        <v>3.0300000000000001E-2</v>
      </c>
      <c r="S47" s="68"/>
      <c r="T47" s="45">
        <v>71500</v>
      </c>
      <c r="U47" s="45">
        <f t="shared" si="0"/>
        <v>72499</v>
      </c>
      <c r="V47" s="47">
        <v>0.01</v>
      </c>
      <c r="W47" s="46"/>
      <c r="X47" s="54">
        <v>505000</v>
      </c>
      <c r="Y47" s="45">
        <f t="shared" si="1"/>
        <v>537499</v>
      </c>
      <c r="Z47" s="69">
        <v>2.5999999999999999E-3</v>
      </c>
    </row>
    <row r="48" spans="2:26" ht="15" x14ac:dyDescent="0.2">
      <c r="P48" s="45">
        <v>19500</v>
      </c>
      <c r="Q48" s="45">
        <f t="shared" si="2"/>
        <v>19999</v>
      </c>
      <c r="R48" s="67">
        <v>2.9600000000000001E-2</v>
      </c>
      <c r="S48" s="68"/>
      <c r="T48" s="45">
        <v>72500</v>
      </c>
      <c r="U48" s="45">
        <f t="shared" si="0"/>
        <v>72999</v>
      </c>
      <c r="V48" s="47">
        <v>9.9000000000000008E-3</v>
      </c>
      <c r="W48" s="46"/>
      <c r="X48" s="45">
        <v>537500</v>
      </c>
      <c r="Y48" s="45">
        <f t="shared" si="1"/>
        <v>572499</v>
      </c>
      <c r="Z48" s="71">
        <v>2.5000000000000001E-3</v>
      </c>
    </row>
    <row r="49" spans="16:26" ht="15" x14ac:dyDescent="0.2">
      <c r="P49" s="45">
        <v>20000</v>
      </c>
      <c r="Q49" s="45">
        <f t="shared" si="2"/>
        <v>20499</v>
      </c>
      <c r="R49" s="67">
        <v>2.9000000000000001E-2</v>
      </c>
      <c r="S49" s="68"/>
      <c r="T49" s="45">
        <v>73000</v>
      </c>
      <c r="U49" s="45">
        <f t="shared" si="0"/>
        <v>73999</v>
      </c>
      <c r="V49" s="72">
        <v>9.7999999999999997E-3</v>
      </c>
      <c r="W49" s="46"/>
      <c r="X49" s="54">
        <v>572500</v>
      </c>
      <c r="Y49" s="45">
        <f t="shared" si="1"/>
        <v>577499</v>
      </c>
      <c r="Z49" s="73">
        <v>2.3999999999999998E-3</v>
      </c>
    </row>
    <row r="50" spans="16:26" ht="15" x14ac:dyDescent="0.2">
      <c r="P50" s="48">
        <v>20500</v>
      </c>
      <c r="Q50" s="45">
        <f t="shared" si="2"/>
        <v>20999</v>
      </c>
      <c r="R50" s="74">
        <v>2.8299999999999999E-2</v>
      </c>
      <c r="S50" s="46"/>
      <c r="T50" s="45">
        <v>74000</v>
      </c>
      <c r="U50" s="45">
        <f t="shared" si="0"/>
        <v>74499</v>
      </c>
      <c r="V50" s="73">
        <v>9.7000000000000003E-3</v>
      </c>
      <c r="W50" s="46"/>
      <c r="X50" s="45">
        <v>577500</v>
      </c>
      <c r="Y50" s="45">
        <f t="shared" si="1"/>
        <v>582499</v>
      </c>
      <c r="Z50" s="71">
        <v>2.5000000000000001E-3</v>
      </c>
    </row>
    <row r="51" spans="16:26" ht="15" x14ac:dyDescent="0.2">
      <c r="P51" s="48">
        <v>21000</v>
      </c>
      <c r="Q51" s="45">
        <v>21999</v>
      </c>
      <c r="R51" s="75">
        <v>2.7699999999999999E-2</v>
      </c>
      <c r="S51" s="46"/>
      <c r="T51" s="45">
        <v>74500</v>
      </c>
      <c r="U51" s="45">
        <f t="shared" si="0"/>
        <v>75499</v>
      </c>
      <c r="V51" s="76">
        <v>9.5999999999999992E-3</v>
      </c>
      <c r="W51" s="46"/>
      <c r="X51" s="45">
        <v>582500</v>
      </c>
      <c r="Y51" s="45">
        <f t="shared" si="1"/>
        <v>622499</v>
      </c>
      <c r="Z51" s="73">
        <v>2.3999999999999998E-3</v>
      </c>
    </row>
    <row r="52" spans="16:26" ht="15" x14ac:dyDescent="0.2">
      <c r="P52" s="48">
        <v>22000</v>
      </c>
      <c r="Q52" s="45">
        <f t="shared" si="2"/>
        <v>22499</v>
      </c>
      <c r="R52" s="74">
        <v>2.6599999999999999E-2</v>
      </c>
      <c r="S52" s="68"/>
      <c r="T52" s="45">
        <v>75500</v>
      </c>
      <c r="U52" s="45">
        <f t="shared" si="0"/>
        <v>76499</v>
      </c>
      <c r="V52" s="72">
        <v>9.7999999999999997E-3</v>
      </c>
      <c r="W52" s="46"/>
      <c r="X52" s="45">
        <v>622500</v>
      </c>
      <c r="Y52" s="45">
        <f t="shared" si="1"/>
        <v>627499</v>
      </c>
      <c r="Z52" s="77">
        <v>2.3E-3</v>
      </c>
    </row>
    <row r="53" spans="16:26" ht="15" x14ac:dyDescent="0.2">
      <c r="P53" s="48">
        <v>22500</v>
      </c>
      <c r="Q53" s="45">
        <f t="shared" si="2"/>
        <v>22999</v>
      </c>
      <c r="R53" s="67">
        <v>2.5999999999999999E-2</v>
      </c>
      <c r="S53" s="70"/>
      <c r="T53" s="45">
        <v>76500</v>
      </c>
      <c r="U53" s="45">
        <f t="shared" si="0"/>
        <v>77499</v>
      </c>
      <c r="V53" s="73">
        <v>9.7000000000000003E-3</v>
      </c>
      <c r="W53" s="46"/>
      <c r="X53" s="45">
        <v>627500</v>
      </c>
      <c r="Y53" s="45">
        <f t="shared" si="1"/>
        <v>634999</v>
      </c>
      <c r="Z53" s="73" t="s">
        <v>22</v>
      </c>
    </row>
    <row r="54" spans="16:26" ht="15" x14ac:dyDescent="0.2">
      <c r="P54" s="45">
        <v>23000</v>
      </c>
      <c r="Q54" s="45">
        <f t="shared" si="2"/>
        <v>23499</v>
      </c>
      <c r="R54" s="67">
        <v>2.5499999999999998E-2</v>
      </c>
      <c r="S54" s="70"/>
      <c r="T54" s="48">
        <v>77500</v>
      </c>
      <c r="U54" s="45">
        <f t="shared" si="0"/>
        <v>77999</v>
      </c>
      <c r="V54" s="76">
        <v>9.5999999999999992E-3</v>
      </c>
      <c r="W54" s="46"/>
      <c r="X54" s="45">
        <v>635000</v>
      </c>
      <c r="Y54" s="45">
        <f t="shared" si="1"/>
        <v>689999</v>
      </c>
      <c r="Z54" s="77">
        <v>2.3E-3</v>
      </c>
    </row>
    <row r="55" spans="16:26" ht="15" x14ac:dyDescent="0.2">
      <c r="P55" s="45">
        <v>23500</v>
      </c>
      <c r="Q55" s="45">
        <f t="shared" si="2"/>
        <v>23999</v>
      </c>
      <c r="R55" s="67">
        <v>2.53E-2</v>
      </c>
      <c r="S55" s="68"/>
      <c r="T55" s="48">
        <v>78000</v>
      </c>
      <c r="U55" s="45">
        <f t="shared" si="0"/>
        <v>78999</v>
      </c>
      <c r="V55" s="47">
        <v>9.4999999999999998E-3</v>
      </c>
      <c r="W55" s="46"/>
      <c r="X55" s="45">
        <v>690000</v>
      </c>
      <c r="Y55" s="45">
        <f t="shared" si="1"/>
        <v>764999</v>
      </c>
      <c r="Z55" s="47">
        <v>2.2000000000000001E-3</v>
      </c>
    </row>
    <row r="56" spans="16:26" ht="15" x14ac:dyDescent="0.2">
      <c r="P56" s="45">
        <v>24000</v>
      </c>
      <c r="Q56" s="45">
        <f t="shared" si="2"/>
        <v>24499</v>
      </c>
      <c r="R56" s="67">
        <v>2.46E-2</v>
      </c>
      <c r="S56" s="68"/>
      <c r="T56" s="45">
        <v>79000</v>
      </c>
      <c r="U56" s="45">
        <f t="shared" si="0"/>
        <v>79999</v>
      </c>
      <c r="V56" s="47">
        <v>9.4000000000000004E-3</v>
      </c>
      <c r="W56" s="46"/>
      <c r="X56" s="45">
        <v>765000</v>
      </c>
      <c r="Y56" s="45">
        <f t="shared" si="1"/>
        <v>859999</v>
      </c>
      <c r="Z56" s="47">
        <v>2.0999999999999999E-3</v>
      </c>
    </row>
    <row r="57" spans="16:26" ht="15" x14ac:dyDescent="0.2">
      <c r="P57" s="45">
        <v>24500</v>
      </c>
      <c r="Q57" s="45">
        <f t="shared" si="2"/>
        <v>24999</v>
      </c>
      <c r="R57" s="67">
        <v>2.41E-2</v>
      </c>
      <c r="S57" s="68"/>
      <c r="T57" s="45">
        <v>80000</v>
      </c>
      <c r="U57" s="45">
        <f t="shared" si="0"/>
        <v>80999</v>
      </c>
      <c r="V57" s="47">
        <v>9.2999999999999992E-3</v>
      </c>
      <c r="W57" s="46"/>
      <c r="X57" s="45">
        <v>860000</v>
      </c>
      <c r="Y57" s="45">
        <f t="shared" si="1"/>
        <v>967499</v>
      </c>
      <c r="Z57" s="78">
        <v>2E-3</v>
      </c>
    </row>
    <row r="58" spans="16:26" ht="15" x14ac:dyDescent="0.2">
      <c r="P58" s="45">
        <v>25000</v>
      </c>
      <c r="Q58" s="45">
        <f t="shared" si="2"/>
        <v>25499</v>
      </c>
      <c r="R58" s="67">
        <v>2.3699999999999999E-2</v>
      </c>
      <c r="S58" s="68"/>
      <c r="T58" s="48">
        <v>81000</v>
      </c>
      <c r="U58" s="45">
        <f t="shared" si="0"/>
        <v>81999</v>
      </c>
      <c r="V58" s="47">
        <v>9.1999999999999998E-3</v>
      </c>
      <c r="W58" s="46"/>
      <c r="X58" s="45">
        <v>967500</v>
      </c>
      <c r="Y58" s="45">
        <f t="shared" si="1"/>
        <v>977499</v>
      </c>
      <c r="Z58" s="76">
        <v>1.9E-3</v>
      </c>
    </row>
    <row r="59" spans="16:26" ht="15" x14ac:dyDescent="0.2">
      <c r="P59" s="45">
        <v>25500</v>
      </c>
      <c r="Q59" s="45">
        <f t="shared" si="2"/>
        <v>25999</v>
      </c>
      <c r="R59" s="67">
        <v>2.4199999999999999E-2</v>
      </c>
      <c r="S59" s="68"/>
      <c r="T59" s="45">
        <v>82000</v>
      </c>
      <c r="U59" s="45">
        <f t="shared" si="0"/>
        <v>82999</v>
      </c>
      <c r="V59" s="47">
        <v>9.1000000000000004E-3</v>
      </c>
      <c r="W59" s="46"/>
      <c r="X59" s="45">
        <v>977500</v>
      </c>
      <c r="Y59" s="45">
        <f t="shared" si="1"/>
        <v>982499</v>
      </c>
      <c r="Z59" s="78">
        <v>2E-3</v>
      </c>
    </row>
    <row r="60" spans="16:26" ht="15" x14ac:dyDescent="0.2">
      <c r="P60" s="45">
        <v>26000</v>
      </c>
      <c r="Q60" s="45">
        <f t="shared" si="2"/>
        <v>26499</v>
      </c>
      <c r="R60" s="67">
        <v>2.3800000000000002E-2</v>
      </c>
      <c r="S60" s="68"/>
      <c r="T60" s="45">
        <v>83000</v>
      </c>
      <c r="U60" s="45">
        <f t="shared" si="0"/>
        <v>83999</v>
      </c>
      <c r="V60" s="47">
        <v>8.9999999999999993E-3</v>
      </c>
      <c r="W60" s="46"/>
      <c r="X60" s="45">
        <v>982500</v>
      </c>
      <c r="Y60" s="45">
        <f t="shared" si="1"/>
        <v>1119999</v>
      </c>
      <c r="Z60" s="76">
        <v>1.9E-3</v>
      </c>
    </row>
    <row r="61" spans="16:26" ht="15" x14ac:dyDescent="0.2">
      <c r="P61" s="45">
        <v>26500</v>
      </c>
      <c r="Q61" s="45">
        <f t="shared" si="2"/>
        <v>26999</v>
      </c>
      <c r="R61" s="67">
        <v>2.3400000000000001E-2</v>
      </c>
      <c r="S61" s="68"/>
      <c r="T61" s="45">
        <v>84000</v>
      </c>
      <c r="U61" s="45">
        <f t="shared" si="0"/>
        <v>84999</v>
      </c>
      <c r="V61" s="47">
        <v>8.8999999999999999E-3</v>
      </c>
      <c r="W61" s="46"/>
      <c r="X61" s="45">
        <v>1120000</v>
      </c>
      <c r="Y61" s="45">
        <f t="shared" si="1"/>
        <v>1127499</v>
      </c>
      <c r="Z61" s="72">
        <v>1.8E-3</v>
      </c>
    </row>
    <row r="62" spans="16:26" ht="15" x14ac:dyDescent="0.25">
      <c r="P62" s="45">
        <v>27000</v>
      </c>
      <c r="Q62" s="45">
        <f t="shared" si="2"/>
        <v>27499</v>
      </c>
      <c r="R62" s="67">
        <v>2.3E-2</v>
      </c>
      <c r="S62" s="68"/>
      <c r="T62" s="79">
        <v>85000</v>
      </c>
      <c r="U62" s="45">
        <f t="shared" si="0"/>
        <v>85999</v>
      </c>
      <c r="V62" s="80">
        <v>8.8000000000000005E-3</v>
      </c>
      <c r="W62" s="46"/>
      <c r="X62" s="45">
        <v>1127500</v>
      </c>
      <c r="Y62" s="45">
        <f t="shared" si="1"/>
        <v>1134999</v>
      </c>
      <c r="Z62" s="76">
        <v>1.9E-3</v>
      </c>
    </row>
    <row r="63" spans="16:26" ht="15" x14ac:dyDescent="0.2">
      <c r="P63" s="45">
        <v>27500</v>
      </c>
      <c r="Q63" s="45">
        <f t="shared" si="2"/>
        <v>27999</v>
      </c>
      <c r="R63" s="67">
        <v>2.2700000000000001E-2</v>
      </c>
      <c r="S63" s="68"/>
      <c r="T63" s="45">
        <v>86000</v>
      </c>
      <c r="U63" s="45">
        <f t="shared" si="0"/>
        <v>86999</v>
      </c>
      <c r="V63" s="47">
        <v>8.6999999999999994E-3</v>
      </c>
      <c r="W63" s="46"/>
      <c r="X63" s="45">
        <v>1135000</v>
      </c>
      <c r="Y63" s="45">
        <f t="shared" si="1"/>
        <v>1322499</v>
      </c>
      <c r="Z63" s="72">
        <v>1.8E-3</v>
      </c>
    </row>
    <row r="64" spans="16:26" ht="15" x14ac:dyDescent="0.2">
      <c r="P64" s="45">
        <v>28000</v>
      </c>
      <c r="Q64" s="45">
        <f t="shared" si="2"/>
        <v>28499</v>
      </c>
      <c r="R64" s="67">
        <v>2.23E-2</v>
      </c>
      <c r="S64" s="68"/>
      <c r="T64" s="45">
        <v>87000</v>
      </c>
      <c r="U64" s="45">
        <f t="shared" si="0"/>
        <v>87999</v>
      </c>
      <c r="V64" s="47">
        <v>8.6E-3</v>
      </c>
      <c r="W64" s="46"/>
      <c r="X64" s="45">
        <v>1322500</v>
      </c>
      <c r="Y64" s="45"/>
      <c r="Z64" s="47">
        <v>1.6999999999999999E-3</v>
      </c>
    </row>
    <row r="65" spans="16:26" ht="15" x14ac:dyDescent="0.2">
      <c r="P65" s="48">
        <v>28500</v>
      </c>
      <c r="Q65" s="45">
        <f t="shared" si="2"/>
        <v>28999</v>
      </c>
      <c r="R65" s="67">
        <v>2.1999999999999999E-2</v>
      </c>
      <c r="S65" s="68"/>
      <c r="T65" s="45">
        <v>88000</v>
      </c>
      <c r="U65" s="45">
        <f t="shared" si="0"/>
        <v>89499</v>
      </c>
      <c r="V65" s="47">
        <v>8.5000000000000006E-3</v>
      </c>
      <c r="W65" s="46"/>
      <c r="X65" s="45"/>
      <c r="Y65" s="46"/>
      <c r="Z65" s="46"/>
    </row>
    <row r="66" spans="16:26" ht="15" x14ac:dyDescent="0.2">
      <c r="P66" s="45">
        <v>29000</v>
      </c>
      <c r="Q66" s="45">
        <f t="shared" si="2"/>
        <v>29499</v>
      </c>
      <c r="R66" s="67">
        <v>2.1600000000000001E-2</v>
      </c>
      <c r="S66" s="70"/>
      <c r="T66" s="48">
        <v>89500</v>
      </c>
      <c r="U66" s="45">
        <f t="shared" si="0"/>
        <v>90499</v>
      </c>
      <c r="V66" s="47">
        <v>8.3999999999999995E-3</v>
      </c>
      <c r="W66" s="46"/>
      <c r="X66" s="45"/>
      <c r="Y66" s="46"/>
      <c r="Z66" s="46"/>
    </row>
    <row r="67" spans="16:26" ht="15" x14ac:dyDescent="0.2">
      <c r="P67" s="45">
        <v>29500</v>
      </c>
      <c r="Q67" s="45">
        <f t="shared" si="2"/>
        <v>29999</v>
      </c>
      <c r="R67" s="67">
        <v>2.1299999999999999E-2</v>
      </c>
      <c r="S67" s="68"/>
      <c r="T67" s="45">
        <v>90500</v>
      </c>
      <c r="U67" s="45">
        <f t="shared" si="0"/>
        <v>91499</v>
      </c>
      <c r="V67" s="47">
        <v>8.3000000000000001E-3</v>
      </c>
      <c r="W67" s="46"/>
      <c r="X67" s="45"/>
      <c r="Y67" s="46"/>
      <c r="Z67" s="46"/>
    </row>
    <row r="68" spans="16:26" ht="15" x14ac:dyDescent="0.2">
      <c r="P68" s="45">
        <v>30000</v>
      </c>
      <c r="Q68" s="45">
        <f t="shared" si="2"/>
        <v>30499</v>
      </c>
      <c r="R68" s="67">
        <v>2.1000000000000001E-2</v>
      </c>
      <c r="S68" s="68"/>
      <c r="T68" s="45">
        <v>91500</v>
      </c>
      <c r="U68" s="45">
        <f t="shared" si="0"/>
        <v>92999</v>
      </c>
      <c r="V68" s="47">
        <v>8.2000000000000007E-3</v>
      </c>
      <c r="W68" s="46"/>
      <c r="X68" s="45"/>
      <c r="Y68" s="46"/>
      <c r="Z68" s="46"/>
    </row>
    <row r="69" spans="16:26" ht="15" x14ac:dyDescent="0.2">
      <c r="P69" s="54">
        <v>30500</v>
      </c>
      <c r="Q69" s="45">
        <f t="shared" si="2"/>
        <v>30999</v>
      </c>
      <c r="R69" s="47">
        <v>2.07E-2</v>
      </c>
      <c r="S69" s="68"/>
      <c r="T69" s="45">
        <v>93000</v>
      </c>
      <c r="U69" s="45">
        <f t="shared" si="0"/>
        <v>93999</v>
      </c>
      <c r="V69" s="47">
        <v>8.0999999999999996E-3</v>
      </c>
      <c r="W69" s="46"/>
      <c r="X69" s="45"/>
      <c r="Y69" s="46"/>
      <c r="Z69" s="46"/>
    </row>
    <row r="70" spans="16:26" ht="15" x14ac:dyDescent="0.2">
      <c r="P70" s="54">
        <v>31000</v>
      </c>
      <c r="Q70" s="45">
        <f t="shared" si="2"/>
        <v>31499</v>
      </c>
      <c r="R70" s="47">
        <v>2.0400000000000001E-2</v>
      </c>
      <c r="S70" s="81"/>
      <c r="T70" s="45">
        <v>94000</v>
      </c>
      <c r="U70" s="45">
        <f t="shared" si="0"/>
        <v>95499</v>
      </c>
      <c r="V70" s="47">
        <v>8.0000000000000002E-3</v>
      </c>
      <c r="W70" s="46"/>
      <c r="X70" s="45"/>
      <c r="Y70" s="46"/>
      <c r="Z70" s="46"/>
    </row>
    <row r="71" spans="16:26" ht="15" x14ac:dyDescent="0.2">
      <c r="P71" s="54">
        <v>31500</v>
      </c>
      <c r="Q71" s="45">
        <f t="shared" si="2"/>
        <v>31999</v>
      </c>
      <c r="R71" s="47">
        <v>2.01E-2</v>
      </c>
      <c r="S71" s="81"/>
      <c r="T71" s="45">
        <v>95500</v>
      </c>
      <c r="U71" s="45">
        <f t="shared" si="0"/>
        <v>96499</v>
      </c>
      <c r="V71" s="47">
        <v>7.9000000000000008E-3</v>
      </c>
      <c r="W71" s="46"/>
      <c r="X71" s="45"/>
      <c r="Y71" s="46"/>
      <c r="Z71" s="46"/>
    </row>
    <row r="72" spans="16:26" ht="15" x14ac:dyDescent="0.2">
      <c r="P72" s="54">
        <v>32000</v>
      </c>
      <c r="Q72" s="45">
        <f t="shared" si="2"/>
        <v>32499</v>
      </c>
      <c r="R72" s="47">
        <v>1.9800000000000002E-2</v>
      </c>
      <c r="S72" s="81"/>
      <c r="T72" s="45">
        <v>96500</v>
      </c>
      <c r="U72" s="45">
        <f t="shared" si="0"/>
        <v>97999</v>
      </c>
      <c r="V72" s="82">
        <v>7.7999999999999996E-3</v>
      </c>
      <c r="W72" s="46"/>
      <c r="X72" s="45"/>
      <c r="Y72" s="46"/>
      <c r="Z72" s="46"/>
    </row>
    <row r="73" spans="16:26" ht="15" x14ac:dyDescent="0.2">
      <c r="P73" s="54">
        <v>32500</v>
      </c>
      <c r="Q73" s="45">
        <f t="shared" si="2"/>
        <v>32999</v>
      </c>
      <c r="R73" s="47">
        <v>1.9599999999999999E-2</v>
      </c>
      <c r="S73" s="81"/>
      <c r="T73" s="45">
        <v>98000</v>
      </c>
      <c r="U73" s="45">
        <f t="shared" si="0"/>
        <v>99499</v>
      </c>
      <c r="V73" s="47">
        <v>7.7000000000000002E-3</v>
      </c>
      <c r="W73" s="46"/>
      <c r="X73" s="45"/>
      <c r="Y73" s="46"/>
      <c r="Z73" s="46"/>
    </row>
    <row r="74" spans="16:26" ht="15" x14ac:dyDescent="0.2">
      <c r="P74" s="54">
        <v>33000</v>
      </c>
      <c r="Q74" s="45">
        <f t="shared" si="2"/>
        <v>33499</v>
      </c>
      <c r="R74" s="47">
        <v>1.9300000000000001E-2</v>
      </c>
      <c r="S74" s="81"/>
      <c r="T74" s="45">
        <v>99500</v>
      </c>
      <c r="U74" s="45">
        <f t="shared" ref="U74:U105" si="3">T75-1</f>
        <v>100499</v>
      </c>
      <c r="V74" s="47">
        <v>7.6E-3</v>
      </c>
      <c r="W74" s="46"/>
      <c r="X74" s="45"/>
      <c r="Y74" s="46"/>
      <c r="Z74" s="46"/>
    </row>
    <row r="75" spans="16:26" ht="15" x14ac:dyDescent="0.2">
      <c r="P75" s="54">
        <v>33500</v>
      </c>
      <c r="Q75" s="45">
        <f t="shared" ref="Q75:Q106" si="4">P76-1</f>
        <v>33999</v>
      </c>
      <c r="R75" s="47">
        <v>1.9E-2</v>
      </c>
      <c r="S75" s="81"/>
      <c r="T75" s="48">
        <v>100500</v>
      </c>
      <c r="U75" s="45">
        <f t="shared" si="3"/>
        <v>101499</v>
      </c>
      <c r="V75" s="82">
        <v>7.7999999999999996E-3</v>
      </c>
      <c r="W75" s="46"/>
      <c r="X75" s="45"/>
      <c r="Y75" s="46"/>
      <c r="Z75" s="46"/>
    </row>
    <row r="76" spans="16:26" ht="15" x14ac:dyDescent="0.2">
      <c r="P76" s="54">
        <v>34000</v>
      </c>
      <c r="Q76" s="45">
        <f t="shared" si="4"/>
        <v>34499</v>
      </c>
      <c r="R76" s="47">
        <v>1.8800000000000001E-2</v>
      </c>
      <c r="S76" s="81"/>
      <c r="T76" s="45">
        <v>101500</v>
      </c>
      <c r="U76" s="45">
        <f t="shared" si="3"/>
        <v>102999</v>
      </c>
      <c r="V76" s="47">
        <v>7.7000000000000002E-3</v>
      </c>
      <c r="W76" s="46"/>
      <c r="X76" s="45"/>
      <c r="Y76" s="46"/>
      <c r="Z76" s="46"/>
    </row>
    <row r="77" spans="16:26" ht="15" x14ac:dyDescent="0.2">
      <c r="P77" s="54">
        <v>34500</v>
      </c>
      <c r="Q77" s="45">
        <f t="shared" si="4"/>
        <v>34999</v>
      </c>
      <c r="R77" s="47">
        <v>1.8499999999999999E-2</v>
      </c>
      <c r="S77" s="81"/>
      <c r="T77" s="45">
        <v>103000</v>
      </c>
      <c r="U77" s="45">
        <f t="shared" si="3"/>
        <v>104999</v>
      </c>
      <c r="V77" s="47">
        <v>7.6E-3</v>
      </c>
      <c r="W77" s="46"/>
      <c r="X77" s="45"/>
      <c r="Y77" s="46"/>
      <c r="Z77" s="46"/>
    </row>
    <row r="78" spans="16:26" ht="15" x14ac:dyDescent="0.2">
      <c r="P78" s="54">
        <v>35000</v>
      </c>
      <c r="Q78" s="45">
        <f t="shared" si="4"/>
        <v>35499</v>
      </c>
      <c r="R78" s="47">
        <v>1.83E-2</v>
      </c>
      <c r="S78" s="81"/>
      <c r="T78" s="45">
        <v>105000</v>
      </c>
      <c r="U78" s="45">
        <f t="shared" si="3"/>
        <v>105999</v>
      </c>
      <c r="V78" s="47">
        <v>7.4999999999999997E-3</v>
      </c>
      <c r="W78" s="46"/>
      <c r="X78" s="45"/>
      <c r="Y78" s="46"/>
      <c r="Z78" s="46"/>
    </row>
    <row r="79" spans="16:26" ht="15" x14ac:dyDescent="0.2">
      <c r="P79" s="54">
        <v>35500</v>
      </c>
      <c r="Q79" s="45">
        <f t="shared" si="4"/>
        <v>35999</v>
      </c>
      <c r="R79" s="47">
        <v>1.8100000000000002E-2</v>
      </c>
      <c r="S79" s="81"/>
      <c r="T79" s="45">
        <v>106000</v>
      </c>
      <c r="U79" s="45">
        <f t="shared" si="3"/>
        <v>107499</v>
      </c>
      <c r="V79" s="67">
        <v>7.4000000000000003E-3</v>
      </c>
      <c r="W79" s="46"/>
      <c r="X79" s="45"/>
      <c r="Y79" s="46"/>
      <c r="Z79" s="46"/>
    </row>
    <row r="80" spans="16:26" ht="15" x14ac:dyDescent="0.2">
      <c r="P80" s="54">
        <v>36000</v>
      </c>
      <c r="Q80" s="45">
        <f t="shared" si="4"/>
        <v>36499</v>
      </c>
      <c r="R80" s="47">
        <v>1.7899999999999999E-2</v>
      </c>
      <c r="S80" s="81"/>
      <c r="T80" s="48">
        <v>107500</v>
      </c>
      <c r="U80" s="45">
        <f t="shared" si="3"/>
        <v>108999</v>
      </c>
      <c r="V80" s="74">
        <v>7.3000000000000001E-3</v>
      </c>
      <c r="W80" s="46"/>
      <c r="X80" s="45"/>
      <c r="Y80" s="46"/>
      <c r="Z80" s="46"/>
    </row>
    <row r="81" spans="16:26" ht="15" x14ac:dyDescent="0.2">
      <c r="P81" s="54">
        <v>36500</v>
      </c>
      <c r="Q81" s="45">
        <f t="shared" si="4"/>
        <v>36999</v>
      </c>
      <c r="R81" s="47">
        <v>1.7600000000000001E-2</v>
      </c>
      <c r="S81" s="81"/>
      <c r="T81" s="45">
        <v>109000</v>
      </c>
      <c r="U81" s="45">
        <f t="shared" si="3"/>
        <v>110999</v>
      </c>
      <c r="V81" s="67">
        <v>7.1999999999999998E-3</v>
      </c>
      <c r="W81" s="46"/>
      <c r="X81" s="45"/>
      <c r="Y81" s="46"/>
      <c r="Z81" s="46"/>
    </row>
    <row r="82" spans="16:26" ht="15" x14ac:dyDescent="0.2">
      <c r="P82" s="54">
        <v>37000</v>
      </c>
      <c r="Q82" s="45">
        <f t="shared" si="4"/>
        <v>37499</v>
      </c>
      <c r="R82" s="47">
        <v>1.7399999999999999E-2</v>
      </c>
      <c r="S82" s="81"/>
      <c r="T82" s="45">
        <v>111000</v>
      </c>
      <c r="U82" s="45">
        <f t="shared" si="3"/>
        <v>112499</v>
      </c>
      <c r="V82" s="67">
        <v>7.1000000000000004E-3</v>
      </c>
      <c r="W82" s="46"/>
      <c r="X82" s="45"/>
      <c r="Y82" s="46"/>
      <c r="Z82" s="46"/>
    </row>
    <row r="83" spans="16:26" ht="15" x14ac:dyDescent="0.2">
      <c r="P83" s="54">
        <v>37500</v>
      </c>
      <c r="Q83" s="45">
        <f t="shared" si="4"/>
        <v>37999</v>
      </c>
      <c r="R83" s="47">
        <v>1.72E-2</v>
      </c>
      <c r="S83" s="81"/>
      <c r="T83" s="45">
        <v>112500</v>
      </c>
      <c r="U83" s="45">
        <f t="shared" si="3"/>
        <v>114499</v>
      </c>
      <c r="V83" s="67">
        <v>7.0000000000000001E-3</v>
      </c>
      <c r="W83" s="46"/>
      <c r="X83" s="45"/>
      <c r="Y83" s="46"/>
      <c r="Z83" s="46"/>
    </row>
    <row r="84" spans="16:26" ht="15" x14ac:dyDescent="0.2">
      <c r="P84" s="54">
        <v>38000</v>
      </c>
      <c r="Q84" s="45">
        <f t="shared" si="4"/>
        <v>38499</v>
      </c>
      <c r="R84" s="47">
        <v>1.7000000000000001E-2</v>
      </c>
      <c r="S84" s="81"/>
      <c r="T84" s="45">
        <v>114500</v>
      </c>
      <c r="U84" s="45">
        <f t="shared" si="3"/>
        <v>115999</v>
      </c>
      <c r="V84" s="67">
        <v>6.8999999999999999E-3</v>
      </c>
      <c r="W84" s="46"/>
      <c r="X84" s="45"/>
      <c r="Y84" s="46"/>
      <c r="Z84" s="46"/>
    </row>
    <row r="85" spans="16:26" ht="15" x14ac:dyDescent="0.2">
      <c r="P85" s="54">
        <v>38500</v>
      </c>
      <c r="Q85" s="45">
        <f t="shared" si="4"/>
        <v>38999</v>
      </c>
      <c r="R85" s="47">
        <v>1.6799999999999999E-2</v>
      </c>
      <c r="S85" s="81"/>
      <c r="T85" s="45">
        <v>116000</v>
      </c>
      <c r="U85" s="45">
        <f t="shared" si="3"/>
        <v>117999</v>
      </c>
      <c r="V85" s="67">
        <v>6.7999999999999996E-3</v>
      </c>
      <c r="W85" s="46"/>
      <c r="X85" s="45"/>
      <c r="Y85" s="46"/>
      <c r="Z85" s="46"/>
    </row>
    <row r="86" spans="16:26" ht="15" x14ac:dyDescent="0.2">
      <c r="P86" s="54">
        <v>39000</v>
      </c>
      <c r="Q86" s="45">
        <f t="shared" si="4"/>
        <v>39499</v>
      </c>
      <c r="R86" s="47">
        <v>1.66E-2</v>
      </c>
      <c r="S86" s="81"/>
      <c r="T86" s="45">
        <v>118000</v>
      </c>
      <c r="U86" s="45">
        <f t="shared" si="3"/>
        <v>119999</v>
      </c>
      <c r="V86" s="67">
        <v>6.7000000000000002E-3</v>
      </c>
      <c r="W86" s="46"/>
      <c r="X86" s="45"/>
      <c r="Y86" s="46"/>
      <c r="Z86" s="46"/>
    </row>
    <row r="87" spans="16:26" ht="15" x14ac:dyDescent="0.2">
      <c r="P87" s="54">
        <v>39500</v>
      </c>
      <c r="Q87" s="45">
        <f t="shared" si="4"/>
        <v>39999</v>
      </c>
      <c r="R87" s="47">
        <v>1.6500000000000001E-2</v>
      </c>
      <c r="S87" s="81"/>
      <c r="T87" s="45">
        <v>120000</v>
      </c>
      <c r="U87" s="45">
        <f t="shared" si="3"/>
        <v>121999</v>
      </c>
      <c r="V87" s="67">
        <v>6.6E-3</v>
      </c>
      <c r="W87" s="46"/>
      <c r="X87" s="45"/>
      <c r="Y87" s="46"/>
      <c r="Z87" s="46"/>
    </row>
    <row r="88" spans="16:26" ht="15" x14ac:dyDescent="0.2">
      <c r="P88" s="54">
        <v>40000</v>
      </c>
      <c r="Q88" s="45">
        <f t="shared" si="4"/>
        <v>40499</v>
      </c>
      <c r="R88" s="47">
        <v>1.6299999999999999E-2</v>
      </c>
      <c r="S88" s="81"/>
      <c r="T88" s="54">
        <v>122000</v>
      </c>
      <c r="U88" s="45">
        <f t="shared" si="3"/>
        <v>124999</v>
      </c>
      <c r="V88" s="47">
        <v>6.4999999999999997E-3</v>
      </c>
      <c r="W88" s="46"/>
      <c r="X88" s="45"/>
      <c r="Y88" s="46"/>
      <c r="Z88" s="46"/>
    </row>
    <row r="89" spans="16:26" ht="15" x14ac:dyDescent="0.2">
      <c r="P89" s="54">
        <v>40500</v>
      </c>
      <c r="Q89" s="45">
        <f t="shared" si="4"/>
        <v>40999</v>
      </c>
      <c r="R89" s="47">
        <v>1.61E-2</v>
      </c>
      <c r="S89" s="81"/>
      <c r="T89" s="54">
        <v>125000</v>
      </c>
      <c r="U89" s="45">
        <f t="shared" si="3"/>
        <v>125499</v>
      </c>
      <c r="V89" s="47">
        <v>6.4000000000000003E-3</v>
      </c>
      <c r="W89" s="46"/>
      <c r="X89" s="45"/>
      <c r="Y89" s="46"/>
      <c r="Z89" s="46"/>
    </row>
    <row r="90" spans="16:26" ht="15" x14ac:dyDescent="0.2">
      <c r="P90" s="54">
        <v>41000</v>
      </c>
      <c r="Q90" s="45">
        <f t="shared" si="4"/>
        <v>41499</v>
      </c>
      <c r="R90" s="47">
        <v>1.5900000000000001E-2</v>
      </c>
      <c r="S90" s="81"/>
      <c r="T90" s="54">
        <v>125500</v>
      </c>
      <c r="U90" s="45">
        <f t="shared" si="3"/>
        <v>125999</v>
      </c>
      <c r="V90" s="47">
        <v>6.6E-3</v>
      </c>
      <c r="W90" s="46"/>
      <c r="X90" s="45"/>
      <c r="Y90" s="46"/>
      <c r="Z90" s="46"/>
    </row>
    <row r="91" spans="16:26" ht="15" x14ac:dyDescent="0.2">
      <c r="P91" s="54">
        <v>41500</v>
      </c>
      <c r="Q91" s="45">
        <f t="shared" si="4"/>
        <v>41999</v>
      </c>
      <c r="R91" s="47">
        <v>1.5800000000000002E-2</v>
      </c>
      <c r="S91" s="81"/>
      <c r="T91" s="83">
        <v>126000</v>
      </c>
      <c r="U91" s="45">
        <f t="shared" si="3"/>
        <v>128499</v>
      </c>
      <c r="V91" s="80">
        <v>6.4999999999999997E-3</v>
      </c>
      <c r="W91" s="46"/>
      <c r="X91" s="45"/>
      <c r="Y91" s="46"/>
      <c r="Z91" s="46"/>
    </row>
    <row r="92" spans="16:26" ht="15" x14ac:dyDescent="0.2">
      <c r="P92" s="54">
        <v>42000</v>
      </c>
      <c r="Q92" s="45">
        <f t="shared" si="4"/>
        <v>42499</v>
      </c>
      <c r="R92" s="47">
        <v>1.5599999999999999E-2</v>
      </c>
      <c r="S92" s="81"/>
      <c r="T92" s="83">
        <v>128500</v>
      </c>
      <c r="U92" s="45">
        <f t="shared" si="3"/>
        <v>130499</v>
      </c>
      <c r="V92" s="80">
        <v>6.4000000000000003E-3</v>
      </c>
      <c r="W92" s="46"/>
      <c r="X92" s="45"/>
      <c r="Y92" s="46"/>
      <c r="Z92" s="46"/>
    </row>
    <row r="93" spans="16:26" ht="15" x14ac:dyDescent="0.2">
      <c r="P93" s="54">
        <v>42500</v>
      </c>
      <c r="Q93" s="45">
        <f t="shared" si="4"/>
        <v>42999</v>
      </c>
      <c r="R93" s="47">
        <v>1.54E-2</v>
      </c>
      <c r="S93" s="81"/>
      <c r="T93" s="83">
        <v>130500</v>
      </c>
      <c r="U93" s="45">
        <f t="shared" si="3"/>
        <v>132999</v>
      </c>
      <c r="V93" s="80">
        <v>6.3E-3</v>
      </c>
      <c r="W93" s="46"/>
      <c r="X93" s="45"/>
      <c r="Y93" s="46"/>
      <c r="Z93" s="46"/>
    </row>
    <row r="94" spans="16:26" ht="15" x14ac:dyDescent="0.2">
      <c r="P94" s="54">
        <v>43000</v>
      </c>
      <c r="Q94" s="45">
        <f t="shared" si="4"/>
        <v>43499</v>
      </c>
      <c r="R94" s="47">
        <v>1.5299999999999999E-2</v>
      </c>
      <c r="S94" s="81"/>
      <c r="T94" s="54">
        <v>133000</v>
      </c>
      <c r="U94" s="45">
        <f t="shared" si="3"/>
        <v>135499</v>
      </c>
      <c r="V94" s="47">
        <v>6.1999999999999998E-3</v>
      </c>
      <c r="W94" s="46"/>
      <c r="X94" s="45"/>
      <c r="Y94" s="46"/>
      <c r="Z94" s="46"/>
    </row>
    <row r="95" spans="16:26" ht="15" x14ac:dyDescent="0.2">
      <c r="P95" s="83">
        <v>43500</v>
      </c>
      <c r="Q95" s="45">
        <f t="shared" si="4"/>
        <v>43999</v>
      </c>
      <c r="R95" s="47">
        <v>1.5100000000000001E-2</v>
      </c>
      <c r="S95" s="81"/>
      <c r="T95" s="45">
        <v>135500</v>
      </c>
      <c r="U95" s="45">
        <f t="shared" si="3"/>
        <v>137999</v>
      </c>
      <c r="V95" s="67">
        <v>6.1000000000000004E-3</v>
      </c>
      <c r="W95" s="46"/>
      <c r="X95" s="45"/>
      <c r="Y95" s="46"/>
      <c r="Z95" s="46"/>
    </row>
    <row r="96" spans="16:26" ht="15" x14ac:dyDescent="0.2">
      <c r="P96" s="54">
        <v>44000</v>
      </c>
      <c r="Q96" s="45">
        <f t="shared" si="4"/>
        <v>44499</v>
      </c>
      <c r="R96" s="47">
        <v>1.4999999999999999E-2</v>
      </c>
      <c r="S96" s="81"/>
      <c r="T96" s="45">
        <v>138000</v>
      </c>
      <c r="U96" s="45">
        <f t="shared" si="3"/>
        <v>140499</v>
      </c>
      <c r="V96" s="67">
        <v>6.0000000000000001E-3</v>
      </c>
      <c r="W96" s="46"/>
      <c r="X96" s="45"/>
      <c r="Y96" s="46"/>
      <c r="Z96" s="46"/>
    </row>
    <row r="97" spans="16:26" ht="15" x14ac:dyDescent="0.2">
      <c r="P97" s="54">
        <v>44500</v>
      </c>
      <c r="Q97" s="45">
        <f t="shared" si="4"/>
        <v>44999</v>
      </c>
      <c r="R97" s="47">
        <v>1.4800000000000001E-2</v>
      </c>
      <c r="S97" s="81"/>
      <c r="T97" s="45">
        <v>140500</v>
      </c>
      <c r="U97" s="45">
        <f t="shared" si="3"/>
        <v>143499</v>
      </c>
      <c r="V97" s="67">
        <v>5.8999999999999999E-3</v>
      </c>
      <c r="W97" s="46"/>
      <c r="X97" s="45"/>
      <c r="Y97" s="46"/>
      <c r="Z97" s="46"/>
    </row>
    <row r="98" spans="16:26" ht="15" x14ac:dyDescent="0.2">
      <c r="P98" s="54">
        <v>45000</v>
      </c>
      <c r="Q98" s="45">
        <f t="shared" si="4"/>
        <v>45499</v>
      </c>
      <c r="R98" s="47">
        <v>1.47E-2</v>
      </c>
      <c r="S98" s="81"/>
      <c r="T98" s="45">
        <v>143500</v>
      </c>
      <c r="U98" s="45">
        <f t="shared" si="3"/>
        <v>145999</v>
      </c>
      <c r="V98" s="67">
        <v>5.7999999999999996E-3</v>
      </c>
      <c r="W98" s="46"/>
      <c r="X98" s="45"/>
      <c r="Y98" s="46"/>
      <c r="Z98" s="46"/>
    </row>
    <row r="99" spans="16:26" ht="15" x14ac:dyDescent="0.2">
      <c r="P99" s="45">
        <v>45500</v>
      </c>
      <c r="Q99" s="45">
        <f t="shared" si="4"/>
        <v>45999</v>
      </c>
      <c r="R99" s="47">
        <v>1.46E-2</v>
      </c>
      <c r="S99" s="84"/>
      <c r="T99" s="45">
        <v>146000</v>
      </c>
      <c r="U99" s="45">
        <f t="shared" si="3"/>
        <v>148999</v>
      </c>
      <c r="V99" s="85">
        <v>5.7000000000000002E-3</v>
      </c>
      <c r="W99" s="46"/>
      <c r="X99" s="45"/>
      <c r="Y99" s="46"/>
      <c r="Z99" s="46"/>
    </row>
    <row r="100" spans="16:26" ht="15" x14ac:dyDescent="0.2">
      <c r="P100" s="45">
        <v>46000</v>
      </c>
      <c r="Q100" s="45">
        <f t="shared" si="4"/>
        <v>46499</v>
      </c>
      <c r="R100" s="47">
        <v>1.44E-2</v>
      </c>
      <c r="S100" s="84"/>
      <c r="T100" s="45">
        <v>149000</v>
      </c>
      <c r="U100" s="45">
        <f t="shared" si="3"/>
        <v>150499</v>
      </c>
      <c r="V100" s="86">
        <v>5.5999999999999999E-3</v>
      </c>
      <c r="W100" s="46"/>
      <c r="X100" s="45"/>
      <c r="Y100" s="46"/>
      <c r="Z100" s="46"/>
    </row>
    <row r="101" spans="16:26" ht="15" x14ac:dyDescent="0.2">
      <c r="P101" s="45">
        <v>46500</v>
      </c>
      <c r="Q101" s="45">
        <f t="shared" si="4"/>
        <v>46999</v>
      </c>
      <c r="R101" s="47">
        <v>1.43E-2</v>
      </c>
      <c r="S101" s="46"/>
      <c r="T101" s="45">
        <v>150500</v>
      </c>
      <c r="U101" s="45">
        <f t="shared" si="3"/>
        <v>153999</v>
      </c>
      <c r="V101" s="51">
        <v>5.7000000000000002E-3</v>
      </c>
      <c r="W101" s="46"/>
      <c r="X101" s="45"/>
      <c r="Y101" s="46"/>
      <c r="Z101" s="46"/>
    </row>
    <row r="102" spans="16:26" ht="15" x14ac:dyDescent="0.2">
      <c r="P102" s="45">
        <v>47000</v>
      </c>
      <c r="Q102" s="45">
        <f t="shared" si="4"/>
        <v>47499</v>
      </c>
      <c r="R102" s="47">
        <v>1.41E-2</v>
      </c>
      <c r="S102" s="46"/>
      <c r="T102" s="45">
        <v>154000</v>
      </c>
      <c r="U102" s="45">
        <f t="shared" si="3"/>
        <v>156999</v>
      </c>
      <c r="V102" s="87">
        <v>5.5999999999999999E-3</v>
      </c>
      <c r="W102" s="46"/>
      <c r="X102" s="45"/>
      <c r="Y102" s="46"/>
      <c r="Z102" s="46"/>
    </row>
    <row r="103" spans="16:26" ht="15" x14ac:dyDescent="0.2">
      <c r="P103" s="45">
        <v>47500</v>
      </c>
      <c r="Q103" s="45">
        <f t="shared" si="4"/>
        <v>47999</v>
      </c>
      <c r="R103" s="47">
        <v>1.4E-2</v>
      </c>
      <c r="S103" s="46"/>
      <c r="T103" s="45">
        <v>157000</v>
      </c>
      <c r="U103" s="45">
        <f t="shared" si="3"/>
        <v>159999</v>
      </c>
      <c r="V103" s="47">
        <v>5.4999999999999997E-3</v>
      </c>
      <c r="W103" s="46"/>
      <c r="X103" s="45"/>
      <c r="Y103" s="46"/>
      <c r="Z103" s="46"/>
    </row>
    <row r="104" spans="16:26" ht="15" x14ac:dyDescent="0.2">
      <c r="P104" s="45">
        <v>48000</v>
      </c>
      <c r="Q104" s="45">
        <f t="shared" si="4"/>
        <v>48499</v>
      </c>
      <c r="R104" s="47">
        <v>1.3899999999999999E-2</v>
      </c>
      <c r="S104" s="46"/>
      <c r="T104" s="45">
        <v>160000</v>
      </c>
      <c r="U104" s="45">
        <f t="shared" si="3"/>
        <v>163499</v>
      </c>
      <c r="V104" s="47">
        <v>5.4000000000000003E-3</v>
      </c>
      <c r="W104" s="46"/>
      <c r="X104" s="45"/>
      <c r="Y104" s="46"/>
      <c r="Z104" s="46"/>
    </row>
    <row r="105" spans="16:26" ht="15" x14ac:dyDescent="0.2">
      <c r="P105" s="45">
        <v>48500</v>
      </c>
      <c r="Q105" s="45">
        <f t="shared" si="4"/>
        <v>48999</v>
      </c>
      <c r="R105" s="47">
        <v>1.37E-2</v>
      </c>
      <c r="S105" s="46"/>
      <c r="T105" s="45">
        <v>163500</v>
      </c>
      <c r="U105" s="45">
        <f t="shared" si="3"/>
        <v>167499</v>
      </c>
      <c r="V105" s="47">
        <v>5.3E-3</v>
      </c>
      <c r="W105" s="46"/>
      <c r="X105" s="45"/>
      <c r="Y105" s="46"/>
      <c r="Z105" s="46"/>
    </row>
    <row r="106" spans="16:26" ht="15" x14ac:dyDescent="0.2">
      <c r="P106" s="45">
        <v>49000</v>
      </c>
      <c r="Q106" s="45"/>
      <c r="R106" s="80">
        <v>1.3599999999999999E-2</v>
      </c>
      <c r="S106" s="46"/>
      <c r="T106" s="45">
        <v>167500</v>
      </c>
      <c r="U106" s="45"/>
      <c r="V106" s="50">
        <v>5.1999999999999998E-3</v>
      </c>
      <c r="W106" s="46"/>
      <c r="X106" s="45"/>
      <c r="Y106" s="46"/>
      <c r="Z106" s="46"/>
    </row>
    <row r="107" spans="16:26" ht="15" x14ac:dyDescent="0.2">
      <c r="P107" s="48">
        <v>49500</v>
      </c>
      <c r="Q107" s="45">
        <f>T10-1</f>
        <v>49999</v>
      </c>
      <c r="R107" s="80">
        <v>1.35E-2</v>
      </c>
      <c r="S107" s="46"/>
      <c r="T107" s="45">
        <v>171000</v>
      </c>
      <c r="U107" s="45">
        <f>X10-1</f>
        <v>174999</v>
      </c>
      <c r="V107" s="51">
        <v>5.1000000000000004E-3</v>
      </c>
      <c r="W107" s="46"/>
      <c r="X107" s="45"/>
      <c r="Y107" s="46"/>
      <c r="Z107" s="46"/>
    </row>
  </sheetData>
  <mergeCells count="20">
    <mergeCell ref="E6:F6"/>
    <mergeCell ref="H6:I6"/>
    <mergeCell ref="J6:K6"/>
    <mergeCell ref="E10:F10"/>
    <mergeCell ref="G10:I10"/>
    <mergeCell ref="E16:F16"/>
    <mergeCell ref="E18:F18"/>
    <mergeCell ref="E20:F20"/>
    <mergeCell ref="J20:K20"/>
    <mergeCell ref="H8:I8"/>
    <mergeCell ref="J8:K8"/>
    <mergeCell ref="E26:F26"/>
    <mergeCell ref="J26:K26"/>
    <mergeCell ref="J10:K10"/>
    <mergeCell ref="E8:F8"/>
    <mergeCell ref="E28:F28"/>
    <mergeCell ref="J28:K28"/>
    <mergeCell ref="E30:F30"/>
    <mergeCell ref="J30:K30"/>
    <mergeCell ref="J32:K32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Caclcul rachat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cp:lastPrinted>2015-02-15T10:46:15Z</cp:lastPrinted>
  <dcterms:created xsi:type="dcterms:W3CDTF">2015-02-09T13:38:27Z</dcterms:created>
  <dcterms:modified xsi:type="dcterms:W3CDTF">2015-02-16T15:12:42Z</dcterms:modified>
</cp:coreProperties>
</file>