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30" i="1" l="1"/>
  <c r="Q16" i="1"/>
  <c r="Q15" i="1"/>
  <c r="Q14" i="1"/>
  <c r="Q13" i="1"/>
  <c r="O16" i="1"/>
  <c r="O15" i="1"/>
  <c r="O14" i="1"/>
  <c r="O13" i="1"/>
  <c r="P16" i="1"/>
  <c r="N16" i="1"/>
  <c r="P15" i="1"/>
  <c r="N15" i="1"/>
  <c r="P14" i="1"/>
  <c r="N14" i="1"/>
  <c r="P13" i="1"/>
  <c r="N13" i="1"/>
  <c r="N37" i="1" l="1"/>
  <c r="N36" i="1"/>
  <c r="J37" i="1"/>
  <c r="J36" i="1"/>
  <c r="N34" i="1"/>
  <c r="N31" i="1"/>
  <c r="J31" i="1"/>
  <c r="N30" i="1"/>
  <c r="N28" i="1"/>
  <c r="Q9" i="1"/>
  <c r="Q8" i="1"/>
  <c r="Q7" i="1"/>
  <c r="Q6" i="1"/>
  <c r="O9" i="1"/>
  <c r="O8" i="1"/>
  <c r="O7" i="1"/>
  <c r="O6" i="1"/>
  <c r="N9" i="1"/>
  <c r="P9" i="1" s="1"/>
  <c r="N8" i="1"/>
  <c r="P8" i="1" s="1"/>
  <c r="N6" i="1"/>
  <c r="P6" i="1" s="1"/>
  <c r="N7" i="1" l="1"/>
  <c r="P7" i="1" s="1"/>
</calcChain>
</file>

<file path=xl/sharedStrings.xml><?xml version="1.0" encoding="utf-8"?>
<sst xmlns="http://schemas.openxmlformats.org/spreadsheetml/2006/main" count="45" uniqueCount="30">
  <si>
    <t>Données du crédit</t>
  </si>
  <si>
    <t>Remboursement par menualités constantes</t>
  </si>
  <si>
    <t>Montant achat / construction</t>
  </si>
  <si>
    <t>Frais de notaires acte d'achat</t>
  </si>
  <si>
    <t>Frais de notaires acte de prêt</t>
  </si>
  <si>
    <t xml:space="preserve">Frais de dossier     </t>
  </si>
  <si>
    <t>Montant du crédit</t>
  </si>
  <si>
    <t xml:space="preserve">Garanties immobilières         </t>
  </si>
  <si>
    <t>Quotité projet</t>
  </si>
  <si>
    <t>Formule de crédit</t>
  </si>
  <si>
    <t>Durée en années</t>
  </si>
  <si>
    <t>Nombres de paiements mensuels</t>
  </si>
  <si>
    <t>Remboursement par mois</t>
  </si>
  <si>
    <t>Taux annuel</t>
  </si>
  <si>
    <t>Taux mensuel</t>
  </si>
  <si>
    <t>Mensualité</t>
  </si>
  <si>
    <t>Remboursement après revision max.</t>
  </si>
  <si>
    <t>Mensualité max.</t>
  </si>
  <si>
    <t>Variable 1/1/1 - cap 3%</t>
  </si>
  <si>
    <t>varaibilité 1/1/1 - cap 3</t>
  </si>
  <si>
    <t>Variable 5/1/1 - cap 3%</t>
  </si>
  <si>
    <t>Durées</t>
  </si>
  <si>
    <t>Tx annuel</t>
  </si>
  <si>
    <t>Tx mensuel</t>
  </si>
  <si>
    <t>Tx capé</t>
  </si>
  <si>
    <t>????</t>
  </si>
  <si>
    <t>???? en rouge j'aimerais obtenir le nouveau taux annuel correspondant</t>
  </si>
  <si>
    <t>͢</t>
  </si>
  <si>
    <t>variabilité 5/1/1 - cap 3</t>
  </si>
  <si>
    <t>en vert on trouve le bon taux mensuel et mensualité si il y a application du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</si>
</sst>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%"/>
    <numFmt numFmtId="165" formatCode="#,##0.00\ _€"/>
    <numFmt numFmtId="166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sz val="9"/>
      <color theme="1"/>
      <name val="Times New Roman"/>
      <family val="1"/>
    </font>
    <font>
      <b/>
      <u/>
      <sz val="10"/>
      <color theme="3"/>
      <name val="Times New Roman"/>
      <family val="1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1"/>
      <color theme="3"/>
      <name val="Calibri"/>
      <family val="2"/>
      <scheme val="minor"/>
    </font>
    <font>
      <sz val="9"/>
      <color theme="3"/>
      <name val="Times New Roman"/>
      <family val="1"/>
    </font>
    <font>
      <b/>
      <u/>
      <sz val="10"/>
      <name val="Times New Roman"/>
      <family val="1"/>
    </font>
    <font>
      <sz val="9"/>
      <color rgb="FFFF0000"/>
      <name val="Times New Roman"/>
      <family val="1"/>
    </font>
    <font>
      <sz val="11"/>
      <color rgb="FF00B050"/>
      <name val="Calibri"/>
      <family val="2"/>
      <scheme val="minor"/>
    </font>
    <font>
      <sz val="9"/>
      <color rgb="FF00B050"/>
      <name val="Times New Roman"/>
      <family val="1"/>
    </font>
    <font>
      <sz val="9"/>
      <color theme="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97">
    <xf numFmtId="0" fontId="0" fillId="0" borderId="0" xfId="0"/>
    <xf numFmtId="165" fontId="4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Fill="1" applyBorder="1" applyAlignment="1" applyProtection="1">
      <alignment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0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vertical="center"/>
    </xf>
    <xf numFmtId="1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8" fillId="3" borderId="13" xfId="0" applyFont="1" applyFill="1" applyBorder="1" applyAlignment="1">
      <alignment vertical="center"/>
    </xf>
    <xf numFmtId="0" fontId="0" fillId="3" borderId="14" xfId="0" applyFill="1" applyBorder="1"/>
    <xf numFmtId="0" fontId="6" fillId="3" borderId="2" xfId="0" applyFont="1" applyFill="1" applyBorder="1" applyAlignment="1">
      <alignment vertical="center"/>
    </xf>
    <xf numFmtId="0" fontId="9" fillId="3" borderId="3" xfId="0" applyFont="1" applyFill="1" applyBorder="1" applyAlignment="1"/>
    <xf numFmtId="0" fontId="5" fillId="3" borderId="14" xfId="0" applyFont="1" applyFill="1" applyBorder="1" applyAlignment="1">
      <alignment vertical="center"/>
    </xf>
    <xf numFmtId="0" fontId="14" fillId="3" borderId="14" xfId="0" applyFont="1" applyFill="1" applyBorder="1"/>
    <xf numFmtId="0" fontId="6" fillId="3" borderId="1" xfId="0" applyFont="1" applyFill="1" applyBorder="1" applyAlignment="1">
      <alignment horizontal="left" vertical="center"/>
    </xf>
    <xf numFmtId="164" fontId="5" fillId="3" borderId="14" xfId="0" applyNumberFormat="1" applyFont="1" applyFill="1" applyBorder="1" applyAlignment="1">
      <alignment vertical="center"/>
    </xf>
    <xf numFmtId="0" fontId="0" fillId="3" borderId="15" xfId="0" applyFill="1" applyBorder="1"/>
    <xf numFmtId="0" fontId="0" fillId="3" borderId="0" xfId="0" applyFill="1" applyBorder="1"/>
    <xf numFmtId="0" fontId="14" fillId="3" borderId="0" xfId="0" applyFont="1" applyFill="1" applyBorder="1"/>
    <xf numFmtId="164" fontId="14" fillId="3" borderId="0" xfId="0" applyNumberFormat="1" applyFont="1" applyFill="1" applyBorder="1"/>
    <xf numFmtId="0" fontId="14" fillId="3" borderId="16" xfId="0" applyFont="1" applyFill="1" applyBorder="1"/>
    <xf numFmtId="0" fontId="6" fillId="3" borderId="1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10" fontId="6" fillId="3" borderId="1" xfId="0" applyNumberFormat="1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vertical="center"/>
    </xf>
    <xf numFmtId="165" fontId="6" fillId="3" borderId="1" xfId="0" applyNumberFormat="1" applyFont="1" applyFill="1" applyBorder="1" applyAlignment="1">
      <alignment horizontal="left" vertical="center"/>
    </xf>
    <xf numFmtId="164" fontId="5" fillId="3" borderId="1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vertical="center"/>
    </xf>
    <xf numFmtId="0" fontId="7" fillId="3" borderId="18" xfId="0" applyFont="1" applyFill="1" applyBorder="1" applyAlignment="1">
      <alignment vertical="center"/>
    </xf>
    <xf numFmtId="0" fontId="15" fillId="3" borderId="18" xfId="0" applyFont="1" applyFill="1" applyBorder="1" applyAlignment="1">
      <alignment vertical="center"/>
    </xf>
    <xf numFmtId="0" fontId="14" fillId="3" borderId="18" xfId="0" applyFont="1" applyFill="1" applyBorder="1"/>
    <xf numFmtId="0" fontId="17" fillId="3" borderId="18" xfId="0" applyFont="1" applyFill="1" applyBorder="1" applyAlignment="1">
      <alignment vertical="center"/>
    </xf>
    <xf numFmtId="0" fontId="16" fillId="4" borderId="13" xfId="0" applyFont="1" applyFill="1" applyBorder="1" applyAlignment="1">
      <alignment vertical="center"/>
    </xf>
    <xf numFmtId="0" fontId="12" fillId="4" borderId="14" xfId="0" applyFont="1" applyFill="1" applyBorder="1"/>
    <xf numFmtId="0" fontId="3" fillId="4" borderId="14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left" vertical="center"/>
    </xf>
    <xf numFmtId="0" fontId="12" fillId="4" borderId="15" xfId="0" applyFont="1" applyFill="1" applyBorder="1"/>
    <xf numFmtId="0" fontId="12" fillId="4" borderId="0" xfId="0" applyFont="1" applyFill="1" applyBorder="1"/>
    <xf numFmtId="0" fontId="12" fillId="4" borderId="16" xfId="0" applyFont="1" applyFill="1" applyBorder="1"/>
    <xf numFmtId="0" fontId="13" fillId="4" borderId="15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10" fontId="13" fillId="4" borderId="1" xfId="0" applyNumberFormat="1" applyFont="1" applyFill="1" applyBorder="1" applyAlignment="1">
      <alignment horizontal="left" vertical="center"/>
    </xf>
    <xf numFmtId="165" fontId="13" fillId="4" borderId="1" xfId="0" applyNumberFormat="1" applyFont="1" applyFill="1" applyBorder="1" applyAlignment="1">
      <alignment horizontal="left" vertical="center"/>
    </xf>
    <xf numFmtId="164" fontId="13" fillId="4" borderId="1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0" fontId="12" fillId="4" borderId="17" xfId="0" applyFont="1" applyFill="1" applyBorder="1"/>
    <xf numFmtId="0" fontId="12" fillId="4" borderId="18" xfId="0" applyFont="1" applyFill="1" applyBorder="1"/>
    <xf numFmtId="10" fontId="10" fillId="4" borderId="18" xfId="0" applyNumberFormat="1" applyFont="1" applyFill="1" applyBorder="1"/>
    <xf numFmtId="0" fontId="3" fillId="4" borderId="18" xfId="0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164" fontId="18" fillId="4" borderId="18" xfId="0" applyNumberFormat="1" applyFont="1" applyFill="1" applyBorder="1"/>
    <xf numFmtId="165" fontId="18" fillId="4" borderId="19" xfId="0" applyNumberFormat="1" applyFont="1" applyFill="1" applyBorder="1"/>
    <xf numFmtId="0" fontId="18" fillId="0" borderId="0" xfId="0" applyFont="1"/>
    <xf numFmtId="164" fontId="19" fillId="3" borderId="18" xfId="0" applyNumberFormat="1" applyFont="1" applyFill="1" applyBorder="1" applyAlignment="1">
      <alignment vertical="center"/>
    </xf>
    <xf numFmtId="166" fontId="18" fillId="3" borderId="19" xfId="0" applyNumberFormat="1" applyFont="1" applyFill="1" applyBorder="1"/>
    <xf numFmtId="0" fontId="10" fillId="0" borderId="0" xfId="0" applyFont="1"/>
    <xf numFmtId="0" fontId="20" fillId="0" borderId="0" xfId="0" applyFont="1" applyFill="1" applyBorder="1" applyAlignment="1">
      <alignment vertical="center"/>
    </xf>
    <xf numFmtId="0" fontId="21" fillId="0" borderId="0" xfId="0" applyFont="1"/>
    <xf numFmtId="0" fontId="13" fillId="3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/>
    </xf>
    <xf numFmtId="0" fontId="9" fillId="4" borderId="3" xfId="0" applyFont="1" applyFill="1" applyBorder="1" applyAlignment="1"/>
    <xf numFmtId="0" fontId="17" fillId="3" borderId="1" xfId="0" applyFont="1" applyFill="1" applyBorder="1" applyAlignment="1">
      <alignment vertical="center"/>
    </xf>
    <xf numFmtId="10" fontId="10" fillId="4" borderId="1" xfId="0" applyNumberFormat="1" applyFont="1" applyFill="1" applyBorder="1"/>
    <xf numFmtId="0" fontId="11" fillId="5" borderId="4" xfId="0" applyFont="1" applyFill="1" applyBorder="1" applyAlignment="1">
      <alignment horizontal="center" vertical="center"/>
    </xf>
    <xf numFmtId="10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5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4" fillId="5" borderId="4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0" fontId="0" fillId="0" borderId="0" xfId="0" applyFill="1"/>
  </cellXfs>
  <cellStyles count="3">
    <cellStyle name="40 % - Accent1" xfId="1" builtinId="3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37</xdr:row>
      <xdr:rowOff>104775</xdr:rowOff>
    </xdr:from>
    <xdr:to>
      <xdr:col>7</xdr:col>
      <xdr:colOff>723900</xdr:colOff>
      <xdr:row>39</xdr:row>
      <xdr:rowOff>95250</xdr:rowOff>
    </xdr:to>
    <xdr:cxnSp macro="">
      <xdr:nvCxnSpPr>
        <xdr:cNvPr id="4" name="Connecteur droit avec flèche 3"/>
        <xdr:cNvCxnSpPr/>
      </xdr:nvCxnSpPr>
      <xdr:spPr>
        <a:xfrm>
          <a:off x="4371975" y="7277100"/>
          <a:ext cx="13430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142875</xdr:colOff>
      <xdr:row>31</xdr:row>
      <xdr:rowOff>104775</xdr:rowOff>
    </xdr:from>
    <xdr:to>
      <xdr:col>15</xdr:col>
      <xdr:colOff>666750</xdr:colOff>
      <xdr:row>31</xdr:row>
      <xdr:rowOff>114300</xdr:rowOff>
    </xdr:to>
    <xdr:cxnSp macro="">
      <xdr:nvCxnSpPr>
        <xdr:cNvPr id="8" name="Connecteur droit avec flèche 7"/>
        <xdr:cNvCxnSpPr/>
      </xdr:nvCxnSpPr>
      <xdr:spPr>
        <a:xfrm flipV="1">
          <a:off x="9372600" y="6076950"/>
          <a:ext cx="1285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U40"/>
  <sheetViews>
    <sheetView tabSelected="1" topLeftCell="A4" workbookViewId="0">
      <selection activeCell="R26" sqref="R26"/>
    </sheetView>
  </sheetViews>
  <sheetFormatPr baseColWidth="10" defaultRowHeight="15" x14ac:dyDescent="0.25"/>
  <cols>
    <col min="6" max="6" width="15" bestFit="1" customWidth="1"/>
    <col min="7" max="7" width="2.7109375" customWidth="1"/>
    <col min="9" max="9" width="2.7109375" customWidth="1"/>
    <col min="11" max="11" width="2.7109375" customWidth="1"/>
    <col min="14" max="14" width="12.42578125" bestFit="1" customWidth="1"/>
  </cols>
  <sheetData>
    <row r="5" spans="2:17" x14ac:dyDescent="0.25">
      <c r="B5" s="19"/>
      <c r="C5" s="6"/>
      <c r="D5" s="19"/>
      <c r="E5" s="17"/>
      <c r="F5" s="17"/>
      <c r="G5" s="4"/>
      <c r="H5" s="19"/>
      <c r="I5" s="17"/>
      <c r="J5" s="17"/>
      <c r="K5" s="4"/>
      <c r="L5" s="67" t="s">
        <v>18</v>
      </c>
      <c r="M5" s="68"/>
      <c r="N5" s="68"/>
      <c r="O5" s="68"/>
      <c r="P5" s="68"/>
      <c r="Q5" s="68"/>
    </row>
    <row r="6" spans="2:17" x14ac:dyDescent="0.25">
      <c r="B6" s="8"/>
      <c r="C6" s="6"/>
      <c r="D6" s="9"/>
      <c r="E6" s="10"/>
      <c r="F6" s="10"/>
      <c r="G6" s="4"/>
      <c r="H6" s="9"/>
      <c r="I6" s="10"/>
      <c r="J6" s="10"/>
      <c r="K6" s="4"/>
      <c r="L6" s="90">
        <v>10</v>
      </c>
      <c r="M6" s="91">
        <v>4.0899999999999999E-2</v>
      </c>
      <c r="N6" s="92">
        <f>NOMINAL(M6,12)/12</f>
        <v>3.3460625725758586E-3</v>
      </c>
      <c r="O6" s="93">
        <f>-PMT(M6/12,L6*12,D21,1)</f>
        <v>1979.4355580691658</v>
      </c>
      <c r="P6" s="94">
        <f>N6+0.2466%</f>
        <v>5.8120625725758589E-3</v>
      </c>
      <c r="Q6" s="95">
        <f>-PMT(P6,L6*12,D21,1)</f>
        <v>2257.9031687433317</v>
      </c>
    </row>
    <row r="7" spans="2:17" x14ac:dyDescent="0.25">
      <c r="B7" s="3"/>
      <c r="C7" s="6"/>
      <c r="D7" s="14"/>
      <c r="E7" s="14"/>
      <c r="F7" s="14"/>
      <c r="G7" s="4"/>
      <c r="H7" s="14"/>
      <c r="I7" s="14"/>
      <c r="J7" s="14"/>
      <c r="K7" s="4"/>
      <c r="L7" s="90">
        <v>15</v>
      </c>
      <c r="M7" s="91">
        <v>4.2500000000000003E-2</v>
      </c>
      <c r="N7" s="92">
        <f t="shared" ref="N7:N9" si="0">NOMINAL(M7,12)/12</f>
        <v>3.474495003497502E-3</v>
      </c>
      <c r="O7" s="93">
        <f>-PMT(M7/12,L7*12,D21,1)</f>
        <v>1464.5770417888741</v>
      </c>
      <c r="P7" s="94">
        <f t="shared" ref="P7:P9" si="1">N7+0.2466%</f>
        <v>5.9404950034975023E-3</v>
      </c>
      <c r="Q7" s="95">
        <f>-PMT(P7,L7*12,D21,1)</f>
        <v>1763.9131375217567</v>
      </c>
    </row>
    <row r="8" spans="2:17" x14ac:dyDescent="0.25">
      <c r="B8" s="3"/>
      <c r="C8" s="6"/>
      <c r="D8" s="14"/>
      <c r="E8" s="14"/>
      <c r="F8" s="14"/>
      <c r="G8" s="4"/>
      <c r="H8" s="14"/>
      <c r="I8" s="14"/>
      <c r="J8" s="14"/>
      <c r="K8" s="4"/>
      <c r="L8" s="90">
        <v>20</v>
      </c>
      <c r="M8" s="91">
        <v>4.41E-2</v>
      </c>
      <c r="N8" s="92">
        <f t="shared" si="0"/>
        <v>3.6027468730472911E-3</v>
      </c>
      <c r="O8" s="93">
        <f>-PMT(M8/12,L8*12,D21,1)</f>
        <v>1222.2379674050251</v>
      </c>
      <c r="P8" s="94">
        <f t="shared" si="1"/>
        <v>6.0687468730472914E-3</v>
      </c>
      <c r="Q8" s="95">
        <f>-PMT(P8,L8*12,D21,1)</f>
        <v>1542.5807074578388</v>
      </c>
    </row>
    <row r="9" spans="2:17" x14ac:dyDescent="0.25">
      <c r="B9" s="3"/>
      <c r="C9" s="6"/>
      <c r="D9" s="14"/>
      <c r="E9" s="14"/>
      <c r="F9" s="14"/>
      <c r="G9" s="4"/>
      <c r="H9" s="14"/>
      <c r="I9" s="14"/>
      <c r="J9" s="14"/>
      <c r="K9" s="4"/>
      <c r="L9" s="90">
        <v>25</v>
      </c>
      <c r="M9" s="91">
        <v>4.5100000000000001E-2</v>
      </c>
      <c r="N9" s="92">
        <f t="shared" si="0"/>
        <v>3.6828128357737633E-3</v>
      </c>
      <c r="O9" s="93">
        <f>-PMT(M9/12,L9*12,D21,1)</f>
        <v>1083.229478561929</v>
      </c>
      <c r="P9" s="94">
        <f t="shared" si="1"/>
        <v>6.1488128357737636E-3</v>
      </c>
      <c r="Q9" s="95">
        <f>-PMT(P9,L9*12,D21,1)</f>
        <v>1423.3647066155856</v>
      </c>
    </row>
    <row r="10" spans="2:17" x14ac:dyDescent="0.25">
      <c r="B10" s="3"/>
      <c r="C10" s="11"/>
      <c r="D10" s="14"/>
      <c r="E10" s="14"/>
      <c r="F10" s="14"/>
      <c r="G10" s="4"/>
      <c r="H10" s="14"/>
      <c r="I10" s="14"/>
      <c r="J10" s="14"/>
      <c r="K10" s="4"/>
      <c r="L10" s="14"/>
      <c r="M10" s="14"/>
      <c r="N10" s="14"/>
      <c r="O10" s="96"/>
      <c r="P10" s="96"/>
      <c r="Q10" s="96"/>
    </row>
    <row r="11" spans="2:17" x14ac:dyDescent="0.25">
      <c r="B11" s="3"/>
      <c r="C11" s="6"/>
      <c r="D11" s="14"/>
      <c r="E11" s="14"/>
      <c r="F11" s="14"/>
      <c r="G11" s="4"/>
      <c r="H11" s="14"/>
      <c r="I11" s="15"/>
      <c r="J11" s="15"/>
      <c r="K11" s="4"/>
      <c r="L11" s="69" t="s">
        <v>20</v>
      </c>
      <c r="M11" s="70"/>
      <c r="N11" s="70"/>
      <c r="O11" s="70"/>
      <c r="P11" s="70"/>
      <c r="Q11" s="71"/>
    </row>
    <row r="12" spans="2:17" x14ac:dyDescent="0.25">
      <c r="B12" s="3"/>
      <c r="C12" s="6"/>
      <c r="D12" s="14"/>
      <c r="E12" s="14"/>
      <c r="F12" s="14"/>
      <c r="G12" s="4"/>
      <c r="H12" s="14"/>
      <c r="I12" s="15"/>
      <c r="J12" s="15"/>
      <c r="K12" s="4"/>
      <c r="L12" s="72" t="s">
        <v>21</v>
      </c>
      <c r="M12" s="73" t="s">
        <v>22</v>
      </c>
      <c r="N12" s="74" t="s">
        <v>23</v>
      </c>
      <c r="O12" s="75" t="s">
        <v>15</v>
      </c>
      <c r="P12" s="76" t="s">
        <v>24</v>
      </c>
      <c r="Q12" s="75" t="s">
        <v>15</v>
      </c>
    </row>
    <row r="13" spans="2:17" x14ac:dyDescent="0.25">
      <c r="L13" s="90">
        <v>10</v>
      </c>
      <c r="M13" s="91">
        <v>4.7699999999999999E-2</v>
      </c>
      <c r="N13" s="92">
        <f>NOMINAL(M13,12)/12</f>
        <v>3.8906561432301423E-3</v>
      </c>
      <c r="O13" s="93">
        <f>-PMT(M13/12,L13*12,D21,1)</f>
        <v>2043.1251989702375</v>
      </c>
      <c r="P13" s="94">
        <f t="shared" ref="P13:P16" si="2">N13+0.2466%</f>
        <v>6.3566561432301426E-3</v>
      </c>
      <c r="Q13" s="95">
        <f>-PMT(P13,L13*12,D21,1)</f>
        <v>2323.9762510006458</v>
      </c>
    </row>
    <row r="14" spans="2:17" x14ac:dyDescent="0.25">
      <c r="L14" s="90">
        <v>15</v>
      </c>
      <c r="M14" s="91">
        <v>4.9200000000000001E-2</v>
      </c>
      <c r="N14" s="92">
        <f t="shared" ref="N14:N16" si="3">NOMINAL(M14,12)/12</f>
        <v>4.0103507726252374E-3</v>
      </c>
      <c r="O14" s="93">
        <f>-PMT(M14/12,L14*12,D21,1)</f>
        <v>1531.459137479121</v>
      </c>
      <c r="P14" s="94">
        <f t="shared" si="2"/>
        <v>6.4763507726252377E-3</v>
      </c>
      <c r="Q14" s="95">
        <f>-PMT(P14,L14*12,D21,1)</f>
        <v>1834.937339640979</v>
      </c>
    </row>
    <row r="15" spans="2:17" x14ac:dyDescent="0.25">
      <c r="B15" s="20" t="s">
        <v>0</v>
      </c>
      <c r="C15" s="2"/>
      <c r="D15" s="11" t="s">
        <v>1</v>
      </c>
      <c r="E15" s="2"/>
      <c r="F15" s="2"/>
      <c r="G15" s="2"/>
      <c r="H15" s="2"/>
      <c r="I15" s="2"/>
      <c r="J15" s="2"/>
      <c r="K15" s="2"/>
      <c r="L15" s="90">
        <v>20</v>
      </c>
      <c r="M15" s="91">
        <v>5.0799999999999998E-2</v>
      </c>
      <c r="N15" s="92">
        <f t="shared" si="3"/>
        <v>4.1378522703343634E-3</v>
      </c>
      <c r="O15" s="93">
        <f>-PMT(M15/12,L15*12,D21,1)</f>
        <v>1293.456512236638</v>
      </c>
      <c r="P15" s="94">
        <f t="shared" si="2"/>
        <v>6.6038522703343637E-3</v>
      </c>
      <c r="Q15" s="95">
        <f>-PMT(P15,L15*12,D21,1)</f>
        <v>1619.3038053402588</v>
      </c>
    </row>
    <row r="16" spans="2:17" x14ac:dyDescent="0.25">
      <c r="L16" s="90">
        <v>25</v>
      </c>
      <c r="M16" s="91">
        <v>5.1799999999999999E-2</v>
      </c>
      <c r="N16" s="92">
        <f t="shared" si="3"/>
        <v>4.21745036527299E-3</v>
      </c>
      <c r="O16" s="93">
        <f>-PMT(M16/12,L16*12,D21,1)</f>
        <v>1158.6207759558399</v>
      </c>
      <c r="P16" s="94">
        <f t="shared" si="2"/>
        <v>6.6834503652729903E-3</v>
      </c>
      <c r="Q16" s="95">
        <f>-PMT(P16,L16*12,D21,1)</f>
        <v>1505.2097056622843</v>
      </c>
    </row>
    <row r="17" spans="2:21" x14ac:dyDescent="0.25">
      <c r="B17" s="7" t="s">
        <v>2</v>
      </c>
      <c r="C17" s="2"/>
      <c r="D17" s="5">
        <v>170000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</row>
    <row r="18" spans="2:21" x14ac:dyDescent="0.25">
      <c r="B18" s="13" t="s">
        <v>3</v>
      </c>
      <c r="C18" s="2"/>
      <c r="D18" s="5">
        <v>16642.663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2:21" x14ac:dyDescent="0.25">
      <c r="B19" s="12" t="s">
        <v>4</v>
      </c>
      <c r="C19" s="2"/>
      <c r="D19" s="5">
        <v>4542.3152000000009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2:21" ht="15.75" thickBot="1" x14ac:dyDescent="0.3">
      <c r="B20" s="12" t="s">
        <v>5</v>
      </c>
      <c r="C20" s="2"/>
      <c r="D20" s="5">
        <v>3500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2:21" ht="15.75" thickBot="1" x14ac:dyDescent="0.3">
      <c r="B21" s="7" t="s">
        <v>6</v>
      </c>
      <c r="C21" s="2"/>
      <c r="D21" s="1">
        <v>194684.97820000001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2:21" x14ac:dyDescent="0.25">
      <c r="B22" s="14" t="s">
        <v>7</v>
      </c>
      <c r="C22" s="2"/>
      <c r="D22" s="5">
        <v>170000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2:21" x14ac:dyDescent="0.25">
      <c r="B23" s="14" t="s">
        <v>8</v>
      </c>
      <c r="C23" s="2"/>
      <c r="D23" s="16">
        <v>1.145205754117647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7" spans="2:21" ht="15.75" thickBot="1" x14ac:dyDescent="0.3"/>
    <row r="28" spans="2:21" ht="15.75" thickBot="1" x14ac:dyDescent="0.3">
      <c r="B28" s="49" t="s">
        <v>9</v>
      </c>
      <c r="C28" s="50"/>
      <c r="D28" s="86" t="s">
        <v>19</v>
      </c>
      <c r="E28" s="87"/>
      <c r="F28" s="51" t="s">
        <v>10</v>
      </c>
      <c r="G28" s="50"/>
      <c r="H28" s="52">
        <v>10</v>
      </c>
      <c r="I28" s="50"/>
      <c r="J28" s="51" t="s">
        <v>11</v>
      </c>
      <c r="K28" s="50"/>
      <c r="L28" s="50"/>
      <c r="M28" s="50"/>
      <c r="N28" s="52">
        <f>H28*12</f>
        <v>120</v>
      </c>
      <c r="O28" s="2"/>
      <c r="P28" s="84" t="s">
        <v>27</v>
      </c>
      <c r="Q28" s="2"/>
      <c r="R28" s="2"/>
    </row>
    <row r="29" spans="2:21" ht="15.75" thickBot="1" x14ac:dyDescent="0.3"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5"/>
    </row>
    <row r="30" spans="2:21" ht="15.75" thickBot="1" x14ac:dyDescent="0.3">
      <c r="B30" s="56" t="s">
        <v>12</v>
      </c>
      <c r="C30" s="54"/>
      <c r="D30" s="57" t="s">
        <v>13</v>
      </c>
      <c r="E30" s="54"/>
      <c r="F30" s="58">
        <v>4.0899999999999999E-2</v>
      </c>
      <c r="G30" s="54"/>
      <c r="H30" s="57" t="s">
        <v>14</v>
      </c>
      <c r="I30" s="54"/>
      <c r="J30" s="66">
        <f>NOMINAL(F30,12)/12</f>
        <v>3.3460625725758586E-3</v>
      </c>
      <c r="K30" s="54"/>
      <c r="L30" s="57" t="s">
        <v>15</v>
      </c>
      <c r="M30" s="54"/>
      <c r="N30" s="59">
        <f>-PMT(F30/12,H28*12,D21,1)</f>
        <v>1979.4355580691658</v>
      </c>
      <c r="O30" s="2"/>
      <c r="P30" s="2"/>
      <c r="Q30" s="2"/>
      <c r="R30" s="2"/>
    </row>
    <row r="31" spans="2:21" ht="15.75" thickBot="1" x14ac:dyDescent="0.3">
      <c r="B31" s="56" t="s">
        <v>16</v>
      </c>
      <c r="C31" s="54"/>
      <c r="D31" s="54"/>
      <c r="E31" s="54"/>
      <c r="F31" s="89" t="s">
        <v>25</v>
      </c>
      <c r="G31" s="54"/>
      <c r="H31" s="57" t="s">
        <v>14</v>
      </c>
      <c r="I31" s="54"/>
      <c r="J31" s="60" t="e">
        <f>NOMINAL(F31,12)/12</f>
        <v>#VALUE!</v>
      </c>
      <c r="K31" s="54"/>
      <c r="L31" s="61" t="s">
        <v>17</v>
      </c>
      <c r="M31" s="54"/>
      <c r="N31" s="59" t="e">
        <f>-PMT(F31/12,H29*12,D22,1)</f>
        <v>#VALUE!</v>
      </c>
      <c r="O31" s="2"/>
      <c r="P31" s="2"/>
      <c r="Q31" s="2"/>
      <c r="R31" s="2"/>
    </row>
    <row r="32" spans="2:21" ht="15.75" thickBot="1" x14ac:dyDescent="0.3">
      <c r="B32" s="62"/>
      <c r="C32" s="63"/>
      <c r="D32" s="63"/>
      <c r="E32" s="63"/>
      <c r="F32" s="64"/>
      <c r="G32" s="63"/>
      <c r="H32" s="65"/>
      <c r="I32" s="63"/>
      <c r="J32" s="77">
        <v>5.8120000000000003E-3</v>
      </c>
      <c r="K32" s="63"/>
      <c r="L32" s="63"/>
      <c r="M32" s="63"/>
      <c r="N32" s="78">
        <v>2257.9</v>
      </c>
      <c r="O32" s="2"/>
      <c r="P32" s="79"/>
      <c r="Q32" s="79" t="s">
        <v>29</v>
      </c>
      <c r="R32" s="79"/>
      <c r="S32" s="79"/>
      <c r="T32" s="79"/>
      <c r="U32" s="79"/>
    </row>
    <row r="33" spans="2:14" s="2" customFormat="1" ht="15.75" thickBot="1" x14ac:dyDescent="0.3">
      <c r="F33" s="21"/>
      <c r="H33" s="12"/>
      <c r="J33" s="22"/>
      <c r="N33" s="23"/>
    </row>
    <row r="34" spans="2:14" s="2" customFormat="1" ht="15.75" thickBot="1" x14ac:dyDescent="0.3">
      <c r="B34" s="24" t="s">
        <v>9</v>
      </c>
      <c r="C34" s="25"/>
      <c r="D34" s="26" t="s">
        <v>28</v>
      </c>
      <c r="E34" s="27"/>
      <c r="F34" s="28" t="s">
        <v>10</v>
      </c>
      <c r="G34" s="29"/>
      <c r="H34" s="85">
        <v>15</v>
      </c>
      <c r="I34" s="29"/>
      <c r="J34" s="31" t="s">
        <v>11</v>
      </c>
      <c r="K34" s="29"/>
      <c r="L34" s="29"/>
      <c r="M34" s="29"/>
      <c r="N34" s="30">
        <f>H34*12</f>
        <v>180</v>
      </c>
    </row>
    <row r="35" spans="2:14" s="2" customFormat="1" ht="15.75" thickBot="1" x14ac:dyDescent="0.3">
      <c r="B35" s="32"/>
      <c r="C35" s="33"/>
      <c r="D35" s="34"/>
      <c r="E35" s="34"/>
      <c r="F35" s="34"/>
      <c r="G35" s="34"/>
      <c r="H35" s="34"/>
      <c r="I35" s="34"/>
      <c r="J35" s="35"/>
      <c r="K35" s="34"/>
      <c r="L35" s="34"/>
      <c r="M35" s="34"/>
      <c r="N35" s="36"/>
    </row>
    <row r="36" spans="2:14" s="2" customFormat="1" ht="15.75" thickBot="1" x14ac:dyDescent="0.3">
      <c r="B36" s="37" t="s">
        <v>12</v>
      </c>
      <c r="C36" s="33"/>
      <c r="D36" s="38" t="s">
        <v>13</v>
      </c>
      <c r="E36" s="34"/>
      <c r="F36" s="39">
        <v>4.9200000000000001E-2</v>
      </c>
      <c r="G36" s="34"/>
      <c r="H36" s="38" t="s">
        <v>14</v>
      </c>
      <c r="I36" s="34"/>
      <c r="J36" s="40">
        <f>NOMINAL(F36,12)/12</f>
        <v>4.0103507726252374E-3</v>
      </c>
      <c r="K36" s="34"/>
      <c r="L36" s="38" t="s">
        <v>15</v>
      </c>
      <c r="M36" s="34"/>
      <c r="N36" s="41">
        <f>-PMT(F36/12,H34*12,D21,1)</f>
        <v>1531.459137479121</v>
      </c>
    </row>
    <row r="37" spans="2:14" s="2" customFormat="1" ht="15.75" thickBot="1" x14ac:dyDescent="0.3">
      <c r="B37" s="37" t="s">
        <v>16</v>
      </c>
      <c r="C37" s="33"/>
      <c r="D37" s="34"/>
      <c r="E37" s="34"/>
      <c r="F37" s="88" t="s">
        <v>25</v>
      </c>
      <c r="G37" s="34"/>
      <c r="H37" s="38" t="s">
        <v>14</v>
      </c>
      <c r="I37" s="34"/>
      <c r="J37" s="42" t="e">
        <f>NOMINAL(F37,12)/12</f>
        <v>#VALUE!</v>
      </c>
      <c r="K37" s="34"/>
      <c r="L37" s="43" t="s">
        <v>17</v>
      </c>
      <c r="M37" s="34"/>
      <c r="N37" s="41" t="e">
        <f>-PMT(F37/12,H35*12,D21,1)</f>
        <v>#VALUE!</v>
      </c>
    </row>
    <row r="38" spans="2:14" ht="15.75" thickBot="1" x14ac:dyDescent="0.3">
      <c r="B38" s="44"/>
      <c r="C38" s="45"/>
      <c r="D38" s="46"/>
      <c r="E38" s="46"/>
      <c r="F38" s="48"/>
      <c r="G38" s="46"/>
      <c r="H38" s="46"/>
      <c r="I38" s="46"/>
      <c r="J38" s="80">
        <v>5.94E-3</v>
      </c>
      <c r="K38" s="47"/>
      <c r="L38" s="47"/>
      <c r="M38" s="47"/>
      <c r="N38" s="81">
        <v>1763.91</v>
      </c>
    </row>
    <row r="39" spans="2:14" x14ac:dyDescent="0.25">
      <c r="B39" s="18"/>
      <c r="C39" s="18"/>
      <c r="D39" s="18"/>
      <c r="E39" s="18"/>
      <c r="F39" s="83" t="s">
        <v>27</v>
      </c>
      <c r="G39" s="18"/>
      <c r="H39" s="18"/>
      <c r="I39" s="18"/>
      <c r="J39" s="18"/>
    </row>
    <row r="40" spans="2:14" x14ac:dyDescent="0.25">
      <c r="B40" s="18"/>
      <c r="C40" s="18"/>
      <c r="D40" s="18"/>
      <c r="E40" s="18"/>
      <c r="F40" s="18"/>
      <c r="G40" s="18"/>
      <c r="H40" s="18"/>
      <c r="I40" s="18"/>
      <c r="J40" s="82" t="s">
        <v>26</v>
      </c>
    </row>
  </sheetData>
  <mergeCells count="4">
    <mergeCell ref="L5:Q5"/>
    <mergeCell ref="D28:E28"/>
    <mergeCell ref="D34:E34"/>
    <mergeCell ref="L11:Q11"/>
  </mergeCells>
  <dataValidations count="2">
    <dataValidation type="list" allowBlank="1" showInputMessage="1" showErrorMessage="1" sqref="H28 H34">
      <formula1>"10, 15, 20, 25,"</formula1>
    </dataValidation>
    <dataValidation type="list" allowBlank="1" showInputMessage="1" showErrorMessage="1" sqref="D34:E34 D28:E28">
      <formula1>"varaibilité 1/1/1 - cap 3, variabilité 1/1/1 - cap 2,5, variabilité 3/3/3 - cap 2, variabilité 5/5/5 - cap 2, variabilité 5/1/1 - cap 3, variabilité 10/1/1 - cap 3, semi fixe - cap 2, fixe"</formula1>
    </dataValidation>
  </dataValidations>
  <pageMargins left="0.7" right="0.7" top="0.75" bottom="0.75" header="0.3" footer="0.3"/>
  <pageSetup paperSize="9" orientation="portrait" r:id="rId1"/>
  <ignoredErrors>
    <ignoredError sqref="J30:N30 L6:Q16" unlockedFormula="1"/>
    <ignoredError sqref="J31:N37" evalError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2011-08-20T11:32:41Z</dcterms:created>
  <dcterms:modified xsi:type="dcterms:W3CDTF">2011-08-20T13:07:29Z</dcterms:modified>
</cp:coreProperties>
</file>