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730" windowHeight="9675"/>
  </bookViews>
  <sheets>
    <sheet name="Tableau amortissement capital" sheetId="104" r:id="rId1"/>
    <sheet name="Calcul déjà proprio" sheetId="102" state="hidden" r:id="rId2"/>
    <sheet name="Données main levée" sheetId="85" state="hidden" r:id="rId3"/>
  </sheets>
  <externalReferences>
    <externalReference r:id="rId4"/>
    <externalReference r:id="rId5"/>
  </externalReferences>
  <definedNames>
    <definedName name="nbdepmt">[1]Calcul!$B$17:$B$316</definedName>
  </definedNames>
  <calcPr calcId="145621" calcOnSave="0"/>
</workbook>
</file>

<file path=xl/calcChain.xml><?xml version="1.0" encoding="utf-8"?>
<calcChain xmlns="http://schemas.openxmlformats.org/spreadsheetml/2006/main">
  <c r="E18" i="104" l="1"/>
  <c r="E17" i="104"/>
  <c r="F19" i="104"/>
  <c r="F18" i="104"/>
  <c r="F17" i="104"/>
  <c r="B18" i="104" l="1"/>
  <c r="B19" i="104" s="1"/>
  <c r="B20" i="104" s="1"/>
  <c r="B21" i="104" s="1"/>
  <c r="B22" i="104" s="1"/>
  <c r="B23" i="104" s="1"/>
  <c r="B24" i="104" s="1"/>
  <c r="B25" i="104" s="1"/>
  <c r="B26" i="104" s="1"/>
  <c r="B27" i="104" s="1"/>
  <c r="B28" i="104" s="1"/>
  <c r="B29" i="104" s="1"/>
  <c r="B30" i="104" s="1"/>
  <c r="B31" i="104" s="1"/>
  <c r="B32" i="104" s="1"/>
  <c r="B33" i="104" s="1"/>
  <c r="B34" i="104" s="1"/>
  <c r="B35" i="104" s="1"/>
  <c r="B36" i="104" s="1"/>
  <c r="B37" i="104" s="1"/>
  <c r="B38" i="104" s="1"/>
  <c r="B39" i="104" s="1"/>
  <c r="B40" i="104" s="1"/>
  <c r="B41" i="104" s="1"/>
  <c r="B42" i="104" s="1"/>
  <c r="B43" i="104" s="1"/>
  <c r="B44" i="104" s="1"/>
  <c r="B45" i="104" s="1"/>
  <c r="B46" i="104" s="1"/>
  <c r="B47" i="104" s="1"/>
  <c r="B48" i="104" s="1"/>
  <c r="B49" i="104" s="1"/>
  <c r="B50" i="104" s="1"/>
  <c r="B51" i="104" s="1"/>
  <c r="B52" i="104" s="1"/>
  <c r="B53" i="104" s="1"/>
  <c r="B54" i="104" s="1"/>
  <c r="B55" i="104" s="1"/>
  <c r="B56" i="104" s="1"/>
  <c r="B57" i="104" s="1"/>
  <c r="B58" i="104" s="1"/>
  <c r="B59" i="104" s="1"/>
  <c r="B60" i="104" s="1"/>
  <c r="B61" i="104" s="1"/>
  <c r="B62" i="104" s="1"/>
  <c r="B63" i="104" s="1"/>
  <c r="B64" i="104" s="1"/>
  <c r="B65" i="104" s="1"/>
  <c r="B66" i="104" s="1"/>
  <c r="B67" i="104" s="1"/>
  <c r="B68" i="104" s="1"/>
  <c r="B69" i="104" s="1"/>
  <c r="B70" i="104" s="1"/>
  <c r="B71" i="104" s="1"/>
  <c r="B72" i="104" s="1"/>
  <c r="B73" i="104" s="1"/>
  <c r="B74" i="104" s="1"/>
  <c r="B75" i="104" s="1"/>
  <c r="B76" i="104" s="1"/>
  <c r="B77" i="104" s="1"/>
  <c r="B78" i="104" s="1"/>
  <c r="B79" i="104" s="1"/>
  <c r="B80" i="104" s="1"/>
  <c r="B81" i="104" s="1"/>
  <c r="B82" i="104" s="1"/>
  <c r="B83" i="104" s="1"/>
  <c r="B84" i="104" s="1"/>
  <c r="B85" i="104" s="1"/>
  <c r="B86" i="104" s="1"/>
  <c r="B87" i="104" s="1"/>
  <c r="B88" i="104" s="1"/>
  <c r="B89" i="104" s="1"/>
  <c r="B90" i="104" s="1"/>
  <c r="B91" i="104" s="1"/>
  <c r="B92" i="104" s="1"/>
  <c r="B93" i="104" s="1"/>
  <c r="B94" i="104" s="1"/>
  <c r="B95" i="104" s="1"/>
  <c r="B96" i="104" s="1"/>
  <c r="B97" i="104" s="1"/>
  <c r="B98" i="104" s="1"/>
  <c r="B99" i="104" s="1"/>
  <c r="B100" i="104" s="1"/>
  <c r="B101" i="104" s="1"/>
  <c r="B102" i="104" s="1"/>
  <c r="B103" i="104" s="1"/>
  <c r="B104" i="104" s="1"/>
  <c r="B105" i="104" s="1"/>
  <c r="B106" i="104" s="1"/>
  <c r="B107" i="104" s="1"/>
  <c r="B108" i="104" s="1"/>
  <c r="B109" i="104" s="1"/>
  <c r="B110" i="104" s="1"/>
  <c r="B111" i="104" s="1"/>
  <c r="B112" i="104" s="1"/>
  <c r="B113" i="104" s="1"/>
  <c r="B114" i="104" s="1"/>
  <c r="B115" i="104" s="1"/>
  <c r="B116" i="104" s="1"/>
  <c r="B117" i="104" s="1"/>
  <c r="B118" i="104" s="1"/>
  <c r="B119" i="104" s="1"/>
  <c r="B120" i="104" s="1"/>
  <c r="B121" i="104" s="1"/>
  <c r="B122" i="104" s="1"/>
  <c r="B123" i="104" s="1"/>
  <c r="B124" i="104" s="1"/>
  <c r="B125" i="104" s="1"/>
  <c r="B126" i="104" s="1"/>
  <c r="B127" i="104" s="1"/>
  <c r="B128" i="104" s="1"/>
  <c r="B129" i="104" s="1"/>
  <c r="B130" i="104" s="1"/>
  <c r="B131" i="104" s="1"/>
  <c r="B132" i="104" s="1"/>
  <c r="B133" i="104" s="1"/>
  <c r="B134" i="104" s="1"/>
  <c r="B135" i="104" s="1"/>
  <c r="B136" i="104" s="1"/>
  <c r="B137" i="104" s="1"/>
  <c r="B138" i="104" s="1"/>
  <c r="B139" i="104" s="1"/>
  <c r="B140" i="104" s="1"/>
  <c r="B141" i="104" s="1"/>
  <c r="B142" i="104" s="1"/>
  <c r="B143" i="104" s="1"/>
  <c r="B144" i="104" s="1"/>
  <c r="B145" i="104" s="1"/>
  <c r="B146" i="104" s="1"/>
  <c r="B147" i="104" s="1"/>
  <c r="B148" i="104" s="1"/>
  <c r="B149" i="104" s="1"/>
  <c r="B150" i="104" s="1"/>
  <c r="B151" i="104" s="1"/>
  <c r="B152" i="104" s="1"/>
  <c r="B153" i="104" s="1"/>
  <c r="B154" i="104" s="1"/>
  <c r="B155" i="104" s="1"/>
  <c r="B156" i="104" s="1"/>
  <c r="B157" i="104" s="1"/>
  <c r="B158" i="104" s="1"/>
  <c r="B159" i="104" s="1"/>
  <c r="B160" i="104" s="1"/>
  <c r="B161" i="104" s="1"/>
  <c r="B162" i="104" s="1"/>
  <c r="B163" i="104" s="1"/>
  <c r="B164" i="104" s="1"/>
  <c r="B165" i="104" s="1"/>
  <c r="B166" i="104" s="1"/>
  <c r="B167" i="104" s="1"/>
  <c r="B168" i="104" s="1"/>
  <c r="B169" i="104" s="1"/>
  <c r="B170" i="104" s="1"/>
  <c r="B171" i="104" s="1"/>
  <c r="B172" i="104" s="1"/>
  <c r="B173" i="104" s="1"/>
  <c r="B174" i="104" s="1"/>
  <c r="B175" i="104" s="1"/>
  <c r="B176" i="104" s="1"/>
  <c r="B177" i="104" s="1"/>
  <c r="B178" i="104" s="1"/>
  <c r="B179" i="104" s="1"/>
  <c r="B180" i="104" s="1"/>
  <c r="B181" i="104" s="1"/>
  <c r="B182" i="104" s="1"/>
  <c r="B183" i="104" s="1"/>
  <c r="B184" i="104" s="1"/>
  <c r="B185" i="104" s="1"/>
  <c r="B186" i="104" s="1"/>
  <c r="B187" i="104" s="1"/>
  <c r="B188" i="104" s="1"/>
  <c r="B189" i="104" s="1"/>
  <c r="B190" i="104" s="1"/>
  <c r="B191" i="104" s="1"/>
  <c r="B192" i="104" s="1"/>
  <c r="B193" i="104" s="1"/>
  <c r="B194" i="104" s="1"/>
  <c r="B195" i="104" s="1"/>
  <c r="B196" i="104" s="1"/>
  <c r="B197" i="104" s="1"/>
  <c r="B198" i="104" s="1"/>
  <c r="B199" i="104" s="1"/>
  <c r="B200" i="104" s="1"/>
  <c r="B201" i="104" s="1"/>
  <c r="B202" i="104" s="1"/>
  <c r="B203" i="104" s="1"/>
  <c r="B204" i="104" s="1"/>
  <c r="B205" i="104" s="1"/>
  <c r="B206" i="104" s="1"/>
  <c r="B207" i="104" s="1"/>
  <c r="B208" i="104" s="1"/>
  <c r="B209" i="104" s="1"/>
  <c r="B210" i="104" s="1"/>
  <c r="B211" i="104" s="1"/>
  <c r="B212" i="104" s="1"/>
  <c r="B213" i="104" s="1"/>
  <c r="B214" i="104" s="1"/>
  <c r="B215" i="104" s="1"/>
  <c r="B216" i="104" s="1"/>
  <c r="B217" i="104" s="1"/>
  <c r="B218" i="104" s="1"/>
  <c r="B219" i="104" s="1"/>
  <c r="B220" i="104" s="1"/>
  <c r="B221" i="104" s="1"/>
  <c r="B222" i="104" s="1"/>
  <c r="B223" i="104" s="1"/>
  <c r="B224" i="104" s="1"/>
  <c r="B225" i="104" s="1"/>
  <c r="B226" i="104" s="1"/>
  <c r="B227" i="104" s="1"/>
  <c r="B228" i="104" s="1"/>
  <c r="B229" i="104" s="1"/>
  <c r="B230" i="104" s="1"/>
  <c r="B231" i="104" s="1"/>
  <c r="B232" i="104" s="1"/>
  <c r="B233" i="104" s="1"/>
  <c r="B234" i="104" s="1"/>
  <c r="B235" i="104" s="1"/>
  <c r="B236" i="104" s="1"/>
  <c r="B237" i="104" s="1"/>
  <c r="B238" i="104" s="1"/>
  <c r="B239" i="104" s="1"/>
  <c r="B240" i="104" s="1"/>
  <c r="B241" i="104" s="1"/>
  <c r="B242" i="104" s="1"/>
  <c r="B243" i="104" s="1"/>
  <c r="B244" i="104" s="1"/>
  <c r="B245" i="104" s="1"/>
  <c r="B246" i="104" s="1"/>
  <c r="B247" i="104" s="1"/>
  <c r="B248" i="104" s="1"/>
  <c r="B249" i="104" s="1"/>
  <c r="B250" i="104" s="1"/>
  <c r="B251" i="104" s="1"/>
  <c r="B252" i="104" s="1"/>
  <c r="B253" i="104" s="1"/>
  <c r="B254" i="104" s="1"/>
  <c r="B255" i="104" s="1"/>
  <c r="B256" i="104" s="1"/>
  <c r="B257" i="104" s="1"/>
  <c r="B258" i="104" s="1"/>
  <c r="B259" i="104" s="1"/>
  <c r="B260" i="104" s="1"/>
  <c r="B261" i="104" s="1"/>
  <c r="B262" i="104" s="1"/>
  <c r="B263" i="104" s="1"/>
  <c r="B264" i="104" s="1"/>
  <c r="B265" i="104" s="1"/>
  <c r="B266" i="104" s="1"/>
  <c r="B267" i="104" s="1"/>
  <c r="B268" i="104" s="1"/>
  <c r="B269" i="104" s="1"/>
  <c r="B270" i="104" s="1"/>
  <c r="B271" i="104" s="1"/>
  <c r="B272" i="104" s="1"/>
  <c r="B273" i="104" s="1"/>
  <c r="B274" i="104" s="1"/>
  <c r="B275" i="104" s="1"/>
  <c r="B276" i="104" s="1"/>
  <c r="B277" i="104" s="1"/>
  <c r="B278" i="104" s="1"/>
  <c r="B279" i="104" s="1"/>
  <c r="B280" i="104" s="1"/>
  <c r="B281" i="104" s="1"/>
  <c r="B282" i="104" s="1"/>
  <c r="B283" i="104" s="1"/>
  <c r="B284" i="104" s="1"/>
  <c r="B285" i="104" s="1"/>
  <c r="B286" i="104" s="1"/>
  <c r="B287" i="104" s="1"/>
  <c r="B288" i="104" s="1"/>
  <c r="B289" i="104" s="1"/>
  <c r="B290" i="104" s="1"/>
  <c r="B291" i="104" s="1"/>
  <c r="B292" i="104" s="1"/>
  <c r="B293" i="104" s="1"/>
  <c r="B294" i="104" s="1"/>
  <c r="B295" i="104" s="1"/>
  <c r="B296" i="104" s="1"/>
  <c r="B297" i="104" s="1"/>
  <c r="B298" i="104" s="1"/>
  <c r="B299" i="104" s="1"/>
  <c r="B300" i="104" s="1"/>
  <c r="B301" i="104" s="1"/>
  <c r="B302" i="104" s="1"/>
  <c r="B303" i="104" s="1"/>
  <c r="B304" i="104" s="1"/>
  <c r="B305" i="104" s="1"/>
  <c r="B306" i="104" s="1"/>
  <c r="B307" i="104" s="1"/>
  <c r="B308" i="104" s="1"/>
  <c r="B309" i="104" s="1"/>
  <c r="B310" i="104" s="1"/>
  <c r="B311" i="104" s="1"/>
  <c r="B312" i="104" s="1"/>
  <c r="B313" i="104" s="1"/>
  <c r="B314" i="104" s="1"/>
  <c r="B315" i="104" s="1"/>
  <c r="B316" i="104" s="1"/>
  <c r="B317" i="104" s="1"/>
  <c r="B318" i="104" s="1"/>
  <c r="B319" i="104" s="1"/>
  <c r="B320" i="104" s="1"/>
  <c r="B321" i="104" s="1"/>
  <c r="B322" i="104" s="1"/>
  <c r="B323" i="104" s="1"/>
  <c r="B324" i="104" s="1"/>
  <c r="B325" i="104" s="1"/>
  <c r="B326" i="104" s="1"/>
  <c r="B327" i="104" s="1"/>
  <c r="B328" i="104" s="1"/>
  <c r="B329" i="104" s="1"/>
  <c r="B330" i="104" s="1"/>
  <c r="B331" i="104" s="1"/>
  <c r="B332" i="104" s="1"/>
  <c r="B333" i="104" s="1"/>
  <c r="B334" i="104" s="1"/>
  <c r="B335" i="104" s="1"/>
  <c r="B336" i="104" s="1"/>
  <c r="B337" i="104" s="1"/>
  <c r="B338" i="104" s="1"/>
  <c r="B339" i="104" s="1"/>
  <c r="B340" i="104" s="1"/>
  <c r="B341" i="104" s="1"/>
  <c r="B342" i="104" s="1"/>
  <c r="B343" i="104" s="1"/>
  <c r="B344" i="104" s="1"/>
  <c r="B345" i="104" s="1"/>
  <c r="B346" i="104" s="1"/>
  <c r="B347" i="104" s="1"/>
  <c r="B348" i="104" s="1"/>
  <c r="B349" i="104" s="1"/>
  <c r="B350" i="104" s="1"/>
  <c r="B351" i="104" s="1"/>
  <c r="B352" i="104" s="1"/>
  <c r="B353" i="104" s="1"/>
  <c r="B354" i="104" s="1"/>
  <c r="B355" i="104" s="1"/>
  <c r="B356" i="104" s="1"/>
  <c r="B357" i="104" s="1"/>
  <c r="B358" i="104" s="1"/>
  <c r="B359" i="104" s="1"/>
  <c r="B360" i="104" s="1"/>
  <c r="B361" i="104" s="1"/>
  <c r="B362" i="104" s="1"/>
  <c r="B363" i="104" s="1"/>
  <c r="B364" i="104" s="1"/>
  <c r="B365" i="104" s="1"/>
  <c r="B366" i="104" s="1"/>
  <c r="B367" i="104" s="1"/>
  <c r="B368" i="104" s="1"/>
  <c r="B369" i="104" s="1"/>
  <c r="B370" i="104" s="1"/>
  <c r="B371" i="104" s="1"/>
  <c r="B372" i="104" s="1"/>
  <c r="B373" i="104" s="1"/>
  <c r="B374" i="104" s="1"/>
  <c r="B375" i="104" s="1"/>
  <c r="B376" i="104" s="1"/>
  <c r="B17" i="104"/>
  <c r="G16" i="104"/>
  <c r="E12" i="104"/>
  <c r="E9" i="104"/>
  <c r="C18" i="104" s="1"/>
  <c r="C19" i="104" l="1"/>
  <c r="M21" i="102"/>
  <c r="E19" i="104" l="1"/>
  <c r="C20" i="104"/>
  <c r="D19" i="104"/>
  <c r="F51" i="102"/>
  <c r="M47" i="102"/>
  <c r="F47" i="102"/>
  <c r="M49" i="102" s="1"/>
  <c r="M51" i="102" s="1"/>
  <c r="M39" i="102"/>
  <c r="F27" i="102"/>
  <c r="F29" i="102" s="1"/>
  <c r="C21" i="104" l="1"/>
  <c r="E20" i="104"/>
  <c r="D20" i="104"/>
  <c r="M53" i="102"/>
  <c r="M31" i="102"/>
  <c r="C22" i="104" l="1"/>
  <c r="D21" i="104"/>
  <c r="E21" i="104"/>
  <c r="F2" i="85"/>
  <c r="B3" i="85"/>
  <c r="C2" i="85" s="1"/>
  <c r="C6" i="85"/>
  <c r="C7" i="85"/>
  <c r="C8" i="85"/>
  <c r="C9" i="85"/>
  <c r="C10" i="85"/>
  <c r="C11" i="85"/>
  <c r="C12" i="85"/>
  <c r="C13" i="85"/>
  <c r="C14" i="85"/>
  <c r="C15" i="85"/>
  <c r="C16" i="85"/>
  <c r="C17" i="85"/>
  <c r="C18" i="85"/>
  <c r="C19" i="85"/>
  <c r="C20" i="85"/>
  <c r="C21" i="85"/>
  <c r="C22" i="85"/>
  <c r="C23" i="85"/>
  <c r="C24" i="85"/>
  <c r="C25" i="85"/>
  <c r="C26" i="85"/>
  <c r="C27" i="85"/>
  <c r="C28" i="85"/>
  <c r="C29" i="85"/>
  <c r="C30" i="85"/>
  <c r="C31" i="85"/>
  <c r="C32" i="85"/>
  <c r="C33" i="85"/>
  <c r="C34" i="85"/>
  <c r="C35" i="85"/>
  <c r="C36" i="85"/>
  <c r="C37" i="85"/>
  <c r="C38" i="85"/>
  <c r="C39" i="85"/>
  <c r="C40" i="85"/>
  <c r="C41" i="85"/>
  <c r="C42" i="85"/>
  <c r="C44" i="85"/>
  <c r="C45" i="85"/>
  <c r="C46" i="85"/>
  <c r="C47" i="85"/>
  <c r="C48" i="85"/>
  <c r="C49" i="85"/>
  <c r="C50" i="85"/>
  <c r="C51" i="85"/>
  <c r="C52" i="85"/>
  <c r="C53" i="85"/>
  <c r="C54" i="85"/>
  <c r="C55" i="85"/>
  <c r="C56" i="85"/>
  <c r="C57" i="85"/>
  <c r="C58" i="85"/>
  <c r="C59" i="85"/>
  <c r="C60" i="85"/>
  <c r="C61" i="85"/>
  <c r="C62" i="85"/>
  <c r="C63" i="85"/>
  <c r="C64" i="85"/>
  <c r="C65" i="85"/>
  <c r="C66" i="85"/>
  <c r="C67" i="85"/>
  <c r="C68" i="85"/>
  <c r="C69" i="85"/>
  <c r="C70" i="85"/>
  <c r="C71" i="85"/>
  <c r="C72" i="85"/>
  <c r="C73" i="85"/>
  <c r="C74" i="85"/>
  <c r="C75" i="85"/>
  <c r="C76" i="85"/>
  <c r="C77" i="85"/>
  <c r="C78" i="85"/>
  <c r="C79" i="85"/>
  <c r="C80" i="85"/>
  <c r="C81" i="85"/>
  <c r="C82" i="85"/>
  <c r="C83" i="85"/>
  <c r="C84" i="85"/>
  <c r="C85" i="85"/>
  <c r="C86" i="85"/>
  <c r="C87" i="85"/>
  <c r="C88" i="85"/>
  <c r="C89" i="85"/>
  <c r="C90" i="85"/>
  <c r="C91" i="85"/>
  <c r="C92" i="85"/>
  <c r="C93" i="85"/>
  <c r="C94" i="85"/>
  <c r="C95" i="85"/>
  <c r="C96" i="85"/>
  <c r="C97" i="85"/>
  <c r="C99" i="85"/>
  <c r="C100" i="85"/>
  <c r="C101" i="85"/>
  <c r="C102" i="85"/>
  <c r="C103" i="85"/>
  <c r="C104" i="85"/>
  <c r="C105" i="85"/>
  <c r="C106" i="85"/>
  <c r="C107" i="85"/>
  <c r="C108" i="85"/>
  <c r="C109" i="85"/>
  <c r="C110" i="85"/>
  <c r="C111" i="85"/>
  <c r="C112" i="85"/>
  <c r="C113" i="85"/>
  <c r="C114" i="85"/>
  <c r="C115" i="85"/>
  <c r="C116" i="85"/>
  <c r="C117" i="85"/>
  <c r="C118" i="85"/>
  <c r="C119" i="85"/>
  <c r="C120" i="85"/>
  <c r="C121" i="85"/>
  <c r="C122" i="85"/>
  <c r="C123" i="85"/>
  <c r="C124" i="85"/>
  <c r="C125" i="85"/>
  <c r="C126" i="85"/>
  <c r="C127" i="85"/>
  <c r="C128" i="85"/>
  <c r="C129" i="85"/>
  <c r="C130" i="85"/>
  <c r="C131" i="85"/>
  <c r="C132" i="85"/>
  <c r="C133" i="85"/>
  <c r="C134" i="85"/>
  <c r="C135" i="85"/>
  <c r="C136" i="85"/>
  <c r="C137" i="85"/>
  <c r="C138" i="85"/>
  <c r="C139" i="85"/>
  <c r="C140" i="85"/>
  <c r="C141" i="85"/>
  <c r="C142" i="85"/>
  <c r="C143" i="85"/>
  <c r="C144" i="85"/>
  <c r="C145" i="85"/>
  <c r="C146" i="85"/>
  <c r="C147" i="85"/>
  <c r="C148" i="85"/>
  <c r="C149" i="85"/>
  <c r="C150" i="85"/>
  <c r="C151" i="85"/>
  <c r="C152" i="85"/>
  <c r="C153" i="85"/>
  <c r="C154" i="85"/>
  <c r="C155" i="85"/>
  <c r="C156" i="85"/>
  <c r="C157" i="85"/>
  <c r="C158" i="85"/>
  <c r="C159" i="85"/>
  <c r="C160" i="85"/>
  <c r="C161" i="85"/>
  <c r="C162" i="85"/>
  <c r="C163" i="85"/>
  <c r="C164" i="85"/>
  <c r="C165" i="85"/>
  <c r="C166" i="85"/>
  <c r="C167" i="85"/>
  <c r="C168" i="85"/>
  <c r="C169" i="85"/>
  <c r="C170" i="85"/>
  <c r="C171" i="85"/>
  <c r="C172" i="85"/>
  <c r="C173" i="85"/>
  <c r="C174" i="85"/>
  <c r="C175" i="85"/>
  <c r="C176" i="85"/>
  <c r="C177" i="85"/>
  <c r="C178" i="85"/>
  <c r="C179" i="85"/>
  <c r="C180" i="85"/>
  <c r="C181" i="85"/>
  <c r="C182" i="85"/>
  <c r="C183" i="85"/>
  <c r="C184" i="85"/>
  <c r="C185" i="85"/>
  <c r="C186" i="85"/>
  <c r="C187" i="85"/>
  <c r="C188" i="85"/>
  <c r="C189" i="85"/>
  <c r="C190" i="85"/>
  <c r="C191" i="85"/>
  <c r="C192" i="85"/>
  <c r="C193" i="85"/>
  <c r="C194" i="85"/>
  <c r="C195" i="85"/>
  <c r="C197" i="85"/>
  <c r="C198" i="85"/>
  <c r="C199" i="85"/>
  <c r="C200" i="85"/>
  <c r="C201" i="85"/>
  <c r="C202" i="85"/>
  <c r="C203" i="85"/>
  <c r="C204" i="85"/>
  <c r="C205" i="85"/>
  <c r="C206" i="85"/>
  <c r="C207" i="85"/>
  <c r="C208" i="85"/>
  <c r="C209" i="85"/>
  <c r="C210" i="85"/>
  <c r="C211" i="85"/>
  <c r="C212" i="85"/>
  <c r="C213" i="85"/>
  <c r="C214" i="85"/>
  <c r="C215" i="85"/>
  <c r="C216" i="85"/>
  <c r="C217" i="85"/>
  <c r="C218" i="85"/>
  <c r="C219" i="85"/>
  <c r="C220" i="85"/>
  <c r="C221" i="85"/>
  <c r="C222" i="85"/>
  <c r="C223" i="85"/>
  <c r="C224" i="85"/>
  <c r="C225" i="85"/>
  <c r="C226" i="85"/>
  <c r="C227" i="85"/>
  <c r="C228" i="85"/>
  <c r="C229" i="85"/>
  <c r="C230" i="85"/>
  <c r="C231" i="85"/>
  <c r="C232" i="85"/>
  <c r="C233" i="85"/>
  <c r="C234" i="85"/>
  <c r="C235" i="85"/>
  <c r="C236" i="85"/>
  <c r="C237" i="85"/>
  <c r="C238" i="85"/>
  <c r="C239" i="85"/>
  <c r="C240" i="85"/>
  <c r="C241" i="85"/>
  <c r="C242" i="85"/>
  <c r="C243" i="85"/>
  <c r="C244" i="85"/>
  <c r="C245" i="85"/>
  <c r="C246" i="85"/>
  <c r="C247" i="85"/>
  <c r="C248" i="85"/>
  <c r="C249" i="85"/>
  <c r="C250" i="85"/>
  <c r="C251" i="85"/>
  <c r="C23" i="104" l="1"/>
  <c r="E22" i="104"/>
  <c r="D22" i="104"/>
  <c r="B4" i="85"/>
  <c r="F23" i="104" l="1"/>
  <c r="E23" i="104"/>
  <c r="C24" i="104"/>
  <c r="D23" i="104"/>
  <c r="B5" i="85"/>
  <c r="C3" i="85"/>
  <c r="C25" i="104" l="1"/>
  <c r="E24" i="104"/>
  <c r="F24" i="104"/>
  <c r="D24" i="104"/>
  <c r="B6" i="85"/>
  <c r="C5" i="85" s="1"/>
  <c r="C4" i="85"/>
  <c r="F25" i="104" l="1"/>
  <c r="C26" i="104"/>
  <c r="E25" i="104"/>
  <c r="D25" i="104"/>
  <c r="C27" i="104" l="1"/>
  <c r="E26" i="104"/>
  <c r="F26" i="104"/>
  <c r="D26" i="104"/>
  <c r="E27" i="104" l="1"/>
  <c r="C28" i="104"/>
  <c r="D27" i="104"/>
  <c r="F27" i="104"/>
  <c r="C29" i="104" l="1"/>
  <c r="E28" i="104"/>
  <c r="D28" i="104"/>
  <c r="F28" i="104"/>
  <c r="C30" i="104" l="1"/>
  <c r="D29" i="104"/>
  <c r="F29" i="104"/>
  <c r="E29" i="104"/>
  <c r="C31" i="104" l="1"/>
  <c r="E30" i="104"/>
  <c r="F30" i="104"/>
  <c r="D30" i="104"/>
  <c r="E31" i="104" l="1"/>
  <c r="F31" i="104"/>
  <c r="C32" i="104"/>
  <c r="D31" i="104"/>
  <c r="C33" i="104" l="1"/>
  <c r="E32" i="104"/>
  <c r="F32" i="104"/>
  <c r="D32" i="104"/>
  <c r="F33" i="104" l="1"/>
  <c r="C34" i="104"/>
  <c r="D33" i="104"/>
  <c r="E33" i="104"/>
  <c r="C35" i="104" l="1"/>
  <c r="E34" i="104"/>
  <c r="F34" i="104"/>
  <c r="D34" i="104"/>
  <c r="E35" i="104" l="1"/>
  <c r="C36" i="104"/>
  <c r="D35" i="104"/>
  <c r="F35" i="104"/>
  <c r="C37" i="104" l="1"/>
  <c r="E36" i="104"/>
  <c r="D36" i="104"/>
  <c r="F36" i="104"/>
  <c r="C38" i="104" l="1"/>
  <c r="D37" i="104"/>
  <c r="F37" i="104"/>
  <c r="E37" i="104"/>
  <c r="C39" i="104" l="1"/>
  <c r="E38" i="104"/>
  <c r="F38" i="104"/>
  <c r="D38" i="104"/>
  <c r="E39" i="104" l="1"/>
  <c r="F39" i="104"/>
  <c r="C40" i="104"/>
  <c r="D39" i="104"/>
  <c r="C41" i="104" l="1"/>
  <c r="E40" i="104"/>
  <c r="D40" i="104"/>
  <c r="F40" i="104"/>
  <c r="F41" i="104" l="1"/>
  <c r="C42" i="104"/>
  <c r="E41" i="104"/>
  <c r="D41" i="104"/>
  <c r="C43" i="104" l="1"/>
  <c r="E42" i="104"/>
  <c r="F42" i="104"/>
  <c r="D42" i="104"/>
  <c r="E43" i="104" l="1"/>
  <c r="C44" i="104"/>
  <c r="D43" i="104"/>
  <c r="F43" i="104"/>
  <c r="C45" i="104" l="1"/>
  <c r="E44" i="104"/>
  <c r="D44" i="104"/>
  <c r="F44" i="104"/>
  <c r="C46" i="104" l="1"/>
  <c r="D45" i="104"/>
  <c r="F45" i="104"/>
  <c r="E45" i="104"/>
  <c r="C47" i="104" l="1"/>
  <c r="E46" i="104"/>
  <c r="F46" i="104"/>
  <c r="D46" i="104"/>
  <c r="E47" i="104" l="1"/>
  <c r="F47" i="104"/>
  <c r="D47" i="104"/>
  <c r="C48" i="104"/>
  <c r="C49" i="104" l="1"/>
  <c r="E48" i="104"/>
  <c r="F48" i="104"/>
  <c r="D48" i="104"/>
  <c r="F49" i="104" l="1"/>
  <c r="D49" i="104"/>
  <c r="E49" i="104"/>
  <c r="C50" i="104"/>
  <c r="C51" i="104" l="1"/>
  <c r="E50" i="104"/>
  <c r="F50" i="104"/>
  <c r="D50" i="104"/>
  <c r="E51" i="104" l="1"/>
  <c r="C52" i="104"/>
  <c r="D51" i="104"/>
  <c r="F51" i="104"/>
  <c r="C53" i="104" l="1"/>
  <c r="E52" i="104"/>
  <c r="D52" i="104"/>
  <c r="F52" i="104"/>
  <c r="C54" i="104" l="1"/>
  <c r="D53" i="104"/>
  <c r="F53" i="104"/>
  <c r="E53" i="104"/>
  <c r="C55" i="104" l="1"/>
  <c r="E54" i="104"/>
  <c r="F54" i="104"/>
  <c r="D54" i="104"/>
  <c r="E55" i="104" l="1"/>
  <c r="F55" i="104"/>
  <c r="D55" i="104"/>
  <c r="C56" i="104"/>
  <c r="C57" i="104" l="1"/>
  <c r="E56" i="104"/>
  <c r="F56" i="104"/>
  <c r="D56" i="104"/>
  <c r="F57" i="104" l="1"/>
  <c r="C58" i="104"/>
  <c r="D57" i="104"/>
  <c r="E57" i="104"/>
  <c r="C59" i="104" l="1"/>
  <c r="E58" i="104"/>
  <c r="F58" i="104"/>
  <c r="D58" i="104"/>
  <c r="E59" i="104" l="1"/>
  <c r="C60" i="104"/>
  <c r="D59" i="104"/>
  <c r="F59" i="104"/>
  <c r="C61" i="104" l="1"/>
  <c r="E60" i="104"/>
  <c r="D60" i="104"/>
  <c r="F60" i="104"/>
  <c r="C62" i="104" l="1"/>
  <c r="D61" i="104"/>
  <c r="F61" i="104"/>
  <c r="E61" i="104"/>
  <c r="C63" i="104" l="1"/>
  <c r="E62" i="104"/>
  <c r="F62" i="104"/>
  <c r="D62" i="104"/>
  <c r="F63" i="104" l="1"/>
  <c r="C64" i="104"/>
  <c r="E63" i="104"/>
  <c r="D63" i="104"/>
  <c r="C65" i="104" l="1"/>
  <c r="E64" i="104"/>
  <c r="D64" i="104"/>
  <c r="F64" i="104"/>
  <c r="F65" i="104" l="1"/>
  <c r="E65" i="104"/>
  <c r="D65" i="104"/>
  <c r="C66" i="104"/>
  <c r="C67" i="104" l="1"/>
  <c r="E66" i="104"/>
  <c r="D66" i="104"/>
  <c r="F66" i="104"/>
  <c r="F67" i="104" l="1"/>
  <c r="C68" i="104"/>
  <c r="E67" i="104"/>
  <c r="D67" i="104"/>
  <c r="C69" i="104" l="1"/>
  <c r="E68" i="104"/>
  <c r="D68" i="104"/>
  <c r="F68" i="104"/>
  <c r="F69" i="104" l="1"/>
  <c r="E69" i="104"/>
  <c r="D69" i="104"/>
  <c r="C70" i="104"/>
  <c r="C71" i="104" l="1"/>
  <c r="E70" i="104"/>
  <c r="D70" i="104"/>
  <c r="F70" i="104"/>
  <c r="F71" i="104" l="1"/>
  <c r="C72" i="104"/>
  <c r="E71" i="104"/>
  <c r="D71" i="104"/>
  <c r="C73" i="104" l="1"/>
  <c r="E72" i="104"/>
  <c r="D72" i="104"/>
  <c r="F72" i="104"/>
  <c r="F73" i="104" l="1"/>
  <c r="E73" i="104"/>
  <c r="D73" i="104"/>
  <c r="C74" i="104"/>
  <c r="C75" i="104" l="1"/>
  <c r="E74" i="104"/>
  <c r="D74" i="104"/>
  <c r="F74" i="104"/>
  <c r="F75" i="104" l="1"/>
  <c r="C76" i="104"/>
  <c r="E75" i="104"/>
  <c r="D75" i="104"/>
  <c r="C77" i="104" l="1"/>
  <c r="E76" i="104"/>
  <c r="D76" i="104"/>
  <c r="F76" i="104"/>
  <c r="F77" i="104" l="1"/>
  <c r="E77" i="104"/>
  <c r="D77" i="104"/>
  <c r="C78" i="104"/>
  <c r="C79" i="104" l="1"/>
  <c r="E78" i="104"/>
  <c r="D78" i="104"/>
  <c r="F78" i="104"/>
  <c r="F79" i="104" l="1"/>
  <c r="C80" i="104"/>
  <c r="E79" i="104"/>
  <c r="D79" i="104"/>
  <c r="C81" i="104" l="1"/>
  <c r="E80" i="104"/>
  <c r="D80" i="104"/>
  <c r="F80" i="104"/>
  <c r="F81" i="104" l="1"/>
  <c r="E81" i="104"/>
  <c r="D81" i="104"/>
  <c r="C82" i="104"/>
  <c r="C83" i="104" l="1"/>
  <c r="E82" i="104"/>
  <c r="D82" i="104"/>
  <c r="F82" i="104"/>
  <c r="F83" i="104" l="1"/>
  <c r="C84" i="104"/>
  <c r="E83" i="104"/>
  <c r="D83" i="104"/>
  <c r="C85" i="104" l="1"/>
  <c r="E84" i="104"/>
  <c r="D84" i="104"/>
  <c r="F84" i="104"/>
  <c r="F85" i="104" l="1"/>
  <c r="E85" i="104"/>
  <c r="C86" i="104"/>
  <c r="D85" i="104"/>
  <c r="C87" i="104" l="1"/>
  <c r="E86" i="104"/>
  <c r="D86" i="104"/>
  <c r="F86" i="104"/>
  <c r="F87" i="104" l="1"/>
  <c r="C88" i="104"/>
  <c r="E87" i="104"/>
  <c r="D87" i="104"/>
  <c r="C89" i="104" l="1"/>
  <c r="E88" i="104"/>
  <c r="D88" i="104"/>
  <c r="F88" i="104"/>
  <c r="F89" i="104" l="1"/>
  <c r="E89" i="104"/>
  <c r="C90" i="104"/>
  <c r="D89" i="104"/>
  <c r="C91" i="104" l="1"/>
  <c r="E90" i="104"/>
  <c r="D90" i="104"/>
  <c r="F90" i="104"/>
  <c r="F91" i="104" l="1"/>
  <c r="C92" i="104"/>
  <c r="E91" i="104"/>
  <c r="D91" i="104"/>
  <c r="C93" i="104" l="1"/>
  <c r="E92" i="104"/>
  <c r="D92" i="104"/>
  <c r="F92" i="104"/>
  <c r="F93" i="104" l="1"/>
  <c r="E93" i="104"/>
  <c r="C94" i="104"/>
  <c r="D93" i="104"/>
  <c r="C95" i="104" l="1"/>
  <c r="E94" i="104"/>
  <c r="D94" i="104"/>
  <c r="F94" i="104"/>
  <c r="F95" i="104" l="1"/>
  <c r="C96" i="104"/>
  <c r="E95" i="104"/>
  <c r="D95" i="104"/>
  <c r="C97" i="104" l="1"/>
  <c r="E96" i="104"/>
  <c r="D96" i="104"/>
  <c r="F96" i="104"/>
  <c r="F97" i="104" l="1"/>
  <c r="E97" i="104"/>
  <c r="C98" i="104"/>
  <c r="D97" i="104"/>
  <c r="C99" i="104" l="1"/>
  <c r="E98" i="104"/>
  <c r="D98" i="104"/>
  <c r="F98" i="104"/>
  <c r="F99" i="104" l="1"/>
  <c r="C100" i="104"/>
  <c r="E99" i="104"/>
  <c r="D99" i="104"/>
  <c r="C101" i="104" l="1"/>
  <c r="E100" i="104"/>
  <c r="D100" i="104"/>
  <c r="F100" i="104"/>
  <c r="F101" i="104" l="1"/>
  <c r="E101" i="104"/>
  <c r="C102" i="104"/>
  <c r="D101" i="104"/>
  <c r="C103" i="104" l="1"/>
  <c r="E102" i="104"/>
  <c r="D102" i="104"/>
  <c r="F102" i="104"/>
  <c r="F103" i="104" l="1"/>
  <c r="C104" i="104"/>
  <c r="E103" i="104"/>
  <c r="D103" i="104"/>
  <c r="C105" i="104" l="1"/>
  <c r="E104" i="104"/>
  <c r="D104" i="104"/>
  <c r="F104" i="104"/>
  <c r="F105" i="104" l="1"/>
  <c r="E105" i="104"/>
  <c r="C106" i="104"/>
  <c r="D105" i="104"/>
  <c r="C107" i="104" l="1"/>
  <c r="E106" i="104"/>
  <c r="D106" i="104"/>
  <c r="F106" i="104"/>
  <c r="F107" i="104" l="1"/>
  <c r="C108" i="104"/>
  <c r="E107" i="104"/>
  <c r="D107" i="104"/>
  <c r="C109" i="104" l="1"/>
  <c r="E108" i="104"/>
  <c r="D108" i="104"/>
  <c r="F108" i="104"/>
  <c r="F109" i="104" l="1"/>
  <c r="E109" i="104"/>
  <c r="C110" i="104"/>
  <c r="D109" i="104"/>
  <c r="C111" i="104" l="1"/>
  <c r="E110" i="104"/>
  <c r="D110" i="104"/>
  <c r="F110" i="104"/>
  <c r="F111" i="104" l="1"/>
  <c r="C112" i="104"/>
  <c r="E111" i="104"/>
  <c r="D111" i="104"/>
  <c r="C113" i="104" l="1"/>
  <c r="E112" i="104"/>
  <c r="D112" i="104"/>
  <c r="F112" i="104"/>
  <c r="F113" i="104" l="1"/>
  <c r="E113" i="104"/>
  <c r="D113" i="104"/>
  <c r="C114" i="104"/>
  <c r="C115" i="104" l="1"/>
  <c r="E114" i="104"/>
  <c r="D114" i="104"/>
  <c r="F114" i="104"/>
  <c r="F115" i="104" l="1"/>
  <c r="C116" i="104"/>
  <c r="E115" i="104"/>
  <c r="D115" i="104"/>
  <c r="C117" i="104" l="1"/>
  <c r="E116" i="104"/>
  <c r="D116" i="104"/>
  <c r="F116" i="104"/>
  <c r="F117" i="104" l="1"/>
  <c r="E117" i="104"/>
  <c r="D117" i="104"/>
  <c r="C118" i="104"/>
  <c r="C119" i="104" l="1"/>
  <c r="E118" i="104"/>
  <c r="D118" i="104"/>
  <c r="F118" i="104"/>
  <c r="F119" i="104" l="1"/>
  <c r="C120" i="104"/>
  <c r="E119" i="104"/>
  <c r="D119" i="104"/>
  <c r="C121" i="104" l="1"/>
  <c r="E120" i="104"/>
  <c r="D120" i="104"/>
  <c r="F120" i="104"/>
  <c r="F121" i="104" l="1"/>
  <c r="E121" i="104"/>
  <c r="C122" i="104"/>
  <c r="D121" i="104"/>
  <c r="C123" i="104" l="1"/>
  <c r="E122" i="104"/>
  <c r="D122" i="104"/>
  <c r="F122" i="104"/>
  <c r="F123" i="104" l="1"/>
  <c r="C124" i="104"/>
  <c r="E123" i="104"/>
  <c r="D123" i="104"/>
  <c r="C125" i="104" l="1"/>
  <c r="E124" i="104"/>
  <c r="D124" i="104"/>
  <c r="F124" i="104"/>
  <c r="F125" i="104" l="1"/>
  <c r="E125" i="104"/>
  <c r="C126" i="104"/>
  <c r="D125" i="104"/>
  <c r="C127" i="104" l="1"/>
  <c r="E126" i="104"/>
  <c r="D126" i="104"/>
  <c r="F126" i="104"/>
  <c r="F127" i="104" l="1"/>
  <c r="C128" i="104"/>
  <c r="E127" i="104"/>
  <c r="D127" i="104"/>
  <c r="C129" i="104" l="1"/>
  <c r="E128" i="104"/>
  <c r="D128" i="104"/>
  <c r="F128" i="104"/>
  <c r="F129" i="104" l="1"/>
  <c r="E129" i="104"/>
  <c r="C130" i="104"/>
  <c r="D129" i="104"/>
  <c r="C131" i="104" l="1"/>
  <c r="E130" i="104"/>
  <c r="D130" i="104"/>
  <c r="F130" i="104"/>
  <c r="F131" i="104" l="1"/>
  <c r="C132" i="104"/>
  <c r="E131" i="104"/>
  <c r="D131" i="104"/>
  <c r="C133" i="104" l="1"/>
  <c r="E132" i="104"/>
  <c r="D132" i="104"/>
  <c r="F132" i="104"/>
  <c r="F133" i="104" l="1"/>
  <c r="E133" i="104"/>
  <c r="D133" i="104"/>
  <c r="C134" i="104"/>
  <c r="C135" i="104" l="1"/>
  <c r="E134" i="104"/>
  <c r="D134" i="104"/>
  <c r="F134" i="104"/>
  <c r="F135" i="104" l="1"/>
  <c r="C136" i="104"/>
  <c r="E135" i="104"/>
  <c r="D135" i="104"/>
  <c r="C137" i="104" l="1"/>
  <c r="E136" i="104"/>
  <c r="D136" i="104"/>
  <c r="F136" i="104"/>
  <c r="F137" i="104" l="1"/>
  <c r="E137" i="104"/>
  <c r="D137" i="104"/>
  <c r="C138" i="104"/>
  <c r="C139" i="104" l="1"/>
  <c r="E138" i="104"/>
  <c r="D138" i="104"/>
  <c r="F138" i="104"/>
  <c r="F139" i="104" l="1"/>
  <c r="C140" i="104"/>
  <c r="E139" i="104"/>
  <c r="D139" i="104"/>
  <c r="C141" i="104" l="1"/>
  <c r="E140" i="104"/>
  <c r="D140" i="104"/>
  <c r="F140" i="104"/>
  <c r="F141" i="104" l="1"/>
  <c r="E141" i="104"/>
  <c r="D141" i="104"/>
  <c r="C142" i="104"/>
  <c r="C143" i="104" l="1"/>
  <c r="E142" i="104"/>
  <c r="D142" i="104"/>
  <c r="F142" i="104"/>
  <c r="F143" i="104" l="1"/>
  <c r="C144" i="104"/>
  <c r="E143" i="104"/>
  <c r="D143" i="104"/>
  <c r="C145" i="104" l="1"/>
  <c r="E144" i="104"/>
  <c r="D144" i="104"/>
  <c r="F144" i="104"/>
  <c r="F145" i="104" l="1"/>
  <c r="E145" i="104"/>
  <c r="C146" i="104"/>
  <c r="D145" i="104"/>
  <c r="C147" i="104" l="1"/>
  <c r="E146" i="104"/>
  <c r="D146" i="104"/>
  <c r="F146" i="104"/>
  <c r="F147" i="104" l="1"/>
  <c r="C148" i="104"/>
  <c r="E147" i="104"/>
  <c r="D147" i="104"/>
  <c r="C149" i="104" l="1"/>
  <c r="E148" i="104"/>
  <c r="D148" i="104"/>
  <c r="F148" i="104"/>
  <c r="F149" i="104" l="1"/>
  <c r="E149" i="104"/>
  <c r="C150" i="104"/>
  <c r="D149" i="104"/>
  <c r="C151" i="104" l="1"/>
  <c r="E150" i="104"/>
  <c r="D150" i="104"/>
  <c r="F150" i="104"/>
  <c r="F151" i="104" l="1"/>
  <c r="C152" i="104"/>
  <c r="E151" i="104"/>
  <c r="D151" i="104"/>
  <c r="C153" i="104" l="1"/>
  <c r="E152" i="104"/>
  <c r="D152" i="104"/>
  <c r="F152" i="104"/>
  <c r="F153" i="104" l="1"/>
  <c r="E153" i="104"/>
  <c r="D153" i="104"/>
  <c r="C154" i="104"/>
  <c r="C155" i="104" l="1"/>
  <c r="E154" i="104"/>
  <c r="D154" i="104"/>
  <c r="F154" i="104"/>
  <c r="F155" i="104" l="1"/>
  <c r="C156" i="104"/>
  <c r="E155" i="104"/>
  <c r="D155" i="104"/>
  <c r="C157" i="104" l="1"/>
  <c r="E156" i="104"/>
  <c r="D156" i="104"/>
  <c r="F156" i="104"/>
  <c r="F157" i="104" l="1"/>
  <c r="E157" i="104"/>
  <c r="D157" i="104"/>
  <c r="C158" i="104"/>
  <c r="C159" i="104" l="1"/>
  <c r="E158" i="104"/>
  <c r="D158" i="104"/>
  <c r="F158" i="104"/>
  <c r="F159" i="104" l="1"/>
  <c r="C160" i="104"/>
  <c r="E159" i="104"/>
  <c r="D159" i="104"/>
  <c r="C161" i="104" l="1"/>
  <c r="E160" i="104"/>
  <c r="D160" i="104"/>
  <c r="F160" i="104"/>
  <c r="F161" i="104" l="1"/>
  <c r="E161" i="104"/>
  <c r="C162" i="104"/>
  <c r="D161" i="104"/>
  <c r="C163" i="104" l="1"/>
  <c r="E162" i="104"/>
  <c r="D162" i="104"/>
  <c r="F162" i="104"/>
  <c r="F163" i="104" l="1"/>
  <c r="C164" i="104"/>
  <c r="E163" i="104"/>
  <c r="D163" i="104"/>
  <c r="C165" i="104" l="1"/>
  <c r="E164" i="104"/>
  <c r="D164" i="104"/>
  <c r="F164" i="104"/>
  <c r="F165" i="104" l="1"/>
  <c r="E165" i="104"/>
  <c r="C166" i="104"/>
  <c r="D165" i="104"/>
  <c r="C167" i="104" l="1"/>
  <c r="E166" i="104"/>
  <c r="D166" i="104"/>
  <c r="F166" i="104"/>
  <c r="F167" i="104" l="1"/>
  <c r="C168" i="104"/>
  <c r="E167" i="104"/>
  <c r="D167" i="104"/>
  <c r="C169" i="104" l="1"/>
  <c r="E168" i="104"/>
  <c r="D168" i="104"/>
  <c r="F168" i="104"/>
  <c r="C170" i="104" l="1"/>
  <c r="D169" i="104"/>
  <c r="F169" i="104"/>
  <c r="E169" i="104"/>
  <c r="C171" i="104" l="1"/>
  <c r="E170" i="104"/>
  <c r="F170" i="104"/>
  <c r="D170" i="104"/>
  <c r="F171" i="104" l="1"/>
  <c r="E171" i="104"/>
  <c r="D171" i="104"/>
  <c r="C172" i="104"/>
  <c r="C173" i="104" l="1"/>
  <c r="E172" i="104"/>
  <c r="F172" i="104"/>
  <c r="D172" i="104"/>
  <c r="F173" i="104" l="1"/>
  <c r="E173" i="104"/>
  <c r="D173" i="104"/>
  <c r="C174" i="104"/>
  <c r="C175" i="104" l="1"/>
  <c r="E174" i="104"/>
  <c r="F174" i="104"/>
  <c r="D174" i="104"/>
  <c r="D175" i="104" l="1"/>
  <c r="F175" i="104"/>
  <c r="E175" i="104"/>
  <c r="C176" i="104"/>
  <c r="F176" i="104" l="1"/>
  <c r="C177" i="104"/>
  <c r="E176" i="104"/>
  <c r="D176" i="104"/>
  <c r="D177" i="104" l="1"/>
  <c r="C178" i="104"/>
  <c r="F177" i="104"/>
  <c r="E177" i="104"/>
  <c r="F178" i="104" l="1"/>
  <c r="C179" i="104"/>
  <c r="E178" i="104"/>
  <c r="D178" i="104"/>
  <c r="D179" i="104" l="1"/>
  <c r="F179" i="104"/>
  <c r="E179" i="104"/>
  <c r="C180" i="104"/>
  <c r="F180" i="104" l="1"/>
  <c r="C181" i="104"/>
  <c r="E180" i="104"/>
  <c r="D180" i="104"/>
  <c r="D181" i="104" l="1"/>
  <c r="C182" i="104"/>
  <c r="F181" i="104"/>
  <c r="E181" i="104"/>
  <c r="F182" i="104" l="1"/>
  <c r="C183" i="104"/>
  <c r="E182" i="104"/>
  <c r="D182" i="104"/>
  <c r="D183" i="104" l="1"/>
  <c r="F183" i="104"/>
  <c r="E183" i="104"/>
  <c r="C184" i="104"/>
  <c r="F184" i="104" l="1"/>
  <c r="C185" i="104"/>
  <c r="E184" i="104"/>
  <c r="D184" i="104"/>
  <c r="D185" i="104" l="1"/>
  <c r="C186" i="104"/>
  <c r="F185" i="104"/>
  <c r="E185" i="104"/>
  <c r="F186" i="104" l="1"/>
  <c r="C187" i="104"/>
  <c r="E186" i="104"/>
  <c r="D186" i="104"/>
  <c r="D187" i="104" l="1"/>
  <c r="F187" i="104"/>
  <c r="E187" i="104"/>
  <c r="C188" i="104"/>
  <c r="F188" i="104" l="1"/>
  <c r="C189" i="104"/>
  <c r="E188" i="104"/>
  <c r="D188" i="104"/>
  <c r="D189" i="104" l="1"/>
  <c r="C190" i="104"/>
  <c r="F189" i="104"/>
  <c r="E189" i="104"/>
  <c r="F190" i="104" l="1"/>
  <c r="C191" i="104"/>
  <c r="E190" i="104"/>
  <c r="D190" i="104"/>
  <c r="D191" i="104" l="1"/>
  <c r="F191" i="104"/>
  <c r="E191" i="104"/>
  <c r="C192" i="104"/>
  <c r="F192" i="104" l="1"/>
  <c r="C193" i="104"/>
  <c r="E192" i="104"/>
  <c r="D192" i="104"/>
  <c r="D193" i="104" l="1"/>
  <c r="C194" i="104"/>
  <c r="F193" i="104"/>
  <c r="E193" i="104"/>
  <c r="F194" i="104" l="1"/>
  <c r="C195" i="104"/>
  <c r="E194" i="104"/>
  <c r="D194" i="104"/>
  <c r="D195" i="104" l="1"/>
  <c r="F195" i="104"/>
  <c r="E195" i="104"/>
  <c r="C196" i="104"/>
  <c r="F196" i="104" l="1"/>
  <c r="C197" i="104"/>
  <c r="E196" i="104"/>
  <c r="D196" i="104"/>
  <c r="D197" i="104" l="1"/>
  <c r="C198" i="104"/>
  <c r="F197" i="104"/>
  <c r="E197" i="104"/>
  <c r="F198" i="104" l="1"/>
  <c r="C199" i="104"/>
  <c r="E198" i="104"/>
  <c r="D198" i="104"/>
  <c r="D199" i="104" l="1"/>
  <c r="F199" i="104"/>
  <c r="E199" i="104"/>
  <c r="C200" i="104"/>
  <c r="F200" i="104" l="1"/>
  <c r="C201" i="104"/>
  <c r="E200" i="104"/>
  <c r="D200" i="104"/>
  <c r="D201" i="104" l="1"/>
  <c r="C202" i="104"/>
  <c r="F201" i="104"/>
  <c r="E201" i="104"/>
  <c r="F202" i="104" l="1"/>
  <c r="C203" i="104"/>
  <c r="E202" i="104"/>
  <c r="D202" i="104"/>
  <c r="D203" i="104" l="1"/>
  <c r="F203" i="104"/>
  <c r="E203" i="104"/>
  <c r="C204" i="104"/>
  <c r="F204" i="104" l="1"/>
  <c r="C205" i="104"/>
  <c r="E204" i="104"/>
  <c r="D204" i="104"/>
  <c r="D205" i="104" l="1"/>
  <c r="C206" i="104"/>
  <c r="F205" i="104"/>
  <c r="E205" i="104"/>
  <c r="F206" i="104" l="1"/>
  <c r="C207" i="104"/>
  <c r="E206" i="104"/>
  <c r="D206" i="104"/>
  <c r="D207" i="104" l="1"/>
  <c r="F207" i="104"/>
  <c r="E207" i="104"/>
  <c r="C208" i="104"/>
  <c r="F208" i="104" l="1"/>
  <c r="C209" i="104"/>
  <c r="E208" i="104"/>
  <c r="D208" i="104"/>
  <c r="D209" i="104" l="1"/>
  <c r="C210" i="104"/>
  <c r="F209" i="104"/>
  <c r="E209" i="104"/>
  <c r="F210" i="104" l="1"/>
  <c r="C211" i="104"/>
  <c r="E210" i="104"/>
  <c r="D210" i="104"/>
  <c r="D211" i="104" l="1"/>
  <c r="F211" i="104"/>
  <c r="E211" i="104"/>
  <c r="C212" i="104"/>
  <c r="F212" i="104" l="1"/>
  <c r="C213" i="104"/>
  <c r="E212" i="104"/>
  <c r="D212" i="104"/>
  <c r="D213" i="104" l="1"/>
  <c r="C214" i="104"/>
  <c r="F213" i="104"/>
  <c r="E213" i="104"/>
  <c r="C215" i="104" l="1"/>
  <c r="F214" i="104"/>
  <c r="E214" i="104"/>
  <c r="D214" i="104"/>
  <c r="E215" i="104" l="1"/>
  <c r="C216" i="104"/>
  <c r="D215" i="104"/>
  <c r="F215" i="104"/>
  <c r="C217" i="104" l="1"/>
  <c r="E216" i="104"/>
  <c r="D216" i="104"/>
  <c r="F216" i="104"/>
  <c r="C218" i="104" l="1"/>
  <c r="D217" i="104"/>
  <c r="F217" i="104"/>
  <c r="E217" i="104"/>
  <c r="C219" i="104" l="1"/>
  <c r="E218" i="104"/>
  <c r="F218" i="104"/>
  <c r="D218" i="104"/>
  <c r="F219" i="104" l="1"/>
  <c r="E219" i="104"/>
  <c r="D219" i="104"/>
  <c r="C220" i="104"/>
  <c r="C221" i="104" l="1"/>
  <c r="E220" i="104"/>
  <c r="F220" i="104"/>
  <c r="D220" i="104"/>
  <c r="F221" i="104" l="1"/>
  <c r="E221" i="104"/>
  <c r="D221" i="104"/>
  <c r="C222" i="104"/>
  <c r="C223" i="104" l="1"/>
  <c r="E222" i="104"/>
  <c r="F222" i="104"/>
  <c r="D222" i="104"/>
  <c r="E223" i="104" l="1"/>
  <c r="C224" i="104"/>
  <c r="D223" i="104"/>
  <c r="F223" i="104"/>
  <c r="C225" i="104" l="1"/>
  <c r="E224" i="104"/>
  <c r="D224" i="104"/>
  <c r="F224" i="104"/>
  <c r="C226" i="104" l="1"/>
  <c r="D225" i="104"/>
  <c r="F225" i="104"/>
  <c r="E225" i="104"/>
  <c r="C227" i="104" l="1"/>
  <c r="E226" i="104"/>
  <c r="F226" i="104"/>
  <c r="D226" i="104"/>
  <c r="F227" i="104" l="1"/>
  <c r="C228" i="104"/>
  <c r="E227" i="104"/>
  <c r="D227" i="104"/>
  <c r="C229" i="104" l="1"/>
  <c r="E228" i="104"/>
  <c r="F228" i="104"/>
  <c r="D228" i="104"/>
  <c r="F229" i="104" l="1"/>
  <c r="E229" i="104"/>
  <c r="C230" i="104"/>
  <c r="D229" i="104"/>
  <c r="C231" i="104" l="1"/>
  <c r="E230" i="104"/>
  <c r="F230" i="104"/>
  <c r="D230" i="104"/>
  <c r="E231" i="104" l="1"/>
  <c r="C232" i="104"/>
  <c r="D231" i="104"/>
  <c r="F231" i="104"/>
  <c r="C233" i="104" l="1"/>
  <c r="E232" i="104"/>
  <c r="D232" i="104"/>
  <c r="F232" i="104"/>
  <c r="C234" i="104" l="1"/>
  <c r="D233" i="104"/>
  <c r="F233" i="104"/>
  <c r="E233" i="104"/>
  <c r="C235" i="104" l="1"/>
  <c r="E234" i="104"/>
  <c r="F234" i="104"/>
  <c r="D234" i="104"/>
  <c r="F235" i="104" l="1"/>
  <c r="E235" i="104"/>
  <c r="D235" i="104"/>
  <c r="C236" i="104"/>
  <c r="C237" i="104" l="1"/>
  <c r="E236" i="104"/>
  <c r="F236" i="104"/>
  <c r="D236" i="104"/>
  <c r="F237" i="104" l="1"/>
  <c r="E237" i="104"/>
  <c r="D237" i="104"/>
  <c r="C238" i="104"/>
  <c r="C239" i="104" l="1"/>
  <c r="E238" i="104"/>
  <c r="F238" i="104"/>
  <c r="D238" i="104"/>
  <c r="E239" i="104" l="1"/>
  <c r="C240" i="104"/>
  <c r="D239" i="104"/>
  <c r="F239" i="104"/>
  <c r="C241" i="104" l="1"/>
  <c r="E240" i="104"/>
  <c r="D240" i="104"/>
  <c r="F240" i="104"/>
  <c r="C242" i="104" l="1"/>
  <c r="D241" i="104"/>
  <c r="F241" i="104"/>
  <c r="E241" i="104"/>
  <c r="C243" i="104" l="1"/>
  <c r="E242" i="104"/>
  <c r="F242" i="104"/>
  <c r="D242" i="104"/>
  <c r="F243" i="104" l="1"/>
  <c r="C244" i="104"/>
  <c r="E243" i="104"/>
  <c r="D243" i="104"/>
  <c r="C245" i="104" l="1"/>
  <c r="E244" i="104"/>
  <c r="F244" i="104"/>
  <c r="D244" i="104"/>
  <c r="F245" i="104" l="1"/>
  <c r="E245" i="104"/>
  <c r="C246" i="104"/>
  <c r="D245" i="104"/>
  <c r="C247" i="104" l="1"/>
  <c r="E246" i="104"/>
  <c r="F246" i="104"/>
  <c r="D246" i="104"/>
  <c r="E247" i="104" l="1"/>
  <c r="C248" i="104"/>
  <c r="D247" i="104"/>
  <c r="F247" i="104"/>
  <c r="C249" i="104" l="1"/>
  <c r="E248" i="104"/>
  <c r="D248" i="104"/>
  <c r="F248" i="104"/>
  <c r="C250" i="104" l="1"/>
  <c r="D249" i="104"/>
  <c r="F249" i="104"/>
  <c r="E249" i="104"/>
  <c r="C251" i="104" l="1"/>
  <c r="E250" i="104"/>
  <c r="F250" i="104"/>
  <c r="D250" i="104"/>
  <c r="F251" i="104" l="1"/>
  <c r="E251" i="104"/>
  <c r="D251" i="104"/>
  <c r="C252" i="104"/>
  <c r="C253" i="104" l="1"/>
  <c r="E252" i="104"/>
  <c r="F252" i="104"/>
  <c r="D252" i="104"/>
  <c r="F253" i="104" l="1"/>
  <c r="E253" i="104"/>
  <c r="D253" i="104"/>
  <c r="C254" i="104"/>
  <c r="C255" i="104" l="1"/>
  <c r="E254" i="104"/>
  <c r="F254" i="104"/>
  <c r="D254" i="104"/>
  <c r="E255" i="104" l="1"/>
  <c r="C256" i="104"/>
  <c r="D255" i="104"/>
  <c r="F255" i="104"/>
  <c r="C257" i="104" l="1"/>
  <c r="E256" i="104"/>
  <c r="D256" i="104"/>
  <c r="F256" i="104"/>
  <c r="G257" i="104" l="1"/>
  <c r="C258" i="104"/>
  <c r="D257" i="104"/>
  <c r="F257" i="104"/>
  <c r="E257" i="104"/>
  <c r="C259" i="104" l="1"/>
  <c r="E258" i="104"/>
  <c r="F258" i="104"/>
  <c r="G258" i="104" s="1"/>
  <c r="D258" i="104"/>
  <c r="F259" i="104" l="1"/>
  <c r="G259" i="104" s="1"/>
  <c r="C260" i="104"/>
  <c r="E259" i="104"/>
  <c r="D259" i="104"/>
  <c r="C261" i="104" l="1"/>
  <c r="E260" i="104"/>
  <c r="F260" i="104"/>
  <c r="G260" i="104" s="1"/>
  <c r="D260" i="104"/>
  <c r="F261" i="104" l="1"/>
  <c r="G261" i="104" s="1"/>
  <c r="E261" i="104"/>
  <c r="C262" i="104"/>
  <c r="D261" i="104"/>
  <c r="C263" i="104" l="1"/>
  <c r="E262" i="104"/>
  <c r="F262" i="104"/>
  <c r="G262" i="104" s="1"/>
  <c r="D262" i="104"/>
  <c r="E263" i="104" l="1"/>
  <c r="C264" i="104"/>
  <c r="D263" i="104"/>
  <c r="F263" i="104"/>
  <c r="G263" i="104" s="1"/>
  <c r="C265" i="104" l="1"/>
  <c r="E264" i="104"/>
  <c r="D264" i="104"/>
  <c r="F264" i="104"/>
  <c r="G264" i="104" s="1"/>
  <c r="G265" i="104" l="1"/>
  <c r="C266" i="104"/>
  <c r="D265" i="104"/>
  <c r="F265" i="104"/>
  <c r="E265" i="104"/>
  <c r="C267" i="104" l="1"/>
  <c r="E266" i="104"/>
  <c r="F266" i="104"/>
  <c r="G266" i="104" s="1"/>
  <c r="D266" i="104"/>
  <c r="F267" i="104" l="1"/>
  <c r="G267" i="104" s="1"/>
  <c r="E267" i="104"/>
  <c r="D267" i="104"/>
  <c r="C268" i="104"/>
  <c r="C269" i="104" l="1"/>
  <c r="E268" i="104"/>
  <c r="F268" i="104"/>
  <c r="G268" i="104" s="1"/>
  <c r="D268" i="104"/>
  <c r="F269" i="104" l="1"/>
  <c r="G269" i="104" s="1"/>
  <c r="E269" i="104"/>
  <c r="D269" i="104"/>
  <c r="C270" i="104"/>
  <c r="C271" i="104" l="1"/>
  <c r="E270" i="104"/>
  <c r="F270" i="104"/>
  <c r="D270" i="104"/>
  <c r="G270" i="104"/>
  <c r="E271" i="104" l="1"/>
  <c r="C272" i="104"/>
  <c r="D271" i="104"/>
  <c r="F271" i="104"/>
  <c r="G271" i="104" s="1"/>
  <c r="C273" i="104" l="1"/>
  <c r="E272" i="104"/>
  <c r="D272" i="104"/>
  <c r="F272" i="104"/>
  <c r="G272" i="104" s="1"/>
  <c r="G273" i="104" l="1"/>
  <c r="C274" i="104"/>
  <c r="D273" i="104"/>
  <c r="F273" i="104"/>
  <c r="E273" i="104"/>
  <c r="C275" i="104" l="1"/>
  <c r="E274" i="104"/>
  <c r="F274" i="104"/>
  <c r="G274" i="104" s="1"/>
  <c r="D274" i="104"/>
  <c r="F275" i="104" l="1"/>
  <c r="G275" i="104" s="1"/>
  <c r="C276" i="104"/>
  <c r="E275" i="104"/>
  <c r="D275" i="104"/>
  <c r="C277" i="104" l="1"/>
  <c r="E276" i="104"/>
  <c r="F276" i="104"/>
  <c r="G276" i="104" s="1"/>
  <c r="D276" i="104"/>
  <c r="F277" i="104" l="1"/>
  <c r="G277" i="104" s="1"/>
  <c r="E277" i="104"/>
  <c r="C278" i="104"/>
  <c r="D277" i="104"/>
  <c r="C279" i="104" l="1"/>
  <c r="E278" i="104"/>
  <c r="F278" i="104"/>
  <c r="D278" i="104"/>
  <c r="G278" i="104"/>
  <c r="E279" i="104" l="1"/>
  <c r="C280" i="104"/>
  <c r="D279" i="104"/>
  <c r="F279" i="104"/>
  <c r="G279" i="104" s="1"/>
  <c r="C281" i="104" l="1"/>
  <c r="E280" i="104"/>
  <c r="D280" i="104"/>
  <c r="F280" i="104"/>
  <c r="G280" i="104" s="1"/>
  <c r="G281" i="104" l="1"/>
  <c r="D281" i="104"/>
  <c r="C282" i="104"/>
  <c r="F281" i="104"/>
  <c r="E281" i="104"/>
  <c r="F282" i="104" l="1"/>
  <c r="G282" i="104" s="1"/>
  <c r="C283" i="104"/>
  <c r="E282" i="104"/>
  <c r="D282" i="104"/>
  <c r="D283" i="104" l="1"/>
  <c r="F283" i="104"/>
  <c r="G283" i="104" s="1"/>
  <c r="E283" i="104"/>
  <c r="C284" i="104"/>
  <c r="F284" i="104" l="1"/>
  <c r="G284" i="104" s="1"/>
  <c r="C285" i="104"/>
  <c r="E284" i="104"/>
  <c r="D284" i="104"/>
  <c r="D285" i="104" l="1"/>
  <c r="G285" i="104"/>
  <c r="C286" i="104"/>
  <c r="F285" i="104"/>
  <c r="E285" i="104"/>
  <c r="F286" i="104" l="1"/>
  <c r="G286" i="104" s="1"/>
  <c r="C287" i="104"/>
  <c r="E286" i="104"/>
  <c r="D286" i="104"/>
  <c r="D287" i="104" l="1"/>
  <c r="G287" i="104"/>
  <c r="F287" i="104"/>
  <c r="E287" i="104"/>
  <c r="C288" i="104"/>
  <c r="F288" i="104" l="1"/>
  <c r="G288" i="104" s="1"/>
  <c r="C289" i="104"/>
  <c r="E288" i="104"/>
  <c r="D288" i="104"/>
  <c r="D289" i="104" l="1"/>
  <c r="G289" i="104"/>
  <c r="C290" i="104"/>
  <c r="F289" i="104"/>
  <c r="E289" i="104"/>
  <c r="F290" i="104" l="1"/>
  <c r="G290" i="104" s="1"/>
  <c r="C291" i="104"/>
  <c r="E290" i="104"/>
  <c r="D290" i="104"/>
  <c r="D291" i="104" l="1"/>
  <c r="G291" i="104"/>
  <c r="F291" i="104"/>
  <c r="E291" i="104"/>
  <c r="C292" i="104"/>
  <c r="F292" i="104" l="1"/>
  <c r="G292" i="104" s="1"/>
  <c r="C293" i="104"/>
  <c r="E292" i="104"/>
  <c r="D292" i="104"/>
  <c r="D293" i="104" l="1"/>
  <c r="G293" i="104"/>
  <c r="C294" i="104"/>
  <c r="F293" i="104"/>
  <c r="E293" i="104"/>
  <c r="F294" i="104" l="1"/>
  <c r="G294" i="104" s="1"/>
  <c r="C295" i="104"/>
  <c r="E294" i="104"/>
  <c r="D294" i="104"/>
  <c r="D295" i="104" l="1"/>
  <c r="G295" i="104"/>
  <c r="F295" i="104"/>
  <c r="E295" i="104"/>
  <c r="C296" i="104"/>
  <c r="F296" i="104" l="1"/>
  <c r="G296" i="104" s="1"/>
  <c r="C297" i="104"/>
  <c r="E296" i="104"/>
  <c r="D296" i="104"/>
  <c r="D297" i="104" l="1"/>
  <c r="G297" i="104"/>
  <c r="C298" i="104"/>
  <c r="F297" i="104"/>
  <c r="E297" i="104"/>
  <c r="F298" i="104" l="1"/>
  <c r="G298" i="104" s="1"/>
  <c r="E298" i="104"/>
  <c r="D298" i="104"/>
  <c r="C299" i="104"/>
  <c r="C300" i="104" l="1"/>
  <c r="E299" i="104"/>
  <c r="F299" i="104"/>
  <c r="D299" i="104"/>
  <c r="G299" i="104"/>
  <c r="F300" i="104" l="1"/>
  <c r="G300" i="104" s="1"/>
  <c r="E300" i="104"/>
  <c r="D300" i="104"/>
  <c r="C301" i="104"/>
  <c r="C302" i="104" l="1"/>
  <c r="E301" i="104"/>
  <c r="D301" i="104"/>
  <c r="F301" i="104"/>
  <c r="G301" i="104" s="1"/>
  <c r="F302" i="104" l="1"/>
  <c r="G302" i="104" s="1"/>
  <c r="C303" i="104"/>
  <c r="E302" i="104"/>
  <c r="D302" i="104"/>
  <c r="C304" i="104" l="1"/>
  <c r="E303" i="104"/>
  <c r="D303" i="104"/>
  <c r="F303" i="104"/>
  <c r="G303" i="104" s="1"/>
  <c r="G304" i="104" l="1"/>
  <c r="F304" i="104"/>
  <c r="E304" i="104"/>
  <c r="D304" i="104"/>
  <c r="C305" i="104"/>
  <c r="C306" i="104" l="1"/>
  <c r="E305" i="104"/>
  <c r="D305" i="104"/>
  <c r="F305" i="104"/>
  <c r="G305" i="104" s="1"/>
  <c r="F306" i="104" l="1"/>
  <c r="G306" i="104" s="1"/>
  <c r="C307" i="104"/>
  <c r="E306" i="104"/>
  <c r="D306" i="104"/>
  <c r="C308" i="104" l="1"/>
  <c r="E307" i="104"/>
  <c r="D307" i="104"/>
  <c r="F307" i="104"/>
  <c r="G307" i="104" s="1"/>
  <c r="G308" i="104" l="1"/>
  <c r="F308" i="104"/>
  <c r="E308" i="104"/>
  <c r="D308" i="104"/>
  <c r="C309" i="104"/>
  <c r="C310" i="104" l="1"/>
  <c r="E309" i="104"/>
  <c r="D309" i="104"/>
  <c r="F309" i="104"/>
  <c r="G309" i="104" s="1"/>
  <c r="F310" i="104" l="1"/>
  <c r="G310" i="104" s="1"/>
  <c r="C311" i="104"/>
  <c r="E310" i="104"/>
  <c r="D310" i="104"/>
  <c r="C312" i="104" l="1"/>
  <c r="E311" i="104"/>
  <c r="D311" i="104"/>
  <c r="F311" i="104"/>
  <c r="G311" i="104" s="1"/>
  <c r="G312" i="104" l="1"/>
  <c r="F312" i="104"/>
  <c r="E312" i="104"/>
  <c r="D312" i="104"/>
  <c r="C313" i="104"/>
  <c r="C314" i="104" l="1"/>
  <c r="E313" i="104"/>
  <c r="D313" i="104"/>
  <c r="F313" i="104"/>
  <c r="G313" i="104" s="1"/>
  <c r="F314" i="104" l="1"/>
  <c r="G314" i="104" s="1"/>
  <c r="C315" i="104"/>
  <c r="E314" i="104"/>
  <c r="D314" i="104"/>
  <c r="C316" i="104" l="1"/>
  <c r="E315" i="104"/>
  <c r="D315" i="104"/>
  <c r="F315" i="104"/>
  <c r="G315" i="104" s="1"/>
  <c r="G316" i="104" l="1"/>
  <c r="F316" i="104"/>
  <c r="E316" i="104"/>
  <c r="D316" i="104"/>
  <c r="C317" i="104"/>
  <c r="C318" i="104" l="1"/>
  <c r="E317" i="104"/>
  <c r="D317" i="104"/>
  <c r="F317" i="104"/>
  <c r="G317" i="104" s="1"/>
  <c r="F318" i="104" l="1"/>
  <c r="G318" i="104" s="1"/>
  <c r="C319" i="104"/>
  <c r="E318" i="104"/>
  <c r="D318" i="104"/>
  <c r="C320" i="104" l="1"/>
  <c r="E319" i="104"/>
  <c r="D319" i="104"/>
  <c r="F319" i="104"/>
  <c r="G319" i="104" s="1"/>
  <c r="C321" i="104" l="1"/>
  <c r="E320" i="104"/>
  <c r="F320" i="104"/>
  <c r="G320" i="104" s="1"/>
  <c r="D320" i="104"/>
  <c r="F321" i="104" l="1"/>
  <c r="G321" i="104" s="1"/>
  <c r="C322" i="104"/>
  <c r="E321" i="104"/>
  <c r="D321" i="104"/>
  <c r="C323" i="104" l="1"/>
  <c r="E322" i="104"/>
  <c r="F322" i="104"/>
  <c r="G322" i="104" s="1"/>
  <c r="D322" i="104"/>
  <c r="F323" i="104" l="1"/>
  <c r="G323" i="104" s="1"/>
  <c r="E323" i="104"/>
  <c r="C324" i="104"/>
  <c r="D323" i="104"/>
  <c r="C325" i="104" l="1"/>
  <c r="E324" i="104"/>
  <c r="F324" i="104"/>
  <c r="G324" i="104" s="1"/>
  <c r="D324" i="104"/>
  <c r="G325" i="104" l="1"/>
  <c r="E325" i="104"/>
  <c r="C326" i="104"/>
  <c r="D325" i="104"/>
  <c r="F325" i="104"/>
  <c r="C327" i="104" l="1"/>
  <c r="E326" i="104"/>
  <c r="D326" i="104"/>
  <c r="F326" i="104"/>
  <c r="G326" i="104" s="1"/>
  <c r="G327" i="104" l="1"/>
  <c r="C328" i="104"/>
  <c r="D327" i="104"/>
  <c r="F327" i="104"/>
  <c r="E327" i="104"/>
  <c r="C329" i="104" l="1"/>
  <c r="E328" i="104"/>
  <c r="F328" i="104"/>
  <c r="G328" i="104" s="1"/>
  <c r="D328" i="104"/>
  <c r="F329" i="104" l="1"/>
  <c r="G329" i="104" s="1"/>
  <c r="E329" i="104"/>
  <c r="D329" i="104"/>
  <c r="C330" i="104"/>
  <c r="C331" i="104" l="1"/>
  <c r="E330" i="104"/>
  <c r="F330" i="104"/>
  <c r="G330" i="104" s="1"/>
  <c r="D330" i="104"/>
  <c r="F331" i="104" l="1"/>
  <c r="G331" i="104" s="1"/>
  <c r="E331" i="104"/>
  <c r="D331" i="104"/>
  <c r="C332" i="104"/>
  <c r="C333" i="104" l="1"/>
  <c r="E332" i="104"/>
  <c r="F332" i="104"/>
  <c r="D332" i="104"/>
  <c r="G332" i="104"/>
  <c r="E333" i="104" l="1"/>
  <c r="C334" i="104"/>
  <c r="D333" i="104"/>
  <c r="F333" i="104"/>
  <c r="G333" i="104" s="1"/>
  <c r="C335" i="104" l="1"/>
  <c r="E334" i="104"/>
  <c r="D334" i="104"/>
  <c r="F334" i="104"/>
  <c r="G334" i="104" s="1"/>
  <c r="G335" i="104" l="1"/>
  <c r="C336" i="104"/>
  <c r="D335" i="104"/>
  <c r="F335" i="104"/>
  <c r="E335" i="104"/>
  <c r="C337" i="104" l="1"/>
  <c r="E336" i="104"/>
  <c r="F336" i="104"/>
  <c r="G336" i="104" s="1"/>
  <c r="D336" i="104"/>
  <c r="F337" i="104" l="1"/>
  <c r="G337" i="104" s="1"/>
  <c r="C338" i="104"/>
  <c r="E337" i="104"/>
  <c r="D337" i="104"/>
  <c r="C339" i="104" l="1"/>
  <c r="E338" i="104"/>
  <c r="F338" i="104"/>
  <c r="G338" i="104" s="1"/>
  <c r="D338" i="104"/>
  <c r="F339" i="104" l="1"/>
  <c r="G339" i="104" s="1"/>
  <c r="E339" i="104"/>
  <c r="C340" i="104"/>
  <c r="D339" i="104"/>
  <c r="C341" i="104" l="1"/>
  <c r="E340" i="104"/>
  <c r="F340" i="104"/>
  <c r="G340" i="104" s="1"/>
  <c r="D340" i="104"/>
  <c r="G341" i="104" l="1"/>
  <c r="E341" i="104"/>
  <c r="C342" i="104"/>
  <c r="D341" i="104"/>
  <c r="F341" i="104"/>
  <c r="C343" i="104" l="1"/>
  <c r="E342" i="104"/>
  <c r="D342" i="104"/>
  <c r="F342" i="104"/>
  <c r="G342" i="104" s="1"/>
  <c r="G343" i="104" l="1"/>
  <c r="C344" i="104"/>
  <c r="D343" i="104"/>
  <c r="F343" i="104"/>
  <c r="E343" i="104"/>
  <c r="C345" i="104" l="1"/>
  <c r="E344" i="104"/>
  <c r="F344" i="104"/>
  <c r="G344" i="104" s="1"/>
  <c r="D344" i="104"/>
  <c r="F345" i="104" l="1"/>
  <c r="G345" i="104" s="1"/>
  <c r="E345" i="104"/>
  <c r="D345" i="104"/>
  <c r="C346" i="104"/>
  <c r="C347" i="104" l="1"/>
  <c r="E346" i="104"/>
  <c r="F346" i="104"/>
  <c r="G346" i="104" s="1"/>
  <c r="D346" i="104"/>
  <c r="F347" i="104" l="1"/>
  <c r="G347" i="104" s="1"/>
  <c r="E347" i="104"/>
  <c r="D347" i="104"/>
  <c r="C348" i="104"/>
  <c r="C349" i="104" l="1"/>
  <c r="E348" i="104"/>
  <c r="F348" i="104"/>
  <c r="D348" i="104"/>
  <c r="G348" i="104"/>
  <c r="E349" i="104" l="1"/>
  <c r="C350" i="104"/>
  <c r="D349" i="104"/>
  <c r="F349" i="104"/>
  <c r="G349" i="104" s="1"/>
  <c r="C351" i="104" l="1"/>
  <c r="E350" i="104"/>
  <c r="D350" i="104"/>
  <c r="F350" i="104"/>
  <c r="G350" i="104" s="1"/>
  <c r="G351" i="104" l="1"/>
  <c r="C352" i="104"/>
  <c r="D351" i="104"/>
  <c r="F351" i="104"/>
  <c r="E351" i="104"/>
  <c r="C353" i="104" l="1"/>
  <c r="E352" i="104"/>
  <c r="F352" i="104"/>
  <c r="G352" i="104" s="1"/>
  <c r="D352" i="104"/>
  <c r="F353" i="104" l="1"/>
  <c r="G353" i="104" s="1"/>
  <c r="C354" i="104"/>
  <c r="E353" i="104"/>
  <c r="D353" i="104"/>
  <c r="C355" i="104" l="1"/>
  <c r="E354" i="104"/>
  <c r="F354" i="104"/>
  <c r="G354" i="104" s="1"/>
  <c r="D354" i="104"/>
  <c r="F355" i="104" l="1"/>
  <c r="G355" i="104" s="1"/>
  <c r="C356" i="104"/>
  <c r="E355" i="104"/>
  <c r="D355" i="104"/>
  <c r="C357" i="104" l="1"/>
  <c r="E356" i="104"/>
  <c r="D356" i="104"/>
  <c r="F356" i="104"/>
  <c r="G356" i="104" s="1"/>
  <c r="G357" i="104" l="1"/>
  <c r="F357" i="104"/>
  <c r="E357" i="104"/>
  <c r="D357" i="104"/>
  <c r="C358" i="104"/>
  <c r="C359" i="104" l="1"/>
  <c r="E358" i="104"/>
  <c r="D358" i="104"/>
  <c r="F358" i="104"/>
  <c r="G358" i="104" s="1"/>
  <c r="F359" i="104" l="1"/>
  <c r="G359" i="104" s="1"/>
  <c r="C360" i="104"/>
  <c r="E359" i="104"/>
  <c r="D359" i="104"/>
  <c r="C361" i="104" l="1"/>
  <c r="E360" i="104"/>
  <c r="D360" i="104"/>
  <c r="F360" i="104"/>
  <c r="G360" i="104" s="1"/>
  <c r="G361" i="104" l="1"/>
  <c r="F361" i="104"/>
  <c r="E361" i="104"/>
  <c r="D361" i="104"/>
  <c r="C362" i="104"/>
  <c r="C363" i="104" l="1"/>
  <c r="E362" i="104"/>
  <c r="D362" i="104"/>
  <c r="F362" i="104"/>
  <c r="G362" i="104" s="1"/>
  <c r="F363" i="104" l="1"/>
  <c r="G363" i="104" s="1"/>
  <c r="C364" i="104"/>
  <c r="E363" i="104"/>
  <c r="D363" i="104"/>
  <c r="C365" i="104" l="1"/>
  <c r="E364" i="104"/>
  <c r="D364" i="104"/>
  <c r="F364" i="104"/>
  <c r="G364" i="104" s="1"/>
  <c r="F365" i="104" l="1"/>
  <c r="G365" i="104" s="1"/>
  <c r="E365" i="104"/>
  <c r="D365" i="104"/>
  <c r="C366" i="104"/>
  <c r="C367" i="104" l="1"/>
  <c r="E366" i="104"/>
  <c r="D366" i="104"/>
  <c r="F366" i="104"/>
  <c r="G366" i="104" s="1"/>
  <c r="F367" i="104" l="1"/>
  <c r="G367" i="104" s="1"/>
  <c r="C368" i="104"/>
  <c r="E367" i="104"/>
  <c r="D367" i="104"/>
  <c r="C369" i="104" l="1"/>
  <c r="E368" i="104"/>
  <c r="D368" i="104"/>
  <c r="F368" i="104"/>
  <c r="G368" i="104" s="1"/>
  <c r="F369" i="104" l="1"/>
  <c r="G369" i="104" s="1"/>
  <c r="E369" i="104"/>
  <c r="D369" i="104"/>
  <c r="C370" i="104"/>
  <c r="C371" i="104" l="1"/>
  <c r="E370" i="104"/>
  <c r="D370" i="104"/>
  <c r="F370" i="104"/>
  <c r="G370" i="104" s="1"/>
  <c r="F371" i="104" l="1"/>
  <c r="G371" i="104" s="1"/>
  <c r="C372" i="104"/>
  <c r="E371" i="104"/>
  <c r="D371" i="104"/>
  <c r="C373" i="104" l="1"/>
  <c r="E372" i="104"/>
  <c r="D372" i="104"/>
  <c r="F372" i="104"/>
  <c r="G372" i="104" s="1"/>
  <c r="F373" i="104" l="1"/>
  <c r="G373" i="104" s="1"/>
  <c r="E373" i="104"/>
  <c r="D373" i="104"/>
  <c r="C374" i="104"/>
  <c r="C375" i="104" l="1"/>
  <c r="E374" i="104"/>
  <c r="D374" i="104"/>
  <c r="F374" i="104"/>
  <c r="G374" i="104" s="1"/>
  <c r="F375" i="104" l="1"/>
  <c r="G375" i="104" s="1"/>
  <c r="C376" i="104"/>
  <c r="E375" i="104"/>
  <c r="D375" i="104"/>
  <c r="E376" i="104" l="1"/>
  <c r="D376" i="104"/>
  <c r="F376" i="104"/>
  <c r="G376" i="104" s="1"/>
  <c r="D17" i="104" l="1"/>
  <c r="G17" i="104"/>
  <c r="E13" i="104" l="1"/>
  <c r="D18" i="104"/>
  <c r="G18" i="104" s="1"/>
  <c r="G19" i="104" s="1"/>
  <c r="F20" i="104" l="1"/>
  <c r="G20" i="104" s="1"/>
  <c r="F22" i="104" l="1"/>
  <c r="F21" i="104"/>
  <c r="G21" i="104" s="1"/>
  <c r="G22" i="104" l="1"/>
  <c r="G23" i="104" s="1"/>
  <c r="G24" i="104" s="1"/>
  <c r="G25" i="104" s="1"/>
  <c r="G26" i="104" s="1"/>
  <c r="G27" i="104" s="1"/>
  <c r="G28" i="104" s="1"/>
  <c r="G29" i="104" s="1"/>
  <c r="G30" i="104" s="1"/>
  <c r="G31" i="104" s="1"/>
  <c r="G32" i="104" s="1"/>
  <c r="G33" i="104" s="1"/>
  <c r="G34" i="104" s="1"/>
  <c r="G35" i="104" s="1"/>
  <c r="G36" i="104" s="1"/>
  <c r="G37" i="104" s="1"/>
  <c r="G38" i="104" s="1"/>
  <c r="G39" i="104" s="1"/>
  <c r="G40" i="104" s="1"/>
  <c r="G41" i="104" s="1"/>
  <c r="G42" i="104" s="1"/>
  <c r="G43" i="104" s="1"/>
  <c r="G44" i="104" s="1"/>
  <c r="G45" i="104" s="1"/>
  <c r="G46" i="104" s="1"/>
  <c r="G47" i="104" s="1"/>
  <c r="G48" i="104" s="1"/>
  <c r="G49" i="104" s="1"/>
  <c r="G50" i="104" s="1"/>
  <c r="G51" i="104" s="1"/>
  <c r="G52" i="104" s="1"/>
  <c r="G53" i="104" s="1"/>
  <c r="G54" i="104" s="1"/>
  <c r="G55" i="104" s="1"/>
  <c r="G56" i="104" s="1"/>
  <c r="G57" i="104" s="1"/>
  <c r="G58" i="104" s="1"/>
  <c r="G59" i="104" s="1"/>
  <c r="G60" i="104" s="1"/>
  <c r="G61" i="104" s="1"/>
  <c r="G62" i="104" s="1"/>
  <c r="G63" i="104" s="1"/>
  <c r="G64" i="104" s="1"/>
  <c r="G65" i="104" s="1"/>
  <c r="G66" i="104" s="1"/>
  <c r="G67" i="104" s="1"/>
  <c r="G68" i="104" s="1"/>
  <c r="G69" i="104" s="1"/>
  <c r="G70" i="104" s="1"/>
  <c r="G71" i="104" s="1"/>
  <c r="G72" i="104" s="1"/>
  <c r="G73" i="104" s="1"/>
  <c r="G74" i="104" s="1"/>
  <c r="G75" i="104" s="1"/>
  <c r="G76" i="104" s="1"/>
  <c r="G77" i="104" s="1"/>
  <c r="G78" i="104" s="1"/>
  <c r="G79" i="104" s="1"/>
  <c r="G80" i="104" s="1"/>
  <c r="G81" i="104" s="1"/>
  <c r="G82" i="104" s="1"/>
  <c r="G83" i="104" s="1"/>
  <c r="G84" i="104" s="1"/>
  <c r="G85" i="104" s="1"/>
  <c r="G86" i="104" s="1"/>
  <c r="G87" i="104" s="1"/>
  <c r="G88" i="104" s="1"/>
  <c r="G89" i="104" s="1"/>
  <c r="G90" i="104" s="1"/>
  <c r="G91" i="104" s="1"/>
  <c r="G92" i="104" s="1"/>
  <c r="G93" i="104" s="1"/>
  <c r="G94" i="104" s="1"/>
  <c r="G95" i="104" s="1"/>
  <c r="G96" i="104" s="1"/>
  <c r="G97" i="104" s="1"/>
  <c r="G98" i="104" s="1"/>
  <c r="G99" i="104" s="1"/>
  <c r="G100" i="104" s="1"/>
  <c r="G101" i="104" s="1"/>
  <c r="G102" i="104" s="1"/>
  <c r="G103" i="104" s="1"/>
  <c r="G104" i="104" s="1"/>
  <c r="G105" i="104" s="1"/>
  <c r="G106" i="104" s="1"/>
  <c r="G107" i="104" s="1"/>
  <c r="G108" i="104" s="1"/>
  <c r="G109" i="104" s="1"/>
  <c r="G110" i="104" s="1"/>
  <c r="G111" i="104" s="1"/>
  <c r="G112" i="104" s="1"/>
  <c r="G113" i="104" s="1"/>
  <c r="G114" i="104" s="1"/>
  <c r="G115" i="104" s="1"/>
  <c r="G116" i="104" s="1"/>
  <c r="G117" i="104" s="1"/>
  <c r="G118" i="104" s="1"/>
  <c r="G119" i="104" s="1"/>
  <c r="G120" i="104" s="1"/>
  <c r="G121" i="104" s="1"/>
  <c r="G122" i="104" s="1"/>
  <c r="G123" i="104" s="1"/>
  <c r="G124" i="104" s="1"/>
  <c r="G125" i="104" s="1"/>
  <c r="G126" i="104" s="1"/>
  <c r="G127" i="104" s="1"/>
  <c r="G128" i="104" s="1"/>
  <c r="G129" i="104" s="1"/>
  <c r="G130" i="104" s="1"/>
  <c r="G131" i="104" s="1"/>
  <c r="G132" i="104" s="1"/>
  <c r="G133" i="104" s="1"/>
  <c r="G134" i="104" s="1"/>
  <c r="G135" i="104" s="1"/>
  <c r="G136" i="104" s="1"/>
  <c r="G137" i="104" s="1"/>
  <c r="G138" i="104" s="1"/>
  <c r="G139" i="104" s="1"/>
  <c r="G140" i="104" s="1"/>
  <c r="G141" i="104" s="1"/>
  <c r="G142" i="104" s="1"/>
  <c r="G143" i="104" s="1"/>
  <c r="G144" i="104" s="1"/>
  <c r="G145" i="104" s="1"/>
  <c r="G146" i="104" s="1"/>
  <c r="G147" i="104" s="1"/>
  <c r="G148" i="104" s="1"/>
  <c r="G149" i="104" s="1"/>
  <c r="G150" i="104" s="1"/>
  <c r="G151" i="104" s="1"/>
  <c r="G152" i="104" s="1"/>
  <c r="G153" i="104" s="1"/>
  <c r="G154" i="104" s="1"/>
  <c r="G155" i="104" s="1"/>
  <c r="G156" i="104" s="1"/>
  <c r="G157" i="104" s="1"/>
  <c r="G158" i="104" s="1"/>
  <c r="G159" i="104" s="1"/>
  <c r="G160" i="104" s="1"/>
  <c r="G161" i="104" s="1"/>
  <c r="G162" i="104" s="1"/>
  <c r="G163" i="104" s="1"/>
  <c r="G164" i="104" s="1"/>
  <c r="G165" i="104" s="1"/>
  <c r="G166" i="104" s="1"/>
  <c r="G167" i="104" s="1"/>
  <c r="G168" i="104" s="1"/>
  <c r="G169" i="104" s="1"/>
  <c r="G170" i="104" s="1"/>
  <c r="G171" i="104" s="1"/>
  <c r="G172" i="104" s="1"/>
  <c r="G173" i="104" s="1"/>
  <c r="G174" i="104" s="1"/>
  <c r="G175" i="104" s="1"/>
  <c r="G176" i="104" s="1"/>
  <c r="G177" i="104" s="1"/>
  <c r="G178" i="104" s="1"/>
  <c r="G179" i="104" s="1"/>
  <c r="G180" i="104" s="1"/>
  <c r="G181" i="104" s="1"/>
  <c r="G182" i="104" s="1"/>
  <c r="G183" i="104" s="1"/>
  <c r="G184" i="104" s="1"/>
  <c r="G185" i="104" s="1"/>
  <c r="G186" i="104" s="1"/>
  <c r="G187" i="104" s="1"/>
  <c r="G188" i="104" s="1"/>
  <c r="G189" i="104" s="1"/>
  <c r="G190" i="104" s="1"/>
  <c r="G191" i="104" s="1"/>
  <c r="G192" i="104" s="1"/>
  <c r="G193" i="104" s="1"/>
  <c r="G194" i="104" s="1"/>
  <c r="G195" i="104" s="1"/>
  <c r="G196" i="104" s="1"/>
  <c r="G197" i="104" s="1"/>
  <c r="G198" i="104" s="1"/>
  <c r="G199" i="104" s="1"/>
  <c r="G200" i="104" s="1"/>
  <c r="G201" i="104" s="1"/>
  <c r="G202" i="104" s="1"/>
  <c r="G203" i="104" s="1"/>
  <c r="G204" i="104" s="1"/>
  <c r="G205" i="104" s="1"/>
  <c r="G206" i="104" s="1"/>
  <c r="G207" i="104" s="1"/>
  <c r="G208" i="104" s="1"/>
  <c r="G209" i="104" s="1"/>
  <c r="G210" i="104" s="1"/>
  <c r="G211" i="104" s="1"/>
  <c r="G212" i="104" s="1"/>
  <c r="G213" i="104" s="1"/>
  <c r="G214" i="104" s="1"/>
  <c r="G215" i="104" s="1"/>
  <c r="G216" i="104" s="1"/>
  <c r="G217" i="104" s="1"/>
  <c r="G218" i="104" s="1"/>
  <c r="G219" i="104" s="1"/>
  <c r="G220" i="104" s="1"/>
  <c r="G221" i="104" s="1"/>
  <c r="G222" i="104" s="1"/>
  <c r="G223" i="104" s="1"/>
  <c r="G224" i="104" s="1"/>
  <c r="G225" i="104" s="1"/>
  <c r="G226" i="104" s="1"/>
  <c r="G227" i="104" s="1"/>
  <c r="G228" i="104" s="1"/>
  <c r="G229" i="104" s="1"/>
  <c r="G230" i="104" s="1"/>
  <c r="G231" i="104" s="1"/>
  <c r="G232" i="104" s="1"/>
  <c r="G233" i="104" s="1"/>
  <c r="G234" i="104" s="1"/>
  <c r="G235" i="104" s="1"/>
  <c r="G236" i="104" s="1"/>
  <c r="G237" i="104" s="1"/>
  <c r="G238" i="104" s="1"/>
  <c r="G239" i="104" s="1"/>
  <c r="G240" i="104" s="1"/>
  <c r="G241" i="104" s="1"/>
  <c r="G242" i="104" s="1"/>
  <c r="G243" i="104" s="1"/>
  <c r="G244" i="104" s="1"/>
  <c r="G245" i="104" s="1"/>
  <c r="G246" i="104" s="1"/>
  <c r="G247" i="104" s="1"/>
  <c r="G248" i="104" s="1"/>
  <c r="G249" i="104" s="1"/>
  <c r="G250" i="104" s="1"/>
  <c r="G251" i="104" s="1"/>
  <c r="G252" i="104" s="1"/>
  <c r="G253" i="104" s="1"/>
  <c r="G254" i="104" s="1"/>
  <c r="G255" i="104" s="1"/>
  <c r="G256" i="104" s="1"/>
</calcChain>
</file>

<file path=xl/sharedStrings.xml><?xml version="1.0" encoding="utf-8"?>
<sst xmlns="http://schemas.openxmlformats.org/spreadsheetml/2006/main" count="65" uniqueCount="60">
  <si>
    <t xml:space="preserve">Région concernée :  </t>
  </si>
  <si>
    <t xml:space="preserve">Prix d'acquisition :  </t>
  </si>
  <si>
    <t xml:space="preserve">Revenus cadastrals :  </t>
  </si>
  <si>
    <t xml:space="preserve">Nombre d'enfants à charge :  </t>
  </si>
  <si>
    <t xml:space="preserve">Frais divers :  </t>
  </si>
  <si>
    <t>Données concernant le logement</t>
  </si>
  <si>
    <t>Calculs des frais liés à l'acte d'achat</t>
  </si>
  <si>
    <t>Calculs liés aux droits d'enregistrement</t>
  </si>
  <si>
    <t xml:space="preserve">Taux calculé :   </t>
  </si>
  <si>
    <t>Calculs autres</t>
  </si>
  <si>
    <t xml:space="preserve">Honoraires notaire :   </t>
  </si>
  <si>
    <t xml:space="preserve">TVA :   </t>
  </si>
  <si>
    <t xml:space="preserve">Total frais d'acte d'achat :   </t>
  </si>
  <si>
    <t xml:space="preserve">Frais d'enregistrement :   </t>
  </si>
  <si>
    <t>Calculs des frais liés à l'acte de crédit</t>
  </si>
  <si>
    <t xml:space="preserve">Honoraires :   </t>
  </si>
  <si>
    <t xml:space="preserve">Inscription :   </t>
  </si>
  <si>
    <t>Tableau d'amortissement</t>
  </si>
  <si>
    <t>Taux du prêt</t>
  </si>
  <si>
    <t>Amortissement</t>
  </si>
  <si>
    <t>Montant du prêt</t>
  </si>
  <si>
    <t>Solde</t>
  </si>
  <si>
    <t>Interêts</t>
  </si>
  <si>
    <t>Versement</t>
  </si>
  <si>
    <t>N° de Pmt</t>
  </si>
  <si>
    <t>Date</t>
  </si>
  <si>
    <t>Total des interêts</t>
  </si>
  <si>
    <t>Date de fin de prêt</t>
  </si>
  <si>
    <t>Date de la 1ère échéance</t>
  </si>
  <si>
    <t>Montant de l'échéance</t>
  </si>
  <si>
    <t>Nombre total de mois</t>
  </si>
  <si>
    <t>Nombre d'années du prêt</t>
  </si>
  <si>
    <t>Nb d'écheances par an</t>
  </si>
  <si>
    <t>Montant du rachat travaux comprises</t>
  </si>
  <si>
    <t xml:space="preserve">Autres dépenses supplémentaires :  </t>
  </si>
  <si>
    <t xml:space="preserve">Honoraires d'architecte TTC :  </t>
  </si>
  <si>
    <t>Travaux</t>
  </si>
  <si>
    <t>0 24%</t>
  </si>
  <si>
    <t>Calcul frais d'achat</t>
  </si>
  <si>
    <t xml:space="preserve">Droits d'enregistrement :   </t>
  </si>
  <si>
    <t xml:space="preserve">Coût des travaux TTC :  </t>
  </si>
  <si>
    <t xml:space="preserve">Coût total des travaux :  </t>
  </si>
  <si>
    <t>En wallonnie idem mais les taux sont de 6 ou 12,5%</t>
  </si>
  <si>
    <t>Sharney,</t>
  </si>
  <si>
    <t>Si on est déjà propriétaire on a plus droit à l'abattement</t>
  </si>
  <si>
    <t>Les droits d'enregistrement sont à Bruxelles 12,5%, Flandre 5 ou 10% en foction du revenu cadastral et nbre d'enfants</t>
  </si>
  <si>
    <t>Est-ce que tu veux bien adapter stp?</t>
  </si>
  <si>
    <t>En ce qui concerne les tableau d'amortissement je me suis cassé la tête à chercher sur internet pour faire les tableau</t>
  </si>
  <si>
    <t>1) emprunt à terme fixe : paiements des intérêts sur toute la période du prêt ex 200.000 - 5% = 240 mois d'intérêts et le 241 ième est le capital emprunté</t>
  </si>
  <si>
    <t>2) remboursement avec amortissement du capital même exemple sur 240 mois  (max 360 mois)</t>
  </si>
  <si>
    <t>J'ai tenté de refaire ton tableau pour une personne qu'est déjà propriétaire et qui veut acheter un deuxième bien, j'y ai inclus les travaux éventuelles</t>
  </si>
  <si>
    <t>Mais n'y suit pas arrivé</t>
  </si>
  <si>
    <t>SI($I$9=1;0,125;$I$9=2;0,05;0,1);SI($I$9=3;0,06;0,125)</t>
  </si>
  <si>
    <t>J'ai utilsé mais en vain. J'ai une erreur de valeur et je comprends pas</t>
  </si>
  <si>
    <t>Il y a une petite erreur dans la Flandre, le tableau indique 12,5% pour flandre mais ca devrait être soit 5 ou 10%</t>
  </si>
  <si>
    <t>Principe le client paie chaque mois un capital identique 200.000 / 240 = 833,33</t>
  </si>
  <si>
    <t>Le capital est décroissant chaque mois et l'intêt est calculé sur le capital restant</t>
  </si>
  <si>
    <t>J'ai joins le tableau de mensualités constantes</t>
  </si>
  <si>
    <t>Merci pour ton aide</t>
  </si>
  <si>
    <t>Jean 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</si>
</sst>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4" formatCode="#,##0.00\ [$€-40C];[Red]\-#,##0.00\ [$€-40C]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Times New Roman"/>
      <family val="1"/>
    </font>
    <font>
      <b/>
      <sz val="12"/>
      <color theme="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FF0000"/>
      <name val="Arial"/>
      <family val="2"/>
    </font>
    <font>
      <b/>
      <sz val="12"/>
      <color rgb="FF2F5597"/>
      <name val="Calibri"/>
      <family val="2"/>
      <charset val="1"/>
    </font>
    <font>
      <b/>
      <sz val="12"/>
      <color rgb="FF000000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sz val="11"/>
      <color theme="1"/>
      <name val="Times New Roman"/>
      <family val="1"/>
    </font>
    <font>
      <b/>
      <sz val="16"/>
      <color theme="0"/>
      <name val="Calibri"/>
      <family val="2"/>
      <scheme val="minor"/>
    </font>
    <font>
      <b/>
      <sz val="16"/>
      <color theme="0"/>
      <name val="Calibri"/>
      <family val="2"/>
      <charset val="1"/>
    </font>
    <font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F8CBAD"/>
      </patternFill>
    </fill>
    <fill>
      <patternFill patternType="solid">
        <fgColor rgb="FFFFFFFF"/>
        <b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8CBAD"/>
      </patternFill>
    </fill>
  </fills>
  <borders count="26">
    <border>
      <left/>
      <right/>
      <top/>
      <bottom/>
      <diagonal/>
    </border>
    <border>
      <left style="dotted">
        <color rgb="FF0070C0"/>
      </left>
      <right/>
      <top style="dotted">
        <color rgb="FF0070C0"/>
      </top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/>
      <top/>
      <bottom/>
      <diagonal/>
    </border>
    <border>
      <left/>
      <right style="dotted">
        <color rgb="FF0070C0"/>
      </right>
      <top/>
      <bottom/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/>
      <top style="dotted">
        <color rgb="FF0070C0"/>
      </top>
      <bottom style="dotted">
        <color rgb="FF0070C0"/>
      </bottom>
      <diagonal/>
    </border>
    <border>
      <left style="dotted">
        <color theme="8" tint="0.39994506668294322"/>
      </left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 style="dotted">
        <color theme="8" tint="0.39994506668294322"/>
      </right>
      <top style="dotted">
        <color theme="8" tint="0.39994506668294322"/>
      </top>
      <bottom style="dotted">
        <color theme="8" tint="0.39994506668294322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theme="8" tint="0.39994506668294322"/>
      </right>
      <top style="hair">
        <color theme="8" tint="0.39994506668294322"/>
      </top>
      <bottom style="hair">
        <color theme="8" tint="0.39994506668294322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medium">
        <color theme="9" tint="-0.499984740745262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2" borderId="0" xfId="0" applyFill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6" fillId="2" borderId="0" xfId="0" applyFont="1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3" fillId="2" borderId="0" xfId="0" applyFont="1" applyFill="1" applyBorder="1" applyAlignment="1">
      <alignment horizontal="right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164" fontId="16" fillId="2" borderId="0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164" fontId="17" fillId="2" borderId="0" xfId="0" applyNumberFormat="1" applyFont="1" applyFill="1" applyBorder="1" applyAlignment="1">
      <alignment vertical="center"/>
    </xf>
    <xf numFmtId="164" fontId="18" fillId="2" borderId="0" xfId="0" applyNumberFormat="1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top"/>
    </xf>
    <xf numFmtId="0" fontId="8" fillId="2" borderId="0" xfId="0" applyFont="1" applyFill="1" applyBorder="1"/>
    <xf numFmtId="0" fontId="8" fillId="0" borderId="0" xfId="0" applyFont="1" applyBorder="1"/>
    <xf numFmtId="0" fontId="0" fillId="6" borderId="0" xfId="0" applyFill="1" applyBorder="1" applyAlignment="1">
      <alignment horizontal="left" vertical="top"/>
    </xf>
    <xf numFmtId="10" fontId="1" fillId="6" borderId="0" xfId="0" applyNumberFormat="1" applyFont="1" applyFill="1" applyBorder="1" applyAlignment="1">
      <alignment horizontal="center" vertical="top"/>
    </xf>
    <xf numFmtId="10" fontId="1" fillId="12" borderId="0" xfId="0" applyNumberFormat="1" applyFont="1" applyFill="1" applyBorder="1" applyAlignment="1">
      <alignment horizontal="center" vertical="top"/>
    </xf>
    <xf numFmtId="10" fontId="1" fillId="13" borderId="0" xfId="0" applyNumberFormat="1" applyFont="1" applyFill="1" applyBorder="1" applyAlignment="1">
      <alignment horizontal="center" vertical="top"/>
    </xf>
    <xf numFmtId="10" fontId="1" fillId="8" borderId="0" xfId="0" applyNumberFormat="1" applyFont="1" applyFill="1" applyBorder="1" applyAlignment="1">
      <alignment horizontal="center" vertical="top"/>
    </xf>
    <xf numFmtId="10" fontId="1" fillId="14" borderId="0" xfId="0" applyNumberFormat="1" applyFont="1" applyFill="1" applyBorder="1" applyAlignment="1">
      <alignment horizontal="center" vertical="top"/>
    </xf>
    <xf numFmtId="10" fontId="1" fillId="15" borderId="0" xfId="0" applyNumberFormat="1" applyFont="1" applyFill="1" applyBorder="1" applyAlignment="1">
      <alignment horizontal="center" vertical="top"/>
    </xf>
    <xf numFmtId="10" fontId="1" fillId="16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top" wrapText="1"/>
    </xf>
    <xf numFmtId="10" fontId="1" fillId="7" borderId="0" xfId="0" applyNumberFormat="1" applyFont="1" applyFill="1" applyBorder="1" applyAlignment="1">
      <alignment horizontal="center" vertical="top"/>
    </xf>
    <xf numFmtId="10" fontId="1" fillId="17" borderId="0" xfId="0" applyNumberFormat="1" applyFont="1" applyFill="1" applyBorder="1" applyAlignment="1">
      <alignment horizontal="center" vertical="top"/>
    </xf>
    <xf numFmtId="10" fontId="1" fillId="4" borderId="0" xfId="0" applyNumberFormat="1" applyFont="1" applyFill="1" applyBorder="1" applyAlignment="1">
      <alignment horizontal="center" vertical="top"/>
    </xf>
    <xf numFmtId="10" fontId="1" fillId="18" borderId="0" xfId="0" applyNumberFormat="1" applyFont="1" applyFill="1" applyBorder="1" applyAlignment="1">
      <alignment horizontal="center" vertical="top"/>
    </xf>
    <xf numFmtId="10" fontId="19" fillId="4" borderId="0" xfId="0" applyNumberFormat="1" applyFont="1" applyFill="1" applyBorder="1" applyAlignment="1">
      <alignment horizontal="center" vertical="top"/>
    </xf>
    <xf numFmtId="4" fontId="11" fillId="6" borderId="0" xfId="0" applyNumberFormat="1" applyFont="1" applyFill="1" applyBorder="1" applyAlignment="1">
      <alignment horizontal="center" vertical="top"/>
    </xf>
    <xf numFmtId="10" fontId="19" fillId="18" borderId="0" xfId="0" applyNumberFormat="1" applyFont="1" applyFill="1" applyBorder="1" applyAlignment="1">
      <alignment horizontal="center" vertical="top"/>
    </xf>
    <xf numFmtId="10" fontId="19" fillId="6" borderId="0" xfId="0" applyNumberFormat="1" applyFont="1" applyFill="1" applyBorder="1" applyAlignment="1">
      <alignment horizontal="center" vertical="top"/>
    </xf>
    <xf numFmtId="10" fontId="19" fillId="19" borderId="0" xfId="0" applyNumberFormat="1" applyFont="1" applyFill="1" applyBorder="1" applyAlignment="1">
      <alignment horizontal="center" vertical="top"/>
    </xf>
    <xf numFmtId="10" fontId="19" fillId="20" borderId="0" xfId="0" applyNumberFormat="1" applyFont="1" applyFill="1" applyBorder="1" applyAlignment="1">
      <alignment horizontal="center" vertical="top"/>
    </xf>
    <xf numFmtId="10" fontId="1" fillId="21" borderId="0" xfId="0" applyNumberFormat="1" applyFont="1" applyFill="1" applyBorder="1" applyAlignment="1">
      <alignment horizontal="center" vertical="top"/>
    </xf>
    <xf numFmtId="10" fontId="1" fillId="5" borderId="0" xfId="0" applyNumberFormat="1" applyFont="1" applyFill="1" applyBorder="1" applyAlignment="1">
      <alignment horizontal="center" vertical="top"/>
    </xf>
    <xf numFmtId="10" fontId="1" fillId="22" borderId="0" xfId="0" applyNumberFormat="1" applyFont="1" applyFill="1" applyBorder="1" applyAlignment="1">
      <alignment horizontal="center" vertical="top"/>
    </xf>
    <xf numFmtId="10" fontId="1" fillId="23" borderId="0" xfId="0" applyNumberFormat="1" applyFont="1" applyFill="1" applyBorder="1" applyAlignment="1">
      <alignment horizontal="center" vertical="top"/>
    </xf>
    <xf numFmtId="10" fontId="19" fillId="23" borderId="0" xfId="0" applyNumberFormat="1" applyFont="1" applyFill="1" applyBorder="1" applyAlignment="1">
      <alignment horizontal="center" vertical="top"/>
    </xf>
    <xf numFmtId="10" fontId="19" fillId="9" borderId="0" xfId="0" applyNumberFormat="1" applyFont="1" applyFill="1" applyBorder="1" applyAlignment="1">
      <alignment horizontal="center" vertical="top"/>
    </xf>
    <xf numFmtId="10" fontId="1" fillId="24" borderId="0" xfId="0" applyNumberFormat="1" applyFont="1" applyFill="1" applyBorder="1" applyAlignment="1">
      <alignment horizontal="center" vertical="top"/>
    </xf>
    <xf numFmtId="10" fontId="1" fillId="9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center"/>
    </xf>
    <xf numFmtId="10" fontId="1" fillId="25" borderId="0" xfId="0" applyNumberFormat="1" applyFont="1" applyFill="1" applyBorder="1" applyAlignment="1">
      <alignment horizontal="center" vertical="top"/>
    </xf>
    <xf numFmtId="10" fontId="1" fillId="25" borderId="0" xfId="0" applyNumberFormat="1" applyFont="1" applyFill="1" applyBorder="1" applyAlignment="1">
      <alignment horizontal="center" vertical="top" wrapText="1"/>
    </xf>
    <xf numFmtId="10" fontId="1" fillId="17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center" wrapText="1"/>
    </xf>
    <xf numFmtId="10" fontId="1" fillId="6" borderId="0" xfId="0" applyNumberFormat="1" applyFont="1" applyFill="1" applyBorder="1" applyAlignment="1">
      <alignment horizontal="center" vertical="center" wrapText="1"/>
    </xf>
    <xf numFmtId="10" fontId="1" fillId="26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/>
    </xf>
    <xf numFmtId="10" fontId="1" fillId="2" borderId="0" xfId="0" applyNumberFormat="1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vertical="center"/>
    </xf>
    <xf numFmtId="44" fontId="8" fillId="2" borderId="0" xfId="0" applyNumberFormat="1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44" fontId="8" fillId="2" borderId="9" xfId="0" applyNumberFormat="1" applyFont="1" applyFill="1" applyBorder="1" applyAlignment="1">
      <alignment horizontal="center"/>
    </xf>
    <xf numFmtId="0" fontId="20" fillId="4" borderId="0" xfId="0" applyFont="1" applyFill="1" applyBorder="1" applyAlignment="1">
      <alignment vertical="center"/>
    </xf>
    <xf numFmtId="0" fontId="22" fillId="3" borderId="0" xfId="0" applyFont="1" applyFill="1" applyBorder="1" applyAlignment="1">
      <alignment vertical="center"/>
    </xf>
    <xf numFmtId="14" fontId="0" fillId="10" borderId="20" xfId="0" applyNumberFormat="1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164" fontId="0" fillId="10" borderId="20" xfId="0" applyNumberFormat="1" applyFill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164" fontId="0" fillId="11" borderId="20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4" fontId="0" fillId="11" borderId="20" xfId="0" applyNumberForma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2" borderId="0" xfId="0" applyFont="1" applyFill="1" applyBorder="1"/>
    <xf numFmtId="0" fontId="8" fillId="2" borderId="0" xfId="0" applyFont="1" applyFill="1" applyBorder="1" applyAlignment="1"/>
    <xf numFmtId="0" fontId="0" fillId="0" borderId="0" xfId="0" applyBorder="1"/>
    <xf numFmtId="0" fontId="0" fillId="4" borderId="0" xfId="0" applyFill="1" applyBorder="1"/>
    <xf numFmtId="0" fontId="0" fillId="3" borderId="0" xfId="0" applyFill="1" applyBorder="1"/>
    <xf numFmtId="0" fontId="3" fillId="2" borderId="0" xfId="0" applyFont="1" applyFill="1" applyBorder="1"/>
    <xf numFmtId="0" fontId="23" fillId="2" borderId="22" xfId="0" applyFont="1" applyFill="1" applyBorder="1" applyAlignment="1">
      <alignment horizontal="right"/>
    </xf>
    <xf numFmtId="0" fontId="2" fillId="0" borderId="0" xfId="0" applyFont="1" applyBorder="1"/>
    <xf numFmtId="0" fontId="22" fillId="3" borderId="13" xfId="0" applyFont="1" applyFill="1" applyBorder="1"/>
    <xf numFmtId="0" fontId="0" fillId="4" borderId="2" xfId="0" applyFill="1" applyBorder="1"/>
    <xf numFmtId="10" fontId="3" fillId="2" borderId="0" xfId="2" applyNumberFormat="1" applyFont="1" applyFill="1" applyBorder="1" applyAlignment="1">
      <alignment horizontal="right"/>
    </xf>
    <xf numFmtId="0" fontId="23" fillId="2" borderId="0" xfId="0" applyFont="1" applyFill="1" applyBorder="1"/>
    <xf numFmtId="0" fontId="23" fillId="2" borderId="0" xfId="0" applyFont="1" applyFill="1" applyBorder="1" applyAlignment="1">
      <alignment horizontal="right"/>
    </xf>
    <xf numFmtId="14" fontId="0" fillId="10" borderId="21" xfId="0" applyNumberFormat="1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164" fontId="0" fillId="10" borderId="21" xfId="0" applyNumberForma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164" fontId="11" fillId="3" borderId="15" xfId="0" applyNumberFormat="1" applyFont="1" applyFill="1" applyBorder="1" applyAlignment="1">
      <alignment horizontal="center" vertical="center"/>
    </xf>
    <xf numFmtId="164" fontId="10" fillId="3" borderId="25" xfId="0" applyNumberFormat="1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" fillId="0" borderId="0" xfId="0" applyFont="1" applyBorder="1"/>
    <xf numFmtId="164" fontId="14" fillId="2" borderId="17" xfId="0" applyNumberFormat="1" applyFont="1" applyFill="1" applyBorder="1" applyAlignment="1">
      <alignment horizontal="center" vertical="center"/>
    </xf>
    <xf numFmtId="164" fontId="14" fillId="2" borderId="16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4" fontId="18" fillId="2" borderId="17" xfId="1" applyFont="1" applyFill="1" applyBorder="1" applyAlignment="1">
      <alignment horizontal="center" vertical="center"/>
    </xf>
    <xf numFmtId="44" fontId="18" fillId="2" borderId="16" xfId="1" applyFont="1" applyFill="1" applyBorder="1" applyAlignment="1">
      <alignment horizontal="center" vertical="center"/>
    </xf>
    <xf numFmtId="10" fontId="16" fillId="2" borderId="17" xfId="0" applyNumberFormat="1" applyFont="1" applyFill="1" applyBorder="1" applyAlignment="1">
      <alignment horizontal="center" vertical="center"/>
    </xf>
    <xf numFmtId="10" fontId="16" fillId="2" borderId="16" xfId="0" applyNumberFormat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18" xfId="0" applyFont="1" applyFill="1" applyBorder="1" applyAlignment="1">
      <alignment horizontal="left" vertical="center"/>
    </xf>
    <xf numFmtId="14" fontId="16" fillId="2" borderId="17" xfId="0" applyNumberFormat="1" applyFont="1" applyFill="1" applyBorder="1" applyAlignment="1">
      <alignment horizontal="center" vertical="center"/>
    </xf>
    <xf numFmtId="14" fontId="16" fillId="2" borderId="16" xfId="0" applyNumberFormat="1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/>
    </xf>
    <xf numFmtId="44" fontId="0" fillId="2" borderId="2" xfId="0" applyNumberForma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5" borderId="2" xfId="1" applyFont="1" applyFill="1" applyBorder="1" applyAlignment="1">
      <alignment horizontal="center"/>
    </xf>
    <xf numFmtId="44" fontId="3" fillId="5" borderId="1" xfId="0" applyNumberFormat="1" applyFont="1" applyFill="1" applyBorder="1" applyAlignment="1">
      <alignment horizontal="center"/>
    </xf>
    <xf numFmtId="44" fontId="3" fillId="5" borderId="2" xfId="0" applyNumberFormat="1" applyFont="1" applyFill="1" applyBorder="1" applyAlignment="1">
      <alignment horizontal="center"/>
    </xf>
    <xf numFmtId="44" fontId="0" fillId="2" borderId="0" xfId="0" applyNumberFormat="1" applyFill="1" applyBorder="1" applyAlignment="1">
      <alignment horizontal="center"/>
    </xf>
    <xf numFmtId="44" fontId="0" fillId="5" borderId="1" xfId="0" applyNumberFormat="1" applyFill="1" applyBorder="1" applyAlignment="1">
      <alignment horizontal="center"/>
    </xf>
    <xf numFmtId="44" fontId="0" fillId="5" borderId="2" xfId="0" applyNumberFormat="1" applyFill="1" applyBorder="1" applyAlignment="1">
      <alignment horizontal="center"/>
    </xf>
    <xf numFmtId="44" fontId="8" fillId="2" borderId="1" xfId="0" applyNumberFormat="1" applyFont="1" applyFill="1" applyBorder="1" applyAlignment="1">
      <alignment horizontal="center"/>
    </xf>
    <xf numFmtId="44" fontId="8" fillId="2" borderId="2" xfId="0" applyNumberFormat="1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10" fontId="0" fillId="5" borderId="1" xfId="2" applyNumberFormat="1" applyFont="1" applyFill="1" applyBorder="1" applyAlignment="1">
      <alignment horizontal="center"/>
    </xf>
    <xf numFmtId="10" fontId="0" fillId="5" borderId="2" xfId="2" applyNumberFormat="1" applyFont="1" applyFill="1" applyBorder="1" applyAlignment="1">
      <alignment horizontal="center"/>
    </xf>
    <xf numFmtId="164" fontId="0" fillId="27" borderId="21" xfId="0" applyNumberForma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$I$9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7</xdr:row>
          <xdr:rowOff>180975</xdr:rowOff>
        </xdr:from>
        <xdr:to>
          <xdr:col>6</xdr:col>
          <xdr:colOff>352425</xdr:colOff>
          <xdr:row>9</xdr:row>
          <xdr:rowOff>9525</xdr:rowOff>
        </xdr:to>
        <xdr:sp macro="" textlink="">
          <xdr:nvSpPr>
            <xdr:cNvPr id="77825" name="Option Button 1" hidden="1">
              <a:extLst>
                <a:ext uri="{63B3BB69-23CF-44E3-9099-C40C66FF867C}">
                  <a14:compatExt spid="_x0000_s77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Bruxelles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8</xdr:row>
          <xdr:rowOff>0</xdr:rowOff>
        </xdr:from>
        <xdr:to>
          <xdr:col>7</xdr:col>
          <xdr:colOff>371475</xdr:colOff>
          <xdr:row>9</xdr:row>
          <xdr:rowOff>19050</xdr:rowOff>
        </xdr:to>
        <xdr:sp macro="" textlink="">
          <xdr:nvSpPr>
            <xdr:cNvPr id="77826" name="Option Button 2" hidden="1">
              <a:extLst>
                <a:ext uri="{63B3BB69-23CF-44E3-9099-C40C66FF867C}">
                  <a14:compatExt spid="_x0000_s77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Flandres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171450</xdr:rowOff>
        </xdr:from>
        <xdr:to>
          <xdr:col>8</xdr:col>
          <xdr:colOff>57150</xdr:colOff>
          <xdr:row>9</xdr:row>
          <xdr:rowOff>28575</xdr:rowOff>
        </xdr:to>
        <xdr:sp macro="" textlink="">
          <xdr:nvSpPr>
            <xdr:cNvPr id="77827" name="Option Button 3" hidden="1">
              <a:extLst>
                <a:ext uri="{63B3BB69-23CF-44E3-9099-C40C66FF867C}">
                  <a14:compatExt spid="_x0000_s77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Wallonie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Romain/Documents/Clients/Cr&#233;dits/Calcul%20Economie%20Racha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cul%20frais%20de%20main%20lev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Simulation Client"/>
      <sheetName val="Feuil3"/>
    </sheetNames>
    <sheetDataSet>
      <sheetData sheetId="0">
        <row r="17">
          <cell r="B17">
            <v>1</v>
          </cell>
        </row>
        <row r="18">
          <cell r="B18">
            <v>2</v>
          </cell>
        </row>
        <row r="19">
          <cell r="B19">
            <v>3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8</v>
          </cell>
        </row>
        <row r="25">
          <cell r="B25">
            <v>9</v>
          </cell>
        </row>
        <row r="26">
          <cell r="B26">
            <v>10</v>
          </cell>
        </row>
        <row r="27">
          <cell r="B27">
            <v>11</v>
          </cell>
        </row>
        <row r="28">
          <cell r="B28">
            <v>12</v>
          </cell>
        </row>
        <row r="29">
          <cell r="B29">
            <v>13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16</v>
          </cell>
        </row>
        <row r="33">
          <cell r="B33">
            <v>17</v>
          </cell>
        </row>
        <row r="34">
          <cell r="B34">
            <v>18</v>
          </cell>
        </row>
        <row r="35">
          <cell r="B35">
            <v>19</v>
          </cell>
        </row>
        <row r="36">
          <cell r="B36">
            <v>20</v>
          </cell>
        </row>
        <row r="37">
          <cell r="B37">
            <v>21</v>
          </cell>
        </row>
        <row r="38">
          <cell r="B38">
            <v>22</v>
          </cell>
        </row>
        <row r="39">
          <cell r="B39">
            <v>23</v>
          </cell>
        </row>
        <row r="40">
          <cell r="B40">
            <v>24</v>
          </cell>
        </row>
        <row r="41">
          <cell r="B41">
            <v>25</v>
          </cell>
        </row>
        <row r="42">
          <cell r="B42">
            <v>26</v>
          </cell>
        </row>
        <row r="43">
          <cell r="B43">
            <v>27</v>
          </cell>
        </row>
        <row r="44">
          <cell r="B44">
            <v>28</v>
          </cell>
        </row>
        <row r="45">
          <cell r="B45">
            <v>29</v>
          </cell>
        </row>
        <row r="46">
          <cell r="B46">
            <v>30</v>
          </cell>
        </row>
        <row r="47">
          <cell r="B47">
            <v>31</v>
          </cell>
        </row>
        <row r="48">
          <cell r="B48">
            <v>32</v>
          </cell>
        </row>
        <row r="49">
          <cell r="B49">
            <v>33</v>
          </cell>
        </row>
        <row r="50">
          <cell r="B50">
            <v>34</v>
          </cell>
        </row>
        <row r="51">
          <cell r="B51">
            <v>35</v>
          </cell>
        </row>
        <row r="52">
          <cell r="B52">
            <v>36</v>
          </cell>
        </row>
        <row r="53">
          <cell r="B53">
            <v>37</v>
          </cell>
        </row>
        <row r="54">
          <cell r="B54">
            <v>38</v>
          </cell>
        </row>
        <row r="55">
          <cell r="B55">
            <v>39</v>
          </cell>
        </row>
        <row r="56">
          <cell r="B56">
            <v>40</v>
          </cell>
        </row>
        <row r="57">
          <cell r="B57">
            <v>41</v>
          </cell>
        </row>
        <row r="58">
          <cell r="B58">
            <v>42</v>
          </cell>
        </row>
        <row r="59">
          <cell r="B59">
            <v>43</v>
          </cell>
        </row>
        <row r="60">
          <cell r="B60">
            <v>44</v>
          </cell>
        </row>
        <row r="61">
          <cell r="B61">
            <v>45</v>
          </cell>
        </row>
        <row r="62">
          <cell r="B62">
            <v>46</v>
          </cell>
        </row>
        <row r="63">
          <cell r="B63">
            <v>47</v>
          </cell>
        </row>
        <row r="64">
          <cell r="B64">
            <v>48</v>
          </cell>
        </row>
        <row r="65">
          <cell r="B65">
            <v>49</v>
          </cell>
        </row>
        <row r="66">
          <cell r="B66">
            <v>50</v>
          </cell>
        </row>
        <row r="67">
          <cell r="B67">
            <v>51</v>
          </cell>
        </row>
        <row r="68">
          <cell r="B68">
            <v>52</v>
          </cell>
        </row>
        <row r="69">
          <cell r="B69">
            <v>53</v>
          </cell>
        </row>
        <row r="70">
          <cell r="B70">
            <v>54</v>
          </cell>
        </row>
        <row r="71">
          <cell r="B71">
            <v>55</v>
          </cell>
        </row>
        <row r="72">
          <cell r="B72">
            <v>56</v>
          </cell>
        </row>
        <row r="73">
          <cell r="B73">
            <v>57</v>
          </cell>
        </row>
        <row r="74">
          <cell r="B74">
            <v>58</v>
          </cell>
        </row>
        <row r="75">
          <cell r="B75">
            <v>59</v>
          </cell>
        </row>
        <row r="76">
          <cell r="B76">
            <v>60</v>
          </cell>
        </row>
        <row r="77">
          <cell r="B77">
            <v>61</v>
          </cell>
        </row>
        <row r="78">
          <cell r="B78">
            <v>62</v>
          </cell>
        </row>
        <row r="79">
          <cell r="B79">
            <v>63</v>
          </cell>
        </row>
        <row r="80">
          <cell r="B80">
            <v>64</v>
          </cell>
        </row>
        <row r="81">
          <cell r="B81">
            <v>65</v>
          </cell>
        </row>
        <row r="82">
          <cell r="B82">
            <v>66</v>
          </cell>
        </row>
        <row r="83">
          <cell r="B83">
            <v>67</v>
          </cell>
        </row>
        <row r="84">
          <cell r="B84">
            <v>68</v>
          </cell>
        </row>
        <row r="85">
          <cell r="B85">
            <v>69</v>
          </cell>
        </row>
        <row r="86">
          <cell r="B86">
            <v>70</v>
          </cell>
        </row>
        <row r="87">
          <cell r="B87">
            <v>71</v>
          </cell>
        </row>
        <row r="88">
          <cell r="B88">
            <v>72</v>
          </cell>
        </row>
        <row r="89">
          <cell r="B89">
            <v>73</v>
          </cell>
        </row>
        <row r="90">
          <cell r="B90">
            <v>74</v>
          </cell>
        </row>
        <row r="91">
          <cell r="B91">
            <v>75</v>
          </cell>
        </row>
        <row r="92">
          <cell r="B92">
            <v>76</v>
          </cell>
        </row>
        <row r="93">
          <cell r="B93">
            <v>77</v>
          </cell>
        </row>
        <row r="94">
          <cell r="B94">
            <v>78</v>
          </cell>
        </row>
        <row r="95">
          <cell r="B95">
            <v>79</v>
          </cell>
        </row>
        <row r="96">
          <cell r="B96">
            <v>80</v>
          </cell>
        </row>
        <row r="97">
          <cell r="B97">
            <v>81</v>
          </cell>
        </row>
        <row r="98">
          <cell r="B98">
            <v>82</v>
          </cell>
        </row>
        <row r="99">
          <cell r="B99">
            <v>83</v>
          </cell>
        </row>
        <row r="100">
          <cell r="B100">
            <v>84</v>
          </cell>
        </row>
        <row r="101">
          <cell r="B101">
            <v>85</v>
          </cell>
        </row>
        <row r="102">
          <cell r="B102">
            <v>86</v>
          </cell>
        </row>
        <row r="103">
          <cell r="B103">
            <v>87</v>
          </cell>
        </row>
        <row r="104">
          <cell r="B104">
            <v>88</v>
          </cell>
        </row>
        <row r="105">
          <cell r="B105">
            <v>89</v>
          </cell>
        </row>
        <row r="106">
          <cell r="B106">
            <v>90</v>
          </cell>
        </row>
        <row r="107">
          <cell r="B107">
            <v>91</v>
          </cell>
        </row>
        <row r="108">
          <cell r="B108">
            <v>92</v>
          </cell>
        </row>
        <row r="109">
          <cell r="B109">
            <v>93</v>
          </cell>
        </row>
        <row r="110">
          <cell r="B110">
            <v>94</v>
          </cell>
        </row>
        <row r="111">
          <cell r="B111">
            <v>95</v>
          </cell>
        </row>
        <row r="112">
          <cell r="B112">
            <v>96</v>
          </cell>
        </row>
        <row r="113">
          <cell r="B113">
            <v>97</v>
          </cell>
        </row>
        <row r="114">
          <cell r="B114">
            <v>98</v>
          </cell>
        </row>
        <row r="115">
          <cell r="B115">
            <v>99</v>
          </cell>
        </row>
        <row r="116">
          <cell r="B116">
            <v>100</v>
          </cell>
        </row>
        <row r="117">
          <cell r="B117">
            <v>101</v>
          </cell>
        </row>
        <row r="118">
          <cell r="B118">
            <v>102</v>
          </cell>
        </row>
        <row r="119">
          <cell r="B119">
            <v>103</v>
          </cell>
        </row>
        <row r="120">
          <cell r="B120">
            <v>104</v>
          </cell>
        </row>
        <row r="121">
          <cell r="B121">
            <v>105</v>
          </cell>
        </row>
        <row r="122">
          <cell r="B122">
            <v>106</v>
          </cell>
        </row>
        <row r="123">
          <cell r="B123">
            <v>107</v>
          </cell>
        </row>
        <row r="124">
          <cell r="B124">
            <v>108</v>
          </cell>
        </row>
        <row r="125">
          <cell r="B125">
            <v>109</v>
          </cell>
        </row>
        <row r="126">
          <cell r="B126">
            <v>110</v>
          </cell>
        </row>
        <row r="127">
          <cell r="B127">
            <v>111</v>
          </cell>
        </row>
        <row r="128">
          <cell r="B128">
            <v>112</v>
          </cell>
        </row>
        <row r="129">
          <cell r="B129">
            <v>113</v>
          </cell>
        </row>
        <row r="130">
          <cell r="B130">
            <v>114</v>
          </cell>
        </row>
        <row r="131">
          <cell r="B131">
            <v>115</v>
          </cell>
        </row>
        <row r="132">
          <cell r="B132">
            <v>116</v>
          </cell>
        </row>
        <row r="133">
          <cell r="B133">
            <v>117</v>
          </cell>
        </row>
        <row r="134">
          <cell r="B134">
            <v>118</v>
          </cell>
        </row>
        <row r="135">
          <cell r="B135">
            <v>119</v>
          </cell>
        </row>
        <row r="136">
          <cell r="B136">
            <v>120</v>
          </cell>
        </row>
        <row r="137">
          <cell r="B137">
            <v>121</v>
          </cell>
        </row>
        <row r="138">
          <cell r="B138">
            <v>122</v>
          </cell>
        </row>
        <row r="139">
          <cell r="B139">
            <v>123</v>
          </cell>
        </row>
        <row r="140">
          <cell r="B140">
            <v>124</v>
          </cell>
        </row>
        <row r="141">
          <cell r="B141">
            <v>125</v>
          </cell>
        </row>
        <row r="142">
          <cell r="B142">
            <v>126</v>
          </cell>
        </row>
        <row r="143">
          <cell r="B143">
            <v>127</v>
          </cell>
        </row>
        <row r="144">
          <cell r="B144">
            <v>128</v>
          </cell>
        </row>
        <row r="145">
          <cell r="B145">
            <v>129</v>
          </cell>
        </row>
        <row r="146">
          <cell r="B146">
            <v>130</v>
          </cell>
        </row>
        <row r="147">
          <cell r="B147">
            <v>131</v>
          </cell>
        </row>
        <row r="148">
          <cell r="B148">
            <v>132</v>
          </cell>
        </row>
        <row r="149">
          <cell r="B149">
            <v>133</v>
          </cell>
        </row>
        <row r="150">
          <cell r="B150">
            <v>134</v>
          </cell>
        </row>
        <row r="151">
          <cell r="B151">
            <v>135</v>
          </cell>
        </row>
        <row r="152">
          <cell r="B152">
            <v>136</v>
          </cell>
        </row>
        <row r="153">
          <cell r="B153">
            <v>137</v>
          </cell>
        </row>
        <row r="154">
          <cell r="B154">
            <v>138</v>
          </cell>
        </row>
        <row r="155">
          <cell r="B155">
            <v>139</v>
          </cell>
        </row>
        <row r="156">
          <cell r="B156">
            <v>140</v>
          </cell>
        </row>
        <row r="157">
          <cell r="B157">
            <v>141</v>
          </cell>
        </row>
        <row r="158">
          <cell r="B158">
            <v>142</v>
          </cell>
        </row>
        <row r="159">
          <cell r="B159">
            <v>143</v>
          </cell>
        </row>
        <row r="160">
          <cell r="B160">
            <v>144</v>
          </cell>
        </row>
        <row r="161">
          <cell r="B161">
            <v>145</v>
          </cell>
        </row>
        <row r="162">
          <cell r="B162">
            <v>146</v>
          </cell>
        </row>
        <row r="163">
          <cell r="B163">
            <v>147</v>
          </cell>
        </row>
        <row r="164">
          <cell r="B164">
            <v>148</v>
          </cell>
        </row>
        <row r="165">
          <cell r="B165">
            <v>149</v>
          </cell>
        </row>
        <row r="166">
          <cell r="B166">
            <v>150</v>
          </cell>
        </row>
        <row r="167">
          <cell r="B167">
            <v>151</v>
          </cell>
        </row>
        <row r="168">
          <cell r="B168">
            <v>152</v>
          </cell>
        </row>
        <row r="169">
          <cell r="B169">
            <v>153</v>
          </cell>
        </row>
        <row r="170">
          <cell r="B170">
            <v>154</v>
          </cell>
        </row>
        <row r="171">
          <cell r="B171">
            <v>155</v>
          </cell>
        </row>
        <row r="172">
          <cell r="B172">
            <v>156</v>
          </cell>
        </row>
        <row r="173">
          <cell r="B173">
            <v>157</v>
          </cell>
        </row>
        <row r="174">
          <cell r="B174">
            <v>158</v>
          </cell>
        </row>
        <row r="175">
          <cell r="B175">
            <v>159</v>
          </cell>
        </row>
        <row r="176">
          <cell r="B176">
            <v>160</v>
          </cell>
        </row>
        <row r="177">
          <cell r="B177">
            <v>161</v>
          </cell>
        </row>
        <row r="178">
          <cell r="B178">
            <v>162</v>
          </cell>
        </row>
        <row r="179">
          <cell r="B179">
            <v>163</v>
          </cell>
        </row>
        <row r="180">
          <cell r="B180">
            <v>164</v>
          </cell>
        </row>
        <row r="181">
          <cell r="B181">
            <v>165</v>
          </cell>
        </row>
        <row r="182">
          <cell r="B182">
            <v>166</v>
          </cell>
        </row>
        <row r="183">
          <cell r="B183">
            <v>167</v>
          </cell>
        </row>
        <row r="184">
          <cell r="B184">
            <v>168</v>
          </cell>
        </row>
        <row r="185">
          <cell r="B185">
            <v>169</v>
          </cell>
        </row>
        <row r="186">
          <cell r="B186">
            <v>170</v>
          </cell>
        </row>
        <row r="187">
          <cell r="B187">
            <v>171</v>
          </cell>
        </row>
        <row r="188">
          <cell r="B188">
            <v>172</v>
          </cell>
        </row>
        <row r="189">
          <cell r="B189">
            <v>173</v>
          </cell>
        </row>
        <row r="190">
          <cell r="B190">
            <v>174</v>
          </cell>
        </row>
        <row r="191">
          <cell r="B191">
            <v>175</v>
          </cell>
        </row>
        <row r="192">
          <cell r="B192">
            <v>176</v>
          </cell>
        </row>
        <row r="193">
          <cell r="B193">
            <v>177</v>
          </cell>
        </row>
        <row r="194">
          <cell r="B194">
            <v>178</v>
          </cell>
        </row>
        <row r="195">
          <cell r="B195">
            <v>179</v>
          </cell>
        </row>
        <row r="196">
          <cell r="B196">
            <v>180</v>
          </cell>
        </row>
        <row r="197">
          <cell r="B197">
            <v>181</v>
          </cell>
        </row>
        <row r="198">
          <cell r="B198">
            <v>182</v>
          </cell>
        </row>
        <row r="199">
          <cell r="B199">
            <v>183</v>
          </cell>
        </row>
        <row r="200">
          <cell r="B200">
            <v>184</v>
          </cell>
        </row>
        <row r="201">
          <cell r="B201">
            <v>185</v>
          </cell>
        </row>
        <row r="202">
          <cell r="B202">
            <v>186</v>
          </cell>
        </row>
        <row r="203">
          <cell r="B203">
            <v>187</v>
          </cell>
        </row>
        <row r="204">
          <cell r="B204">
            <v>188</v>
          </cell>
        </row>
        <row r="205">
          <cell r="B205">
            <v>189</v>
          </cell>
        </row>
        <row r="206">
          <cell r="B206">
            <v>190</v>
          </cell>
        </row>
        <row r="207">
          <cell r="B207">
            <v>191</v>
          </cell>
        </row>
        <row r="208">
          <cell r="B208">
            <v>192</v>
          </cell>
        </row>
        <row r="209">
          <cell r="B209">
            <v>193</v>
          </cell>
        </row>
        <row r="210">
          <cell r="B210">
            <v>194</v>
          </cell>
        </row>
        <row r="211">
          <cell r="B211">
            <v>195</v>
          </cell>
        </row>
        <row r="212">
          <cell r="B212">
            <v>196</v>
          </cell>
        </row>
        <row r="213">
          <cell r="B213">
            <v>197</v>
          </cell>
        </row>
        <row r="214">
          <cell r="B214">
            <v>198</v>
          </cell>
        </row>
        <row r="215">
          <cell r="B215">
            <v>199</v>
          </cell>
        </row>
        <row r="216">
          <cell r="B216">
            <v>200</v>
          </cell>
        </row>
        <row r="217">
          <cell r="B217">
            <v>201</v>
          </cell>
        </row>
        <row r="218">
          <cell r="B218">
            <v>202</v>
          </cell>
        </row>
        <row r="219">
          <cell r="B219">
            <v>203</v>
          </cell>
        </row>
        <row r="220">
          <cell r="B220">
            <v>204</v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clcul rachat"/>
      <sheetName val="Feuil2"/>
    </sheetNames>
    <sheetDataSet>
      <sheetData sheetId="0" refreshError="1"/>
      <sheetData sheetId="1" refreshError="1"/>
      <sheetData sheetId="2" refreshError="1">
        <row r="2">
          <cell r="B2">
            <v>500</v>
          </cell>
        </row>
        <row r="100">
          <cell r="B100">
            <v>50000</v>
          </cell>
        </row>
        <row r="198">
          <cell r="B198">
            <v>175000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76"/>
  <sheetViews>
    <sheetView showGridLines="0" tabSelected="1" topLeftCell="A4" workbookViewId="0">
      <selection activeCell="I29" sqref="I29"/>
    </sheetView>
  </sheetViews>
  <sheetFormatPr baseColWidth="10" defaultColWidth="15.7109375" defaultRowHeight="15" x14ac:dyDescent="0.25"/>
  <cols>
    <col min="1" max="1" width="5" style="19" customWidth="1"/>
    <col min="2" max="2" width="15.7109375" style="23"/>
    <col min="3" max="5" width="15.7109375" style="19"/>
    <col min="6" max="6" width="15.7109375" style="23"/>
    <col min="7" max="16384" width="15.7109375" style="19"/>
  </cols>
  <sheetData>
    <row r="2" spans="2:8" x14ac:dyDescent="0.25">
      <c r="B2" s="127" t="s">
        <v>17</v>
      </c>
      <c r="C2" s="127"/>
      <c r="D2" s="127"/>
      <c r="E2" s="127"/>
      <c r="F2" s="127"/>
      <c r="G2" s="127"/>
    </row>
    <row r="3" spans="2:8" x14ac:dyDescent="0.25">
      <c r="B3" s="128"/>
      <c r="C3" s="128"/>
      <c r="D3" s="128"/>
      <c r="E3" s="128"/>
      <c r="F3" s="128"/>
      <c r="G3" s="128"/>
    </row>
    <row r="4" spans="2:8" x14ac:dyDescent="0.25">
      <c r="B4" s="24"/>
      <c r="C4" s="20"/>
      <c r="D4" s="120"/>
      <c r="E4" s="120"/>
      <c r="F4" s="24"/>
      <c r="G4" s="20"/>
      <c r="H4" s="20"/>
    </row>
    <row r="5" spans="2:8" ht="15.75" x14ac:dyDescent="0.25">
      <c r="B5" s="89" t="s">
        <v>20</v>
      </c>
      <c r="C5" s="89"/>
      <c r="D5" s="21"/>
      <c r="E5" s="121">
        <v>100000</v>
      </c>
      <c r="F5" s="122"/>
      <c r="G5" s="31"/>
      <c r="H5" s="20"/>
    </row>
    <row r="6" spans="2:8" ht="15.75" x14ac:dyDescent="0.25">
      <c r="B6" s="90" t="s">
        <v>18</v>
      </c>
      <c r="C6" s="90"/>
      <c r="D6" s="21"/>
      <c r="E6" s="123">
        <v>0.05</v>
      </c>
      <c r="F6" s="124"/>
      <c r="G6" s="27"/>
      <c r="H6" s="20"/>
    </row>
    <row r="7" spans="2:8" ht="15.75" x14ac:dyDescent="0.25">
      <c r="B7" s="89" t="s">
        <v>32</v>
      </c>
      <c r="C7" s="89"/>
      <c r="D7" s="21"/>
      <c r="E7" s="125">
        <v>12</v>
      </c>
      <c r="F7" s="126"/>
      <c r="G7" s="30"/>
      <c r="H7" s="20"/>
    </row>
    <row r="8" spans="2:8" ht="15.75" x14ac:dyDescent="0.25">
      <c r="B8" s="90" t="s">
        <v>31</v>
      </c>
      <c r="C8" s="90"/>
      <c r="D8" s="21"/>
      <c r="E8" s="125">
        <v>20</v>
      </c>
      <c r="F8" s="126"/>
      <c r="G8" s="29"/>
      <c r="H8" s="20"/>
    </row>
    <row r="9" spans="2:8" ht="15.75" x14ac:dyDescent="0.25">
      <c r="B9" s="89" t="s">
        <v>30</v>
      </c>
      <c r="C9" s="89"/>
      <c r="D9" s="21"/>
      <c r="E9" s="125">
        <f>E7*E8</f>
        <v>240</v>
      </c>
      <c r="F9" s="126"/>
      <c r="G9" s="28"/>
      <c r="H9" s="20"/>
    </row>
    <row r="10" spans="2:8" ht="15.75" x14ac:dyDescent="0.25">
      <c r="B10" s="90" t="s">
        <v>29</v>
      </c>
      <c r="C10" s="90"/>
      <c r="D10" s="21"/>
      <c r="E10" s="118">
        <v>0</v>
      </c>
      <c r="F10" s="119"/>
      <c r="G10" s="27"/>
      <c r="H10" s="20"/>
    </row>
    <row r="11" spans="2:8" ht="15.75" x14ac:dyDescent="0.25">
      <c r="B11" s="89" t="s">
        <v>28</v>
      </c>
      <c r="C11" s="89"/>
      <c r="D11" s="21"/>
      <c r="E11" s="129">
        <v>42125</v>
      </c>
      <c r="F11" s="130"/>
      <c r="G11" s="25"/>
      <c r="H11" s="20"/>
    </row>
    <row r="12" spans="2:8" ht="15.75" x14ac:dyDescent="0.25">
      <c r="B12" s="90" t="s">
        <v>27</v>
      </c>
      <c r="C12" s="90"/>
      <c r="D12" s="21"/>
      <c r="E12" s="129">
        <f>EDATE(E11,E8*E7)</f>
        <v>49430</v>
      </c>
      <c r="F12" s="130"/>
      <c r="G12" s="25"/>
      <c r="H12" s="20"/>
    </row>
    <row r="13" spans="2:8" ht="15.75" x14ac:dyDescent="0.25">
      <c r="B13" s="89" t="s">
        <v>26</v>
      </c>
      <c r="C13" s="89"/>
      <c r="D13" s="26"/>
      <c r="E13" s="118" t="e">
        <f>SUM(E17:E316)</f>
        <v>#DIV/0!</v>
      </c>
      <c r="F13" s="119"/>
      <c r="G13" s="25"/>
      <c r="H13" s="20"/>
    </row>
    <row r="14" spans="2:8" x14ac:dyDescent="0.25">
      <c r="B14" s="24"/>
      <c r="C14" s="20"/>
      <c r="D14" s="20"/>
      <c r="H14" s="20"/>
    </row>
    <row r="15" spans="2:8" ht="15.75" x14ac:dyDescent="0.25">
      <c r="B15" s="116" t="s">
        <v>25</v>
      </c>
      <c r="C15" s="116" t="s">
        <v>24</v>
      </c>
      <c r="D15" s="116" t="s">
        <v>23</v>
      </c>
      <c r="E15" s="116" t="s">
        <v>22</v>
      </c>
      <c r="F15" s="116" t="s">
        <v>19</v>
      </c>
      <c r="G15" s="116" t="s">
        <v>21</v>
      </c>
      <c r="H15" s="20"/>
    </row>
    <row r="16" spans="2:8" ht="16.5" thickBot="1" x14ac:dyDescent="0.3">
      <c r="B16" s="112"/>
      <c r="C16" s="113"/>
      <c r="D16" s="114"/>
      <c r="E16" s="114"/>
      <c r="F16" s="114"/>
      <c r="G16" s="115">
        <f>E5</f>
        <v>100000</v>
      </c>
      <c r="H16" s="20"/>
    </row>
    <row r="17" spans="2:8" x14ac:dyDescent="0.25">
      <c r="B17" s="109">
        <f>$E$11</f>
        <v>42125</v>
      </c>
      <c r="C17" s="110">
        <v>1</v>
      </c>
      <c r="D17" s="111">
        <f>F17+E17</f>
        <v>833.33333333333337</v>
      </c>
      <c r="E17" s="111">
        <f>(G16*E6)/12</f>
        <v>416.66666666666669</v>
      </c>
      <c r="F17" s="111">
        <f>G16/E9</f>
        <v>416.66666666666669</v>
      </c>
      <c r="G17" s="111">
        <f>G16-D17</f>
        <v>99166.666666666672</v>
      </c>
      <c r="H17" s="20"/>
    </row>
    <row r="18" spans="2:8" x14ac:dyDescent="0.25">
      <c r="B18" s="83">
        <f t="shared" ref="B18:B81" si="0">EDATE(B17,1)</f>
        <v>42156</v>
      </c>
      <c r="C18" s="84">
        <f t="shared" ref="C18:C81" si="1">IF(OR(C17="",C17&gt;=$E$9),"",C17+1)</f>
        <v>2</v>
      </c>
      <c r="D18" s="147" t="e">
        <f>F18+E18</f>
        <v>#DIV/0!</v>
      </c>
      <c r="E18" s="85" t="e">
        <f>(G17*E6)/I2</f>
        <v>#DIV/0!</v>
      </c>
      <c r="F18" s="85">
        <f>F17</f>
        <v>416.66666666666669</v>
      </c>
      <c r="G18" s="147" t="e">
        <f>G17-D18</f>
        <v>#DIV/0!</v>
      </c>
      <c r="H18" s="20"/>
    </row>
    <row r="19" spans="2:8" x14ac:dyDescent="0.25">
      <c r="B19" s="80">
        <f t="shared" si="0"/>
        <v>42186</v>
      </c>
      <c r="C19" s="81">
        <f t="shared" si="1"/>
        <v>3</v>
      </c>
      <c r="D19" s="82">
        <f t="shared" ref="D17:D80" si="2">IF($C19="","",$E$10)</f>
        <v>0</v>
      </c>
      <c r="E19" s="82">
        <f t="shared" ref="E17:E80" si="3">IF($C19="","",-1*IPMT($E$6/12,$C19,$E$8*12,$E$5))</f>
        <v>414.63503396012942</v>
      </c>
      <c r="F19" s="82">
        <f>F17</f>
        <v>416.66666666666669</v>
      </c>
      <c r="G19" s="82" t="e">
        <f t="shared" ref="G17:G80" si="4">IF($C19="","",G18-F19)</f>
        <v>#DIV/0!</v>
      </c>
    </row>
    <row r="20" spans="2:8" x14ac:dyDescent="0.25">
      <c r="B20" s="83">
        <f t="shared" si="0"/>
        <v>42217</v>
      </c>
      <c r="C20" s="86">
        <f t="shared" si="1"/>
        <v>4</v>
      </c>
      <c r="D20" s="87">
        <f t="shared" si="2"/>
        <v>0</v>
      </c>
      <c r="E20" s="87">
        <f t="shared" si="3"/>
        <v>413.61286435489393</v>
      </c>
      <c r="F20" s="111" t="e">
        <f>G19/E12</f>
        <v>#DIV/0!</v>
      </c>
      <c r="G20" s="87" t="e">
        <f t="shared" si="4"/>
        <v>#DIV/0!</v>
      </c>
    </row>
    <row r="21" spans="2:8" x14ac:dyDescent="0.25">
      <c r="B21" s="80">
        <f t="shared" si="0"/>
        <v>42248</v>
      </c>
      <c r="C21" s="81">
        <f t="shared" si="1"/>
        <v>5</v>
      </c>
      <c r="D21" s="82">
        <f t="shared" si="2"/>
        <v>0</v>
      </c>
      <c r="E21" s="82">
        <f t="shared" si="3"/>
        <v>412.58643570963648</v>
      </c>
      <c r="F21" s="85" t="e">
        <f>F20</f>
        <v>#DIV/0!</v>
      </c>
      <c r="G21" s="82" t="e">
        <f t="shared" si="4"/>
        <v>#DIV/0!</v>
      </c>
    </row>
    <row r="22" spans="2:8" x14ac:dyDescent="0.25">
      <c r="B22" s="83">
        <f t="shared" si="0"/>
        <v>42278</v>
      </c>
      <c r="C22" s="86">
        <f t="shared" si="1"/>
        <v>6</v>
      </c>
      <c r="D22" s="87">
        <f t="shared" si="2"/>
        <v>0</v>
      </c>
      <c r="E22" s="87">
        <f t="shared" si="3"/>
        <v>411.55573027835737</v>
      </c>
      <c r="F22" s="82" t="e">
        <f>F20</f>
        <v>#DIV/0!</v>
      </c>
      <c r="G22" s="87" t="e">
        <f t="shared" si="4"/>
        <v>#DIV/0!</v>
      </c>
    </row>
    <row r="23" spans="2:8" x14ac:dyDescent="0.25">
      <c r="B23" s="80">
        <f t="shared" si="0"/>
        <v>42309</v>
      </c>
      <c r="C23" s="81">
        <f t="shared" si="1"/>
        <v>7</v>
      </c>
      <c r="D23" s="82">
        <f t="shared" si="2"/>
        <v>0</v>
      </c>
      <c r="E23" s="82">
        <f t="shared" si="3"/>
        <v>410.52073024111439</v>
      </c>
      <c r="F23" s="82">
        <f t="shared" ref="F17:F80" si="5">IF($C23="","",-1*PPMT($E$6/12,$C23,$E$8*12,$E$5))</f>
        <v>249.43500897554307</v>
      </c>
      <c r="G23" s="82" t="e">
        <f t="shared" si="4"/>
        <v>#DIV/0!</v>
      </c>
    </row>
    <row r="24" spans="2:8" x14ac:dyDescent="0.25">
      <c r="B24" s="83">
        <f t="shared" si="0"/>
        <v>42339</v>
      </c>
      <c r="C24" s="86">
        <f t="shared" si="1"/>
        <v>8</v>
      </c>
      <c r="D24" s="87">
        <f t="shared" si="2"/>
        <v>0</v>
      </c>
      <c r="E24" s="87">
        <f t="shared" si="3"/>
        <v>409.48141770371632</v>
      </c>
      <c r="F24" s="87">
        <f t="shared" si="5"/>
        <v>250.47432151294117</v>
      </c>
      <c r="G24" s="87" t="e">
        <f t="shared" si="4"/>
        <v>#DIV/0!</v>
      </c>
    </row>
    <row r="25" spans="2:8" x14ac:dyDescent="0.25">
      <c r="B25" s="80">
        <f t="shared" si="0"/>
        <v>42370</v>
      </c>
      <c r="C25" s="81">
        <f t="shared" si="1"/>
        <v>9</v>
      </c>
      <c r="D25" s="82">
        <f t="shared" si="2"/>
        <v>0</v>
      </c>
      <c r="E25" s="82">
        <f t="shared" si="3"/>
        <v>408.43777469741235</v>
      </c>
      <c r="F25" s="82">
        <f t="shared" si="5"/>
        <v>251.51796451924508</v>
      </c>
      <c r="G25" s="82" t="e">
        <f t="shared" si="4"/>
        <v>#DIV/0!</v>
      </c>
    </row>
    <row r="26" spans="2:8" x14ac:dyDescent="0.25">
      <c r="B26" s="83">
        <f t="shared" si="0"/>
        <v>42401</v>
      </c>
      <c r="C26" s="86">
        <f t="shared" si="1"/>
        <v>10</v>
      </c>
      <c r="D26" s="87">
        <f t="shared" si="2"/>
        <v>0</v>
      </c>
      <c r="E26" s="87">
        <f t="shared" si="3"/>
        <v>407.38978317858226</v>
      </c>
      <c r="F26" s="87">
        <f t="shared" si="5"/>
        <v>252.56595603807526</v>
      </c>
      <c r="G26" s="87" t="e">
        <f t="shared" si="4"/>
        <v>#DIV/0!</v>
      </c>
    </row>
    <row r="27" spans="2:8" x14ac:dyDescent="0.25">
      <c r="B27" s="80">
        <f t="shared" si="0"/>
        <v>42430</v>
      </c>
      <c r="C27" s="81">
        <f t="shared" si="1"/>
        <v>11</v>
      </c>
      <c r="D27" s="82">
        <f t="shared" si="2"/>
        <v>0</v>
      </c>
      <c r="E27" s="82">
        <f t="shared" si="3"/>
        <v>406.33742502842352</v>
      </c>
      <c r="F27" s="82">
        <f t="shared" si="5"/>
        <v>253.61831418823394</v>
      </c>
      <c r="G27" s="82" t="e">
        <f t="shared" si="4"/>
        <v>#DIV/0!</v>
      </c>
    </row>
    <row r="28" spans="2:8" x14ac:dyDescent="0.25">
      <c r="B28" s="83">
        <f t="shared" si="0"/>
        <v>42461</v>
      </c>
      <c r="C28" s="86">
        <f t="shared" si="1"/>
        <v>12</v>
      </c>
      <c r="D28" s="87">
        <f t="shared" si="2"/>
        <v>0</v>
      </c>
      <c r="E28" s="87">
        <f t="shared" si="3"/>
        <v>405.28068205263918</v>
      </c>
      <c r="F28" s="87">
        <f t="shared" si="5"/>
        <v>254.67505716401823</v>
      </c>
      <c r="G28" s="87" t="e">
        <f t="shared" si="4"/>
        <v>#DIV/0!</v>
      </c>
    </row>
    <row r="29" spans="2:8" x14ac:dyDescent="0.25">
      <c r="B29" s="80">
        <f t="shared" si="0"/>
        <v>42491</v>
      </c>
      <c r="C29" s="81">
        <f t="shared" si="1"/>
        <v>13</v>
      </c>
      <c r="D29" s="82">
        <f t="shared" si="2"/>
        <v>0</v>
      </c>
      <c r="E29" s="82">
        <f t="shared" si="3"/>
        <v>404.21953598112248</v>
      </c>
      <c r="F29" s="82">
        <f t="shared" si="5"/>
        <v>255.73620323553496</v>
      </c>
      <c r="G29" s="82" t="e">
        <f t="shared" si="4"/>
        <v>#DIV/0!</v>
      </c>
    </row>
    <row r="30" spans="2:8" x14ac:dyDescent="0.25">
      <c r="B30" s="83">
        <f t="shared" si="0"/>
        <v>42522</v>
      </c>
      <c r="C30" s="86">
        <f t="shared" si="1"/>
        <v>14</v>
      </c>
      <c r="D30" s="87">
        <f t="shared" si="2"/>
        <v>0</v>
      </c>
      <c r="E30" s="87">
        <f t="shared" si="3"/>
        <v>403.15396846764105</v>
      </c>
      <c r="F30" s="87">
        <f t="shared" si="5"/>
        <v>256.80177074901638</v>
      </c>
      <c r="G30" s="87" t="e">
        <f t="shared" si="4"/>
        <v>#DIV/0!</v>
      </c>
    </row>
    <row r="31" spans="2:8" x14ac:dyDescent="0.25">
      <c r="B31" s="80">
        <f t="shared" si="0"/>
        <v>42552</v>
      </c>
      <c r="C31" s="81">
        <f t="shared" si="1"/>
        <v>15</v>
      </c>
      <c r="D31" s="82">
        <f t="shared" si="2"/>
        <v>0</v>
      </c>
      <c r="E31" s="82">
        <f t="shared" si="3"/>
        <v>402.08396108952013</v>
      </c>
      <c r="F31" s="82">
        <f t="shared" si="5"/>
        <v>257.87177812713725</v>
      </c>
      <c r="G31" s="82" t="e">
        <f t="shared" si="4"/>
        <v>#DIV/0!</v>
      </c>
    </row>
    <row r="32" spans="2:8" x14ac:dyDescent="0.25">
      <c r="B32" s="83">
        <f t="shared" si="0"/>
        <v>42583</v>
      </c>
      <c r="C32" s="86">
        <f t="shared" si="1"/>
        <v>16</v>
      </c>
      <c r="D32" s="87">
        <f t="shared" si="2"/>
        <v>0</v>
      </c>
      <c r="E32" s="87">
        <f t="shared" si="3"/>
        <v>401.00949534732382</v>
      </c>
      <c r="F32" s="87">
        <f t="shared" si="5"/>
        <v>258.94624386933367</v>
      </c>
      <c r="G32" s="87" t="e">
        <f t="shared" si="4"/>
        <v>#DIV/0!</v>
      </c>
    </row>
    <row r="33" spans="2:7" x14ac:dyDescent="0.25">
      <c r="B33" s="80">
        <f t="shared" si="0"/>
        <v>42614</v>
      </c>
      <c r="C33" s="81">
        <f t="shared" si="1"/>
        <v>17</v>
      </c>
      <c r="D33" s="82">
        <f t="shared" si="2"/>
        <v>0</v>
      </c>
      <c r="E33" s="82">
        <f t="shared" si="3"/>
        <v>399.93055266453496</v>
      </c>
      <c r="F33" s="82">
        <f t="shared" si="5"/>
        <v>260.02518655212253</v>
      </c>
      <c r="G33" s="82" t="e">
        <f t="shared" si="4"/>
        <v>#DIV/0!</v>
      </c>
    </row>
    <row r="34" spans="2:7" x14ac:dyDescent="0.25">
      <c r="B34" s="83">
        <f t="shared" si="0"/>
        <v>42644</v>
      </c>
      <c r="C34" s="86">
        <f t="shared" si="1"/>
        <v>18</v>
      </c>
      <c r="D34" s="87">
        <f t="shared" si="2"/>
        <v>0</v>
      </c>
      <c r="E34" s="87">
        <f t="shared" si="3"/>
        <v>398.84711438723429</v>
      </c>
      <c r="F34" s="87">
        <f t="shared" si="5"/>
        <v>261.10862482942309</v>
      </c>
      <c r="G34" s="87" t="e">
        <f t="shared" si="4"/>
        <v>#DIV/0!</v>
      </c>
    </row>
    <row r="35" spans="2:7" x14ac:dyDescent="0.25">
      <c r="B35" s="80">
        <f t="shared" si="0"/>
        <v>42675</v>
      </c>
      <c r="C35" s="81">
        <f t="shared" si="1"/>
        <v>19</v>
      </c>
      <c r="D35" s="82">
        <f t="shared" si="2"/>
        <v>0</v>
      </c>
      <c r="E35" s="82">
        <f t="shared" si="3"/>
        <v>397.75916178377838</v>
      </c>
      <c r="F35" s="82">
        <f t="shared" si="5"/>
        <v>262.196577432879</v>
      </c>
      <c r="G35" s="82" t="e">
        <f t="shared" si="4"/>
        <v>#DIV/0!</v>
      </c>
    </row>
    <row r="36" spans="2:7" x14ac:dyDescent="0.25">
      <c r="B36" s="83">
        <f t="shared" si="0"/>
        <v>42705</v>
      </c>
      <c r="C36" s="86">
        <f t="shared" si="1"/>
        <v>20</v>
      </c>
      <c r="D36" s="87">
        <f t="shared" si="2"/>
        <v>0</v>
      </c>
      <c r="E36" s="87">
        <f t="shared" si="3"/>
        <v>396.66667604447474</v>
      </c>
      <c r="F36" s="87">
        <f t="shared" si="5"/>
        <v>263.28906317218269</v>
      </c>
      <c r="G36" s="87" t="e">
        <f t="shared" si="4"/>
        <v>#DIV/0!</v>
      </c>
    </row>
    <row r="37" spans="2:7" x14ac:dyDescent="0.25">
      <c r="B37" s="80">
        <f t="shared" si="0"/>
        <v>42736</v>
      </c>
      <c r="C37" s="81">
        <f t="shared" si="1"/>
        <v>21</v>
      </c>
      <c r="D37" s="82">
        <f t="shared" si="2"/>
        <v>0</v>
      </c>
      <c r="E37" s="82">
        <f t="shared" si="3"/>
        <v>395.56963828125731</v>
      </c>
      <c r="F37" s="82">
        <f t="shared" si="5"/>
        <v>264.38610093540012</v>
      </c>
      <c r="G37" s="82" t="e">
        <f t="shared" si="4"/>
        <v>#DIV/0!</v>
      </c>
    </row>
    <row r="38" spans="2:7" x14ac:dyDescent="0.25">
      <c r="B38" s="83">
        <f t="shared" si="0"/>
        <v>42767</v>
      </c>
      <c r="C38" s="86">
        <f t="shared" si="1"/>
        <v>22</v>
      </c>
      <c r="D38" s="87">
        <f t="shared" si="2"/>
        <v>0</v>
      </c>
      <c r="E38" s="87">
        <f t="shared" si="3"/>
        <v>394.46802952735987</v>
      </c>
      <c r="F38" s="87">
        <f t="shared" si="5"/>
        <v>265.48770968929762</v>
      </c>
      <c r="G38" s="87" t="e">
        <f t="shared" si="4"/>
        <v>#DIV/0!</v>
      </c>
    </row>
    <row r="39" spans="2:7" x14ac:dyDescent="0.25">
      <c r="B39" s="80">
        <f t="shared" si="0"/>
        <v>42795</v>
      </c>
      <c r="C39" s="81">
        <f t="shared" si="1"/>
        <v>23</v>
      </c>
      <c r="D39" s="82">
        <f t="shared" si="2"/>
        <v>0</v>
      </c>
      <c r="E39" s="82">
        <f t="shared" si="3"/>
        <v>393.36183073698777</v>
      </c>
      <c r="F39" s="82">
        <f t="shared" si="5"/>
        <v>266.59390847966966</v>
      </c>
      <c r="G39" s="82" t="e">
        <f t="shared" si="4"/>
        <v>#DIV/0!</v>
      </c>
    </row>
    <row r="40" spans="2:7" x14ac:dyDescent="0.25">
      <c r="B40" s="83">
        <f t="shared" si="0"/>
        <v>42826</v>
      </c>
      <c r="C40" s="86">
        <f t="shared" si="1"/>
        <v>24</v>
      </c>
      <c r="D40" s="87">
        <f t="shared" si="2"/>
        <v>0</v>
      </c>
      <c r="E40" s="87">
        <f t="shared" si="3"/>
        <v>392.25102278498917</v>
      </c>
      <c r="F40" s="87">
        <f t="shared" si="5"/>
        <v>267.70471643166832</v>
      </c>
      <c r="G40" s="87" t="e">
        <f t="shared" si="4"/>
        <v>#DIV/0!</v>
      </c>
    </row>
    <row r="41" spans="2:7" x14ac:dyDescent="0.25">
      <c r="B41" s="80">
        <f t="shared" si="0"/>
        <v>42856</v>
      </c>
      <c r="C41" s="81">
        <f t="shared" si="1"/>
        <v>25</v>
      </c>
      <c r="D41" s="82">
        <f t="shared" si="2"/>
        <v>0</v>
      </c>
      <c r="E41" s="82">
        <f t="shared" si="3"/>
        <v>391.13558646652388</v>
      </c>
      <c r="F41" s="82">
        <f t="shared" si="5"/>
        <v>268.82015275013356</v>
      </c>
      <c r="G41" s="82" t="e">
        <f t="shared" si="4"/>
        <v>#DIV/0!</v>
      </c>
    </row>
    <row r="42" spans="2:7" x14ac:dyDescent="0.25">
      <c r="B42" s="83">
        <f t="shared" si="0"/>
        <v>42887</v>
      </c>
      <c r="C42" s="86">
        <f t="shared" si="1"/>
        <v>26</v>
      </c>
      <c r="D42" s="87">
        <f t="shared" si="2"/>
        <v>0</v>
      </c>
      <c r="E42" s="87">
        <f t="shared" si="3"/>
        <v>390.0155024967317</v>
      </c>
      <c r="F42" s="87">
        <f t="shared" si="5"/>
        <v>269.94023671992579</v>
      </c>
      <c r="G42" s="87" t="e">
        <f t="shared" si="4"/>
        <v>#DIV/0!</v>
      </c>
    </row>
    <row r="43" spans="2:7" x14ac:dyDescent="0.25">
      <c r="B43" s="80">
        <f t="shared" si="0"/>
        <v>42917</v>
      </c>
      <c r="C43" s="81">
        <f t="shared" si="1"/>
        <v>27</v>
      </c>
      <c r="D43" s="82">
        <f t="shared" si="2"/>
        <v>0</v>
      </c>
      <c r="E43" s="82">
        <f t="shared" si="3"/>
        <v>388.89075151039867</v>
      </c>
      <c r="F43" s="82">
        <f t="shared" si="5"/>
        <v>271.06498770625876</v>
      </c>
      <c r="G43" s="82" t="e">
        <f t="shared" si="4"/>
        <v>#DIV/0!</v>
      </c>
    </row>
    <row r="44" spans="2:7" x14ac:dyDescent="0.25">
      <c r="B44" s="83">
        <f t="shared" si="0"/>
        <v>42948</v>
      </c>
      <c r="C44" s="86">
        <f t="shared" si="1"/>
        <v>28</v>
      </c>
      <c r="D44" s="87">
        <f t="shared" si="2"/>
        <v>0</v>
      </c>
      <c r="E44" s="87">
        <f t="shared" si="3"/>
        <v>387.7613140616225</v>
      </c>
      <c r="F44" s="87">
        <f t="shared" si="5"/>
        <v>272.19442515503488</v>
      </c>
      <c r="G44" s="87" t="e">
        <f t="shared" si="4"/>
        <v>#DIV/0!</v>
      </c>
    </row>
    <row r="45" spans="2:7" x14ac:dyDescent="0.25">
      <c r="B45" s="80">
        <f t="shared" si="0"/>
        <v>42979</v>
      </c>
      <c r="C45" s="81">
        <f t="shared" si="1"/>
        <v>29</v>
      </c>
      <c r="D45" s="82">
        <f t="shared" si="2"/>
        <v>0</v>
      </c>
      <c r="E45" s="82">
        <f t="shared" si="3"/>
        <v>386.62717062347662</v>
      </c>
      <c r="F45" s="82">
        <f t="shared" si="5"/>
        <v>273.32856859318082</v>
      </c>
      <c r="G45" s="82" t="e">
        <f t="shared" si="4"/>
        <v>#DIV/0!</v>
      </c>
    </row>
    <row r="46" spans="2:7" x14ac:dyDescent="0.25">
      <c r="B46" s="83">
        <f t="shared" si="0"/>
        <v>43009</v>
      </c>
      <c r="C46" s="86">
        <f t="shared" si="1"/>
        <v>30</v>
      </c>
      <c r="D46" s="87">
        <f t="shared" si="2"/>
        <v>0</v>
      </c>
      <c r="E46" s="87">
        <f t="shared" si="3"/>
        <v>385.48830158767163</v>
      </c>
      <c r="F46" s="87">
        <f t="shared" si="5"/>
        <v>274.46743762898581</v>
      </c>
      <c r="G46" s="87" t="e">
        <f t="shared" si="4"/>
        <v>#DIV/0!</v>
      </c>
    </row>
    <row r="47" spans="2:7" x14ac:dyDescent="0.25">
      <c r="B47" s="80">
        <f t="shared" si="0"/>
        <v>43040</v>
      </c>
      <c r="C47" s="81">
        <f t="shared" si="1"/>
        <v>31</v>
      </c>
      <c r="D47" s="82">
        <f t="shared" si="2"/>
        <v>0</v>
      </c>
      <c r="E47" s="82">
        <f t="shared" si="3"/>
        <v>384.34468726421744</v>
      </c>
      <c r="F47" s="82">
        <f t="shared" si="5"/>
        <v>275.61105195243994</v>
      </c>
      <c r="G47" s="82" t="e">
        <f t="shared" si="4"/>
        <v>#DIV/0!</v>
      </c>
    </row>
    <row r="48" spans="2:7" x14ac:dyDescent="0.25">
      <c r="B48" s="83">
        <f t="shared" si="0"/>
        <v>43070</v>
      </c>
      <c r="C48" s="86">
        <f t="shared" si="1"/>
        <v>32</v>
      </c>
      <c r="D48" s="87">
        <f t="shared" si="2"/>
        <v>0</v>
      </c>
      <c r="E48" s="87">
        <f t="shared" si="3"/>
        <v>383.19630788108236</v>
      </c>
      <c r="F48" s="87">
        <f t="shared" si="5"/>
        <v>276.75943133557507</v>
      </c>
      <c r="G48" s="87" t="e">
        <f t="shared" si="4"/>
        <v>#DIV/0!</v>
      </c>
    </row>
    <row r="49" spans="2:7" x14ac:dyDescent="0.25">
      <c r="B49" s="80">
        <f t="shared" si="0"/>
        <v>43101</v>
      </c>
      <c r="C49" s="81">
        <f t="shared" si="1"/>
        <v>33</v>
      </c>
      <c r="D49" s="82">
        <f t="shared" si="2"/>
        <v>0</v>
      </c>
      <c r="E49" s="82">
        <f t="shared" si="3"/>
        <v>382.04314358385091</v>
      </c>
      <c r="F49" s="82">
        <f t="shared" si="5"/>
        <v>277.91259563280664</v>
      </c>
      <c r="G49" s="82" t="e">
        <f t="shared" si="4"/>
        <v>#DIV/0!</v>
      </c>
    </row>
    <row r="50" spans="2:7" x14ac:dyDescent="0.25">
      <c r="B50" s="83">
        <f t="shared" si="0"/>
        <v>43132</v>
      </c>
      <c r="C50" s="86">
        <f t="shared" si="1"/>
        <v>34</v>
      </c>
      <c r="D50" s="87">
        <f t="shared" si="2"/>
        <v>0</v>
      </c>
      <c r="E50" s="87">
        <f t="shared" si="3"/>
        <v>380.88517443538075</v>
      </c>
      <c r="F50" s="87">
        <f t="shared" si="5"/>
        <v>279.07056478127669</v>
      </c>
      <c r="G50" s="87" t="e">
        <f t="shared" si="4"/>
        <v>#DIV/0!</v>
      </c>
    </row>
    <row r="51" spans="2:7" x14ac:dyDescent="0.25">
      <c r="B51" s="80">
        <f t="shared" si="0"/>
        <v>43160</v>
      </c>
      <c r="C51" s="81">
        <f t="shared" si="1"/>
        <v>35</v>
      </c>
      <c r="D51" s="82">
        <f t="shared" si="2"/>
        <v>0</v>
      </c>
      <c r="E51" s="82">
        <f t="shared" si="3"/>
        <v>379.72238041545882</v>
      </c>
      <c r="F51" s="82">
        <f t="shared" si="5"/>
        <v>280.23335880119868</v>
      </c>
      <c r="G51" s="82" t="e">
        <f t="shared" si="4"/>
        <v>#DIV/0!</v>
      </c>
    </row>
    <row r="52" spans="2:7" x14ac:dyDescent="0.25">
      <c r="B52" s="83">
        <f t="shared" si="0"/>
        <v>43191</v>
      </c>
      <c r="C52" s="86">
        <f t="shared" si="1"/>
        <v>36</v>
      </c>
      <c r="D52" s="87">
        <f t="shared" si="2"/>
        <v>0</v>
      </c>
      <c r="E52" s="87">
        <f t="shared" si="3"/>
        <v>378.55474142045381</v>
      </c>
      <c r="F52" s="87">
        <f t="shared" si="5"/>
        <v>281.40099779620363</v>
      </c>
      <c r="G52" s="87" t="e">
        <f t="shared" si="4"/>
        <v>#DIV/0!</v>
      </c>
    </row>
    <row r="53" spans="2:7" x14ac:dyDescent="0.25">
      <c r="B53" s="80">
        <f t="shared" si="0"/>
        <v>43221</v>
      </c>
      <c r="C53" s="81">
        <f t="shared" si="1"/>
        <v>37</v>
      </c>
      <c r="D53" s="82">
        <f t="shared" si="2"/>
        <v>0</v>
      </c>
      <c r="E53" s="82">
        <f t="shared" si="3"/>
        <v>377.38223726296962</v>
      </c>
      <c r="F53" s="82">
        <f t="shared" si="5"/>
        <v>282.57350195368781</v>
      </c>
      <c r="G53" s="82" t="e">
        <f t="shared" si="4"/>
        <v>#DIV/0!</v>
      </c>
    </row>
    <row r="54" spans="2:7" x14ac:dyDescent="0.25">
      <c r="B54" s="83">
        <f t="shared" si="0"/>
        <v>43252</v>
      </c>
      <c r="C54" s="86">
        <f t="shared" si="1"/>
        <v>38</v>
      </c>
      <c r="D54" s="87">
        <f t="shared" si="2"/>
        <v>0</v>
      </c>
      <c r="E54" s="87">
        <f t="shared" si="3"/>
        <v>376.20484767149594</v>
      </c>
      <c r="F54" s="87">
        <f t="shared" si="5"/>
        <v>283.75089154516155</v>
      </c>
      <c r="G54" s="87" t="e">
        <f t="shared" si="4"/>
        <v>#DIV/0!</v>
      </c>
    </row>
    <row r="55" spans="2:7" x14ac:dyDescent="0.25">
      <c r="B55" s="80">
        <f t="shared" si="0"/>
        <v>43282</v>
      </c>
      <c r="C55" s="81">
        <f t="shared" si="1"/>
        <v>39</v>
      </c>
      <c r="D55" s="82">
        <f t="shared" si="2"/>
        <v>0</v>
      </c>
      <c r="E55" s="82">
        <f t="shared" si="3"/>
        <v>375.02255229005772</v>
      </c>
      <c r="F55" s="82">
        <f t="shared" si="5"/>
        <v>284.93318692659972</v>
      </c>
      <c r="G55" s="82" t="e">
        <f t="shared" si="4"/>
        <v>#DIV/0!</v>
      </c>
    </row>
    <row r="56" spans="2:7" x14ac:dyDescent="0.25">
      <c r="B56" s="83">
        <f t="shared" si="0"/>
        <v>43313</v>
      </c>
      <c r="C56" s="86">
        <f t="shared" si="1"/>
        <v>40</v>
      </c>
      <c r="D56" s="87">
        <f t="shared" si="2"/>
        <v>0</v>
      </c>
      <c r="E56" s="87">
        <f t="shared" si="3"/>
        <v>373.83533067786357</v>
      </c>
      <c r="F56" s="87">
        <f t="shared" si="5"/>
        <v>286.12040853879381</v>
      </c>
      <c r="G56" s="87" t="e">
        <f t="shared" si="4"/>
        <v>#DIV/0!</v>
      </c>
    </row>
    <row r="57" spans="2:7" x14ac:dyDescent="0.25">
      <c r="B57" s="80">
        <f t="shared" si="0"/>
        <v>43344</v>
      </c>
      <c r="C57" s="81">
        <f t="shared" si="1"/>
        <v>41</v>
      </c>
      <c r="D57" s="82">
        <f t="shared" si="2"/>
        <v>0</v>
      </c>
      <c r="E57" s="82">
        <f t="shared" si="3"/>
        <v>372.64316230895196</v>
      </c>
      <c r="F57" s="82">
        <f t="shared" si="5"/>
        <v>287.31257690770548</v>
      </c>
      <c r="G57" s="82" t="e">
        <f t="shared" si="4"/>
        <v>#DIV/0!</v>
      </c>
    </row>
    <row r="58" spans="2:7" x14ac:dyDescent="0.25">
      <c r="B58" s="83">
        <f t="shared" si="0"/>
        <v>43374</v>
      </c>
      <c r="C58" s="86">
        <f t="shared" si="1"/>
        <v>42</v>
      </c>
      <c r="D58" s="87">
        <f t="shared" si="2"/>
        <v>0</v>
      </c>
      <c r="E58" s="87">
        <f t="shared" si="3"/>
        <v>371.44602657183651</v>
      </c>
      <c r="F58" s="87">
        <f t="shared" si="5"/>
        <v>288.50971264482092</v>
      </c>
      <c r="G58" s="87" t="e">
        <f t="shared" si="4"/>
        <v>#DIV/0!</v>
      </c>
    </row>
    <row r="59" spans="2:7" x14ac:dyDescent="0.25">
      <c r="B59" s="80">
        <f t="shared" si="0"/>
        <v>43405</v>
      </c>
      <c r="C59" s="81">
        <f t="shared" si="1"/>
        <v>43</v>
      </c>
      <c r="D59" s="82">
        <f t="shared" si="2"/>
        <v>0</v>
      </c>
      <c r="E59" s="82">
        <f t="shared" si="3"/>
        <v>370.24390276914971</v>
      </c>
      <c r="F59" s="82">
        <f t="shared" si="5"/>
        <v>289.71183644750772</v>
      </c>
      <c r="G59" s="82" t="e">
        <f t="shared" si="4"/>
        <v>#DIV/0!</v>
      </c>
    </row>
    <row r="60" spans="2:7" x14ac:dyDescent="0.25">
      <c r="B60" s="83">
        <f t="shared" si="0"/>
        <v>43435</v>
      </c>
      <c r="C60" s="86">
        <f t="shared" si="1"/>
        <v>44</v>
      </c>
      <c r="D60" s="87">
        <f t="shared" si="2"/>
        <v>0</v>
      </c>
      <c r="E60" s="87">
        <f t="shared" si="3"/>
        <v>369.03677011728519</v>
      </c>
      <c r="F60" s="87">
        <f t="shared" si="5"/>
        <v>290.91896909937236</v>
      </c>
      <c r="G60" s="87" t="e">
        <f t="shared" si="4"/>
        <v>#DIV/0!</v>
      </c>
    </row>
    <row r="61" spans="2:7" x14ac:dyDescent="0.25">
      <c r="B61" s="80">
        <f t="shared" si="0"/>
        <v>43466</v>
      </c>
      <c r="C61" s="81">
        <f t="shared" si="1"/>
        <v>45</v>
      </c>
      <c r="D61" s="82">
        <f t="shared" si="2"/>
        <v>0</v>
      </c>
      <c r="E61" s="82">
        <f t="shared" si="3"/>
        <v>367.82460774603777</v>
      </c>
      <c r="F61" s="82">
        <f t="shared" si="5"/>
        <v>292.13113147061972</v>
      </c>
      <c r="G61" s="82" t="e">
        <f t="shared" si="4"/>
        <v>#DIV/0!</v>
      </c>
    </row>
    <row r="62" spans="2:7" x14ac:dyDescent="0.25">
      <c r="B62" s="83">
        <f t="shared" si="0"/>
        <v>43497</v>
      </c>
      <c r="C62" s="86">
        <f t="shared" si="1"/>
        <v>46</v>
      </c>
      <c r="D62" s="87">
        <f t="shared" si="2"/>
        <v>0</v>
      </c>
      <c r="E62" s="87">
        <f t="shared" si="3"/>
        <v>366.60739469824347</v>
      </c>
      <c r="F62" s="87">
        <f t="shared" si="5"/>
        <v>293.34834451841391</v>
      </c>
      <c r="G62" s="87" t="e">
        <f t="shared" si="4"/>
        <v>#DIV/0!</v>
      </c>
    </row>
    <row r="63" spans="2:7" x14ac:dyDescent="0.25">
      <c r="B63" s="80">
        <f t="shared" si="0"/>
        <v>43525</v>
      </c>
      <c r="C63" s="81">
        <f t="shared" si="1"/>
        <v>47</v>
      </c>
      <c r="D63" s="82">
        <f t="shared" si="2"/>
        <v>0</v>
      </c>
      <c r="E63" s="82">
        <f t="shared" si="3"/>
        <v>365.38510992941679</v>
      </c>
      <c r="F63" s="82">
        <f t="shared" si="5"/>
        <v>294.57062928724071</v>
      </c>
      <c r="G63" s="82" t="e">
        <f t="shared" si="4"/>
        <v>#DIV/0!</v>
      </c>
    </row>
    <row r="64" spans="2:7" x14ac:dyDescent="0.25">
      <c r="B64" s="83">
        <f t="shared" si="0"/>
        <v>43556</v>
      </c>
      <c r="C64" s="86">
        <f t="shared" si="1"/>
        <v>48</v>
      </c>
      <c r="D64" s="87">
        <f t="shared" si="2"/>
        <v>0</v>
      </c>
      <c r="E64" s="87">
        <f t="shared" si="3"/>
        <v>364.1577323073866</v>
      </c>
      <c r="F64" s="87">
        <f t="shared" si="5"/>
        <v>295.79800690927084</v>
      </c>
      <c r="G64" s="87" t="e">
        <f t="shared" si="4"/>
        <v>#DIV/0!</v>
      </c>
    </row>
    <row r="65" spans="2:7" x14ac:dyDescent="0.25">
      <c r="B65" s="80">
        <f t="shared" si="0"/>
        <v>43586</v>
      </c>
      <c r="C65" s="81">
        <f t="shared" si="1"/>
        <v>49</v>
      </c>
      <c r="D65" s="82">
        <f t="shared" si="2"/>
        <v>0</v>
      </c>
      <c r="E65" s="82">
        <f t="shared" si="3"/>
        <v>362.92524061193132</v>
      </c>
      <c r="F65" s="82">
        <f t="shared" si="5"/>
        <v>297.03049860472612</v>
      </c>
      <c r="G65" s="82" t="e">
        <f t="shared" si="4"/>
        <v>#DIV/0!</v>
      </c>
    </row>
    <row r="66" spans="2:7" x14ac:dyDescent="0.25">
      <c r="B66" s="83">
        <f t="shared" si="0"/>
        <v>43617</v>
      </c>
      <c r="C66" s="86">
        <f t="shared" si="1"/>
        <v>50</v>
      </c>
      <c r="D66" s="87">
        <f t="shared" si="2"/>
        <v>0</v>
      </c>
      <c r="E66" s="87">
        <f t="shared" si="3"/>
        <v>361.68761353441164</v>
      </c>
      <c r="F66" s="87">
        <f t="shared" si="5"/>
        <v>298.26812568224585</v>
      </c>
      <c r="G66" s="87" t="e">
        <f t="shared" si="4"/>
        <v>#DIV/0!</v>
      </c>
    </row>
    <row r="67" spans="2:7" x14ac:dyDescent="0.25">
      <c r="B67" s="80">
        <f t="shared" si="0"/>
        <v>43647</v>
      </c>
      <c r="C67" s="81">
        <f t="shared" si="1"/>
        <v>51</v>
      </c>
      <c r="D67" s="82">
        <f t="shared" si="2"/>
        <v>0</v>
      </c>
      <c r="E67" s="82">
        <f t="shared" si="3"/>
        <v>360.44482967740231</v>
      </c>
      <c r="F67" s="82">
        <f t="shared" si="5"/>
        <v>299.51090953925518</v>
      </c>
      <c r="G67" s="82" t="e">
        <f t="shared" si="4"/>
        <v>#DIV/0!</v>
      </c>
    </row>
    <row r="68" spans="2:7" x14ac:dyDescent="0.25">
      <c r="B68" s="83">
        <f t="shared" si="0"/>
        <v>43678</v>
      </c>
      <c r="C68" s="86">
        <f t="shared" si="1"/>
        <v>52</v>
      </c>
      <c r="D68" s="87">
        <f t="shared" si="2"/>
        <v>0</v>
      </c>
      <c r="E68" s="87">
        <f t="shared" si="3"/>
        <v>359.19686755432207</v>
      </c>
      <c r="F68" s="87">
        <f t="shared" si="5"/>
        <v>300.75887166233537</v>
      </c>
      <c r="G68" s="87" t="e">
        <f t="shared" si="4"/>
        <v>#DIV/0!</v>
      </c>
    </row>
    <row r="69" spans="2:7" x14ac:dyDescent="0.25">
      <c r="B69" s="80">
        <f t="shared" si="0"/>
        <v>43709</v>
      </c>
      <c r="C69" s="81">
        <f t="shared" si="1"/>
        <v>53</v>
      </c>
      <c r="D69" s="82">
        <f t="shared" si="2"/>
        <v>0</v>
      </c>
      <c r="E69" s="82">
        <f t="shared" si="3"/>
        <v>357.94370558906229</v>
      </c>
      <c r="F69" s="82">
        <f t="shared" si="5"/>
        <v>302.01203362759514</v>
      </c>
      <c r="G69" s="82" t="e">
        <f t="shared" si="4"/>
        <v>#DIV/0!</v>
      </c>
    </row>
    <row r="70" spans="2:7" x14ac:dyDescent="0.25">
      <c r="B70" s="83">
        <f t="shared" si="0"/>
        <v>43739</v>
      </c>
      <c r="C70" s="86">
        <f t="shared" si="1"/>
        <v>54</v>
      </c>
      <c r="D70" s="87">
        <f t="shared" si="2"/>
        <v>0</v>
      </c>
      <c r="E70" s="87">
        <f t="shared" si="3"/>
        <v>356.68532211561404</v>
      </c>
      <c r="F70" s="87">
        <f t="shared" si="5"/>
        <v>303.27041710104345</v>
      </c>
      <c r="G70" s="87" t="e">
        <f t="shared" si="4"/>
        <v>#DIV/0!</v>
      </c>
    </row>
    <row r="71" spans="2:7" x14ac:dyDescent="0.25">
      <c r="B71" s="80">
        <f t="shared" si="0"/>
        <v>43770</v>
      </c>
      <c r="C71" s="81">
        <f t="shared" si="1"/>
        <v>55</v>
      </c>
      <c r="D71" s="82">
        <f t="shared" si="2"/>
        <v>0</v>
      </c>
      <c r="E71" s="82">
        <f t="shared" si="3"/>
        <v>355.42169537769303</v>
      </c>
      <c r="F71" s="82">
        <f t="shared" si="5"/>
        <v>304.53404383896441</v>
      </c>
      <c r="G71" s="82" t="e">
        <f t="shared" si="4"/>
        <v>#DIV/0!</v>
      </c>
    </row>
    <row r="72" spans="2:7" x14ac:dyDescent="0.25">
      <c r="B72" s="83">
        <f t="shared" si="0"/>
        <v>43800</v>
      </c>
      <c r="C72" s="86">
        <f t="shared" si="1"/>
        <v>56</v>
      </c>
      <c r="D72" s="87">
        <f t="shared" si="2"/>
        <v>0</v>
      </c>
      <c r="E72" s="87">
        <f t="shared" si="3"/>
        <v>354.15280352836396</v>
      </c>
      <c r="F72" s="87">
        <f t="shared" si="5"/>
        <v>305.80293568829347</v>
      </c>
      <c r="G72" s="87" t="e">
        <f t="shared" si="4"/>
        <v>#DIV/0!</v>
      </c>
    </row>
    <row r="73" spans="2:7" x14ac:dyDescent="0.25">
      <c r="B73" s="80">
        <f t="shared" si="0"/>
        <v>43831</v>
      </c>
      <c r="C73" s="81">
        <f t="shared" si="1"/>
        <v>57</v>
      </c>
      <c r="D73" s="82">
        <f t="shared" si="2"/>
        <v>0</v>
      </c>
      <c r="E73" s="82">
        <f t="shared" si="3"/>
        <v>352.8786246296628</v>
      </c>
      <c r="F73" s="82">
        <f t="shared" si="5"/>
        <v>307.07711458699475</v>
      </c>
      <c r="G73" s="82" t="e">
        <f t="shared" si="4"/>
        <v>#DIV/0!</v>
      </c>
    </row>
    <row r="74" spans="2:7" x14ac:dyDescent="0.25">
      <c r="B74" s="83">
        <f t="shared" si="0"/>
        <v>43862</v>
      </c>
      <c r="C74" s="86">
        <f t="shared" si="1"/>
        <v>58</v>
      </c>
      <c r="D74" s="87">
        <f t="shared" si="2"/>
        <v>0</v>
      </c>
      <c r="E74" s="87">
        <f t="shared" si="3"/>
        <v>351.59913665221694</v>
      </c>
      <c r="F74" s="87">
        <f t="shared" si="5"/>
        <v>308.35660256444055</v>
      </c>
      <c r="G74" s="87" t="e">
        <f t="shared" si="4"/>
        <v>#DIV/0!</v>
      </c>
    </row>
    <row r="75" spans="2:7" x14ac:dyDescent="0.25">
      <c r="B75" s="80">
        <f t="shared" si="0"/>
        <v>43891</v>
      </c>
      <c r="C75" s="81">
        <f t="shared" si="1"/>
        <v>59</v>
      </c>
      <c r="D75" s="82">
        <f t="shared" si="2"/>
        <v>0</v>
      </c>
      <c r="E75" s="82">
        <f t="shared" si="3"/>
        <v>350.31431747486505</v>
      </c>
      <c r="F75" s="82">
        <f t="shared" si="5"/>
        <v>309.64142174179239</v>
      </c>
      <c r="G75" s="82" t="e">
        <f t="shared" si="4"/>
        <v>#DIV/0!</v>
      </c>
    </row>
    <row r="76" spans="2:7" x14ac:dyDescent="0.25">
      <c r="B76" s="83">
        <f t="shared" si="0"/>
        <v>43922</v>
      </c>
      <c r="C76" s="86">
        <f t="shared" si="1"/>
        <v>60</v>
      </c>
      <c r="D76" s="87">
        <f t="shared" si="2"/>
        <v>0</v>
      </c>
      <c r="E76" s="87">
        <f t="shared" si="3"/>
        <v>349.02414488427428</v>
      </c>
      <c r="F76" s="87">
        <f t="shared" si="5"/>
        <v>310.93159433238316</v>
      </c>
      <c r="G76" s="87" t="e">
        <f t="shared" si="4"/>
        <v>#DIV/0!</v>
      </c>
    </row>
    <row r="77" spans="2:7" x14ac:dyDescent="0.25">
      <c r="B77" s="80">
        <f t="shared" si="0"/>
        <v>43952</v>
      </c>
      <c r="C77" s="81">
        <f t="shared" si="1"/>
        <v>61</v>
      </c>
      <c r="D77" s="82">
        <f t="shared" si="2"/>
        <v>0</v>
      </c>
      <c r="E77" s="82">
        <f t="shared" si="3"/>
        <v>347.72859657455604</v>
      </c>
      <c r="F77" s="82">
        <f t="shared" si="5"/>
        <v>312.2271426421014</v>
      </c>
      <c r="G77" s="82" t="e">
        <f t="shared" si="4"/>
        <v>#DIV/0!</v>
      </c>
    </row>
    <row r="78" spans="2:7" x14ac:dyDescent="0.25">
      <c r="B78" s="83">
        <f t="shared" si="0"/>
        <v>43983</v>
      </c>
      <c r="C78" s="86">
        <f t="shared" si="1"/>
        <v>62</v>
      </c>
      <c r="D78" s="87">
        <f t="shared" si="2"/>
        <v>0</v>
      </c>
      <c r="E78" s="87">
        <f t="shared" si="3"/>
        <v>346.42765014688058</v>
      </c>
      <c r="F78" s="87">
        <f t="shared" si="5"/>
        <v>313.52808906977685</v>
      </c>
      <c r="G78" s="87" t="e">
        <f t="shared" si="4"/>
        <v>#DIV/0!</v>
      </c>
    </row>
    <row r="79" spans="2:7" x14ac:dyDescent="0.25">
      <c r="B79" s="80">
        <f t="shared" si="0"/>
        <v>44013</v>
      </c>
      <c r="C79" s="81">
        <f t="shared" si="1"/>
        <v>63</v>
      </c>
      <c r="D79" s="82">
        <f t="shared" si="2"/>
        <v>0</v>
      </c>
      <c r="E79" s="82">
        <f t="shared" si="3"/>
        <v>345.12128310908986</v>
      </c>
      <c r="F79" s="82">
        <f t="shared" si="5"/>
        <v>314.83445610756758</v>
      </c>
      <c r="G79" s="82" t="e">
        <f t="shared" si="4"/>
        <v>#DIV/0!</v>
      </c>
    </row>
    <row r="80" spans="2:7" x14ac:dyDescent="0.25">
      <c r="B80" s="83">
        <f t="shared" si="0"/>
        <v>44044</v>
      </c>
      <c r="C80" s="86">
        <f t="shared" si="1"/>
        <v>64</v>
      </c>
      <c r="D80" s="87">
        <f t="shared" si="2"/>
        <v>0</v>
      </c>
      <c r="E80" s="87">
        <f t="shared" si="3"/>
        <v>343.80947287530842</v>
      </c>
      <c r="F80" s="87">
        <f t="shared" si="5"/>
        <v>316.14626634134913</v>
      </c>
      <c r="G80" s="87" t="e">
        <f t="shared" si="4"/>
        <v>#DIV/0!</v>
      </c>
    </row>
    <row r="81" spans="2:7" x14ac:dyDescent="0.25">
      <c r="B81" s="80">
        <f t="shared" si="0"/>
        <v>44075</v>
      </c>
      <c r="C81" s="81">
        <f t="shared" si="1"/>
        <v>65</v>
      </c>
      <c r="D81" s="82">
        <f t="shared" ref="D81:D144" si="6">IF($C81="","",$E$10)</f>
        <v>0</v>
      </c>
      <c r="E81" s="82">
        <f t="shared" ref="E81:E144" si="7">IF($C81="","",-1*IPMT($E$6/12,$C81,$E$8*12,$E$5))</f>
        <v>342.49219676555276</v>
      </c>
      <c r="F81" s="82">
        <f t="shared" ref="F81:F144" si="8">IF($C81="","",-1*PPMT($E$6/12,$C81,$E$8*12,$E$5))</f>
        <v>317.46354245110467</v>
      </c>
      <c r="G81" s="82" t="e">
        <f t="shared" ref="G81:G144" si="9">IF($C81="","",G80-F81)</f>
        <v>#DIV/0!</v>
      </c>
    </row>
    <row r="82" spans="2:7" x14ac:dyDescent="0.25">
      <c r="B82" s="83">
        <f t="shared" ref="B82:B145" si="10">EDATE(B81,1)</f>
        <v>44105</v>
      </c>
      <c r="C82" s="86">
        <f t="shared" ref="C82:C145" si="11">IF(OR(C81="",C81&gt;=$E$9),"",C81+1)</f>
        <v>66</v>
      </c>
      <c r="D82" s="87">
        <f t="shared" si="6"/>
        <v>0</v>
      </c>
      <c r="E82" s="87">
        <f t="shared" si="7"/>
        <v>341.16943200533979</v>
      </c>
      <c r="F82" s="87">
        <f t="shared" si="8"/>
        <v>318.78630721131765</v>
      </c>
      <c r="G82" s="87" t="e">
        <f t="shared" si="9"/>
        <v>#DIV/0!</v>
      </c>
    </row>
    <row r="83" spans="2:7" x14ac:dyDescent="0.25">
      <c r="B83" s="80">
        <f t="shared" si="10"/>
        <v>44136</v>
      </c>
      <c r="C83" s="81">
        <f t="shared" si="11"/>
        <v>67</v>
      </c>
      <c r="D83" s="82">
        <f t="shared" si="6"/>
        <v>0</v>
      </c>
      <c r="E83" s="82">
        <f t="shared" si="7"/>
        <v>339.84115572529265</v>
      </c>
      <c r="F83" s="82">
        <f t="shared" si="8"/>
        <v>320.11458349136484</v>
      </c>
      <c r="G83" s="82" t="e">
        <f t="shared" si="9"/>
        <v>#DIV/0!</v>
      </c>
    </row>
    <row r="84" spans="2:7" x14ac:dyDescent="0.25">
      <c r="B84" s="83">
        <f t="shared" si="10"/>
        <v>44166</v>
      </c>
      <c r="C84" s="86">
        <f t="shared" si="11"/>
        <v>68</v>
      </c>
      <c r="D84" s="87">
        <f t="shared" si="6"/>
        <v>0</v>
      </c>
      <c r="E84" s="87">
        <f t="shared" si="7"/>
        <v>338.50734496074534</v>
      </c>
      <c r="F84" s="87">
        <f t="shared" si="8"/>
        <v>321.44839425591215</v>
      </c>
      <c r="G84" s="87" t="e">
        <f t="shared" si="9"/>
        <v>#DIV/0!</v>
      </c>
    </row>
    <row r="85" spans="2:7" x14ac:dyDescent="0.25">
      <c r="B85" s="80">
        <f t="shared" si="10"/>
        <v>44197</v>
      </c>
      <c r="C85" s="81">
        <f t="shared" si="11"/>
        <v>69</v>
      </c>
      <c r="D85" s="82">
        <f t="shared" si="6"/>
        <v>0</v>
      </c>
      <c r="E85" s="82">
        <f t="shared" si="7"/>
        <v>337.16797665134567</v>
      </c>
      <c r="F85" s="82">
        <f t="shared" si="8"/>
        <v>322.78776256531182</v>
      </c>
      <c r="G85" s="82" t="e">
        <f t="shared" si="9"/>
        <v>#DIV/0!</v>
      </c>
    </row>
    <row r="86" spans="2:7" x14ac:dyDescent="0.25">
      <c r="B86" s="83">
        <f t="shared" si="10"/>
        <v>44228</v>
      </c>
      <c r="C86" s="86">
        <f t="shared" si="11"/>
        <v>70</v>
      </c>
      <c r="D86" s="87">
        <f t="shared" si="6"/>
        <v>0</v>
      </c>
      <c r="E86" s="87">
        <f t="shared" si="7"/>
        <v>335.82302764065685</v>
      </c>
      <c r="F86" s="87">
        <f t="shared" si="8"/>
        <v>324.13271157600059</v>
      </c>
      <c r="G86" s="87" t="e">
        <f t="shared" si="9"/>
        <v>#DIV/0!</v>
      </c>
    </row>
    <row r="87" spans="2:7" x14ac:dyDescent="0.25">
      <c r="B87" s="80">
        <f t="shared" si="10"/>
        <v>44256</v>
      </c>
      <c r="C87" s="81">
        <f t="shared" si="11"/>
        <v>71</v>
      </c>
      <c r="D87" s="82">
        <f t="shared" si="6"/>
        <v>0</v>
      </c>
      <c r="E87" s="82">
        <f t="shared" si="7"/>
        <v>334.47247467575681</v>
      </c>
      <c r="F87" s="82">
        <f t="shared" si="8"/>
        <v>325.48326454090062</v>
      </c>
      <c r="G87" s="82" t="e">
        <f t="shared" si="9"/>
        <v>#DIV/0!</v>
      </c>
    </row>
    <row r="88" spans="2:7" x14ac:dyDescent="0.25">
      <c r="B88" s="83">
        <f t="shared" si="10"/>
        <v>44287</v>
      </c>
      <c r="C88" s="86">
        <f t="shared" si="11"/>
        <v>72</v>
      </c>
      <c r="D88" s="87">
        <f t="shared" si="6"/>
        <v>0</v>
      </c>
      <c r="E88" s="87">
        <f t="shared" si="7"/>
        <v>333.1162944068364</v>
      </c>
      <c r="F88" s="87">
        <f t="shared" si="8"/>
        <v>326.83944480982103</v>
      </c>
      <c r="G88" s="87" t="e">
        <f t="shared" si="9"/>
        <v>#DIV/0!</v>
      </c>
    </row>
    <row r="89" spans="2:7" x14ac:dyDescent="0.25">
      <c r="B89" s="80">
        <f t="shared" si="10"/>
        <v>44317</v>
      </c>
      <c r="C89" s="81">
        <f t="shared" si="11"/>
        <v>73</v>
      </c>
      <c r="D89" s="82">
        <f t="shared" si="6"/>
        <v>0</v>
      </c>
      <c r="E89" s="82">
        <f t="shared" si="7"/>
        <v>331.75446338679546</v>
      </c>
      <c r="F89" s="82">
        <f t="shared" si="8"/>
        <v>328.20127582986191</v>
      </c>
      <c r="G89" s="82" t="e">
        <f t="shared" si="9"/>
        <v>#DIV/0!</v>
      </c>
    </row>
    <row r="90" spans="2:7" x14ac:dyDescent="0.25">
      <c r="B90" s="83">
        <f t="shared" si="10"/>
        <v>44348</v>
      </c>
      <c r="C90" s="86">
        <f t="shared" si="11"/>
        <v>74</v>
      </c>
      <c r="D90" s="87">
        <f t="shared" si="6"/>
        <v>0</v>
      </c>
      <c r="E90" s="87">
        <f t="shared" si="7"/>
        <v>330.38695807083781</v>
      </c>
      <c r="F90" s="87">
        <f t="shared" si="8"/>
        <v>329.56878114581968</v>
      </c>
      <c r="G90" s="87" t="e">
        <f t="shared" si="9"/>
        <v>#DIV/0!</v>
      </c>
    </row>
    <row r="91" spans="2:7" x14ac:dyDescent="0.25">
      <c r="B91" s="80">
        <f t="shared" si="10"/>
        <v>44378</v>
      </c>
      <c r="C91" s="81">
        <f t="shared" si="11"/>
        <v>75</v>
      </c>
      <c r="D91" s="82">
        <f t="shared" si="6"/>
        <v>0</v>
      </c>
      <c r="E91" s="82">
        <f t="shared" si="7"/>
        <v>329.01375481606351</v>
      </c>
      <c r="F91" s="82">
        <f t="shared" si="8"/>
        <v>330.94198440059398</v>
      </c>
      <c r="G91" s="82" t="e">
        <f t="shared" si="9"/>
        <v>#DIV/0!</v>
      </c>
    </row>
    <row r="92" spans="2:7" x14ac:dyDescent="0.25">
      <c r="B92" s="83">
        <f t="shared" si="10"/>
        <v>44409</v>
      </c>
      <c r="C92" s="86">
        <f t="shared" si="11"/>
        <v>76</v>
      </c>
      <c r="D92" s="87">
        <f t="shared" si="6"/>
        <v>0</v>
      </c>
      <c r="E92" s="87">
        <f t="shared" si="7"/>
        <v>327.63482988106097</v>
      </c>
      <c r="F92" s="87">
        <f t="shared" si="8"/>
        <v>332.32090933559641</v>
      </c>
      <c r="G92" s="87" t="e">
        <f t="shared" si="9"/>
        <v>#DIV/0!</v>
      </c>
    </row>
    <row r="93" spans="2:7" x14ac:dyDescent="0.25">
      <c r="B93" s="80">
        <f t="shared" si="10"/>
        <v>44440</v>
      </c>
      <c r="C93" s="81">
        <f t="shared" si="11"/>
        <v>77</v>
      </c>
      <c r="D93" s="82">
        <f t="shared" si="6"/>
        <v>0</v>
      </c>
      <c r="E93" s="82">
        <f t="shared" si="7"/>
        <v>326.25015942549607</v>
      </c>
      <c r="F93" s="82">
        <f t="shared" si="8"/>
        <v>333.70557979116143</v>
      </c>
      <c r="G93" s="82" t="e">
        <f t="shared" si="9"/>
        <v>#DIV/0!</v>
      </c>
    </row>
    <row r="94" spans="2:7" x14ac:dyDescent="0.25">
      <c r="B94" s="83">
        <f t="shared" si="10"/>
        <v>44470</v>
      </c>
      <c r="C94" s="86">
        <f t="shared" si="11"/>
        <v>78</v>
      </c>
      <c r="D94" s="87">
        <f t="shared" si="6"/>
        <v>0</v>
      </c>
      <c r="E94" s="87">
        <f t="shared" si="7"/>
        <v>324.85971950969963</v>
      </c>
      <c r="F94" s="87">
        <f t="shared" si="8"/>
        <v>335.09601970695792</v>
      </c>
      <c r="G94" s="87" t="e">
        <f t="shared" si="9"/>
        <v>#DIV/0!</v>
      </c>
    </row>
    <row r="95" spans="2:7" x14ac:dyDescent="0.25">
      <c r="B95" s="80">
        <f t="shared" si="10"/>
        <v>44501</v>
      </c>
      <c r="C95" s="81">
        <f t="shared" si="11"/>
        <v>79</v>
      </c>
      <c r="D95" s="82">
        <f t="shared" si="6"/>
        <v>0</v>
      </c>
      <c r="E95" s="82">
        <f t="shared" si="7"/>
        <v>323.46348609425394</v>
      </c>
      <c r="F95" s="82">
        <f t="shared" si="8"/>
        <v>336.49225312240361</v>
      </c>
      <c r="G95" s="82" t="e">
        <f t="shared" si="9"/>
        <v>#DIV/0!</v>
      </c>
    </row>
    <row r="96" spans="2:7" x14ac:dyDescent="0.25">
      <c r="B96" s="83">
        <f t="shared" si="10"/>
        <v>44531</v>
      </c>
      <c r="C96" s="86">
        <f t="shared" si="11"/>
        <v>80</v>
      </c>
      <c r="D96" s="87">
        <f t="shared" si="6"/>
        <v>0</v>
      </c>
      <c r="E96" s="87">
        <f t="shared" si="7"/>
        <v>322.06143503957719</v>
      </c>
      <c r="F96" s="87">
        <f t="shared" si="8"/>
        <v>337.89430417708019</v>
      </c>
      <c r="G96" s="87" t="e">
        <f t="shared" si="9"/>
        <v>#DIV/0!</v>
      </c>
    </row>
    <row r="97" spans="2:7" x14ac:dyDescent="0.25">
      <c r="B97" s="80">
        <f t="shared" si="10"/>
        <v>44562</v>
      </c>
      <c r="C97" s="81">
        <f t="shared" si="11"/>
        <v>81</v>
      </c>
      <c r="D97" s="82">
        <f t="shared" si="6"/>
        <v>0</v>
      </c>
      <c r="E97" s="82">
        <f t="shared" si="7"/>
        <v>320.65354210550601</v>
      </c>
      <c r="F97" s="82">
        <f t="shared" si="8"/>
        <v>339.30219711115143</v>
      </c>
      <c r="G97" s="82" t="e">
        <f t="shared" si="9"/>
        <v>#DIV/0!</v>
      </c>
    </row>
    <row r="98" spans="2:7" x14ac:dyDescent="0.25">
      <c r="B98" s="83">
        <f t="shared" si="10"/>
        <v>44593</v>
      </c>
      <c r="C98" s="86">
        <f t="shared" si="11"/>
        <v>82</v>
      </c>
      <c r="D98" s="87">
        <f t="shared" si="6"/>
        <v>0</v>
      </c>
      <c r="E98" s="87">
        <f t="shared" si="7"/>
        <v>319.23978295087625</v>
      </c>
      <c r="F98" s="87">
        <f t="shared" si="8"/>
        <v>340.71595626578119</v>
      </c>
      <c r="G98" s="87" t="e">
        <f t="shared" si="9"/>
        <v>#DIV/0!</v>
      </c>
    </row>
    <row r="99" spans="2:7" x14ac:dyDescent="0.25">
      <c r="B99" s="80">
        <f t="shared" si="10"/>
        <v>44621</v>
      </c>
      <c r="C99" s="81">
        <f t="shared" si="11"/>
        <v>83</v>
      </c>
      <c r="D99" s="82">
        <f t="shared" si="6"/>
        <v>0</v>
      </c>
      <c r="E99" s="82">
        <f t="shared" si="7"/>
        <v>317.82013313310205</v>
      </c>
      <c r="F99" s="82">
        <f t="shared" si="8"/>
        <v>342.13560608355533</v>
      </c>
      <c r="G99" s="82" t="e">
        <f t="shared" si="9"/>
        <v>#DIV/0!</v>
      </c>
    </row>
    <row r="100" spans="2:7" x14ac:dyDescent="0.25">
      <c r="B100" s="83">
        <f t="shared" si="10"/>
        <v>44652</v>
      </c>
      <c r="C100" s="86">
        <f t="shared" si="11"/>
        <v>84</v>
      </c>
      <c r="D100" s="87">
        <f t="shared" si="6"/>
        <v>0</v>
      </c>
      <c r="E100" s="87">
        <f t="shared" si="7"/>
        <v>316.39456810775397</v>
      </c>
      <c r="F100" s="87">
        <f t="shared" si="8"/>
        <v>343.56117110890347</v>
      </c>
      <c r="G100" s="87" t="e">
        <f t="shared" si="9"/>
        <v>#DIV/0!</v>
      </c>
    </row>
    <row r="101" spans="2:7" x14ac:dyDescent="0.25">
      <c r="B101" s="80">
        <f t="shared" si="10"/>
        <v>44682</v>
      </c>
      <c r="C101" s="81">
        <f t="shared" si="11"/>
        <v>85</v>
      </c>
      <c r="D101" s="82">
        <f t="shared" si="6"/>
        <v>0</v>
      </c>
      <c r="E101" s="82">
        <f t="shared" si="7"/>
        <v>314.96306322813359</v>
      </c>
      <c r="F101" s="82">
        <f t="shared" si="8"/>
        <v>344.9926759885239</v>
      </c>
      <c r="G101" s="82" t="e">
        <f t="shared" si="9"/>
        <v>#DIV/0!</v>
      </c>
    </row>
    <row r="102" spans="2:7" x14ac:dyDescent="0.25">
      <c r="B102" s="83">
        <f t="shared" si="10"/>
        <v>44713</v>
      </c>
      <c r="C102" s="86">
        <f t="shared" si="11"/>
        <v>86</v>
      </c>
      <c r="D102" s="87">
        <f t="shared" si="6"/>
        <v>0</v>
      </c>
      <c r="E102" s="87">
        <f t="shared" si="7"/>
        <v>313.52559374484804</v>
      </c>
      <c r="F102" s="87">
        <f t="shared" si="8"/>
        <v>346.43014547180945</v>
      </c>
      <c r="G102" s="87" t="e">
        <f t="shared" si="9"/>
        <v>#DIV/0!</v>
      </c>
    </row>
    <row r="103" spans="2:7" x14ac:dyDescent="0.25">
      <c r="B103" s="80">
        <f t="shared" si="10"/>
        <v>44743</v>
      </c>
      <c r="C103" s="81">
        <f t="shared" si="11"/>
        <v>87</v>
      </c>
      <c r="D103" s="82">
        <f t="shared" si="6"/>
        <v>0</v>
      </c>
      <c r="E103" s="82">
        <f t="shared" si="7"/>
        <v>312.08213480538217</v>
      </c>
      <c r="F103" s="82">
        <f t="shared" si="8"/>
        <v>347.87360441127532</v>
      </c>
      <c r="G103" s="82" t="e">
        <f t="shared" si="9"/>
        <v>#DIV/0!</v>
      </c>
    </row>
    <row r="104" spans="2:7" x14ac:dyDescent="0.25">
      <c r="B104" s="83">
        <f t="shared" si="10"/>
        <v>44774</v>
      </c>
      <c r="C104" s="86">
        <f t="shared" si="11"/>
        <v>88</v>
      </c>
      <c r="D104" s="87">
        <f t="shared" si="6"/>
        <v>0</v>
      </c>
      <c r="E104" s="87">
        <f t="shared" si="7"/>
        <v>310.63266145366856</v>
      </c>
      <c r="F104" s="87">
        <f t="shared" si="8"/>
        <v>349.32307776298893</v>
      </c>
      <c r="G104" s="87" t="e">
        <f t="shared" si="9"/>
        <v>#DIV/0!</v>
      </c>
    </row>
    <row r="105" spans="2:7" x14ac:dyDescent="0.25">
      <c r="B105" s="80">
        <f t="shared" si="10"/>
        <v>44805</v>
      </c>
      <c r="C105" s="81">
        <f t="shared" si="11"/>
        <v>89</v>
      </c>
      <c r="D105" s="82">
        <f t="shared" si="6"/>
        <v>0</v>
      </c>
      <c r="E105" s="82">
        <f t="shared" si="7"/>
        <v>309.17714862965602</v>
      </c>
      <c r="F105" s="82">
        <f t="shared" si="8"/>
        <v>350.77859058700142</v>
      </c>
      <c r="G105" s="82" t="e">
        <f t="shared" si="9"/>
        <v>#DIV/0!</v>
      </c>
    </row>
    <row r="106" spans="2:7" x14ac:dyDescent="0.25">
      <c r="B106" s="83">
        <f t="shared" si="10"/>
        <v>44835</v>
      </c>
      <c r="C106" s="86">
        <f t="shared" si="11"/>
        <v>90</v>
      </c>
      <c r="D106" s="87">
        <f t="shared" si="6"/>
        <v>0</v>
      </c>
      <c r="E106" s="87">
        <f t="shared" si="7"/>
        <v>307.71557116887686</v>
      </c>
      <c r="F106" s="87">
        <f t="shared" si="8"/>
        <v>352.24016804778051</v>
      </c>
      <c r="G106" s="87" t="e">
        <f t="shared" si="9"/>
        <v>#DIV/0!</v>
      </c>
    </row>
    <row r="107" spans="2:7" x14ac:dyDescent="0.25">
      <c r="B107" s="80">
        <f t="shared" si="10"/>
        <v>44866</v>
      </c>
      <c r="C107" s="81">
        <f t="shared" si="11"/>
        <v>91</v>
      </c>
      <c r="D107" s="82">
        <f t="shared" si="6"/>
        <v>0</v>
      </c>
      <c r="E107" s="82">
        <f t="shared" si="7"/>
        <v>306.24790380201114</v>
      </c>
      <c r="F107" s="82">
        <f t="shared" si="8"/>
        <v>353.70783541464624</v>
      </c>
      <c r="G107" s="82" t="e">
        <f t="shared" si="9"/>
        <v>#DIV/0!</v>
      </c>
    </row>
    <row r="108" spans="2:7" x14ac:dyDescent="0.25">
      <c r="B108" s="83">
        <f t="shared" si="10"/>
        <v>44896</v>
      </c>
      <c r="C108" s="86">
        <f t="shared" si="11"/>
        <v>92</v>
      </c>
      <c r="D108" s="87">
        <f t="shared" si="6"/>
        <v>0</v>
      </c>
      <c r="E108" s="87">
        <f t="shared" si="7"/>
        <v>304.77412115445009</v>
      </c>
      <c r="F108" s="87">
        <f t="shared" si="8"/>
        <v>355.18161806220735</v>
      </c>
      <c r="G108" s="87" t="e">
        <f t="shared" si="9"/>
        <v>#DIV/0!</v>
      </c>
    </row>
    <row r="109" spans="2:7" x14ac:dyDescent="0.25">
      <c r="B109" s="80">
        <f t="shared" si="10"/>
        <v>44927</v>
      </c>
      <c r="C109" s="81">
        <f t="shared" si="11"/>
        <v>93</v>
      </c>
      <c r="D109" s="82">
        <f t="shared" si="6"/>
        <v>0</v>
      </c>
      <c r="E109" s="82">
        <f t="shared" si="7"/>
        <v>303.29419774585756</v>
      </c>
      <c r="F109" s="82">
        <f t="shared" si="8"/>
        <v>356.66154147079982</v>
      </c>
      <c r="G109" s="82" t="e">
        <f t="shared" si="9"/>
        <v>#DIV/0!</v>
      </c>
    </row>
    <row r="110" spans="2:7" x14ac:dyDescent="0.25">
      <c r="B110" s="83">
        <f t="shared" si="10"/>
        <v>44958</v>
      </c>
      <c r="C110" s="86">
        <f t="shared" si="11"/>
        <v>94</v>
      </c>
      <c r="D110" s="87">
        <f t="shared" si="6"/>
        <v>0</v>
      </c>
      <c r="E110" s="87">
        <f t="shared" si="7"/>
        <v>301.80810798972931</v>
      </c>
      <c r="F110" s="87">
        <f t="shared" si="8"/>
        <v>358.14763122692824</v>
      </c>
      <c r="G110" s="87" t="e">
        <f t="shared" si="9"/>
        <v>#DIV/0!</v>
      </c>
    </row>
    <row r="111" spans="2:7" x14ac:dyDescent="0.25">
      <c r="B111" s="80">
        <f t="shared" si="10"/>
        <v>44986</v>
      </c>
      <c r="C111" s="81">
        <f t="shared" si="11"/>
        <v>95</v>
      </c>
      <c r="D111" s="82">
        <f t="shared" si="6"/>
        <v>0</v>
      </c>
      <c r="E111" s="82">
        <f t="shared" si="7"/>
        <v>300.3158261929504</v>
      </c>
      <c r="F111" s="82">
        <f t="shared" si="8"/>
        <v>359.63991302370709</v>
      </c>
      <c r="G111" s="82" t="e">
        <f t="shared" si="9"/>
        <v>#DIV/0!</v>
      </c>
    </row>
    <row r="112" spans="2:7" x14ac:dyDescent="0.25">
      <c r="B112" s="83">
        <f t="shared" si="10"/>
        <v>45017</v>
      </c>
      <c r="C112" s="86">
        <f t="shared" si="11"/>
        <v>96</v>
      </c>
      <c r="D112" s="87">
        <f t="shared" si="6"/>
        <v>0</v>
      </c>
      <c r="E112" s="87">
        <f t="shared" si="7"/>
        <v>298.8173265553516</v>
      </c>
      <c r="F112" s="87">
        <f t="shared" si="8"/>
        <v>361.13841266130584</v>
      </c>
      <c r="G112" s="87" t="e">
        <f t="shared" si="9"/>
        <v>#DIV/0!</v>
      </c>
    </row>
    <row r="113" spans="2:7" x14ac:dyDescent="0.25">
      <c r="B113" s="80">
        <f t="shared" si="10"/>
        <v>45047</v>
      </c>
      <c r="C113" s="81">
        <f t="shared" si="11"/>
        <v>97</v>
      </c>
      <c r="D113" s="82">
        <f t="shared" si="6"/>
        <v>0</v>
      </c>
      <c r="E113" s="82">
        <f t="shared" si="7"/>
        <v>297.31258316926278</v>
      </c>
      <c r="F113" s="82">
        <f t="shared" si="8"/>
        <v>362.64315604739465</v>
      </c>
      <c r="G113" s="82" t="e">
        <f t="shared" si="9"/>
        <v>#DIV/0!</v>
      </c>
    </row>
    <row r="114" spans="2:7" x14ac:dyDescent="0.25">
      <c r="B114" s="83">
        <f t="shared" si="10"/>
        <v>45078</v>
      </c>
      <c r="C114" s="86">
        <f t="shared" si="11"/>
        <v>98</v>
      </c>
      <c r="D114" s="87">
        <f t="shared" si="6"/>
        <v>0</v>
      </c>
      <c r="E114" s="87">
        <f t="shared" si="7"/>
        <v>295.80157001906542</v>
      </c>
      <c r="F114" s="87">
        <f t="shared" si="8"/>
        <v>364.15416919759213</v>
      </c>
      <c r="G114" s="87" t="e">
        <f t="shared" si="9"/>
        <v>#DIV/0!</v>
      </c>
    </row>
    <row r="115" spans="2:7" x14ac:dyDescent="0.25">
      <c r="B115" s="80">
        <f t="shared" si="10"/>
        <v>45108</v>
      </c>
      <c r="C115" s="81">
        <f t="shared" si="11"/>
        <v>99</v>
      </c>
      <c r="D115" s="82">
        <f t="shared" si="6"/>
        <v>0</v>
      </c>
      <c r="E115" s="82">
        <f t="shared" si="7"/>
        <v>294.28426098074203</v>
      </c>
      <c r="F115" s="82">
        <f t="shared" si="8"/>
        <v>365.67147823591534</v>
      </c>
      <c r="G115" s="82" t="e">
        <f t="shared" si="9"/>
        <v>#DIV/0!</v>
      </c>
    </row>
    <row r="116" spans="2:7" x14ac:dyDescent="0.25">
      <c r="B116" s="83">
        <f t="shared" si="10"/>
        <v>45139</v>
      </c>
      <c r="C116" s="86">
        <f t="shared" si="11"/>
        <v>100</v>
      </c>
      <c r="D116" s="87">
        <f t="shared" si="6"/>
        <v>0</v>
      </c>
      <c r="E116" s="87">
        <f t="shared" si="7"/>
        <v>292.76062982142577</v>
      </c>
      <c r="F116" s="87">
        <f t="shared" si="8"/>
        <v>367.19510939523173</v>
      </c>
      <c r="G116" s="87" t="e">
        <f t="shared" si="9"/>
        <v>#DIV/0!</v>
      </c>
    </row>
    <row r="117" spans="2:7" x14ac:dyDescent="0.25">
      <c r="B117" s="80">
        <f t="shared" si="10"/>
        <v>45170</v>
      </c>
      <c r="C117" s="81">
        <f t="shared" si="11"/>
        <v>101</v>
      </c>
      <c r="D117" s="82">
        <f t="shared" si="6"/>
        <v>0</v>
      </c>
      <c r="E117" s="82">
        <f t="shared" si="7"/>
        <v>291.23065019894557</v>
      </c>
      <c r="F117" s="82">
        <f t="shared" si="8"/>
        <v>368.72508901771181</v>
      </c>
      <c r="G117" s="82" t="e">
        <f t="shared" si="9"/>
        <v>#DIV/0!</v>
      </c>
    </row>
    <row r="118" spans="2:7" x14ac:dyDescent="0.25">
      <c r="B118" s="83">
        <f t="shared" si="10"/>
        <v>45200</v>
      </c>
      <c r="C118" s="86">
        <f t="shared" si="11"/>
        <v>102</v>
      </c>
      <c r="D118" s="87">
        <f t="shared" si="6"/>
        <v>0</v>
      </c>
      <c r="E118" s="87">
        <f t="shared" si="7"/>
        <v>289.69429566137183</v>
      </c>
      <c r="F118" s="87">
        <f t="shared" si="8"/>
        <v>370.26144355528561</v>
      </c>
      <c r="G118" s="87" t="e">
        <f t="shared" si="9"/>
        <v>#DIV/0!</v>
      </c>
    </row>
    <row r="119" spans="2:7" x14ac:dyDescent="0.25">
      <c r="B119" s="80">
        <f t="shared" si="10"/>
        <v>45231</v>
      </c>
      <c r="C119" s="81">
        <f t="shared" si="11"/>
        <v>103</v>
      </c>
      <c r="D119" s="82">
        <f t="shared" si="6"/>
        <v>0</v>
      </c>
      <c r="E119" s="82">
        <f t="shared" si="7"/>
        <v>288.15153964655815</v>
      </c>
      <c r="F119" s="82">
        <f t="shared" si="8"/>
        <v>371.80419957009934</v>
      </c>
      <c r="G119" s="82" t="e">
        <f t="shared" si="9"/>
        <v>#DIV/0!</v>
      </c>
    </row>
    <row r="120" spans="2:7" x14ac:dyDescent="0.25">
      <c r="B120" s="83">
        <f t="shared" si="10"/>
        <v>45261</v>
      </c>
      <c r="C120" s="86">
        <f t="shared" si="11"/>
        <v>104</v>
      </c>
      <c r="D120" s="87">
        <f t="shared" si="6"/>
        <v>0</v>
      </c>
      <c r="E120" s="87">
        <f t="shared" si="7"/>
        <v>286.60235548168271</v>
      </c>
      <c r="F120" s="87">
        <f t="shared" si="8"/>
        <v>373.35338373497473</v>
      </c>
      <c r="G120" s="87" t="e">
        <f t="shared" si="9"/>
        <v>#DIV/0!</v>
      </c>
    </row>
    <row r="121" spans="2:7" x14ac:dyDescent="0.25">
      <c r="B121" s="80">
        <f t="shared" si="10"/>
        <v>45292</v>
      </c>
      <c r="C121" s="81">
        <f t="shared" si="11"/>
        <v>105</v>
      </c>
      <c r="D121" s="82">
        <f t="shared" si="6"/>
        <v>0</v>
      </c>
      <c r="E121" s="82">
        <f t="shared" si="7"/>
        <v>285.04671638278705</v>
      </c>
      <c r="F121" s="82">
        <f t="shared" si="8"/>
        <v>374.90902283387044</v>
      </c>
      <c r="G121" s="82" t="e">
        <f t="shared" si="9"/>
        <v>#DIV/0!</v>
      </c>
    </row>
    <row r="122" spans="2:7" x14ac:dyDescent="0.25">
      <c r="B122" s="83">
        <f t="shared" si="10"/>
        <v>45323</v>
      </c>
      <c r="C122" s="86">
        <f t="shared" si="11"/>
        <v>106</v>
      </c>
      <c r="D122" s="87">
        <f t="shared" si="6"/>
        <v>0</v>
      </c>
      <c r="E122" s="87">
        <f t="shared" si="7"/>
        <v>283.48459545431251</v>
      </c>
      <c r="F122" s="87">
        <f t="shared" si="8"/>
        <v>376.47114376234492</v>
      </c>
      <c r="G122" s="87" t="e">
        <f t="shared" si="9"/>
        <v>#DIV/0!</v>
      </c>
    </row>
    <row r="123" spans="2:7" x14ac:dyDescent="0.25">
      <c r="B123" s="80">
        <f t="shared" si="10"/>
        <v>45352</v>
      </c>
      <c r="C123" s="81">
        <f t="shared" si="11"/>
        <v>107</v>
      </c>
      <c r="D123" s="82">
        <f t="shared" si="6"/>
        <v>0</v>
      </c>
      <c r="E123" s="82">
        <f t="shared" si="7"/>
        <v>281.91596568863605</v>
      </c>
      <c r="F123" s="82">
        <f t="shared" si="8"/>
        <v>378.03977352802133</v>
      </c>
      <c r="G123" s="82" t="e">
        <f t="shared" si="9"/>
        <v>#DIV/0!</v>
      </c>
    </row>
    <row r="124" spans="2:7" x14ac:dyDescent="0.25">
      <c r="B124" s="83">
        <f t="shared" si="10"/>
        <v>45383</v>
      </c>
      <c r="C124" s="86">
        <f t="shared" si="11"/>
        <v>108</v>
      </c>
      <c r="D124" s="87">
        <f t="shared" si="6"/>
        <v>0</v>
      </c>
      <c r="E124" s="87">
        <f t="shared" si="7"/>
        <v>280.34079996560263</v>
      </c>
      <c r="F124" s="87">
        <f t="shared" si="8"/>
        <v>379.61493925105486</v>
      </c>
      <c r="G124" s="87" t="e">
        <f t="shared" si="9"/>
        <v>#DIV/0!</v>
      </c>
    </row>
    <row r="125" spans="2:7" x14ac:dyDescent="0.25">
      <c r="B125" s="80">
        <f t="shared" si="10"/>
        <v>45413</v>
      </c>
      <c r="C125" s="81">
        <f t="shared" si="11"/>
        <v>109</v>
      </c>
      <c r="D125" s="82">
        <f t="shared" si="6"/>
        <v>0</v>
      </c>
      <c r="E125" s="82">
        <f t="shared" si="7"/>
        <v>278.75907105205658</v>
      </c>
      <c r="F125" s="82">
        <f t="shared" si="8"/>
        <v>381.19666816460085</v>
      </c>
      <c r="G125" s="82" t="e">
        <f t="shared" si="9"/>
        <v>#DIV/0!</v>
      </c>
    </row>
    <row r="126" spans="2:7" x14ac:dyDescent="0.25">
      <c r="B126" s="83">
        <f t="shared" si="10"/>
        <v>45444</v>
      </c>
      <c r="C126" s="86">
        <f t="shared" si="11"/>
        <v>110</v>
      </c>
      <c r="D126" s="87">
        <f t="shared" si="6"/>
        <v>0</v>
      </c>
      <c r="E126" s="87">
        <f t="shared" si="7"/>
        <v>277.17075160137074</v>
      </c>
      <c r="F126" s="87">
        <f t="shared" si="8"/>
        <v>382.7849876152867</v>
      </c>
      <c r="G126" s="87" t="e">
        <f t="shared" si="9"/>
        <v>#DIV/0!</v>
      </c>
    </row>
    <row r="127" spans="2:7" x14ac:dyDescent="0.25">
      <c r="B127" s="80">
        <f t="shared" si="10"/>
        <v>45474</v>
      </c>
      <c r="C127" s="81">
        <f t="shared" si="11"/>
        <v>111</v>
      </c>
      <c r="D127" s="82">
        <f t="shared" si="6"/>
        <v>0</v>
      </c>
      <c r="E127" s="82">
        <f t="shared" si="7"/>
        <v>275.57581415297375</v>
      </c>
      <c r="F127" s="82">
        <f t="shared" si="8"/>
        <v>384.37992506368374</v>
      </c>
      <c r="G127" s="82" t="e">
        <f t="shared" si="9"/>
        <v>#DIV/0!</v>
      </c>
    </row>
    <row r="128" spans="2:7" x14ac:dyDescent="0.25">
      <c r="B128" s="83">
        <f t="shared" si="10"/>
        <v>45505</v>
      </c>
      <c r="C128" s="86">
        <f t="shared" si="11"/>
        <v>112</v>
      </c>
      <c r="D128" s="87">
        <f t="shared" si="6"/>
        <v>0</v>
      </c>
      <c r="E128" s="87">
        <f t="shared" si="7"/>
        <v>273.97423113187506</v>
      </c>
      <c r="F128" s="87">
        <f t="shared" si="8"/>
        <v>385.98150808478243</v>
      </c>
      <c r="G128" s="87" t="e">
        <f t="shared" si="9"/>
        <v>#DIV/0!</v>
      </c>
    </row>
    <row r="129" spans="2:7" x14ac:dyDescent="0.25">
      <c r="B129" s="80">
        <f t="shared" si="10"/>
        <v>45536</v>
      </c>
      <c r="C129" s="81">
        <f t="shared" si="11"/>
        <v>113</v>
      </c>
      <c r="D129" s="82">
        <f t="shared" si="6"/>
        <v>0</v>
      </c>
      <c r="E129" s="82">
        <f t="shared" si="7"/>
        <v>272.3659748481885</v>
      </c>
      <c r="F129" s="82">
        <f t="shared" si="8"/>
        <v>387.58976436846905</v>
      </c>
      <c r="G129" s="82" t="e">
        <f t="shared" si="9"/>
        <v>#DIV/0!</v>
      </c>
    </row>
    <row r="130" spans="2:7" x14ac:dyDescent="0.25">
      <c r="B130" s="83">
        <f t="shared" si="10"/>
        <v>45566</v>
      </c>
      <c r="C130" s="86">
        <f t="shared" si="11"/>
        <v>114</v>
      </c>
      <c r="D130" s="87">
        <f t="shared" si="6"/>
        <v>0</v>
      </c>
      <c r="E130" s="87">
        <f t="shared" si="7"/>
        <v>270.75101749665316</v>
      </c>
      <c r="F130" s="87">
        <f t="shared" si="8"/>
        <v>389.20472172000427</v>
      </c>
      <c r="G130" s="87" t="e">
        <f t="shared" si="9"/>
        <v>#DIV/0!</v>
      </c>
    </row>
    <row r="131" spans="2:7" x14ac:dyDescent="0.25">
      <c r="B131" s="80">
        <f t="shared" si="10"/>
        <v>45597</v>
      </c>
      <c r="C131" s="81">
        <f t="shared" si="11"/>
        <v>115</v>
      </c>
      <c r="D131" s="82">
        <f t="shared" si="6"/>
        <v>0</v>
      </c>
      <c r="E131" s="82">
        <f t="shared" si="7"/>
        <v>269.12933115615317</v>
      </c>
      <c r="F131" s="82">
        <f t="shared" si="8"/>
        <v>390.82640806050426</v>
      </c>
      <c r="G131" s="82" t="e">
        <f t="shared" si="9"/>
        <v>#DIV/0!</v>
      </c>
    </row>
    <row r="132" spans="2:7" x14ac:dyDescent="0.25">
      <c r="B132" s="83">
        <f t="shared" si="10"/>
        <v>45627</v>
      </c>
      <c r="C132" s="86">
        <f t="shared" si="11"/>
        <v>116</v>
      </c>
      <c r="D132" s="87">
        <f t="shared" si="6"/>
        <v>0</v>
      </c>
      <c r="E132" s="87">
        <f t="shared" si="7"/>
        <v>267.50088778923441</v>
      </c>
      <c r="F132" s="87">
        <f t="shared" si="8"/>
        <v>392.45485142742302</v>
      </c>
      <c r="G132" s="87" t="e">
        <f t="shared" si="9"/>
        <v>#DIV/0!</v>
      </c>
    </row>
    <row r="133" spans="2:7" x14ac:dyDescent="0.25">
      <c r="B133" s="80">
        <f t="shared" si="10"/>
        <v>45658</v>
      </c>
      <c r="C133" s="81">
        <f t="shared" si="11"/>
        <v>117</v>
      </c>
      <c r="D133" s="82">
        <f t="shared" si="6"/>
        <v>0</v>
      </c>
      <c r="E133" s="82">
        <f t="shared" si="7"/>
        <v>265.86565924162022</v>
      </c>
      <c r="F133" s="82">
        <f t="shared" si="8"/>
        <v>394.09007997503733</v>
      </c>
      <c r="G133" s="82" t="e">
        <f t="shared" si="9"/>
        <v>#DIV/0!</v>
      </c>
    </row>
    <row r="134" spans="2:7" x14ac:dyDescent="0.25">
      <c r="B134" s="83">
        <f t="shared" si="10"/>
        <v>45689</v>
      </c>
      <c r="C134" s="86">
        <f t="shared" si="11"/>
        <v>118</v>
      </c>
      <c r="D134" s="87">
        <f t="shared" si="6"/>
        <v>0</v>
      </c>
      <c r="E134" s="87">
        <f t="shared" si="7"/>
        <v>264.22361724172413</v>
      </c>
      <c r="F134" s="87">
        <f t="shared" si="8"/>
        <v>395.73212197493325</v>
      </c>
      <c r="G134" s="87" t="e">
        <f t="shared" si="9"/>
        <v>#DIV/0!</v>
      </c>
    </row>
    <row r="135" spans="2:7" x14ac:dyDescent="0.25">
      <c r="B135" s="80">
        <f t="shared" si="10"/>
        <v>45717</v>
      </c>
      <c r="C135" s="81">
        <f t="shared" si="11"/>
        <v>119</v>
      </c>
      <c r="D135" s="82">
        <f t="shared" si="6"/>
        <v>0</v>
      </c>
      <c r="E135" s="82">
        <f t="shared" si="7"/>
        <v>262.5747334001619</v>
      </c>
      <c r="F135" s="82">
        <f t="shared" si="8"/>
        <v>397.38100581649553</v>
      </c>
      <c r="G135" s="82" t="e">
        <f t="shared" si="9"/>
        <v>#DIV/0!</v>
      </c>
    </row>
    <row r="136" spans="2:7" x14ac:dyDescent="0.25">
      <c r="B136" s="83">
        <f t="shared" si="10"/>
        <v>45748</v>
      </c>
      <c r="C136" s="86">
        <f t="shared" si="11"/>
        <v>120</v>
      </c>
      <c r="D136" s="87">
        <f t="shared" si="6"/>
        <v>0</v>
      </c>
      <c r="E136" s="87">
        <f t="shared" si="7"/>
        <v>260.91897920925982</v>
      </c>
      <c r="F136" s="87">
        <f t="shared" si="8"/>
        <v>399.03676000739762</v>
      </c>
      <c r="G136" s="87" t="e">
        <f t="shared" si="9"/>
        <v>#DIV/0!</v>
      </c>
    </row>
    <row r="137" spans="2:7" x14ac:dyDescent="0.25">
      <c r="B137" s="80">
        <f t="shared" si="10"/>
        <v>45778</v>
      </c>
      <c r="C137" s="81">
        <f t="shared" si="11"/>
        <v>121</v>
      </c>
      <c r="D137" s="82">
        <f t="shared" si="6"/>
        <v>0</v>
      </c>
      <c r="E137" s="82">
        <f t="shared" si="7"/>
        <v>259.25632604256242</v>
      </c>
      <c r="F137" s="82">
        <f t="shared" si="8"/>
        <v>400.69941317409501</v>
      </c>
      <c r="G137" s="82" t="e">
        <f t="shared" si="9"/>
        <v>#DIV/0!</v>
      </c>
    </row>
    <row r="138" spans="2:7" x14ac:dyDescent="0.25">
      <c r="B138" s="83">
        <f t="shared" si="10"/>
        <v>45809</v>
      </c>
      <c r="C138" s="86">
        <f t="shared" si="11"/>
        <v>122</v>
      </c>
      <c r="D138" s="87">
        <f t="shared" si="6"/>
        <v>0</v>
      </c>
      <c r="E138" s="87">
        <f t="shared" si="7"/>
        <v>257.586745154337</v>
      </c>
      <c r="F138" s="87">
        <f t="shared" si="8"/>
        <v>402.3689940623205</v>
      </c>
      <c r="G138" s="87" t="e">
        <f t="shared" si="9"/>
        <v>#DIV/0!</v>
      </c>
    </row>
    <row r="139" spans="2:7" x14ac:dyDescent="0.25">
      <c r="B139" s="80">
        <f t="shared" si="10"/>
        <v>45839</v>
      </c>
      <c r="C139" s="81">
        <f t="shared" si="11"/>
        <v>123</v>
      </c>
      <c r="D139" s="82">
        <f t="shared" si="6"/>
        <v>0</v>
      </c>
      <c r="E139" s="82">
        <f t="shared" si="7"/>
        <v>255.91020767907727</v>
      </c>
      <c r="F139" s="82">
        <f t="shared" si="8"/>
        <v>404.04553153758013</v>
      </c>
      <c r="G139" s="82" t="e">
        <f t="shared" si="9"/>
        <v>#DIV/0!</v>
      </c>
    </row>
    <row r="140" spans="2:7" x14ac:dyDescent="0.25">
      <c r="B140" s="83">
        <f t="shared" si="10"/>
        <v>45870</v>
      </c>
      <c r="C140" s="86">
        <f t="shared" si="11"/>
        <v>124</v>
      </c>
      <c r="D140" s="87">
        <f t="shared" si="6"/>
        <v>0</v>
      </c>
      <c r="E140" s="87">
        <f t="shared" si="7"/>
        <v>254.22668463100405</v>
      </c>
      <c r="F140" s="87">
        <f t="shared" si="8"/>
        <v>405.72905458565339</v>
      </c>
      <c r="G140" s="87" t="e">
        <f t="shared" si="9"/>
        <v>#DIV/0!</v>
      </c>
    </row>
    <row r="141" spans="2:7" x14ac:dyDescent="0.25">
      <c r="B141" s="80">
        <f t="shared" si="10"/>
        <v>45901</v>
      </c>
      <c r="C141" s="81">
        <f t="shared" si="11"/>
        <v>125</v>
      </c>
      <c r="D141" s="82">
        <f t="shared" si="6"/>
        <v>0</v>
      </c>
      <c r="E141" s="82">
        <f t="shared" si="7"/>
        <v>252.53614690356386</v>
      </c>
      <c r="F141" s="82">
        <f t="shared" si="8"/>
        <v>407.41959231309363</v>
      </c>
      <c r="G141" s="82" t="e">
        <f t="shared" si="9"/>
        <v>#DIV/0!</v>
      </c>
    </row>
    <row r="142" spans="2:7" x14ac:dyDescent="0.25">
      <c r="B142" s="83">
        <f t="shared" si="10"/>
        <v>45931</v>
      </c>
      <c r="C142" s="86">
        <f t="shared" si="11"/>
        <v>126</v>
      </c>
      <c r="D142" s="87">
        <f t="shared" si="6"/>
        <v>0</v>
      </c>
      <c r="E142" s="87">
        <f t="shared" si="7"/>
        <v>250.83856526892595</v>
      </c>
      <c r="F142" s="87">
        <f t="shared" si="8"/>
        <v>409.11717394773149</v>
      </c>
      <c r="G142" s="87" t="e">
        <f t="shared" si="9"/>
        <v>#DIV/0!</v>
      </c>
    </row>
    <row r="143" spans="2:7" x14ac:dyDescent="0.25">
      <c r="B143" s="80">
        <f t="shared" si="10"/>
        <v>45962</v>
      </c>
      <c r="C143" s="81">
        <f t="shared" si="11"/>
        <v>127</v>
      </c>
      <c r="D143" s="82">
        <f t="shared" si="6"/>
        <v>0</v>
      </c>
      <c r="E143" s="82">
        <f t="shared" si="7"/>
        <v>249.13391037747706</v>
      </c>
      <c r="F143" s="82">
        <f t="shared" si="8"/>
        <v>410.82182883918034</v>
      </c>
      <c r="G143" s="82" t="e">
        <f t="shared" si="9"/>
        <v>#DIV/0!</v>
      </c>
    </row>
    <row r="144" spans="2:7" x14ac:dyDescent="0.25">
      <c r="B144" s="83">
        <f t="shared" si="10"/>
        <v>45992</v>
      </c>
      <c r="C144" s="86">
        <f t="shared" si="11"/>
        <v>128</v>
      </c>
      <c r="D144" s="87">
        <f t="shared" si="6"/>
        <v>0</v>
      </c>
      <c r="E144" s="87">
        <f t="shared" si="7"/>
        <v>247.4221527573138</v>
      </c>
      <c r="F144" s="87">
        <f t="shared" si="8"/>
        <v>412.53358645934367</v>
      </c>
      <c r="G144" s="87" t="e">
        <f t="shared" si="9"/>
        <v>#DIV/0!</v>
      </c>
    </row>
    <row r="145" spans="2:7" x14ac:dyDescent="0.25">
      <c r="B145" s="80">
        <f t="shared" si="10"/>
        <v>46023</v>
      </c>
      <c r="C145" s="81">
        <f t="shared" si="11"/>
        <v>129</v>
      </c>
      <c r="D145" s="82">
        <f t="shared" ref="D145:D208" si="12">IF($C145="","",$E$10)</f>
        <v>0</v>
      </c>
      <c r="E145" s="82">
        <f t="shared" ref="E145:E208" si="13">IF($C145="","",-1*IPMT($E$6/12,$C145,$E$8*12,$E$5))</f>
        <v>245.7032628137332</v>
      </c>
      <c r="F145" s="82">
        <f t="shared" ref="F145:F208" si="14">IF($C145="","",-1*PPMT($E$6/12,$C145,$E$8*12,$E$5))</f>
        <v>414.25247640292417</v>
      </c>
      <c r="G145" s="82" t="e">
        <f t="shared" ref="G145:G208" si="15">IF($C145="","",G144-F145)</f>
        <v>#DIV/0!</v>
      </c>
    </row>
    <row r="146" spans="2:7" x14ac:dyDescent="0.25">
      <c r="B146" s="83">
        <f t="shared" ref="B146:B209" si="16">EDATE(B145,1)</f>
        <v>46054</v>
      </c>
      <c r="C146" s="86">
        <f t="shared" ref="C146:C209" si="17">IF(OR(C145="",C145&gt;=$E$9),"",C145+1)</f>
        <v>130</v>
      </c>
      <c r="D146" s="87">
        <f t="shared" si="12"/>
        <v>0</v>
      </c>
      <c r="E146" s="87">
        <f t="shared" si="13"/>
        <v>243.97721082872104</v>
      </c>
      <c r="F146" s="87">
        <f t="shared" si="14"/>
        <v>415.97852838793642</v>
      </c>
      <c r="G146" s="87" t="e">
        <f t="shared" si="15"/>
        <v>#DIV/0!</v>
      </c>
    </row>
    <row r="147" spans="2:7" x14ac:dyDescent="0.25">
      <c r="B147" s="80">
        <f t="shared" si="16"/>
        <v>46082</v>
      </c>
      <c r="C147" s="81">
        <f t="shared" si="17"/>
        <v>131</v>
      </c>
      <c r="D147" s="82">
        <f t="shared" si="12"/>
        <v>0</v>
      </c>
      <c r="E147" s="82">
        <f t="shared" si="13"/>
        <v>242.24396696043794</v>
      </c>
      <c r="F147" s="82">
        <f t="shared" si="14"/>
        <v>417.71177225621955</v>
      </c>
      <c r="G147" s="82" t="e">
        <f t="shared" si="15"/>
        <v>#DIV/0!</v>
      </c>
    </row>
    <row r="148" spans="2:7" x14ac:dyDescent="0.25">
      <c r="B148" s="83">
        <f t="shared" si="16"/>
        <v>46113</v>
      </c>
      <c r="C148" s="86">
        <f t="shared" si="17"/>
        <v>132</v>
      </c>
      <c r="D148" s="87">
        <f t="shared" si="12"/>
        <v>0</v>
      </c>
      <c r="E148" s="87">
        <f t="shared" si="13"/>
        <v>240.50350124270372</v>
      </c>
      <c r="F148" s="87">
        <f t="shared" si="14"/>
        <v>419.4522379739538</v>
      </c>
      <c r="G148" s="87" t="e">
        <f t="shared" si="15"/>
        <v>#DIV/0!</v>
      </c>
    </row>
    <row r="149" spans="2:7" x14ac:dyDescent="0.25">
      <c r="B149" s="80">
        <f t="shared" si="16"/>
        <v>46143</v>
      </c>
      <c r="C149" s="81">
        <f t="shared" si="17"/>
        <v>133</v>
      </c>
      <c r="D149" s="82">
        <f t="shared" si="12"/>
        <v>0</v>
      </c>
      <c r="E149" s="82">
        <f t="shared" si="13"/>
        <v>238.75578358447888</v>
      </c>
      <c r="F149" s="82">
        <f t="shared" si="14"/>
        <v>421.19995563217861</v>
      </c>
      <c r="G149" s="82" t="e">
        <f t="shared" si="15"/>
        <v>#DIV/0!</v>
      </c>
    </row>
    <row r="150" spans="2:7" x14ac:dyDescent="0.25">
      <c r="B150" s="83">
        <f t="shared" si="16"/>
        <v>46174</v>
      </c>
      <c r="C150" s="86">
        <f t="shared" si="17"/>
        <v>134</v>
      </c>
      <c r="D150" s="87">
        <f t="shared" si="12"/>
        <v>0</v>
      </c>
      <c r="E150" s="87">
        <f t="shared" si="13"/>
        <v>237.00078376934485</v>
      </c>
      <c r="F150" s="87">
        <f t="shared" si="14"/>
        <v>422.95495544731261</v>
      </c>
      <c r="G150" s="87" t="e">
        <f t="shared" si="15"/>
        <v>#DIV/0!</v>
      </c>
    </row>
    <row r="151" spans="2:7" x14ac:dyDescent="0.25">
      <c r="B151" s="80">
        <f t="shared" si="16"/>
        <v>46204</v>
      </c>
      <c r="C151" s="81">
        <f t="shared" si="17"/>
        <v>135</v>
      </c>
      <c r="D151" s="82">
        <f t="shared" si="12"/>
        <v>0</v>
      </c>
      <c r="E151" s="82">
        <f t="shared" si="13"/>
        <v>235.23847145498101</v>
      </c>
      <c r="F151" s="82">
        <f t="shared" si="14"/>
        <v>424.7172677616764</v>
      </c>
      <c r="G151" s="82" t="e">
        <f t="shared" si="15"/>
        <v>#DIV/0!</v>
      </c>
    </row>
    <row r="152" spans="2:7" x14ac:dyDescent="0.25">
      <c r="B152" s="83">
        <f t="shared" si="16"/>
        <v>46235</v>
      </c>
      <c r="C152" s="86">
        <f t="shared" si="17"/>
        <v>136</v>
      </c>
      <c r="D152" s="87">
        <f t="shared" si="12"/>
        <v>0</v>
      </c>
      <c r="E152" s="87">
        <f t="shared" si="13"/>
        <v>233.46881617264071</v>
      </c>
      <c r="F152" s="87">
        <f t="shared" si="14"/>
        <v>426.48692304401675</v>
      </c>
      <c r="G152" s="87" t="e">
        <f t="shared" si="15"/>
        <v>#DIV/0!</v>
      </c>
    </row>
    <row r="153" spans="2:7" x14ac:dyDescent="0.25">
      <c r="B153" s="80">
        <f t="shared" si="16"/>
        <v>46266</v>
      </c>
      <c r="C153" s="81">
        <f t="shared" si="17"/>
        <v>137</v>
      </c>
      <c r="D153" s="82">
        <f t="shared" si="12"/>
        <v>0</v>
      </c>
      <c r="E153" s="82">
        <f t="shared" si="13"/>
        <v>231.69178732662394</v>
      </c>
      <c r="F153" s="82">
        <f t="shared" si="14"/>
        <v>428.26395189003347</v>
      </c>
      <c r="G153" s="82" t="e">
        <f t="shared" si="15"/>
        <v>#DIV/0!</v>
      </c>
    </row>
    <row r="154" spans="2:7" x14ac:dyDescent="0.25">
      <c r="B154" s="83">
        <f t="shared" si="16"/>
        <v>46296</v>
      </c>
      <c r="C154" s="86">
        <f t="shared" si="17"/>
        <v>138</v>
      </c>
      <c r="D154" s="87">
        <f t="shared" si="12"/>
        <v>0</v>
      </c>
      <c r="E154" s="87">
        <f t="shared" si="13"/>
        <v>229.90735419374886</v>
      </c>
      <c r="F154" s="87">
        <f t="shared" si="14"/>
        <v>430.04838502290863</v>
      </c>
      <c r="G154" s="87" t="e">
        <f t="shared" si="15"/>
        <v>#DIV/0!</v>
      </c>
    </row>
    <row r="155" spans="2:7" x14ac:dyDescent="0.25">
      <c r="B155" s="80">
        <f t="shared" si="16"/>
        <v>46327</v>
      </c>
      <c r="C155" s="81">
        <f t="shared" si="17"/>
        <v>139</v>
      </c>
      <c r="D155" s="82">
        <f t="shared" si="12"/>
        <v>0</v>
      </c>
      <c r="E155" s="82">
        <f t="shared" si="13"/>
        <v>228.11548592282006</v>
      </c>
      <c r="F155" s="82">
        <f t="shared" si="14"/>
        <v>431.84025329383741</v>
      </c>
      <c r="G155" s="82" t="e">
        <f t="shared" si="15"/>
        <v>#DIV/0!</v>
      </c>
    </row>
    <row r="156" spans="2:7" x14ac:dyDescent="0.25">
      <c r="B156" s="83">
        <f t="shared" si="16"/>
        <v>46357</v>
      </c>
      <c r="C156" s="86">
        <f t="shared" si="17"/>
        <v>140</v>
      </c>
      <c r="D156" s="87">
        <f t="shared" si="12"/>
        <v>0</v>
      </c>
      <c r="E156" s="87">
        <f t="shared" si="13"/>
        <v>226.31615153409572</v>
      </c>
      <c r="F156" s="87">
        <f t="shared" si="14"/>
        <v>433.63958768256174</v>
      </c>
      <c r="G156" s="87" t="e">
        <f t="shared" si="15"/>
        <v>#DIV/0!</v>
      </c>
    </row>
    <row r="157" spans="2:7" x14ac:dyDescent="0.25">
      <c r="B157" s="80">
        <f t="shared" si="16"/>
        <v>46388</v>
      </c>
      <c r="C157" s="81">
        <f t="shared" si="17"/>
        <v>141</v>
      </c>
      <c r="D157" s="82">
        <f t="shared" si="12"/>
        <v>0</v>
      </c>
      <c r="E157" s="82">
        <f t="shared" si="13"/>
        <v>224.50931991875171</v>
      </c>
      <c r="F157" s="82">
        <f t="shared" si="14"/>
        <v>435.44641929790572</v>
      </c>
      <c r="G157" s="82" t="e">
        <f t="shared" si="15"/>
        <v>#DIV/0!</v>
      </c>
    </row>
    <row r="158" spans="2:7" x14ac:dyDescent="0.25">
      <c r="B158" s="83">
        <f t="shared" si="16"/>
        <v>46419</v>
      </c>
      <c r="C158" s="86">
        <f t="shared" si="17"/>
        <v>142</v>
      </c>
      <c r="D158" s="87">
        <f t="shared" si="12"/>
        <v>0</v>
      </c>
      <c r="E158" s="87">
        <f t="shared" si="13"/>
        <v>222.69495983834375</v>
      </c>
      <c r="F158" s="87">
        <f t="shared" si="14"/>
        <v>437.26077937831366</v>
      </c>
      <c r="G158" s="87" t="e">
        <f t="shared" si="15"/>
        <v>#DIV/0!</v>
      </c>
    </row>
    <row r="159" spans="2:7" x14ac:dyDescent="0.25">
      <c r="B159" s="80">
        <f t="shared" si="16"/>
        <v>46447</v>
      </c>
      <c r="C159" s="81">
        <f t="shared" si="17"/>
        <v>143</v>
      </c>
      <c r="D159" s="82">
        <f t="shared" si="12"/>
        <v>0</v>
      </c>
      <c r="E159" s="82">
        <f t="shared" si="13"/>
        <v>220.87303992426743</v>
      </c>
      <c r="F159" s="82">
        <f t="shared" si="14"/>
        <v>439.08269929238992</v>
      </c>
      <c r="G159" s="82" t="e">
        <f t="shared" si="15"/>
        <v>#DIV/0!</v>
      </c>
    </row>
    <row r="160" spans="2:7" x14ac:dyDescent="0.25">
      <c r="B160" s="83">
        <f t="shared" si="16"/>
        <v>46478</v>
      </c>
      <c r="C160" s="86">
        <f t="shared" si="17"/>
        <v>144</v>
      </c>
      <c r="D160" s="87">
        <f t="shared" si="12"/>
        <v>0</v>
      </c>
      <c r="E160" s="87">
        <f t="shared" si="13"/>
        <v>219.04352867721585</v>
      </c>
      <c r="F160" s="87">
        <f t="shared" si="14"/>
        <v>440.91221053944167</v>
      </c>
      <c r="G160" s="87" t="e">
        <f t="shared" si="15"/>
        <v>#DIV/0!</v>
      </c>
    </row>
    <row r="161" spans="2:7" x14ac:dyDescent="0.25">
      <c r="B161" s="80">
        <f t="shared" si="16"/>
        <v>46508</v>
      </c>
      <c r="C161" s="81">
        <f t="shared" si="17"/>
        <v>145</v>
      </c>
      <c r="D161" s="82">
        <f t="shared" si="12"/>
        <v>0</v>
      </c>
      <c r="E161" s="82">
        <f t="shared" si="13"/>
        <v>217.20639446663486</v>
      </c>
      <c r="F161" s="82">
        <f t="shared" si="14"/>
        <v>442.74934475002266</v>
      </c>
      <c r="G161" s="82" t="e">
        <f t="shared" si="15"/>
        <v>#DIV/0!</v>
      </c>
    </row>
    <row r="162" spans="2:7" x14ac:dyDescent="0.25">
      <c r="B162" s="83">
        <f t="shared" si="16"/>
        <v>46539</v>
      </c>
      <c r="C162" s="86">
        <f t="shared" si="17"/>
        <v>146</v>
      </c>
      <c r="D162" s="87">
        <f t="shared" si="12"/>
        <v>0</v>
      </c>
      <c r="E162" s="87">
        <f t="shared" si="13"/>
        <v>215.36160553017643</v>
      </c>
      <c r="F162" s="87">
        <f t="shared" si="14"/>
        <v>444.59413368648103</v>
      </c>
      <c r="G162" s="87" t="e">
        <f t="shared" si="15"/>
        <v>#DIV/0!</v>
      </c>
    </row>
    <row r="163" spans="2:7" x14ac:dyDescent="0.25">
      <c r="B163" s="80">
        <f t="shared" si="16"/>
        <v>46569</v>
      </c>
      <c r="C163" s="81">
        <f t="shared" si="17"/>
        <v>147</v>
      </c>
      <c r="D163" s="82">
        <f t="shared" si="12"/>
        <v>0</v>
      </c>
      <c r="E163" s="82">
        <f t="shared" si="13"/>
        <v>213.50912997314941</v>
      </c>
      <c r="F163" s="82">
        <f t="shared" si="14"/>
        <v>446.44660924350802</v>
      </c>
      <c r="G163" s="82" t="e">
        <f t="shared" si="15"/>
        <v>#DIV/0!</v>
      </c>
    </row>
    <row r="164" spans="2:7" x14ac:dyDescent="0.25">
      <c r="B164" s="83">
        <f t="shared" si="16"/>
        <v>46600</v>
      </c>
      <c r="C164" s="86">
        <f t="shared" si="17"/>
        <v>148</v>
      </c>
      <c r="D164" s="87">
        <f t="shared" si="12"/>
        <v>0</v>
      </c>
      <c r="E164" s="87">
        <f t="shared" si="13"/>
        <v>211.64893576796811</v>
      </c>
      <c r="F164" s="87">
        <f t="shared" si="14"/>
        <v>448.30680344868932</v>
      </c>
      <c r="G164" s="87" t="e">
        <f t="shared" si="15"/>
        <v>#DIV/0!</v>
      </c>
    </row>
    <row r="165" spans="2:7" x14ac:dyDescent="0.25">
      <c r="B165" s="80">
        <f t="shared" si="16"/>
        <v>46631</v>
      </c>
      <c r="C165" s="81">
        <f t="shared" si="17"/>
        <v>149</v>
      </c>
      <c r="D165" s="82">
        <f t="shared" si="12"/>
        <v>0</v>
      </c>
      <c r="E165" s="82">
        <f t="shared" si="13"/>
        <v>209.78099075359859</v>
      </c>
      <c r="F165" s="82">
        <f t="shared" si="14"/>
        <v>450.17474846305885</v>
      </c>
      <c r="G165" s="82" t="e">
        <f t="shared" si="15"/>
        <v>#DIV/0!</v>
      </c>
    </row>
    <row r="166" spans="2:7" x14ac:dyDescent="0.25">
      <c r="B166" s="83">
        <f t="shared" si="16"/>
        <v>46661</v>
      </c>
      <c r="C166" s="86">
        <f t="shared" si="17"/>
        <v>150</v>
      </c>
      <c r="D166" s="87">
        <f t="shared" si="12"/>
        <v>0</v>
      </c>
      <c r="E166" s="87">
        <f t="shared" si="13"/>
        <v>207.90526263500252</v>
      </c>
      <c r="F166" s="87">
        <f t="shared" si="14"/>
        <v>452.05047658165495</v>
      </c>
      <c r="G166" s="87" t="e">
        <f t="shared" si="15"/>
        <v>#DIV/0!</v>
      </c>
    </row>
    <row r="167" spans="2:7" x14ac:dyDescent="0.25">
      <c r="B167" s="80">
        <f t="shared" si="16"/>
        <v>46692</v>
      </c>
      <c r="C167" s="81">
        <f t="shared" si="17"/>
        <v>151</v>
      </c>
      <c r="D167" s="82">
        <f t="shared" si="12"/>
        <v>0</v>
      </c>
      <c r="E167" s="82">
        <f t="shared" si="13"/>
        <v>206.02171898257893</v>
      </c>
      <c r="F167" s="82">
        <f t="shared" si="14"/>
        <v>453.93402023407845</v>
      </c>
      <c r="G167" s="82" t="e">
        <f t="shared" si="15"/>
        <v>#DIV/0!</v>
      </c>
    </row>
    <row r="168" spans="2:7" x14ac:dyDescent="0.25">
      <c r="B168" s="83">
        <f t="shared" si="16"/>
        <v>46722</v>
      </c>
      <c r="C168" s="86">
        <f t="shared" si="17"/>
        <v>152</v>
      </c>
      <c r="D168" s="87">
        <f t="shared" si="12"/>
        <v>0</v>
      </c>
      <c r="E168" s="87">
        <f t="shared" si="13"/>
        <v>204.13032723160362</v>
      </c>
      <c r="F168" s="87">
        <f t="shared" si="14"/>
        <v>455.82541198505385</v>
      </c>
      <c r="G168" s="87" t="e">
        <f t="shared" si="15"/>
        <v>#DIV/0!</v>
      </c>
    </row>
    <row r="169" spans="2:7" x14ac:dyDescent="0.25">
      <c r="B169" s="80">
        <f t="shared" si="16"/>
        <v>46753</v>
      </c>
      <c r="C169" s="81">
        <f t="shared" si="17"/>
        <v>153</v>
      </c>
      <c r="D169" s="82">
        <f t="shared" si="12"/>
        <v>0</v>
      </c>
      <c r="E169" s="82">
        <f t="shared" si="13"/>
        <v>202.23105468166588</v>
      </c>
      <c r="F169" s="82">
        <f t="shared" si="14"/>
        <v>457.72468453499158</v>
      </c>
      <c r="G169" s="82" t="e">
        <f t="shared" si="15"/>
        <v>#DIV/0!</v>
      </c>
    </row>
    <row r="170" spans="2:7" x14ac:dyDescent="0.25">
      <c r="B170" s="83">
        <f t="shared" si="16"/>
        <v>46784</v>
      </c>
      <c r="C170" s="86">
        <f t="shared" si="17"/>
        <v>154</v>
      </c>
      <c r="D170" s="87">
        <f t="shared" si="12"/>
        <v>0</v>
      </c>
      <c r="E170" s="87">
        <f t="shared" si="13"/>
        <v>200.32386849610342</v>
      </c>
      <c r="F170" s="87">
        <f t="shared" si="14"/>
        <v>459.63187072055399</v>
      </c>
      <c r="G170" s="87" t="e">
        <f t="shared" si="15"/>
        <v>#DIV/0!</v>
      </c>
    </row>
    <row r="171" spans="2:7" x14ac:dyDescent="0.25">
      <c r="B171" s="80">
        <f t="shared" si="16"/>
        <v>46813</v>
      </c>
      <c r="C171" s="81">
        <f t="shared" si="17"/>
        <v>155</v>
      </c>
      <c r="D171" s="82">
        <f t="shared" si="12"/>
        <v>0</v>
      </c>
      <c r="E171" s="82">
        <f t="shared" si="13"/>
        <v>198.40873570143444</v>
      </c>
      <c r="F171" s="82">
        <f t="shared" si="14"/>
        <v>461.54700351522303</v>
      </c>
      <c r="G171" s="82" t="e">
        <f t="shared" si="15"/>
        <v>#DIV/0!</v>
      </c>
    </row>
    <row r="172" spans="2:7" x14ac:dyDescent="0.25">
      <c r="B172" s="83">
        <f t="shared" si="16"/>
        <v>46844</v>
      </c>
      <c r="C172" s="86">
        <f t="shared" si="17"/>
        <v>156</v>
      </c>
      <c r="D172" s="87">
        <f t="shared" si="12"/>
        <v>0</v>
      </c>
      <c r="E172" s="87">
        <f t="shared" si="13"/>
        <v>196.48562318678768</v>
      </c>
      <c r="F172" s="87">
        <f t="shared" si="14"/>
        <v>463.47011602986976</v>
      </c>
      <c r="G172" s="87" t="e">
        <f t="shared" si="15"/>
        <v>#DIV/0!</v>
      </c>
    </row>
    <row r="173" spans="2:7" x14ac:dyDescent="0.25">
      <c r="B173" s="80">
        <f t="shared" si="16"/>
        <v>46874</v>
      </c>
      <c r="C173" s="81">
        <f t="shared" si="17"/>
        <v>157</v>
      </c>
      <c r="D173" s="82">
        <f t="shared" si="12"/>
        <v>0</v>
      </c>
      <c r="E173" s="82">
        <f t="shared" si="13"/>
        <v>194.5544977033299</v>
      </c>
      <c r="F173" s="82">
        <f t="shared" si="14"/>
        <v>465.40124151332753</v>
      </c>
      <c r="G173" s="82" t="e">
        <f t="shared" si="15"/>
        <v>#DIV/0!</v>
      </c>
    </row>
    <row r="174" spans="2:7" x14ac:dyDescent="0.25">
      <c r="B174" s="83">
        <f t="shared" si="16"/>
        <v>46905</v>
      </c>
      <c r="C174" s="86">
        <f t="shared" si="17"/>
        <v>158</v>
      </c>
      <c r="D174" s="87">
        <f t="shared" si="12"/>
        <v>0</v>
      </c>
      <c r="E174" s="87">
        <f t="shared" si="13"/>
        <v>192.61532586369106</v>
      </c>
      <c r="F174" s="87">
        <f t="shared" si="14"/>
        <v>467.34041335296644</v>
      </c>
      <c r="G174" s="87" t="e">
        <f t="shared" si="15"/>
        <v>#DIV/0!</v>
      </c>
    </row>
    <row r="175" spans="2:7" x14ac:dyDescent="0.25">
      <c r="B175" s="80">
        <f t="shared" si="16"/>
        <v>46935</v>
      </c>
      <c r="C175" s="81">
        <f t="shared" si="17"/>
        <v>159</v>
      </c>
      <c r="D175" s="82">
        <f t="shared" si="12"/>
        <v>0</v>
      </c>
      <c r="E175" s="82">
        <f t="shared" si="13"/>
        <v>190.668074141387</v>
      </c>
      <c r="F175" s="82">
        <f t="shared" si="14"/>
        <v>469.28766507527041</v>
      </c>
      <c r="G175" s="82" t="e">
        <f t="shared" si="15"/>
        <v>#DIV/0!</v>
      </c>
    </row>
    <row r="176" spans="2:7" x14ac:dyDescent="0.25">
      <c r="B176" s="83">
        <f t="shared" si="16"/>
        <v>46966</v>
      </c>
      <c r="C176" s="86">
        <f t="shared" si="17"/>
        <v>160</v>
      </c>
      <c r="D176" s="87">
        <f t="shared" si="12"/>
        <v>0</v>
      </c>
      <c r="E176" s="87">
        <f t="shared" si="13"/>
        <v>188.71270887024005</v>
      </c>
      <c r="F176" s="87">
        <f t="shared" si="14"/>
        <v>471.24303034641736</v>
      </c>
      <c r="G176" s="87" t="e">
        <f t="shared" si="15"/>
        <v>#DIV/0!</v>
      </c>
    </row>
    <row r="177" spans="2:7" x14ac:dyDescent="0.25">
      <c r="B177" s="80">
        <f t="shared" si="16"/>
        <v>46997</v>
      </c>
      <c r="C177" s="81">
        <f t="shared" si="17"/>
        <v>161</v>
      </c>
      <c r="D177" s="82">
        <f t="shared" si="12"/>
        <v>0</v>
      </c>
      <c r="E177" s="82">
        <f t="shared" si="13"/>
        <v>186.74919624379663</v>
      </c>
      <c r="F177" s="82">
        <f t="shared" si="14"/>
        <v>473.2065429728608</v>
      </c>
      <c r="G177" s="82" t="e">
        <f t="shared" si="15"/>
        <v>#DIV/0!</v>
      </c>
    </row>
    <row r="178" spans="2:7" x14ac:dyDescent="0.25">
      <c r="B178" s="83">
        <f t="shared" si="16"/>
        <v>47027</v>
      </c>
      <c r="C178" s="86">
        <f t="shared" si="17"/>
        <v>162</v>
      </c>
      <c r="D178" s="87">
        <f t="shared" si="12"/>
        <v>0</v>
      </c>
      <c r="E178" s="87">
        <f t="shared" si="13"/>
        <v>184.77750231474306</v>
      </c>
      <c r="F178" s="87">
        <f t="shared" si="14"/>
        <v>475.17823690191443</v>
      </c>
      <c r="G178" s="87" t="e">
        <f t="shared" si="15"/>
        <v>#DIV/0!</v>
      </c>
    </row>
    <row r="179" spans="2:7" x14ac:dyDescent="0.25">
      <c r="B179" s="80">
        <f t="shared" si="16"/>
        <v>47058</v>
      </c>
      <c r="C179" s="81">
        <f t="shared" si="17"/>
        <v>163</v>
      </c>
      <c r="D179" s="82">
        <f t="shared" si="12"/>
        <v>0</v>
      </c>
      <c r="E179" s="82">
        <f t="shared" si="13"/>
        <v>182.79759299431839</v>
      </c>
      <c r="F179" s="82">
        <f t="shared" si="14"/>
        <v>477.15814622233898</v>
      </c>
      <c r="G179" s="82" t="e">
        <f t="shared" si="15"/>
        <v>#DIV/0!</v>
      </c>
    </row>
    <row r="180" spans="2:7" x14ac:dyDescent="0.25">
      <c r="B180" s="83">
        <f t="shared" si="16"/>
        <v>47088</v>
      </c>
      <c r="C180" s="86">
        <f t="shared" si="17"/>
        <v>164</v>
      </c>
      <c r="D180" s="87">
        <f t="shared" si="12"/>
        <v>0</v>
      </c>
      <c r="E180" s="87">
        <f t="shared" si="13"/>
        <v>180.80943405172539</v>
      </c>
      <c r="F180" s="87">
        <f t="shared" si="14"/>
        <v>479.14630516493207</v>
      </c>
      <c r="G180" s="87" t="e">
        <f t="shared" si="15"/>
        <v>#DIV/0!</v>
      </c>
    </row>
    <row r="181" spans="2:7" x14ac:dyDescent="0.25">
      <c r="B181" s="80">
        <f t="shared" si="16"/>
        <v>47119</v>
      </c>
      <c r="C181" s="81">
        <f t="shared" si="17"/>
        <v>165</v>
      </c>
      <c r="D181" s="82">
        <f t="shared" si="12"/>
        <v>0</v>
      </c>
      <c r="E181" s="82">
        <f t="shared" si="13"/>
        <v>178.81299111353812</v>
      </c>
      <c r="F181" s="82">
        <f t="shared" si="14"/>
        <v>481.14274810311935</v>
      </c>
      <c r="G181" s="82" t="e">
        <f t="shared" si="15"/>
        <v>#DIV/0!</v>
      </c>
    </row>
    <row r="182" spans="2:7" x14ac:dyDescent="0.25">
      <c r="B182" s="83">
        <f t="shared" si="16"/>
        <v>47150</v>
      </c>
      <c r="C182" s="86">
        <f t="shared" si="17"/>
        <v>166</v>
      </c>
      <c r="D182" s="87">
        <f t="shared" si="12"/>
        <v>0</v>
      </c>
      <c r="E182" s="87">
        <f t="shared" si="13"/>
        <v>176.80822966310845</v>
      </c>
      <c r="F182" s="87">
        <f t="shared" si="14"/>
        <v>483.14750955354901</v>
      </c>
      <c r="G182" s="87" t="e">
        <f t="shared" si="15"/>
        <v>#DIV/0!</v>
      </c>
    </row>
    <row r="183" spans="2:7" x14ac:dyDescent="0.25">
      <c r="B183" s="80">
        <f t="shared" si="16"/>
        <v>47178</v>
      </c>
      <c r="C183" s="81">
        <f t="shared" si="17"/>
        <v>167</v>
      </c>
      <c r="D183" s="82">
        <f t="shared" si="12"/>
        <v>0</v>
      </c>
      <c r="E183" s="82">
        <f t="shared" si="13"/>
        <v>174.79511503996869</v>
      </c>
      <c r="F183" s="82">
        <f t="shared" si="14"/>
        <v>485.16062417668877</v>
      </c>
      <c r="G183" s="82" t="e">
        <f t="shared" si="15"/>
        <v>#DIV/0!</v>
      </c>
    </row>
    <row r="184" spans="2:7" x14ac:dyDescent="0.25">
      <c r="B184" s="83">
        <f t="shared" si="16"/>
        <v>47209</v>
      </c>
      <c r="C184" s="86">
        <f t="shared" si="17"/>
        <v>168</v>
      </c>
      <c r="D184" s="87">
        <f t="shared" si="12"/>
        <v>0</v>
      </c>
      <c r="E184" s="87">
        <f t="shared" si="13"/>
        <v>172.77361243923247</v>
      </c>
      <c r="F184" s="87">
        <f t="shared" si="14"/>
        <v>487.18212677742503</v>
      </c>
      <c r="G184" s="87" t="e">
        <f t="shared" si="15"/>
        <v>#DIV/0!</v>
      </c>
    </row>
    <row r="185" spans="2:7" x14ac:dyDescent="0.25">
      <c r="B185" s="80">
        <f t="shared" si="16"/>
        <v>47239</v>
      </c>
      <c r="C185" s="81">
        <f t="shared" si="17"/>
        <v>169</v>
      </c>
      <c r="D185" s="82">
        <f t="shared" si="12"/>
        <v>0</v>
      </c>
      <c r="E185" s="82">
        <f t="shared" si="13"/>
        <v>170.7436869109932</v>
      </c>
      <c r="F185" s="82">
        <f t="shared" si="14"/>
        <v>489.21205230566426</v>
      </c>
      <c r="G185" s="82" t="e">
        <f t="shared" si="15"/>
        <v>#DIV/0!</v>
      </c>
    </row>
    <row r="186" spans="2:7" x14ac:dyDescent="0.25">
      <c r="B186" s="83">
        <f t="shared" si="16"/>
        <v>47270</v>
      </c>
      <c r="C186" s="86">
        <f t="shared" si="17"/>
        <v>170</v>
      </c>
      <c r="D186" s="87">
        <f t="shared" si="12"/>
        <v>0</v>
      </c>
      <c r="E186" s="87">
        <f t="shared" si="13"/>
        <v>168.70530335971958</v>
      </c>
      <c r="F186" s="87">
        <f t="shared" si="14"/>
        <v>491.25043585693788</v>
      </c>
      <c r="G186" s="87" t="e">
        <f t="shared" si="15"/>
        <v>#DIV/0!</v>
      </c>
    </row>
    <row r="187" spans="2:7" x14ac:dyDescent="0.25">
      <c r="B187" s="80">
        <f t="shared" si="16"/>
        <v>47300</v>
      </c>
      <c r="C187" s="81">
        <f t="shared" si="17"/>
        <v>171</v>
      </c>
      <c r="D187" s="82">
        <f t="shared" si="12"/>
        <v>0</v>
      </c>
      <c r="E187" s="82">
        <f t="shared" si="13"/>
        <v>166.65842654364906</v>
      </c>
      <c r="F187" s="82">
        <f t="shared" si="14"/>
        <v>493.29731267300843</v>
      </c>
      <c r="G187" s="82" t="e">
        <f t="shared" si="15"/>
        <v>#DIV/0!</v>
      </c>
    </row>
    <row r="188" spans="2:7" x14ac:dyDescent="0.25">
      <c r="B188" s="83">
        <f t="shared" si="16"/>
        <v>47331</v>
      </c>
      <c r="C188" s="86">
        <f t="shared" si="17"/>
        <v>172</v>
      </c>
      <c r="D188" s="87">
        <f t="shared" si="12"/>
        <v>0</v>
      </c>
      <c r="E188" s="87">
        <f t="shared" si="13"/>
        <v>164.60302107417817</v>
      </c>
      <c r="F188" s="87">
        <f t="shared" si="14"/>
        <v>495.3527181424792</v>
      </c>
      <c r="G188" s="87" t="e">
        <f t="shared" si="15"/>
        <v>#DIV/0!</v>
      </c>
    </row>
    <row r="189" spans="2:7" x14ac:dyDescent="0.25">
      <c r="B189" s="80">
        <f t="shared" si="16"/>
        <v>47362</v>
      </c>
      <c r="C189" s="81">
        <f t="shared" si="17"/>
        <v>173</v>
      </c>
      <c r="D189" s="82">
        <f t="shared" si="12"/>
        <v>0</v>
      </c>
      <c r="E189" s="82">
        <f t="shared" si="13"/>
        <v>162.53905141525115</v>
      </c>
      <c r="F189" s="82">
        <f t="shared" si="14"/>
        <v>497.41668780140623</v>
      </c>
      <c r="G189" s="82" t="e">
        <f t="shared" si="15"/>
        <v>#DIV/0!</v>
      </c>
    </row>
    <row r="190" spans="2:7" x14ac:dyDescent="0.25">
      <c r="B190" s="83">
        <f t="shared" si="16"/>
        <v>47392</v>
      </c>
      <c r="C190" s="86">
        <f t="shared" si="17"/>
        <v>174</v>
      </c>
      <c r="D190" s="87">
        <f t="shared" si="12"/>
        <v>0</v>
      </c>
      <c r="E190" s="87">
        <f t="shared" si="13"/>
        <v>160.46648188274526</v>
      </c>
      <c r="F190" s="87">
        <f t="shared" si="14"/>
        <v>499.48925733391218</v>
      </c>
      <c r="G190" s="87" t="e">
        <f t="shared" si="15"/>
        <v>#DIV/0!</v>
      </c>
    </row>
    <row r="191" spans="2:7" x14ac:dyDescent="0.25">
      <c r="B191" s="80">
        <f t="shared" si="16"/>
        <v>47423</v>
      </c>
      <c r="C191" s="81">
        <f t="shared" si="17"/>
        <v>175</v>
      </c>
      <c r="D191" s="82">
        <f t="shared" si="12"/>
        <v>0</v>
      </c>
      <c r="E191" s="82">
        <f t="shared" si="13"/>
        <v>158.38527664385396</v>
      </c>
      <c r="F191" s="82">
        <f t="shared" si="14"/>
        <v>501.57046257280342</v>
      </c>
      <c r="G191" s="82" t="e">
        <f t="shared" si="15"/>
        <v>#DIV/0!</v>
      </c>
    </row>
    <row r="192" spans="2:7" x14ac:dyDescent="0.25">
      <c r="B192" s="83">
        <f t="shared" si="16"/>
        <v>47453</v>
      </c>
      <c r="C192" s="86">
        <f t="shared" si="17"/>
        <v>176</v>
      </c>
      <c r="D192" s="87">
        <f t="shared" si="12"/>
        <v>0</v>
      </c>
      <c r="E192" s="87">
        <f t="shared" si="13"/>
        <v>156.2953997164673</v>
      </c>
      <c r="F192" s="87">
        <f t="shared" si="14"/>
        <v>503.66033950019016</v>
      </c>
      <c r="G192" s="87" t="e">
        <f t="shared" si="15"/>
        <v>#DIV/0!</v>
      </c>
    </row>
    <row r="193" spans="2:7" x14ac:dyDescent="0.25">
      <c r="B193" s="80">
        <f t="shared" si="16"/>
        <v>47484</v>
      </c>
      <c r="C193" s="81">
        <f t="shared" si="17"/>
        <v>177</v>
      </c>
      <c r="D193" s="82">
        <f t="shared" si="12"/>
        <v>0</v>
      </c>
      <c r="E193" s="82">
        <f t="shared" si="13"/>
        <v>154.19681496854986</v>
      </c>
      <c r="F193" s="82">
        <f t="shared" si="14"/>
        <v>505.75892424810752</v>
      </c>
      <c r="G193" s="82" t="e">
        <f t="shared" si="15"/>
        <v>#DIV/0!</v>
      </c>
    </row>
    <row r="194" spans="2:7" x14ac:dyDescent="0.25">
      <c r="B194" s="83">
        <f t="shared" si="16"/>
        <v>47515</v>
      </c>
      <c r="C194" s="86">
        <f t="shared" si="17"/>
        <v>178</v>
      </c>
      <c r="D194" s="87">
        <f t="shared" si="12"/>
        <v>0</v>
      </c>
      <c r="E194" s="87">
        <f t="shared" si="13"/>
        <v>152.08948611751612</v>
      </c>
      <c r="F194" s="87">
        <f t="shared" si="14"/>
        <v>507.86625309914137</v>
      </c>
      <c r="G194" s="87" t="e">
        <f t="shared" si="15"/>
        <v>#DIV/0!</v>
      </c>
    </row>
    <row r="195" spans="2:7" x14ac:dyDescent="0.25">
      <c r="B195" s="80">
        <f t="shared" si="16"/>
        <v>47543</v>
      </c>
      <c r="C195" s="81">
        <f t="shared" si="17"/>
        <v>179</v>
      </c>
      <c r="D195" s="82">
        <f t="shared" si="12"/>
        <v>0</v>
      </c>
      <c r="E195" s="82">
        <f t="shared" si="13"/>
        <v>149.97337672960299</v>
      </c>
      <c r="F195" s="82">
        <f t="shared" si="14"/>
        <v>509.98236248705439</v>
      </c>
      <c r="G195" s="82" t="e">
        <f t="shared" si="15"/>
        <v>#DIV/0!</v>
      </c>
    </row>
    <row r="196" spans="2:7" x14ac:dyDescent="0.25">
      <c r="B196" s="83">
        <f t="shared" si="16"/>
        <v>47574</v>
      </c>
      <c r="C196" s="86">
        <f t="shared" si="17"/>
        <v>180</v>
      </c>
      <c r="D196" s="87">
        <f t="shared" si="12"/>
        <v>0</v>
      </c>
      <c r="E196" s="87">
        <f t="shared" si="13"/>
        <v>147.84845021924025</v>
      </c>
      <c r="F196" s="87">
        <f t="shared" si="14"/>
        <v>512.10728899741719</v>
      </c>
      <c r="G196" s="87" t="e">
        <f t="shared" si="15"/>
        <v>#DIV/0!</v>
      </c>
    </row>
    <row r="197" spans="2:7" x14ac:dyDescent="0.25">
      <c r="B197" s="80">
        <f t="shared" si="16"/>
        <v>47604</v>
      </c>
      <c r="C197" s="81">
        <f t="shared" si="17"/>
        <v>181</v>
      </c>
      <c r="D197" s="82">
        <f t="shared" si="12"/>
        <v>0</v>
      </c>
      <c r="E197" s="82">
        <f t="shared" si="13"/>
        <v>145.71466984841769</v>
      </c>
      <c r="F197" s="82">
        <f t="shared" si="14"/>
        <v>514.24106936823978</v>
      </c>
      <c r="G197" s="82" t="e">
        <f t="shared" si="15"/>
        <v>#DIV/0!</v>
      </c>
    </row>
    <row r="198" spans="2:7" x14ac:dyDescent="0.25">
      <c r="B198" s="83">
        <f t="shared" si="16"/>
        <v>47635</v>
      </c>
      <c r="C198" s="86">
        <f t="shared" si="17"/>
        <v>182</v>
      </c>
      <c r="D198" s="87">
        <f t="shared" si="12"/>
        <v>0</v>
      </c>
      <c r="E198" s="87">
        <f t="shared" si="13"/>
        <v>143.57199872605003</v>
      </c>
      <c r="F198" s="87">
        <f t="shared" si="14"/>
        <v>516.38374049060747</v>
      </c>
      <c r="G198" s="87" t="e">
        <f t="shared" si="15"/>
        <v>#DIV/0!</v>
      </c>
    </row>
    <row r="199" spans="2:7" x14ac:dyDescent="0.25">
      <c r="B199" s="80">
        <f t="shared" si="16"/>
        <v>47665</v>
      </c>
      <c r="C199" s="81">
        <f t="shared" si="17"/>
        <v>183</v>
      </c>
      <c r="D199" s="82">
        <f t="shared" si="12"/>
        <v>0</v>
      </c>
      <c r="E199" s="82">
        <f t="shared" si="13"/>
        <v>141.42039980733918</v>
      </c>
      <c r="F199" s="82">
        <f t="shared" si="14"/>
        <v>518.53533940931834</v>
      </c>
      <c r="G199" s="82" t="e">
        <f t="shared" si="15"/>
        <v>#DIV/0!</v>
      </c>
    </row>
    <row r="200" spans="2:7" x14ac:dyDescent="0.25">
      <c r="B200" s="83">
        <f t="shared" si="16"/>
        <v>47696</v>
      </c>
      <c r="C200" s="86">
        <f t="shared" si="17"/>
        <v>184</v>
      </c>
      <c r="D200" s="87">
        <f t="shared" si="12"/>
        <v>0</v>
      </c>
      <c r="E200" s="87">
        <f t="shared" si="13"/>
        <v>139.25983589313367</v>
      </c>
      <c r="F200" s="87">
        <f t="shared" si="14"/>
        <v>520.69590332352379</v>
      </c>
      <c r="G200" s="87" t="e">
        <f t="shared" si="15"/>
        <v>#DIV/0!</v>
      </c>
    </row>
    <row r="201" spans="2:7" x14ac:dyDescent="0.25">
      <c r="B201" s="80">
        <f t="shared" si="16"/>
        <v>47727</v>
      </c>
      <c r="C201" s="81">
        <f t="shared" si="17"/>
        <v>185</v>
      </c>
      <c r="D201" s="82">
        <f t="shared" si="12"/>
        <v>0</v>
      </c>
      <c r="E201" s="82">
        <f t="shared" si="13"/>
        <v>137.09026962928567</v>
      </c>
      <c r="F201" s="82">
        <f t="shared" si="14"/>
        <v>522.86546958737176</v>
      </c>
      <c r="G201" s="82" t="e">
        <f t="shared" si="15"/>
        <v>#DIV/0!</v>
      </c>
    </row>
    <row r="202" spans="2:7" x14ac:dyDescent="0.25">
      <c r="B202" s="83">
        <f t="shared" si="16"/>
        <v>47757</v>
      </c>
      <c r="C202" s="86">
        <f t="shared" si="17"/>
        <v>186</v>
      </c>
      <c r="D202" s="87">
        <f t="shared" si="12"/>
        <v>0</v>
      </c>
      <c r="E202" s="87">
        <f t="shared" si="13"/>
        <v>134.91166350600494</v>
      </c>
      <c r="F202" s="87">
        <f t="shared" si="14"/>
        <v>525.04407571065246</v>
      </c>
      <c r="G202" s="87" t="e">
        <f t="shared" si="15"/>
        <v>#DIV/0!</v>
      </c>
    </row>
    <row r="203" spans="2:7" x14ac:dyDescent="0.25">
      <c r="B203" s="80">
        <f t="shared" si="16"/>
        <v>47788</v>
      </c>
      <c r="C203" s="81">
        <f t="shared" si="17"/>
        <v>187</v>
      </c>
      <c r="D203" s="82">
        <f t="shared" si="12"/>
        <v>0</v>
      </c>
      <c r="E203" s="82">
        <f t="shared" si="13"/>
        <v>132.72397985721057</v>
      </c>
      <c r="F203" s="82">
        <f t="shared" si="14"/>
        <v>527.23175935944687</v>
      </c>
      <c r="G203" s="82" t="e">
        <f t="shared" si="15"/>
        <v>#DIV/0!</v>
      </c>
    </row>
    <row r="204" spans="2:7" x14ac:dyDescent="0.25">
      <c r="B204" s="83">
        <f t="shared" si="16"/>
        <v>47818</v>
      </c>
      <c r="C204" s="86">
        <f t="shared" si="17"/>
        <v>188</v>
      </c>
      <c r="D204" s="87">
        <f t="shared" si="12"/>
        <v>0</v>
      </c>
      <c r="E204" s="87">
        <f t="shared" si="13"/>
        <v>130.52718085987954</v>
      </c>
      <c r="F204" s="87">
        <f t="shared" si="14"/>
        <v>529.4285583567779</v>
      </c>
      <c r="G204" s="87" t="e">
        <f t="shared" si="15"/>
        <v>#DIV/0!</v>
      </c>
    </row>
    <row r="205" spans="2:7" x14ac:dyDescent="0.25">
      <c r="B205" s="80">
        <f t="shared" si="16"/>
        <v>47849</v>
      </c>
      <c r="C205" s="81">
        <f t="shared" si="17"/>
        <v>189</v>
      </c>
      <c r="D205" s="82">
        <f t="shared" si="12"/>
        <v>0</v>
      </c>
      <c r="E205" s="82">
        <f t="shared" si="13"/>
        <v>128.32122853339294</v>
      </c>
      <c r="F205" s="82">
        <f t="shared" si="14"/>
        <v>531.63451068326447</v>
      </c>
      <c r="G205" s="82" t="e">
        <f t="shared" si="15"/>
        <v>#DIV/0!</v>
      </c>
    </row>
    <row r="206" spans="2:7" x14ac:dyDescent="0.25">
      <c r="B206" s="83">
        <f t="shared" si="16"/>
        <v>47880</v>
      </c>
      <c r="C206" s="86">
        <f t="shared" si="17"/>
        <v>190</v>
      </c>
      <c r="D206" s="87">
        <f t="shared" si="12"/>
        <v>0</v>
      </c>
      <c r="E206" s="87">
        <f t="shared" si="13"/>
        <v>126.10608473887935</v>
      </c>
      <c r="F206" s="87">
        <f t="shared" si="14"/>
        <v>533.84965447777813</v>
      </c>
      <c r="G206" s="87" t="e">
        <f t="shared" si="15"/>
        <v>#DIV/0!</v>
      </c>
    </row>
    <row r="207" spans="2:7" x14ac:dyDescent="0.25">
      <c r="B207" s="80">
        <f t="shared" si="16"/>
        <v>47908</v>
      </c>
      <c r="C207" s="81">
        <f t="shared" si="17"/>
        <v>191</v>
      </c>
      <c r="D207" s="82">
        <f t="shared" si="12"/>
        <v>0</v>
      </c>
      <c r="E207" s="82">
        <f t="shared" si="13"/>
        <v>123.88171117855529</v>
      </c>
      <c r="F207" s="82">
        <f t="shared" si="14"/>
        <v>536.07402803810214</v>
      </c>
      <c r="G207" s="82" t="e">
        <f t="shared" si="15"/>
        <v>#DIV/0!</v>
      </c>
    </row>
    <row r="208" spans="2:7" x14ac:dyDescent="0.25">
      <c r="B208" s="83">
        <f t="shared" si="16"/>
        <v>47939</v>
      </c>
      <c r="C208" s="86">
        <f t="shared" si="17"/>
        <v>192</v>
      </c>
      <c r="D208" s="87">
        <f t="shared" si="12"/>
        <v>0</v>
      </c>
      <c r="E208" s="87">
        <f t="shared" si="13"/>
        <v>121.64806939506317</v>
      </c>
      <c r="F208" s="87">
        <f t="shared" si="14"/>
        <v>538.30766982159423</v>
      </c>
      <c r="G208" s="87" t="e">
        <f t="shared" si="15"/>
        <v>#DIV/0!</v>
      </c>
    </row>
    <row r="209" spans="2:7" x14ac:dyDescent="0.25">
      <c r="B209" s="80">
        <f t="shared" si="16"/>
        <v>47969</v>
      </c>
      <c r="C209" s="81">
        <f t="shared" si="17"/>
        <v>193</v>
      </c>
      <c r="D209" s="82">
        <f t="shared" ref="D209:D272" si="18">IF($C209="","",$E$10)</f>
        <v>0</v>
      </c>
      <c r="E209" s="82">
        <f t="shared" ref="E209:E272" si="19">IF($C209="","",-1*IPMT($E$6/12,$C209,$E$8*12,$E$5))</f>
        <v>119.40512077080653</v>
      </c>
      <c r="F209" s="82">
        <f t="shared" ref="F209:F272" si="20">IF($C209="","",-1*PPMT($E$6/12,$C209,$E$8*12,$E$5))</f>
        <v>540.55061844585089</v>
      </c>
      <c r="G209" s="82" t="e">
        <f t="shared" ref="G209:G272" si="21">IF($C209="","",G208-F209)</f>
        <v>#DIV/0!</v>
      </c>
    </row>
    <row r="210" spans="2:7" x14ac:dyDescent="0.25">
      <c r="B210" s="83">
        <f t="shared" ref="B210:B273" si="22">EDATE(B209,1)</f>
        <v>48000</v>
      </c>
      <c r="C210" s="86">
        <f t="shared" ref="C210:C273" si="23">IF(OR(C209="",C209&gt;=$E$9),"",C209+1)</f>
        <v>194</v>
      </c>
      <c r="D210" s="87">
        <f t="shared" si="18"/>
        <v>0</v>
      </c>
      <c r="E210" s="87">
        <f t="shared" si="19"/>
        <v>117.15282652728216</v>
      </c>
      <c r="F210" s="87">
        <f t="shared" si="20"/>
        <v>542.80291268937526</v>
      </c>
      <c r="G210" s="87" t="e">
        <f t="shared" si="21"/>
        <v>#DIV/0!</v>
      </c>
    </row>
    <row r="211" spans="2:7" x14ac:dyDescent="0.25">
      <c r="B211" s="80">
        <f t="shared" si="22"/>
        <v>48030</v>
      </c>
      <c r="C211" s="81">
        <f t="shared" si="23"/>
        <v>195</v>
      </c>
      <c r="D211" s="82">
        <f t="shared" si="18"/>
        <v>0</v>
      </c>
      <c r="E211" s="82">
        <f t="shared" si="19"/>
        <v>114.89114772440979</v>
      </c>
      <c r="F211" s="82">
        <f t="shared" si="20"/>
        <v>545.0645914922477</v>
      </c>
      <c r="G211" s="82" t="e">
        <f t="shared" si="21"/>
        <v>#DIV/0!</v>
      </c>
    </row>
    <row r="212" spans="2:7" x14ac:dyDescent="0.25">
      <c r="B212" s="83">
        <f t="shared" si="22"/>
        <v>48061</v>
      </c>
      <c r="C212" s="86">
        <f t="shared" si="23"/>
        <v>196</v>
      </c>
      <c r="D212" s="87">
        <f t="shared" si="18"/>
        <v>0</v>
      </c>
      <c r="E212" s="87">
        <f t="shared" si="19"/>
        <v>112.62004525985873</v>
      </c>
      <c r="F212" s="87">
        <f t="shared" si="20"/>
        <v>547.33569395679865</v>
      </c>
      <c r="G212" s="87" t="e">
        <f t="shared" si="21"/>
        <v>#DIV/0!</v>
      </c>
    </row>
    <row r="213" spans="2:7" x14ac:dyDescent="0.25">
      <c r="B213" s="80">
        <f t="shared" si="22"/>
        <v>48092</v>
      </c>
      <c r="C213" s="81">
        <f t="shared" si="23"/>
        <v>197</v>
      </c>
      <c r="D213" s="82">
        <f t="shared" si="18"/>
        <v>0</v>
      </c>
      <c r="E213" s="82">
        <f t="shared" si="19"/>
        <v>110.33947986837208</v>
      </c>
      <c r="F213" s="82">
        <f t="shared" si="20"/>
        <v>549.61625934828533</v>
      </c>
      <c r="G213" s="82" t="e">
        <f t="shared" si="21"/>
        <v>#DIV/0!</v>
      </c>
    </row>
    <row r="214" spans="2:7" x14ac:dyDescent="0.25">
      <c r="B214" s="88">
        <f t="shared" si="22"/>
        <v>48122</v>
      </c>
      <c r="C214" s="86">
        <f t="shared" si="23"/>
        <v>198</v>
      </c>
      <c r="D214" s="87">
        <f t="shared" si="18"/>
        <v>0</v>
      </c>
      <c r="E214" s="87">
        <f t="shared" si="19"/>
        <v>108.04941212108756</v>
      </c>
      <c r="F214" s="87">
        <f t="shared" si="20"/>
        <v>551.90632709556996</v>
      </c>
      <c r="G214" s="87" t="e">
        <f t="shared" si="21"/>
        <v>#DIV/0!</v>
      </c>
    </row>
    <row r="215" spans="2:7" x14ac:dyDescent="0.25">
      <c r="B215" s="80">
        <f t="shared" si="22"/>
        <v>48153</v>
      </c>
      <c r="C215" s="81">
        <f t="shared" si="23"/>
        <v>199</v>
      </c>
      <c r="D215" s="82">
        <f t="shared" si="18"/>
        <v>0</v>
      </c>
      <c r="E215" s="82">
        <f t="shared" si="19"/>
        <v>105.74980242485601</v>
      </c>
      <c r="F215" s="82">
        <f t="shared" si="20"/>
        <v>554.20593679180138</v>
      </c>
      <c r="G215" s="82" t="e">
        <f t="shared" si="21"/>
        <v>#DIV/0!</v>
      </c>
    </row>
    <row r="216" spans="2:7" x14ac:dyDescent="0.25">
      <c r="B216" s="83">
        <f t="shared" si="22"/>
        <v>48183</v>
      </c>
      <c r="C216" s="86">
        <f t="shared" si="23"/>
        <v>200</v>
      </c>
      <c r="D216" s="87">
        <f t="shared" si="18"/>
        <v>0</v>
      </c>
      <c r="E216" s="87">
        <f t="shared" si="19"/>
        <v>103.44061102155686</v>
      </c>
      <c r="F216" s="87">
        <f t="shared" si="20"/>
        <v>556.5151281951006</v>
      </c>
      <c r="G216" s="87" t="e">
        <f t="shared" si="21"/>
        <v>#DIV/0!</v>
      </c>
    </row>
    <row r="217" spans="2:7" x14ac:dyDescent="0.25">
      <c r="B217" s="80">
        <f t="shared" si="22"/>
        <v>48214</v>
      </c>
      <c r="C217" s="81">
        <f t="shared" si="23"/>
        <v>201</v>
      </c>
      <c r="D217" s="82">
        <f t="shared" si="18"/>
        <v>0</v>
      </c>
      <c r="E217" s="82">
        <f t="shared" si="19"/>
        <v>101.12179798741059</v>
      </c>
      <c r="F217" s="82">
        <f t="shared" si="20"/>
        <v>558.83394122924676</v>
      </c>
      <c r="G217" s="82" t="e">
        <f t="shared" si="21"/>
        <v>#DIV/0!</v>
      </c>
    </row>
    <row r="218" spans="2:7" x14ac:dyDescent="0.25">
      <c r="B218" s="83">
        <f t="shared" si="22"/>
        <v>48245</v>
      </c>
      <c r="C218" s="86">
        <f t="shared" si="23"/>
        <v>202</v>
      </c>
      <c r="D218" s="87">
        <f t="shared" si="18"/>
        <v>0</v>
      </c>
      <c r="E218" s="87">
        <f t="shared" si="19"/>
        <v>98.793323232288728</v>
      </c>
      <c r="F218" s="87">
        <f t="shared" si="20"/>
        <v>561.16241598436875</v>
      </c>
      <c r="G218" s="87" t="e">
        <f t="shared" si="21"/>
        <v>#DIV/0!</v>
      </c>
    </row>
    <row r="219" spans="2:7" x14ac:dyDescent="0.25">
      <c r="B219" s="80">
        <f t="shared" si="22"/>
        <v>48274</v>
      </c>
      <c r="C219" s="81">
        <f t="shared" si="23"/>
        <v>203</v>
      </c>
      <c r="D219" s="82">
        <f t="shared" si="18"/>
        <v>0</v>
      </c>
      <c r="E219" s="82">
        <f t="shared" si="19"/>
        <v>96.455146499020529</v>
      </c>
      <c r="F219" s="82">
        <f t="shared" si="20"/>
        <v>563.50059271763701</v>
      </c>
      <c r="G219" s="82" t="e">
        <f t="shared" si="21"/>
        <v>#DIV/0!</v>
      </c>
    </row>
    <row r="220" spans="2:7" x14ac:dyDescent="0.25">
      <c r="B220" s="83">
        <f t="shared" si="22"/>
        <v>48305</v>
      </c>
      <c r="C220" s="86">
        <f t="shared" si="23"/>
        <v>204</v>
      </c>
      <c r="D220" s="87">
        <f t="shared" si="18"/>
        <v>0</v>
      </c>
      <c r="E220" s="87">
        <f t="shared" si="19"/>
        <v>94.107227362697046</v>
      </c>
      <c r="F220" s="87">
        <f t="shared" si="20"/>
        <v>565.84851185396042</v>
      </c>
      <c r="G220" s="87" t="e">
        <f t="shared" si="21"/>
        <v>#DIV/0!</v>
      </c>
    </row>
    <row r="221" spans="2:7" x14ac:dyDescent="0.25">
      <c r="B221" s="80">
        <f t="shared" si="22"/>
        <v>48335</v>
      </c>
      <c r="C221" s="81">
        <f t="shared" si="23"/>
        <v>205</v>
      </c>
      <c r="D221" s="82">
        <f t="shared" si="18"/>
        <v>0</v>
      </c>
      <c r="E221" s="82">
        <f t="shared" si="19"/>
        <v>91.749525229972207</v>
      </c>
      <c r="F221" s="82">
        <f t="shared" si="20"/>
        <v>568.20621398668516</v>
      </c>
      <c r="G221" s="82" t="e">
        <f t="shared" si="21"/>
        <v>#DIV/0!</v>
      </c>
    </row>
    <row r="222" spans="2:7" x14ac:dyDescent="0.25">
      <c r="B222" s="83">
        <f t="shared" si="22"/>
        <v>48366</v>
      </c>
      <c r="C222" s="86">
        <f t="shared" si="23"/>
        <v>206</v>
      </c>
      <c r="D222" s="87">
        <f t="shared" si="18"/>
        <v>0</v>
      </c>
      <c r="E222" s="87">
        <f t="shared" si="19"/>
        <v>89.381999338361027</v>
      </c>
      <c r="F222" s="87">
        <f t="shared" si="20"/>
        <v>570.57373987829646</v>
      </c>
      <c r="G222" s="87" t="e">
        <f t="shared" si="21"/>
        <v>#DIV/0!</v>
      </c>
    </row>
    <row r="223" spans="2:7" x14ac:dyDescent="0.25">
      <c r="B223" s="80">
        <f t="shared" si="22"/>
        <v>48396</v>
      </c>
      <c r="C223" s="81">
        <f t="shared" si="23"/>
        <v>207</v>
      </c>
      <c r="D223" s="82">
        <f t="shared" si="18"/>
        <v>0</v>
      </c>
      <c r="E223" s="82">
        <f t="shared" si="19"/>
        <v>87.00460875553479</v>
      </c>
      <c r="F223" s="82">
        <f t="shared" si="20"/>
        <v>572.95113046112272</v>
      </c>
      <c r="G223" s="82" t="e">
        <f t="shared" si="21"/>
        <v>#DIV/0!</v>
      </c>
    </row>
    <row r="224" spans="2:7" x14ac:dyDescent="0.25">
      <c r="B224" s="83">
        <f t="shared" si="22"/>
        <v>48427</v>
      </c>
      <c r="C224" s="86">
        <f t="shared" si="23"/>
        <v>208</v>
      </c>
      <c r="D224" s="87">
        <f t="shared" si="18"/>
        <v>0</v>
      </c>
      <c r="E224" s="87">
        <f t="shared" si="19"/>
        <v>84.617312378613434</v>
      </c>
      <c r="F224" s="87">
        <f t="shared" si="20"/>
        <v>575.33842683804392</v>
      </c>
      <c r="G224" s="87" t="e">
        <f t="shared" si="21"/>
        <v>#DIV/0!</v>
      </c>
    </row>
    <row r="225" spans="2:7" x14ac:dyDescent="0.25">
      <c r="B225" s="80">
        <f t="shared" si="22"/>
        <v>48458</v>
      </c>
      <c r="C225" s="81">
        <f t="shared" si="23"/>
        <v>209</v>
      </c>
      <c r="D225" s="82">
        <f t="shared" si="18"/>
        <v>0</v>
      </c>
      <c r="E225" s="82">
        <f t="shared" si="19"/>
        <v>82.220068933454925</v>
      </c>
      <c r="F225" s="82">
        <f t="shared" si="20"/>
        <v>577.73567028320258</v>
      </c>
      <c r="G225" s="82" t="e">
        <f t="shared" si="21"/>
        <v>#DIV/0!</v>
      </c>
    </row>
    <row r="226" spans="2:7" x14ac:dyDescent="0.25">
      <c r="B226" s="83">
        <f t="shared" si="22"/>
        <v>48488</v>
      </c>
      <c r="C226" s="86">
        <f t="shared" si="23"/>
        <v>210</v>
      </c>
      <c r="D226" s="87">
        <f t="shared" si="18"/>
        <v>0</v>
      </c>
      <c r="E226" s="87">
        <f t="shared" si="19"/>
        <v>79.8128369739416</v>
      </c>
      <c r="F226" s="87">
        <f t="shared" si="20"/>
        <v>580.14290224271588</v>
      </c>
      <c r="G226" s="87" t="e">
        <f t="shared" si="21"/>
        <v>#DIV/0!</v>
      </c>
    </row>
    <row r="227" spans="2:7" x14ac:dyDescent="0.25">
      <c r="B227" s="80">
        <f t="shared" si="22"/>
        <v>48519</v>
      </c>
      <c r="C227" s="81">
        <f t="shared" si="23"/>
        <v>211</v>
      </c>
      <c r="D227" s="82">
        <f t="shared" si="18"/>
        <v>0</v>
      </c>
      <c r="E227" s="82">
        <f t="shared" si="19"/>
        <v>77.395574881263599</v>
      </c>
      <c r="F227" s="82">
        <f t="shared" si="20"/>
        <v>582.56016433539378</v>
      </c>
      <c r="G227" s="82" t="e">
        <f t="shared" si="21"/>
        <v>#DIV/0!</v>
      </c>
    </row>
    <row r="228" spans="2:7" x14ac:dyDescent="0.25">
      <c r="B228" s="83">
        <f t="shared" si="22"/>
        <v>48549</v>
      </c>
      <c r="C228" s="86">
        <f t="shared" si="23"/>
        <v>212</v>
      </c>
      <c r="D228" s="87">
        <f t="shared" si="18"/>
        <v>0</v>
      </c>
      <c r="E228" s="87">
        <f t="shared" si="19"/>
        <v>74.968240863199469</v>
      </c>
      <c r="F228" s="87">
        <f t="shared" si="20"/>
        <v>584.98749835345802</v>
      </c>
      <c r="G228" s="87" t="e">
        <f t="shared" si="21"/>
        <v>#DIV/0!</v>
      </c>
    </row>
    <row r="229" spans="2:7" x14ac:dyDescent="0.25">
      <c r="B229" s="80">
        <f t="shared" si="22"/>
        <v>48580</v>
      </c>
      <c r="C229" s="81">
        <f t="shared" si="23"/>
        <v>213</v>
      </c>
      <c r="D229" s="82">
        <f t="shared" si="18"/>
        <v>0</v>
      </c>
      <c r="E229" s="82">
        <f t="shared" si="19"/>
        <v>72.530792953393387</v>
      </c>
      <c r="F229" s="82">
        <f t="shared" si="20"/>
        <v>587.42494626326402</v>
      </c>
      <c r="G229" s="82" t="e">
        <f t="shared" si="21"/>
        <v>#DIV/0!</v>
      </c>
    </row>
    <row r="230" spans="2:7" x14ac:dyDescent="0.25">
      <c r="B230" s="83">
        <f t="shared" si="22"/>
        <v>48611</v>
      </c>
      <c r="C230" s="86">
        <f t="shared" si="23"/>
        <v>214</v>
      </c>
      <c r="D230" s="87">
        <f t="shared" si="18"/>
        <v>0</v>
      </c>
      <c r="E230" s="87">
        <f t="shared" si="19"/>
        <v>70.083189010629781</v>
      </c>
      <c r="F230" s="87">
        <f t="shared" si="20"/>
        <v>589.87255020602765</v>
      </c>
      <c r="G230" s="87" t="e">
        <f t="shared" si="21"/>
        <v>#DIV/0!</v>
      </c>
    </row>
    <row r="231" spans="2:7" x14ac:dyDescent="0.25">
      <c r="B231" s="80">
        <f t="shared" si="22"/>
        <v>48639</v>
      </c>
      <c r="C231" s="81">
        <f t="shared" si="23"/>
        <v>215</v>
      </c>
      <c r="D231" s="82">
        <f t="shared" si="18"/>
        <v>0</v>
      </c>
      <c r="E231" s="82">
        <f t="shared" si="19"/>
        <v>67.625386718104664</v>
      </c>
      <c r="F231" s="82">
        <f t="shared" si="20"/>
        <v>592.33035249855277</v>
      </c>
      <c r="G231" s="82" t="e">
        <f t="shared" si="21"/>
        <v>#DIV/0!</v>
      </c>
    </row>
    <row r="232" spans="2:7" x14ac:dyDescent="0.25">
      <c r="B232" s="83">
        <f t="shared" si="22"/>
        <v>48670</v>
      </c>
      <c r="C232" s="86">
        <f t="shared" si="23"/>
        <v>216</v>
      </c>
      <c r="D232" s="87">
        <f t="shared" si="18"/>
        <v>0</v>
      </c>
      <c r="E232" s="87">
        <f t="shared" si="19"/>
        <v>65.15734358269404</v>
      </c>
      <c r="F232" s="87">
        <f t="shared" si="20"/>
        <v>594.79839563396342</v>
      </c>
      <c r="G232" s="87" t="e">
        <f t="shared" si="21"/>
        <v>#DIV/0!</v>
      </c>
    </row>
    <row r="233" spans="2:7" x14ac:dyDescent="0.25">
      <c r="B233" s="80">
        <f t="shared" si="22"/>
        <v>48700</v>
      </c>
      <c r="C233" s="81">
        <f t="shared" si="23"/>
        <v>217</v>
      </c>
      <c r="D233" s="82">
        <f t="shared" si="18"/>
        <v>0</v>
      </c>
      <c r="E233" s="82">
        <f t="shared" si="19"/>
        <v>62.679016934219192</v>
      </c>
      <c r="F233" s="82">
        <f t="shared" si="20"/>
        <v>597.2767222824383</v>
      </c>
      <c r="G233" s="82" t="e">
        <f t="shared" si="21"/>
        <v>#DIV/0!</v>
      </c>
    </row>
    <row r="234" spans="2:7" x14ac:dyDescent="0.25">
      <c r="B234" s="83">
        <f t="shared" si="22"/>
        <v>48731</v>
      </c>
      <c r="C234" s="86">
        <f t="shared" si="23"/>
        <v>218</v>
      </c>
      <c r="D234" s="87">
        <f t="shared" si="18"/>
        <v>0</v>
      </c>
      <c r="E234" s="87">
        <f t="shared" si="19"/>
        <v>60.190363924709025</v>
      </c>
      <c r="F234" s="87">
        <f t="shared" si="20"/>
        <v>599.76537529194843</v>
      </c>
      <c r="G234" s="87" t="e">
        <f t="shared" si="21"/>
        <v>#DIV/0!</v>
      </c>
    </row>
    <row r="235" spans="2:7" x14ac:dyDescent="0.25">
      <c r="B235" s="80">
        <f t="shared" si="22"/>
        <v>48761</v>
      </c>
      <c r="C235" s="81">
        <f t="shared" si="23"/>
        <v>219</v>
      </c>
      <c r="D235" s="82">
        <f t="shared" si="18"/>
        <v>0</v>
      </c>
      <c r="E235" s="82">
        <f t="shared" si="19"/>
        <v>57.691341527659247</v>
      </c>
      <c r="F235" s="82">
        <f t="shared" si="20"/>
        <v>602.2643976889982</v>
      </c>
      <c r="G235" s="82" t="e">
        <f t="shared" si="21"/>
        <v>#DIV/0!</v>
      </c>
    </row>
    <row r="236" spans="2:7" x14ac:dyDescent="0.25">
      <c r="B236" s="83">
        <f t="shared" si="22"/>
        <v>48792</v>
      </c>
      <c r="C236" s="86">
        <f t="shared" si="23"/>
        <v>220</v>
      </c>
      <c r="D236" s="87">
        <f t="shared" si="18"/>
        <v>0</v>
      </c>
      <c r="E236" s="87">
        <f t="shared" si="19"/>
        <v>55.181906537288427</v>
      </c>
      <c r="F236" s="87">
        <f t="shared" si="20"/>
        <v>604.77383267936909</v>
      </c>
      <c r="G236" s="87" t="e">
        <f t="shared" si="21"/>
        <v>#DIV/0!</v>
      </c>
    </row>
    <row r="237" spans="2:7" x14ac:dyDescent="0.25">
      <c r="B237" s="80">
        <f t="shared" si="22"/>
        <v>48823</v>
      </c>
      <c r="C237" s="81">
        <f t="shared" si="23"/>
        <v>221</v>
      </c>
      <c r="D237" s="82">
        <f t="shared" si="18"/>
        <v>0</v>
      </c>
      <c r="E237" s="82">
        <f t="shared" si="19"/>
        <v>52.662015567791045</v>
      </c>
      <c r="F237" s="82">
        <f t="shared" si="20"/>
        <v>607.29372364886649</v>
      </c>
      <c r="G237" s="82" t="e">
        <f t="shared" si="21"/>
        <v>#DIV/0!</v>
      </c>
    </row>
    <row r="238" spans="2:7" x14ac:dyDescent="0.25">
      <c r="B238" s="83">
        <f t="shared" si="22"/>
        <v>48853</v>
      </c>
      <c r="C238" s="86">
        <f t="shared" si="23"/>
        <v>222</v>
      </c>
      <c r="D238" s="87">
        <f t="shared" si="18"/>
        <v>0</v>
      </c>
      <c r="E238" s="87">
        <f t="shared" si="19"/>
        <v>50.131625052587445</v>
      </c>
      <c r="F238" s="87">
        <f t="shared" si="20"/>
        <v>609.82411416407001</v>
      </c>
      <c r="G238" s="87" t="e">
        <f t="shared" si="21"/>
        <v>#DIV/0!</v>
      </c>
    </row>
    <row r="239" spans="2:7" x14ac:dyDescent="0.25">
      <c r="B239" s="80">
        <f t="shared" si="22"/>
        <v>48884</v>
      </c>
      <c r="C239" s="81">
        <f t="shared" si="23"/>
        <v>223</v>
      </c>
      <c r="D239" s="82">
        <f t="shared" si="18"/>
        <v>0</v>
      </c>
      <c r="E239" s="82">
        <f t="shared" si="19"/>
        <v>47.590691243570483</v>
      </c>
      <c r="F239" s="82">
        <f t="shared" si="20"/>
        <v>612.36504797308703</v>
      </c>
      <c r="G239" s="82" t="e">
        <f t="shared" si="21"/>
        <v>#DIV/0!</v>
      </c>
    </row>
    <row r="240" spans="2:7" x14ac:dyDescent="0.25">
      <c r="B240" s="83">
        <f t="shared" si="22"/>
        <v>48914</v>
      </c>
      <c r="C240" s="86">
        <f t="shared" si="23"/>
        <v>224</v>
      </c>
      <c r="D240" s="87">
        <f t="shared" si="18"/>
        <v>0</v>
      </c>
      <c r="E240" s="87">
        <f t="shared" si="19"/>
        <v>45.03917021034929</v>
      </c>
      <c r="F240" s="87">
        <f t="shared" si="20"/>
        <v>614.91656900630812</v>
      </c>
      <c r="G240" s="87" t="e">
        <f t="shared" si="21"/>
        <v>#DIV/0!</v>
      </c>
    </row>
    <row r="241" spans="2:7" x14ac:dyDescent="0.25">
      <c r="B241" s="80">
        <f t="shared" si="22"/>
        <v>48945</v>
      </c>
      <c r="C241" s="81">
        <f t="shared" si="23"/>
        <v>225</v>
      </c>
      <c r="D241" s="82">
        <f t="shared" si="18"/>
        <v>0</v>
      </c>
      <c r="E241" s="82">
        <f t="shared" si="19"/>
        <v>42.477017839489676</v>
      </c>
      <c r="F241" s="82">
        <f t="shared" si="20"/>
        <v>617.47872137716774</v>
      </c>
      <c r="G241" s="82" t="e">
        <f t="shared" si="21"/>
        <v>#DIV/0!</v>
      </c>
    </row>
    <row r="242" spans="2:7" x14ac:dyDescent="0.25">
      <c r="B242" s="83">
        <f t="shared" si="22"/>
        <v>48976</v>
      </c>
      <c r="C242" s="86">
        <f t="shared" si="23"/>
        <v>226</v>
      </c>
      <c r="D242" s="87">
        <f t="shared" si="18"/>
        <v>0</v>
      </c>
      <c r="E242" s="87">
        <f t="shared" si="19"/>
        <v>39.904189833751474</v>
      </c>
      <c r="F242" s="87">
        <f t="shared" si="20"/>
        <v>620.05154938290605</v>
      </c>
      <c r="G242" s="87" t="e">
        <f t="shared" si="21"/>
        <v>#DIV/0!</v>
      </c>
    </row>
    <row r="243" spans="2:7" x14ac:dyDescent="0.25">
      <c r="B243" s="80">
        <f t="shared" si="22"/>
        <v>49004</v>
      </c>
      <c r="C243" s="81">
        <f t="shared" si="23"/>
        <v>227</v>
      </c>
      <c r="D243" s="82">
        <f t="shared" si="18"/>
        <v>0</v>
      </c>
      <c r="E243" s="82">
        <f t="shared" si="19"/>
        <v>37.3206417113227</v>
      </c>
      <c r="F243" s="82">
        <f t="shared" si="20"/>
        <v>622.63509750533467</v>
      </c>
      <c r="G243" s="82" t="e">
        <f t="shared" si="21"/>
        <v>#DIV/0!</v>
      </c>
    </row>
    <row r="244" spans="2:7" x14ac:dyDescent="0.25">
      <c r="B244" s="83">
        <f t="shared" si="22"/>
        <v>49035</v>
      </c>
      <c r="C244" s="86">
        <f t="shared" si="23"/>
        <v>228</v>
      </c>
      <c r="D244" s="87">
        <f t="shared" si="18"/>
        <v>0</v>
      </c>
      <c r="E244" s="87">
        <f t="shared" si="19"/>
        <v>34.726328805050471</v>
      </c>
      <c r="F244" s="87">
        <f t="shared" si="20"/>
        <v>625.22941041160698</v>
      </c>
      <c r="G244" s="87" t="e">
        <f t="shared" si="21"/>
        <v>#DIV/0!</v>
      </c>
    </row>
    <row r="245" spans="2:7" x14ac:dyDescent="0.25">
      <c r="B245" s="80">
        <f t="shared" si="22"/>
        <v>49065</v>
      </c>
      <c r="C245" s="81">
        <f t="shared" si="23"/>
        <v>229</v>
      </c>
      <c r="D245" s="82">
        <f t="shared" si="18"/>
        <v>0</v>
      </c>
      <c r="E245" s="82">
        <f t="shared" si="19"/>
        <v>32.121206261668775</v>
      </c>
      <c r="F245" s="82">
        <f t="shared" si="20"/>
        <v>627.83453295498873</v>
      </c>
      <c r="G245" s="82" t="e">
        <f t="shared" si="21"/>
        <v>#DIV/0!</v>
      </c>
    </row>
    <row r="246" spans="2:7" x14ac:dyDescent="0.25">
      <c r="B246" s="83">
        <f t="shared" si="22"/>
        <v>49096</v>
      </c>
      <c r="C246" s="86">
        <f t="shared" si="23"/>
        <v>230</v>
      </c>
      <c r="D246" s="87">
        <f t="shared" si="18"/>
        <v>0</v>
      </c>
      <c r="E246" s="87">
        <f t="shared" si="19"/>
        <v>29.505229041022989</v>
      </c>
      <c r="F246" s="87">
        <f t="shared" si="20"/>
        <v>630.45051017563458</v>
      </c>
      <c r="G246" s="87" t="e">
        <f t="shared" si="21"/>
        <v>#DIV/0!</v>
      </c>
    </row>
    <row r="247" spans="2:7" x14ac:dyDescent="0.25">
      <c r="B247" s="80">
        <f t="shared" si="22"/>
        <v>49126</v>
      </c>
      <c r="C247" s="81">
        <f t="shared" si="23"/>
        <v>231</v>
      </c>
      <c r="D247" s="82">
        <f t="shared" si="18"/>
        <v>0</v>
      </c>
      <c r="E247" s="82">
        <f t="shared" si="19"/>
        <v>26.878351915291177</v>
      </c>
      <c r="F247" s="82">
        <f t="shared" si="20"/>
        <v>633.07738730136623</v>
      </c>
      <c r="G247" s="82" t="e">
        <f t="shared" si="21"/>
        <v>#DIV/0!</v>
      </c>
    </row>
    <row r="248" spans="2:7" x14ac:dyDescent="0.25">
      <c r="B248" s="83">
        <f t="shared" si="22"/>
        <v>49157</v>
      </c>
      <c r="C248" s="86">
        <f t="shared" si="23"/>
        <v>232</v>
      </c>
      <c r="D248" s="87">
        <f t="shared" si="18"/>
        <v>0</v>
      </c>
      <c r="E248" s="87">
        <f t="shared" si="19"/>
        <v>24.240529468202155</v>
      </c>
      <c r="F248" s="87">
        <f t="shared" si="20"/>
        <v>635.71520974845532</v>
      </c>
      <c r="G248" s="87" t="e">
        <f t="shared" si="21"/>
        <v>#DIV/0!</v>
      </c>
    </row>
    <row r="249" spans="2:7" x14ac:dyDescent="0.25">
      <c r="B249" s="80">
        <f t="shared" si="22"/>
        <v>49188</v>
      </c>
      <c r="C249" s="81">
        <f t="shared" si="23"/>
        <v>233</v>
      </c>
      <c r="D249" s="82">
        <f t="shared" si="18"/>
        <v>0</v>
      </c>
      <c r="E249" s="82">
        <f t="shared" si="19"/>
        <v>21.591716094250259</v>
      </c>
      <c r="F249" s="82">
        <f t="shared" si="20"/>
        <v>638.36402312240716</v>
      </c>
      <c r="G249" s="82" t="e">
        <f t="shared" si="21"/>
        <v>#DIV/0!</v>
      </c>
    </row>
    <row r="250" spans="2:7" x14ac:dyDescent="0.25">
      <c r="B250" s="83">
        <f t="shared" si="22"/>
        <v>49218</v>
      </c>
      <c r="C250" s="86">
        <f t="shared" si="23"/>
        <v>234</v>
      </c>
      <c r="D250" s="87">
        <f t="shared" si="18"/>
        <v>0</v>
      </c>
      <c r="E250" s="87">
        <f t="shared" si="19"/>
        <v>18.931865997906893</v>
      </c>
      <c r="F250" s="87">
        <f t="shared" si="20"/>
        <v>641.02387321875051</v>
      </c>
      <c r="G250" s="87" t="e">
        <f t="shared" si="21"/>
        <v>#DIV/0!</v>
      </c>
    </row>
    <row r="251" spans="2:7" x14ac:dyDescent="0.25">
      <c r="B251" s="80">
        <f t="shared" si="22"/>
        <v>49249</v>
      </c>
      <c r="C251" s="81">
        <f t="shared" si="23"/>
        <v>235</v>
      </c>
      <c r="D251" s="82">
        <f t="shared" si="18"/>
        <v>0</v>
      </c>
      <c r="E251" s="82">
        <f t="shared" si="19"/>
        <v>16.260933192828769</v>
      </c>
      <c r="F251" s="82">
        <f t="shared" si="20"/>
        <v>643.69480602382873</v>
      </c>
      <c r="G251" s="82" t="e">
        <f t="shared" si="21"/>
        <v>#DIV/0!</v>
      </c>
    </row>
    <row r="252" spans="2:7" x14ac:dyDescent="0.25">
      <c r="B252" s="83">
        <f t="shared" si="22"/>
        <v>49279</v>
      </c>
      <c r="C252" s="86">
        <f t="shared" si="23"/>
        <v>236</v>
      </c>
      <c r="D252" s="87">
        <f t="shared" si="18"/>
        <v>0</v>
      </c>
      <c r="E252" s="87">
        <f t="shared" si="19"/>
        <v>13.578871501062814</v>
      </c>
      <c r="F252" s="87">
        <f t="shared" si="20"/>
        <v>646.3768677155947</v>
      </c>
      <c r="G252" s="87" t="e">
        <f t="shared" si="21"/>
        <v>#DIV/0!</v>
      </c>
    </row>
    <row r="253" spans="2:7" x14ac:dyDescent="0.25">
      <c r="B253" s="80">
        <f t="shared" si="22"/>
        <v>49310</v>
      </c>
      <c r="C253" s="81">
        <f t="shared" si="23"/>
        <v>237</v>
      </c>
      <c r="D253" s="82">
        <f t="shared" si="18"/>
        <v>0</v>
      </c>
      <c r="E253" s="82">
        <f t="shared" si="19"/>
        <v>10.885634552247838</v>
      </c>
      <c r="F253" s="82">
        <f t="shared" si="20"/>
        <v>649.07010466440966</v>
      </c>
      <c r="G253" s="82" t="e">
        <f t="shared" si="21"/>
        <v>#DIV/0!</v>
      </c>
    </row>
    <row r="254" spans="2:7" x14ac:dyDescent="0.25">
      <c r="B254" s="83">
        <f t="shared" si="22"/>
        <v>49341</v>
      </c>
      <c r="C254" s="86">
        <f t="shared" si="23"/>
        <v>238</v>
      </c>
      <c r="D254" s="87">
        <f t="shared" si="18"/>
        <v>0</v>
      </c>
      <c r="E254" s="87">
        <f t="shared" si="19"/>
        <v>8.1811757828127991</v>
      </c>
      <c r="F254" s="87">
        <f t="shared" si="20"/>
        <v>651.77456343384461</v>
      </c>
      <c r="G254" s="87" t="e">
        <f t="shared" si="21"/>
        <v>#DIV/0!</v>
      </c>
    </row>
    <row r="255" spans="2:7" x14ac:dyDescent="0.25">
      <c r="B255" s="80">
        <f t="shared" si="22"/>
        <v>49369</v>
      </c>
      <c r="C255" s="81">
        <f t="shared" si="23"/>
        <v>239</v>
      </c>
      <c r="D255" s="82">
        <f t="shared" si="18"/>
        <v>0</v>
      </c>
      <c r="E255" s="82">
        <f t="shared" si="19"/>
        <v>5.4654484351717807</v>
      </c>
      <c r="F255" s="82">
        <f t="shared" si="20"/>
        <v>654.49029078148567</v>
      </c>
      <c r="G255" s="82" t="e">
        <f t="shared" si="21"/>
        <v>#DIV/0!</v>
      </c>
    </row>
    <row r="256" spans="2:7" x14ac:dyDescent="0.25">
      <c r="B256" s="83">
        <f t="shared" si="22"/>
        <v>49400</v>
      </c>
      <c r="C256" s="86">
        <f t="shared" si="23"/>
        <v>240</v>
      </c>
      <c r="D256" s="87">
        <f t="shared" si="18"/>
        <v>0</v>
      </c>
      <c r="E256" s="87">
        <f t="shared" si="19"/>
        <v>2.7384055569155903</v>
      </c>
      <c r="F256" s="87">
        <f t="shared" si="20"/>
        <v>657.21733365974194</v>
      </c>
      <c r="G256" s="87" t="e">
        <f t="shared" si="21"/>
        <v>#DIV/0!</v>
      </c>
    </row>
    <row r="257" spans="2:7" x14ac:dyDescent="0.25">
      <c r="B257" s="80">
        <f t="shared" si="22"/>
        <v>49430</v>
      </c>
      <c r="C257" s="81" t="str">
        <f t="shared" si="23"/>
        <v/>
      </c>
      <c r="D257" s="82" t="str">
        <f t="shared" si="18"/>
        <v/>
      </c>
      <c r="E257" s="82" t="str">
        <f t="shared" si="19"/>
        <v/>
      </c>
      <c r="F257" s="82" t="str">
        <f t="shared" si="20"/>
        <v/>
      </c>
      <c r="G257" s="82" t="str">
        <f t="shared" si="21"/>
        <v/>
      </c>
    </row>
    <row r="258" spans="2:7" x14ac:dyDescent="0.25">
      <c r="B258" s="83">
        <f t="shared" si="22"/>
        <v>49461</v>
      </c>
      <c r="C258" s="86" t="str">
        <f t="shared" si="23"/>
        <v/>
      </c>
      <c r="D258" s="87" t="str">
        <f t="shared" si="18"/>
        <v/>
      </c>
      <c r="E258" s="87" t="str">
        <f t="shared" si="19"/>
        <v/>
      </c>
      <c r="F258" s="87" t="str">
        <f t="shared" si="20"/>
        <v/>
      </c>
      <c r="G258" s="87" t="str">
        <f t="shared" si="21"/>
        <v/>
      </c>
    </row>
    <row r="259" spans="2:7" x14ac:dyDescent="0.25">
      <c r="B259" s="80">
        <f t="shared" si="22"/>
        <v>49491</v>
      </c>
      <c r="C259" s="81" t="str">
        <f t="shared" si="23"/>
        <v/>
      </c>
      <c r="D259" s="82" t="str">
        <f t="shared" si="18"/>
        <v/>
      </c>
      <c r="E259" s="82" t="str">
        <f t="shared" si="19"/>
        <v/>
      </c>
      <c r="F259" s="82" t="str">
        <f t="shared" si="20"/>
        <v/>
      </c>
      <c r="G259" s="82" t="str">
        <f t="shared" si="21"/>
        <v/>
      </c>
    </row>
    <row r="260" spans="2:7" x14ac:dyDescent="0.25">
      <c r="B260" s="83">
        <f t="shared" si="22"/>
        <v>49522</v>
      </c>
      <c r="C260" s="86" t="str">
        <f t="shared" si="23"/>
        <v/>
      </c>
      <c r="D260" s="87" t="str">
        <f t="shared" si="18"/>
        <v/>
      </c>
      <c r="E260" s="87" t="str">
        <f t="shared" si="19"/>
        <v/>
      </c>
      <c r="F260" s="87" t="str">
        <f t="shared" si="20"/>
        <v/>
      </c>
      <c r="G260" s="87" t="str">
        <f t="shared" si="21"/>
        <v/>
      </c>
    </row>
    <row r="261" spans="2:7" x14ac:dyDescent="0.25">
      <c r="B261" s="80">
        <f t="shared" si="22"/>
        <v>49553</v>
      </c>
      <c r="C261" s="81" t="str">
        <f t="shared" si="23"/>
        <v/>
      </c>
      <c r="D261" s="82" t="str">
        <f t="shared" si="18"/>
        <v/>
      </c>
      <c r="E261" s="82" t="str">
        <f t="shared" si="19"/>
        <v/>
      </c>
      <c r="F261" s="82" t="str">
        <f t="shared" si="20"/>
        <v/>
      </c>
      <c r="G261" s="82" t="str">
        <f t="shared" si="21"/>
        <v/>
      </c>
    </row>
    <row r="262" spans="2:7" x14ac:dyDescent="0.25">
      <c r="B262" s="83">
        <f t="shared" si="22"/>
        <v>49583</v>
      </c>
      <c r="C262" s="86" t="str">
        <f t="shared" si="23"/>
        <v/>
      </c>
      <c r="D262" s="87" t="str">
        <f t="shared" si="18"/>
        <v/>
      </c>
      <c r="E262" s="87" t="str">
        <f t="shared" si="19"/>
        <v/>
      </c>
      <c r="F262" s="87" t="str">
        <f t="shared" si="20"/>
        <v/>
      </c>
      <c r="G262" s="87" t="str">
        <f t="shared" si="21"/>
        <v/>
      </c>
    </row>
    <row r="263" spans="2:7" x14ac:dyDescent="0.25">
      <c r="B263" s="80">
        <f t="shared" si="22"/>
        <v>49614</v>
      </c>
      <c r="C263" s="81" t="str">
        <f t="shared" si="23"/>
        <v/>
      </c>
      <c r="D263" s="82" t="str">
        <f t="shared" si="18"/>
        <v/>
      </c>
      <c r="E263" s="82" t="str">
        <f t="shared" si="19"/>
        <v/>
      </c>
      <c r="F263" s="82" t="str">
        <f t="shared" si="20"/>
        <v/>
      </c>
      <c r="G263" s="82" t="str">
        <f t="shared" si="21"/>
        <v/>
      </c>
    </row>
    <row r="264" spans="2:7" x14ac:dyDescent="0.25">
      <c r="B264" s="83">
        <f t="shared" si="22"/>
        <v>49644</v>
      </c>
      <c r="C264" s="86" t="str">
        <f t="shared" si="23"/>
        <v/>
      </c>
      <c r="D264" s="87" t="str">
        <f t="shared" si="18"/>
        <v/>
      </c>
      <c r="E264" s="87" t="str">
        <f t="shared" si="19"/>
        <v/>
      </c>
      <c r="F264" s="87" t="str">
        <f t="shared" si="20"/>
        <v/>
      </c>
      <c r="G264" s="87" t="str">
        <f t="shared" si="21"/>
        <v/>
      </c>
    </row>
    <row r="265" spans="2:7" x14ac:dyDescent="0.25">
      <c r="B265" s="80">
        <f t="shared" si="22"/>
        <v>49675</v>
      </c>
      <c r="C265" s="81" t="str">
        <f t="shared" si="23"/>
        <v/>
      </c>
      <c r="D265" s="82" t="str">
        <f t="shared" si="18"/>
        <v/>
      </c>
      <c r="E265" s="82" t="str">
        <f t="shared" si="19"/>
        <v/>
      </c>
      <c r="F265" s="82" t="str">
        <f t="shared" si="20"/>
        <v/>
      </c>
      <c r="G265" s="82" t="str">
        <f t="shared" si="21"/>
        <v/>
      </c>
    </row>
    <row r="266" spans="2:7" x14ac:dyDescent="0.25">
      <c r="B266" s="83">
        <f t="shared" si="22"/>
        <v>49706</v>
      </c>
      <c r="C266" s="86" t="str">
        <f t="shared" si="23"/>
        <v/>
      </c>
      <c r="D266" s="87" t="str">
        <f t="shared" si="18"/>
        <v/>
      </c>
      <c r="E266" s="87" t="str">
        <f t="shared" si="19"/>
        <v/>
      </c>
      <c r="F266" s="87" t="str">
        <f t="shared" si="20"/>
        <v/>
      </c>
      <c r="G266" s="87" t="str">
        <f t="shared" si="21"/>
        <v/>
      </c>
    </row>
    <row r="267" spans="2:7" x14ac:dyDescent="0.25">
      <c r="B267" s="80">
        <f t="shared" si="22"/>
        <v>49735</v>
      </c>
      <c r="C267" s="81" t="str">
        <f t="shared" si="23"/>
        <v/>
      </c>
      <c r="D267" s="82" t="str">
        <f t="shared" si="18"/>
        <v/>
      </c>
      <c r="E267" s="82" t="str">
        <f t="shared" si="19"/>
        <v/>
      </c>
      <c r="F267" s="82" t="str">
        <f t="shared" si="20"/>
        <v/>
      </c>
      <c r="G267" s="82" t="str">
        <f t="shared" si="21"/>
        <v/>
      </c>
    </row>
    <row r="268" spans="2:7" x14ac:dyDescent="0.25">
      <c r="B268" s="83">
        <f t="shared" si="22"/>
        <v>49766</v>
      </c>
      <c r="C268" s="86" t="str">
        <f t="shared" si="23"/>
        <v/>
      </c>
      <c r="D268" s="87" t="str">
        <f t="shared" si="18"/>
        <v/>
      </c>
      <c r="E268" s="87" t="str">
        <f t="shared" si="19"/>
        <v/>
      </c>
      <c r="F268" s="87" t="str">
        <f t="shared" si="20"/>
        <v/>
      </c>
      <c r="G268" s="87" t="str">
        <f t="shared" si="21"/>
        <v/>
      </c>
    </row>
    <row r="269" spans="2:7" x14ac:dyDescent="0.25">
      <c r="B269" s="80">
        <f t="shared" si="22"/>
        <v>49796</v>
      </c>
      <c r="C269" s="81" t="str">
        <f t="shared" si="23"/>
        <v/>
      </c>
      <c r="D269" s="82" t="str">
        <f t="shared" si="18"/>
        <v/>
      </c>
      <c r="E269" s="82" t="str">
        <f t="shared" si="19"/>
        <v/>
      </c>
      <c r="F269" s="82" t="str">
        <f t="shared" si="20"/>
        <v/>
      </c>
      <c r="G269" s="82" t="str">
        <f t="shared" si="21"/>
        <v/>
      </c>
    </row>
    <row r="270" spans="2:7" x14ac:dyDescent="0.25">
      <c r="B270" s="83">
        <f t="shared" si="22"/>
        <v>49827</v>
      </c>
      <c r="C270" s="86" t="str">
        <f t="shared" si="23"/>
        <v/>
      </c>
      <c r="D270" s="87" t="str">
        <f t="shared" si="18"/>
        <v/>
      </c>
      <c r="E270" s="87" t="str">
        <f t="shared" si="19"/>
        <v/>
      </c>
      <c r="F270" s="87" t="str">
        <f t="shared" si="20"/>
        <v/>
      </c>
      <c r="G270" s="87" t="str">
        <f t="shared" si="21"/>
        <v/>
      </c>
    </row>
    <row r="271" spans="2:7" x14ac:dyDescent="0.25">
      <c r="B271" s="80">
        <f t="shared" si="22"/>
        <v>49857</v>
      </c>
      <c r="C271" s="81" t="str">
        <f t="shared" si="23"/>
        <v/>
      </c>
      <c r="D271" s="82" t="str">
        <f t="shared" si="18"/>
        <v/>
      </c>
      <c r="E271" s="82" t="str">
        <f t="shared" si="19"/>
        <v/>
      </c>
      <c r="F271" s="82" t="str">
        <f t="shared" si="20"/>
        <v/>
      </c>
      <c r="G271" s="82" t="str">
        <f t="shared" si="21"/>
        <v/>
      </c>
    </row>
    <row r="272" spans="2:7" x14ac:dyDescent="0.25">
      <c r="B272" s="83">
        <f t="shared" si="22"/>
        <v>49888</v>
      </c>
      <c r="C272" s="86" t="str">
        <f t="shared" si="23"/>
        <v/>
      </c>
      <c r="D272" s="87" t="str">
        <f t="shared" si="18"/>
        <v/>
      </c>
      <c r="E272" s="87" t="str">
        <f t="shared" si="19"/>
        <v/>
      </c>
      <c r="F272" s="87" t="str">
        <f t="shared" si="20"/>
        <v/>
      </c>
      <c r="G272" s="87" t="str">
        <f t="shared" si="21"/>
        <v/>
      </c>
    </row>
    <row r="273" spans="2:7" x14ac:dyDescent="0.25">
      <c r="B273" s="80">
        <f t="shared" si="22"/>
        <v>49919</v>
      </c>
      <c r="C273" s="81" t="str">
        <f t="shared" si="23"/>
        <v/>
      </c>
      <c r="D273" s="82" t="str">
        <f t="shared" ref="D273:D336" si="24">IF($C273="","",$E$10)</f>
        <v/>
      </c>
      <c r="E273" s="82" t="str">
        <f t="shared" ref="E273:E336" si="25">IF($C273="","",-1*IPMT($E$6/12,$C273,$E$8*12,$E$5))</f>
        <v/>
      </c>
      <c r="F273" s="82" t="str">
        <f t="shared" ref="F273:F336" si="26">IF($C273="","",-1*PPMT($E$6/12,$C273,$E$8*12,$E$5))</f>
        <v/>
      </c>
      <c r="G273" s="82" t="str">
        <f t="shared" ref="G273:G336" si="27">IF($C273="","",G272-F273)</f>
        <v/>
      </c>
    </row>
    <row r="274" spans="2:7" x14ac:dyDescent="0.25">
      <c r="B274" s="83">
        <f t="shared" ref="B274:B337" si="28">EDATE(B273,1)</f>
        <v>49949</v>
      </c>
      <c r="C274" s="86" t="str">
        <f t="shared" ref="C274:C337" si="29">IF(OR(C273="",C273&gt;=$E$9),"",C273+1)</f>
        <v/>
      </c>
      <c r="D274" s="87" t="str">
        <f t="shared" si="24"/>
        <v/>
      </c>
      <c r="E274" s="87" t="str">
        <f t="shared" si="25"/>
        <v/>
      </c>
      <c r="F274" s="87" t="str">
        <f t="shared" si="26"/>
        <v/>
      </c>
      <c r="G274" s="87" t="str">
        <f t="shared" si="27"/>
        <v/>
      </c>
    </row>
    <row r="275" spans="2:7" x14ac:dyDescent="0.25">
      <c r="B275" s="80">
        <f t="shared" si="28"/>
        <v>49980</v>
      </c>
      <c r="C275" s="81" t="str">
        <f t="shared" si="29"/>
        <v/>
      </c>
      <c r="D275" s="82" t="str">
        <f t="shared" si="24"/>
        <v/>
      </c>
      <c r="E275" s="82" t="str">
        <f t="shared" si="25"/>
        <v/>
      </c>
      <c r="F275" s="82" t="str">
        <f t="shared" si="26"/>
        <v/>
      </c>
      <c r="G275" s="82" t="str">
        <f t="shared" si="27"/>
        <v/>
      </c>
    </row>
    <row r="276" spans="2:7" x14ac:dyDescent="0.25">
      <c r="B276" s="83">
        <f t="shared" si="28"/>
        <v>50010</v>
      </c>
      <c r="C276" s="86" t="str">
        <f t="shared" si="29"/>
        <v/>
      </c>
      <c r="D276" s="87" t="str">
        <f t="shared" si="24"/>
        <v/>
      </c>
      <c r="E276" s="87" t="str">
        <f t="shared" si="25"/>
        <v/>
      </c>
      <c r="F276" s="87" t="str">
        <f t="shared" si="26"/>
        <v/>
      </c>
      <c r="G276" s="87" t="str">
        <f t="shared" si="27"/>
        <v/>
      </c>
    </row>
    <row r="277" spans="2:7" x14ac:dyDescent="0.25">
      <c r="B277" s="80">
        <f t="shared" si="28"/>
        <v>50041</v>
      </c>
      <c r="C277" s="81" t="str">
        <f t="shared" si="29"/>
        <v/>
      </c>
      <c r="D277" s="82" t="str">
        <f t="shared" si="24"/>
        <v/>
      </c>
      <c r="E277" s="82" t="str">
        <f t="shared" si="25"/>
        <v/>
      </c>
      <c r="F277" s="82" t="str">
        <f t="shared" si="26"/>
        <v/>
      </c>
      <c r="G277" s="82" t="str">
        <f t="shared" si="27"/>
        <v/>
      </c>
    </row>
    <row r="278" spans="2:7" x14ac:dyDescent="0.25">
      <c r="B278" s="83">
        <f t="shared" si="28"/>
        <v>50072</v>
      </c>
      <c r="C278" s="86" t="str">
        <f t="shared" si="29"/>
        <v/>
      </c>
      <c r="D278" s="87" t="str">
        <f t="shared" si="24"/>
        <v/>
      </c>
      <c r="E278" s="87" t="str">
        <f t="shared" si="25"/>
        <v/>
      </c>
      <c r="F278" s="87" t="str">
        <f t="shared" si="26"/>
        <v/>
      </c>
      <c r="G278" s="87" t="str">
        <f t="shared" si="27"/>
        <v/>
      </c>
    </row>
    <row r="279" spans="2:7" x14ac:dyDescent="0.25">
      <c r="B279" s="80">
        <f t="shared" si="28"/>
        <v>50100</v>
      </c>
      <c r="C279" s="81" t="str">
        <f t="shared" si="29"/>
        <v/>
      </c>
      <c r="D279" s="82" t="str">
        <f t="shared" si="24"/>
        <v/>
      </c>
      <c r="E279" s="82" t="str">
        <f t="shared" si="25"/>
        <v/>
      </c>
      <c r="F279" s="82" t="str">
        <f t="shared" si="26"/>
        <v/>
      </c>
      <c r="G279" s="82" t="str">
        <f t="shared" si="27"/>
        <v/>
      </c>
    </row>
    <row r="280" spans="2:7" x14ac:dyDescent="0.25">
      <c r="B280" s="83">
        <f t="shared" si="28"/>
        <v>50131</v>
      </c>
      <c r="C280" s="86" t="str">
        <f t="shared" si="29"/>
        <v/>
      </c>
      <c r="D280" s="87" t="str">
        <f t="shared" si="24"/>
        <v/>
      </c>
      <c r="E280" s="87" t="str">
        <f t="shared" si="25"/>
        <v/>
      </c>
      <c r="F280" s="87" t="str">
        <f t="shared" si="26"/>
        <v/>
      </c>
      <c r="G280" s="87" t="str">
        <f t="shared" si="27"/>
        <v/>
      </c>
    </row>
    <row r="281" spans="2:7" x14ac:dyDescent="0.25">
      <c r="B281" s="80">
        <f t="shared" si="28"/>
        <v>50161</v>
      </c>
      <c r="C281" s="81" t="str">
        <f t="shared" si="29"/>
        <v/>
      </c>
      <c r="D281" s="82" t="str">
        <f t="shared" si="24"/>
        <v/>
      </c>
      <c r="E281" s="82" t="str">
        <f t="shared" si="25"/>
        <v/>
      </c>
      <c r="F281" s="82" t="str">
        <f t="shared" si="26"/>
        <v/>
      </c>
      <c r="G281" s="82" t="str">
        <f t="shared" si="27"/>
        <v/>
      </c>
    </row>
    <row r="282" spans="2:7" x14ac:dyDescent="0.25">
      <c r="B282" s="83">
        <f t="shared" si="28"/>
        <v>50192</v>
      </c>
      <c r="C282" s="86" t="str">
        <f t="shared" si="29"/>
        <v/>
      </c>
      <c r="D282" s="87" t="str">
        <f t="shared" si="24"/>
        <v/>
      </c>
      <c r="E282" s="87" t="str">
        <f t="shared" si="25"/>
        <v/>
      </c>
      <c r="F282" s="87" t="str">
        <f t="shared" si="26"/>
        <v/>
      </c>
      <c r="G282" s="87" t="str">
        <f t="shared" si="27"/>
        <v/>
      </c>
    </row>
    <row r="283" spans="2:7" x14ac:dyDescent="0.25">
      <c r="B283" s="80">
        <f t="shared" si="28"/>
        <v>50222</v>
      </c>
      <c r="C283" s="81" t="str">
        <f t="shared" si="29"/>
        <v/>
      </c>
      <c r="D283" s="82" t="str">
        <f t="shared" si="24"/>
        <v/>
      </c>
      <c r="E283" s="82" t="str">
        <f t="shared" si="25"/>
        <v/>
      </c>
      <c r="F283" s="82" t="str">
        <f t="shared" si="26"/>
        <v/>
      </c>
      <c r="G283" s="82" t="str">
        <f t="shared" si="27"/>
        <v/>
      </c>
    </row>
    <row r="284" spans="2:7" x14ac:dyDescent="0.25">
      <c r="B284" s="83">
        <f t="shared" si="28"/>
        <v>50253</v>
      </c>
      <c r="C284" s="86" t="str">
        <f t="shared" si="29"/>
        <v/>
      </c>
      <c r="D284" s="87" t="str">
        <f t="shared" si="24"/>
        <v/>
      </c>
      <c r="E284" s="87" t="str">
        <f t="shared" si="25"/>
        <v/>
      </c>
      <c r="F284" s="87" t="str">
        <f t="shared" si="26"/>
        <v/>
      </c>
      <c r="G284" s="87" t="str">
        <f t="shared" si="27"/>
        <v/>
      </c>
    </row>
    <row r="285" spans="2:7" x14ac:dyDescent="0.25">
      <c r="B285" s="80">
        <f t="shared" si="28"/>
        <v>50284</v>
      </c>
      <c r="C285" s="81" t="str">
        <f t="shared" si="29"/>
        <v/>
      </c>
      <c r="D285" s="82" t="str">
        <f t="shared" si="24"/>
        <v/>
      </c>
      <c r="E285" s="82" t="str">
        <f t="shared" si="25"/>
        <v/>
      </c>
      <c r="F285" s="82" t="str">
        <f t="shared" si="26"/>
        <v/>
      </c>
      <c r="G285" s="82" t="str">
        <f t="shared" si="27"/>
        <v/>
      </c>
    </row>
    <row r="286" spans="2:7" x14ac:dyDescent="0.25">
      <c r="B286" s="83">
        <f t="shared" si="28"/>
        <v>50314</v>
      </c>
      <c r="C286" s="86" t="str">
        <f t="shared" si="29"/>
        <v/>
      </c>
      <c r="D286" s="87" t="str">
        <f t="shared" si="24"/>
        <v/>
      </c>
      <c r="E286" s="87" t="str">
        <f t="shared" si="25"/>
        <v/>
      </c>
      <c r="F286" s="87" t="str">
        <f t="shared" si="26"/>
        <v/>
      </c>
      <c r="G286" s="87" t="str">
        <f t="shared" si="27"/>
        <v/>
      </c>
    </row>
    <row r="287" spans="2:7" x14ac:dyDescent="0.25">
      <c r="B287" s="80">
        <f t="shared" si="28"/>
        <v>50345</v>
      </c>
      <c r="C287" s="81" t="str">
        <f t="shared" si="29"/>
        <v/>
      </c>
      <c r="D287" s="82" t="str">
        <f t="shared" si="24"/>
        <v/>
      </c>
      <c r="E287" s="82" t="str">
        <f t="shared" si="25"/>
        <v/>
      </c>
      <c r="F287" s="82" t="str">
        <f t="shared" si="26"/>
        <v/>
      </c>
      <c r="G287" s="82" t="str">
        <f t="shared" si="27"/>
        <v/>
      </c>
    </row>
    <row r="288" spans="2:7" x14ac:dyDescent="0.25">
      <c r="B288" s="83">
        <f t="shared" si="28"/>
        <v>50375</v>
      </c>
      <c r="C288" s="86" t="str">
        <f t="shared" si="29"/>
        <v/>
      </c>
      <c r="D288" s="87" t="str">
        <f t="shared" si="24"/>
        <v/>
      </c>
      <c r="E288" s="87" t="str">
        <f t="shared" si="25"/>
        <v/>
      </c>
      <c r="F288" s="87" t="str">
        <f t="shared" si="26"/>
        <v/>
      </c>
      <c r="G288" s="87" t="str">
        <f t="shared" si="27"/>
        <v/>
      </c>
    </row>
    <row r="289" spans="2:7" x14ac:dyDescent="0.25">
      <c r="B289" s="80">
        <f t="shared" si="28"/>
        <v>50406</v>
      </c>
      <c r="C289" s="81" t="str">
        <f t="shared" si="29"/>
        <v/>
      </c>
      <c r="D289" s="82" t="str">
        <f t="shared" si="24"/>
        <v/>
      </c>
      <c r="E289" s="82" t="str">
        <f t="shared" si="25"/>
        <v/>
      </c>
      <c r="F289" s="82" t="str">
        <f t="shared" si="26"/>
        <v/>
      </c>
      <c r="G289" s="82" t="str">
        <f t="shared" si="27"/>
        <v/>
      </c>
    </row>
    <row r="290" spans="2:7" x14ac:dyDescent="0.25">
      <c r="B290" s="83">
        <f t="shared" si="28"/>
        <v>50437</v>
      </c>
      <c r="C290" s="86" t="str">
        <f t="shared" si="29"/>
        <v/>
      </c>
      <c r="D290" s="87" t="str">
        <f t="shared" si="24"/>
        <v/>
      </c>
      <c r="E290" s="87" t="str">
        <f t="shared" si="25"/>
        <v/>
      </c>
      <c r="F290" s="87" t="str">
        <f t="shared" si="26"/>
        <v/>
      </c>
      <c r="G290" s="87" t="str">
        <f t="shared" si="27"/>
        <v/>
      </c>
    </row>
    <row r="291" spans="2:7" x14ac:dyDescent="0.25">
      <c r="B291" s="80">
        <f t="shared" si="28"/>
        <v>50465</v>
      </c>
      <c r="C291" s="81" t="str">
        <f t="shared" si="29"/>
        <v/>
      </c>
      <c r="D291" s="82" t="str">
        <f t="shared" si="24"/>
        <v/>
      </c>
      <c r="E291" s="82" t="str">
        <f t="shared" si="25"/>
        <v/>
      </c>
      <c r="F291" s="82" t="str">
        <f t="shared" si="26"/>
        <v/>
      </c>
      <c r="G291" s="82" t="str">
        <f t="shared" si="27"/>
        <v/>
      </c>
    </row>
    <row r="292" spans="2:7" x14ac:dyDescent="0.25">
      <c r="B292" s="83">
        <f t="shared" si="28"/>
        <v>50496</v>
      </c>
      <c r="C292" s="86" t="str">
        <f t="shared" si="29"/>
        <v/>
      </c>
      <c r="D292" s="87" t="str">
        <f t="shared" si="24"/>
        <v/>
      </c>
      <c r="E292" s="87" t="str">
        <f t="shared" si="25"/>
        <v/>
      </c>
      <c r="F292" s="87" t="str">
        <f t="shared" si="26"/>
        <v/>
      </c>
      <c r="G292" s="87" t="str">
        <f t="shared" si="27"/>
        <v/>
      </c>
    </row>
    <row r="293" spans="2:7" x14ac:dyDescent="0.25">
      <c r="B293" s="80">
        <f t="shared" si="28"/>
        <v>50526</v>
      </c>
      <c r="C293" s="81" t="str">
        <f t="shared" si="29"/>
        <v/>
      </c>
      <c r="D293" s="82" t="str">
        <f t="shared" si="24"/>
        <v/>
      </c>
      <c r="E293" s="82" t="str">
        <f t="shared" si="25"/>
        <v/>
      </c>
      <c r="F293" s="82" t="str">
        <f t="shared" si="26"/>
        <v/>
      </c>
      <c r="G293" s="82" t="str">
        <f t="shared" si="27"/>
        <v/>
      </c>
    </row>
    <row r="294" spans="2:7" x14ac:dyDescent="0.25">
      <c r="B294" s="83">
        <f t="shared" si="28"/>
        <v>50557</v>
      </c>
      <c r="C294" s="86" t="str">
        <f t="shared" si="29"/>
        <v/>
      </c>
      <c r="D294" s="87" t="str">
        <f t="shared" si="24"/>
        <v/>
      </c>
      <c r="E294" s="87" t="str">
        <f t="shared" si="25"/>
        <v/>
      </c>
      <c r="F294" s="87" t="str">
        <f t="shared" si="26"/>
        <v/>
      </c>
      <c r="G294" s="87" t="str">
        <f t="shared" si="27"/>
        <v/>
      </c>
    </row>
    <row r="295" spans="2:7" x14ac:dyDescent="0.25">
      <c r="B295" s="80">
        <f t="shared" si="28"/>
        <v>50587</v>
      </c>
      <c r="C295" s="81" t="str">
        <f t="shared" si="29"/>
        <v/>
      </c>
      <c r="D295" s="82" t="str">
        <f t="shared" si="24"/>
        <v/>
      </c>
      <c r="E295" s="82" t="str">
        <f t="shared" si="25"/>
        <v/>
      </c>
      <c r="F295" s="82" t="str">
        <f t="shared" si="26"/>
        <v/>
      </c>
      <c r="G295" s="82" t="str">
        <f t="shared" si="27"/>
        <v/>
      </c>
    </row>
    <row r="296" spans="2:7" x14ac:dyDescent="0.25">
      <c r="B296" s="83">
        <f t="shared" si="28"/>
        <v>50618</v>
      </c>
      <c r="C296" s="86" t="str">
        <f t="shared" si="29"/>
        <v/>
      </c>
      <c r="D296" s="87" t="str">
        <f t="shared" si="24"/>
        <v/>
      </c>
      <c r="E296" s="87" t="str">
        <f t="shared" si="25"/>
        <v/>
      </c>
      <c r="F296" s="87" t="str">
        <f t="shared" si="26"/>
        <v/>
      </c>
      <c r="G296" s="87" t="str">
        <f t="shared" si="27"/>
        <v/>
      </c>
    </row>
    <row r="297" spans="2:7" x14ac:dyDescent="0.25">
      <c r="B297" s="80">
        <f t="shared" si="28"/>
        <v>50649</v>
      </c>
      <c r="C297" s="81" t="str">
        <f t="shared" si="29"/>
        <v/>
      </c>
      <c r="D297" s="82" t="str">
        <f t="shared" si="24"/>
        <v/>
      </c>
      <c r="E297" s="82" t="str">
        <f t="shared" si="25"/>
        <v/>
      </c>
      <c r="F297" s="82" t="str">
        <f t="shared" si="26"/>
        <v/>
      </c>
      <c r="G297" s="82" t="str">
        <f t="shared" si="27"/>
        <v/>
      </c>
    </row>
    <row r="298" spans="2:7" x14ac:dyDescent="0.25">
      <c r="B298" s="83">
        <f t="shared" si="28"/>
        <v>50679</v>
      </c>
      <c r="C298" s="86" t="str">
        <f t="shared" si="29"/>
        <v/>
      </c>
      <c r="D298" s="87" t="str">
        <f t="shared" si="24"/>
        <v/>
      </c>
      <c r="E298" s="87" t="str">
        <f t="shared" si="25"/>
        <v/>
      </c>
      <c r="F298" s="87" t="str">
        <f t="shared" si="26"/>
        <v/>
      </c>
      <c r="G298" s="87" t="str">
        <f t="shared" si="27"/>
        <v/>
      </c>
    </row>
    <row r="299" spans="2:7" x14ac:dyDescent="0.25">
      <c r="B299" s="80">
        <f t="shared" si="28"/>
        <v>50710</v>
      </c>
      <c r="C299" s="81" t="str">
        <f t="shared" si="29"/>
        <v/>
      </c>
      <c r="D299" s="82" t="str">
        <f t="shared" si="24"/>
        <v/>
      </c>
      <c r="E299" s="82" t="str">
        <f t="shared" si="25"/>
        <v/>
      </c>
      <c r="F299" s="82" t="str">
        <f t="shared" si="26"/>
        <v/>
      </c>
      <c r="G299" s="82" t="str">
        <f t="shared" si="27"/>
        <v/>
      </c>
    </row>
    <row r="300" spans="2:7" x14ac:dyDescent="0.25">
      <c r="B300" s="83">
        <f t="shared" si="28"/>
        <v>50740</v>
      </c>
      <c r="C300" s="86" t="str">
        <f t="shared" si="29"/>
        <v/>
      </c>
      <c r="D300" s="87" t="str">
        <f t="shared" si="24"/>
        <v/>
      </c>
      <c r="E300" s="87" t="str">
        <f t="shared" si="25"/>
        <v/>
      </c>
      <c r="F300" s="87" t="str">
        <f t="shared" si="26"/>
        <v/>
      </c>
      <c r="G300" s="87" t="str">
        <f t="shared" si="27"/>
        <v/>
      </c>
    </row>
    <row r="301" spans="2:7" x14ac:dyDescent="0.25">
      <c r="B301" s="80">
        <f t="shared" si="28"/>
        <v>50771</v>
      </c>
      <c r="C301" s="81" t="str">
        <f t="shared" si="29"/>
        <v/>
      </c>
      <c r="D301" s="82" t="str">
        <f t="shared" si="24"/>
        <v/>
      </c>
      <c r="E301" s="82" t="str">
        <f t="shared" si="25"/>
        <v/>
      </c>
      <c r="F301" s="82" t="str">
        <f t="shared" si="26"/>
        <v/>
      </c>
      <c r="G301" s="82" t="str">
        <f t="shared" si="27"/>
        <v/>
      </c>
    </row>
    <row r="302" spans="2:7" x14ac:dyDescent="0.25">
      <c r="B302" s="83">
        <f t="shared" si="28"/>
        <v>50802</v>
      </c>
      <c r="C302" s="86" t="str">
        <f t="shared" si="29"/>
        <v/>
      </c>
      <c r="D302" s="87" t="str">
        <f t="shared" si="24"/>
        <v/>
      </c>
      <c r="E302" s="87" t="str">
        <f t="shared" si="25"/>
        <v/>
      </c>
      <c r="F302" s="87" t="str">
        <f t="shared" si="26"/>
        <v/>
      </c>
      <c r="G302" s="87" t="str">
        <f t="shared" si="27"/>
        <v/>
      </c>
    </row>
    <row r="303" spans="2:7" x14ac:dyDescent="0.25">
      <c r="B303" s="80">
        <f t="shared" si="28"/>
        <v>50830</v>
      </c>
      <c r="C303" s="81" t="str">
        <f t="shared" si="29"/>
        <v/>
      </c>
      <c r="D303" s="82" t="str">
        <f t="shared" si="24"/>
        <v/>
      </c>
      <c r="E303" s="82" t="str">
        <f t="shared" si="25"/>
        <v/>
      </c>
      <c r="F303" s="82" t="str">
        <f t="shared" si="26"/>
        <v/>
      </c>
      <c r="G303" s="82" t="str">
        <f t="shared" si="27"/>
        <v/>
      </c>
    </row>
    <row r="304" spans="2:7" x14ac:dyDescent="0.25">
      <c r="B304" s="83">
        <f t="shared" si="28"/>
        <v>50861</v>
      </c>
      <c r="C304" s="86" t="str">
        <f t="shared" si="29"/>
        <v/>
      </c>
      <c r="D304" s="87" t="str">
        <f t="shared" si="24"/>
        <v/>
      </c>
      <c r="E304" s="87" t="str">
        <f t="shared" si="25"/>
        <v/>
      </c>
      <c r="F304" s="87" t="str">
        <f t="shared" si="26"/>
        <v/>
      </c>
      <c r="G304" s="87" t="str">
        <f t="shared" si="27"/>
        <v/>
      </c>
    </row>
    <row r="305" spans="2:7" x14ac:dyDescent="0.25">
      <c r="B305" s="80">
        <f t="shared" si="28"/>
        <v>50891</v>
      </c>
      <c r="C305" s="81" t="str">
        <f t="shared" si="29"/>
        <v/>
      </c>
      <c r="D305" s="82" t="str">
        <f t="shared" si="24"/>
        <v/>
      </c>
      <c r="E305" s="82" t="str">
        <f t="shared" si="25"/>
        <v/>
      </c>
      <c r="F305" s="82" t="str">
        <f t="shared" si="26"/>
        <v/>
      </c>
      <c r="G305" s="82" t="str">
        <f t="shared" si="27"/>
        <v/>
      </c>
    </row>
    <row r="306" spans="2:7" x14ac:dyDescent="0.25">
      <c r="B306" s="83">
        <f t="shared" si="28"/>
        <v>50922</v>
      </c>
      <c r="C306" s="86" t="str">
        <f t="shared" si="29"/>
        <v/>
      </c>
      <c r="D306" s="87" t="str">
        <f t="shared" si="24"/>
        <v/>
      </c>
      <c r="E306" s="87" t="str">
        <f t="shared" si="25"/>
        <v/>
      </c>
      <c r="F306" s="87" t="str">
        <f t="shared" si="26"/>
        <v/>
      </c>
      <c r="G306" s="87" t="str">
        <f t="shared" si="27"/>
        <v/>
      </c>
    </row>
    <row r="307" spans="2:7" x14ac:dyDescent="0.25">
      <c r="B307" s="80">
        <f t="shared" si="28"/>
        <v>50952</v>
      </c>
      <c r="C307" s="81" t="str">
        <f t="shared" si="29"/>
        <v/>
      </c>
      <c r="D307" s="82" t="str">
        <f t="shared" si="24"/>
        <v/>
      </c>
      <c r="E307" s="82" t="str">
        <f t="shared" si="25"/>
        <v/>
      </c>
      <c r="F307" s="82" t="str">
        <f t="shared" si="26"/>
        <v/>
      </c>
      <c r="G307" s="82" t="str">
        <f t="shared" si="27"/>
        <v/>
      </c>
    </row>
    <row r="308" spans="2:7" x14ac:dyDescent="0.25">
      <c r="B308" s="83">
        <f t="shared" si="28"/>
        <v>50983</v>
      </c>
      <c r="C308" s="86" t="str">
        <f t="shared" si="29"/>
        <v/>
      </c>
      <c r="D308" s="87" t="str">
        <f t="shared" si="24"/>
        <v/>
      </c>
      <c r="E308" s="87" t="str">
        <f t="shared" si="25"/>
        <v/>
      </c>
      <c r="F308" s="87" t="str">
        <f t="shared" si="26"/>
        <v/>
      </c>
      <c r="G308" s="87" t="str">
        <f t="shared" si="27"/>
        <v/>
      </c>
    </row>
    <row r="309" spans="2:7" x14ac:dyDescent="0.25">
      <c r="B309" s="80">
        <f t="shared" si="28"/>
        <v>51014</v>
      </c>
      <c r="C309" s="81" t="str">
        <f t="shared" si="29"/>
        <v/>
      </c>
      <c r="D309" s="82" t="str">
        <f t="shared" si="24"/>
        <v/>
      </c>
      <c r="E309" s="82" t="str">
        <f t="shared" si="25"/>
        <v/>
      </c>
      <c r="F309" s="82" t="str">
        <f t="shared" si="26"/>
        <v/>
      </c>
      <c r="G309" s="82" t="str">
        <f t="shared" si="27"/>
        <v/>
      </c>
    </row>
    <row r="310" spans="2:7" x14ac:dyDescent="0.25">
      <c r="B310" s="83">
        <f t="shared" si="28"/>
        <v>51044</v>
      </c>
      <c r="C310" s="86" t="str">
        <f t="shared" si="29"/>
        <v/>
      </c>
      <c r="D310" s="87" t="str">
        <f t="shared" si="24"/>
        <v/>
      </c>
      <c r="E310" s="87" t="str">
        <f t="shared" si="25"/>
        <v/>
      </c>
      <c r="F310" s="87" t="str">
        <f t="shared" si="26"/>
        <v/>
      </c>
      <c r="G310" s="87" t="str">
        <f t="shared" si="27"/>
        <v/>
      </c>
    </row>
    <row r="311" spans="2:7" x14ac:dyDescent="0.25">
      <c r="B311" s="80">
        <f t="shared" si="28"/>
        <v>51075</v>
      </c>
      <c r="C311" s="81" t="str">
        <f t="shared" si="29"/>
        <v/>
      </c>
      <c r="D311" s="82" t="str">
        <f t="shared" si="24"/>
        <v/>
      </c>
      <c r="E311" s="82" t="str">
        <f t="shared" si="25"/>
        <v/>
      </c>
      <c r="F311" s="82" t="str">
        <f t="shared" si="26"/>
        <v/>
      </c>
      <c r="G311" s="82" t="str">
        <f t="shared" si="27"/>
        <v/>
      </c>
    </row>
    <row r="312" spans="2:7" x14ac:dyDescent="0.25">
      <c r="B312" s="83">
        <f t="shared" si="28"/>
        <v>51105</v>
      </c>
      <c r="C312" s="86" t="str">
        <f t="shared" si="29"/>
        <v/>
      </c>
      <c r="D312" s="87" t="str">
        <f t="shared" si="24"/>
        <v/>
      </c>
      <c r="E312" s="87" t="str">
        <f t="shared" si="25"/>
        <v/>
      </c>
      <c r="F312" s="87" t="str">
        <f t="shared" si="26"/>
        <v/>
      </c>
      <c r="G312" s="87" t="str">
        <f t="shared" si="27"/>
        <v/>
      </c>
    </row>
    <row r="313" spans="2:7" x14ac:dyDescent="0.25">
      <c r="B313" s="80">
        <f t="shared" si="28"/>
        <v>51136</v>
      </c>
      <c r="C313" s="81" t="str">
        <f t="shared" si="29"/>
        <v/>
      </c>
      <c r="D313" s="82" t="str">
        <f t="shared" si="24"/>
        <v/>
      </c>
      <c r="E313" s="82" t="str">
        <f t="shared" si="25"/>
        <v/>
      </c>
      <c r="F313" s="82" t="str">
        <f t="shared" si="26"/>
        <v/>
      </c>
      <c r="G313" s="82" t="str">
        <f t="shared" si="27"/>
        <v/>
      </c>
    </row>
    <row r="314" spans="2:7" x14ac:dyDescent="0.25">
      <c r="B314" s="83">
        <f t="shared" si="28"/>
        <v>51167</v>
      </c>
      <c r="C314" s="86" t="str">
        <f t="shared" si="29"/>
        <v/>
      </c>
      <c r="D314" s="87" t="str">
        <f t="shared" si="24"/>
        <v/>
      </c>
      <c r="E314" s="87" t="str">
        <f t="shared" si="25"/>
        <v/>
      </c>
      <c r="F314" s="87" t="str">
        <f t="shared" si="26"/>
        <v/>
      </c>
      <c r="G314" s="87" t="str">
        <f t="shared" si="27"/>
        <v/>
      </c>
    </row>
    <row r="315" spans="2:7" x14ac:dyDescent="0.25">
      <c r="B315" s="80">
        <f t="shared" si="28"/>
        <v>51196</v>
      </c>
      <c r="C315" s="81" t="str">
        <f t="shared" si="29"/>
        <v/>
      </c>
      <c r="D315" s="82" t="str">
        <f t="shared" si="24"/>
        <v/>
      </c>
      <c r="E315" s="82" t="str">
        <f t="shared" si="25"/>
        <v/>
      </c>
      <c r="F315" s="82" t="str">
        <f t="shared" si="26"/>
        <v/>
      </c>
      <c r="G315" s="82" t="str">
        <f t="shared" si="27"/>
        <v/>
      </c>
    </row>
    <row r="316" spans="2:7" x14ac:dyDescent="0.25">
      <c r="B316" s="83">
        <f t="shared" si="28"/>
        <v>51227</v>
      </c>
      <c r="C316" s="84" t="str">
        <f t="shared" si="29"/>
        <v/>
      </c>
      <c r="D316" s="85" t="str">
        <f t="shared" si="24"/>
        <v/>
      </c>
      <c r="E316" s="85" t="str">
        <f t="shared" si="25"/>
        <v/>
      </c>
      <c r="F316" s="85" t="str">
        <f t="shared" si="26"/>
        <v/>
      </c>
      <c r="G316" s="85" t="str">
        <f t="shared" si="27"/>
        <v/>
      </c>
    </row>
    <row r="317" spans="2:7" x14ac:dyDescent="0.25">
      <c r="B317" s="80">
        <f t="shared" si="28"/>
        <v>51257</v>
      </c>
      <c r="C317" s="81" t="str">
        <f t="shared" si="29"/>
        <v/>
      </c>
      <c r="D317" s="82" t="str">
        <f t="shared" si="24"/>
        <v/>
      </c>
      <c r="E317" s="82" t="str">
        <f t="shared" si="25"/>
        <v/>
      </c>
      <c r="F317" s="82" t="str">
        <f t="shared" si="26"/>
        <v/>
      </c>
      <c r="G317" s="82" t="str">
        <f t="shared" si="27"/>
        <v/>
      </c>
    </row>
    <row r="318" spans="2:7" x14ac:dyDescent="0.25">
      <c r="B318" s="83">
        <f t="shared" si="28"/>
        <v>51288</v>
      </c>
      <c r="C318" s="86" t="str">
        <f t="shared" si="29"/>
        <v/>
      </c>
      <c r="D318" s="87" t="str">
        <f t="shared" si="24"/>
        <v/>
      </c>
      <c r="E318" s="87" t="str">
        <f t="shared" si="25"/>
        <v/>
      </c>
      <c r="F318" s="87" t="str">
        <f t="shared" si="26"/>
        <v/>
      </c>
      <c r="G318" s="87" t="str">
        <f t="shared" si="27"/>
        <v/>
      </c>
    </row>
    <row r="319" spans="2:7" x14ac:dyDescent="0.25">
      <c r="B319" s="80">
        <f t="shared" si="28"/>
        <v>51318</v>
      </c>
      <c r="C319" s="81" t="str">
        <f t="shared" si="29"/>
        <v/>
      </c>
      <c r="D319" s="82" t="str">
        <f t="shared" si="24"/>
        <v/>
      </c>
      <c r="E319" s="82" t="str">
        <f t="shared" si="25"/>
        <v/>
      </c>
      <c r="F319" s="82" t="str">
        <f t="shared" si="26"/>
        <v/>
      </c>
      <c r="G319" s="82" t="str">
        <f t="shared" si="27"/>
        <v/>
      </c>
    </row>
    <row r="320" spans="2:7" x14ac:dyDescent="0.25">
      <c r="B320" s="83">
        <f t="shared" si="28"/>
        <v>51349</v>
      </c>
      <c r="C320" s="86" t="str">
        <f t="shared" si="29"/>
        <v/>
      </c>
      <c r="D320" s="87" t="str">
        <f t="shared" si="24"/>
        <v/>
      </c>
      <c r="E320" s="87" t="str">
        <f t="shared" si="25"/>
        <v/>
      </c>
      <c r="F320" s="87" t="str">
        <f t="shared" si="26"/>
        <v/>
      </c>
      <c r="G320" s="87" t="str">
        <f t="shared" si="27"/>
        <v/>
      </c>
    </row>
    <row r="321" spans="2:7" x14ac:dyDescent="0.25">
      <c r="B321" s="80">
        <f t="shared" si="28"/>
        <v>51380</v>
      </c>
      <c r="C321" s="81" t="str">
        <f t="shared" si="29"/>
        <v/>
      </c>
      <c r="D321" s="82" t="str">
        <f t="shared" si="24"/>
        <v/>
      </c>
      <c r="E321" s="82" t="str">
        <f t="shared" si="25"/>
        <v/>
      </c>
      <c r="F321" s="82" t="str">
        <f t="shared" si="26"/>
        <v/>
      </c>
      <c r="G321" s="82" t="str">
        <f t="shared" si="27"/>
        <v/>
      </c>
    </row>
    <row r="322" spans="2:7" x14ac:dyDescent="0.25">
      <c r="B322" s="83">
        <f t="shared" si="28"/>
        <v>51410</v>
      </c>
      <c r="C322" s="86" t="str">
        <f t="shared" si="29"/>
        <v/>
      </c>
      <c r="D322" s="87" t="str">
        <f t="shared" si="24"/>
        <v/>
      </c>
      <c r="E322" s="87" t="str">
        <f t="shared" si="25"/>
        <v/>
      </c>
      <c r="F322" s="87" t="str">
        <f t="shared" si="26"/>
        <v/>
      </c>
      <c r="G322" s="87" t="str">
        <f t="shared" si="27"/>
        <v/>
      </c>
    </row>
    <row r="323" spans="2:7" x14ac:dyDescent="0.25">
      <c r="B323" s="80">
        <f t="shared" si="28"/>
        <v>51441</v>
      </c>
      <c r="C323" s="81" t="str">
        <f t="shared" si="29"/>
        <v/>
      </c>
      <c r="D323" s="82" t="str">
        <f t="shared" si="24"/>
        <v/>
      </c>
      <c r="E323" s="82" t="str">
        <f t="shared" si="25"/>
        <v/>
      </c>
      <c r="F323" s="82" t="str">
        <f t="shared" si="26"/>
        <v/>
      </c>
      <c r="G323" s="82" t="str">
        <f t="shared" si="27"/>
        <v/>
      </c>
    </row>
    <row r="324" spans="2:7" x14ac:dyDescent="0.25">
      <c r="B324" s="83">
        <f t="shared" si="28"/>
        <v>51471</v>
      </c>
      <c r="C324" s="86" t="str">
        <f t="shared" si="29"/>
        <v/>
      </c>
      <c r="D324" s="87" t="str">
        <f t="shared" si="24"/>
        <v/>
      </c>
      <c r="E324" s="87" t="str">
        <f t="shared" si="25"/>
        <v/>
      </c>
      <c r="F324" s="87" t="str">
        <f t="shared" si="26"/>
        <v/>
      </c>
      <c r="G324" s="87" t="str">
        <f t="shared" si="27"/>
        <v/>
      </c>
    </row>
    <row r="325" spans="2:7" x14ac:dyDescent="0.25">
      <c r="B325" s="80">
        <f t="shared" si="28"/>
        <v>51502</v>
      </c>
      <c r="C325" s="81" t="str">
        <f t="shared" si="29"/>
        <v/>
      </c>
      <c r="D325" s="82" t="str">
        <f t="shared" si="24"/>
        <v/>
      </c>
      <c r="E325" s="82" t="str">
        <f t="shared" si="25"/>
        <v/>
      </c>
      <c r="F325" s="82" t="str">
        <f t="shared" si="26"/>
        <v/>
      </c>
      <c r="G325" s="82" t="str">
        <f t="shared" si="27"/>
        <v/>
      </c>
    </row>
    <row r="326" spans="2:7" x14ac:dyDescent="0.25">
      <c r="B326" s="83">
        <f t="shared" si="28"/>
        <v>51533</v>
      </c>
      <c r="C326" s="86" t="str">
        <f t="shared" si="29"/>
        <v/>
      </c>
      <c r="D326" s="87" t="str">
        <f t="shared" si="24"/>
        <v/>
      </c>
      <c r="E326" s="87" t="str">
        <f t="shared" si="25"/>
        <v/>
      </c>
      <c r="F326" s="87" t="str">
        <f t="shared" si="26"/>
        <v/>
      </c>
      <c r="G326" s="87" t="str">
        <f t="shared" si="27"/>
        <v/>
      </c>
    </row>
    <row r="327" spans="2:7" x14ac:dyDescent="0.25">
      <c r="B327" s="80">
        <f t="shared" si="28"/>
        <v>51561</v>
      </c>
      <c r="C327" s="81" t="str">
        <f t="shared" si="29"/>
        <v/>
      </c>
      <c r="D327" s="82" t="str">
        <f t="shared" si="24"/>
        <v/>
      </c>
      <c r="E327" s="82" t="str">
        <f t="shared" si="25"/>
        <v/>
      </c>
      <c r="F327" s="82" t="str">
        <f t="shared" si="26"/>
        <v/>
      </c>
      <c r="G327" s="82" t="str">
        <f t="shared" si="27"/>
        <v/>
      </c>
    </row>
    <row r="328" spans="2:7" x14ac:dyDescent="0.25">
      <c r="B328" s="83">
        <f t="shared" si="28"/>
        <v>51592</v>
      </c>
      <c r="C328" s="86" t="str">
        <f t="shared" si="29"/>
        <v/>
      </c>
      <c r="D328" s="87" t="str">
        <f t="shared" si="24"/>
        <v/>
      </c>
      <c r="E328" s="87" t="str">
        <f t="shared" si="25"/>
        <v/>
      </c>
      <c r="F328" s="87" t="str">
        <f t="shared" si="26"/>
        <v/>
      </c>
      <c r="G328" s="87" t="str">
        <f t="shared" si="27"/>
        <v/>
      </c>
    </row>
    <row r="329" spans="2:7" x14ac:dyDescent="0.25">
      <c r="B329" s="80">
        <f t="shared" si="28"/>
        <v>51622</v>
      </c>
      <c r="C329" s="81" t="str">
        <f t="shared" si="29"/>
        <v/>
      </c>
      <c r="D329" s="82" t="str">
        <f t="shared" si="24"/>
        <v/>
      </c>
      <c r="E329" s="82" t="str">
        <f t="shared" si="25"/>
        <v/>
      </c>
      <c r="F329" s="82" t="str">
        <f t="shared" si="26"/>
        <v/>
      </c>
      <c r="G329" s="82" t="str">
        <f t="shared" si="27"/>
        <v/>
      </c>
    </row>
    <row r="330" spans="2:7" x14ac:dyDescent="0.25">
      <c r="B330" s="83">
        <f t="shared" si="28"/>
        <v>51653</v>
      </c>
      <c r="C330" s="86" t="str">
        <f t="shared" si="29"/>
        <v/>
      </c>
      <c r="D330" s="87" t="str">
        <f t="shared" si="24"/>
        <v/>
      </c>
      <c r="E330" s="87" t="str">
        <f t="shared" si="25"/>
        <v/>
      </c>
      <c r="F330" s="87" t="str">
        <f t="shared" si="26"/>
        <v/>
      </c>
      <c r="G330" s="87" t="str">
        <f t="shared" si="27"/>
        <v/>
      </c>
    </row>
    <row r="331" spans="2:7" x14ac:dyDescent="0.25">
      <c r="B331" s="80">
        <f t="shared" si="28"/>
        <v>51683</v>
      </c>
      <c r="C331" s="81" t="str">
        <f t="shared" si="29"/>
        <v/>
      </c>
      <c r="D331" s="82" t="str">
        <f t="shared" si="24"/>
        <v/>
      </c>
      <c r="E331" s="82" t="str">
        <f t="shared" si="25"/>
        <v/>
      </c>
      <c r="F331" s="82" t="str">
        <f t="shared" si="26"/>
        <v/>
      </c>
      <c r="G331" s="82" t="str">
        <f t="shared" si="27"/>
        <v/>
      </c>
    </row>
    <row r="332" spans="2:7" x14ac:dyDescent="0.25">
      <c r="B332" s="83">
        <f t="shared" si="28"/>
        <v>51714</v>
      </c>
      <c r="C332" s="86" t="str">
        <f t="shared" si="29"/>
        <v/>
      </c>
      <c r="D332" s="87" t="str">
        <f t="shared" si="24"/>
        <v/>
      </c>
      <c r="E332" s="87" t="str">
        <f t="shared" si="25"/>
        <v/>
      </c>
      <c r="F332" s="87" t="str">
        <f t="shared" si="26"/>
        <v/>
      </c>
      <c r="G332" s="87" t="str">
        <f t="shared" si="27"/>
        <v/>
      </c>
    </row>
    <row r="333" spans="2:7" x14ac:dyDescent="0.25">
      <c r="B333" s="80">
        <f t="shared" si="28"/>
        <v>51745</v>
      </c>
      <c r="C333" s="81" t="str">
        <f t="shared" si="29"/>
        <v/>
      </c>
      <c r="D333" s="82" t="str">
        <f t="shared" si="24"/>
        <v/>
      </c>
      <c r="E333" s="82" t="str">
        <f t="shared" si="25"/>
        <v/>
      </c>
      <c r="F333" s="82" t="str">
        <f t="shared" si="26"/>
        <v/>
      </c>
      <c r="G333" s="82" t="str">
        <f t="shared" si="27"/>
        <v/>
      </c>
    </row>
    <row r="334" spans="2:7" x14ac:dyDescent="0.25">
      <c r="B334" s="83">
        <f t="shared" si="28"/>
        <v>51775</v>
      </c>
      <c r="C334" s="86" t="str">
        <f t="shared" si="29"/>
        <v/>
      </c>
      <c r="D334" s="87" t="str">
        <f t="shared" si="24"/>
        <v/>
      </c>
      <c r="E334" s="87" t="str">
        <f t="shared" si="25"/>
        <v/>
      </c>
      <c r="F334" s="87" t="str">
        <f t="shared" si="26"/>
        <v/>
      </c>
      <c r="G334" s="87" t="str">
        <f t="shared" si="27"/>
        <v/>
      </c>
    </row>
    <row r="335" spans="2:7" x14ac:dyDescent="0.25">
      <c r="B335" s="80">
        <f t="shared" si="28"/>
        <v>51806</v>
      </c>
      <c r="C335" s="81" t="str">
        <f t="shared" si="29"/>
        <v/>
      </c>
      <c r="D335" s="82" t="str">
        <f t="shared" si="24"/>
        <v/>
      </c>
      <c r="E335" s="82" t="str">
        <f t="shared" si="25"/>
        <v/>
      </c>
      <c r="F335" s="82" t="str">
        <f t="shared" si="26"/>
        <v/>
      </c>
      <c r="G335" s="82" t="str">
        <f t="shared" si="27"/>
        <v/>
      </c>
    </row>
    <row r="336" spans="2:7" x14ac:dyDescent="0.25">
      <c r="B336" s="83">
        <f t="shared" si="28"/>
        <v>51836</v>
      </c>
      <c r="C336" s="86" t="str">
        <f t="shared" si="29"/>
        <v/>
      </c>
      <c r="D336" s="87" t="str">
        <f t="shared" si="24"/>
        <v/>
      </c>
      <c r="E336" s="87" t="str">
        <f t="shared" si="25"/>
        <v/>
      </c>
      <c r="F336" s="87" t="str">
        <f t="shared" si="26"/>
        <v/>
      </c>
      <c r="G336" s="87" t="str">
        <f t="shared" si="27"/>
        <v/>
      </c>
    </row>
    <row r="337" spans="2:7" x14ac:dyDescent="0.25">
      <c r="B337" s="80">
        <f t="shared" si="28"/>
        <v>51867</v>
      </c>
      <c r="C337" s="81" t="str">
        <f t="shared" si="29"/>
        <v/>
      </c>
      <c r="D337" s="82" t="str">
        <f t="shared" ref="D337:D376" si="30">IF($C337="","",$E$10)</f>
        <v/>
      </c>
      <c r="E337" s="82" t="str">
        <f t="shared" ref="E337:E376" si="31">IF($C337="","",-1*IPMT($E$6/12,$C337,$E$8*12,$E$5))</f>
        <v/>
      </c>
      <c r="F337" s="82" t="str">
        <f t="shared" ref="F337:F376" si="32">IF($C337="","",-1*PPMT($E$6/12,$C337,$E$8*12,$E$5))</f>
        <v/>
      </c>
      <c r="G337" s="82" t="str">
        <f t="shared" ref="G337:G376" si="33">IF($C337="","",G336-F337)</f>
        <v/>
      </c>
    </row>
    <row r="338" spans="2:7" x14ac:dyDescent="0.25">
      <c r="B338" s="83">
        <f t="shared" ref="B338:B376" si="34">EDATE(B337,1)</f>
        <v>51898</v>
      </c>
      <c r="C338" s="86" t="str">
        <f t="shared" ref="C338:C376" si="35">IF(OR(C337="",C337&gt;=$E$9),"",C337+1)</f>
        <v/>
      </c>
      <c r="D338" s="87" t="str">
        <f t="shared" si="30"/>
        <v/>
      </c>
      <c r="E338" s="87" t="str">
        <f t="shared" si="31"/>
        <v/>
      </c>
      <c r="F338" s="87" t="str">
        <f t="shared" si="32"/>
        <v/>
      </c>
      <c r="G338" s="87" t="str">
        <f t="shared" si="33"/>
        <v/>
      </c>
    </row>
    <row r="339" spans="2:7" x14ac:dyDescent="0.25">
      <c r="B339" s="80">
        <f t="shared" si="34"/>
        <v>51926</v>
      </c>
      <c r="C339" s="81" t="str">
        <f t="shared" si="35"/>
        <v/>
      </c>
      <c r="D339" s="82" t="str">
        <f t="shared" si="30"/>
        <v/>
      </c>
      <c r="E339" s="82" t="str">
        <f t="shared" si="31"/>
        <v/>
      </c>
      <c r="F339" s="82" t="str">
        <f t="shared" si="32"/>
        <v/>
      </c>
      <c r="G339" s="82" t="str">
        <f t="shared" si="33"/>
        <v/>
      </c>
    </row>
    <row r="340" spans="2:7" x14ac:dyDescent="0.25">
      <c r="B340" s="83">
        <f t="shared" si="34"/>
        <v>51957</v>
      </c>
      <c r="C340" s="86" t="str">
        <f t="shared" si="35"/>
        <v/>
      </c>
      <c r="D340" s="87" t="str">
        <f t="shared" si="30"/>
        <v/>
      </c>
      <c r="E340" s="87" t="str">
        <f t="shared" si="31"/>
        <v/>
      </c>
      <c r="F340" s="87" t="str">
        <f t="shared" si="32"/>
        <v/>
      </c>
      <c r="G340" s="87" t="str">
        <f t="shared" si="33"/>
        <v/>
      </c>
    </row>
    <row r="341" spans="2:7" x14ac:dyDescent="0.25">
      <c r="B341" s="80">
        <f t="shared" si="34"/>
        <v>51987</v>
      </c>
      <c r="C341" s="81" t="str">
        <f t="shared" si="35"/>
        <v/>
      </c>
      <c r="D341" s="82" t="str">
        <f t="shared" si="30"/>
        <v/>
      </c>
      <c r="E341" s="82" t="str">
        <f t="shared" si="31"/>
        <v/>
      </c>
      <c r="F341" s="82" t="str">
        <f t="shared" si="32"/>
        <v/>
      </c>
      <c r="G341" s="82" t="str">
        <f t="shared" si="33"/>
        <v/>
      </c>
    </row>
    <row r="342" spans="2:7" x14ac:dyDescent="0.25">
      <c r="B342" s="83">
        <f t="shared" si="34"/>
        <v>52018</v>
      </c>
      <c r="C342" s="86" t="str">
        <f t="shared" si="35"/>
        <v/>
      </c>
      <c r="D342" s="87" t="str">
        <f t="shared" si="30"/>
        <v/>
      </c>
      <c r="E342" s="87" t="str">
        <f t="shared" si="31"/>
        <v/>
      </c>
      <c r="F342" s="87" t="str">
        <f t="shared" si="32"/>
        <v/>
      </c>
      <c r="G342" s="87" t="str">
        <f t="shared" si="33"/>
        <v/>
      </c>
    </row>
    <row r="343" spans="2:7" x14ac:dyDescent="0.25">
      <c r="B343" s="80">
        <f t="shared" si="34"/>
        <v>52048</v>
      </c>
      <c r="C343" s="81" t="str">
        <f t="shared" si="35"/>
        <v/>
      </c>
      <c r="D343" s="82" t="str">
        <f t="shared" si="30"/>
        <v/>
      </c>
      <c r="E343" s="82" t="str">
        <f t="shared" si="31"/>
        <v/>
      </c>
      <c r="F343" s="82" t="str">
        <f t="shared" si="32"/>
        <v/>
      </c>
      <c r="G343" s="82" t="str">
        <f t="shared" si="33"/>
        <v/>
      </c>
    </row>
    <row r="344" spans="2:7" x14ac:dyDescent="0.25">
      <c r="B344" s="83">
        <f t="shared" si="34"/>
        <v>52079</v>
      </c>
      <c r="C344" s="86" t="str">
        <f t="shared" si="35"/>
        <v/>
      </c>
      <c r="D344" s="87" t="str">
        <f t="shared" si="30"/>
        <v/>
      </c>
      <c r="E344" s="87" t="str">
        <f t="shared" si="31"/>
        <v/>
      </c>
      <c r="F344" s="87" t="str">
        <f t="shared" si="32"/>
        <v/>
      </c>
      <c r="G344" s="87" t="str">
        <f t="shared" si="33"/>
        <v/>
      </c>
    </row>
    <row r="345" spans="2:7" x14ac:dyDescent="0.25">
      <c r="B345" s="80">
        <f t="shared" si="34"/>
        <v>52110</v>
      </c>
      <c r="C345" s="81" t="str">
        <f t="shared" si="35"/>
        <v/>
      </c>
      <c r="D345" s="82" t="str">
        <f t="shared" si="30"/>
        <v/>
      </c>
      <c r="E345" s="82" t="str">
        <f t="shared" si="31"/>
        <v/>
      </c>
      <c r="F345" s="82" t="str">
        <f t="shared" si="32"/>
        <v/>
      </c>
      <c r="G345" s="82" t="str">
        <f t="shared" si="33"/>
        <v/>
      </c>
    </row>
    <row r="346" spans="2:7" x14ac:dyDescent="0.25">
      <c r="B346" s="83">
        <f t="shared" si="34"/>
        <v>52140</v>
      </c>
      <c r="C346" s="86" t="str">
        <f t="shared" si="35"/>
        <v/>
      </c>
      <c r="D346" s="87" t="str">
        <f t="shared" si="30"/>
        <v/>
      </c>
      <c r="E346" s="87" t="str">
        <f t="shared" si="31"/>
        <v/>
      </c>
      <c r="F346" s="87" t="str">
        <f t="shared" si="32"/>
        <v/>
      </c>
      <c r="G346" s="87" t="str">
        <f t="shared" si="33"/>
        <v/>
      </c>
    </row>
    <row r="347" spans="2:7" x14ac:dyDescent="0.25">
      <c r="B347" s="80">
        <f t="shared" si="34"/>
        <v>52171</v>
      </c>
      <c r="C347" s="81" t="str">
        <f t="shared" si="35"/>
        <v/>
      </c>
      <c r="D347" s="82" t="str">
        <f t="shared" si="30"/>
        <v/>
      </c>
      <c r="E347" s="82" t="str">
        <f t="shared" si="31"/>
        <v/>
      </c>
      <c r="F347" s="82" t="str">
        <f t="shared" si="32"/>
        <v/>
      </c>
      <c r="G347" s="82" t="str">
        <f t="shared" si="33"/>
        <v/>
      </c>
    </row>
    <row r="348" spans="2:7" x14ac:dyDescent="0.25">
      <c r="B348" s="83">
        <f t="shared" si="34"/>
        <v>52201</v>
      </c>
      <c r="C348" s="86" t="str">
        <f t="shared" si="35"/>
        <v/>
      </c>
      <c r="D348" s="87" t="str">
        <f t="shared" si="30"/>
        <v/>
      </c>
      <c r="E348" s="87" t="str">
        <f t="shared" si="31"/>
        <v/>
      </c>
      <c r="F348" s="87" t="str">
        <f t="shared" si="32"/>
        <v/>
      </c>
      <c r="G348" s="87" t="str">
        <f t="shared" si="33"/>
        <v/>
      </c>
    </row>
    <row r="349" spans="2:7" x14ac:dyDescent="0.25">
      <c r="B349" s="80">
        <f t="shared" si="34"/>
        <v>52232</v>
      </c>
      <c r="C349" s="81" t="str">
        <f t="shared" si="35"/>
        <v/>
      </c>
      <c r="D349" s="82" t="str">
        <f t="shared" si="30"/>
        <v/>
      </c>
      <c r="E349" s="82" t="str">
        <f t="shared" si="31"/>
        <v/>
      </c>
      <c r="F349" s="82" t="str">
        <f t="shared" si="32"/>
        <v/>
      </c>
      <c r="G349" s="82" t="str">
        <f t="shared" si="33"/>
        <v/>
      </c>
    </row>
    <row r="350" spans="2:7" x14ac:dyDescent="0.25">
      <c r="B350" s="83">
        <f t="shared" si="34"/>
        <v>52263</v>
      </c>
      <c r="C350" s="86" t="str">
        <f t="shared" si="35"/>
        <v/>
      </c>
      <c r="D350" s="87" t="str">
        <f t="shared" si="30"/>
        <v/>
      </c>
      <c r="E350" s="87" t="str">
        <f t="shared" si="31"/>
        <v/>
      </c>
      <c r="F350" s="87" t="str">
        <f t="shared" si="32"/>
        <v/>
      </c>
      <c r="G350" s="87" t="str">
        <f t="shared" si="33"/>
        <v/>
      </c>
    </row>
    <row r="351" spans="2:7" x14ac:dyDescent="0.25">
      <c r="B351" s="80">
        <f t="shared" si="34"/>
        <v>52291</v>
      </c>
      <c r="C351" s="81" t="str">
        <f t="shared" si="35"/>
        <v/>
      </c>
      <c r="D351" s="82" t="str">
        <f t="shared" si="30"/>
        <v/>
      </c>
      <c r="E351" s="82" t="str">
        <f t="shared" si="31"/>
        <v/>
      </c>
      <c r="F351" s="82" t="str">
        <f t="shared" si="32"/>
        <v/>
      </c>
      <c r="G351" s="82" t="str">
        <f t="shared" si="33"/>
        <v/>
      </c>
    </row>
    <row r="352" spans="2:7" x14ac:dyDescent="0.25">
      <c r="B352" s="83">
        <f t="shared" si="34"/>
        <v>52322</v>
      </c>
      <c r="C352" s="86" t="str">
        <f t="shared" si="35"/>
        <v/>
      </c>
      <c r="D352" s="87" t="str">
        <f t="shared" si="30"/>
        <v/>
      </c>
      <c r="E352" s="87" t="str">
        <f t="shared" si="31"/>
        <v/>
      </c>
      <c r="F352" s="87" t="str">
        <f t="shared" si="32"/>
        <v/>
      </c>
      <c r="G352" s="87" t="str">
        <f t="shared" si="33"/>
        <v/>
      </c>
    </row>
    <row r="353" spans="2:7" x14ac:dyDescent="0.25">
      <c r="B353" s="80">
        <f t="shared" si="34"/>
        <v>52352</v>
      </c>
      <c r="C353" s="81" t="str">
        <f t="shared" si="35"/>
        <v/>
      </c>
      <c r="D353" s="82" t="str">
        <f t="shared" si="30"/>
        <v/>
      </c>
      <c r="E353" s="82" t="str">
        <f t="shared" si="31"/>
        <v/>
      </c>
      <c r="F353" s="82" t="str">
        <f t="shared" si="32"/>
        <v/>
      </c>
      <c r="G353" s="82" t="str">
        <f t="shared" si="33"/>
        <v/>
      </c>
    </row>
    <row r="354" spans="2:7" x14ac:dyDescent="0.25">
      <c r="B354" s="83">
        <f t="shared" si="34"/>
        <v>52383</v>
      </c>
      <c r="C354" s="86" t="str">
        <f t="shared" si="35"/>
        <v/>
      </c>
      <c r="D354" s="87" t="str">
        <f t="shared" si="30"/>
        <v/>
      </c>
      <c r="E354" s="87" t="str">
        <f t="shared" si="31"/>
        <v/>
      </c>
      <c r="F354" s="87" t="str">
        <f t="shared" si="32"/>
        <v/>
      </c>
      <c r="G354" s="87" t="str">
        <f t="shared" si="33"/>
        <v/>
      </c>
    </row>
    <row r="355" spans="2:7" x14ac:dyDescent="0.25">
      <c r="B355" s="80">
        <f t="shared" si="34"/>
        <v>52413</v>
      </c>
      <c r="C355" s="81" t="str">
        <f t="shared" si="35"/>
        <v/>
      </c>
      <c r="D355" s="82" t="str">
        <f t="shared" si="30"/>
        <v/>
      </c>
      <c r="E355" s="82" t="str">
        <f t="shared" si="31"/>
        <v/>
      </c>
      <c r="F355" s="82" t="str">
        <f t="shared" si="32"/>
        <v/>
      </c>
      <c r="G355" s="82" t="str">
        <f t="shared" si="33"/>
        <v/>
      </c>
    </row>
    <row r="356" spans="2:7" x14ac:dyDescent="0.25">
      <c r="B356" s="83">
        <f t="shared" si="34"/>
        <v>52444</v>
      </c>
      <c r="C356" s="86" t="str">
        <f t="shared" si="35"/>
        <v/>
      </c>
      <c r="D356" s="87" t="str">
        <f t="shared" si="30"/>
        <v/>
      </c>
      <c r="E356" s="87" t="str">
        <f t="shared" si="31"/>
        <v/>
      </c>
      <c r="F356" s="87" t="str">
        <f t="shared" si="32"/>
        <v/>
      </c>
      <c r="G356" s="87" t="str">
        <f t="shared" si="33"/>
        <v/>
      </c>
    </row>
    <row r="357" spans="2:7" x14ac:dyDescent="0.25">
      <c r="B357" s="80">
        <f t="shared" si="34"/>
        <v>52475</v>
      </c>
      <c r="C357" s="81" t="str">
        <f t="shared" si="35"/>
        <v/>
      </c>
      <c r="D357" s="82" t="str">
        <f t="shared" si="30"/>
        <v/>
      </c>
      <c r="E357" s="82" t="str">
        <f t="shared" si="31"/>
        <v/>
      </c>
      <c r="F357" s="82" t="str">
        <f t="shared" si="32"/>
        <v/>
      </c>
      <c r="G357" s="82" t="str">
        <f t="shared" si="33"/>
        <v/>
      </c>
    </row>
    <row r="358" spans="2:7" x14ac:dyDescent="0.25">
      <c r="B358" s="83">
        <f t="shared" si="34"/>
        <v>52505</v>
      </c>
      <c r="C358" s="86" t="str">
        <f t="shared" si="35"/>
        <v/>
      </c>
      <c r="D358" s="87" t="str">
        <f t="shared" si="30"/>
        <v/>
      </c>
      <c r="E358" s="87" t="str">
        <f t="shared" si="31"/>
        <v/>
      </c>
      <c r="F358" s="87" t="str">
        <f t="shared" si="32"/>
        <v/>
      </c>
      <c r="G358" s="87" t="str">
        <f t="shared" si="33"/>
        <v/>
      </c>
    </row>
    <row r="359" spans="2:7" x14ac:dyDescent="0.25">
      <c r="B359" s="80">
        <f t="shared" si="34"/>
        <v>52536</v>
      </c>
      <c r="C359" s="81" t="str">
        <f t="shared" si="35"/>
        <v/>
      </c>
      <c r="D359" s="82" t="str">
        <f t="shared" si="30"/>
        <v/>
      </c>
      <c r="E359" s="82" t="str">
        <f t="shared" si="31"/>
        <v/>
      </c>
      <c r="F359" s="82" t="str">
        <f t="shared" si="32"/>
        <v/>
      </c>
      <c r="G359" s="82" t="str">
        <f t="shared" si="33"/>
        <v/>
      </c>
    </row>
    <row r="360" spans="2:7" x14ac:dyDescent="0.25">
      <c r="B360" s="83">
        <f t="shared" si="34"/>
        <v>52566</v>
      </c>
      <c r="C360" s="86" t="str">
        <f t="shared" si="35"/>
        <v/>
      </c>
      <c r="D360" s="87" t="str">
        <f t="shared" si="30"/>
        <v/>
      </c>
      <c r="E360" s="87" t="str">
        <f t="shared" si="31"/>
        <v/>
      </c>
      <c r="F360" s="87" t="str">
        <f t="shared" si="32"/>
        <v/>
      </c>
      <c r="G360" s="87" t="str">
        <f t="shared" si="33"/>
        <v/>
      </c>
    </row>
    <row r="361" spans="2:7" x14ac:dyDescent="0.25">
      <c r="B361" s="80">
        <f t="shared" si="34"/>
        <v>52597</v>
      </c>
      <c r="C361" s="81" t="str">
        <f t="shared" si="35"/>
        <v/>
      </c>
      <c r="D361" s="82" t="str">
        <f t="shared" si="30"/>
        <v/>
      </c>
      <c r="E361" s="82" t="str">
        <f t="shared" si="31"/>
        <v/>
      </c>
      <c r="F361" s="82" t="str">
        <f t="shared" si="32"/>
        <v/>
      </c>
      <c r="G361" s="82" t="str">
        <f t="shared" si="33"/>
        <v/>
      </c>
    </row>
    <row r="362" spans="2:7" x14ac:dyDescent="0.25">
      <c r="B362" s="83">
        <f t="shared" si="34"/>
        <v>52628</v>
      </c>
      <c r="C362" s="86" t="str">
        <f t="shared" si="35"/>
        <v/>
      </c>
      <c r="D362" s="87" t="str">
        <f t="shared" si="30"/>
        <v/>
      </c>
      <c r="E362" s="87" t="str">
        <f t="shared" si="31"/>
        <v/>
      </c>
      <c r="F362" s="87" t="str">
        <f t="shared" si="32"/>
        <v/>
      </c>
      <c r="G362" s="87" t="str">
        <f t="shared" si="33"/>
        <v/>
      </c>
    </row>
    <row r="363" spans="2:7" x14ac:dyDescent="0.25">
      <c r="B363" s="80">
        <f t="shared" si="34"/>
        <v>52657</v>
      </c>
      <c r="C363" s="81" t="str">
        <f t="shared" si="35"/>
        <v/>
      </c>
      <c r="D363" s="82" t="str">
        <f t="shared" si="30"/>
        <v/>
      </c>
      <c r="E363" s="82" t="str">
        <f t="shared" si="31"/>
        <v/>
      </c>
      <c r="F363" s="82" t="str">
        <f t="shared" si="32"/>
        <v/>
      </c>
      <c r="G363" s="82" t="str">
        <f t="shared" si="33"/>
        <v/>
      </c>
    </row>
    <row r="364" spans="2:7" x14ac:dyDescent="0.25">
      <c r="B364" s="83">
        <f t="shared" si="34"/>
        <v>52688</v>
      </c>
      <c r="C364" s="86" t="str">
        <f t="shared" si="35"/>
        <v/>
      </c>
      <c r="D364" s="87" t="str">
        <f t="shared" si="30"/>
        <v/>
      </c>
      <c r="E364" s="87" t="str">
        <f t="shared" si="31"/>
        <v/>
      </c>
      <c r="F364" s="87" t="str">
        <f t="shared" si="32"/>
        <v/>
      </c>
      <c r="G364" s="87" t="str">
        <f t="shared" si="33"/>
        <v/>
      </c>
    </row>
    <row r="365" spans="2:7" x14ac:dyDescent="0.25">
      <c r="B365" s="80">
        <f t="shared" si="34"/>
        <v>52718</v>
      </c>
      <c r="C365" s="81" t="str">
        <f t="shared" si="35"/>
        <v/>
      </c>
      <c r="D365" s="82" t="str">
        <f t="shared" si="30"/>
        <v/>
      </c>
      <c r="E365" s="82" t="str">
        <f t="shared" si="31"/>
        <v/>
      </c>
      <c r="F365" s="82" t="str">
        <f t="shared" si="32"/>
        <v/>
      </c>
      <c r="G365" s="82" t="str">
        <f t="shared" si="33"/>
        <v/>
      </c>
    </row>
    <row r="366" spans="2:7" x14ac:dyDescent="0.25">
      <c r="B366" s="83">
        <f t="shared" si="34"/>
        <v>52749</v>
      </c>
      <c r="C366" s="86" t="str">
        <f t="shared" si="35"/>
        <v/>
      </c>
      <c r="D366" s="87" t="str">
        <f t="shared" si="30"/>
        <v/>
      </c>
      <c r="E366" s="87" t="str">
        <f t="shared" si="31"/>
        <v/>
      </c>
      <c r="F366" s="87" t="str">
        <f t="shared" si="32"/>
        <v/>
      </c>
      <c r="G366" s="87" t="str">
        <f t="shared" si="33"/>
        <v/>
      </c>
    </row>
    <row r="367" spans="2:7" x14ac:dyDescent="0.25">
      <c r="B367" s="80">
        <f t="shared" si="34"/>
        <v>52779</v>
      </c>
      <c r="C367" s="81" t="str">
        <f t="shared" si="35"/>
        <v/>
      </c>
      <c r="D367" s="82" t="str">
        <f t="shared" si="30"/>
        <v/>
      </c>
      <c r="E367" s="82" t="str">
        <f t="shared" si="31"/>
        <v/>
      </c>
      <c r="F367" s="82" t="str">
        <f t="shared" si="32"/>
        <v/>
      </c>
      <c r="G367" s="82" t="str">
        <f t="shared" si="33"/>
        <v/>
      </c>
    </row>
    <row r="368" spans="2:7" x14ac:dyDescent="0.25">
      <c r="B368" s="83">
        <f t="shared" si="34"/>
        <v>52810</v>
      </c>
      <c r="C368" s="86" t="str">
        <f t="shared" si="35"/>
        <v/>
      </c>
      <c r="D368" s="87" t="str">
        <f t="shared" si="30"/>
        <v/>
      </c>
      <c r="E368" s="87" t="str">
        <f t="shared" si="31"/>
        <v/>
      </c>
      <c r="F368" s="87" t="str">
        <f t="shared" si="32"/>
        <v/>
      </c>
      <c r="G368" s="87" t="str">
        <f t="shared" si="33"/>
        <v/>
      </c>
    </row>
    <row r="369" spans="2:7" x14ac:dyDescent="0.25">
      <c r="B369" s="80">
        <f t="shared" si="34"/>
        <v>52841</v>
      </c>
      <c r="C369" s="81" t="str">
        <f t="shared" si="35"/>
        <v/>
      </c>
      <c r="D369" s="82" t="str">
        <f t="shared" si="30"/>
        <v/>
      </c>
      <c r="E369" s="82" t="str">
        <f t="shared" si="31"/>
        <v/>
      </c>
      <c r="F369" s="82" t="str">
        <f t="shared" si="32"/>
        <v/>
      </c>
      <c r="G369" s="82" t="str">
        <f t="shared" si="33"/>
        <v/>
      </c>
    </row>
    <row r="370" spans="2:7" x14ac:dyDescent="0.25">
      <c r="B370" s="83">
        <f t="shared" si="34"/>
        <v>52871</v>
      </c>
      <c r="C370" s="86" t="str">
        <f t="shared" si="35"/>
        <v/>
      </c>
      <c r="D370" s="87" t="str">
        <f t="shared" si="30"/>
        <v/>
      </c>
      <c r="E370" s="87" t="str">
        <f t="shared" si="31"/>
        <v/>
      </c>
      <c r="F370" s="87" t="str">
        <f t="shared" si="32"/>
        <v/>
      </c>
      <c r="G370" s="87" t="str">
        <f t="shared" si="33"/>
        <v/>
      </c>
    </row>
    <row r="371" spans="2:7" x14ac:dyDescent="0.25">
      <c r="B371" s="80">
        <f t="shared" si="34"/>
        <v>52902</v>
      </c>
      <c r="C371" s="81" t="str">
        <f t="shared" si="35"/>
        <v/>
      </c>
      <c r="D371" s="82" t="str">
        <f t="shared" si="30"/>
        <v/>
      </c>
      <c r="E371" s="82" t="str">
        <f t="shared" si="31"/>
        <v/>
      </c>
      <c r="F371" s="82" t="str">
        <f t="shared" si="32"/>
        <v/>
      </c>
      <c r="G371" s="82" t="str">
        <f t="shared" si="33"/>
        <v/>
      </c>
    </row>
    <row r="372" spans="2:7" x14ac:dyDescent="0.25">
      <c r="B372" s="83">
        <f t="shared" si="34"/>
        <v>52932</v>
      </c>
      <c r="C372" s="86" t="str">
        <f t="shared" si="35"/>
        <v/>
      </c>
      <c r="D372" s="87" t="str">
        <f t="shared" si="30"/>
        <v/>
      </c>
      <c r="E372" s="87" t="str">
        <f t="shared" si="31"/>
        <v/>
      </c>
      <c r="F372" s="87" t="str">
        <f t="shared" si="32"/>
        <v/>
      </c>
      <c r="G372" s="87" t="str">
        <f t="shared" si="33"/>
        <v/>
      </c>
    </row>
    <row r="373" spans="2:7" x14ac:dyDescent="0.25">
      <c r="B373" s="80">
        <f t="shared" si="34"/>
        <v>52963</v>
      </c>
      <c r="C373" s="81" t="str">
        <f t="shared" si="35"/>
        <v/>
      </c>
      <c r="D373" s="82" t="str">
        <f t="shared" si="30"/>
        <v/>
      </c>
      <c r="E373" s="82" t="str">
        <f t="shared" si="31"/>
        <v/>
      </c>
      <c r="F373" s="82" t="str">
        <f t="shared" si="32"/>
        <v/>
      </c>
      <c r="G373" s="82" t="str">
        <f t="shared" si="33"/>
        <v/>
      </c>
    </row>
    <row r="374" spans="2:7" x14ac:dyDescent="0.25">
      <c r="B374" s="83">
        <f t="shared" si="34"/>
        <v>52994</v>
      </c>
      <c r="C374" s="86" t="str">
        <f t="shared" si="35"/>
        <v/>
      </c>
      <c r="D374" s="87" t="str">
        <f t="shared" si="30"/>
        <v/>
      </c>
      <c r="E374" s="87" t="str">
        <f t="shared" si="31"/>
        <v/>
      </c>
      <c r="F374" s="87" t="str">
        <f t="shared" si="32"/>
        <v/>
      </c>
      <c r="G374" s="87" t="str">
        <f t="shared" si="33"/>
        <v/>
      </c>
    </row>
    <row r="375" spans="2:7" x14ac:dyDescent="0.25">
      <c r="B375" s="80">
        <f t="shared" si="34"/>
        <v>53022</v>
      </c>
      <c r="C375" s="81" t="str">
        <f t="shared" si="35"/>
        <v/>
      </c>
      <c r="D375" s="82" t="str">
        <f t="shared" si="30"/>
        <v/>
      </c>
      <c r="E375" s="82" t="str">
        <f t="shared" si="31"/>
        <v/>
      </c>
      <c r="F375" s="82" t="str">
        <f t="shared" si="32"/>
        <v/>
      </c>
      <c r="G375" s="82" t="str">
        <f t="shared" si="33"/>
        <v/>
      </c>
    </row>
    <row r="376" spans="2:7" x14ac:dyDescent="0.25">
      <c r="B376" s="83">
        <f t="shared" si="34"/>
        <v>53053</v>
      </c>
      <c r="C376" s="86" t="str">
        <f t="shared" si="35"/>
        <v/>
      </c>
      <c r="D376" s="87" t="str">
        <f t="shared" si="30"/>
        <v/>
      </c>
      <c r="E376" s="87" t="str">
        <f t="shared" si="31"/>
        <v/>
      </c>
      <c r="F376" s="87" t="str">
        <f t="shared" si="32"/>
        <v/>
      </c>
      <c r="G376" s="87" t="str">
        <f t="shared" si="33"/>
        <v/>
      </c>
    </row>
  </sheetData>
  <mergeCells count="11">
    <mergeCell ref="E9:F9"/>
    <mergeCell ref="E10:F10"/>
    <mergeCell ref="E11:F11"/>
    <mergeCell ref="E12:F12"/>
    <mergeCell ref="E13:F13"/>
    <mergeCell ref="B2:G3"/>
    <mergeCell ref="D4:E4"/>
    <mergeCell ref="E5:F5"/>
    <mergeCell ref="E6:F6"/>
    <mergeCell ref="E7:F7"/>
    <mergeCell ref="E8:F8"/>
  </mergeCells>
  <dataValidations count="1">
    <dataValidation type="list" allowBlank="1" showInputMessage="1" showErrorMessage="1" sqref="G5">
      <formula1>nbdepmt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Q63"/>
  <sheetViews>
    <sheetView showGridLines="0" workbookViewId="0">
      <selection activeCell="S34" sqref="S34"/>
    </sheetView>
  </sheetViews>
  <sheetFormatPr baseColWidth="10" defaultRowHeight="15" x14ac:dyDescent="0.25"/>
  <cols>
    <col min="1" max="1" width="2.7109375" customWidth="1"/>
    <col min="2" max="2" width="4.5703125" customWidth="1"/>
    <col min="3" max="14" width="9.85546875" customWidth="1"/>
    <col min="15" max="15" width="5.7109375" customWidth="1"/>
    <col min="16" max="16" width="4.28515625" customWidth="1"/>
  </cols>
  <sheetData>
    <row r="2" spans="1:17" x14ac:dyDescent="0.25">
      <c r="B2" s="91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</row>
    <row r="3" spans="1:17" ht="15" customHeight="1" x14ac:dyDescent="0.25">
      <c r="B3" s="94"/>
      <c r="C3" s="78"/>
      <c r="D3" s="142" t="s">
        <v>38</v>
      </c>
      <c r="E3" s="142"/>
      <c r="F3" s="142"/>
      <c r="G3" s="78"/>
      <c r="H3" s="78"/>
      <c r="I3" s="78"/>
      <c r="J3" s="78"/>
      <c r="K3" s="78"/>
      <c r="L3" s="78"/>
      <c r="M3" s="78"/>
      <c r="N3" s="99"/>
      <c r="O3" s="95"/>
      <c r="Q3" t="s">
        <v>43</v>
      </c>
    </row>
    <row r="4" spans="1:17" ht="15" customHeight="1" x14ac:dyDescent="0.25">
      <c r="B4" s="94"/>
      <c r="C4" s="78"/>
      <c r="D4" s="142"/>
      <c r="E4" s="142"/>
      <c r="F4" s="142"/>
      <c r="G4" s="78"/>
      <c r="H4" s="78"/>
      <c r="I4" s="78"/>
      <c r="J4" s="78"/>
      <c r="K4" s="78"/>
      <c r="L4" s="78"/>
      <c r="M4" s="78"/>
      <c r="N4" s="99"/>
      <c r="O4" s="95"/>
    </row>
    <row r="5" spans="1:17" x14ac:dyDescent="0.25">
      <c r="A5" s="1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8"/>
      <c r="Q5" t="s">
        <v>50</v>
      </c>
    </row>
    <row r="6" spans="1:17" x14ac:dyDescent="0.25">
      <c r="A6" s="6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8"/>
      <c r="Q6" t="s">
        <v>51</v>
      </c>
    </row>
    <row r="7" spans="1:17" ht="18.75" x14ac:dyDescent="0.25">
      <c r="A7" s="6"/>
      <c r="B7" s="5"/>
      <c r="C7" s="6"/>
      <c r="D7" s="13"/>
      <c r="E7" s="22" t="s">
        <v>5</v>
      </c>
      <c r="F7" s="14"/>
      <c r="G7" s="14"/>
      <c r="H7" s="14"/>
      <c r="I7" s="14"/>
      <c r="J7" s="14"/>
      <c r="K7" s="14"/>
      <c r="L7" s="14"/>
      <c r="M7" s="14"/>
      <c r="N7" s="105"/>
      <c r="O7" s="8"/>
      <c r="Q7" t="s">
        <v>53</v>
      </c>
    </row>
    <row r="8" spans="1:17" x14ac:dyDescent="0.25">
      <c r="A8" s="6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"/>
      <c r="Q8" t="s">
        <v>52</v>
      </c>
    </row>
    <row r="9" spans="1:17" x14ac:dyDescent="0.25">
      <c r="A9" s="6"/>
      <c r="B9" s="5"/>
      <c r="C9" s="6"/>
      <c r="D9" s="6"/>
      <c r="E9" s="18" t="s">
        <v>0</v>
      </c>
      <c r="F9" s="7"/>
      <c r="G9" s="6"/>
      <c r="H9" s="6"/>
      <c r="I9" s="12">
        <v>2</v>
      </c>
      <c r="J9" s="6"/>
      <c r="K9" s="6"/>
      <c r="L9" s="6"/>
      <c r="M9" s="6"/>
      <c r="N9" s="6"/>
      <c r="O9" s="8"/>
    </row>
    <row r="10" spans="1:17" x14ac:dyDescent="0.25">
      <c r="A10" s="6"/>
      <c r="B10" s="5"/>
      <c r="C10" s="6"/>
      <c r="D10" s="6"/>
      <c r="E10" s="101"/>
      <c r="F10" s="6"/>
      <c r="G10" s="6"/>
      <c r="H10" s="6"/>
      <c r="I10" s="6"/>
      <c r="J10" s="6"/>
      <c r="K10" s="6"/>
      <c r="L10" s="6"/>
      <c r="M10" s="6"/>
      <c r="N10" s="6"/>
      <c r="O10" s="8"/>
    </row>
    <row r="11" spans="1:17" x14ac:dyDescent="0.25">
      <c r="A11" s="6"/>
      <c r="B11" s="5"/>
      <c r="C11" s="6"/>
      <c r="D11" s="6"/>
      <c r="E11" s="18" t="s">
        <v>1</v>
      </c>
      <c r="F11" s="138">
        <v>200000</v>
      </c>
      <c r="G11" s="139"/>
      <c r="H11" s="6"/>
      <c r="I11" s="6"/>
      <c r="J11" s="6"/>
      <c r="K11" s="6"/>
      <c r="L11" s="18" t="s">
        <v>2</v>
      </c>
      <c r="M11" s="131">
        <v>746</v>
      </c>
      <c r="N11" s="132"/>
      <c r="O11" s="8"/>
    </row>
    <row r="12" spans="1:17" x14ac:dyDescent="0.25">
      <c r="A12" s="6"/>
      <c r="B12" s="5"/>
      <c r="C12" s="6"/>
      <c r="D12" s="6"/>
      <c r="E12" s="101"/>
      <c r="F12" s="6"/>
      <c r="G12" s="6"/>
      <c r="H12" s="6"/>
      <c r="I12" s="6"/>
      <c r="J12" s="6"/>
      <c r="K12" s="6"/>
      <c r="L12" s="101"/>
      <c r="M12" s="6"/>
      <c r="N12" s="6"/>
      <c r="O12" s="8"/>
    </row>
    <row r="13" spans="1:17" x14ac:dyDescent="0.25">
      <c r="A13" s="6"/>
      <c r="B13" s="5"/>
      <c r="C13" s="6"/>
      <c r="H13" s="6"/>
      <c r="I13" s="6"/>
      <c r="J13" s="6"/>
      <c r="K13" s="6"/>
      <c r="L13" s="18" t="s">
        <v>3</v>
      </c>
      <c r="M13" s="143">
        <v>0</v>
      </c>
      <c r="N13" s="144"/>
      <c r="O13" s="8"/>
    </row>
    <row r="14" spans="1:17" x14ac:dyDescent="0.25">
      <c r="A14" s="6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Q14" t="s">
        <v>44</v>
      </c>
    </row>
    <row r="15" spans="1:17" x14ac:dyDescent="0.25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6"/>
      <c r="Q15" t="s">
        <v>45</v>
      </c>
    </row>
    <row r="16" spans="1:17" x14ac:dyDescent="0.25">
      <c r="A16" s="6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4"/>
      <c r="Q16" t="s">
        <v>42</v>
      </c>
    </row>
    <row r="17" spans="1:17" ht="18.75" x14ac:dyDescent="0.25">
      <c r="A17" s="6"/>
      <c r="B17" s="5"/>
      <c r="C17" s="6"/>
      <c r="D17" s="13"/>
      <c r="E17" s="22" t="s">
        <v>6</v>
      </c>
      <c r="F17" s="14"/>
      <c r="G17" s="14"/>
      <c r="H17" s="14"/>
      <c r="I17" s="14"/>
      <c r="J17" s="14"/>
      <c r="K17" s="14"/>
      <c r="L17" s="14"/>
      <c r="M17" s="14"/>
      <c r="N17" s="105"/>
      <c r="O17" s="8"/>
    </row>
    <row r="18" spans="1:17" x14ac:dyDescent="0.25">
      <c r="A18" s="6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8"/>
      <c r="Q18" t="s">
        <v>54</v>
      </c>
    </row>
    <row r="19" spans="1:17" ht="18.75" x14ac:dyDescent="0.3">
      <c r="A19" s="6"/>
      <c r="B19" s="5"/>
      <c r="C19" s="6"/>
      <c r="D19" s="15"/>
      <c r="E19" s="16"/>
      <c r="F19" s="104" t="s">
        <v>7</v>
      </c>
      <c r="G19" s="16"/>
      <c r="H19" s="16"/>
      <c r="I19" s="16"/>
      <c r="J19" s="16"/>
      <c r="K19" s="16"/>
      <c r="L19" s="16"/>
      <c r="M19" s="16"/>
      <c r="N19" s="17"/>
      <c r="O19" s="8"/>
    </row>
    <row r="20" spans="1:17" x14ac:dyDescent="0.25">
      <c r="A20" s="6"/>
      <c r="B20" s="5"/>
      <c r="C20" s="6"/>
      <c r="D20" s="6"/>
      <c r="E20" s="6"/>
      <c r="F20" s="6"/>
      <c r="G20" s="6"/>
      <c r="H20" s="96"/>
      <c r="I20" s="6"/>
      <c r="J20" s="6"/>
      <c r="K20" s="6"/>
      <c r="L20" s="6"/>
      <c r="M20" s="6"/>
      <c r="N20" s="6"/>
      <c r="O20" s="8"/>
      <c r="Q20" t="s">
        <v>46</v>
      </c>
    </row>
    <row r="21" spans="1:17" x14ac:dyDescent="0.25">
      <c r="A21" s="6"/>
      <c r="B21" s="5"/>
      <c r="C21" s="6"/>
      <c r="D21" s="6"/>
      <c r="E21" s="18" t="s">
        <v>8</v>
      </c>
      <c r="F21" s="145" t="s">
        <v>52</v>
      </c>
      <c r="G21" s="146"/>
      <c r="H21" s="6"/>
      <c r="I21" s="6"/>
      <c r="J21" s="98"/>
      <c r="K21" s="18" t="s">
        <v>39</v>
      </c>
      <c r="L21" s="98"/>
      <c r="M21" s="138" t="e">
        <f>F11*F21</f>
        <v>#VALUE!</v>
      </c>
      <c r="N21" s="139"/>
      <c r="O21" s="8"/>
    </row>
    <row r="22" spans="1:17" x14ac:dyDescent="0.25">
      <c r="A22" s="6"/>
      <c r="B22" s="5"/>
      <c r="C22" s="6"/>
      <c r="D22" s="6"/>
      <c r="E22" s="101"/>
      <c r="F22" s="6"/>
      <c r="G22" s="6"/>
      <c r="H22" s="6"/>
      <c r="I22" s="6"/>
      <c r="J22" s="98"/>
      <c r="K22" s="101"/>
      <c r="L22" s="98"/>
      <c r="M22" s="6"/>
      <c r="N22" s="6"/>
      <c r="O22" s="8"/>
      <c r="Q22" t="s">
        <v>47</v>
      </c>
    </row>
    <row r="23" spans="1:17" x14ac:dyDescent="0.25">
      <c r="A23" s="6"/>
      <c r="B23" s="5"/>
      <c r="C23" s="6"/>
      <c r="D23" s="6"/>
      <c r="E23" s="18"/>
      <c r="F23" s="137"/>
      <c r="G23" s="137"/>
      <c r="H23" s="6"/>
      <c r="I23" s="6"/>
      <c r="O23" s="8"/>
      <c r="Q23" t="s">
        <v>48</v>
      </c>
    </row>
    <row r="24" spans="1:17" x14ac:dyDescent="0.25">
      <c r="A24" s="6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8"/>
    </row>
    <row r="25" spans="1:17" ht="18.75" x14ac:dyDescent="0.3">
      <c r="A25" s="6"/>
      <c r="B25" s="5"/>
      <c r="C25" s="6"/>
      <c r="D25" s="15"/>
      <c r="E25" s="16"/>
      <c r="F25" s="104" t="s">
        <v>9</v>
      </c>
      <c r="G25" s="16"/>
      <c r="H25" s="16"/>
      <c r="I25" s="16"/>
      <c r="J25" s="16"/>
      <c r="K25" s="16"/>
      <c r="L25" s="16"/>
      <c r="M25" s="16"/>
      <c r="N25" s="17"/>
      <c r="O25" s="8"/>
    </row>
    <row r="26" spans="1:17" x14ac:dyDescent="0.25">
      <c r="A26" s="6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8"/>
      <c r="Q26" t="s">
        <v>49</v>
      </c>
    </row>
    <row r="27" spans="1:17" x14ac:dyDescent="0.25">
      <c r="A27" s="6"/>
      <c r="B27" s="5"/>
      <c r="C27" s="6"/>
      <c r="D27" s="6"/>
      <c r="E27" s="18" t="s">
        <v>10</v>
      </c>
      <c r="F27" s="133">
        <f>IF($F$11&lt;=7500,$F$11*0.0456,IF($F$11&lt;=17500,7500*0.0456+($F$11-7500)*0.0285,IF($F$11&lt;=30000,7500*0.0456+(17500-7500)*0.0285+($F$11-17500)*0.0228,IF($F$11&lt;=45495,7500*0.0456+(17500-7500)*0.0285+(30000-17500)*0.0228+($F$11-30000)*0.0171,IF($F$11&lt;=64095,7500*0.0456+(17500-7500)*0.0285+(30000-17500)*0.0228+(45495-30000)*0.0171+($F$11-45495)*0.0114,IF($F$11&lt;=250095,7500*0.0456+(17500-7500)*0.0285+(30000-17500)*0.0228+(45495-30000)*0.0171+(64095-45495)*0.0114+($F$11-64095)*0.0057,IF($F$11&gt;250095,7500*0.0456+(17500-7500)*0.0285+(30000-17500)*0.0228+(45495-30000)*0.0171+(64095-45495)*0.0114+(250095-64095)*0.0057+($F$11-250095)*0.00057,"")))))))</f>
        <v>2163.663</v>
      </c>
      <c r="G27" s="134"/>
      <c r="H27" s="6"/>
      <c r="I27" s="6"/>
      <c r="J27" s="98"/>
      <c r="K27" s="18" t="s">
        <v>4</v>
      </c>
      <c r="L27" s="98"/>
      <c r="M27" s="131">
        <v>1000</v>
      </c>
      <c r="N27" s="132"/>
      <c r="O27" s="8"/>
      <c r="Q27" t="s">
        <v>55</v>
      </c>
    </row>
    <row r="28" spans="1:17" x14ac:dyDescent="0.25">
      <c r="A28" s="6"/>
      <c r="B28" s="5"/>
      <c r="C28" s="6"/>
      <c r="D28" s="6"/>
      <c r="E28" s="101"/>
      <c r="F28" s="6"/>
      <c r="G28" s="6"/>
      <c r="H28" s="6"/>
      <c r="I28" s="6"/>
      <c r="J28" s="98"/>
      <c r="K28" s="6"/>
      <c r="L28" s="98"/>
      <c r="M28" s="6"/>
      <c r="N28" s="6"/>
      <c r="O28" s="8"/>
      <c r="Q28" t="s">
        <v>56</v>
      </c>
    </row>
    <row r="29" spans="1:17" x14ac:dyDescent="0.25">
      <c r="A29" s="6"/>
      <c r="B29" s="5"/>
      <c r="C29" s="6"/>
      <c r="D29" s="6"/>
      <c r="E29" s="18" t="s">
        <v>11</v>
      </c>
      <c r="F29" s="133">
        <f>($F$27+$M$27)*0.21</f>
        <v>664.36923000000002</v>
      </c>
      <c r="G29" s="134"/>
      <c r="H29" s="6"/>
      <c r="I29" s="6"/>
      <c r="J29" s="98"/>
      <c r="K29" s="6"/>
      <c r="L29" s="98"/>
      <c r="M29" s="6"/>
      <c r="N29" s="6"/>
      <c r="O29" s="8"/>
    </row>
    <row r="30" spans="1:17" x14ac:dyDescent="0.25">
      <c r="A30" s="6"/>
      <c r="B30" s="5"/>
      <c r="C30" s="6"/>
      <c r="D30" s="6"/>
      <c r="E30" s="6"/>
      <c r="F30" s="6"/>
      <c r="G30" s="6"/>
      <c r="H30" s="6"/>
      <c r="I30" s="6"/>
      <c r="J30" s="98"/>
      <c r="K30" s="6"/>
      <c r="L30" s="98"/>
      <c r="M30" s="6"/>
      <c r="N30" s="6"/>
      <c r="O30" s="8"/>
      <c r="Q30" t="s">
        <v>57</v>
      </c>
    </row>
    <row r="31" spans="1:17" x14ac:dyDescent="0.25">
      <c r="A31" s="6"/>
      <c r="B31" s="5"/>
      <c r="C31" s="6"/>
      <c r="D31" s="6"/>
      <c r="E31" s="6"/>
      <c r="F31" s="6"/>
      <c r="G31" s="6"/>
      <c r="H31" s="6"/>
      <c r="I31" s="6"/>
      <c r="J31" s="98"/>
      <c r="K31" s="18" t="s">
        <v>12</v>
      </c>
      <c r="L31" s="98"/>
      <c r="M31" s="135" t="e">
        <f>$M$21+$F$27+$M$27+$F$29</f>
        <v>#VALUE!</v>
      </c>
      <c r="N31" s="136"/>
      <c r="O31" s="8"/>
    </row>
    <row r="32" spans="1:17" x14ac:dyDescent="0.25">
      <c r="A32" s="6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1"/>
      <c r="Q32" t="s">
        <v>58</v>
      </c>
    </row>
    <row r="33" spans="1:17" x14ac:dyDescent="0.25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6"/>
    </row>
    <row r="34" spans="1:17" x14ac:dyDescent="0.25">
      <c r="A34" s="6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Q34" t="s">
        <v>59</v>
      </c>
    </row>
    <row r="35" spans="1:17" ht="18.75" x14ac:dyDescent="0.25">
      <c r="A35" s="6"/>
      <c r="B35" s="5"/>
      <c r="C35" s="6"/>
      <c r="D35" s="100"/>
      <c r="E35" s="74"/>
      <c r="F35" s="79" t="s">
        <v>36</v>
      </c>
      <c r="G35" s="74"/>
      <c r="H35" s="74"/>
      <c r="I35" s="74"/>
      <c r="J35" s="74"/>
      <c r="K35" s="74"/>
      <c r="L35" s="74"/>
      <c r="M35" s="100"/>
      <c r="N35" s="100"/>
      <c r="O35" s="8"/>
    </row>
    <row r="36" spans="1:17" x14ac:dyDescent="0.25">
      <c r="A36" s="6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8"/>
    </row>
    <row r="37" spans="1:17" x14ac:dyDescent="0.25">
      <c r="A37" s="6"/>
      <c r="B37" s="5"/>
      <c r="C37" s="6"/>
      <c r="D37" s="34"/>
      <c r="E37" s="102" t="s">
        <v>40</v>
      </c>
      <c r="F37" s="140">
        <v>10000</v>
      </c>
      <c r="G37" s="141"/>
      <c r="H37" s="6"/>
      <c r="I37" s="34"/>
      <c r="J37" s="98"/>
      <c r="K37" s="102" t="s">
        <v>34</v>
      </c>
      <c r="L37" s="98"/>
      <c r="M37" s="140"/>
      <c r="N37" s="141"/>
      <c r="O37" s="8"/>
    </row>
    <row r="38" spans="1:17" x14ac:dyDescent="0.25">
      <c r="A38" s="6"/>
      <c r="B38" s="5"/>
      <c r="C38" s="6"/>
      <c r="D38" s="33"/>
      <c r="E38" s="107"/>
      <c r="F38" s="33"/>
      <c r="G38" s="33"/>
      <c r="H38" s="6"/>
      <c r="I38" s="33"/>
      <c r="J38" s="33"/>
      <c r="K38" s="98"/>
      <c r="L38" s="98"/>
      <c r="M38" s="33"/>
      <c r="N38" s="33"/>
      <c r="O38" s="8"/>
    </row>
    <row r="39" spans="1:17" x14ac:dyDescent="0.25">
      <c r="A39" s="6"/>
      <c r="B39" s="5"/>
      <c r="C39" s="6"/>
      <c r="D39" s="34"/>
      <c r="E39" s="102" t="s">
        <v>35</v>
      </c>
      <c r="F39" s="140"/>
      <c r="G39" s="141"/>
      <c r="H39" s="6"/>
      <c r="I39" s="34"/>
      <c r="J39" s="98"/>
      <c r="K39" s="106" t="s">
        <v>41</v>
      </c>
      <c r="L39" s="98"/>
      <c r="M39" s="140">
        <f>K33+K35+M37</f>
        <v>0</v>
      </c>
      <c r="N39" s="141"/>
      <c r="O39" s="8"/>
    </row>
    <row r="40" spans="1:17" x14ac:dyDescent="0.25">
      <c r="A40" s="6"/>
      <c r="B40" s="5"/>
      <c r="C40" s="6"/>
      <c r="D40" s="6"/>
      <c r="E40" s="6"/>
      <c r="F40" s="6"/>
      <c r="G40" s="6"/>
      <c r="H40" s="6"/>
      <c r="I40" s="6"/>
      <c r="J40" s="6"/>
      <c r="K40" s="117"/>
      <c r="L40" s="98"/>
      <c r="M40" s="6"/>
      <c r="N40" s="6"/>
      <c r="O40" s="8"/>
    </row>
    <row r="41" spans="1:17" x14ac:dyDescent="0.25">
      <c r="A41" s="6"/>
      <c r="B41" s="5"/>
      <c r="C41" s="6"/>
      <c r="D41" s="6"/>
      <c r="E41" s="6"/>
      <c r="F41" s="6"/>
      <c r="G41" s="98"/>
      <c r="H41" s="103"/>
      <c r="I41" s="103"/>
      <c r="J41" s="103"/>
      <c r="K41" s="108" t="s">
        <v>33</v>
      </c>
      <c r="L41" s="97"/>
      <c r="M41" s="140"/>
      <c r="N41" s="141"/>
      <c r="O41" s="6"/>
    </row>
    <row r="42" spans="1:17" x14ac:dyDescent="0.25">
      <c r="A42" s="6"/>
      <c r="B42" s="9"/>
      <c r="C42" s="10"/>
      <c r="D42" s="10"/>
      <c r="E42" s="10"/>
      <c r="F42" s="10"/>
      <c r="G42" s="10"/>
      <c r="H42" s="76"/>
      <c r="I42" s="76"/>
      <c r="J42" s="76"/>
      <c r="K42" s="77"/>
      <c r="L42" s="77"/>
      <c r="M42" s="10"/>
      <c r="N42" s="10"/>
      <c r="O42" s="11"/>
    </row>
    <row r="43" spans="1:17" x14ac:dyDescent="0.25">
      <c r="A43" s="6"/>
      <c r="B43" s="6"/>
      <c r="C43" s="1"/>
      <c r="D43" s="1"/>
      <c r="E43" s="1"/>
      <c r="F43" s="1"/>
      <c r="G43" s="6"/>
      <c r="H43" s="73"/>
      <c r="I43" s="73"/>
      <c r="J43" s="73"/>
      <c r="K43" s="75"/>
      <c r="L43" s="75"/>
      <c r="M43" s="1"/>
      <c r="N43" s="1"/>
      <c r="O43" s="6"/>
    </row>
    <row r="44" spans="1:17" x14ac:dyDescent="0.25">
      <c r="A44" s="6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</row>
    <row r="45" spans="1:17" ht="18.75" x14ac:dyDescent="0.25">
      <c r="A45" s="6"/>
      <c r="B45" s="5"/>
      <c r="C45" s="6"/>
      <c r="D45" s="13"/>
      <c r="E45" s="22" t="s">
        <v>14</v>
      </c>
      <c r="F45" s="14"/>
      <c r="G45" s="14"/>
      <c r="H45" s="14"/>
      <c r="I45" s="14"/>
      <c r="J45" s="14"/>
      <c r="K45" s="14"/>
      <c r="L45" s="14"/>
      <c r="M45" s="14"/>
      <c r="N45" s="105"/>
      <c r="O45" s="8"/>
    </row>
    <row r="46" spans="1:17" x14ac:dyDescent="0.25">
      <c r="A46" s="6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8"/>
    </row>
    <row r="47" spans="1:17" x14ac:dyDescent="0.25">
      <c r="A47" s="6"/>
      <c r="B47" s="5"/>
      <c r="C47" s="6"/>
      <c r="D47" s="6"/>
      <c r="E47" s="18" t="s">
        <v>13</v>
      </c>
      <c r="F47" s="133">
        <f>0.011*$F$11</f>
        <v>2200</v>
      </c>
      <c r="G47" s="134"/>
      <c r="H47" s="6"/>
      <c r="I47" s="6"/>
      <c r="J47" s="98"/>
      <c r="K47" s="18" t="s">
        <v>15</v>
      </c>
      <c r="L47" s="98"/>
      <c r="M47" s="133">
        <f>IF($F$11&lt;=7500,$F$11*0.0171,IF($F$11&lt;=17500,7500*0.0171+($F$11-7500)*0.01368,IF($F$11&lt;=30000,7500*0.0171+(17500-7500)*0.01368+($F$11-17500)*0.00912,IF($F$11&lt;=45495,7500*0.0171+(17500-7500)*0.01368+(30000-17500)*0.00912+($F$11-30000)*0.00684,IF($F$11&lt;=64095,7500*0.0171+(17500-7500)*0.01368+(30000-17500)*0.00912+(45495-30000)*0.00684+($F$11-45495)*0.00456,IF($F$11&lt;=250095,7500*0.0171+(17500-7500)*0.01368+(30000-17500)*0.00912+(45495-30000)*0.00684+(64095-45495)*0.00456+($F$11-64095)*0.00228,IF($F$11&gt;250095,7500*0.0171+(17500-7500)*0.01368+(30000-17500)*0.00912+(45495-30000)*0.00684+(64095-45495)*0.00456+(250095-64095)*0.00228+($F$11-250095)*0.000456)))))))</f>
        <v>879.71519999999987</v>
      </c>
      <c r="N47" s="134"/>
      <c r="O47" s="8"/>
    </row>
    <row r="48" spans="1:17" x14ac:dyDescent="0.25">
      <c r="A48" s="6"/>
      <c r="B48" s="5"/>
      <c r="C48" s="6"/>
      <c r="D48" s="6"/>
      <c r="E48" s="101"/>
      <c r="F48" s="6"/>
      <c r="G48" s="6"/>
      <c r="H48" s="6"/>
      <c r="I48" s="6"/>
      <c r="J48" s="98"/>
      <c r="K48" s="101"/>
      <c r="L48" s="98"/>
      <c r="M48" s="6"/>
      <c r="N48" s="6"/>
      <c r="O48" s="8"/>
    </row>
    <row r="49" spans="1:15" x14ac:dyDescent="0.25">
      <c r="A49" s="6"/>
      <c r="B49" s="5"/>
      <c r="C49" s="6"/>
      <c r="D49" s="6"/>
      <c r="E49" s="18" t="s">
        <v>4</v>
      </c>
      <c r="F49" s="131">
        <v>1000</v>
      </c>
      <c r="G49" s="132"/>
      <c r="H49" s="6"/>
      <c r="I49" s="6"/>
      <c r="J49" s="98"/>
      <c r="K49" s="18" t="s">
        <v>16</v>
      </c>
      <c r="L49" s="98"/>
      <c r="M49" s="133">
        <f>0.3*$F$47</f>
        <v>660</v>
      </c>
      <c r="N49" s="134"/>
      <c r="O49" s="8"/>
    </row>
    <row r="50" spans="1:15" x14ac:dyDescent="0.25">
      <c r="A50" s="6"/>
      <c r="B50" s="5"/>
      <c r="C50" s="6"/>
      <c r="D50" s="6"/>
      <c r="E50" s="101"/>
      <c r="F50" s="6"/>
      <c r="G50" s="6"/>
      <c r="H50" s="6"/>
      <c r="I50" s="6"/>
      <c r="J50" s="98"/>
      <c r="K50" s="101"/>
      <c r="L50" s="98"/>
      <c r="M50" s="6"/>
      <c r="N50" s="6"/>
      <c r="O50" s="8"/>
    </row>
    <row r="51" spans="1:15" x14ac:dyDescent="0.25">
      <c r="A51" s="6"/>
      <c r="B51" s="5"/>
      <c r="C51" s="6"/>
      <c r="D51" s="6"/>
      <c r="E51" s="18" t="s">
        <v>10</v>
      </c>
      <c r="F51" s="133">
        <f>0.001*$F$11</f>
        <v>200</v>
      </c>
      <c r="G51" s="134"/>
      <c r="H51" s="6"/>
      <c r="I51" s="6"/>
      <c r="J51" s="98"/>
      <c r="K51" s="18" t="s">
        <v>11</v>
      </c>
      <c r="L51" s="98"/>
      <c r="M51" s="133">
        <f>($M$49+$F$51)*0.21</f>
        <v>180.6</v>
      </c>
      <c r="N51" s="134"/>
      <c r="O51" s="8"/>
    </row>
    <row r="52" spans="1:15" x14ac:dyDescent="0.25">
      <c r="A52" s="6"/>
      <c r="B52" s="5"/>
      <c r="C52" s="6"/>
      <c r="D52" s="6"/>
      <c r="E52" s="6"/>
      <c r="F52" s="6"/>
      <c r="G52" s="6"/>
      <c r="H52" s="6"/>
      <c r="I52" s="6"/>
      <c r="J52" s="98"/>
      <c r="K52" s="101"/>
      <c r="L52" s="98"/>
      <c r="M52" s="6"/>
      <c r="N52" s="6"/>
      <c r="O52" s="8"/>
    </row>
    <row r="53" spans="1:15" x14ac:dyDescent="0.25">
      <c r="A53" s="6"/>
      <c r="B53" s="5"/>
      <c r="C53" s="6"/>
      <c r="D53" s="6"/>
      <c r="E53" s="6"/>
      <c r="F53" s="6"/>
      <c r="G53" s="6"/>
      <c r="H53" s="6"/>
      <c r="I53" s="6"/>
      <c r="J53" s="98"/>
      <c r="K53" s="18" t="s">
        <v>12</v>
      </c>
      <c r="L53" s="98"/>
      <c r="M53" s="135">
        <f>$F$47+$M$47+$F$49+$M$49+$F$51+$M$51</f>
        <v>5120.3152</v>
      </c>
      <c r="N53" s="136"/>
      <c r="O53" s="8"/>
    </row>
    <row r="54" spans="1:15" x14ac:dyDescent="0.25">
      <c r="A54" s="6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</row>
    <row r="55" spans="1:15" x14ac:dyDescent="0.25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6"/>
    </row>
    <row r="56" spans="1:15" x14ac:dyDescent="0.25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6"/>
    </row>
    <row r="57" spans="1:15" x14ac:dyDescent="0.25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6"/>
    </row>
    <row r="58" spans="1:15" x14ac:dyDescent="0.25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6"/>
    </row>
    <row r="59" spans="1:15" x14ac:dyDescent="0.25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6"/>
    </row>
    <row r="60" spans="1:15" x14ac:dyDescent="0.25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6"/>
    </row>
    <row r="61" spans="1:15" x14ac:dyDescent="0.25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23">
    <mergeCell ref="D3:F4"/>
    <mergeCell ref="F11:G11"/>
    <mergeCell ref="M11:N11"/>
    <mergeCell ref="M13:N13"/>
    <mergeCell ref="F21:G21"/>
    <mergeCell ref="F47:G47"/>
    <mergeCell ref="M47:N47"/>
    <mergeCell ref="F23:G23"/>
    <mergeCell ref="M21:N21"/>
    <mergeCell ref="F27:G27"/>
    <mergeCell ref="M27:N27"/>
    <mergeCell ref="F29:G29"/>
    <mergeCell ref="M31:N31"/>
    <mergeCell ref="F37:G37"/>
    <mergeCell ref="M37:N37"/>
    <mergeCell ref="F39:G39"/>
    <mergeCell ref="M39:N39"/>
    <mergeCell ref="M41:N41"/>
    <mergeCell ref="F49:G49"/>
    <mergeCell ref="M49:N49"/>
    <mergeCell ref="F51:G51"/>
    <mergeCell ref="M51:N51"/>
    <mergeCell ref="M53:N53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4" name="Option Button 1">
              <controlPr defaultSize="0" autoFill="0" autoLine="0" autoPict="0">
                <anchor moveWithCells="1">
                  <from>
                    <xdr:col>5</xdr:col>
                    <xdr:colOff>19050</xdr:colOff>
                    <xdr:row>7</xdr:row>
                    <xdr:rowOff>180975</xdr:rowOff>
                  </from>
                  <to>
                    <xdr:col>6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6" r:id="rId5" name="Option Button 2">
              <controlPr defaultSize="0" autoFill="0" autoLine="0" autoPict="0">
                <anchor moveWithCells="1">
                  <from>
                    <xdr:col>6</xdr:col>
                    <xdr:colOff>38100</xdr:colOff>
                    <xdr:row>8</xdr:row>
                    <xdr:rowOff>0</xdr:rowOff>
                  </from>
                  <to>
                    <xdr:col>7</xdr:col>
                    <xdr:colOff>371475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7" r:id="rId6" name="Option Button 3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171450</xdr:rowOff>
                  </from>
                  <to>
                    <xdr:col>8</xdr:col>
                    <xdr:colOff>57150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2"/>
  <sheetViews>
    <sheetView workbookViewId="0">
      <selection activeCell="M29" sqref="M29"/>
    </sheetView>
  </sheetViews>
  <sheetFormatPr baseColWidth="10" defaultRowHeight="15" x14ac:dyDescent="0.25"/>
  <cols>
    <col min="1" max="1" width="11.42578125" style="35"/>
    <col min="2" max="3" width="11.42578125" style="35" bestFit="1" customWidth="1"/>
    <col min="4" max="16384" width="11.42578125" style="35"/>
  </cols>
  <sheetData>
    <row r="2" spans="2:6" x14ac:dyDescent="0.25">
      <c r="B2" s="32">
        <v>500</v>
      </c>
      <c r="C2" s="32">
        <f t="shared" ref="C2:C42" si="0">B3-1</f>
        <v>999</v>
      </c>
      <c r="D2" s="36">
        <v>1.0099</v>
      </c>
      <c r="F2" s="35">
        <f>VLOOKUP(F5,B2:D252,3,TRUE)</f>
        <v>4.5999999999999999E-3</v>
      </c>
    </row>
    <row r="3" spans="2:6" x14ac:dyDescent="0.25">
      <c r="B3" s="32">
        <f>B2+500</f>
        <v>1000</v>
      </c>
      <c r="C3" s="32">
        <f t="shared" si="0"/>
        <v>1499</v>
      </c>
      <c r="D3" s="36">
        <v>0.505</v>
      </c>
    </row>
    <row r="4" spans="2:6" x14ac:dyDescent="0.25">
      <c r="B4" s="32">
        <f>B3+500</f>
        <v>1500</v>
      </c>
      <c r="C4" s="32">
        <f t="shared" si="0"/>
        <v>1999</v>
      </c>
      <c r="D4" s="36">
        <v>0.33660000000000001</v>
      </c>
    </row>
    <row r="5" spans="2:6" x14ac:dyDescent="0.25">
      <c r="B5" s="32">
        <f>B4+B2</f>
        <v>2000</v>
      </c>
      <c r="C5" s="32">
        <f t="shared" si="0"/>
        <v>2499</v>
      </c>
      <c r="D5" s="36">
        <v>0.2525</v>
      </c>
      <c r="F5" s="35">
        <v>200000</v>
      </c>
    </row>
    <row r="6" spans="2:6" x14ac:dyDescent="0.25">
      <c r="B6" s="32">
        <f>B5+B2</f>
        <v>2500</v>
      </c>
      <c r="C6" s="32">
        <f t="shared" si="0"/>
        <v>2999</v>
      </c>
      <c r="D6" s="36">
        <v>0.20269999999999999</v>
      </c>
    </row>
    <row r="7" spans="2:6" x14ac:dyDescent="0.25">
      <c r="B7" s="32">
        <v>3000</v>
      </c>
      <c r="C7" s="32">
        <f t="shared" si="0"/>
        <v>3499</v>
      </c>
      <c r="D7" s="36">
        <v>0.16969999999999999</v>
      </c>
    </row>
    <row r="8" spans="2:6" x14ac:dyDescent="0.25">
      <c r="B8" s="32">
        <v>3500</v>
      </c>
      <c r="C8" s="32">
        <f t="shared" si="0"/>
        <v>3999</v>
      </c>
      <c r="D8" s="36">
        <v>0.14610000000000001</v>
      </c>
    </row>
    <row r="9" spans="2:6" x14ac:dyDescent="0.25">
      <c r="B9" s="32">
        <v>4000</v>
      </c>
      <c r="C9" s="32">
        <f t="shared" si="0"/>
        <v>4499</v>
      </c>
      <c r="D9" s="36">
        <v>0.1285</v>
      </c>
    </row>
    <row r="10" spans="2:6" x14ac:dyDescent="0.25">
      <c r="B10" s="32">
        <v>4500</v>
      </c>
      <c r="C10" s="32">
        <f t="shared" si="0"/>
        <v>4999</v>
      </c>
      <c r="D10" s="36">
        <v>0.1147</v>
      </c>
    </row>
    <row r="11" spans="2:6" x14ac:dyDescent="0.25">
      <c r="B11" s="32">
        <v>5000</v>
      </c>
      <c r="C11" s="32">
        <f t="shared" si="0"/>
        <v>5499</v>
      </c>
      <c r="D11" s="36">
        <v>0.1038</v>
      </c>
    </row>
    <row r="12" spans="2:6" x14ac:dyDescent="0.25">
      <c r="B12" s="32">
        <v>5500</v>
      </c>
      <c r="C12" s="32">
        <f t="shared" si="0"/>
        <v>5999</v>
      </c>
      <c r="D12" s="36">
        <v>9.4799999999999995E-2</v>
      </c>
    </row>
    <row r="13" spans="2:6" x14ac:dyDescent="0.25">
      <c r="B13" s="32">
        <v>6000</v>
      </c>
      <c r="C13" s="32">
        <f t="shared" si="0"/>
        <v>6499</v>
      </c>
      <c r="D13" s="36">
        <v>8.7300000000000003E-2</v>
      </c>
    </row>
    <row r="14" spans="2:6" x14ac:dyDescent="0.25">
      <c r="B14" s="32">
        <v>6500</v>
      </c>
      <c r="C14" s="32">
        <f t="shared" si="0"/>
        <v>6999</v>
      </c>
      <c r="D14" s="36">
        <v>8.09E-2</v>
      </c>
    </row>
    <row r="15" spans="2:6" x14ac:dyDescent="0.25">
      <c r="B15" s="32">
        <v>7000</v>
      </c>
      <c r="C15" s="32">
        <f t="shared" si="0"/>
        <v>7499</v>
      </c>
      <c r="D15" s="36">
        <v>7.5499999999999998E-2</v>
      </c>
    </row>
    <row r="16" spans="2:6" x14ac:dyDescent="0.25">
      <c r="B16" s="32">
        <v>7500</v>
      </c>
      <c r="C16" s="32">
        <f t="shared" si="0"/>
        <v>7999</v>
      </c>
      <c r="D16" s="36">
        <v>7.0800000000000002E-2</v>
      </c>
    </row>
    <row r="17" spans="2:4" x14ac:dyDescent="0.25">
      <c r="B17" s="32">
        <v>8000</v>
      </c>
      <c r="C17" s="32">
        <f t="shared" si="0"/>
        <v>8499</v>
      </c>
      <c r="D17" s="36">
        <v>6.6600000000000006E-2</v>
      </c>
    </row>
    <row r="18" spans="2:4" x14ac:dyDescent="0.25">
      <c r="B18" s="32">
        <v>8500</v>
      </c>
      <c r="C18" s="32">
        <f t="shared" si="0"/>
        <v>8999</v>
      </c>
      <c r="D18" s="36">
        <v>6.2899999999999998E-2</v>
      </c>
    </row>
    <row r="19" spans="2:4" x14ac:dyDescent="0.25">
      <c r="B19" s="32">
        <v>9000</v>
      </c>
      <c r="C19" s="32">
        <f t="shared" si="0"/>
        <v>9499</v>
      </c>
      <c r="D19" s="36">
        <v>5.9700000000000003E-2</v>
      </c>
    </row>
    <row r="20" spans="2:4" x14ac:dyDescent="0.25">
      <c r="B20" s="32">
        <v>9500</v>
      </c>
      <c r="C20" s="32">
        <f t="shared" si="0"/>
        <v>9999</v>
      </c>
      <c r="D20" s="36">
        <v>5.67E-2</v>
      </c>
    </row>
    <row r="21" spans="2:4" x14ac:dyDescent="0.25">
      <c r="B21" s="32">
        <v>10000</v>
      </c>
      <c r="C21" s="32">
        <f t="shared" si="0"/>
        <v>10499</v>
      </c>
      <c r="D21" s="36">
        <v>5.4100000000000002E-2</v>
      </c>
    </row>
    <row r="22" spans="2:4" x14ac:dyDescent="0.25">
      <c r="B22" s="32">
        <v>10500</v>
      </c>
      <c r="C22" s="32">
        <f t="shared" si="0"/>
        <v>10999</v>
      </c>
      <c r="D22" s="36">
        <v>5.1700000000000003E-2</v>
      </c>
    </row>
    <row r="23" spans="2:4" x14ac:dyDescent="0.25">
      <c r="B23" s="32">
        <v>11000</v>
      </c>
      <c r="C23" s="32">
        <f t="shared" si="0"/>
        <v>11499</v>
      </c>
      <c r="D23" s="36">
        <v>4.9599999999999998E-2</v>
      </c>
    </row>
    <row r="24" spans="2:4" x14ac:dyDescent="0.25">
      <c r="B24" s="32">
        <v>11500</v>
      </c>
      <c r="C24" s="32">
        <f t="shared" si="0"/>
        <v>11999</v>
      </c>
      <c r="D24" s="36">
        <v>4.7600000000000003E-2</v>
      </c>
    </row>
    <row r="25" spans="2:4" x14ac:dyDescent="0.25">
      <c r="B25" s="32">
        <v>12000</v>
      </c>
      <c r="C25" s="32">
        <f t="shared" si="0"/>
        <v>12499</v>
      </c>
      <c r="D25" s="36">
        <v>4.58E-2</v>
      </c>
    </row>
    <row r="26" spans="2:4" x14ac:dyDescent="0.25">
      <c r="B26" s="32">
        <v>12500</v>
      </c>
      <c r="C26" s="32">
        <f t="shared" si="0"/>
        <v>12999</v>
      </c>
      <c r="D26" s="36">
        <v>4.41E-2</v>
      </c>
    </row>
    <row r="27" spans="2:4" x14ac:dyDescent="0.25">
      <c r="B27" s="32">
        <v>13000</v>
      </c>
      <c r="C27" s="32">
        <f t="shared" si="0"/>
        <v>13499</v>
      </c>
      <c r="D27" s="36">
        <v>4.2599999999999999E-2</v>
      </c>
    </row>
    <row r="28" spans="2:4" x14ac:dyDescent="0.25">
      <c r="B28" s="32">
        <v>13500</v>
      </c>
      <c r="C28" s="32">
        <f t="shared" si="0"/>
        <v>13999</v>
      </c>
      <c r="D28" s="36">
        <v>4.1200000000000001E-2</v>
      </c>
    </row>
    <row r="29" spans="2:4" x14ac:dyDescent="0.25">
      <c r="B29" s="32">
        <v>14000</v>
      </c>
      <c r="C29" s="32">
        <f t="shared" si="0"/>
        <v>14499</v>
      </c>
      <c r="D29" s="36">
        <v>3.9800000000000002E-2</v>
      </c>
    </row>
    <row r="30" spans="2:4" x14ac:dyDescent="0.25">
      <c r="B30" s="32">
        <v>14500</v>
      </c>
      <c r="C30" s="32">
        <f t="shared" si="0"/>
        <v>14999</v>
      </c>
      <c r="D30" s="36">
        <v>3.8600000000000002E-2</v>
      </c>
    </row>
    <row r="31" spans="2:4" x14ac:dyDescent="0.25">
      <c r="B31" s="32">
        <v>15000</v>
      </c>
      <c r="C31" s="32">
        <f t="shared" si="0"/>
        <v>15499</v>
      </c>
      <c r="D31" s="36">
        <v>3.7499999999999999E-2</v>
      </c>
    </row>
    <row r="32" spans="2:4" x14ac:dyDescent="0.25">
      <c r="B32" s="32">
        <v>15500</v>
      </c>
      <c r="C32" s="32">
        <f t="shared" si="0"/>
        <v>15999</v>
      </c>
      <c r="D32" s="66">
        <v>3.6400000000000002E-2</v>
      </c>
    </row>
    <row r="33" spans="2:4" x14ac:dyDescent="0.25">
      <c r="B33" s="32">
        <v>16000</v>
      </c>
      <c r="C33" s="32">
        <f t="shared" si="0"/>
        <v>16499</v>
      </c>
      <c r="D33" s="66">
        <v>3.5400000000000001E-2</v>
      </c>
    </row>
    <row r="34" spans="2:4" x14ac:dyDescent="0.25">
      <c r="B34" s="32">
        <v>16500</v>
      </c>
      <c r="C34" s="32">
        <f t="shared" si="0"/>
        <v>16999</v>
      </c>
      <c r="D34" s="66">
        <v>3.44E-2</v>
      </c>
    </row>
    <row r="35" spans="2:4" x14ac:dyDescent="0.25">
      <c r="B35" s="32">
        <v>17000</v>
      </c>
      <c r="C35" s="32">
        <f t="shared" si="0"/>
        <v>17499</v>
      </c>
      <c r="D35" s="66">
        <v>3.3500000000000002E-2</v>
      </c>
    </row>
    <row r="36" spans="2:4" x14ac:dyDescent="0.25">
      <c r="B36" s="32">
        <v>17500</v>
      </c>
      <c r="C36" s="32">
        <f t="shared" si="0"/>
        <v>17999</v>
      </c>
      <c r="D36" s="66">
        <v>3.27E-2</v>
      </c>
    </row>
    <row r="37" spans="2:4" x14ac:dyDescent="0.25">
      <c r="B37" s="32">
        <v>18000</v>
      </c>
      <c r="C37" s="32">
        <f t="shared" si="0"/>
        <v>18499</v>
      </c>
      <c r="D37" s="66">
        <v>3.1899999999999998E-2</v>
      </c>
    </row>
    <row r="38" spans="2:4" x14ac:dyDescent="0.25">
      <c r="B38" s="62">
        <v>18500</v>
      </c>
      <c r="C38" s="32">
        <f t="shared" si="0"/>
        <v>18999</v>
      </c>
      <c r="D38" s="66">
        <v>3.1099999999999999E-2</v>
      </c>
    </row>
    <row r="39" spans="2:4" x14ac:dyDescent="0.25">
      <c r="B39" s="32">
        <v>19000</v>
      </c>
      <c r="C39" s="32">
        <f t="shared" si="0"/>
        <v>19499</v>
      </c>
      <c r="D39" s="66">
        <v>3.0300000000000001E-2</v>
      </c>
    </row>
    <row r="40" spans="2:4" x14ac:dyDescent="0.25">
      <c r="B40" s="32">
        <v>19500</v>
      </c>
      <c r="C40" s="32">
        <f t="shared" si="0"/>
        <v>19999</v>
      </c>
      <c r="D40" s="66">
        <v>2.9600000000000001E-2</v>
      </c>
    </row>
    <row r="41" spans="2:4" x14ac:dyDescent="0.25">
      <c r="B41" s="32">
        <v>20000</v>
      </c>
      <c r="C41" s="32">
        <f t="shared" si="0"/>
        <v>20499</v>
      </c>
      <c r="D41" s="66">
        <v>2.9000000000000001E-2</v>
      </c>
    </row>
    <row r="42" spans="2:4" x14ac:dyDescent="0.25">
      <c r="B42" s="62">
        <v>20500</v>
      </c>
      <c r="C42" s="32">
        <f t="shared" si="0"/>
        <v>20999</v>
      </c>
      <c r="D42" s="69">
        <v>2.8299999999999999E-2</v>
      </c>
    </row>
    <row r="43" spans="2:4" x14ac:dyDescent="0.25">
      <c r="B43" s="62">
        <v>21000</v>
      </c>
      <c r="C43" s="32">
        <v>21999</v>
      </c>
      <c r="D43" s="72">
        <v>2.7699999999999999E-2</v>
      </c>
    </row>
    <row r="44" spans="2:4" x14ac:dyDescent="0.25">
      <c r="B44" s="62">
        <v>22000</v>
      </c>
      <c r="C44" s="32">
        <f t="shared" ref="C44:C75" si="1">B45-1</f>
        <v>22499</v>
      </c>
      <c r="D44" s="69">
        <v>2.6599999999999999E-2</v>
      </c>
    </row>
    <row r="45" spans="2:4" x14ac:dyDescent="0.25">
      <c r="B45" s="62">
        <v>22500</v>
      </c>
      <c r="C45" s="32">
        <f t="shared" si="1"/>
        <v>22999</v>
      </c>
      <c r="D45" s="66">
        <v>2.5999999999999999E-2</v>
      </c>
    </row>
    <row r="46" spans="2:4" x14ac:dyDescent="0.25">
      <c r="B46" s="32">
        <v>23000</v>
      </c>
      <c r="C46" s="32">
        <f t="shared" si="1"/>
        <v>23499</v>
      </c>
      <c r="D46" s="66">
        <v>2.5499999999999998E-2</v>
      </c>
    </row>
    <row r="47" spans="2:4" x14ac:dyDescent="0.25">
      <c r="B47" s="32">
        <v>23500</v>
      </c>
      <c r="C47" s="32">
        <f t="shared" si="1"/>
        <v>23999</v>
      </c>
      <c r="D47" s="66">
        <v>2.53E-2</v>
      </c>
    </row>
    <row r="48" spans="2:4" x14ac:dyDescent="0.25">
      <c r="B48" s="32">
        <v>24000</v>
      </c>
      <c r="C48" s="32">
        <f t="shared" si="1"/>
        <v>24499</v>
      </c>
      <c r="D48" s="66">
        <v>2.46E-2</v>
      </c>
    </row>
    <row r="49" spans="2:4" x14ac:dyDescent="0.25">
      <c r="B49" s="32">
        <v>24500</v>
      </c>
      <c r="C49" s="32">
        <f t="shared" si="1"/>
        <v>24999</v>
      </c>
      <c r="D49" s="66">
        <v>2.41E-2</v>
      </c>
    </row>
    <row r="50" spans="2:4" x14ac:dyDescent="0.25">
      <c r="B50" s="32">
        <v>25000</v>
      </c>
      <c r="C50" s="32">
        <f t="shared" si="1"/>
        <v>25499</v>
      </c>
      <c r="D50" s="66">
        <v>2.3699999999999999E-2</v>
      </c>
    </row>
    <row r="51" spans="2:4" x14ac:dyDescent="0.25">
      <c r="B51" s="32">
        <v>25500</v>
      </c>
      <c r="C51" s="32">
        <f t="shared" si="1"/>
        <v>25999</v>
      </c>
      <c r="D51" s="66">
        <v>2.4199999999999999E-2</v>
      </c>
    </row>
    <row r="52" spans="2:4" x14ac:dyDescent="0.25">
      <c r="B52" s="32">
        <v>26000</v>
      </c>
      <c r="C52" s="32">
        <f t="shared" si="1"/>
        <v>26499</v>
      </c>
      <c r="D52" s="66">
        <v>2.3800000000000002E-2</v>
      </c>
    </row>
    <row r="53" spans="2:4" x14ac:dyDescent="0.25">
      <c r="B53" s="32">
        <v>26500</v>
      </c>
      <c r="C53" s="32">
        <f t="shared" si="1"/>
        <v>26999</v>
      </c>
      <c r="D53" s="66">
        <v>2.3400000000000001E-2</v>
      </c>
    </row>
    <row r="54" spans="2:4" x14ac:dyDescent="0.25">
      <c r="B54" s="32">
        <v>27000</v>
      </c>
      <c r="C54" s="32">
        <f t="shared" si="1"/>
        <v>27499</v>
      </c>
      <c r="D54" s="66">
        <v>2.3E-2</v>
      </c>
    </row>
    <row r="55" spans="2:4" x14ac:dyDescent="0.25">
      <c r="B55" s="32">
        <v>27500</v>
      </c>
      <c r="C55" s="32">
        <f t="shared" si="1"/>
        <v>27999</v>
      </c>
      <c r="D55" s="66">
        <v>2.2700000000000001E-2</v>
      </c>
    </row>
    <row r="56" spans="2:4" x14ac:dyDescent="0.25">
      <c r="B56" s="32">
        <v>28000</v>
      </c>
      <c r="C56" s="32">
        <f t="shared" si="1"/>
        <v>28499</v>
      </c>
      <c r="D56" s="66">
        <v>2.23E-2</v>
      </c>
    </row>
    <row r="57" spans="2:4" x14ac:dyDescent="0.25">
      <c r="B57" s="62">
        <v>28500</v>
      </c>
      <c r="C57" s="32">
        <f t="shared" si="1"/>
        <v>28999</v>
      </c>
      <c r="D57" s="66">
        <v>2.1999999999999999E-2</v>
      </c>
    </row>
    <row r="58" spans="2:4" x14ac:dyDescent="0.25">
      <c r="B58" s="32">
        <v>29000</v>
      </c>
      <c r="C58" s="32">
        <f t="shared" si="1"/>
        <v>29499</v>
      </c>
      <c r="D58" s="66">
        <v>2.1600000000000001E-2</v>
      </c>
    </row>
    <row r="59" spans="2:4" x14ac:dyDescent="0.25">
      <c r="B59" s="32">
        <v>29500</v>
      </c>
      <c r="C59" s="32">
        <f t="shared" si="1"/>
        <v>29999</v>
      </c>
      <c r="D59" s="66">
        <v>2.1299999999999999E-2</v>
      </c>
    </row>
    <row r="60" spans="2:4" x14ac:dyDescent="0.25">
      <c r="B60" s="32">
        <v>30000</v>
      </c>
      <c r="C60" s="32">
        <f t="shared" si="1"/>
        <v>30499</v>
      </c>
      <c r="D60" s="66">
        <v>2.1000000000000001E-2</v>
      </c>
    </row>
    <row r="61" spans="2:4" x14ac:dyDescent="0.25">
      <c r="B61" s="43">
        <v>30500</v>
      </c>
      <c r="C61" s="32">
        <f t="shared" si="1"/>
        <v>30999</v>
      </c>
      <c r="D61" s="36">
        <v>2.07E-2</v>
      </c>
    </row>
    <row r="62" spans="2:4" x14ac:dyDescent="0.25">
      <c r="B62" s="43">
        <v>31000</v>
      </c>
      <c r="C62" s="32">
        <f t="shared" si="1"/>
        <v>31499</v>
      </c>
      <c r="D62" s="36">
        <v>2.0400000000000001E-2</v>
      </c>
    </row>
    <row r="63" spans="2:4" x14ac:dyDescent="0.25">
      <c r="B63" s="43">
        <v>31500</v>
      </c>
      <c r="C63" s="32">
        <f t="shared" si="1"/>
        <v>31999</v>
      </c>
      <c r="D63" s="36">
        <v>2.01E-2</v>
      </c>
    </row>
    <row r="64" spans="2:4" x14ac:dyDescent="0.25">
      <c r="B64" s="43">
        <v>32000</v>
      </c>
      <c r="C64" s="32">
        <f t="shared" si="1"/>
        <v>32499</v>
      </c>
      <c r="D64" s="36">
        <v>1.9800000000000002E-2</v>
      </c>
    </row>
    <row r="65" spans="2:4" x14ac:dyDescent="0.25">
      <c r="B65" s="43">
        <v>32500</v>
      </c>
      <c r="C65" s="32">
        <f t="shared" si="1"/>
        <v>32999</v>
      </c>
      <c r="D65" s="36">
        <v>1.9599999999999999E-2</v>
      </c>
    </row>
    <row r="66" spans="2:4" x14ac:dyDescent="0.25">
      <c r="B66" s="43">
        <v>33000</v>
      </c>
      <c r="C66" s="32">
        <f t="shared" si="1"/>
        <v>33499</v>
      </c>
      <c r="D66" s="36">
        <v>1.9300000000000001E-2</v>
      </c>
    </row>
    <row r="67" spans="2:4" x14ac:dyDescent="0.25">
      <c r="B67" s="43">
        <v>33500</v>
      </c>
      <c r="C67" s="32">
        <f t="shared" si="1"/>
        <v>33999</v>
      </c>
      <c r="D67" s="36">
        <v>1.9E-2</v>
      </c>
    </row>
    <row r="68" spans="2:4" x14ac:dyDescent="0.25">
      <c r="B68" s="43">
        <v>34000</v>
      </c>
      <c r="C68" s="32">
        <f t="shared" si="1"/>
        <v>34499</v>
      </c>
      <c r="D68" s="36">
        <v>1.8800000000000001E-2</v>
      </c>
    </row>
    <row r="69" spans="2:4" x14ac:dyDescent="0.25">
      <c r="B69" s="43">
        <v>34500</v>
      </c>
      <c r="C69" s="32">
        <f t="shared" si="1"/>
        <v>34999</v>
      </c>
      <c r="D69" s="36">
        <v>1.8499999999999999E-2</v>
      </c>
    </row>
    <row r="70" spans="2:4" x14ac:dyDescent="0.25">
      <c r="B70" s="43">
        <v>35000</v>
      </c>
      <c r="C70" s="32">
        <f t="shared" si="1"/>
        <v>35499</v>
      </c>
      <c r="D70" s="36">
        <v>1.83E-2</v>
      </c>
    </row>
    <row r="71" spans="2:4" x14ac:dyDescent="0.25">
      <c r="B71" s="43">
        <v>35500</v>
      </c>
      <c r="C71" s="32">
        <f t="shared" si="1"/>
        <v>35999</v>
      </c>
      <c r="D71" s="36">
        <v>1.8100000000000002E-2</v>
      </c>
    </row>
    <row r="72" spans="2:4" x14ac:dyDescent="0.25">
      <c r="B72" s="43">
        <v>36000</v>
      </c>
      <c r="C72" s="32">
        <f t="shared" si="1"/>
        <v>36499</v>
      </c>
      <c r="D72" s="36">
        <v>1.7899999999999999E-2</v>
      </c>
    </row>
    <row r="73" spans="2:4" x14ac:dyDescent="0.25">
      <c r="B73" s="43">
        <v>36500</v>
      </c>
      <c r="C73" s="32">
        <f t="shared" si="1"/>
        <v>36999</v>
      </c>
      <c r="D73" s="36">
        <v>1.7600000000000001E-2</v>
      </c>
    </row>
    <row r="74" spans="2:4" x14ac:dyDescent="0.25">
      <c r="B74" s="43">
        <v>37000</v>
      </c>
      <c r="C74" s="32">
        <f t="shared" si="1"/>
        <v>37499</v>
      </c>
      <c r="D74" s="36">
        <v>1.7399999999999999E-2</v>
      </c>
    </row>
    <row r="75" spans="2:4" x14ac:dyDescent="0.25">
      <c r="B75" s="43">
        <v>37500</v>
      </c>
      <c r="C75" s="32">
        <f t="shared" si="1"/>
        <v>37999</v>
      </c>
      <c r="D75" s="36">
        <v>1.72E-2</v>
      </c>
    </row>
    <row r="76" spans="2:4" x14ac:dyDescent="0.25">
      <c r="B76" s="43">
        <v>38000</v>
      </c>
      <c r="C76" s="32">
        <f t="shared" ref="C76:C97" si="2">B77-1</f>
        <v>38499</v>
      </c>
      <c r="D76" s="36">
        <v>1.7000000000000001E-2</v>
      </c>
    </row>
    <row r="77" spans="2:4" x14ac:dyDescent="0.25">
      <c r="B77" s="43">
        <v>38500</v>
      </c>
      <c r="C77" s="32">
        <f t="shared" si="2"/>
        <v>38999</v>
      </c>
      <c r="D77" s="36">
        <v>1.6799999999999999E-2</v>
      </c>
    </row>
    <row r="78" spans="2:4" x14ac:dyDescent="0.25">
      <c r="B78" s="43">
        <v>39000</v>
      </c>
      <c r="C78" s="32">
        <f t="shared" si="2"/>
        <v>39499</v>
      </c>
      <c r="D78" s="36">
        <v>1.66E-2</v>
      </c>
    </row>
    <row r="79" spans="2:4" x14ac:dyDescent="0.25">
      <c r="B79" s="43">
        <v>39500</v>
      </c>
      <c r="C79" s="32">
        <f t="shared" si="2"/>
        <v>39999</v>
      </c>
      <c r="D79" s="36">
        <v>1.6500000000000001E-2</v>
      </c>
    </row>
    <row r="80" spans="2:4" x14ac:dyDescent="0.25">
      <c r="B80" s="43">
        <v>40000</v>
      </c>
      <c r="C80" s="32">
        <f t="shared" si="2"/>
        <v>40499</v>
      </c>
      <c r="D80" s="36">
        <v>1.6299999999999999E-2</v>
      </c>
    </row>
    <row r="81" spans="2:4" x14ac:dyDescent="0.25">
      <c r="B81" s="43">
        <v>40500</v>
      </c>
      <c r="C81" s="32">
        <f t="shared" si="2"/>
        <v>40999</v>
      </c>
      <c r="D81" s="36">
        <v>1.61E-2</v>
      </c>
    </row>
    <row r="82" spans="2:4" x14ac:dyDescent="0.25">
      <c r="B82" s="43">
        <v>41000</v>
      </c>
      <c r="C82" s="32">
        <f t="shared" si="2"/>
        <v>41499</v>
      </c>
      <c r="D82" s="36">
        <v>1.5900000000000001E-2</v>
      </c>
    </row>
    <row r="83" spans="2:4" x14ac:dyDescent="0.25">
      <c r="B83" s="43">
        <v>41500</v>
      </c>
      <c r="C83" s="32">
        <f t="shared" si="2"/>
        <v>41999</v>
      </c>
      <c r="D83" s="36">
        <v>1.5800000000000002E-2</v>
      </c>
    </row>
    <row r="84" spans="2:4" x14ac:dyDescent="0.25">
      <c r="B84" s="43">
        <v>42000</v>
      </c>
      <c r="C84" s="32">
        <f t="shared" si="2"/>
        <v>42499</v>
      </c>
      <c r="D84" s="36">
        <v>1.5599999999999999E-2</v>
      </c>
    </row>
    <row r="85" spans="2:4" x14ac:dyDescent="0.25">
      <c r="B85" s="43">
        <v>42500</v>
      </c>
      <c r="C85" s="32">
        <f t="shared" si="2"/>
        <v>42999</v>
      </c>
      <c r="D85" s="36">
        <v>1.54E-2</v>
      </c>
    </row>
    <row r="86" spans="2:4" x14ac:dyDescent="0.25">
      <c r="B86" s="43">
        <v>43000</v>
      </c>
      <c r="C86" s="32">
        <f t="shared" si="2"/>
        <v>43499</v>
      </c>
      <c r="D86" s="36">
        <v>1.5299999999999999E-2</v>
      </c>
    </row>
    <row r="87" spans="2:4" x14ac:dyDescent="0.25">
      <c r="B87" s="68">
        <v>43500</v>
      </c>
      <c r="C87" s="32">
        <f t="shared" si="2"/>
        <v>43999</v>
      </c>
      <c r="D87" s="36">
        <v>1.5100000000000001E-2</v>
      </c>
    </row>
    <row r="88" spans="2:4" x14ac:dyDescent="0.25">
      <c r="B88" s="43">
        <v>44000</v>
      </c>
      <c r="C88" s="32">
        <f t="shared" si="2"/>
        <v>44499</v>
      </c>
      <c r="D88" s="36">
        <v>1.4999999999999999E-2</v>
      </c>
    </row>
    <row r="89" spans="2:4" x14ac:dyDescent="0.25">
      <c r="B89" s="43">
        <v>44500</v>
      </c>
      <c r="C89" s="32">
        <f t="shared" si="2"/>
        <v>44999</v>
      </c>
      <c r="D89" s="36">
        <v>1.4800000000000001E-2</v>
      </c>
    </row>
    <row r="90" spans="2:4" x14ac:dyDescent="0.25">
      <c r="B90" s="43">
        <v>45000</v>
      </c>
      <c r="C90" s="32">
        <f t="shared" si="2"/>
        <v>45499</v>
      </c>
      <c r="D90" s="36">
        <v>1.47E-2</v>
      </c>
    </row>
    <row r="91" spans="2:4" x14ac:dyDescent="0.25">
      <c r="B91" s="32">
        <v>45500</v>
      </c>
      <c r="C91" s="32">
        <f t="shared" si="2"/>
        <v>45999</v>
      </c>
      <c r="D91" s="36">
        <v>1.46E-2</v>
      </c>
    </row>
    <row r="92" spans="2:4" x14ac:dyDescent="0.25">
      <c r="B92" s="32">
        <v>46000</v>
      </c>
      <c r="C92" s="32">
        <f t="shared" si="2"/>
        <v>46499</v>
      </c>
      <c r="D92" s="36">
        <v>1.44E-2</v>
      </c>
    </row>
    <row r="93" spans="2:4" x14ac:dyDescent="0.25">
      <c r="B93" s="32">
        <v>46500</v>
      </c>
      <c r="C93" s="32">
        <f t="shared" si="2"/>
        <v>46999</v>
      </c>
      <c r="D93" s="36">
        <v>1.43E-2</v>
      </c>
    </row>
    <row r="94" spans="2:4" x14ac:dyDescent="0.25">
      <c r="B94" s="32">
        <v>47000</v>
      </c>
      <c r="C94" s="32">
        <f t="shared" si="2"/>
        <v>47499</v>
      </c>
      <c r="D94" s="36">
        <v>1.41E-2</v>
      </c>
    </row>
    <row r="95" spans="2:4" x14ac:dyDescent="0.25">
      <c r="B95" s="32">
        <v>47500</v>
      </c>
      <c r="C95" s="32">
        <f t="shared" si="2"/>
        <v>47999</v>
      </c>
      <c r="D95" s="36">
        <v>1.4E-2</v>
      </c>
    </row>
    <row r="96" spans="2:4" x14ac:dyDescent="0.25">
      <c r="B96" s="32">
        <v>48000</v>
      </c>
      <c r="C96" s="32">
        <f t="shared" si="2"/>
        <v>48499</v>
      </c>
      <c r="D96" s="36">
        <v>1.3899999999999999E-2</v>
      </c>
    </row>
    <row r="97" spans="2:4" x14ac:dyDescent="0.25">
      <c r="B97" s="32">
        <v>48500</v>
      </c>
      <c r="C97" s="32">
        <f t="shared" si="2"/>
        <v>48999</v>
      </c>
      <c r="D97" s="36">
        <v>1.37E-2</v>
      </c>
    </row>
    <row r="98" spans="2:4" x14ac:dyDescent="0.25">
      <c r="B98" s="32">
        <v>49000</v>
      </c>
      <c r="C98" s="32"/>
      <c r="D98" s="67">
        <v>1.3599999999999999E-2</v>
      </c>
    </row>
    <row r="99" spans="2:4" x14ac:dyDescent="0.25">
      <c r="B99" s="62">
        <v>49500</v>
      </c>
      <c r="C99" s="32">
        <f>[2]Feuil2!B100-1</f>
        <v>49999</v>
      </c>
      <c r="D99" s="67">
        <v>1.35E-2</v>
      </c>
    </row>
    <row r="100" spans="2:4" x14ac:dyDescent="0.25">
      <c r="B100" s="32">
        <v>50000</v>
      </c>
      <c r="C100" s="32">
        <f t="shared" ref="C100:C131" si="3">B101-1</f>
        <v>50499</v>
      </c>
      <c r="D100" s="36">
        <v>1.34E-2</v>
      </c>
    </row>
    <row r="101" spans="2:4" x14ac:dyDescent="0.25">
      <c r="B101" s="32">
        <v>50500</v>
      </c>
      <c r="C101" s="32">
        <f t="shared" si="3"/>
        <v>50999</v>
      </c>
      <c r="D101" s="36">
        <v>1.37E-2</v>
      </c>
    </row>
    <row r="102" spans="2:4" x14ac:dyDescent="0.25">
      <c r="B102" s="32">
        <v>51000</v>
      </c>
      <c r="C102" s="32">
        <f t="shared" si="3"/>
        <v>51499</v>
      </c>
      <c r="D102" s="36">
        <v>1.3599999999999999E-2</v>
      </c>
    </row>
    <row r="103" spans="2:4" x14ac:dyDescent="0.25">
      <c r="B103" s="32">
        <v>51500</v>
      </c>
      <c r="C103" s="32">
        <f t="shared" si="3"/>
        <v>51999</v>
      </c>
      <c r="D103" s="36">
        <v>1.35E-2</v>
      </c>
    </row>
    <row r="104" spans="2:4" x14ac:dyDescent="0.25">
      <c r="B104" s="32">
        <v>52000</v>
      </c>
      <c r="C104" s="32">
        <f t="shared" si="3"/>
        <v>52499</v>
      </c>
      <c r="D104" s="36">
        <v>1.34E-2</v>
      </c>
    </row>
    <row r="105" spans="2:4" x14ac:dyDescent="0.25">
      <c r="B105" s="32">
        <v>52500</v>
      </c>
      <c r="C105" s="32">
        <f t="shared" si="3"/>
        <v>52999</v>
      </c>
      <c r="D105" s="36">
        <v>1.32E-2</v>
      </c>
    </row>
    <row r="106" spans="2:4" x14ac:dyDescent="0.25">
      <c r="B106" s="43">
        <v>53000</v>
      </c>
      <c r="C106" s="32">
        <f t="shared" si="3"/>
        <v>53499</v>
      </c>
      <c r="D106" s="36">
        <v>1.3100000000000001E-2</v>
      </c>
    </row>
    <row r="107" spans="2:4" x14ac:dyDescent="0.25">
      <c r="B107" s="32">
        <v>53500</v>
      </c>
      <c r="C107" s="32">
        <f t="shared" si="3"/>
        <v>53999</v>
      </c>
      <c r="D107" s="36">
        <v>1.2999999999999999E-2</v>
      </c>
    </row>
    <row r="108" spans="2:4" x14ac:dyDescent="0.25">
      <c r="B108" s="32">
        <v>54000</v>
      </c>
      <c r="C108" s="32">
        <f t="shared" si="3"/>
        <v>54499</v>
      </c>
      <c r="D108" s="36">
        <v>1.29E-2</v>
      </c>
    </row>
    <row r="109" spans="2:4" x14ac:dyDescent="0.25">
      <c r="B109" s="32">
        <v>54500</v>
      </c>
      <c r="C109" s="32">
        <f t="shared" si="3"/>
        <v>54999</v>
      </c>
      <c r="D109" s="36">
        <v>1.2800000000000001E-2</v>
      </c>
    </row>
    <row r="110" spans="2:4" x14ac:dyDescent="0.25">
      <c r="B110" s="32">
        <v>55000</v>
      </c>
      <c r="C110" s="32">
        <f t="shared" si="3"/>
        <v>55499</v>
      </c>
      <c r="D110" s="36">
        <v>1.2699999999999999E-2</v>
      </c>
    </row>
    <row r="111" spans="2:4" x14ac:dyDescent="0.25">
      <c r="B111" s="32">
        <v>55500</v>
      </c>
      <c r="C111" s="32">
        <f t="shared" si="3"/>
        <v>55999</v>
      </c>
      <c r="D111" s="36">
        <v>1.26E-2</v>
      </c>
    </row>
    <row r="112" spans="2:4" x14ac:dyDescent="0.25">
      <c r="B112" s="32">
        <v>56000</v>
      </c>
      <c r="C112" s="32">
        <f t="shared" si="3"/>
        <v>56499</v>
      </c>
      <c r="D112" s="36">
        <v>1.2500000000000001E-2</v>
      </c>
    </row>
    <row r="113" spans="2:4" x14ac:dyDescent="0.25">
      <c r="B113" s="32">
        <v>56500</v>
      </c>
      <c r="C113" s="32">
        <f t="shared" si="3"/>
        <v>56999</v>
      </c>
      <c r="D113" s="36">
        <v>1.24E-2</v>
      </c>
    </row>
    <row r="114" spans="2:4" x14ac:dyDescent="0.25">
      <c r="B114" s="32">
        <v>57000</v>
      </c>
      <c r="C114" s="32">
        <f t="shared" si="3"/>
        <v>57499</v>
      </c>
      <c r="D114" s="36">
        <v>1.23E-2</v>
      </c>
    </row>
    <row r="115" spans="2:4" x14ac:dyDescent="0.25">
      <c r="B115" s="32">
        <v>57500</v>
      </c>
      <c r="C115" s="32">
        <f t="shared" si="3"/>
        <v>57999</v>
      </c>
      <c r="D115" s="36">
        <v>1.2200000000000001E-2</v>
      </c>
    </row>
    <row r="116" spans="2:4" x14ac:dyDescent="0.25">
      <c r="B116" s="32">
        <v>58000</v>
      </c>
      <c r="C116" s="32">
        <f t="shared" si="3"/>
        <v>58499</v>
      </c>
      <c r="D116" s="36">
        <v>1.21E-2</v>
      </c>
    </row>
    <row r="117" spans="2:4" x14ac:dyDescent="0.25">
      <c r="B117" s="32">
        <v>58500</v>
      </c>
      <c r="C117" s="32">
        <f t="shared" si="3"/>
        <v>58999</v>
      </c>
      <c r="D117" s="36">
        <v>1.2E-2</v>
      </c>
    </row>
    <row r="118" spans="2:4" x14ac:dyDescent="0.25">
      <c r="B118" s="32">
        <v>59000</v>
      </c>
      <c r="C118" s="32">
        <f t="shared" si="3"/>
        <v>59999</v>
      </c>
      <c r="D118" s="36">
        <v>1.1900000000000001E-2</v>
      </c>
    </row>
    <row r="119" spans="2:4" x14ac:dyDescent="0.25">
      <c r="B119" s="32">
        <v>60000</v>
      </c>
      <c r="C119" s="32">
        <f t="shared" si="3"/>
        <v>60499</v>
      </c>
      <c r="D119" s="36">
        <v>1.18E-2</v>
      </c>
    </row>
    <row r="120" spans="2:4" x14ac:dyDescent="0.25">
      <c r="B120" s="32">
        <v>60500</v>
      </c>
      <c r="C120" s="32">
        <f t="shared" si="3"/>
        <v>60999</v>
      </c>
      <c r="D120" s="36">
        <v>1.17E-2</v>
      </c>
    </row>
    <row r="121" spans="2:4" x14ac:dyDescent="0.25">
      <c r="B121" s="32">
        <v>61000</v>
      </c>
      <c r="C121" s="32">
        <f t="shared" si="3"/>
        <v>61499</v>
      </c>
      <c r="D121" s="36">
        <v>1.1599999999999999E-2</v>
      </c>
    </row>
    <row r="122" spans="2:4" x14ac:dyDescent="0.25">
      <c r="B122" s="32">
        <v>61500</v>
      </c>
      <c r="C122" s="32">
        <f t="shared" si="3"/>
        <v>61999</v>
      </c>
      <c r="D122" s="36">
        <v>1.15E-2</v>
      </c>
    </row>
    <row r="123" spans="2:4" x14ac:dyDescent="0.25">
      <c r="B123" s="32">
        <v>62000</v>
      </c>
      <c r="C123" s="32">
        <f t="shared" si="3"/>
        <v>62499</v>
      </c>
      <c r="D123" s="36">
        <v>1.14E-2</v>
      </c>
    </row>
    <row r="124" spans="2:4" x14ac:dyDescent="0.25">
      <c r="B124" s="32">
        <v>62500</v>
      </c>
      <c r="C124" s="32">
        <f t="shared" si="3"/>
        <v>63499</v>
      </c>
      <c r="D124" s="36">
        <v>1.1299999999999999E-2</v>
      </c>
    </row>
    <row r="125" spans="2:4" x14ac:dyDescent="0.25">
      <c r="B125" s="32">
        <v>63500</v>
      </c>
      <c r="C125" s="32">
        <f t="shared" si="3"/>
        <v>63999</v>
      </c>
      <c r="D125" s="36">
        <v>1.12E-2</v>
      </c>
    </row>
    <row r="126" spans="2:4" x14ac:dyDescent="0.25">
      <c r="B126" s="32">
        <v>64000</v>
      </c>
      <c r="C126" s="32">
        <f t="shared" si="3"/>
        <v>64499</v>
      </c>
      <c r="D126" s="36">
        <v>1.11E-2</v>
      </c>
    </row>
    <row r="127" spans="2:4" x14ac:dyDescent="0.25">
      <c r="B127" s="32">
        <v>64500</v>
      </c>
      <c r="C127" s="32">
        <f t="shared" si="3"/>
        <v>65499</v>
      </c>
      <c r="D127" s="36">
        <v>1.0999999999999999E-2</v>
      </c>
    </row>
    <row r="128" spans="2:4" x14ac:dyDescent="0.25">
      <c r="B128" s="32">
        <v>65500</v>
      </c>
      <c r="C128" s="32">
        <f t="shared" si="3"/>
        <v>65999</v>
      </c>
      <c r="D128" s="36">
        <v>1.09E-2</v>
      </c>
    </row>
    <row r="129" spans="2:4" x14ac:dyDescent="0.25">
      <c r="B129" s="32">
        <v>66000</v>
      </c>
      <c r="C129" s="32">
        <f t="shared" si="3"/>
        <v>66499</v>
      </c>
      <c r="D129" s="36">
        <v>1.0800000000000001E-2</v>
      </c>
    </row>
    <row r="130" spans="2:4" x14ac:dyDescent="0.25">
      <c r="B130" s="32">
        <v>66500</v>
      </c>
      <c r="C130" s="32">
        <f t="shared" si="3"/>
        <v>66999</v>
      </c>
      <c r="D130" s="36">
        <v>1.0699999999999999E-2</v>
      </c>
    </row>
    <row r="131" spans="2:4" x14ac:dyDescent="0.25">
      <c r="B131" s="32">
        <v>67000</v>
      </c>
      <c r="C131" s="32">
        <f t="shared" si="3"/>
        <v>67999</v>
      </c>
      <c r="D131" s="36">
        <v>1.06E-2</v>
      </c>
    </row>
    <row r="132" spans="2:4" x14ac:dyDescent="0.25">
      <c r="B132" s="32">
        <v>68000</v>
      </c>
      <c r="C132" s="32">
        <f t="shared" ref="C132:C163" si="4">B133-1</f>
        <v>68499</v>
      </c>
      <c r="D132" s="36">
        <v>1.0500000000000001E-2</v>
      </c>
    </row>
    <row r="133" spans="2:4" x14ac:dyDescent="0.25">
      <c r="B133" s="32">
        <v>68500</v>
      </c>
      <c r="C133" s="32">
        <f t="shared" si="4"/>
        <v>69499</v>
      </c>
      <c r="D133" s="36">
        <v>1.04E-2</v>
      </c>
    </row>
    <row r="134" spans="2:4" x14ac:dyDescent="0.25">
      <c r="B134" s="32">
        <v>69500</v>
      </c>
      <c r="C134" s="32">
        <f t="shared" si="4"/>
        <v>69999</v>
      </c>
      <c r="D134" s="36">
        <v>1.03E-2</v>
      </c>
    </row>
    <row r="135" spans="2:4" x14ac:dyDescent="0.25">
      <c r="B135" s="32">
        <v>70000</v>
      </c>
      <c r="C135" s="32">
        <f t="shared" si="4"/>
        <v>70999</v>
      </c>
      <c r="D135" s="36">
        <v>1.0200000000000001E-2</v>
      </c>
    </row>
    <row r="136" spans="2:4" x14ac:dyDescent="0.25">
      <c r="B136" s="32">
        <v>71000</v>
      </c>
      <c r="C136" s="32">
        <f t="shared" si="4"/>
        <v>71499</v>
      </c>
      <c r="D136" s="36">
        <v>1.01E-2</v>
      </c>
    </row>
    <row r="137" spans="2:4" x14ac:dyDescent="0.25">
      <c r="B137" s="32">
        <v>71500</v>
      </c>
      <c r="C137" s="32">
        <f t="shared" si="4"/>
        <v>72499</v>
      </c>
      <c r="D137" s="36">
        <v>0.01</v>
      </c>
    </row>
    <row r="138" spans="2:4" x14ac:dyDescent="0.25">
      <c r="B138" s="32">
        <v>72500</v>
      </c>
      <c r="C138" s="32">
        <f t="shared" si="4"/>
        <v>72999</v>
      </c>
      <c r="D138" s="36">
        <v>9.9000000000000008E-3</v>
      </c>
    </row>
    <row r="139" spans="2:4" x14ac:dyDescent="0.25">
      <c r="B139" s="32">
        <v>73000</v>
      </c>
      <c r="C139" s="32">
        <f t="shared" si="4"/>
        <v>73999</v>
      </c>
      <c r="D139" s="37">
        <v>9.7999999999999997E-3</v>
      </c>
    </row>
    <row r="140" spans="2:4" x14ac:dyDescent="0.25">
      <c r="B140" s="32">
        <v>74000</v>
      </c>
      <c r="C140" s="32">
        <f t="shared" si="4"/>
        <v>74499</v>
      </c>
      <c r="D140" s="41">
        <v>9.7000000000000003E-3</v>
      </c>
    </row>
    <row r="141" spans="2:4" x14ac:dyDescent="0.25">
      <c r="B141" s="32">
        <v>74500</v>
      </c>
      <c r="C141" s="32">
        <f t="shared" si="4"/>
        <v>75499</v>
      </c>
      <c r="D141" s="38">
        <v>9.5999999999999992E-3</v>
      </c>
    </row>
    <row r="142" spans="2:4" x14ac:dyDescent="0.25">
      <c r="B142" s="32">
        <v>75500</v>
      </c>
      <c r="C142" s="32">
        <f t="shared" si="4"/>
        <v>76499</v>
      </c>
      <c r="D142" s="37">
        <v>9.7999999999999997E-3</v>
      </c>
    </row>
    <row r="143" spans="2:4" x14ac:dyDescent="0.25">
      <c r="B143" s="32">
        <v>76500</v>
      </c>
      <c r="C143" s="32">
        <f t="shared" si="4"/>
        <v>77499</v>
      </c>
      <c r="D143" s="41">
        <v>9.7000000000000003E-3</v>
      </c>
    </row>
    <row r="144" spans="2:4" x14ac:dyDescent="0.25">
      <c r="B144" s="62">
        <v>77500</v>
      </c>
      <c r="C144" s="32">
        <f t="shared" si="4"/>
        <v>77999</v>
      </c>
      <c r="D144" s="38">
        <v>9.5999999999999992E-3</v>
      </c>
    </row>
    <row r="145" spans="2:4" x14ac:dyDescent="0.25">
      <c r="B145" s="62">
        <v>78000</v>
      </c>
      <c r="C145" s="32">
        <f t="shared" si="4"/>
        <v>78999</v>
      </c>
      <c r="D145" s="36">
        <v>9.4999999999999998E-3</v>
      </c>
    </row>
    <row r="146" spans="2:4" x14ac:dyDescent="0.25">
      <c r="B146" s="32">
        <v>79000</v>
      </c>
      <c r="C146" s="32">
        <f t="shared" si="4"/>
        <v>79999</v>
      </c>
      <c r="D146" s="36">
        <v>9.4000000000000004E-3</v>
      </c>
    </row>
    <row r="147" spans="2:4" x14ac:dyDescent="0.25">
      <c r="B147" s="32">
        <v>80000</v>
      </c>
      <c r="C147" s="32">
        <f t="shared" si="4"/>
        <v>80999</v>
      </c>
      <c r="D147" s="36">
        <v>9.2999999999999992E-3</v>
      </c>
    </row>
    <row r="148" spans="2:4" x14ac:dyDescent="0.25">
      <c r="B148" s="62">
        <v>81000</v>
      </c>
      <c r="C148" s="32">
        <f t="shared" si="4"/>
        <v>81999</v>
      </c>
      <c r="D148" s="36">
        <v>9.1999999999999998E-3</v>
      </c>
    </row>
    <row r="149" spans="2:4" x14ac:dyDescent="0.25">
      <c r="B149" s="32">
        <v>82000</v>
      </c>
      <c r="C149" s="32">
        <f t="shared" si="4"/>
        <v>82999</v>
      </c>
      <c r="D149" s="36">
        <v>9.1000000000000004E-3</v>
      </c>
    </row>
    <row r="150" spans="2:4" x14ac:dyDescent="0.25">
      <c r="B150" s="32">
        <v>83000</v>
      </c>
      <c r="C150" s="32">
        <f t="shared" si="4"/>
        <v>83999</v>
      </c>
      <c r="D150" s="36">
        <v>8.9999999999999993E-3</v>
      </c>
    </row>
    <row r="151" spans="2:4" x14ac:dyDescent="0.25">
      <c r="B151" s="32">
        <v>84000</v>
      </c>
      <c r="C151" s="32">
        <f t="shared" si="4"/>
        <v>84999</v>
      </c>
      <c r="D151" s="36">
        <v>8.8999999999999999E-3</v>
      </c>
    </row>
    <row r="152" spans="2:4" x14ac:dyDescent="0.25">
      <c r="B152" s="71">
        <v>85000</v>
      </c>
      <c r="C152" s="32">
        <f t="shared" si="4"/>
        <v>85999</v>
      </c>
      <c r="D152" s="67">
        <v>8.8000000000000005E-3</v>
      </c>
    </row>
    <row r="153" spans="2:4" x14ac:dyDescent="0.25">
      <c r="B153" s="32">
        <v>86000</v>
      </c>
      <c r="C153" s="32">
        <f t="shared" si="4"/>
        <v>86999</v>
      </c>
      <c r="D153" s="36">
        <v>8.6999999999999994E-3</v>
      </c>
    </row>
    <row r="154" spans="2:4" x14ac:dyDescent="0.25">
      <c r="B154" s="32">
        <v>87000</v>
      </c>
      <c r="C154" s="32">
        <f t="shared" si="4"/>
        <v>87999</v>
      </c>
      <c r="D154" s="36">
        <v>8.6E-3</v>
      </c>
    </row>
    <row r="155" spans="2:4" x14ac:dyDescent="0.25">
      <c r="B155" s="32">
        <v>88000</v>
      </c>
      <c r="C155" s="32">
        <f t="shared" si="4"/>
        <v>89499</v>
      </c>
      <c r="D155" s="36">
        <v>8.5000000000000006E-3</v>
      </c>
    </row>
    <row r="156" spans="2:4" x14ac:dyDescent="0.25">
      <c r="B156" s="62">
        <v>89500</v>
      </c>
      <c r="C156" s="32">
        <f t="shared" si="4"/>
        <v>90499</v>
      </c>
      <c r="D156" s="36">
        <v>8.3999999999999995E-3</v>
      </c>
    </row>
    <row r="157" spans="2:4" x14ac:dyDescent="0.25">
      <c r="B157" s="32">
        <v>90500</v>
      </c>
      <c r="C157" s="32">
        <f t="shared" si="4"/>
        <v>91499</v>
      </c>
      <c r="D157" s="36">
        <v>8.3000000000000001E-3</v>
      </c>
    </row>
    <row r="158" spans="2:4" x14ac:dyDescent="0.25">
      <c r="B158" s="32">
        <v>91500</v>
      </c>
      <c r="C158" s="32">
        <f t="shared" si="4"/>
        <v>92999</v>
      </c>
      <c r="D158" s="36">
        <v>8.2000000000000007E-3</v>
      </c>
    </row>
    <row r="159" spans="2:4" x14ac:dyDescent="0.25">
      <c r="B159" s="32">
        <v>93000</v>
      </c>
      <c r="C159" s="32">
        <f t="shared" si="4"/>
        <v>93999</v>
      </c>
      <c r="D159" s="36">
        <v>8.0999999999999996E-3</v>
      </c>
    </row>
    <row r="160" spans="2:4" x14ac:dyDescent="0.25">
      <c r="B160" s="32">
        <v>94000</v>
      </c>
      <c r="C160" s="32">
        <f t="shared" si="4"/>
        <v>95499</v>
      </c>
      <c r="D160" s="36">
        <v>8.0000000000000002E-3</v>
      </c>
    </row>
    <row r="161" spans="2:4" x14ac:dyDescent="0.25">
      <c r="B161" s="32">
        <v>95500</v>
      </c>
      <c r="C161" s="32">
        <f t="shared" si="4"/>
        <v>96499</v>
      </c>
      <c r="D161" s="36">
        <v>7.9000000000000008E-3</v>
      </c>
    </row>
    <row r="162" spans="2:4" x14ac:dyDescent="0.25">
      <c r="B162" s="32">
        <v>96500</v>
      </c>
      <c r="C162" s="32">
        <f t="shared" si="4"/>
        <v>97999</v>
      </c>
      <c r="D162" s="70">
        <v>7.7999999999999996E-3</v>
      </c>
    </row>
    <row r="163" spans="2:4" x14ac:dyDescent="0.25">
      <c r="B163" s="32">
        <v>98000</v>
      </c>
      <c r="C163" s="32">
        <f t="shared" si="4"/>
        <v>99499</v>
      </c>
      <c r="D163" s="36">
        <v>7.7000000000000002E-3</v>
      </c>
    </row>
    <row r="164" spans="2:4" x14ac:dyDescent="0.25">
      <c r="B164" s="32">
        <v>99500</v>
      </c>
      <c r="C164" s="32">
        <f t="shared" ref="C164:C195" si="5">B165-1</f>
        <v>100499</v>
      </c>
      <c r="D164" s="36">
        <v>7.6E-3</v>
      </c>
    </row>
    <row r="165" spans="2:4" x14ac:dyDescent="0.25">
      <c r="B165" s="62">
        <v>100500</v>
      </c>
      <c r="C165" s="32">
        <f t="shared" si="5"/>
        <v>101499</v>
      </c>
      <c r="D165" s="70">
        <v>7.7999999999999996E-3</v>
      </c>
    </row>
    <row r="166" spans="2:4" x14ac:dyDescent="0.25">
      <c r="B166" s="32">
        <v>101500</v>
      </c>
      <c r="C166" s="32">
        <f t="shared" si="5"/>
        <v>102999</v>
      </c>
      <c r="D166" s="36">
        <v>7.7000000000000002E-3</v>
      </c>
    </row>
    <row r="167" spans="2:4" x14ac:dyDescent="0.25">
      <c r="B167" s="32">
        <v>103000</v>
      </c>
      <c r="C167" s="32">
        <f t="shared" si="5"/>
        <v>104999</v>
      </c>
      <c r="D167" s="36">
        <v>7.6E-3</v>
      </c>
    </row>
    <row r="168" spans="2:4" x14ac:dyDescent="0.25">
      <c r="B168" s="32">
        <v>105000</v>
      </c>
      <c r="C168" s="32">
        <f t="shared" si="5"/>
        <v>105999</v>
      </c>
      <c r="D168" s="36">
        <v>7.4999999999999997E-3</v>
      </c>
    </row>
    <row r="169" spans="2:4" x14ac:dyDescent="0.25">
      <c r="B169" s="32">
        <v>106000</v>
      </c>
      <c r="C169" s="32">
        <f t="shared" si="5"/>
        <v>107499</v>
      </c>
      <c r="D169" s="66">
        <v>7.4000000000000003E-3</v>
      </c>
    </row>
    <row r="170" spans="2:4" x14ac:dyDescent="0.25">
      <c r="B170" s="62">
        <v>107500</v>
      </c>
      <c r="C170" s="32">
        <f t="shared" si="5"/>
        <v>108999</v>
      </c>
      <c r="D170" s="69">
        <v>7.3000000000000001E-3</v>
      </c>
    </row>
    <row r="171" spans="2:4" x14ac:dyDescent="0.25">
      <c r="B171" s="32">
        <v>109000</v>
      </c>
      <c r="C171" s="32">
        <f t="shared" si="5"/>
        <v>110999</v>
      </c>
      <c r="D171" s="66">
        <v>7.1999999999999998E-3</v>
      </c>
    </row>
    <row r="172" spans="2:4" x14ac:dyDescent="0.25">
      <c r="B172" s="32">
        <v>111000</v>
      </c>
      <c r="C172" s="32">
        <f t="shared" si="5"/>
        <v>112499</v>
      </c>
      <c r="D172" s="66">
        <v>7.1000000000000004E-3</v>
      </c>
    </row>
    <row r="173" spans="2:4" x14ac:dyDescent="0.25">
      <c r="B173" s="32">
        <v>112500</v>
      </c>
      <c r="C173" s="32">
        <f t="shared" si="5"/>
        <v>114499</v>
      </c>
      <c r="D173" s="66">
        <v>7.0000000000000001E-3</v>
      </c>
    </row>
    <row r="174" spans="2:4" x14ac:dyDescent="0.25">
      <c r="B174" s="32">
        <v>114500</v>
      </c>
      <c r="C174" s="32">
        <f t="shared" si="5"/>
        <v>115999</v>
      </c>
      <c r="D174" s="66">
        <v>6.8999999999999999E-3</v>
      </c>
    </row>
    <row r="175" spans="2:4" x14ac:dyDescent="0.25">
      <c r="B175" s="32">
        <v>116000</v>
      </c>
      <c r="C175" s="32">
        <f t="shared" si="5"/>
        <v>117999</v>
      </c>
      <c r="D175" s="66">
        <v>6.7999999999999996E-3</v>
      </c>
    </row>
    <row r="176" spans="2:4" x14ac:dyDescent="0.25">
      <c r="B176" s="32">
        <v>118000</v>
      </c>
      <c r="C176" s="32">
        <f t="shared" si="5"/>
        <v>119999</v>
      </c>
      <c r="D176" s="66">
        <v>6.7000000000000002E-3</v>
      </c>
    </row>
    <row r="177" spans="2:4" x14ac:dyDescent="0.25">
      <c r="B177" s="32">
        <v>120000</v>
      </c>
      <c r="C177" s="32">
        <f t="shared" si="5"/>
        <v>121999</v>
      </c>
      <c r="D177" s="66">
        <v>6.6E-3</v>
      </c>
    </row>
    <row r="178" spans="2:4" x14ac:dyDescent="0.25">
      <c r="B178" s="43">
        <v>122000</v>
      </c>
      <c r="C178" s="32">
        <f t="shared" si="5"/>
        <v>124999</v>
      </c>
      <c r="D178" s="36">
        <v>6.4999999999999997E-3</v>
      </c>
    </row>
    <row r="179" spans="2:4" x14ac:dyDescent="0.25">
      <c r="B179" s="43">
        <v>125000</v>
      </c>
      <c r="C179" s="32">
        <f t="shared" si="5"/>
        <v>125499</v>
      </c>
      <c r="D179" s="36">
        <v>6.4000000000000003E-3</v>
      </c>
    </row>
    <row r="180" spans="2:4" x14ac:dyDescent="0.25">
      <c r="B180" s="43">
        <v>125500</v>
      </c>
      <c r="C180" s="32">
        <f t="shared" si="5"/>
        <v>125999</v>
      </c>
      <c r="D180" s="36">
        <v>6.6E-3</v>
      </c>
    </row>
    <row r="181" spans="2:4" x14ac:dyDescent="0.25">
      <c r="B181" s="68">
        <v>126000</v>
      </c>
      <c r="C181" s="32">
        <f t="shared" si="5"/>
        <v>128499</v>
      </c>
      <c r="D181" s="67">
        <v>6.4999999999999997E-3</v>
      </c>
    </row>
    <row r="182" spans="2:4" x14ac:dyDescent="0.25">
      <c r="B182" s="68">
        <v>128500</v>
      </c>
      <c r="C182" s="32">
        <f t="shared" si="5"/>
        <v>130499</v>
      </c>
      <c r="D182" s="67">
        <v>6.4000000000000003E-3</v>
      </c>
    </row>
    <row r="183" spans="2:4" x14ac:dyDescent="0.25">
      <c r="B183" s="68">
        <v>130500</v>
      </c>
      <c r="C183" s="32">
        <f t="shared" si="5"/>
        <v>132999</v>
      </c>
      <c r="D183" s="67">
        <v>6.3E-3</v>
      </c>
    </row>
    <row r="184" spans="2:4" x14ac:dyDescent="0.25">
      <c r="B184" s="43">
        <v>133000</v>
      </c>
      <c r="C184" s="32">
        <f t="shared" si="5"/>
        <v>135499</v>
      </c>
      <c r="D184" s="36">
        <v>6.1999999999999998E-3</v>
      </c>
    </row>
    <row r="185" spans="2:4" x14ac:dyDescent="0.25">
      <c r="B185" s="32">
        <v>135500</v>
      </c>
      <c r="C185" s="32">
        <f t="shared" si="5"/>
        <v>137999</v>
      </c>
      <c r="D185" s="66">
        <v>6.1000000000000004E-3</v>
      </c>
    </row>
    <row r="186" spans="2:4" x14ac:dyDescent="0.25">
      <c r="B186" s="32">
        <v>138000</v>
      </c>
      <c r="C186" s="32">
        <f t="shared" si="5"/>
        <v>140499</v>
      </c>
      <c r="D186" s="66">
        <v>6.0000000000000001E-3</v>
      </c>
    </row>
    <row r="187" spans="2:4" x14ac:dyDescent="0.25">
      <c r="B187" s="32">
        <v>140500</v>
      </c>
      <c r="C187" s="32">
        <f t="shared" si="5"/>
        <v>143499</v>
      </c>
      <c r="D187" s="66">
        <v>5.8999999999999999E-3</v>
      </c>
    </row>
    <row r="188" spans="2:4" x14ac:dyDescent="0.25">
      <c r="B188" s="32">
        <v>143500</v>
      </c>
      <c r="C188" s="32">
        <f t="shared" si="5"/>
        <v>145999</v>
      </c>
      <c r="D188" s="66">
        <v>5.7999999999999996E-3</v>
      </c>
    </row>
    <row r="189" spans="2:4" x14ac:dyDescent="0.25">
      <c r="B189" s="32">
        <v>146000</v>
      </c>
      <c r="C189" s="32">
        <f t="shared" si="5"/>
        <v>148999</v>
      </c>
      <c r="D189" s="65">
        <v>5.7000000000000002E-3</v>
      </c>
    </row>
    <row r="190" spans="2:4" x14ac:dyDescent="0.25">
      <c r="B190" s="32">
        <v>149000</v>
      </c>
      <c r="C190" s="32">
        <f t="shared" si="5"/>
        <v>150499</v>
      </c>
      <c r="D190" s="64">
        <v>5.5999999999999999E-3</v>
      </c>
    </row>
    <row r="191" spans="2:4" x14ac:dyDescent="0.25">
      <c r="B191" s="32">
        <v>150500</v>
      </c>
      <c r="C191" s="32">
        <f t="shared" si="5"/>
        <v>153999</v>
      </c>
      <c r="D191" s="45">
        <v>5.7000000000000002E-3</v>
      </c>
    </row>
    <row r="192" spans="2:4" x14ac:dyDescent="0.25">
      <c r="B192" s="32">
        <v>154000</v>
      </c>
      <c r="C192" s="32">
        <f t="shared" si="5"/>
        <v>156999</v>
      </c>
      <c r="D192" s="63">
        <v>5.5999999999999999E-3</v>
      </c>
    </row>
    <row r="193" spans="2:4" x14ac:dyDescent="0.25">
      <c r="B193" s="32">
        <v>157000</v>
      </c>
      <c r="C193" s="32">
        <f t="shared" si="5"/>
        <v>159999</v>
      </c>
      <c r="D193" s="36">
        <v>5.4999999999999997E-3</v>
      </c>
    </row>
    <row r="194" spans="2:4" x14ac:dyDescent="0.25">
      <c r="B194" s="32">
        <v>160000</v>
      </c>
      <c r="C194" s="32">
        <f t="shared" si="5"/>
        <v>163499</v>
      </c>
      <c r="D194" s="36">
        <v>5.4000000000000003E-3</v>
      </c>
    </row>
    <row r="195" spans="2:4" x14ac:dyDescent="0.25">
      <c r="B195" s="32">
        <v>163500</v>
      </c>
      <c r="C195" s="32">
        <f t="shared" si="5"/>
        <v>167499</v>
      </c>
      <c r="D195" s="36">
        <v>5.3E-3</v>
      </c>
    </row>
    <row r="196" spans="2:4" x14ac:dyDescent="0.25">
      <c r="B196" s="32">
        <v>167500</v>
      </c>
      <c r="C196" s="32"/>
      <c r="D196" s="60">
        <v>5.1999999999999998E-3</v>
      </c>
    </row>
    <row r="197" spans="2:4" x14ac:dyDescent="0.25">
      <c r="B197" s="32">
        <v>171000</v>
      </c>
      <c r="C197" s="32">
        <f>[2]Feuil2!B198-1</f>
        <v>174999</v>
      </c>
      <c r="D197" s="45">
        <v>5.1000000000000004E-3</v>
      </c>
    </row>
    <row r="198" spans="2:4" x14ac:dyDescent="0.25">
      <c r="B198" s="62">
        <v>175000</v>
      </c>
      <c r="C198" s="32">
        <f t="shared" ref="C198:C229" si="6">B199-1</f>
        <v>175499</v>
      </c>
      <c r="D198" s="61">
        <v>5.0000000000000001E-3</v>
      </c>
    </row>
    <row r="199" spans="2:4" x14ac:dyDescent="0.25">
      <c r="B199" s="32">
        <v>175500</v>
      </c>
      <c r="C199" s="32">
        <f t="shared" si="6"/>
        <v>176499</v>
      </c>
      <c r="D199" s="60">
        <v>5.1999999999999998E-3</v>
      </c>
    </row>
    <row r="200" spans="2:4" x14ac:dyDescent="0.25">
      <c r="B200" s="32">
        <v>176500</v>
      </c>
      <c r="C200" s="32">
        <f t="shared" si="6"/>
        <v>180499</v>
      </c>
      <c r="D200" s="45">
        <v>5.1000000000000004E-3</v>
      </c>
    </row>
    <row r="201" spans="2:4" x14ac:dyDescent="0.25">
      <c r="B201" s="32">
        <v>180500</v>
      </c>
      <c r="C201" s="32">
        <f t="shared" si="6"/>
        <v>184499</v>
      </c>
      <c r="D201" s="59">
        <v>5.0000000000000001E-3</v>
      </c>
    </row>
    <row r="202" spans="2:4" x14ac:dyDescent="0.25">
      <c r="B202" s="32">
        <v>184500</v>
      </c>
      <c r="C202" s="32">
        <f t="shared" si="6"/>
        <v>188999</v>
      </c>
      <c r="D202" s="51">
        <v>4.8999999999999998E-3</v>
      </c>
    </row>
    <row r="203" spans="2:4" x14ac:dyDescent="0.25">
      <c r="B203" s="32">
        <v>189000</v>
      </c>
      <c r="C203" s="32">
        <f t="shared" si="6"/>
        <v>193499</v>
      </c>
      <c r="D203" s="51">
        <v>4.7999999999999996E-3</v>
      </c>
    </row>
    <row r="204" spans="2:4" x14ac:dyDescent="0.25">
      <c r="B204" s="32">
        <v>193500</v>
      </c>
      <c r="C204" s="32">
        <f t="shared" si="6"/>
        <v>198499</v>
      </c>
      <c r="D204" s="58">
        <v>4.7000000000000002E-3</v>
      </c>
    </row>
    <row r="205" spans="2:4" x14ac:dyDescent="0.25">
      <c r="B205" s="43">
        <v>198500</v>
      </c>
      <c r="C205" s="32">
        <f t="shared" si="6"/>
        <v>200499</v>
      </c>
      <c r="D205" s="56">
        <v>4.5999999999999999E-3</v>
      </c>
    </row>
    <row r="206" spans="2:4" x14ac:dyDescent="0.25">
      <c r="B206" s="43">
        <v>200500</v>
      </c>
      <c r="C206" s="32">
        <f t="shared" si="6"/>
        <v>204499</v>
      </c>
      <c r="D206" s="57">
        <v>4.7000000000000002E-3</v>
      </c>
    </row>
    <row r="207" spans="2:4" x14ac:dyDescent="0.25">
      <c r="B207" s="43">
        <v>204500</v>
      </c>
      <c r="C207" s="32">
        <f t="shared" si="6"/>
        <v>209499</v>
      </c>
      <c r="D207" s="56">
        <v>4.5999999999999999E-3</v>
      </c>
    </row>
    <row r="208" spans="2:4" x14ac:dyDescent="0.25">
      <c r="B208" s="43">
        <v>209500</v>
      </c>
      <c r="C208" s="32">
        <f t="shared" si="6"/>
        <v>215499</v>
      </c>
      <c r="D208" s="36">
        <v>4.4999999999999997E-3</v>
      </c>
    </row>
    <row r="209" spans="2:4" x14ac:dyDescent="0.25">
      <c r="B209" s="32">
        <v>215500</v>
      </c>
      <c r="C209" s="32">
        <f t="shared" si="6"/>
        <v>220999</v>
      </c>
      <c r="D209" s="55">
        <v>4.4000000000000003E-3</v>
      </c>
    </row>
    <row r="210" spans="2:4" x14ac:dyDescent="0.25">
      <c r="B210" s="32">
        <v>221000</v>
      </c>
      <c r="C210" s="32">
        <f t="shared" si="6"/>
        <v>225499</v>
      </c>
      <c r="D210" s="54">
        <v>4.3E-3</v>
      </c>
    </row>
    <row r="211" spans="2:4" x14ac:dyDescent="0.25">
      <c r="B211" s="32">
        <v>225500</v>
      </c>
      <c r="C211" s="32">
        <f t="shared" si="6"/>
        <v>227499</v>
      </c>
      <c r="D211" s="55">
        <v>4.4000000000000003E-3</v>
      </c>
    </row>
    <row r="212" spans="2:4" x14ac:dyDescent="0.25">
      <c r="B212" s="32">
        <v>227500</v>
      </c>
      <c r="C212" s="32">
        <f t="shared" si="6"/>
        <v>233999</v>
      </c>
      <c r="D212" s="54">
        <v>4.3E-3</v>
      </c>
    </row>
    <row r="213" spans="2:4" x14ac:dyDescent="0.25">
      <c r="B213" s="32">
        <v>234000</v>
      </c>
      <c r="C213" s="32">
        <f t="shared" si="6"/>
        <v>240999</v>
      </c>
      <c r="D213" s="36">
        <v>4.1999999999999997E-3</v>
      </c>
    </row>
    <row r="214" spans="2:4" x14ac:dyDescent="0.25">
      <c r="B214" s="49">
        <v>241000</v>
      </c>
      <c r="C214" s="32">
        <f t="shared" si="6"/>
        <v>247999</v>
      </c>
      <c r="D214" s="53">
        <v>4.1000000000000003E-3</v>
      </c>
    </row>
    <row r="215" spans="2:4" x14ac:dyDescent="0.25">
      <c r="B215" s="49">
        <v>248000</v>
      </c>
      <c r="C215" s="32">
        <f t="shared" si="6"/>
        <v>252499</v>
      </c>
      <c r="D215" s="52">
        <v>4.0000000000000001E-3</v>
      </c>
    </row>
    <row r="216" spans="2:4" x14ac:dyDescent="0.25">
      <c r="B216" s="49">
        <v>252500</v>
      </c>
      <c r="C216" s="32">
        <f t="shared" si="6"/>
        <v>254999</v>
      </c>
      <c r="D216" s="53">
        <v>4.1000000000000003E-3</v>
      </c>
    </row>
    <row r="217" spans="2:4" x14ac:dyDescent="0.25">
      <c r="B217" s="49">
        <v>255000</v>
      </c>
      <c r="C217" s="32">
        <f t="shared" si="6"/>
        <v>262499</v>
      </c>
      <c r="D217" s="52">
        <v>4.0000000000000001E-3</v>
      </c>
    </row>
    <row r="218" spans="2:4" x14ac:dyDescent="0.25">
      <c r="B218" s="49">
        <v>262500</v>
      </c>
      <c r="C218" s="32">
        <f t="shared" si="6"/>
        <v>269999</v>
      </c>
      <c r="D218" s="51">
        <v>3.8999999999999998E-3</v>
      </c>
    </row>
    <row r="219" spans="2:4" x14ac:dyDescent="0.25">
      <c r="B219" s="49">
        <v>270000</v>
      </c>
      <c r="C219" s="32">
        <f t="shared" si="6"/>
        <v>284999</v>
      </c>
      <c r="D219" s="51">
        <v>3.8E-3</v>
      </c>
    </row>
    <row r="220" spans="2:4" x14ac:dyDescent="0.25">
      <c r="B220" s="49">
        <v>285000</v>
      </c>
      <c r="C220" s="32">
        <f t="shared" si="6"/>
        <v>292499</v>
      </c>
      <c r="D220" s="51">
        <v>3.7000000000000002E-3</v>
      </c>
    </row>
    <row r="221" spans="2:4" x14ac:dyDescent="0.25">
      <c r="B221" s="49">
        <v>292500</v>
      </c>
      <c r="C221" s="32">
        <f t="shared" si="6"/>
        <v>307499</v>
      </c>
      <c r="D221" s="51">
        <v>3.5999999999999999E-3</v>
      </c>
    </row>
    <row r="222" spans="2:4" x14ac:dyDescent="0.25">
      <c r="B222" s="49">
        <v>307500</v>
      </c>
      <c r="C222" s="32">
        <f t="shared" si="6"/>
        <v>317499</v>
      </c>
      <c r="D222" s="51">
        <v>3.5000000000000001E-3</v>
      </c>
    </row>
    <row r="223" spans="2:4" x14ac:dyDescent="0.25">
      <c r="B223" s="49">
        <v>317500</v>
      </c>
      <c r="C223" s="32">
        <f t="shared" si="6"/>
        <v>337499</v>
      </c>
      <c r="D223" s="51">
        <v>3.3999999999999998E-3</v>
      </c>
    </row>
    <row r="224" spans="2:4" x14ac:dyDescent="0.25">
      <c r="B224" s="49">
        <v>337500</v>
      </c>
      <c r="C224" s="32">
        <f t="shared" si="6"/>
        <v>347499</v>
      </c>
      <c r="D224" s="50">
        <v>3.3E-3</v>
      </c>
    </row>
    <row r="225" spans="2:4" x14ac:dyDescent="0.25">
      <c r="B225" s="49">
        <v>347500</v>
      </c>
      <c r="C225" s="32">
        <f t="shared" si="6"/>
        <v>352499</v>
      </c>
      <c r="D225" s="48">
        <v>3.2000000000000002E-3</v>
      </c>
    </row>
    <row r="226" spans="2:4" x14ac:dyDescent="0.25">
      <c r="B226" s="32">
        <v>352500</v>
      </c>
      <c r="C226" s="32">
        <f t="shared" si="6"/>
        <v>354999</v>
      </c>
      <c r="D226" s="47">
        <v>3.3E-3</v>
      </c>
    </row>
    <row r="227" spans="2:4" x14ac:dyDescent="0.25">
      <c r="B227" s="43">
        <v>355000</v>
      </c>
      <c r="C227" s="32">
        <f t="shared" si="6"/>
        <v>366999</v>
      </c>
      <c r="D227" s="46">
        <v>3.2000000000000002E-3</v>
      </c>
    </row>
    <row r="228" spans="2:4" x14ac:dyDescent="0.25">
      <c r="B228" s="43">
        <v>367000</v>
      </c>
      <c r="C228" s="32">
        <f t="shared" si="6"/>
        <v>389999</v>
      </c>
      <c r="D228" s="36">
        <v>3.0999999999999999E-3</v>
      </c>
    </row>
    <row r="229" spans="2:4" x14ac:dyDescent="0.25">
      <c r="B229" s="32">
        <v>390000</v>
      </c>
      <c r="C229" s="32">
        <f t="shared" si="6"/>
        <v>412499</v>
      </c>
      <c r="D229" s="36">
        <v>3.0000000000000001E-3</v>
      </c>
    </row>
    <row r="230" spans="2:4" x14ac:dyDescent="0.25">
      <c r="B230" s="43">
        <v>412500</v>
      </c>
      <c r="C230" s="32">
        <f t="shared" ref="C230:C251" si="7">B231-1</f>
        <v>437499</v>
      </c>
      <c r="D230" s="36">
        <v>2.8999999999999998E-3</v>
      </c>
    </row>
    <row r="231" spans="2:4" x14ac:dyDescent="0.25">
      <c r="B231" s="32">
        <v>437500</v>
      </c>
      <c r="C231" s="32">
        <f t="shared" si="7"/>
        <v>464999</v>
      </c>
      <c r="D231" s="36">
        <v>2.8E-3</v>
      </c>
    </row>
    <row r="232" spans="2:4" x14ac:dyDescent="0.25">
      <c r="B232" s="32">
        <v>465000</v>
      </c>
      <c r="C232" s="32">
        <f t="shared" si="7"/>
        <v>494999</v>
      </c>
      <c r="D232" s="45">
        <v>2.7000000000000001E-3</v>
      </c>
    </row>
    <row r="233" spans="2:4" x14ac:dyDescent="0.25">
      <c r="B233" s="32">
        <v>495000</v>
      </c>
      <c r="C233" s="32">
        <f t="shared" si="7"/>
        <v>502499</v>
      </c>
      <c r="D233" s="44">
        <v>2.5999999999999999E-3</v>
      </c>
    </row>
    <row r="234" spans="2:4" x14ac:dyDescent="0.25">
      <c r="B234" s="32">
        <v>502500</v>
      </c>
      <c r="C234" s="32">
        <f t="shared" si="7"/>
        <v>504999</v>
      </c>
      <c r="D234" s="45">
        <v>2.7000000000000001E-3</v>
      </c>
    </row>
    <row r="235" spans="2:4" x14ac:dyDescent="0.25">
      <c r="B235" s="43">
        <v>505000</v>
      </c>
      <c r="C235" s="32">
        <f t="shared" si="7"/>
        <v>537499</v>
      </c>
      <c r="D235" s="44">
        <v>2.5999999999999999E-3</v>
      </c>
    </row>
    <row r="236" spans="2:4" x14ac:dyDescent="0.25">
      <c r="B236" s="32">
        <v>537500</v>
      </c>
      <c r="C236" s="32">
        <f t="shared" si="7"/>
        <v>572499</v>
      </c>
      <c r="D236" s="42">
        <v>2.5000000000000001E-3</v>
      </c>
    </row>
    <row r="237" spans="2:4" x14ac:dyDescent="0.25">
      <c r="B237" s="43">
        <v>572500</v>
      </c>
      <c r="C237" s="32">
        <f t="shared" si="7"/>
        <v>577499</v>
      </c>
      <c r="D237" s="41">
        <v>2.3999999999999998E-3</v>
      </c>
    </row>
    <row r="238" spans="2:4" x14ac:dyDescent="0.25">
      <c r="B238" s="32">
        <v>577500</v>
      </c>
      <c r="C238" s="32">
        <f t="shared" si="7"/>
        <v>582499</v>
      </c>
      <c r="D238" s="42">
        <v>2.5000000000000001E-3</v>
      </c>
    </row>
    <row r="239" spans="2:4" x14ac:dyDescent="0.25">
      <c r="B239" s="32">
        <v>582500</v>
      </c>
      <c r="C239" s="32">
        <f t="shared" si="7"/>
        <v>622499</v>
      </c>
      <c r="D239" s="41">
        <v>2.3999999999999998E-3</v>
      </c>
    </row>
    <row r="240" spans="2:4" x14ac:dyDescent="0.25">
      <c r="B240" s="32">
        <v>622500</v>
      </c>
      <c r="C240" s="32">
        <f t="shared" si="7"/>
        <v>627499</v>
      </c>
      <c r="D240" s="40">
        <v>2.3E-3</v>
      </c>
    </row>
    <row r="241" spans="2:4" x14ac:dyDescent="0.25">
      <c r="B241" s="32">
        <v>627500</v>
      </c>
      <c r="C241" s="32">
        <f t="shared" si="7"/>
        <v>634999</v>
      </c>
      <c r="D241" s="41" t="s">
        <v>37</v>
      </c>
    </row>
    <row r="242" spans="2:4" x14ac:dyDescent="0.25">
      <c r="B242" s="32">
        <v>635000</v>
      </c>
      <c r="C242" s="32">
        <f t="shared" si="7"/>
        <v>689999</v>
      </c>
      <c r="D242" s="40">
        <v>2.3E-3</v>
      </c>
    </row>
    <row r="243" spans="2:4" x14ac:dyDescent="0.25">
      <c r="B243" s="32">
        <v>690000</v>
      </c>
      <c r="C243" s="32">
        <f t="shared" si="7"/>
        <v>764999</v>
      </c>
      <c r="D243" s="36">
        <v>2.2000000000000001E-3</v>
      </c>
    </row>
    <row r="244" spans="2:4" x14ac:dyDescent="0.25">
      <c r="B244" s="32">
        <v>765000</v>
      </c>
      <c r="C244" s="32">
        <f t="shared" si="7"/>
        <v>859999</v>
      </c>
      <c r="D244" s="36">
        <v>2.0999999999999999E-3</v>
      </c>
    </row>
    <row r="245" spans="2:4" x14ac:dyDescent="0.25">
      <c r="B245" s="32">
        <v>860000</v>
      </c>
      <c r="C245" s="32">
        <f t="shared" si="7"/>
        <v>967499</v>
      </c>
      <c r="D245" s="39">
        <v>2E-3</v>
      </c>
    </row>
    <row r="246" spans="2:4" x14ac:dyDescent="0.25">
      <c r="B246" s="32">
        <v>967500</v>
      </c>
      <c r="C246" s="32">
        <f t="shared" si="7"/>
        <v>977499</v>
      </c>
      <c r="D246" s="38">
        <v>1.9E-3</v>
      </c>
    </row>
    <row r="247" spans="2:4" x14ac:dyDescent="0.25">
      <c r="B247" s="32">
        <v>977500</v>
      </c>
      <c r="C247" s="32">
        <f t="shared" si="7"/>
        <v>982499</v>
      </c>
      <c r="D247" s="39">
        <v>2E-3</v>
      </c>
    </row>
    <row r="248" spans="2:4" x14ac:dyDescent="0.25">
      <c r="B248" s="32">
        <v>982500</v>
      </c>
      <c r="C248" s="32">
        <f t="shared" si="7"/>
        <v>1119999</v>
      </c>
      <c r="D248" s="38">
        <v>1.9E-3</v>
      </c>
    </row>
    <row r="249" spans="2:4" x14ac:dyDescent="0.25">
      <c r="B249" s="32">
        <v>1120000</v>
      </c>
      <c r="C249" s="32">
        <f t="shared" si="7"/>
        <v>1127499</v>
      </c>
      <c r="D249" s="37">
        <v>1.8E-3</v>
      </c>
    </row>
    <row r="250" spans="2:4" x14ac:dyDescent="0.25">
      <c r="B250" s="32">
        <v>1127500</v>
      </c>
      <c r="C250" s="32">
        <f t="shared" si="7"/>
        <v>1134999</v>
      </c>
      <c r="D250" s="38">
        <v>1.9E-3</v>
      </c>
    </row>
    <row r="251" spans="2:4" x14ac:dyDescent="0.25">
      <c r="B251" s="32">
        <v>1135000</v>
      </c>
      <c r="C251" s="32">
        <f t="shared" si="7"/>
        <v>1322499</v>
      </c>
      <c r="D251" s="37">
        <v>1.8E-3</v>
      </c>
    </row>
    <row r="252" spans="2:4" x14ac:dyDescent="0.25">
      <c r="B252" s="32">
        <v>1322500</v>
      </c>
      <c r="C252" s="32"/>
      <c r="D252" s="36">
        <v>1.6999999999999999E-3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amortissement capital</vt:lpstr>
      <vt:lpstr>Calcul déjà proprio</vt:lpstr>
      <vt:lpstr>Données main levée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2015-02-24T16:34:44Z</cp:lastPrinted>
  <dcterms:created xsi:type="dcterms:W3CDTF">2014-12-27T15:47:04Z</dcterms:created>
  <dcterms:modified xsi:type="dcterms:W3CDTF">2015-03-10T16:21:01Z</dcterms:modified>
</cp:coreProperties>
</file>