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-15" windowWidth="7845" windowHeight="5700" tabRatio="635" activeTab="2"/>
  </bookViews>
  <sheets>
    <sheet name="ACCESSOIRES" sheetId="3" r:id="rId1"/>
    <sheet name="ACCESSOIRES $" sheetId="17" r:id="rId2"/>
    <sheet name="LABO" sheetId="7" r:id="rId3"/>
    <sheet name="LABO $" sheetId="14" r:id="rId4"/>
  </sheets>
  <calcPr calcId="125725"/>
</workbook>
</file>

<file path=xl/calcChain.xml><?xml version="1.0" encoding="utf-8"?>
<calcChain xmlns="http://schemas.openxmlformats.org/spreadsheetml/2006/main">
  <c r="T5" i="14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M4" i="17"/>
  <c r="M5"/>
  <c r="M6"/>
  <c r="M7"/>
  <c r="M8"/>
  <c r="M9"/>
  <c r="M10"/>
  <c r="M11"/>
  <c r="M12"/>
  <c r="M13"/>
  <c r="L14"/>
  <c r="M14"/>
  <c r="M15"/>
  <c r="M16"/>
  <c r="M17"/>
  <c r="L18"/>
  <c r="M18"/>
  <c r="L19"/>
  <c r="M19"/>
  <c r="L20"/>
  <c r="M20"/>
  <c r="M21"/>
  <c r="M22"/>
  <c r="M23"/>
  <c r="M24"/>
  <c r="M25"/>
  <c r="M26"/>
  <c r="M27"/>
  <c r="L28"/>
  <c r="M28"/>
  <c r="L29"/>
  <c r="M29"/>
  <c r="M30"/>
  <c r="M31"/>
  <c r="M32"/>
  <c r="M33"/>
  <c r="L34"/>
  <c r="M34"/>
  <c r="M35"/>
  <c r="L36"/>
  <c r="M36"/>
  <c r="L37"/>
  <c r="M37"/>
  <c r="L38"/>
  <c r="M38"/>
  <c r="L39"/>
  <c r="M39"/>
  <c r="M40"/>
  <c r="L41"/>
  <c r="M41"/>
  <c r="L42"/>
  <c r="M42"/>
  <c r="L43"/>
  <c r="M43"/>
  <c r="L44"/>
  <c r="M44"/>
  <c r="M45"/>
  <c r="M46"/>
  <c r="M47"/>
  <c r="L48"/>
  <c r="M48"/>
  <c r="L49"/>
  <c r="M49"/>
  <c r="L50"/>
  <c r="M50"/>
  <c r="L51"/>
  <c r="M51"/>
  <c r="L52"/>
  <c r="M52"/>
  <c r="M53"/>
  <c r="L54"/>
  <c r="M54"/>
  <c r="M55"/>
  <c r="M56"/>
  <c r="L57"/>
  <c r="M57"/>
  <c r="M58"/>
  <c r="M59"/>
  <c r="L60"/>
  <c r="M60"/>
  <c r="L61"/>
  <c r="M61"/>
  <c r="M62"/>
  <c r="M63"/>
  <c r="M64"/>
  <c r="L65"/>
  <c r="M65"/>
  <c r="L66"/>
  <c r="M66"/>
  <c r="L67"/>
  <c r="M67"/>
  <c r="L68"/>
  <c r="M68"/>
  <c r="L69"/>
  <c r="M69"/>
  <c r="L70"/>
  <c r="M70"/>
  <c r="M71"/>
  <c r="L72"/>
  <c r="M72"/>
  <c r="M73"/>
  <c r="M74"/>
  <c r="M75"/>
  <c r="M76"/>
  <c r="M77"/>
  <c r="L78"/>
  <c r="M78"/>
  <c r="M79"/>
  <c r="M80"/>
  <c r="M81"/>
  <c r="M82"/>
  <c r="M83"/>
  <c r="M84"/>
  <c r="M85"/>
  <c r="L86"/>
  <c r="M86"/>
  <c r="M87"/>
  <c r="M88"/>
  <c r="L89"/>
  <c r="M89"/>
  <c r="M90"/>
  <c r="M91"/>
  <c r="M92"/>
  <c r="L93"/>
  <c r="M93"/>
  <c r="L94"/>
  <c r="M94"/>
  <c r="L95"/>
  <c r="M95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S4"/>
  <c r="S5"/>
  <c r="S6"/>
  <c r="R7"/>
  <c r="S7"/>
  <c r="S8"/>
  <c r="S9"/>
  <c r="S10"/>
  <c r="R11"/>
  <c r="S11"/>
  <c r="S12"/>
  <c r="S13"/>
  <c r="R14"/>
  <c r="S14"/>
  <c r="S15"/>
  <c r="S16"/>
  <c r="S17"/>
  <c r="R18"/>
  <c r="S18"/>
  <c r="R19"/>
  <c r="S19"/>
  <c r="R20"/>
  <c r="S20"/>
  <c r="S21"/>
  <c r="R22"/>
  <c r="S22"/>
  <c r="R23"/>
  <c r="S23"/>
  <c r="R24"/>
  <c r="S24"/>
  <c r="R25"/>
  <c r="S25"/>
  <c r="R26"/>
  <c r="S26"/>
  <c r="S27"/>
  <c r="S28"/>
  <c r="R29"/>
  <c r="S29"/>
  <c r="R30"/>
  <c r="S30"/>
  <c r="S31"/>
  <c r="S32"/>
  <c r="R33"/>
  <c r="S33"/>
  <c r="R34"/>
  <c r="S34"/>
  <c r="S35"/>
  <c r="S36"/>
  <c r="R37"/>
  <c r="S37"/>
  <c r="R38"/>
  <c r="S38"/>
  <c r="R39"/>
  <c r="S39"/>
  <c r="S40"/>
  <c r="S41"/>
  <c r="R42"/>
  <c r="S42"/>
  <c r="S43"/>
  <c r="S44"/>
  <c r="R45"/>
  <c r="S45"/>
  <c r="R46"/>
  <c r="S46"/>
  <c r="S47"/>
  <c r="R48"/>
  <c r="S48"/>
  <c r="R49"/>
  <c r="S49"/>
  <c r="R50"/>
  <c r="S50"/>
  <c r="R51"/>
  <c r="S51"/>
  <c r="R52"/>
  <c r="S52"/>
  <c r="S53"/>
  <c r="S54"/>
  <c r="S55"/>
  <c r="S56"/>
  <c r="R57"/>
  <c r="S57"/>
  <c r="S58"/>
  <c r="S59"/>
  <c r="S60"/>
  <c r="S61"/>
  <c r="S62"/>
  <c r="S63"/>
  <c r="S64"/>
  <c r="R65"/>
  <c r="S65"/>
  <c r="R66"/>
  <c r="S66"/>
  <c r="R67"/>
  <c r="S67"/>
  <c r="R68"/>
  <c r="S68"/>
  <c r="R69"/>
  <c r="S69"/>
  <c r="R70"/>
  <c r="S70"/>
  <c r="S71"/>
  <c r="R72"/>
  <c r="S72"/>
  <c r="R73"/>
  <c r="S73"/>
  <c r="S74"/>
  <c r="S75"/>
  <c r="S76"/>
  <c r="S77"/>
  <c r="R78"/>
  <c r="S78"/>
  <c r="S79"/>
  <c r="S80"/>
  <c r="S81"/>
  <c r="S82"/>
  <c r="S83"/>
  <c r="S84"/>
  <c r="S85"/>
  <c r="R86"/>
  <c r="S86"/>
  <c r="S87"/>
  <c r="S88"/>
  <c r="S89"/>
  <c r="R90"/>
  <c r="S90"/>
  <c r="R91"/>
  <c r="S91"/>
  <c r="R92"/>
  <c r="S92"/>
  <c r="R93"/>
  <c r="S93"/>
  <c r="R94"/>
  <c r="S94"/>
  <c r="R95"/>
  <c r="S95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AD7"/>
  <c r="AE7"/>
  <c r="AD9"/>
  <c r="AE9"/>
  <c r="AD10"/>
  <c r="AE10"/>
  <c r="AD11"/>
  <c r="AE11"/>
  <c r="AD13"/>
  <c r="AE13"/>
  <c r="AD14"/>
  <c r="AE14"/>
  <c r="AD15"/>
  <c r="AE15"/>
  <c r="AD18"/>
  <c r="AE18"/>
  <c r="AD19"/>
  <c r="AE19"/>
  <c r="AD20"/>
  <c r="AE20"/>
  <c r="AD21"/>
  <c r="AE21"/>
  <c r="AD22"/>
  <c r="AE22"/>
  <c r="AD23"/>
  <c r="AE23"/>
  <c r="AD24"/>
  <c r="AE24"/>
  <c r="AD25"/>
  <c r="AE25"/>
  <c r="AD26"/>
  <c r="AE26"/>
  <c r="AD27"/>
  <c r="AE27"/>
  <c r="AD28"/>
  <c r="AE28"/>
  <c r="AD29"/>
  <c r="AE29"/>
  <c r="AD30"/>
  <c r="AE30"/>
  <c r="AD33"/>
  <c r="AE33"/>
  <c r="AD34"/>
  <c r="AE34"/>
  <c r="AD35"/>
  <c r="AE35"/>
  <c r="AD36"/>
  <c r="AE36"/>
  <c r="AD37"/>
  <c r="AE37"/>
  <c r="AD39"/>
  <c r="AE39"/>
  <c r="AD42"/>
  <c r="AE42"/>
  <c r="AD45"/>
  <c r="AE45"/>
  <c r="AD46"/>
  <c r="AE46"/>
  <c r="AD47"/>
  <c r="AE47"/>
  <c r="AD48"/>
  <c r="AE48"/>
  <c r="AD49"/>
  <c r="AE49"/>
  <c r="AD50"/>
  <c r="AE50"/>
  <c r="AD51"/>
  <c r="AE51"/>
  <c r="AD52"/>
  <c r="AE52"/>
  <c r="AD54"/>
  <c r="AE54"/>
  <c r="AD57"/>
  <c r="AE57"/>
  <c r="AD60"/>
  <c r="AE60"/>
  <c r="AD61"/>
  <c r="AE61"/>
  <c r="AD65"/>
  <c r="AE65"/>
  <c r="AD66"/>
  <c r="AE66"/>
  <c r="AD67"/>
  <c r="AE67"/>
  <c r="AD68"/>
  <c r="AE68"/>
  <c r="AD69"/>
  <c r="AE69"/>
  <c r="AD70"/>
  <c r="AE70"/>
  <c r="AD71"/>
  <c r="AE71"/>
  <c r="AD72"/>
  <c r="AE72"/>
  <c r="AD73"/>
  <c r="AE73"/>
  <c r="AD74"/>
  <c r="AE74"/>
  <c r="AD75"/>
  <c r="AE75"/>
  <c r="AD76"/>
  <c r="AE76"/>
  <c r="AD77"/>
  <c r="AE77"/>
  <c r="AD78"/>
  <c r="AE78"/>
  <c r="AD79"/>
  <c r="AE79"/>
  <c r="AD80"/>
  <c r="AE80"/>
  <c r="AD81"/>
  <c r="AE81"/>
  <c r="AD84"/>
  <c r="AE84"/>
  <c r="AD85"/>
  <c r="AE85"/>
  <c r="AD86"/>
  <c r="AE86"/>
  <c r="AD89"/>
  <c r="AE89"/>
  <c r="AD91"/>
  <c r="AE91"/>
  <c r="AD93"/>
  <c r="AE93"/>
  <c r="AD94"/>
  <c r="AE94"/>
  <c r="AD95"/>
  <c r="AE95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U4"/>
  <c r="V4"/>
  <c r="U5"/>
  <c r="V5"/>
  <c r="U6"/>
  <c r="V6"/>
  <c r="U7"/>
  <c r="V7"/>
  <c r="U10"/>
  <c r="V10"/>
  <c r="U12"/>
  <c r="V12"/>
  <c r="U17"/>
  <c r="V17"/>
  <c r="U18"/>
  <c r="V18"/>
  <c r="U19"/>
  <c r="V19"/>
  <c r="U20"/>
  <c r="V20"/>
  <c r="U21"/>
  <c r="V21"/>
  <c r="U22"/>
  <c r="V22"/>
  <c r="U23"/>
  <c r="V23"/>
  <c r="U24"/>
  <c r="V24"/>
  <c r="U25"/>
  <c r="V25"/>
  <c r="U26"/>
  <c r="V26"/>
  <c r="U29"/>
  <c r="V29"/>
  <c r="U30"/>
  <c r="V30"/>
  <c r="U31"/>
  <c r="V31"/>
  <c r="U32"/>
  <c r="V32"/>
  <c r="U33"/>
  <c r="V33"/>
  <c r="U34"/>
  <c r="V34"/>
  <c r="U38"/>
  <c r="V38"/>
  <c r="U39"/>
  <c r="V39"/>
  <c r="U40"/>
  <c r="V40"/>
  <c r="U41"/>
  <c r="V41"/>
  <c r="U42"/>
  <c r="V42"/>
  <c r="U43"/>
  <c r="V43"/>
  <c r="U44"/>
  <c r="V44"/>
  <c r="U48"/>
  <c r="V48"/>
  <c r="U49"/>
  <c r="V49"/>
  <c r="U52"/>
  <c r="V52"/>
  <c r="U53"/>
  <c r="V53"/>
  <c r="U54"/>
  <c r="V54"/>
  <c r="U56"/>
  <c r="V56"/>
  <c r="U58"/>
  <c r="V58"/>
  <c r="U59"/>
  <c r="V59"/>
  <c r="U62"/>
  <c r="V62"/>
  <c r="U63"/>
  <c r="V63"/>
  <c r="U64"/>
  <c r="V64"/>
  <c r="U65"/>
  <c r="V65"/>
  <c r="U66"/>
  <c r="V66"/>
  <c r="U67"/>
  <c r="V67"/>
  <c r="U68"/>
  <c r="V68"/>
  <c r="U69"/>
  <c r="V69"/>
  <c r="U70"/>
  <c r="V70"/>
  <c r="U78"/>
  <c r="V78"/>
  <c r="U86"/>
  <c r="V86"/>
  <c r="U89"/>
  <c r="V89"/>
  <c r="U90"/>
  <c r="V90"/>
  <c r="U94"/>
  <c r="V94"/>
  <c r="U95"/>
  <c r="V95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AA4"/>
  <c r="AB4"/>
  <c r="AA5"/>
  <c r="AB5"/>
  <c r="AA6"/>
  <c r="AB6"/>
  <c r="AA7"/>
  <c r="AB7"/>
  <c r="AA8"/>
  <c r="AB8"/>
  <c r="AA10"/>
  <c r="AB10"/>
  <c r="AA11"/>
  <c r="AB11"/>
  <c r="AA12"/>
  <c r="AB12"/>
  <c r="AA14"/>
  <c r="AB14"/>
  <c r="AA15"/>
  <c r="AB15"/>
  <c r="AA17"/>
  <c r="AB17"/>
  <c r="AA18"/>
  <c r="AB18"/>
  <c r="AA19"/>
  <c r="AB19"/>
  <c r="AA20"/>
  <c r="AB20"/>
  <c r="AA28"/>
  <c r="AB28"/>
  <c r="AA29"/>
  <c r="AB29"/>
  <c r="AA30"/>
  <c r="AB30"/>
  <c r="AA31"/>
  <c r="AB31"/>
  <c r="AA32"/>
  <c r="AB32"/>
  <c r="AA33"/>
  <c r="AB33"/>
  <c r="AA34"/>
  <c r="AB34"/>
  <c r="AA37"/>
  <c r="AB37"/>
  <c r="AA38"/>
  <c r="AB38"/>
  <c r="AA39"/>
  <c r="AB39"/>
  <c r="AA40"/>
  <c r="AB40"/>
  <c r="AA41"/>
  <c r="AB41"/>
  <c r="AA42"/>
  <c r="AB42"/>
  <c r="AA43"/>
  <c r="AB43"/>
  <c r="AA44"/>
  <c r="AB44"/>
  <c r="AA47"/>
  <c r="AB47"/>
  <c r="AA48"/>
  <c r="AB48"/>
  <c r="AA49"/>
  <c r="AB49"/>
  <c r="AA52"/>
  <c r="AB52"/>
  <c r="AA53"/>
  <c r="AB53"/>
  <c r="AA54"/>
  <c r="AB54"/>
  <c r="AA55"/>
  <c r="AB55"/>
  <c r="AA56"/>
  <c r="AB56"/>
  <c r="AA57"/>
  <c r="AB57"/>
  <c r="AA58"/>
  <c r="AB58"/>
  <c r="AA59"/>
  <c r="AB59"/>
  <c r="AA60"/>
  <c r="AB60"/>
  <c r="AA61"/>
  <c r="AB61"/>
  <c r="AA62"/>
  <c r="AB62"/>
  <c r="AA63"/>
  <c r="AB63"/>
  <c r="AA64"/>
  <c r="AB64"/>
  <c r="AA65"/>
  <c r="AB65"/>
  <c r="AA66"/>
  <c r="AB66"/>
  <c r="AA67"/>
  <c r="AB67"/>
  <c r="AA68"/>
  <c r="AB68"/>
  <c r="AA69"/>
  <c r="AB69"/>
  <c r="AA70"/>
  <c r="AB70"/>
  <c r="AA72"/>
  <c r="AB72"/>
  <c r="AA75"/>
  <c r="AB75"/>
  <c r="AA77"/>
  <c r="AB77"/>
  <c r="AA78"/>
  <c r="AB78"/>
  <c r="AA79"/>
  <c r="AB79"/>
  <c r="AA80"/>
  <c r="AB80"/>
  <c r="AA81"/>
  <c r="AB81"/>
  <c r="AA82"/>
  <c r="AB82"/>
  <c r="AA83"/>
  <c r="AB83"/>
  <c r="AA84"/>
  <c r="AB84"/>
  <c r="AA85"/>
  <c r="AB85"/>
  <c r="AA86"/>
  <c r="AB86"/>
  <c r="AA89"/>
  <c r="AB89"/>
  <c r="AA90"/>
  <c r="AB90"/>
  <c r="AA91"/>
  <c r="AB91"/>
  <c r="AA92"/>
  <c r="AB92"/>
  <c r="AA93"/>
  <c r="AB93"/>
  <c r="AA94"/>
  <c r="AB94"/>
  <c r="AA95"/>
  <c r="AB95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I5"/>
  <c r="J5"/>
  <c r="I6"/>
  <c r="J6"/>
  <c r="I7"/>
  <c r="J7"/>
  <c r="I8"/>
  <c r="J8"/>
  <c r="I11"/>
  <c r="J11"/>
  <c r="I12"/>
  <c r="J12"/>
  <c r="I16"/>
  <c r="J16"/>
  <c r="I17"/>
  <c r="J17"/>
  <c r="I18"/>
  <c r="J18"/>
  <c r="I19"/>
  <c r="J19"/>
  <c r="I20"/>
  <c r="J20"/>
  <c r="I22"/>
  <c r="J22"/>
  <c r="I24"/>
  <c r="J24"/>
  <c r="I26"/>
  <c r="J26"/>
  <c r="I28"/>
  <c r="J28"/>
  <c r="I30"/>
  <c r="J30"/>
  <c r="I31"/>
  <c r="J31"/>
  <c r="I32"/>
  <c r="J32"/>
  <c r="I33"/>
  <c r="J33"/>
  <c r="I34"/>
  <c r="J34"/>
  <c r="I35"/>
  <c r="J35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9"/>
  <c r="J79"/>
  <c r="I80"/>
  <c r="J80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/>
  <c r="I93"/>
  <c r="J93"/>
  <c r="I94"/>
  <c r="J94"/>
  <c r="I95"/>
  <c r="J95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X4"/>
  <c r="Y4"/>
  <c r="X5"/>
  <c r="Y5"/>
  <c r="X7"/>
  <c r="Y7"/>
  <c r="X10"/>
  <c r="Y10"/>
  <c r="X11"/>
  <c r="Y11"/>
  <c r="X12"/>
  <c r="Y12"/>
  <c r="X15"/>
  <c r="Y15"/>
  <c r="X18"/>
  <c r="Y18"/>
  <c r="X20"/>
  <c r="Y20"/>
  <c r="X28"/>
  <c r="Y28"/>
  <c r="X29"/>
  <c r="Y29"/>
  <c r="X36"/>
  <c r="Y36"/>
  <c r="X37"/>
  <c r="Y37"/>
  <c r="X38"/>
  <c r="Y38"/>
  <c r="X39"/>
  <c r="Y39"/>
  <c r="X40"/>
  <c r="Y40"/>
  <c r="X41"/>
  <c r="Y41"/>
  <c r="X42"/>
  <c r="Y42"/>
  <c r="X43"/>
  <c r="Y43"/>
  <c r="X44"/>
  <c r="Y44"/>
  <c r="X45"/>
  <c r="Y45"/>
  <c r="X47"/>
  <c r="Y47"/>
  <c r="X48"/>
  <c r="Y48"/>
  <c r="X49"/>
  <c r="Y49"/>
  <c r="X52"/>
  <c r="Y52"/>
  <c r="X54"/>
  <c r="Y54"/>
  <c r="X55"/>
  <c r="Y55"/>
  <c r="X56"/>
  <c r="Y56"/>
  <c r="X57"/>
  <c r="Y57"/>
  <c r="X58"/>
  <c r="Y58"/>
  <c r="X59"/>
  <c r="Y59"/>
  <c r="X62"/>
  <c r="Y62"/>
  <c r="X63"/>
  <c r="Y63"/>
  <c r="X64"/>
  <c r="Y64"/>
  <c r="X65"/>
  <c r="Y65"/>
  <c r="X66"/>
  <c r="Y66"/>
  <c r="X67"/>
  <c r="Y67"/>
  <c r="X68"/>
  <c r="Y68"/>
  <c r="X69"/>
  <c r="Y69"/>
  <c r="X70"/>
  <c r="Y70"/>
  <c r="X72"/>
  <c r="Y72"/>
  <c r="X75"/>
  <c r="Y75"/>
  <c r="X79"/>
  <c r="Y79"/>
  <c r="X80"/>
  <c r="Y80"/>
  <c r="X82"/>
  <c r="Y82"/>
  <c r="X83"/>
  <c r="Y83"/>
  <c r="X84"/>
  <c r="Y84"/>
  <c r="X85"/>
  <c r="Y85"/>
  <c r="X90"/>
  <c r="Y90"/>
  <c r="X91"/>
  <c r="Y91"/>
  <c r="X92"/>
  <c r="Y92"/>
  <c r="X93"/>
  <c r="Y93"/>
  <c r="X94"/>
  <c r="Y94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O4"/>
  <c r="P4"/>
  <c r="O5"/>
  <c r="P5"/>
  <c r="O6"/>
  <c r="P6"/>
  <c r="O7"/>
  <c r="P7"/>
  <c r="O8"/>
  <c r="P8"/>
  <c r="O10"/>
  <c r="P10"/>
  <c r="O11"/>
  <c r="P11"/>
  <c r="O14"/>
  <c r="P14"/>
  <c r="O15"/>
  <c r="P15"/>
  <c r="O20"/>
  <c r="P20"/>
  <c r="O28"/>
  <c r="P28"/>
  <c r="O32"/>
  <c r="P32"/>
  <c r="O33"/>
  <c r="P33"/>
  <c r="O35"/>
  <c r="P35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8"/>
  <c r="P48"/>
  <c r="O49"/>
  <c r="P49"/>
  <c r="O52"/>
  <c r="P52"/>
  <c r="O54"/>
  <c r="P54"/>
  <c r="O55"/>
  <c r="P55"/>
  <c r="O56"/>
  <c r="P56"/>
  <c r="O58"/>
  <c r="P58"/>
  <c r="O59"/>
  <c r="P59"/>
  <c r="O61"/>
  <c r="P61"/>
  <c r="O62"/>
  <c r="P62"/>
  <c r="O63"/>
  <c r="P63"/>
  <c r="O64"/>
  <c r="P64"/>
  <c r="O65"/>
  <c r="P65"/>
  <c r="O66"/>
  <c r="P66"/>
  <c r="O67"/>
  <c r="P67"/>
  <c r="O68"/>
  <c r="P68"/>
  <c r="O69"/>
  <c r="P69"/>
  <c r="O70"/>
  <c r="P70"/>
  <c r="O73"/>
  <c r="P73"/>
  <c r="O82"/>
  <c r="P82"/>
  <c r="O83"/>
  <c r="P83"/>
  <c r="O84"/>
  <c r="P84"/>
  <c r="O86"/>
  <c r="P86"/>
  <c r="O88"/>
  <c r="P88"/>
  <c r="O89"/>
  <c r="P89"/>
  <c r="O90"/>
  <c r="P90"/>
  <c r="O91"/>
  <c r="P91"/>
  <c r="O92"/>
  <c r="P92"/>
  <c r="O93"/>
  <c r="P93"/>
  <c r="O94"/>
  <c r="P94"/>
  <c r="O95"/>
  <c r="P95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F4"/>
  <c r="G4"/>
  <c r="F5"/>
  <c r="G5"/>
  <c r="F6"/>
  <c r="G6"/>
  <c r="F7"/>
  <c r="G7"/>
  <c r="F10"/>
  <c r="G10"/>
  <c r="F11"/>
  <c r="G11"/>
  <c r="F12"/>
  <c r="G12"/>
  <c r="F14"/>
  <c r="G14"/>
  <c r="F15"/>
  <c r="G15"/>
  <c r="F16"/>
  <c r="G16"/>
  <c r="F17"/>
  <c r="G17"/>
  <c r="F18"/>
  <c r="G18"/>
  <c r="F19"/>
  <c r="G19"/>
  <c r="F20"/>
  <c r="G20"/>
  <c r="F28"/>
  <c r="G28"/>
  <c r="F29"/>
  <c r="G29"/>
  <c r="F31"/>
  <c r="G31"/>
  <c r="F32"/>
  <c r="G32"/>
  <c r="F33"/>
  <c r="G33"/>
  <c r="F34"/>
  <c r="G34"/>
  <c r="F36"/>
  <c r="G36"/>
  <c r="F37"/>
  <c r="G37"/>
  <c r="F38"/>
  <c r="G38"/>
  <c r="F40"/>
  <c r="G40"/>
  <c r="F41"/>
  <c r="G41"/>
  <c r="F42"/>
  <c r="G42"/>
  <c r="F43"/>
  <c r="G43"/>
  <c r="F44"/>
  <c r="G44"/>
  <c r="F45"/>
  <c r="G45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2"/>
  <c r="G72"/>
  <c r="F73"/>
  <c r="G73"/>
  <c r="F75"/>
  <c r="G75"/>
  <c r="F77"/>
  <c r="G77"/>
  <c r="F78"/>
  <c r="G78"/>
  <c r="F79"/>
  <c r="G79"/>
  <c r="F80"/>
  <c r="G80"/>
  <c r="F81"/>
  <c r="G81"/>
  <c r="F82"/>
  <c r="G82"/>
  <c r="F83"/>
  <c r="G83"/>
  <c r="F85"/>
  <c r="G85"/>
  <c r="F86"/>
  <c r="G86"/>
  <c r="F89"/>
  <c r="G89"/>
  <c r="F90"/>
  <c r="G90"/>
  <c r="F91"/>
  <c r="G91"/>
  <c r="F92"/>
  <c r="G92"/>
  <c r="F93"/>
  <c r="G93"/>
  <c r="F94"/>
  <c r="G94"/>
  <c r="F95"/>
  <c r="G95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C4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2"/>
  <c r="D72"/>
  <c r="C73"/>
  <c r="D73"/>
  <c r="C74"/>
  <c r="D74"/>
  <c r="C75"/>
  <c r="D75"/>
  <c r="C76"/>
  <c r="D76"/>
  <c r="C77"/>
  <c r="D77"/>
  <c r="C79"/>
  <c r="D79"/>
  <c r="C80"/>
  <c r="D80"/>
  <c r="C81"/>
  <c r="D81"/>
  <c r="C82"/>
  <c r="D82"/>
  <c r="C83"/>
  <c r="D83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5"/>
  <c r="D9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K52" i="3"/>
  <c r="C52" i="17" s="1"/>
  <c r="I52" i="3"/>
  <c r="K71"/>
  <c r="C71" i="17" s="1"/>
  <c r="I71" i="3"/>
  <c r="K78"/>
  <c r="C78" i="17" s="1"/>
  <c r="I78" i="3"/>
  <c r="K84"/>
  <c r="C84" i="17" s="1"/>
  <c r="I84" i="3"/>
  <c r="K94"/>
  <c r="C94" i="17" s="1"/>
  <c r="I94" i="3"/>
  <c r="G84"/>
  <c r="L84" s="1"/>
  <c r="D84" i="17" s="1"/>
  <c r="G78" i="3"/>
  <c r="L78" s="1"/>
  <c r="D78" i="17" s="1"/>
  <c r="G52" i="3"/>
  <c r="L52" s="1"/>
  <c r="D52" i="17" s="1"/>
  <c r="G71" i="3"/>
  <c r="L71" s="1"/>
  <c r="D71" i="17" s="1"/>
  <c r="G94" i="3"/>
  <c r="L94" s="1"/>
  <c r="D94" i="17" s="1"/>
  <c r="AF23" i="7"/>
  <c r="I6" i="14"/>
  <c r="J6"/>
  <c r="I7"/>
  <c r="J7"/>
  <c r="I8"/>
  <c r="J8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1"/>
  <c r="J21"/>
  <c r="I22"/>
  <c r="J22"/>
  <c r="I24"/>
  <c r="J24"/>
  <c r="I25"/>
  <c r="J25"/>
  <c r="I28"/>
  <c r="J28"/>
  <c r="I29"/>
  <c r="J29"/>
  <c r="I31"/>
  <c r="J31"/>
  <c r="I34"/>
  <c r="J34"/>
  <c r="I36"/>
  <c r="J36"/>
  <c r="I37"/>
  <c r="J37"/>
  <c r="I38"/>
  <c r="J38"/>
  <c r="I40"/>
  <c r="J40"/>
  <c r="I41"/>
  <c r="J41"/>
  <c r="I43"/>
  <c r="J43"/>
  <c r="I44"/>
  <c r="J4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O6"/>
  <c r="P6"/>
  <c r="O7"/>
  <c r="P7"/>
  <c r="O10"/>
  <c r="P10"/>
  <c r="O11"/>
  <c r="P11"/>
  <c r="O12"/>
  <c r="P12"/>
  <c r="O13"/>
  <c r="P13"/>
  <c r="O14"/>
  <c r="P14"/>
  <c r="O15"/>
  <c r="P15"/>
  <c r="O16"/>
  <c r="P16"/>
  <c r="O17"/>
  <c r="P17"/>
  <c r="O18"/>
  <c r="P18"/>
  <c r="O19"/>
  <c r="P19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1"/>
  <c r="P31"/>
  <c r="O32"/>
  <c r="P32"/>
  <c r="O33"/>
  <c r="P33"/>
  <c r="O34"/>
  <c r="P34"/>
  <c r="O35"/>
  <c r="P35"/>
  <c r="O36"/>
  <c r="P36"/>
  <c r="O37"/>
  <c r="P37"/>
  <c r="O38"/>
  <c r="P38"/>
  <c r="O41"/>
  <c r="P41"/>
  <c r="O43"/>
  <c r="P43"/>
  <c r="O44"/>
  <c r="P4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AA6"/>
  <c r="AB6"/>
  <c r="AA7"/>
  <c r="AB7"/>
  <c r="AA8"/>
  <c r="AB8"/>
  <c r="AA9"/>
  <c r="AB9"/>
  <c r="AA10"/>
  <c r="AB10"/>
  <c r="AA11"/>
  <c r="AB11"/>
  <c r="AA12"/>
  <c r="AB12"/>
  <c r="AA13"/>
  <c r="AB13"/>
  <c r="AA14"/>
  <c r="AB14"/>
  <c r="AA15"/>
  <c r="AB15"/>
  <c r="AA16"/>
  <c r="AB16"/>
  <c r="AA17"/>
  <c r="AB17"/>
  <c r="AA18"/>
  <c r="AB18"/>
  <c r="AA19"/>
  <c r="AB19"/>
  <c r="AA21"/>
  <c r="AB21"/>
  <c r="AA23"/>
  <c r="AB23"/>
  <c r="AA24"/>
  <c r="AB24"/>
  <c r="AA25"/>
  <c r="AB25"/>
  <c r="AA26"/>
  <c r="AB26"/>
  <c r="AA27"/>
  <c r="AB27"/>
  <c r="AA28"/>
  <c r="AB28"/>
  <c r="AA29"/>
  <c r="AB29"/>
  <c r="AA30"/>
  <c r="AB30"/>
  <c r="AA31"/>
  <c r="AB31"/>
  <c r="AA32"/>
  <c r="AB32"/>
  <c r="AA33"/>
  <c r="AB33"/>
  <c r="AA34"/>
  <c r="AB34"/>
  <c r="AA35"/>
  <c r="AB35"/>
  <c r="AA36"/>
  <c r="AB36"/>
  <c r="AA37"/>
  <c r="AB37"/>
  <c r="AA38"/>
  <c r="AB38"/>
  <c r="AA39"/>
  <c r="AB39"/>
  <c r="AA40"/>
  <c r="AB40"/>
  <c r="AA41"/>
  <c r="AB41"/>
  <c r="AA42"/>
  <c r="AB42"/>
  <c r="AA43"/>
  <c r="AB43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R5"/>
  <c r="S5"/>
  <c r="R7"/>
  <c r="S7"/>
  <c r="R8"/>
  <c r="S8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6"/>
  <c r="S26"/>
  <c r="R27"/>
  <c r="S27"/>
  <c r="R28"/>
  <c r="S28"/>
  <c r="R29"/>
  <c r="S29"/>
  <c r="R31"/>
  <c r="S31"/>
  <c r="R32"/>
  <c r="S32"/>
  <c r="R33"/>
  <c r="S33"/>
  <c r="R34"/>
  <c r="S34"/>
  <c r="R35"/>
  <c r="S35"/>
  <c r="R36"/>
  <c r="S36"/>
  <c r="R37"/>
  <c r="S37"/>
  <c r="R38"/>
  <c r="S38"/>
  <c r="R40"/>
  <c r="S40"/>
  <c r="R41"/>
  <c r="S41"/>
  <c r="R42"/>
  <c r="S42"/>
  <c r="R43"/>
  <c r="S43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3"/>
  <c r="M4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F5"/>
  <c r="G5"/>
  <c r="F6"/>
  <c r="G6"/>
  <c r="F7"/>
  <c r="G7"/>
  <c r="F8"/>
  <c r="G8"/>
  <c r="F9"/>
  <c r="G9"/>
  <c r="F10"/>
  <c r="G10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3"/>
  <c r="G43"/>
  <c r="F44"/>
  <c r="G4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C5"/>
  <c r="D5"/>
  <c r="C7"/>
  <c r="D7"/>
  <c r="C8"/>
  <c r="D8"/>
  <c r="C9"/>
  <c r="D9"/>
  <c r="C10"/>
  <c r="D10"/>
  <c r="C11"/>
  <c r="D11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1"/>
  <c r="D31"/>
  <c r="C32"/>
  <c r="D32"/>
  <c r="C33"/>
  <c r="D33"/>
  <c r="C34"/>
  <c r="D34"/>
  <c r="C35"/>
  <c r="D35"/>
  <c r="C36"/>
  <c r="D36"/>
  <c r="C37"/>
  <c r="D37"/>
  <c r="C39"/>
  <c r="D39"/>
  <c r="C40"/>
  <c r="D40"/>
  <c r="C42"/>
  <c r="D42"/>
  <c r="C43"/>
  <c r="D43"/>
  <c r="C44"/>
  <c r="D4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U10"/>
  <c r="V10"/>
  <c r="U14"/>
  <c r="V14"/>
  <c r="U15"/>
  <c r="V15"/>
  <c r="U16"/>
  <c r="V16"/>
  <c r="U17"/>
  <c r="V17"/>
  <c r="U18"/>
  <c r="V18"/>
  <c r="U19"/>
  <c r="V19"/>
  <c r="U20"/>
  <c r="V20"/>
  <c r="U21"/>
  <c r="V21"/>
  <c r="U22"/>
  <c r="V22"/>
  <c r="U23"/>
  <c r="V23"/>
  <c r="U24"/>
  <c r="V24"/>
  <c r="U29"/>
  <c r="V29"/>
  <c r="U32"/>
  <c r="V32"/>
  <c r="U34"/>
  <c r="V34"/>
  <c r="U36"/>
  <c r="V36"/>
  <c r="U37"/>
  <c r="V37"/>
  <c r="U42"/>
  <c r="V42"/>
  <c r="X7"/>
  <c r="Y7"/>
  <c r="X8"/>
  <c r="Y8"/>
  <c r="X10"/>
  <c r="Y10"/>
  <c r="X11"/>
  <c r="Y11"/>
  <c r="X12"/>
  <c r="Y12"/>
  <c r="X13"/>
  <c r="Y13"/>
  <c r="X14"/>
  <c r="Y14"/>
  <c r="X15"/>
  <c r="Y15"/>
  <c r="X17"/>
  <c r="Y17"/>
  <c r="X18"/>
  <c r="Y18"/>
  <c r="X19"/>
  <c r="Y19"/>
  <c r="X20"/>
  <c r="Y20"/>
  <c r="X21"/>
  <c r="Y21"/>
  <c r="X22"/>
  <c r="Y22"/>
  <c r="X23"/>
  <c r="Y23"/>
  <c r="X24"/>
  <c r="Y24"/>
  <c r="X25"/>
  <c r="Y25"/>
  <c r="X26"/>
  <c r="Y26"/>
  <c r="X27"/>
  <c r="Y27"/>
  <c r="X28"/>
  <c r="Y28"/>
  <c r="X29"/>
  <c r="Y29"/>
  <c r="X31"/>
  <c r="Y31"/>
  <c r="X32"/>
  <c r="Y32"/>
  <c r="X33"/>
  <c r="Y33"/>
  <c r="X34"/>
  <c r="Y34"/>
  <c r="X35"/>
  <c r="Y35"/>
  <c r="X36"/>
  <c r="Y36"/>
  <c r="X37"/>
  <c r="Y37"/>
  <c r="X38"/>
  <c r="Y38"/>
  <c r="X40"/>
  <c r="Y40"/>
  <c r="X41"/>
  <c r="Y41"/>
  <c r="X42"/>
  <c r="Y42"/>
  <c r="X43"/>
  <c r="Y43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BC19" i="7"/>
  <c r="BC20"/>
  <c r="AI42"/>
  <c r="J42" i="14" s="1"/>
  <c r="AH42" i="7"/>
  <c r="I42" i="14" s="1"/>
  <c r="AG42" i="7"/>
  <c r="AF42"/>
  <c r="AI39"/>
  <c r="J39" i="14" s="1"/>
  <c r="AH39" i="7"/>
  <c r="I39" i="14" s="1"/>
  <c r="AG39" i="7"/>
  <c r="AF39"/>
  <c r="AI35"/>
  <c r="J35" i="14" s="1"/>
  <c r="AH35" i="7"/>
  <c r="I35" i="14" s="1"/>
  <c r="AG35" i="7"/>
  <c r="AF35"/>
  <c r="AI33"/>
  <c r="J33" i="14" s="1"/>
  <c r="AH33" i="7"/>
  <c r="I33" i="14" s="1"/>
  <c r="AG33" i="7"/>
  <c r="AF33"/>
  <c r="AI32"/>
  <c r="J32" i="14" s="1"/>
  <c r="AH32" i="7"/>
  <c r="I32" i="14" s="1"/>
  <c r="AG32" i="7"/>
  <c r="AF32"/>
  <c r="AI30"/>
  <c r="J30" i="14" s="1"/>
  <c r="AH30" i="7"/>
  <c r="I30" i="14" s="1"/>
  <c r="AG30" i="7"/>
  <c r="AF30"/>
  <c r="AI27"/>
  <c r="J27" i="14" s="1"/>
  <c r="AH27" i="7"/>
  <c r="I27" i="14" s="1"/>
  <c r="AG27" i="7"/>
  <c r="AF27"/>
  <c r="AI26"/>
  <c r="J26" i="14" s="1"/>
  <c r="AH26" i="7"/>
  <c r="I26" i="14" s="1"/>
  <c r="AG26" i="7"/>
  <c r="AF26"/>
  <c r="AI23"/>
  <c r="J23" i="14" s="1"/>
  <c r="AH23" i="7"/>
  <c r="I23" i="14" s="1"/>
  <c r="AG23" i="7"/>
  <c r="AI20"/>
  <c r="J20" i="14" s="1"/>
  <c r="AH20" i="7"/>
  <c r="I20" i="14" s="1"/>
  <c r="AG20" i="7"/>
  <c r="AF20"/>
  <c r="AI9"/>
  <c r="J9" i="14" s="1"/>
  <c r="AH9" i="7"/>
  <c r="I9" i="14" s="1"/>
  <c r="AG9" i="7"/>
  <c r="AF9"/>
  <c r="AI5"/>
  <c r="J5" i="14" s="1"/>
  <c r="AH5" i="7"/>
  <c r="I5" i="14" s="1"/>
  <c r="AG5" i="7"/>
  <c r="AF5"/>
  <c r="BF42"/>
  <c r="P42" i="14" s="1"/>
  <c r="BE42" i="7"/>
  <c r="O42" i="14" s="1"/>
  <c r="BD42" i="7"/>
  <c r="BC42"/>
  <c r="BF40"/>
  <c r="P40" i="14" s="1"/>
  <c r="BE40" i="7"/>
  <c r="O40" i="14" s="1"/>
  <c r="BD40" i="7"/>
  <c r="BC40"/>
  <c r="BF39"/>
  <c r="P39" i="14" s="1"/>
  <c r="BE39" i="7"/>
  <c r="O39" i="14" s="1"/>
  <c r="BD39" i="7"/>
  <c r="BC39"/>
  <c r="BF30"/>
  <c r="P30" i="14" s="1"/>
  <c r="BE30" i="7"/>
  <c r="O30" i="14" s="1"/>
  <c r="BD30" i="7"/>
  <c r="BC30"/>
  <c r="BF20"/>
  <c r="P20" i="14" s="1"/>
  <c r="BE20" i="7"/>
  <c r="O20" i="14" s="1"/>
  <c r="BD20" i="7"/>
  <c r="BF9"/>
  <c r="P9" i="14" s="1"/>
  <c r="BE9" i="7"/>
  <c r="O9" i="14" s="1"/>
  <c r="BD9" i="7"/>
  <c r="BC9"/>
  <c r="BF8"/>
  <c r="P8" i="14" s="1"/>
  <c r="BE8" i="7"/>
  <c r="O8" i="14" s="1"/>
  <c r="BD8" i="7"/>
  <c r="BC8"/>
  <c r="BF5"/>
  <c r="P5" i="14" s="1"/>
  <c r="BE5" i="7"/>
  <c r="O5" i="14" s="1"/>
  <c r="BD5" i="7"/>
  <c r="BC5"/>
  <c r="CZ44"/>
  <c r="AB44" i="14" s="1"/>
  <c r="CY44" i="7"/>
  <c r="AA44" i="14" s="1"/>
  <c r="CX44" i="7"/>
  <c r="CW44"/>
  <c r="CZ22"/>
  <c r="AB22" i="14" s="1"/>
  <c r="CY22" i="7"/>
  <c r="AA22" i="14" s="1"/>
  <c r="CX22" i="7"/>
  <c r="CW22"/>
  <c r="CZ20"/>
  <c r="AB20" i="14" s="1"/>
  <c r="CY20" i="7"/>
  <c r="AA20" i="14" s="1"/>
  <c r="CX20" i="7"/>
  <c r="CW20"/>
  <c r="CZ5"/>
  <c r="AB5" i="14" s="1"/>
  <c r="CY5" i="7"/>
  <c r="AA5" i="14" s="1"/>
  <c r="CX5" i="7"/>
  <c r="CW5"/>
  <c r="BQ39"/>
  <c r="S39" i="14" s="1"/>
  <c r="BP39" i="7"/>
  <c r="R39" i="14" s="1"/>
  <c r="BO39" i="7"/>
  <c r="BN39"/>
  <c r="BQ44"/>
  <c r="S44" i="14" s="1"/>
  <c r="BP44" i="7"/>
  <c r="R44" i="14" s="1"/>
  <c r="BO44" i="7"/>
  <c r="BN44"/>
  <c r="BQ30"/>
  <c r="S30" i="14" s="1"/>
  <c r="BP30" i="7"/>
  <c r="R30" i="14" s="1"/>
  <c r="BO30" i="7"/>
  <c r="BN30"/>
  <c r="BQ25"/>
  <c r="S25" i="14" s="1"/>
  <c r="BP25" i="7"/>
  <c r="R25" i="14" s="1"/>
  <c r="BO25" i="7"/>
  <c r="BN25"/>
  <c r="BQ24"/>
  <c r="S24" i="14" s="1"/>
  <c r="BP24" i="7"/>
  <c r="R24" i="14" s="1"/>
  <c r="BO24" i="7"/>
  <c r="BN24"/>
  <c r="BQ23"/>
  <c r="S23" i="14" s="1"/>
  <c r="BP23" i="7"/>
  <c r="R23" i="14" s="1"/>
  <c r="BO23" i="7"/>
  <c r="BN23"/>
  <c r="BQ22"/>
  <c r="S22" i="14" s="1"/>
  <c r="BP22" i="7"/>
  <c r="R22" i="14" s="1"/>
  <c r="BO22" i="7"/>
  <c r="BN22"/>
  <c r="BQ9"/>
  <c r="S9" i="14" s="1"/>
  <c r="BP9" i="7"/>
  <c r="R9" i="14" s="1"/>
  <c r="BO9" i="7"/>
  <c r="BN9"/>
  <c r="BQ6"/>
  <c r="S6" i="14" s="1"/>
  <c r="BP6" i="7"/>
  <c r="R6" i="14" s="1"/>
  <c r="BO6" i="7"/>
  <c r="BN6"/>
  <c r="CC8" i="3"/>
  <c r="V8" i="17" s="1"/>
  <c r="CB8" i="3"/>
  <c r="U8" i="17" s="1"/>
  <c r="CA8" i="3"/>
  <c r="BZ8"/>
  <c r="CC9"/>
  <c r="V9" i="17" s="1"/>
  <c r="CB9" i="3"/>
  <c r="U9" i="17" s="1"/>
  <c r="CA9" i="3"/>
  <c r="BZ9"/>
  <c r="CC11"/>
  <c r="V11" i="17" s="1"/>
  <c r="CB11" i="3"/>
  <c r="U11" i="17" s="1"/>
  <c r="CA11" i="3"/>
  <c r="BZ11"/>
  <c r="CC13"/>
  <c r="V13" i="17" s="1"/>
  <c r="CB13" i="3"/>
  <c r="U13" i="17" s="1"/>
  <c r="CA13" i="3"/>
  <c r="BZ13"/>
  <c r="CC14"/>
  <c r="V14" i="17" s="1"/>
  <c r="CB14" i="3"/>
  <c r="U14" i="17" s="1"/>
  <c r="CA14" i="3"/>
  <c r="BZ14"/>
  <c r="CC15"/>
  <c r="V15" i="17" s="1"/>
  <c r="CB15" i="3"/>
  <c r="U15" i="17" s="1"/>
  <c r="CA15" i="3"/>
  <c r="BZ15"/>
  <c r="CC16"/>
  <c r="V16" i="17" s="1"/>
  <c r="CB16" i="3"/>
  <c r="U16" i="17" s="1"/>
  <c r="CA16" i="3"/>
  <c r="BZ16"/>
  <c r="CC27"/>
  <c r="V27" i="17" s="1"/>
  <c r="CB27" i="3"/>
  <c r="U27" i="17" s="1"/>
  <c r="CA27" i="3"/>
  <c r="BZ27"/>
  <c r="CC28"/>
  <c r="V28" i="17" s="1"/>
  <c r="CB28" i="3"/>
  <c r="U28" i="17" s="1"/>
  <c r="CA28" i="3"/>
  <c r="BZ28"/>
  <c r="CC35"/>
  <c r="V35" i="17" s="1"/>
  <c r="CB35" i="3"/>
  <c r="U35" i="17" s="1"/>
  <c r="CA35" i="3"/>
  <c r="BZ35"/>
  <c r="CC36"/>
  <c r="V36" i="17" s="1"/>
  <c r="CB36" i="3"/>
  <c r="U36" i="17" s="1"/>
  <c r="CA36" i="3"/>
  <c r="BZ36"/>
  <c r="CC37"/>
  <c r="V37" i="17" s="1"/>
  <c r="CB37" i="3"/>
  <c r="U37" i="17" s="1"/>
  <c r="CA37" i="3"/>
  <c r="BZ37"/>
  <c r="CC45"/>
  <c r="V45" i="17" s="1"/>
  <c r="CB45" i="3"/>
  <c r="U45" i="17" s="1"/>
  <c r="CA45" i="3"/>
  <c r="BZ45"/>
  <c r="CC46"/>
  <c r="V46" i="17" s="1"/>
  <c r="CB46" i="3"/>
  <c r="U46" i="17" s="1"/>
  <c r="CA46" i="3"/>
  <c r="BZ46"/>
  <c r="CC47"/>
  <c r="V47" i="17" s="1"/>
  <c r="CB47" i="3"/>
  <c r="U47" i="17" s="1"/>
  <c r="CA47" i="3"/>
  <c r="BZ47"/>
  <c r="CC50"/>
  <c r="V50" i="17" s="1"/>
  <c r="CB50" i="3"/>
  <c r="U50" i="17" s="1"/>
  <c r="CA50" i="3"/>
  <c r="BZ50"/>
  <c r="CC51"/>
  <c r="V51" i="17" s="1"/>
  <c r="CB51" i="3"/>
  <c r="U51" i="17" s="1"/>
  <c r="CA51" i="3"/>
  <c r="BZ51"/>
  <c r="CC55"/>
  <c r="V55" i="17" s="1"/>
  <c r="CB55" i="3"/>
  <c r="U55" i="17" s="1"/>
  <c r="CA55" i="3"/>
  <c r="BZ55"/>
  <c r="CC57"/>
  <c r="V57" i="17" s="1"/>
  <c r="CB57" i="3"/>
  <c r="U57" i="17" s="1"/>
  <c r="CA57" i="3"/>
  <c r="BZ57"/>
  <c r="CC60"/>
  <c r="V60" i="17" s="1"/>
  <c r="CB60" i="3"/>
  <c r="U60" i="17" s="1"/>
  <c r="CA60" i="3"/>
  <c r="BZ60"/>
  <c r="CC61"/>
  <c r="V61" i="17" s="1"/>
  <c r="CB61" i="3"/>
  <c r="U61" i="17" s="1"/>
  <c r="CA61" i="3"/>
  <c r="BZ61"/>
  <c r="CC71"/>
  <c r="V71" i="17" s="1"/>
  <c r="CB71" i="3"/>
  <c r="U71" i="17" s="1"/>
  <c r="CA71" i="3"/>
  <c r="BZ71"/>
  <c r="CC72"/>
  <c r="V72" i="17" s="1"/>
  <c r="CB72" i="3"/>
  <c r="U72" i="17" s="1"/>
  <c r="CA72" i="3"/>
  <c r="BZ72"/>
  <c r="CC73"/>
  <c r="V73" i="17" s="1"/>
  <c r="CB73" i="3"/>
  <c r="U73" i="17" s="1"/>
  <c r="CA73" i="3"/>
  <c r="BZ73"/>
  <c r="CC74"/>
  <c r="V74" i="17" s="1"/>
  <c r="CB74" i="3"/>
  <c r="U74" i="17" s="1"/>
  <c r="CA74" i="3"/>
  <c r="BZ74"/>
  <c r="CC75"/>
  <c r="V75" i="17" s="1"/>
  <c r="CB75" i="3"/>
  <c r="U75" i="17" s="1"/>
  <c r="CA75" i="3"/>
  <c r="BZ75"/>
  <c r="CC76"/>
  <c r="V76" i="17" s="1"/>
  <c r="CB76" i="3"/>
  <c r="U76" i="17" s="1"/>
  <c r="CA76" i="3"/>
  <c r="BZ76"/>
  <c r="CC77"/>
  <c r="V77" i="17" s="1"/>
  <c r="CB77" i="3"/>
  <c r="U77" i="17" s="1"/>
  <c r="CA77" i="3"/>
  <c r="BZ77"/>
  <c r="CC79"/>
  <c r="V79" i="17" s="1"/>
  <c r="CB79" i="3"/>
  <c r="U79" i="17" s="1"/>
  <c r="CA79" i="3"/>
  <c r="BZ79"/>
  <c r="CC80"/>
  <c r="V80" i="17" s="1"/>
  <c r="CB80" i="3"/>
  <c r="U80" i="17" s="1"/>
  <c r="CA80" i="3"/>
  <c r="BZ80"/>
  <c r="CC81"/>
  <c r="V81" i="17" s="1"/>
  <c r="CB81" i="3"/>
  <c r="U81" i="17" s="1"/>
  <c r="CA81" i="3"/>
  <c r="BZ81"/>
  <c r="CC82"/>
  <c r="V82" i="17" s="1"/>
  <c r="CB82" i="3"/>
  <c r="U82" i="17" s="1"/>
  <c r="CA82" i="3"/>
  <c r="BZ82"/>
  <c r="CC83"/>
  <c r="V83" i="17" s="1"/>
  <c r="CB83" i="3"/>
  <c r="U83" i="17" s="1"/>
  <c r="CA83" i="3"/>
  <c r="BZ83"/>
  <c r="CC84"/>
  <c r="V84" i="17" s="1"/>
  <c r="CB84" i="3"/>
  <c r="U84" i="17" s="1"/>
  <c r="CA84" i="3"/>
  <c r="BZ84"/>
  <c r="CC85"/>
  <c r="V85" i="17" s="1"/>
  <c r="CB85" i="3"/>
  <c r="U85" i="17" s="1"/>
  <c r="CA85" i="3"/>
  <c r="BZ85"/>
  <c r="CC87"/>
  <c r="V87" i="17" s="1"/>
  <c r="CB87" i="3"/>
  <c r="U87" i="17" s="1"/>
  <c r="CA87" i="3"/>
  <c r="BZ87"/>
  <c r="CC88"/>
  <c r="V88" i="17" s="1"/>
  <c r="CB88" i="3"/>
  <c r="U88" i="17" s="1"/>
  <c r="CA88" i="3"/>
  <c r="BZ88"/>
  <c r="CC91"/>
  <c r="V91" i="17" s="1"/>
  <c r="CB91" i="3"/>
  <c r="U91" i="17" s="1"/>
  <c r="CA91" i="3"/>
  <c r="BZ91"/>
  <c r="CC92"/>
  <c r="V92" i="17" s="1"/>
  <c r="CB92" i="3"/>
  <c r="U92" i="17" s="1"/>
  <c r="CA92" i="3"/>
  <c r="BZ92"/>
  <c r="CC93"/>
  <c r="V93" i="17" s="1"/>
  <c r="CB93" i="3"/>
  <c r="U93" i="17" s="1"/>
  <c r="CA93" i="3"/>
  <c r="BZ93"/>
  <c r="CC99"/>
  <c r="CB99"/>
  <c r="CA99"/>
  <c r="BZ99"/>
  <c r="DK102"/>
  <c r="DJ102"/>
  <c r="DI102"/>
  <c r="DH102"/>
  <c r="DK96"/>
  <c r="DJ96"/>
  <c r="DI96"/>
  <c r="DH96"/>
  <c r="DK92"/>
  <c r="AE92" i="17" s="1"/>
  <c r="DJ92" i="3"/>
  <c r="AD92" i="17" s="1"/>
  <c r="DI92" i="3"/>
  <c r="DH92"/>
  <c r="DK90"/>
  <c r="AE90" i="17" s="1"/>
  <c r="DJ90" i="3"/>
  <c r="AD90" i="17" s="1"/>
  <c r="DI90" i="3"/>
  <c r="DH90"/>
  <c r="DK88"/>
  <c r="AE88" i="17" s="1"/>
  <c r="DJ88" i="3"/>
  <c r="AD88" i="17" s="1"/>
  <c r="DI88" i="3"/>
  <c r="DH88"/>
  <c r="DK87"/>
  <c r="AE87" i="17" s="1"/>
  <c r="DJ87" i="3"/>
  <c r="AD87" i="17" s="1"/>
  <c r="DI87" i="3"/>
  <c r="DH87"/>
  <c r="DK83"/>
  <c r="AE83" i="17" s="1"/>
  <c r="DJ83" i="3"/>
  <c r="AD83" i="17" s="1"/>
  <c r="DI83" i="3"/>
  <c r="DH83"/>
  <c r="DK82"/>
  <c r="AE82" i="17" s="1"/>
  <c r="DJ82" i="3"/>
  <c r="AD82" i="17" s="1"/>
  <c r="DI82" i="3"/>
  <c r="DH82"/>
  <c r="DK64"/>
  <c r="AE64" i="17" s="1"/>
  <c r="DJ64" i="3"/>
  <c r="AD64" i="17" s="1"/>
  <c r="DI64" i="3"/>
  <c r="DH64"/>
  <c r="DK63"/>
  <c r="AE63" i="17" s="1"/>
  <c r="DJ63" i="3"/>
  <c r="AD63" i="17" s="1"/>
  <c r="DI63" i="3"/>
  <c r="DH63"/>
  <c r="DK62"/>
  <c r="AE62" i="17" s="1"/>
  <c r="DJ62" i="3"/>
  <c r="AD62" i="17" s="1"/>
  <c r="DI62" i="3"/>
  <c r="DH62"/>
  <c r="DK59"/>
  <c r="AE59" i="17" s="1"/>
  <c r="DJ59" i="3"/>
  <c r="AD59" i="17" s="1"/>
  <c r="DI59" i="3"/>
  <c r="DH59"/>
  <c r="DK58"/>
  <c r="AE58" i="17" s="1"/>
  <c r="DJ58" i="3"/>
  <c r="AD58" i="17" s="1"/>
  <c r="DI58" i="3"/>
  <c r="DH58"/>
  <c r="DK56"/>
  <c r="AE56" i="17" s="1"/>
  <c r="DJ56" i="3"/>
  <c r="AD56" i="17" s="1"/>
  <c r="DI56" i="3"/>
  <c r="DH56"/>
  <c r="DK55"/>
  <c r="AE55" i="17" s="1"/>
  <c r="DJ55" i="3"/>
  <c r="AD55" i="17" s="1"/>
  <c r="DI55" i="3"/>
  <c r="DH55"/>
  <c r="DK53"/>
  <c r="AE53" i="17" s="1"/>
  <c r="DJ53" i="3"/>
  <c r="AD53" i="17" s="1"/>
  <c r="DI53" i="3"/>
  <c r="DH53"/>
  <c r="DK38"/>
  <c r="AE38" i="17" s="1"/>
  <c r="DJ38" i="3"/>
  <c r="AD38" i="17" s="1"/>
  <c r="DI38" i="3"/>
  <c r="DH38"/>
  <c r="DK40"/>
  <c r="AE40" i="17" s="1"/>
  <c r="DJ40" i="3"/>
  <c r="AD40" i="17" s="1"/>
  <c r="DI40" i="3"/>
  <c r="DH40"/>
  <c r="DK41"/>
  <c r="AE41" i="17" s="1"/>
  <c r="DJ41" i="3"/>
  <c r="AD41" i="17" s="1"/>
  <c r="DI41" i="3"/>
  <c r="DH41"/>
  <c r="DK43"/>
  <c r="AE43" i="17" s="1"/>
  <c r="DJ43" i="3"/>
  <c r="AD43" i="17" s="1"/>
  <c r="DI43" i="3"/>
  <c r="DH43"/>
  <c r="DK44"/>
  <c r="AE44" i="17" s="1"/>
  <c r="DJ44" i="3"/>
  <c r="AD44" i="17" s="1"/>
  <c r="DI44" i="3"/>
  <c r="DH44"/>
  <c r="DK32"/>
  <c r="AE32" i="17" s="1"/>
  <c r="DJ32" i="3"/>
  <c r="AD32" i="17" s="1"/>
  <c r="DI32" i="3"/>
  <c r="DH32"/>
  <c r="DK31"/>
  <c r="AE31" i="17" s="1"/>
  <c r="DJ31" i="3"/>
  <c r="AD31" i="17" s="1"/>
  <c r="DI31" i="3"/>
  <c r="DH31"/>
  <c r="DK17"/>
  <c r="AE17" i="17" s="1"/>
  <c r="DJ17" i="3"/>
  <c r="AD17" i="17" s="1"/>
  <c r="DI17" i="3"/>
  <c r="DH17"/>
  <c r="DK16"/>
  <c r="AE16" i="17" s="1"/>
  <c r="DJ16" i="3"/>
  <c r="AD16" i="17" s="1"/>
  <c r="DI16" i="3"/>
  <c r="DH16"/>
  <c r="DK12"/>
  <c r="AE12" i="17" s="1"/>
  <c r="DJ12" i="3"/>
  <c r="AD12" i="17" s="1"/>
  <c r="DI12" i="3"/>
  <c r="DH12"/>
  <c r="DK8"/>
  <c r="AE8" i="17" s="1"/>
  <c r="DJ8" i="3"/>
  <c r="AD8" i="17" s="1"/>
  <c r="DI8" i="3"/>
  <c r="DH8"/>
  <c r="DK6"/>
  <c r="AE6" i="17" s="1"/>
  <c r="DJ6" i="3"/>
  <c r="AD6" i="17" s="1"/>
  <c r="DI6" i="3"/>
  <c r="DH6"/>
  <c r="DK5"/>
  <c r="AE5" i="17" s="1"/>
  <c r="DJ5" i="3"/>
  <c r="AD5" i="17" s="1"/>
  <c r="DI5" i="3"/>
  <c r="DH5"/>
  <c r="DH4"/>
  <c r="DI4"/>
  <c r="DJ4"/>
  <c r="AD4" i="17" s="1"/>
  <c r="DK4" i="3"/>
  <c r="AE4" i="17" s="1"/>
  <c r="BS24" i="3"/>
  <c r="J94" l="1"/>
  <c r="J84"/>
  <c r="J78"/>
  <c r="J71"/>
  <c r="J52"/>
  <c r="CB13" i="7"/>
  <c r="U13" i="14" s="1"/>
  <c r="BZ13" i="7"/>
  <c r="BX13"/>
  <c r="CC13" s="1"/>
  <c r="V13" i="14" s="1"/>
  <c r="CB12" i="7"/>
  <c r="U12" i="14" s="1"/>
  <c r="BZ12" i="7"/>
  <c r="BX12"/>
  <c r="CC12" s="1"/>
  <c r="V12" i="14" s="1"/>
  <c r="CB11" i="7"/>
  <c r="U11" i="14" s="1"/>
  <c r="BZ11" i="7"/>
  <c r="BX11"/>
  <c r="CC11" s="1"/>
  <c r="V11" i="14" s="1"/>
  <c r="CB9" i="7"/>
  <c r="U9" i="14" s="1"/>
  <c r="BZ9" i="7"/>
  <c r="BX9"/>
  <c r="CC9" s="1"/>
  <c r="V9" i="14" s="1"/>
  <c r="CB8" i="7"/>
  <c r="U8" i="14" s="1"/>
  <c r="BZ8" i="7"/>
  <c r="BX8"/>
  <c r="CC8" s="1"/>
  <c r="V8" i="14" s="1"/>
  <c r="CB7" i="7"/>
  <c r="U7" i="14" s="1"/>
  <c r="BZ7" i="7"/>
  <c r="BX7"/>
  <c r="CC7" s="1"/>
  <c r="V7" i="14" s="1"/>
  <c r="CB6" i="7"/>
  <c r="U6" i="14" s="1"/>
  <c r="BZ6" i="7"/>
  <c r="BX6"/>
  <c r="CC6" s="1"/>
  <c r="V6" i="14" s="1"/>
  <c r="CB5" i="7"/>
  <c r="U5" i="14" s="1"/>
  <c r="BZ5" i="7"/>
  <c r="BX5"/>
  <c r="CC5" s="1"/>
  <c r="V5" i="14" s="1"/>
  <c r="CB28" i="7"/>
  <c r="U28" i="14" s="1"/>
  <c r="BZ28" i="7"/>
  <c r="BX28"/>
  <c r="CC28" s="1"/>
  <c r="V28" i="14" s="1"/>
  <c r="CB27" i="7"/>
  <c r="U27" i="14" s="1"/>
  <c r="BZ27" i="7"/>
  <c r="BX27"/>
  <c r="CC27" s="1"/>
  <c r="V27" i="14" s="1"/>
  <c r="CB26" i="7"/>
  <c r="U26" i="14" s="1"/>
  <c r="BZ26" i="7"/>
  <c r="BX26"/>
  <c r="CC26" s="1"/>
  <c r="V26" i="14" s="1"/>
  <c r="CB25" i="7"/>
  <c r="U25" i="14" s="1"/>
  <c r="BZ25" i="7"/>
  <c r="BX25"/>
  <c r="CC25" s="1"/>
  <c r="V25" i="14" s="1"/>
  <c r="CB31" i="7"/>
  <c r="U31" i="14" s="1"/>
  <c r="BZ31" i="7"/>
  <c r="BX31"/>
  <c r="CC31" s="1"/>
  <c r="V31" i="14" s="1"/>
  <c r="CB30" i="7"/>
  <c r="U30" i="14" s="1"/>
  <c r="BZ30" i="7"/>
  <c r="BX30"/>
  <c r="CC30" s="1"/>
  <c r="V30" i="14" s="1"/>
  <c r="CB33" i="7"/>
  <c r="U33" i="14" s="1"/>
  <c r="BZ33" i="7"/>
  <c r="BX33"/>
  <c r="CC33" s="1"/>
  <c r="V33" i="14" s="1"/>
  <c r="CB35" i="7"/>
  <c r="U35" i="14" s="1"/>
  <c r="BZ35" i="7"/>
  <c r="BX35"/>
  <c r="CC35" s="1"/>
  <c r="V35" i="14" s="1"/>
  <c r="CB41" i="7"/>
  <c r="U41" i="14" s="1"/>
  <c r="BZ41" i="7"/>
  <c r="BX41"/>
  <c r="CC41" s="1"/>
  <c r="V41" i="14" s="1"/>
  <c r="CB40" i="7"/>
  <c r="U40" i="14" s="1"/>
  <c r="BZ40" i="7"/>
  <c r="BX40"/>
  <c r="CC40" s="1"/>
  <c r="V40" i="14" s="1"/>
  <c r="CB39" i="7"/>
  <c r="U39" i="14" s="1"/>
  <c r="BZ39" i="7"/>
  <c r="BX39"/>
  <c r="CC39" s="1"/>
  <c r="V39" i="14" s="1"/>
  <c r="CB38" i="7"/>
  <c r="U38" i="14" s="1"/>
  <c r="BZ38" i="7"/>
  <c r="BX38"/>
  <c r="CC38" s="1"/>
  <c r="V38" i="14" s="1"/>
  <c r="CB43" i="7"/>
  <c r="U43" i="14" s="1"/>
  <c r="BZ43" i="7"/>
  <c r="BX43"/>
  <c r="CC43" s="1"/>
  <c r="V43" i="14" s="1"/>
  <c r="CB44" i="7"/>
  <c r="U44" i="14" s="1"/>
  <c r="BZ44" i="7"/>
  <c r="BX44"/>
  <c r="CC44" s="1"/>
  <c r="V44" i="14" s="1"/>
  <c r="CM95" i="3"/>
  <c r="X95" i="17" s="1"/>
  <c r="CK95" i="3"/>
  <c r="CI95"/>
  <c r="CN95" s="1"/>
  <c r="Y95" i="17" s="1"/>
  <c r="CM97" i="3"/>
  <c r="CK97"/>
  <c r="CI97"/>
  <c r="CN97" s="1"/>
  <c r="CM99"/>
  <c r="CK99"/>
  <c r="CI99"/>
  <c r="CN99" s="1"/>
  <c r="CM81"/>
  <c r="X81" i="17" s="1"/>
  <c r="CK81" i="3"/>
  <c r="CI81"/>
  <c r="CN81" s="1"/>
  <c r="Y81" i="17" s="1"/>
  <c r="CM89" i="3"/>
  <c r="X89" i="17" s="1"/>
  <c r="CK89" i="3"/>
  <c r="CI89"/>
  <c r="CN89" s="1"/>
  <c r="Y89" i="17" s="1"/>
  <c r="CM88" i="3"/>
  <c r="X88" i="17" s="1"/>
  <c r="CK88" i="3"/>
  <c r="CI88"/>
  <c r="CN88" s="1"/>
  <c r="Y88" i="17" s="1"/>
  <c r="CM87" i="3"/>
  <c r="X87" i="17" s="1"/>
  <c r="CK87" i="3"/>
  <c r="CI87"/>
  <c r="CN87" s="1"/>
  <c r="Y87" i="17" s="1"/>
  <c r="CM86" i="3"/>
  <c r="X86" i="17" s="1"/>
  <c r="CK86" i="3"/>
  <c r="CI86"/>
  <c r="CN86" s="1"/>
  <c r="Y86" i="17" s="1"/>
  <c r="CM71" i="3"/>
  <c r="X71" i="17" s="1"/>
  <c r="CK71" i="3"/>
  <c r="CI71"/>
  <c r="CN71" s="1"/>
  <c r="Y71" i="17" s="1"/>
  <c r="CM74" i="3"/>
  <c r="X74" i="17" s="1"/>
  <c r="CK74" i="3"/>
  <c r="CI74"/>
  <c r="CN74" s="1"/>
  <c r="Y74" i="17" s="1"/>
  <c r="CM73" i="3"/>
  <c r="X73" i="17" s="1"/>
  <c r="CK73" i="3"/>
  <c r="CI73"/>
  <c r="CN73" s="1"/>
  <c r="Y73" i="17" s="1"/>
  <c r="CM76" i="3"/>
  <c r="X76" i="17" s="1"/>
  <c r="CK76" i="3"/>
  <c r="CI76"/>
  <c r="CN76" s="1"/>
  <c r="Y76" i="17" s="1"/>
  <c r="CM77" i="3"/>
  <c r="X77" i="17" s="1"/>
  <c r="CK77" i="3"/>
  <c r="CI77"/>
  <c r="CN77" s="1"/>
  <c r="Y77" i="17" s="1"/>
  <c r="CM78" i="3"/>
  <c r="X78" i="17" s="1"/>
  <c r="CK78" i="3"/>
  <c r="CI78"/>
  <c r="CN78" s="1"/>
  <c r="Y78" i="17" s="1"/>
  <c r="CM61" i="3"/>
  <c r="X61" i="17" s="1"/>
  <c r="CK61" i="3"/>
  <c r="CI61"/>
  <c r="CN61" s="1"/>
  <c r="Y61" i="17" s="1"/>
  <c r="CM60" i="3"/>
  <c r="X60" i="17" s="1"/>
  <c r="CK60" i="3"/>
  <c r="CI60"/>
  <c r="CN60" s="1"/>
  <c r="Y60" i="17" s="1"/>
  <c r="CM53" i="3"/>
  <c r="X53" i="17" s="1"/>
  <c r="CK53" i="3"/>
  <c r="CI53"/>
  <c r="CN53" s="1"/>
  <c r="Y53" i="17" s="1"/>
  <c r="CM51" i="3"/>
  <c r="X51" i="17" s="1"/>
  <c r="CK51" i="3"/>
  <c r="CI51"/>
  <c r="CN51" s="1"/>
  <c r="Y51" i="17" s="1"/>
  <c r="CM50" i="3"/>
  <c r="X50" i="17" s="1"/>
  <c r="CK50" i="3"/>
  <c r="CI50"/>
  <c r="CN50" s="1"/>
  <c r="Y50" i="17" s="1"/>
  <c r="CM46" i="3"/>
  <c r="X46" i="17" s="1"/>
  <c r="CK46" i="3"/>
  <c r="CI46"/>
  <c r="CN46" s="1"/>
  <c r="Y46" i="17" s="1"/>
  <c r="CM35" i="3"/>
  <c r="X35" i="17" s="1"/>
  <c r="CK35" i="3"/>
  <c r="CI35"/>
  <c r="CN35" s="1"/>
  <c r="Y35" i="17" s="1"/>
  <c r="CM34" i="3"/>
  <c r="X34" i="17" s="1"/>
  <c r="CK34" i="3"/>
  <c r="CI34"/>
  <c r="CN34" s="1"/>
  <c r="Y34" i="17" s="1"/>
  <c r="CM33" i="3"/>
  <c r="X33" i="17" s="1"/>
  <c r="CK33" i="3"/>
  <c r="CI33"/>
  <c r="CN33" s="1"/>
  <c r="Y33" i="17" s="1"/>
  <c r="CM32" i="3"/>
  <c r="X32" i="17" s="1"/>
  <c r="CK32" i="3"/>
  <c r="CI32"/>
  <c r="CN32" s="1"/>
  <c r="Y32" i="17" s="1"/>
  <c r="CM31" i="3"/>
  <c r="X31" i="17" s="1"/>
  <c r="CK31" i="3"/>
  <c r="CI31"/>
  <c r="CN31" s="1"/>
  <c r="Y31" i="17" s="1"/>
  <c r="CM30" i="3"/>
  <c r="X30" i="17" s="1"/>
  <c r="CK30" i="3"/>
  <c r="CI30"/>
  <c r="CN30" s="1"/>
  <c r="Y30" i="17" s="1"/>
  <c r="CM27" i="3"/>
  <c r="X27" i="17" s="1"/>
  <c r="CK27" i="3"/>
  <c r="CI27"/>
  <c r="CN27" s="1"/>
  <c r="Y27" i="17" s="1"/>
  <c r="CM26" i="3"/>
  <c r="X26" i="17" s="1"/>
  <c r="CK26" i="3"/>
  <c r="CI26"/>
  <c r="CN26" s="1"/>
  <c r="Y26" i="17" s="1"/>
  <c r="CM25" i="3"/>
  <c r="X25" i="17" s="1"/>
  <c r="CK25" i="3"/>
  <c r="CI25"/>
  <c r="CN25" s="1"/>
  <c r="Y25" i="17" s="1"/>
  <c r="CM24" i="3"/>
  <c r="X24" i="17" s="1"/>
  <c r="CK24" i="3"/>
  <c r="CI24"/>
  <c r="CN24" s="1"/>
  <c r="Y24" i="17" s="1"/>
  <c r="CM23" i="3"/>
  <c r="X23" i="17" s="1"/>
  <c r="CK23" i="3"/>
  <c r="CI23"/>
  <c r="CN23" s="1"/>
  <c r="Y23" i="17" s="1"/>
  <c r="CM22" i="3"/>
  <c r="X22" i="17" s="1"/>
  <c r="CK22" i="3"/>
  <c r="CI22"/>
  <c r="CN22" s="1"/>
  <c r="Y22" i="17" s="1"/>
  <c r="CM21" i="3"/>
  <c r="X21" i="17" s="1"/>
  <c r="CK21" i="3"/>
  <c r="CI21"/>
  <c r="CN21" s="1"/>
  <c r="Y21" i="17" s="1"/>
  <c r="CM19" i="3"/>
  <c r="X19" i="17" s="1"/>
  <c r="CK19" i="3"/>
  <c r="CI19"/>
  <c r="CN19" s="1"/>
  <c r="Y19" i="17" s="1"/>
  <c r="CM17" i="3"/>
  <c r="X17" i="17" s="1"/>
  <c r="CK17" i="3"/>
  <c r="CI17"/>
  <c r="CN17" s="1"/>
  <c r="Y17" i="17" s="1"/>
  <c r="CM16" i="3"/>
  <c r="X16" i="17" s="1"/>
  <c r="CK16" i="3"/>
  <c r="CI16"/>
  <c r="CN16" s="1"/>
  <c r="Y16" i="17" s="1"/>
  <c r="CM14" i="3"/>
  <c r="X14" i="17" s="1"/>
  <c r="CK14" i="3"/>
  <c r="CI14"/>
  <c r="CN14" s="1"/>
  <c r="Y14" i="17" s="1"/>
  <c r="CM13" i="3"/>
  <c r="X13" i="17" s="1"/>
  <c r="CK13" i="3"/>
  <c r="CI13"/>
  <c r="CN13" s="1"/>
  <c r="Y13" i="17" s="1"/>
  <c r="CM9" i="3"/>
  <c r="X9" i="17" s="1"/>
  <c r="CK9" i="3"/>
  <c r="CI9"/>
  <c r="CN9" s="1"/>
  <c r="Y9" i="17" s="1"/>
  <c r="CM8" i="3"/>
  <c r="X8" i="17" s="1"/>
  <c r="CK8" i="3"/>
  <c r="CI8"/>
  <c r="CN8" s="1"/>
  <c r="Y8" i="17" s="1"/>
  <c r="CM6" i="3"/>
  <c r="X6" i="17" s="1"/>
  <c r="CK6" i="3"/>
  <c r="CI6"/>
  <c r="CN6" s="1"/>
  <c r="Y6" i="17" s="1"/>
  <c r="CL6" i="3" l="1"/>
  <c r="CA11" i="7"/>
  <c r="CA13"/>
  <c r="CA12"/>
  <c r="CA5"/>
  <c r="CA7"/>
  <c r="CA9"/>
  <c r="CA6"/>
  <c r="CA8"/>
  <c r="CA26"/>
  <c r="CA28"/>
  <c r="CA25"/>
  <c r="CA27"/>
  <c r="CA30"/>
  <c r="CA31"/>
  <c r="CA33"/>
  <c r="CA35"/>
  <c r="CA39"/>
  <c r="CA41"/>
  <c r="CA38"/>
  <c r="CA40"/>
  <c r="CA43"/>
  <c r="CA44"/>
  <c r="CM44"/>
  <c r="X44" i="14" s="1"/>
  <c r="CL95" i="3"/>
  <c r="CL97"/>
  <c r="CL99"/>
  <c r="CL81"/>
  <c r="CL87"/>
  <c r="CL89"/>
  <c r="CL86"/>
  <c r="CL88"/>
  <c r="CL71"/>
  <c r="CL74"/>
  <c r="CL73"/>
  <c r="CL76"/>
  <c r="CL77"/>
  <c r="CL78"/>
  <c r="CL61"/>
  <c r="CL60"/>
  <c r="CL53"/>
  <c r="CL51"/>
  <c r="CL50"/>
  <c r="CL46"/>
  <c r="CL31"/>
  <c r="CL33"/>
  <c r="CL35"/>
  <c r="CL30"/>
  <c r="CL32"/>
  <c r="CL34"/>
  <c r="CL21"/>
  <c r="CL23"/>
  <c r="CL25"/>
  <c r="CL27"/>
  <c r="CL22"/>
  <c r="CL24"/>
  <c r="CL26"/>
  <c r="CL19"/>
  <c r="CL16"/>
  <c r="CL17"/>
  <c r="CL14"/>
  <c r="CL13"/>
  <c r="CL9"/>
  <c r="CL8"/>
  <c r="AS42" i="7"/>
  <c r="L42" i="14" s="1"/>
  <c r="AQ42" i="7"/>
  <c r="AO42"/>
  <c r="AT42" s="1"/>
  <c r="M42" i="14" s="1"/>
  <c r="AS44" i="7"/>
  <c r="L44" i="14" s="1"/>
  <c r="AQ44" i="7"/>
  <c r="AO44"/>
  <c r="AT44" s="1"/>
  <c r="M44" i="14" s="1"/>
  <c r="AS30" i="7"/>
  <c r="L30" i="14" s="1"/>
  <c r="AQ30" i="7"/>
  <c r="AO30"/>
  <c r="AT30" s="1"/>
  <c r="M30" i="14" s="1"/>
  <c r="AS19" i="7"/>
  <c r="L19" i="14" s="1"/>
  <c r="AQ19" i="7"/>
  <c r="AO19"/>
  <c r="AT19" s="1"/>
  <c r="M19" i="14" s="1"/>
  <c r="AS9" i="7"/>
  <c r="L9" i="14" s="1"/>
  <c r="AQ9" i="7"/>
  <c r="AO9"/>
  <c r="AT9" s="1"/>
  <c r="M9" i="14" s="1"/>
  <c r="AS8" i="7"/>
  <c r="L8" i="14" s="1"/>
  <c r="AQ8" i="7"/>
  <c r="AO8"/>
  <c r="AT8" s="1"/>
  <c r="M8" i="14" s="1"/>
  <c r="AS7" i="7"/>
  <c r="L7" i="14" s="1"/>
  <c r="AQ7" i="7"/>
  <c r="AO7"/>
  <c r="AT7" s="1"/>
  <c r="M7" i="14" s="1"/>
  <c r="AS6" i="7"/>
  <c r="L6" i="14" s="1"/>
  <c r="AQ6" i="7"/>
  <c r="AO6"/>
  <c r="AT6" s="1"/>
  <c r="M6" i="14" s="1"/>
  <c r="AS5" i="7"/>
  <c r="L5" i="14" s="1"/>
  <c r="AQ5" i="7"/>
  <c r="AO5"/>
  <c r="AT5" s="1"/>
  <c r="M5" i="14" s="1"/>
  <c r="BE21" i="3"/>
  <c r="O21" i="17" s="1"/>
  <c r="BC21" i="3"/>
  <c r="BA21"/>
  <c r="BF21" s="1"/>
  <c r="P21" i="17" s="1"/>
  <c r="BE19" i="3"/>
  <c r="O19" i="17" s="1"/>
  <c r="BC19" i="3"/>
  <c r="BA19"/>
  <c r="BF19" s="1"/>
  <c r="P19" i="17" s="1"/>
  <c r="BE18" i="3"/>
  <c r="O18" i="17" s="1"/>
  <c r="BC18" i="3"/>
  <c r="BA18"/>
  <c r="BF18" s="1"/>
  <c r="P18" i="17" s="1"/>
  <c r="BE17" i="3"/>
  <c r="O17" i="17" s="1"/>
  <c r="BC17" i="3"/>
  <c r="BA17"/>
  <c r="BF17" s="1"/>
  <c r="P17" i="17" s="1"/>
  <c r="BE16" i="3"/>
  <c r="O16" i="17" s="1"/>
  <c r="BC16" i="3"/>
  <c r="BA16"/>
  <c r="BF16" s="1"/>
  <c r="P16" i="17" s="1"/>
  <c r="BE13" i="3"/>
  <c r="O13" i="17" s="1"/>
  <c r="BC13" i="3"/>
  <c r="BA13"/>
  <c r="BF13" s="1"/>
  <c r="P13" i="17" s="1"/>
  <c r="BE12" i="3"/>
  <c r="O12" i="17" s="1"/>
  <c r="BC12" i="3"/>
  <c r="BA12"/>
  <c r="BF12" s="1"/>
  <c r="P12" i="17" s="1"/>
  <c r="BE9" i="3"/>
  <c r="O9" i="17" s="1"/>
  <c r="BC9" i="3"/>
  <c r="BA9"/>
  <c r="BF9" s="1"/>
  <c r="P9" i="17" s="1"/>
  <c r="BE22" i="3"/>
  <c r="O22" i="17" s="1"/>
  <c r="BC22" i="3"/>
  <c r="BA22"/>
  <c r="BF22" s="1"/>
  <c r="P22" i="17" s="1"/>
  <c r="BE23" i="3"/>
  <c r="O23" i="17" s="1"/>
  <c r="BC23" i="3"/>
  <c r="BA23"/>
  <c r="BF23" s="1"/>
  <c r="P23" i="17" s="1"/>
  <c r="BE24" i="3"/>
  <c r="O24" i="17" s="1"/>
  <c r="BC24" i="3"/>
  <c r="BA24"/>
  <c r="BF24" s="1"/>
  <c r="P24" i="17" s="1"/>
  <c r="BE25" i="3"/>
  <c r="O25" i="17" s="1"/>
  <c r="BC25" i="3"/>
  <c r="BA25"/>
  <c r="BF25" s="1"/>
  <c r="P25" i="17" s="1"/>
  <c r="BE26" i="3"/>
  <c r="O26" i="17" s="1"/>
  <c r="BC26" i="3"/>
  <c r="BA26"/>
  <c r="BF26" s="1"/>
  <c r="P26" i="17" s="1"/>
  <c r="BE27" i="3"/>
  <c r="O27" i="17" s="1"/>
  <c r="BC27" i="3"/>
  <c r="BA27"/>
  <c r="BF27" s="1"/>
  <c r="P27" i="17" s="1"/>
  <c r="BE29" i="3"/>
  <c r="O29" i="17" s="1"/>
  <c r="BC29" i="3"/>
  <c r="BA29"/>
  <c r="BF29" s="1"/>
  <c r="P29" i="17" s="1"/>
  <c r="BE30" i="3"/>
  <c r="O30" i="17" s="1"/>
  <c r="BC30" i="3"/>
  <c r="BA30"/>
  <c r="BF30" s="1"/>
  <c r="P30" i="17" s="1"/>
  <c r="BE31" i="3"/>
  <c r="O31" i="17" s="1"/>
  <c r="BC31" i="3"/>
  <c r="BA31"/>
  <c r="BF31" s="1"/>
  <c r="P31" i="17" s="1"/>
  <c r="BE34" i="3"/>
  <c r="O34" i="17" s="1"/>
  <c r="BC34" i="3"/>
  <c r="BA34"/>
  <c r="BF34" s="1"/>
  <c r="P34" i="17" s="1"/>
  <c r="BE36" i="3"/>
  <c r="O36" i="17" s="1"/>
  <c r="BC36" i="3"/>
  <c r="BA36"/>
  <c r="BF36" s="1"/>
  <c r="P36" i="17" s="1"/>
  <c r="BE47" i="3"/>
  <c r="O47" i="17" s="1"/>
  <c r="BC47" i="3"/>
  <c r="BA47"/>
  <c r="BF47" s="1"/>
  <c r="P47" i="17" s="1"/>
  <c r="BE50" i="3"/>
  <c r="O50" i="17" s="1"/>
  <c r="BC50" i="3"/>
  <c r="BA50"/>
  <c r="BF50" s="1"/>
  <c r="P50" i="17" s="1"/>
  <c r="BE51" i="3"/>
  <c r="O51" i="17" s="1"/>
  <c r="BC51" i="3"/>
  <c r="BA51"/>
  <c r="BF51" s="1"/>
  <c r="P51" i="17" s="1"/>
  <c r="BE53" i="3"/>
  <c r="O53" i="17" s="1"/>
  <c r="BC53" i="3"/>
  <c r="BA53"/>
  <c r="BF53" s="1"/>
  <c r="P53" i="17" s="1"/>
  <c r="BE57" i="3"/>
  <c r="O57" i="17" s="1"/>
  <c r="BC57" i="3"/>
  <c r="BA57"/>
  <c r="BF57" s="1"/>
  <c r="P57" i="17" s="1"/>
  <c r="BE60" i="3"/>
  <c r="O60" i="17" s="1"/>
  <c r="BC60" i="3"/>
  <c r="BA60"/>
  <c r="BF60" s="1"/>
  <c r="P60" i="17" s="1"/>
  <c r="BE71" i="3"/>
  <c r="O71" i="17" s="1"/>
  <c r="BC71" i="3"/>
  <c r="BA71"/>
  <c r="BF71" s="1"/>
  <c r="P71" i="17" s="1"/>
  <c r="BE72" i="3"/>
  <c r="O72" i="17" s="1"/>
  <c r="BC72" i="3"/>
  <c r="BA72"/>
  <c r="BF72" s="1"/>
  <c r="P72" i="17" s="1"/>
  <c r="BE74" i="3"/>
  <c r="O74" i="17" s="1"/>
  <c r="BC74" i="3"/>
  <c r="BA74"/>
  <c r="BF74" s="1"/>
  <c r="P74" i="17" s="1"/>
  <c r="BE75" i="3"/>
  <c r="O75" i="17" s="1"/>
  <c r="BC75" i="3"/>
  <c r="BA75"/>
  <c r="BF75" s="1"/>
  <c r="P75" i="17" s="1"/>
  <c r="BE76" i="3"/>
  <c r="O76" i="17" s="1"/>
  <c r="BC76" i="3"/>
  <c r="BA76"/>
  <c r="BF76" s="1"/>
  <c r="P76" i="17" s="1"/>
  <c r="BE77" i="3"/>
  <c r="O77" i="17" s="1"/>
  <c r="BC77" i="3"/>
  <c r="BA77"/>
  <c r="BF77" s="1"/>
  <c r="P77" i="17" s="1"/>
  <c r="BE78" i="3"/>
  <c r="O78" i="17" s="1"/>
  <c r="BC78" i="3"/>
  <c r="BA78"/>
  <c r="BF78" s="1"/>
  <c r="P78" i="17" s="1"/>
  <c r="BE79" i="3"/>
  <c r="O79" i="17" s="1"/>
  <c r="BC79" i="3"/>
  <c r="BA79"/>
  <c r="BF79" s="1"/>
  <c r="P79" i="17" s="1"/>
  <c r="BE80" i="3"/>
  <c r="O80" i="17" s="1"/>
  <c r="BC80" i="3"/>
  <c r="BA80"/>
  <c r="BF80" s="1"/>
  <c r="P80" i="17" s="1"/>
  <c r="BE81" i="3"/>
  <c r="O81" i="17" s="1"/>
  <c r="BC81" i="3"/>
  <c r="BA81"/>
  <c r="BF81" s="1"/>
  <c r="P81" i="17" s="1"/>
  <c r="BE85" i="3"/>
  <c r="O85" i="17" s="1"/>
  <c r="BC85" i="3"/>
  <c r="BA85"/>
  <c r="BF85" s="1"/>
  <c r="P85" i="17" s="1"/>
  <c r="BE87" i="3"/>
  <c r="O87" i="17" s="1"/>
  <c r="BC87" i="3"/>
  <c r="BA87"/>
  <c r="BF87" s="1"/>
  <c r="P87" i="17" s="1"/>
  <c r="BE97" i="3"/>
  <c r="BC97"/>
  <c r="BA97"/>
  <c r="BF97" s="1"/>
  <c r="AI71"/>
  <c r="J71" i="17" s="1"/>
  <c r="AH71" i="3"/>
  <c r="I71" i="17" s="1"/>
  <c r="AG71" i="3"/>
  <c r="AF71"/>
  <c r="AI72"/>
  <c r="J72" i="17" s="1"/>
  <c r="AH72" i="3"/>
  <c r="I72" i="17" s="1"/>
  <c r="AG72" i="3"/>
  <c r="AF72"/>
  <c r="AI73"/>
  <c r="J73" i="17" s="1"/>
  <c r="AH73" i="3"/>
  <c r="I73" i="17" s="1"/>
  <c r="AG73" i="3"/>
  <c r="AF73"/>
  <c r="AI74"/>
  <c r="J74" i="17" s="1"/>
  <c r="AH74" i="3"/>
  <c r="I74" i="17" s="1"/>
  <c r="AG74" i="3"/>
  <c r="AF74"/>
  <c r="AI75"/>
  <c r="J75" i="17" s="1"/>
  <c r="AH75" i="3"/>
  <c r="I75" i="17" s="1"/>
  <c r="AG75" i="3"/>
  <c r="AF75"/>
  <c r="AI76"/>
  <c r="J76" i="17" s="1"/>
  <c r="AH76" i="3"/>
  <c r="I76" i="17" s="1"/>
  <c r="AG76" i="3"/>
  <c r="AF76"/>
  <c r="AI77"/>
  <c r="J77" i="17" s="1"/>
  <c r="AH77" i="3"/>
  <c r="I77" i="17" s="1"/>
  <c r="AG77" i="3"/>
  <c r="AF77"/>
  <c r="AI78"/>
  <c r="J78" i="17" s="1"/>
  <c r="AH78" i="3"/>
  <c r="I78" i="17" s="1"/>
  <c r="AG78" i="3"/>
  <c r="AF78"/>
  <c r="AI49"/>
  <c r="J49" i="17" s="1"/>
  <c r="AH49" i="3"/>
  <c r="I49" i="17" s="1"/>
  <c r="AG49" i="3"/>
  <c r="AF49"/>
  <c r="AI48"/>
  <c r="J48" i="17" s="1"/>
  <c r="AH48" i="3"/>
  <c r="I48" i="17" s="1"/>
  <c r="AG48" i="3"/>
  <c r="AF48"/>
  <c r="AI47"/>
  <c r="J47" i="17" s="1"/>
  <c r="AH47" i="3"/>
  <c r="I47" i="17" s="1"/>
  <c r="AG47" i="3"/>
  <c r="AF47"/>
  <c r="AI36"/>
  <c r="J36" i="17" s="1"/>
  <c r="AH36" i="3"/>
  <c r="I36" i="17" s="1"/>
  <c r="AG36" i="3"/>
  <c r="AF36"/>
  <c r="AI29"/>
  <c r="J29" i="17" s="1"/>
  <c r="AH29" i="3"/>
  <c r="I29" i="17" s="1"/>
  <c r="AG29" i="3"/>
  <c r="AF29"/>
  <c r="AI27"/>
  <c r="J27" i="17" s="1"/>
  <c r="AH27" i="3"/>
  <c r="I27" i="17" s="1"/>
  <c r="AG27" i="3"/>
  <c r="AF27"/>
  <c r="AI25"/>
  <c r="J25" i="17" s="1"/>
  <c r="AH25" i="3"/>
  <c r="I25" i="17" s="1"/>
  <c r="AG25" i="3"/>
  <c r="AF25"/>
  <c r="AI23"/>
  <c r="J23" i="17" s="1"/>
  <c r="AH23" i="3"/>
  <c r="I23" i="17" s="1"/>
  <c r="AG23" i="3"/>
  <c r="AF23"/>
  <c r="AI21"/>
  <c r="J21" i="17" s="1"/>
  <c r="AH21" i="3"/>
  <c r="I21" i="17" s="1"/>
  <c r="AG21" i="3"/>
  <c r="AF21"/>
  <c r="AI15"/>
  <c r="J15" i="17" s="1"/>
  <c r="AH15" i="3"/>
  <c r="I15" i="17" s="1"/>
  <c r="AG15" i="3"/>
  <c r="AF15"/>
  <c r="AI14"/>
  <c r="J14" i="17" s="1"/>
  <c r="AH14" i="3"/>
  <c r="I14" i="17" s="1"/>
  <c r="AG14" i="3"/>
  <c r="AF14"/>
  <c r="AI13"/>
  <c r="J13" i="17" s="1"/>
  <c r="AH13" i="3"/>
  <c r="I13" i="17" s="1"/>
  <c r="AG13" i="3"/>
  <c r="AF13"/>
  <c r="AI10"/>
  <c r="J10" i="17" s="1"/>
  <c r="AH10" i="3"/>
  <c r="I10" i="17" s="1"/>
  <c r="AG10" i="3"/>
  <c r="AF10"/>
  <c r="AI9"/>
  <c r="J9" i="17" s="1"/>
  <c r="AH9" i="3"/>
  <c r="I9" i="17" s="1"/>
  <c r="AG9" i="3"/>
  <c r="AF9"/>
  <c r="AI4"/>
  <c r="J4" i="17" s="1"/>
  <c r="AH4" i="3"/>
  <c r="I4" i="17" s="1"/>
  <c r="AG4" i="3"/>
  <c r="AF4"/>
  <c r="W11" i="7"/>
  <c r="G11" i="14" s="1"/>
  <c r="V11" i="7"/>
  <c r="F11" i="14" s="1"/>
  <c r="U11" i="7"/>
  <c r="T11"/>
  <c r="W42"/>
  <c r="G42" i="14" s="1"/>
  <c r="V42" i="7"/>
  <c r="F42" i="14" s="1"/>
  <c r="U42" i="7"/>
  <c r="T42"/>
  <c r="T23"/>
  <c r="V23"/>
  <c r="F23" i="14" s="1"/>
  <c r="T24" i="7"/>
  <c r="V24"/>
  <c r="F24" i="14" s="1"/>
  <c r="T25" i="7"/>
  <c r="V25"/>
  <c r="F25" i="14" s="1"/>
  <c r="T26" i="7"/>
  <c r="V26"/>
  <c r="F26" i="14" s="1"/>
  <c r="T27" i="7"/>
  <c r="V27"/>
  <c r="F27" i="14" s="1"/>
  <c r="T28" i="7"/>
  <c r="V28"/>
  <c r="F28" i="14" s="1"/>
  <c r="T29" i="7"/>
  <c r="V29"/>
  <c r="F29" i="14" s="1"/>
  <c r="V22" i="7"/>
  <c r="F22" i="14" s="1"/>
  <c r="T22" i="7"/>
  <c r="R29"/>
  <c r="U29" s="1"/>
  <c r="R23"/>
  <c r="U23" s="1"/>
  <c r="R24"/>
  <c r="U24" s="1"/>
  <c r="R25"/>
  <c r="U25" s="1"/>
  <c r="R26"/>
  <c r="U26" s="1"/>
  <c r="R27"/>
  <c r="U27" s="1"/>
  <c r="R28"/>
  <c r="U28" s="1"/>
  <c r="R22"/>
  <c r="W22" s="1"/>
  <c r="G22" i="14" s="1"/>
  <c r="V96" i="3"/>
  <c r="T96"/>
  <c r="V97"/>
  <c r="T97"/>
  <c r="V87"/>
  <c r="F87" i="17" s="1"/>
  <c r="T87" i="3"/>
  <c r="V88"/>
  <c r="F88" i="17" s="1"/>
  <c r="T88" i="3"/>
  <c r="V84"/>
  <c r="F84" i="17" s="1"/>
  <c r="T84" i="3"/>
  <c r="V71"/>
  <c r="F71" i="17" s="1"/>
  <c r="T71" i="3"/>
  <c r="V74"/>
  <c r="F74" i="17" s="1"/>
  <c r="T74" i="3"/>
  <c r="V76"/>
  <c r="F76" i="17" s="1"/>
  <c r="T76" i="3"/>
  <c r="V49"/>
  <c r="F49" i="17" s="1"/>
  <c r="T49" i="3"/>
  <c r="V48"/>
  <c r="F48" i="17" s="1"/>
  <c r="T48" i="3"/>
  <c r="V47"/>
  <c r="F47" i="17" s="1"/>
  <c r="T47" i="3"/>
  <c r="V46"/>
  <c r="F46" i="17" s="1"/>
  <c r="T46" i="3"/>
  <c r="V39"/>
  <c r="F39" i="17" s="1"/>
  <c r="T39" i="3"/>
  <c r="V35"/>
  <c r="F35" i="17" s="1"/>
  <c r="T35" i="3"/>
  <c r="W30"/>
  <c r="G30" i="17" s="1"/>
  <c r="V30" i="3"/>
  <c r="F30" i="17" s="1"/>
  <c r="U30" i="3"/>
  <c r="T30"/>
  <c r="W25"/>
  <c r="G25" i="17" s="1"/>
  <c r="V25" i="3"/>
  <c r="F25" i="17" s="1"/>
  <c r="U25" i="3"/>
  <c r="T25"/>
  <c r="W26"/>
  <c r="G26" i="17" s="1"/>
  <c r="V26" i="3"/>
  <c r="F26" i="17" s="1"/>
  <c r="U26" i="3"/>
  <c r="T26"/>
  <c r="V27"/>
  <c r="F27" i="17" s="1"/>
  <c r="T27" i="3"/>
  <c r="W24"/>
  <c r="G24" i="17" s="1"/>
  <c r="V24" i="3"/>
  <c r="F24" i="17" s="1"/>
  <c r="U24" i="3"/>
  <c r="T24"/>
  <c r="W23"/>
  <c r="G23" i="17" s="1"/>
  <c r="V23" i="3"/>
  <c r="F23" i="17" s="1"/>
  <c r="U23" i="3"/>
  <c r="T23"/>
  <c r="W22"/>
  <c r="G22" i="17" s="1"/>
  <c r="V22" i="3"/>
  <c r="F22" i="17" s="1"/>
  <c r="U22" i="3"/>
  <c r="T22"/>
  <c r="W21"/>
  <c r="G21" i="17" s="1"/>
  <c r="V21" i="3"/>
  <c r="F21" i="17" s="1"/>
  <c r="U21" i="3"/>
  <c r="T21"/>
  <c r="V13"/>
  <c r="F13" i="17" s="1"/>
  <c r="T13" i="3"/>
  <c r="V9"/>
  <c r="F9" i="17" s="1"/>
  <c r="T9" i="3"/>
  <c r="V8"/>
  <c r="F8" i="17" s="1"/>
  <c r="T8" i="3"/>
  <c r="K41" i="7"/>
  <c r="C41" i="14" s="1"/>
  <c r="I41" i="7"/>
  <c r="K38"/>
  <c r="C38" i="14" s="1"/>
  <c r="I38" i="7"/>
  <c r="K30"/>
  <c r="C30" i="14" s="1"/>
  <c r="I30" i="7"/>
  <c r="K12"/>
  <c r="C12" i="14" s="1"/>
  <c r="I12" i="7"/>
  <c r="L6"/>
  <c r="D6" i="14" s="1"/>
  <c r="K6" i="7"/>
  <c r="C6" i="14" s="1"/>
  <c r="J6" i="7"/>
  <c r="I6"/>
  <c r="G12"/>
  <c r="L12" s="1"/>
  <c r="D12" i="14" s="1"/>
  <c r="G30" i="7"/>
  <c r="L30" s="1"/>
  <c r="D30" i="14" s="1"/>
  <c r="G38" i="7"/>
  <c r="L38" s="1"/>
  <c r="D38" i="14" s="1"/>
  <c r="G41" i="7"/>
  <c r="L41" s="1"/>
  <c r="D41" i="14" s="1"/>
  <c r="R96" i="3"/>
  <c r="W96" s="1"/>
  <c r="R97"/>
  <c r="W97" s="1"/>
  <c r="R88"/>
  <c r="W88" s="1"/>
  <c r="G88" i="17" s="1"/>
  <c r="R87" i="3"/>
  <c r="W87" s="1"/>
  <c r="G87" i="17" s="1"/>
  <c r="R84" i="3"/>
  <c r="W84" s="1"/>
  <c r="G84" i="17" s="1"/>
  <c r="R76" i="3"/>
  <c r="W76" s="1"/>
  <c r="G76" i="17" s="1"/>
  <c r="R74" i="3"/>
  <c r="W74" s="1"/>
  <c r="G74" i="17" s="1"/>
  <c r="R71" i="3"/>
  <c r="W71" s="1"/>
  <c r="G71" i="17" s="1"/>
  <c r="R49" i="3"/>
  <c r="W49" s="1"/>
  <c r="G49" i="17" s="1"/>
  <c r="R48" i="3"/>
  <c r="W48" s="1"/>
  <c r="G48" i="17" s="1"/>
  <c r="R47" i="3"/>
  <c r="W47" s="1"/>
  <c r="G47" i="17" s="1"/>
  <c r="R46" i="3"/>
  <c r="W46" s="1"/>
  <c r="G46" i="17" s="1"/>
  <c r="R39" i="3"/>
  <c r="W39" s="1"/>
  <c r="G39" i="17" s="1"/>
  <c r="R35" i="3"/>
  <c r="W35" s="1"/>
  <c r="G35" i="17" s="1"/>
  <c r="R27" i="3"/>
  <c r="W27" s="1"/>
  <c r="G27" i="17" s="1"/>
  <c r="R13" i="3"/>
  <c r="W13" s="1"/>
  <c r="G13" i="17" s="1"/>
  <c r="R9" i="3"/>
  <c r="W9" s="1"/>
  <c r="G9" i="17" s="1"/>
  <c r="R8" i="3"/>
  <c r="W8" s="1"/>
  <c r="G8" i="17" s="1"/>
  <c r="CU9" i="3"/>
  <c r="CW9"/>
  <c r="CX9"/>
  <c r="CY9"/>
  <c r="AA9" i="17" s="1"/>
  <c r="CZ9" i="3"/>
  <c r="AB9" i="17" s="1"/>
  <c r="CU13" i="3"/>
  <c r="CW13"/>
  <c r="CX13"/>
  <c r="CY13"/>
  <c r="AA13" i="17" s="1"/>
  <c r="CZ13" i="3"/>
  <c r="AB13" i="17" s="1"/>
  <c r="CW16" i="3"/>
  <c r="CX16"/>
  <c r="CY16"/>
  <c r="AA16" i="17" s="1"/>
  <c r="CZ16" i="3"/>
  <c r="AB16" i="17" s="1"/>
  <c r="CU21" i="3"/>
  <c r="CW21"/>
  <c r="CX21"/>
  <c r="CY21"/>
  <c r="AA21" i="17" s="1"/>
  <c r="CZ21" i="3"/>
  <c r="AB21" i="17" s="1"/>
  <c r="CU22" i="3"/>
  <c r="CW22"/>
  <c r="CX22"/>
  <c r="CY22"/>
  <c r="AA22" i="17" s="1"/>
  <c r="CZ22" i="3"/>
  <c r="AB22" i="17" s="1"/>
  <c r="CU23" i="3"/>
  <c r="CW23"/>
  <c r="CX23"/>
  <c r="CY23"/>
  <c r="AA23" i="17" s="1"/>
  <c r="CZ23" i="3"/>
  <c r="AB23" i="17" s="1"/>
  <c r="CU24" i="3"/>
  <c r="CW24"/>
  <c r="CX24"/>
  <c r="CY24"/>
  <c r="AA24" i="17" s="1"/>
  <c r="CZ24" i="3"/>
  <c r="AB24" i="17" s="1"/>
  <c r="CU25" i="3"/>
  <c r="CW25"/>
  <c r="CX25"/>
  <c r="CY25"/>
  <c r="AA25" i="17" s="1"/>
  <c r="CZ25" i="3"/>
  <c r="AB25" i="17" s="1"/>
  <c r="CU26" i="3"/>
  <c r="CW26"/>
  <c r="CX26"/>
  <c r="CY26"/>
  <c r="AA26" i="17" s="1"/>
  <c r="CZ26" i="3"/>
  <c r="AB26" i="17" s="1"/>
  <c r="CU27" i="3"/>
  <c r="CW27"/>
  <c r="CX27"/>
  <c r="CY27"/>
  <c r="AA27" i="17" s="1"/>
  <c r="CZ27" i="3"/>
  <c r="AB27" i="17" s="1"/>
  <c r="CU35" i="3"/>
  <c r="CW35"/>
  <c r="CX35"/>
  <c r="CY35"/>
  <c r="AA35" i="17" s="1"/>
  <c r="CZ35" i="3"/>
  <c r="AB35" i="17" s="1"/>
  <c r="CU36" i="3"/>
  <c r="CW36"/>
  <c r="CX36"/>
  <c r="CY36"/>
  <c r="AA36" i="17" s="1"/>
  <c r="CZ36" i="3"/>
  <c r="AB36" i="17" s="1"/>
  <c r="CU45" i="3"/>
  <c r="CW45"/>
  <c r="CX45"/>
  <c r="CY45"/>
  <c r="AA45" i="17" s="1"/>
  <c r="CZ45" i="3"/>
  <c r="AB45" i="17" s="1"/>
  <c r="CU46" i="3"/>
  <c r="CW46"/>
  <c r="CX46"/>
  <c r="CY46"/>
  <c r="AA46" i="17" s="1"/>
  <c r="CZ46" i="3"/>
  <c r="AB46" i="17" s="1"/>
  <c r="CU50" i="3"/>
  <c r="CW50"/>
  <c r="CX50"/>
  <c r="CY50"/>
  <c r="AA50" i="17" s="1"/>
  <c r="CZ50" i="3"/>
  <c r="AB50" i="17" s="1"/>
  <c r="CU51" i="3"/>
  <c r="CW51"/>
  <c r="CX51"/>
  <c r="CY51"/>
  <c r="AA51" i="17" s="1"/>
  <c r="CZ51" i="3"/>
  <c r="AB51" i="17" s="1"/>
  <c r="CU71" i="3"/>
  <c r="CW71"/>
  <c r="CX71"/>
  <c r="CY71"/>
  <c r="AA71" i="17" s="1"/>
  <c r="CZ71" i="3"/>
  <c r="AB71" i="17" s="1"/>
  <c r="CU73" i="3"/>
  <c r="CW73"/>
  <c r="CX73"/>
  <c r="CY73"/>
  <c r="AA73" i="17" s="1"/>
  <c r="CZ73" i="3"/>
  <c r="AB73" i="17" s="1"/>
  <c r="CU74" i="3"/>
  <c r="CW74"/>
  <c r="CX74"/>
  <c r="CY74"/>
  <c r="AA74" i="17" s="1"/>
  <c r="CZ74" i="3"/>
  <c r="AB74" i="17" s="1"/>
  <c r="CU76" i="3"/>
  <c r="CW76"/>
  <c r="CX76"/>
  <c r="CY76"/>
  <c r="AA76" i="17" s="1"/>
  <c r="CZ76" i="3"/>
  <c r="AB76" i="17" s="1"/>
  <c r="CU87" i="3"/>
  <c r="CW87"/>
  <c r="CX87"/>
  <c r="CY87"/>
  <c r="AA87" i="17" s="1"/>
  <c r="CZ87" i="3"/>
  <c r="AB87" i="17" s="1"/>
  <c r="CU88" i="3"/>
  <c r="CW88"/>
  <c r="CX88"/>
  <c r="CY88"/>
  <c r="AA88" i="17" s="1"/>
  <c r="CZ88" i="3"/>
  <c r="AB88" i="17" s="1"/>
  <c r="CU97" i="3"/>
  <c r="CW97"/>
  <c r="CX97"/>
  <c r="CY97"/>
  <c r="CZ97"/>
  <c r="CK44" i="7"/>
  <c r="CN39"/>
  <c r="Y39" i="14" s="1"/>
  <c r="CM39" i="7"/>
  <c r="X39" i="14" s="1"/>
  <c r="CL39" i="7"/>
  <c r="CK39"/>
  <c r="CN30"/>
  <c r="Y30" i="14" s="1"/>
  <c r="CM30" i="7"/>
  <c r="X30" i="14" s="1"/>
  <c r="CL30" i="7"/>
  <c r="CK30"/>
  <c r="CN16"/>
  <c r="Y16" i="14" s="1"/>
  <c r="CM16" i="7"/>
  <c r="X16" i="14" s="1"/>
  <c r="CL16" i="7"/>
  <c r="CK16"/>
  <c r="CM9"/>
  <c r="X9" i="14" s="1"/>
  <c r="CK9" i="7"/>
  <c r="CM6"/>
  <c r="X6" i="14" s="1"/>
  <c r="CK6" i="7"/>
  <c r="CM5"/>
  <c r="X5" i="14" s="1"/>
  <c r="CK5" i="7"/>
  <c r="CI6"/>
  <c r="CN6" s="1"/>
  <c r="Y6" i="14" s="1"/>
  <c r="CI5" i="7"/>
  <c r="CN5" s="1"/>
  <c r="Y5" i="14" s="1"/>
  <c r="CI9" i="7"/>
  <c r="CN9" s="1"/>
  <c r="Y9" i="14" s="1"/>
  <c r="CI44" i="7"/>
  <c r="BP8" i="3"/>
  <c r="R8" i="17" s="1"/>
  <c r="BP47" i="3"/>
  <c r="R47" i="17" s="1"/>
  <c r="BP99" i="3"/>
  <c r="BP100"/>
  <c r="BP101"/>
  <c r="BP102"/>
  <c r="BP63"/>
  <c r="R63" i="17" s="1"/>
  <c r="BP64" i="3"/>
  <c r="R64" i="17" s="1"/>
  <c r="BP71" i="3"/>
  <c r="R71" i="17" s="1"/>
  <c r="BP74" i="3"/>
  <c r="R74" i="17" s="1"/>
  <c r="BP75" i="3"/>
  <c r="R75" i="17" s="1"/>
  <c r="BP76" i="3"/>
  <c r="R76" i="17" s="1"/>
  <c r="BP77" i="3"/>
  <c r="R77" i="17" s="1"/>
  <c r="BP79" i="3"/>
  <c r="R79" i="17" s="1"/>
  <c r="BP80" i="3"/>
  <c r="R80" i="17" s="1"/>
  <c r="BP81" i="3"/>
  <c r="R81" i="17" s="1"/>
  <c r="BP82" i="3"/>
  <c r="R82" i="17" s="1"/>
  <c r="BP83" i="3"/>
  <c r="R83" i="17" s="1"/>
  <c r="BP84" i="3"/>
  <c r="R84" i="17" s="1"/>
  <c r="BP85" i="3"/>
  <c r="R85" i="17" s="1"/>
  <c r="BP87" i="3"/>
  <c r="R87" i="17" s="1"/>
  <c r="BP88" i="3"/>
  <c r="R88" i="17" s="1"/>
  <c r="BP89" i="3"/>
  <c r="R89" i="17" s="1"/>
  <c r="BP40" i="3"/>
  <c r="R40" i="17" s="1"/>
  <c r="BP41" i="3"/>
  <c r="R41" i="17" s="1"/>
  <c r="BP43" i="3"/>
  <c r="R43" i="17" s="1"/>
  <c r="BP44" i="3"/>
  <c r="R44" i="17" s="1"/>
  <c r="BP53" i="3"/>
  <c r="R53" i="17" s="1"/>
  <c r="BP54" i="3"/>
  <c r="R54" i="17" s="1"/>
  <c r="BP55" i="3"/>
  <c r="R55" i="17" s="1"/>
  <c r="BP56" i="3"/>
  <c r="R56" i="17" s="1"/>
  <c r="BP58" i="3"/>
  <c r="R58" i="17" s="1"/>
  <c r="BP59" i="3"/>
  <c r="R59" i="17" s="1"/>
  <c r="BP60" i="3"/>
  <c r="R60" i="17" s="1"/>
  <c r="BP61" i="3"/>
  <c r="R61" i="17" s="1"/>
  <c r="BP62" i="3"/>
  <c r="R62" i="17" s="1"/>
  <c r="BP5" i="3"/>
  <c r="R5" i="17" s="1"/>
  <c r="BP6" i="3"/>
  <c r="R6" i="17" s="1"/>
  <c r="BP9" i="3"/>
  <c r="R9" i="17" s="1"/>
  <c r="BP10" i="3"/>
  <c r="R10" i="17" s="1"/>
  <c r="BP12" i="3"/>
  <c r="R12" i="17" s="1"/>
  <c r="BP13" i="3"/>
  <c r="R13" i="17" s="1"/>
  <c r="BP15" i="3"/>
  <c r="R15" i="17" s="1"/>
  <c r="BP16" i="3"/>
  <c r="R16" i="17" s="1"/>
  <c r="BP17" i="3"/>
  <c r="R17" i="17" s="1"/>
  <c r="BP21" i="3"/>
  <c r="R21" i="17" s="1"/>
  <c r="BP27" i="3"/>
  <c r="R27" i="17" s="1"/>
  <c r="BP28" i="3"/>
  <c r="R28" i="17" s="1"/>
  <c r="BP31" i="3"/>
  <c r="R31" i="17" s="1"/>
  <c r="BP32" i="3"/>
  <c r="R32" i="17" s="1"/>
  <c r="BP35" i="3"/>
  <c r="R35" i="17" s="1"/>
  <c r="BP36" i="3"/>
  <c r="R36" i="17" s="1"/>
  <c r="BP4" i="3"/>
  <c r="R4" i="17" s="1"/>
  <c r="AS59" i="3"/>
  <c r="L59" i="17" s="1"/>
  <c r="AQ91" i="3"/>
  <c r="AS79"/>
  <c r="L79" i="17" s="1"/>
  <c r="AS80" i="3"/>
  <c r="L80" i="17" s="1"/>
  <c r="AS81" i="3"/>
  <c r="L81" i="17" s="1"/>
  <c r="AS82" i="3"/>
  <c r="L82" i="17" s="1"/>
  <c r="AS83" i="3"/>
  <c r="L83" i="17" s="1"/>
  <c r="AS84" i="3"/>
  <c r="L84" i="17" s="1"/>
  <c r="AS85" i="3"/>
  <c r="L85" i="17" s="1"/>
  <c r="AS87" i="3"/>
  <c r="L87" i="17" s="1"/>
  <c r="AS88" i="3"/>
  <c r="L88" i="17" s="1"/>
  <c r="AS90" i="3"/>
  <c r="L90" i="17" s="1"/>
  <c r="AS91" i="3"/>
  <c r="L91" i="17" s="1"/>
  <c r="AS92" i="3"/>
  <c r="L92" i="17" s="1"/>
  <c r="AS96" i="3"/>
  <c r="AS99"/>
  <c r="AS100"/>
  <c r="AS101"/>
  <c r="AS102"/>
  <c r="AS45"/>
  <c r="L45" i="17" s="1"/>
  <c r="AS46" i="3"/>
  <c r="L46" i="17" s="1"/>
  <c r="AS47" i="3"/>
  <c r="L47" i="17" s="1"/>
  <c r="AS53" i="3"/>
  <c r="L53" i="17" s="1"/>
  <c r="AS55" i="3"/>
  <c r="L55" i="17" s="1"/>
  <c r="AS56" i="3"/>
  <c r="L56" i="17" s="1"/>
  <c r="AS58" i="3"/>
  <c r="L58" i="17" s="1"/>
  <c r="AS62" i="3"/>
  <c r="L62" i="17" s="1"/>
  <c r="AS63" i="3"/>
  <c r="L63" i="17" s="1"/>
  <c r="AS64" i="3"/>
  <c r="L64" i="17" s="1"/>
  <c r="AS71" i="3"/>
  <c r="L71" i="17" s="1"/>
  <c r="AS73" i="3"/>
  <c r="L73" i="17" s="1"/>
  <c r="AS74" i="3"/>
  <c r="L74" i="17" s="1"/>
  <c r="AS75" i="3"/>
  <c r="L75" i="17" s="1"/>
  <c r="AS76" i="3"/>
  <c r="L76" i="17" s="1"/>
  <c r="AS77" i="3"/>
  <c r="L77" i="17" s="1"/>
  <c r="AS5" i="3"/>
  <c r="L5" i="17" s="1"/>
  <c r="AS6" i="3"/>
  <c r="L6" i="17" s="1"/>
  <c r="AS7" i="3"/>
  <c r="L7" i="17" s="1"/>
  <c r="AS8" i="3"/>
  <c r="L8" i="17" s="1"/>
  <c r="AS9" i="3"/>
  <c r="L9" i="17" s="1"/>
  <c r="AS10" i="3"/>
  <c r="L10" i="17" s="1"/>
  <c r="AS11" i="3"/>
  <c r="L11" i="17" s="1"/>
  <c r="AS12" i="3"/>
  <c r="L12" i="17" s="1"/>
  <c r="AS13" i="3"/>
  <c r="L13" i="17" s="1"/>
  <c r="AS15" i="3"/>
  <c r="L15" i="17" s="1"/>
  <c r="AS16" i="3"/>
  <c r="L16" i="17" s="1"/>
  <c r="AS17" i="3"/>
  <c r="L17" i="17" s="1"/>
  <c r="AS21" i="3"/>
  <c r="L21" i="17" s="1"/>
  <c r="AS22" i="3"/>
  <c r="L22" i="17" s="1"/>
  <c r="AS23" i="3"/>
  <c r="L23" i="17" s="1"/>
  <c r="AS24" i="3"/>
  <c r="L24" i="17" s="1"/>
  <c r="AS25" i="3"/>
  <c r="L25" i="17" s="1"/>
  <c r="AS26" i="3"/>
  <c r="L26" i="17" s="1"/>
  <c r="AS27" i="3"/>
  <c r="L27" i="17" s="1"/>
  <c r="AS30" i="3"/>
  <c r="L30" i="17" s="1"/>
  <c r="AS31" i="3"/>
  <c r="L31" i="17" s="1"/>
  <c r="AS32" i="3"/>
  <c r="L32" i="17" s="1"/>
  <c r="AS33" i="3"/>
  <c r="L33" i="17" s="1"/>
  <c r="AS35" i="3"/>
  <c r="L35" i="17" s="1"/>
  <c r="AS40" i="3"/>
  <c r="L40" i="17" s="1"/>
  <c r="AS4" i="3"/>
  <c r="L4" i="17" s="1"/>
  <c r="DH7" i="3"/>
  <c r="DH9"/>
  <c r="DH10"/>
  <c r="DH11"/>
  <c r="DH13"/>
  <c r="DH14"/>
  <c r="DH15"/>
  <c r="DH18"/>
  <c r="DH19"/>
  <c r="DH20"/>
  <c r="DH21"/>
  <c r="DH22"/>
  <c r="DH23"/>
  <c r="DH24"/>
  <c r="DH25"/>
  <c r="DH26"/>
  <c r="DH27"/>
  <c r="DH28"/>
  <c r="DH29"/>
  <c r="DH30"/>
  <c r="DH33"/>
  <c r="DH34"/>
  <c r="DH35"/>
  <c r="DH36"/>
  <c r="DH37"/>
  <c r="DH39"/>
  <c r="DH42"/>
  <c r="DH45"/>
  <c r="DH46"/>
  <c r="DH47"/>
  <c r="DH48"/>
  <c r="DH49"/>
  <c r="DH50"/>
  <c r="DH51"/>
  <c r="DH52"/>
  <c r="DH54"/>
  <c r="DH57"/>
  <c r="DH60"/>
  <c r="DH61"/>
  <c r="DH65"/>
  <c r="DH66"/>
  <c r="DH67"/>
  <c r="DH68"/>
  <c r="DH69"/>
  <c r="DH70"/>
  <c r="DH71"/>
  <c r="DH72"/>
  <c r="DH73"/>
  <c r="DH74"/>
  <c r="DH75"/>
  <c r="DH76"/>
  <c r="DH77"/>
  <c r="DH78"/>
  <c r="DH79"/>
  <c r="DH80"/>
  <c r="DH81"/>
  <c r="DH84"/>
  <c r="DH85"/>
  <c r="DH86"/>
  <c r="DH89"/>
  <c r="DH91"/>
  <c r="DH93"/>
  <c r="DH94"/>
  <c r="DH95"/>
  <c r="DH97"/>
  <c r="DH98"/>
  <c r="DH99"/>
  <c r="DH100"/>
  <c r="DH101"/>
  <c r="U22" i="7" l="1"/>
  <c r="AR5"/>
  <c r="W29"/>
  <c r="G29" i="14" s="1"/>
  <c r="W28" i="7"/>
  <c r="G28" i="14" s="1"/>
  <c r="W27" i="7"/>
  <c r="G27" i="14" s="1"/>
  <c r="W26" i="7"/>
  <c r="G26" i="14" s="1"/>
  <c r="W25" i="7"/>
  <c r="G25" i="14" s="1"/>
  <c r="W24" i="7"/>
  <c r="G24" i="14" s="1"/>
  <c r="W23" i="7"/>
  <c r="G23" i="14" s="1"/>
  <c r="CN44" i="7"/>
  <c r="Y44" i="14" s="1"/>
  <c r="AR42" i="7"/>
  <c r="AR44"/>
  <c r="AR30"/>
  <c r="AR19"/>
  <c r="AR9"/>
  <c r="AR8"/>
  <c r="AR7"/>
  <c r="AR6"/>
  <c r="BD21" i="3"/>
  <c r="BD19"/>
  <c r="BD18"/>
  <c r="BD17"/>
  <c r="BD16"/>
  <c r="BD13"/>
  <c r="BD12"/>
  <c r="BD9"/>
  <c r="BD22"/>
  <c r="BD23"/>
  <c r="BD24"/>
  <c r="BD25"/>
  <c r="BD26"/>
  <c r="BD27"/>
  <c r="BD29"/>
  <c r="BD30"/>
  <c r="BD31"/>
  <c r="BD34"/>
  <c r="BD36"/>
  <c r="BD47"/>
  <c r="BD50"/>
  <c r="BD51"/>
  <c r="BD53"/>
  <c r="BD57"/>
  <c r="BD60"/>
  <c r="BD71"/>
  <c r="BD72"/>
  <c r="BD74"/>
  <c r="BD75"/>
  <c r="BD76"/>
  <c r="BD77"/>
  <c r="BD78"/>
  <c r="BD79"/>
  <c r="BD80"/>
  <c r="BD81"/>
  <c r="BD85"/>
  <c r="BD87"/>
  <c r="BD97"/>
  <c r="J12" i="7"/>
  <c r="J30"/>
  <c r="J38"/>
  <c r="J41"/>
  <c r="U8" i="3"/>
  <c r="U9"/>
  <c r="U13"/>
  <c r="U27"/>
  <c r="U35"/>
  <c r="U39"/>
  <c r="U46"/>
  <c r="U47"/>
  <c r="U48"/>
  <c r="U49"/>
  <c r="U76"/>
  <c r="U74"/>
  <c r="U71"/>
  <c r="U84"/>
  <c r="U88"/>
  <c r="U87"/>
  <c r="U97"/>
  <c r="U96"/>
  <c r="CL5" i="7"/>
  <c r="CL6"/>
  <c r="CL9"/>
  <c r="CL44"/>
  <c r="AQ5" i="3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92"/>
  <c r="AQ87"/>
  <c r="AQ88"/>
  <c r="AQ89"/>
  <c r="AQ90"/>
  <c r="AQ94"/>
  <c r="AQ95"/>
  <c r="AQ96"/>
  <c r="AQ97"/>
  <c r="AQ98"/>
  <c r="AQ99"/>
  <c r="AQ100"/>
  <c r="AQ101"/>
  <c r="AQ102"/>
  <c r="BN7"/>
  <c r="BN8"/>
  <c r="BN9"/>
  <c r="BN10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30"/>
  <c r="BN31"/>
  <c r="BN32"/>
  <c r="BN33"/>
  <c r="BN34"/>
  <c r="BN35"/>
  <c r="BN36"/>
  <c r="BN37"/>
  <c r="BN39"/>
  <c r="BN40"/>
  <c r="BN41"/>
  <c r="BN42"/>
  <c r="BN43"/>
  <c r="BN44"/>
  <c r="BN45"/>
  <c r="BN46"/>
  <c r="BN47"/>
  <c r="BN48"/>
  <c r="BN49"/>
  <c r="BN50"/>
  <c r="BN51"/>
  <c r="BN52"/>
  <c r="BN53"/>
  <c r="BN54"/>
  <c r="BN55"/>
  <c r="BN56"/>
  <c r="BN57"/>
  <c r="BN58"/>
  <c r="BN59"/>
  <c r="BN60"/>
  <c r="BN61"/>
  <c r="BN62"/>
  <c r="BN63"/>
  <c r="BN64"/>
  <c r="BN65"/>
  <c r="BN66"/>
  <c r="BN67"/>
  <c r="BN68"/>
  <c r="BN69"/>
  <c r="BN70"/>
  <c r="BN71"/>
  <c r="BN72"/>
  <c r="BN73"/>
  <c r="BN74"/>
  <c r="BN75"/>
  <c r="BN76"/>
  <c r="BN77"/>
  <c r="BN78"/>
  <c r="BN79"/>
  <c r="BN80"/>
  <c r="BN81"/>
  <c r="BN82"/>
  <c r="BN83"/>
  <c r="BN84"/>
  <c r="BN85"/>
  <c r="BN86"/>
  <c r="BN92"/>
  <c r="BN87"/>
  <c r="BN88"/>
  <c r="BN89"/>
  <c r="BN90"/>
  <c r="BN91"/>
  <c r="BN94"/>
  <c r="BN95"/>
  <c r="BN96"/>
  <c r="BN97"/>
  <c r="BN98"/>
  <c r="BN99"/>
  <c r="BN100"/>
  <c r="BN101"/>
  <c r="BN102"/>
  <c r="BN4"/>
  <c r="BN5"/>
  <c r="BC6" i="7"/>
  <c r="BC7"/>
  <c r="BC10"/>
  <c r="BC11"/>
  <c r="BC12"/>
  <c r="BC13"/>
  <c r="BC14"/>
  <c r="BC15"/>
  <c r="BC17"/>
  <c r="BC18"/>
  <c r="BC21"/>
  <c r="BC22"/>
  <c r="BC23"/>
  <c r="BC24"/>
  <c r="BC25"/>
  <c r="BC26"/>
  <c r="BC27"/>
  <c r="BC28"/>
  <c r="BC29"/>
  <c r="BC31"/>
  <c r="BC32"/>
  <c r="BC33"/>
  <c r="BC34"/>
  <c r="BC35"/>
  <c r="BC36"/>
  <c r="BC37"/>
  <c r="BC38"/>
  <c r="BC41"/>
  <c r="BC43"/>
  <c r="BC44"/>
  <c r="AQ4" i="3"/>
  <c r="AF6" i="7"/>
  <c r="AF7"/>
  <c r="AF8"/>
  <c r="AF10"/>
  <c r="AF11"/>
  <c r="AF12"/>
  <c r="AF13"/>
  <c r="AF14"/>
  <c r="AF15"/>
  <c r="AF17"/>
  <c r="AF18"/>
  <c r="AF19"/>
  <c r="AF21"/>
  <c r="AF22"/>
  <c r="AF24"/>
  <c r="AF25"/>
  <c r="AF28"/>
  <c r="AF29"/>
  <c r="AF31"/>
  <c r="AF34"/>
  <c r="AF36"/>
  <c r="AF37"/>
  <c r="AF38"/>
  <c r="AF40"/>
  <c r="AF41"/>
  <c r="AF43"/>
  <c r="AF44"/>
  <c r="BN6" i="3"/>
  <c r="AF46" i="7" l="1"/>
  <c r="BC46"/>
</calcChain>
</file>

<file path=xl/sharedStrings.xml><?xml version="1.0" encoding="utf-8"?>
<sst xmlns="http://schemas.openxmlformats.org/spreadsheetml/2006/main" count="1913" uniqueCount="925">
  <si>
    <t>REF GAC</t>
  </si>
  <si>
    <t>30.000.00</t>
  </si>
  <si>
    <t>CALES SURELEV° (10)</t>
  </si>
  <si>
    <t>97.980.00</t>
  </si>
  <si>
    <t>CROCHET CHIRURGICAL</t>
  </si>
  <si>
    <t>47.601.39</t>
  </si>
  <si>
    <t>.014</t>
  </si>
  <si>
    <t>03.200.14</t>
  </si>
  <si>
    <t>.012</t>
  </si>
  <si>
    <t>47.012.05</t>
  </si>
  <si>
    <t>BOMBE DE FROID</t>
  </si>
  <si>
    <t>FREEZE SPRAY</t>
  </si>
  <si>
    <t>GAINE POUR ARC</t>
  </si>
  <si>
    <t>.022 BLANC</t>
  </si>
  <si>
    <t>97.700.10</t>
  </si>
  <si>
    <t>.022 GRIS</t>
  </si>
  <si>
    <t>97.710.10</t>
  </si>
  <si>
    <t>LONGUE</t>
  </si>
  <si>
    <t>OXYDE D'ALUMINIUM</t>
  </si>
  <si>
    <t>MICROETCHER II/50µ</t>
  </si>
  <si>
    <t>97.222.30</t>
  </si>
  <si>
    <t>MICROETCHER II/90µ</t>
  </si>
  <si>
    <t>97.222.29</t>
  </si>
  <si>
    <t>MICROBRUSH</t>
  </si>
  <si>
    <t>Q(50)</t>
  </si>
  <si>
    <t>17.000.25</t>
  </si>
  <si>
    <t>ECARTEUR</t>
  </si>
  <si>
    <t>MIROIRS PHOTO</t>
  </si>
  <si>
    <t>LAMPE A POLYMERISER</t>
  </si>
  <si>
    <t>97.300.59</t>
  </si>
  <si>
    <t>ELASTIQUES</t>
  </si>
  <si>
    <t>INTRA BUCCAUX</t>
  </si>
  <si>
    <t>EXTRA BUCCAUX</t>
  </si>
  <si>
    <t>LIGATURES ELASTOMERIQUE</t>
  </si>
  <si>
    <t>CHAINETTE ELASTOMERIQUE</t>
  </si>
  <si>
    <t>FIL ELASTIQUE</t>
  </si>
  <si>
    <t>34.430.12</t>
  </si>
  <si>
    <t>ULTRA THREAD/GRIS/.030</t>
  </si>
  <si>
    <t>ULTRA THREAD/BLANC/.030</t>
  </si>
  <si>
    <t>34.430.11</t>
  </si>
  <si>
    <t>MASQUE DELAIRE</t>
  </si>
  <si>
    <t>17.100.20</t>
  </si>
  <si>
    <t>CLE ACTIVATION VERIN</t>
  </si>
  <si>
    <t>97.111.11</t>
  </si>
  <si>
    <t>LARGE/DOUBLE FACE/Q(10)</t>
  </si>
  <si>
    <t>FRAISE A STRIPPING</t>
  </si>
  <si>
    <t>PLAQUE THERMO</t>
  </si>
  <si>
    <t>PLATRE</t>
  </si>
  <si>
    <t>ORTHODONTIQUE EXTRA BLANC</t>
  </si>
  <si>
    <t>ISSOF.SIRIUS</t>
  </si>
  <si>
    <t>IS25.700.35</t>
  </si>
  <si>
    <t>GEL TRIAD</t>
  </si>
  <si>
    <t>BLEU</t>
  </si>
  <si>
    <t>FRAISE RESINE</t>
  </si>
  <si>
    <t>MEULETTE POLISSAGE</t>
  </si>
  <si>
    <t>JEU DE 3</t>
  </si>
  <si>
    <t>IS10H9600</t>
  </si>
  <si>
    <t>ROUE DE POLISSAGE</t>
  </si>
  <si>
    <t>JEU DE 4</t>
  </si>
  <si>
    <t>1898C</t>
  </si>
  <si>
    <t>DISQUE DECOUPE GOUTTIERE</t>
  </si>
  <si>
    <t>THERMOFORMEUR</t>
  </si>
  <si>
    <t>IS25.105.00</t>
  </si>
  <si>
    <t>MINIMOLD</t>
  </si>
  <si>
    <t>KIT</t>
  </si>
  <si>
    <t>ISMMASSTK</t>
  </si>
  <si>
    <t>KIT DE 10</t>
  </si>
  <si>
    <t>ISMMBTNK</t>
  </si>
  <si>
    <t>MEMOSYL</t>
  </si>
  <si>
    <t>1 BOITE/2X50ml</t>
  </si>
  <si>
    <t>66004969/S</t>
  </si>
  <si>
    <t>LIQUIDE DE SEPARATION</t>
  </si>
  <si>
    <t>3 FLACONS/10ml</t>
  </si>
  <si>
    <t>25.201.35</t>
  </si>
  <si>
    <t>97.750.00</t>
  </si>
  <si>
    <t>97.150.99</t>
  </si>
  <si>
    <t>97.222.22</t>
  </si>
  <si>
    <t>SABLEUSE</t>
  </si>
  <si>
    <t>CABINE ASPIRANTE SABLEUSE</t>
  </si>
  <si>
    <t>97.222.26</t>
  </si>
  <si>
    <t>PLAQUETTE POUR BRACKET</t>
  </si>
  <si>
    <t>20.050.99</t>
  </si>
  <si>
    <t>CUPULE</t>
  </si>
  <si>
    <t>25.140.17</t>
  </si>
  <si>
    <t>CIRE PROTECTION</t>
  </si>
  <si>
    <t>17.222.22</t>
  </si>
  <si>
    <t>BLANC/Q(50 BOITES)</t>
  </si>
  <si>
    <t>ROUGE (CANELLE)/Q(50 BOITES)</t>
  </si>
  <si>
    <t>17.222.23</t>
  </si>
  <si>
    <t>BROSSETTE INTERPROXIMALE</t>
  </si>
  <si>
    <t>52.610.10</t>
  </si>
  <si>
    <t>BOITE DE CONTENTION</t>
  </si>
  <si>
    <t>NOIR METAL</t>
  </si>
  <si>
    <t>12.200.04</t>
  </si>
  <si>
    <t>97.000.00</t>
  </si>
  <si>
    <t>IDEAL CLEAR/0,50mm/Q(50)</t>
  </si>
  <si>
    <t>BLANCHIMENT/Q(100)</t>
  </si>
  <si>
    <t>IDEAL CLEAR/0,75mm/Q(50)</t>
  </si>
  <si>
    <t>IDEAL CLEAR/1mm/Q(50)</t>
  </si>
  <si>
    <t>IDEAL CLEAR/1,5mm/Q(50)</t>
  </si>
  <si>
    <t>IDEAL CLEAR/2mm/Q(50)</t>
  </si>
  <si>
    <t>FLUX/30g</t>
  </si>
  <si>
    <t>ARGENT/0,4mm</t>
  </si>
  <si>
    <t>SOUDURE</t>
  </si>
  <si>
    <t>REF 3M</t>
  </si>
  <si>
    <t>.014/Q(100)</t>
  </si>
  <si>
    <t>390.145</t>
  </si>
  <si>
    <t>Q(100)</t>
  </si>
  <si>
    <t>712.092</t>
  </si>
  <si>
    <t>PISTOLET CAPSULE</t>
  </si>
  <si>
    <t>712.032</t>
  </si>
  <si>
    <t>ORTHOLUX LUMINOUS</t>
  </si>
  <si>
    <t>704.450</t>
  </si>
  <si>
    <t>FORSUS</t>
  </si>
  <si>
    <t>REF AO</t>
  </si>
  <si>
    <t>BOUTON  A COLLER</t>
  </si>
  <si>
    <t>CURVED/Q(10)</t>
  </si>
  <si>
    <t>292.171</t>
  </si>
  <si>
    <t>CROCHET PLASTIQUE INVISALIGN</t>
  </si>
  <si>
    <t>CLEAT A COLLER</t>
  </si>
  <si>
    <t>593.165</t>
  </si>
  <si>
    <t>PISTOLET CARPULE FUJI</t>
  </si>
  <si>
    <t>001.871</t>
  </si>
  <si>
    <t>METAL</t>
  </si>
  <si>
    <t>Q(400)</t>
  </si>
  <si>
    <t>001.914</t>
  </si>
  <si>
    <t>BLOC A SPATULER</t>
  </si>
  <si>
    <t>Q(4)</t>
  </si>
  <si>
    <t>001.907</t>
  </si>
  <si>
    <t>851.793</t>
  </si>
  <si>
    <t>855.636</t>
  </si>
  <si>
    <t>.014/Q100</t>
  </si>
  <si>
    <t>.012/Q1000</t>
  </si>
  <si>
    <t>855.623</t>
  </si>
  <si>
    <t>.010/Q1000</t>
  </si>
  <si>
    <t>855.628</t>
  </si>
  <si>
    <t>DISTRIBUTEUR ELASTIQUE</t>
  </si>
  <si>
    <t>851.824</t>
  </si>
  <si>
    <t>SANS LATEX</t>
  </si>
  <si>
    <t>FERME</t>
  </si>
  <si>
    <t>MOYENNE</t>
  </si>
  <si>
    <t>851.623C</t>
  </si>
  <si>
    <t>CLEAR/Q100</t>
  </si>
  <si>
    <t>861.200</t>
  </si>
  <si>
    <t>ASSORTIMENT/Q100</t>
  </si>
  <si>
    <t>861.074</t>
  </si>
  <si>
    <t>ADULTE</t>
  </si>
  <si>
    <t>ENFANT</t>
  </si>
  <si>
    <t>861.095</t>
  </si>
  <si>
    <t>861.094</t>
  </si>
  <si>
    <t>CLEAR/Q6</t>
  </si>
  <si>
    <t>852.760</t>
  </si>
  <si>
    <t>Q10</t>
  </si>
  <si>
    <t>REF LEONE</t>
  </si>
  <si>
    <t>A0558.00</t>
  </si>
  <si>
    <t>ASSORTIMENT/Q200</t>
  </si>
  <si>
    <t>A3038.99</t>
  </si>
  <si>
    <t>CRAYON MARQUEUR</t>
  </si>
  <si>
    <t>BLANC</t>
  </si>
  <si>
    <t>T3608.00</t>
  </si>
  <si>
    <t>REF ORMODENT</t>
  </si>
  <si>
    <t>OR0.270.0012</t>
  </si>
  <si>
    <t>LIGATURE COURTE METAL</t>
  </si>
  <si>
    <t>LIGATURE COURTE TEFLON</t>
  </si>
  <si>
    <t>LIGATURE LONGUE METAL</t>
  </si>
  <si>
    <t>LIGATURE LONGUE TEFLON</t>
  </si>
  <si>
    <t>OR0.272.0012</t>
  </si>
  <si>
    <t>.012/Q100</t>
  </si>
  <si>
    <t>OR0.270.0001</t>
  </si>
  <si>
    <t>OR0.271.0001</t>
  </si>
  <si>
    <t>CROCHET PLASTIQUE POUR ELASTIQUES</t>
  </si>
  <si>
    <t>.022/Q50</t>
  </si>
  <si>
    <t>AY0.704.9000</t>
  </si>
  <si>
    <t>AI0.640.0100</t>
  </si>
  <si>
    <t>TP0.100.0238</t>
  </si>
  <si>
    <t>.028/CLAIRE/3m</t>
  </si>
  <si>
    <t>.028/GRISE/3m</t>
  </si>
  <si>
    <t>SM0.200.1005</t>
  </si>
  <si>
    <t>PISTOLET CAPSULE UNIDOSE</t>
  </si>
  <si>
    <t>KERR</t>
  </si>
  <si>
    <t>OR0.740.0197</t>
  </si>
  <si>
    <t>FRAISE A COLLE</t>
  </si>
  <si>
    <t>Q5</t>
  </si>
  <si>
    <t>OR0.741.1171</t>
  </si>
  <si>
    <t>BROSSETTE CONTRE ANGLE</t>
  </si>
  <si>
    <t>Q12</t>
  </si>
  <si>
    <t>PG0.012.1204</t>
  </si>
  <si>
    <t>PATE A POLIR</t>
  </si>
  <si>
    <t>NON FLUOREE</t>
  </si>
  <si>
    <t>DE0.923.0020</t>
  </si>
  <si>
    <t>75 FEUILLES</t>
  </si>
  <si>
    <t>OR0.740.0124</t>
  </si>
  <si>
    <t>TRANSPARENT</t>
  </si>
  <si>
    <t>SG0.720.0690</t>
  </si>
  <si>
    <t>ASPIRATION FINE</t>
  </si>
  <si>
    <t>Q100</t>
  </si>
  <si>
    <t>PG0.337.0648</t>
  </si>
  <si>
    <t>COTON SALIVAIRE</t>
  </si>
  <si>
    <t>DIAMETRE 8mm/Q300</t>
  </si>
  <si>
    <t>RK0.340.0101</t>
  </si>
  <si>
    <t>DIAMETRE 10mm/Q300</t>
  </si>
  <si>
    <t>RK0.340.0102</t>
  </si>
  <si>
    <t>COTON ROEKO</t>
  </si>
  <si>
    <t>DIAMETRE 10mm/Q100</t>
  </si>
  <si>
    <t>RK0.340.0155</t>
  </si>
  <si>
    <t>GRIS/.030/15m</t>
  </si>
  <si>
    <t>OR0.640.2030</t>
  </si>
  <si>
    <t>CLAIR/.030/15m</t>
  </si>
  <si>
    <t>OR0.640.2031</t>
  </si>
  <si>
    <t>FERME/CLEAR</t>
  </si>
  <si>
    <t>FERME/GREY</t>
  </si>
  <si>
    <t>MOYENNE/CLEAR</t>
  </si>
  <si>
    <t>MOYENNE/GREY</t>
  </si>
  <si>
    <t>GRANDE/CLEAR</t>
  </si>
  <si>
    <t>GRANDE/GREY</t>
  </si>
  <si>
    <t>FERME/CLAIR/4m</t>
  </si>
  <si>
    <t>OR0.639.0002</t>
  </si>
  <si>
    <t>FERME/GRISE/4m</t>
  </si>
  <si>
    <t>OR0.639.0001</t>
  </si>
  <si>
    <t>MOYENNE/CLAIR/4m</t>
  </si>
  <si>
    <t>OR0.639.0004</t>
  </si>
  <si>
    <t>MOYENNE/GRISE/4m</t>
  </si>
  <si>
    <t>OR0.639.0003</t>
  </si>
  <si>
    <t>GRANDE/CLAIR/4m</t>
  </si>
  <si>
    <t>OR0.639.0019</t>
  </si>
  <si>
    <t>GRANDE/GRISE/4m</t>
  </si>
  <si>
    <t>OR0.639.0018</t>
  </si>
  <si>
    <t>OR0.716.0001</t>
  </si>
  <si>
    <t>POCHETTE FEO</t>
  </si>
  <si>
    <t>NOIR/Q10</t>
  </si>
  <si>
    <t>AI0.229.0300</t>
  </si>
  <si>
    <t>CALES RETRO INCISIVES</t>
  </si>
  <si>
    <t>OR0.350.0000</t>
  </si>
  <si>
    <t>OA0.700.0004</t>
  </si>
  <si>
    <t>ORMCO Q10 (A+ Q25)</t>
  </si>
  <si>
    <t>OR0.300.0092 (AY0.704.4014)</t>
  </si>
  <si>
    <t>OR0.710.0013</t>
  </si>
  <si>
    <t>SNOW WHITE/28kg</t>
  </si>
  <si>
    <t>MM0.469.0092</t>
  </si>
  <si>
    <t>ID0.169.0998</t>
  </si>
  <si>
    <t>BOL A PLATRE</t>
  </si>
  <si>
    <t>MOYEN</t>
  </si>
  <si>
    <t>PG0.100.0871</t>
  </si>
  <si>
    <t>COUTEAU A PLATRE</t>
  </si>
  <si>
    <t>SA0.845.1996</t>
  </si>
  <si>
    <t>INOX</t>
  </si>
  <si>
    <t>TE0.847.1916</t>
  </si>
  <si>
    <t>FRAISE A PLATRE</t>
  </si>
  <si>
    <t>DIAM 0,7</t>
  </si>
  <si>
    <t>ID0.194.2237</t>
  </si>
  <si>
    <t>BOITE MOULAGE</t>
  </si>
  <si>
    <t>6 COMPARTIMENTS/Q100</t>
  </si>
  <si>
    <t>CH0.710.0100</t>
  </si>
  <si>
    <t>BOITE DE 5/Q40</t>
  </si>
  <si>
    <t>OR0.757.0010</t>
  </si>
  <si>
    <t>RESINE AUTO POLYMERISABLE</t>
  </si>
  <si>
    <t>ORTHORESIN/ROSE/500g/250ml</t>
  </si>
  <si>
    <t>DE0.434.0023</t>
  </si>
  <si>
    <t>RESINE PHOTO POLYMERISABLE</t>
  </si>
  <si>
    <t>DE0.434.7110</t>
  </si>
  <si>
    <t>COPYPLAST/COLLAGE INDIRECT/0,5mm/Q10</t>
  </si>
  <si>
    <t>SC0.601.3176</t>
  </si>
  <si>
    <t>ERKOFLEX/1mm/Q10</t>
  </si>
  <si>
    <t>ER0.581.710C</t>
  </si>
  <si>
    <t>ERKOFLEX/1,5mm/Q10</t>
  </si>
  <si>
    <t>ER0.581.615C</t>
  </si>
  <si>
    <t>TRUPLAST/2mm/Q10</t>
  </si>
  <si>
    <t>AI0.601.TC20</t>
  </si>
  <si>
    <t>VERNIS ISOLANT</t>
  </si>
  <si>
    <t>0,5L/BIOPLAST</t>
  </si>
  <si>
    <t>SC0.601.3189</t>
  </si>
  <si>
    <t>SOUDURE ARGENT</t>
  </si>
  <si>
    <t>BOBINE .025</t>
  </si>
  <si>
    <t>OR0.759.0025</t>
  </si>
  <si>
    <t>FLUX SOUDURE</t>
  </si>
  <si>
    <t>ORMOFLUX/50g</t>
  </si>
  <si>
    <t>OD0.759.1985</t>
  </si>
  <si>
    <t>FIL ACIER LABO</t>
  </si>
  <si>
    <t>GRANDE BOBINE/500g/DUR</t>
  </si>
  <si>
    <t>LWI.267.0008</t>
  </si>
  <si>
    <t>COUTEAU A CIRE</t>
  </si>
  <si>
    <t>GRAND</t>
  </si>
  <si>
    <t>PG0.845.2067</t>
  </si>
  <si>
    <t>SPATULE A PLATRE</t>
  </si>
  <si>
    <t>SPATULE DE ZAHLE</t>
  </si>
  <si>
    <t>SA0.847.0197</t>
  </si>
  <si>
    <t>VIBREUR PLATRE</t>
  </si>
  <si>
    <t>TAILLE PLATRE</t>
  </si>
  <si>
    <t>SP0.300.0200</t>
  </si>
  <si>
    <t>MICROETCHER</t>
  </si>
  <si>
    <t>SD0.002.2005</t>
  </si>
  <si>
    <t>SD0.005.8500</t>
  </si>
  <si>
    <t>BROSSE A DENT JETABLE</t>
  </si>
  <si>
    <t>HW0.711.0006</t>
  </si>
  <si>
    <t>Q1</t>
  </si>
  <si>
    <t>EV0.714.0111</t>
  </si>
  <si>
    <t>EV0.714.0112</t>
  </si>
  <si>
    <t>REF FORESTADENT</t>
  </si>
  <si>
    <t>PLAT (TIGE COURTE) Q10</t>
  </si>
  <si>
    <t>760.0802</t>
  </si>
  <si>
    <t>PLAT (TIGE LONGUE) Q10</t>
  </si>
  <si>
    <t>760.0801</t>
  </si>
  <si>
    <t>COURBE Q10</t>
  </si>
  <si>
    <t>760.0805</t>
  </si>
  <si>
    <t>SILICONE Q50</t>
  </si>
  <si>
    <t>413.0011</t>
  </si>
  <si>
    <t>312.1009</t>
  </si>
  <si>
    <t>KOBAYASHI METAL</t>
  </si>
  <si>
    <t>KOBAYASHI TEFLON</t>
  </si>
  <si>
    <t>312.1011</t>
  </si>
  <si>
    <t>Q50</t>
  </si>
  <si>
    <t>312.1002</t>
  </si>
  <si>
    <t>312.1010</t>
  </si>
  <si>
    <t>312.1005</t>
  </si>
  <si>
    <t>312.1007</t>
  </si>
  <si>
    <t>GRISE/Q1000</t>
  </si>
  <si>
    <t>659.0012</t>
  </si>
  <si>
    <t>Q1000</t>
  </si>
  <si>
    <t>655.0002</t>
  </si>
  <si>
    <t>MOYENNE/CLAIR/1,5M</t>
  </si>
  <si>
    <t>655.0001</t>
  </si>
  <si>
    <t>GRANDE/CLAIR/1,5M</t>
  </si>
  <si>
    <t>655.0003</t>
  </si>
  <si>
    <t>562.0002</t>
  </si>
  <si>
    <t>LIGHT</t>
  </si>
  <si>
    <t>MEDIUM</t>
  </si>
  <si>
    <t>HEAVY</t>
  </si>
  <si>
    <t>100.0009</t>
  </si>
  <si>
    <t>408.0105</t>
  </si>
  <si>
    <t>408.0106</t>
  </si>
  <si>
    <t>408.0108</t>
  </si>
  <si>
    <t>408.0110</t>
  </si>
  <si>
    <t>408.0115</t>
  </si>
  <si>
    <t>408.0220</t>
  </si>
  <si>
    <t>408.0515</t>
  </si>
  <si>
    <t>408.0610</t>
  </si>
  <si>
    <t>TRACK V</t>
  </si>
  <si>
    <t>900.2000</t>
  </si>
  <si>
    <t>TAILLE 1/Q20</t>
  </si>
  <si>
    <t>100.0051</t>
  </si>
  <si>
    <t>TAILLE 2/Q20</t>
  </si>
  <si>
    <t>100.0052</t>
  </si>
  <si>
    <t>REF GACD</t>
  </si>
  <si>
    <t>REF MEGA DENTAL</t>
  </si>
  <si>
    <t>221.756</t>
  </si>
  <si>
    <t>221.990</t>
  </si>
  <si>
    <t>223.442</t>
  </si>
  <si>
    <t>HEMOSPAD/15ml</t>
  </si>
  <si>
    <t>223.083</t>
  </si>
  <si>
    <t>2215.582</t>
  </si>
  <si>
    <t>2215.583</t>
  </si>
  <si>
    <t>2211.862</t>
  </si>
  <si>
    <t>2211.861</t>
  </si>
  <si>
    <t>DENTATEST/200ml/MENTHE</t>
  </si>
  <si>
    <t>223.201</t>
  </si>
  <si>
    <t>ANTI-HEMORRAGIQUE</t>
  </si>
  <si>
    <t>MEDIBASE/Q100</t>
  </si>
  <si>
    <t>GANTS</t>
  </si>
  <si>
    <t>VINYL/Q100</t>
  </si>
  <si>
    <t>225.859</t>
  </si>
  <si>
    <t>LATEX/Q100</t>
  </si>
  <si>
    <t>225.432</t>
  </si>
  <si>
    <t>MASQUE PROTECTION PAPIER</t>
  </si>
  <si>
    <t>BLANC/Q50</t>
  </si>
  <si>
    <t>225.714</t>
  </si>
  <si>
    <t>DISTRIBUTEUR GOBELET</t>
  </si>
  <si>
    <t>CROSSTEX</t>
  </si>
  <si>
    <t>225.053</t>
  </si>
  <si>
    <t>GOBELET</t>
  </si>
  <si>
    <t>CROSSTEX/Q1000/ARGENTE</t>
  </si>
  <si>
    <t>225.144</t>
  </si>
  <si>
    <t>225.932</t>
  </si>
  <si>
    <t>225.933</t>
  </si>
  <si>
    <t>PAROTISROLL/10mm/Q100</t>
  </si>
  <si>
    <t>225.010</t>
  </si>
  <si>
    <t>ASPIRATION GROSSE</t>
  </si>
  <si>
    <t>MEDIBASE/TRANSPARENTE/Q100</t>
  </si>
  <si>
    <t>225.753</t>
  </si>
  <si>
    <t>225.214</t>
  </si>
  <si>
    <t>HYGOVAC VENT/Q100</t>
  </si>
  <si>
    <t>REGULAR+DISTRIBUTEUR/Q400</t>
  </si>
  <si>
    <t>225.440</t>
  </si>
  <si>
    <t>225.740</t>
  </si>
  <si>
    <t>MINI-PINCEAUX</t>
  </si>
  <si>
    <t>225.752</t>
  </si>
  <si>
    <t>MEDIBASE/7X8cm/Q100</t>
  </si>
  <si>
    <t>225.698</t>
  </si>
  <si>
    <t>PLATEAU JETTABLE</t>
  </si>
  <si>
    <t>MEDIBASE/IMPREGNEE/Q100/ASSORTIS</t>
  </si>
  <si>
    <t>2215.637</t>
  </si>
  <si>
    <t>PASTILLE NETTOYAGE</t>
  </si>
  <si>
    <t>2215.992</t>
  </si>
  <si>
    <t>FRAISE DIAMANT</t>
  </si>
  <si>
    <t>2266.005</t>
  </si>
  <si>
    <t>BOULE/.016/19mm/Q5</t>
  </si>
  <si>
    <t>CYLINDRIQUE BOUT ROND/.014/19mm/Q5</t>
  </si>
  <si>
    <t>2266.118</t>
  </si>
  <si>
    <t>226.433</t>
  </si>
  <si>
    <t>FRAISE A SURELEVATION</t>
  </si>
  <si>
    <t>SS WHITE/.012/4mm/Q10</t>
  </si>
  <si>
    <t>226.879</t>
  </si>
  <si>
    <t>KOMET/TURBINE/LONGUES/8mm/Q5</t>
  </si>
  <si>
    <t>226.728</t>
  </si>
  <si>
    <t>POLISSOIR CUPULE</t>
  </si>
  <si>
    <t>POLISSOIR FLAMME</t>
  </si>
  <si>
    <t>SILICONE ?/FLAMME NOIRE/Q10</t>
  </si>
  <si>
    <t>227.372</t>
  </si>
  <si>
    <t>SILICONE ?/CUPULE NOIRE/Q10</t>
  </si>
  <si>
    <t>227.373</t>
  </si>
  <si>
    <t>MEDIBASE/NYLON/Q50</t>
  </si>
  <si>
    <t>227.129</t>
  </si>
  <si>
    <t>PORTE FRAISE</t>
  </si>
  <si>
    <t>ECO-BLOC/14 PERFORATION/MIXTE/GRIS</t>
  </si>
  <si>
    <t>226.148</t>
  </si>
  <si>
    <t>PISTOLT APPLICATEUR</t>
  </si>
  <si>
    <t>2212.881</t>
  </si>
  <si>
    <t>POUDRE/50g/UNIFAST LC/TEINTE A2</t>
  </si>
  <si>
    <t>2213.006</t>
  </si>
  <si>
    <t>LIQUIDE/2X15g/UNIFAST LC</t>
  </si>
  <si>
    <t>2212.617</t>
  </si>
  <si>
    <t>PAPIER ARTICULE</t>
  </si>
  <si>
    <t>ARTI-FOL/8µ/20m/DOUBLE FACE/ROUGE</t>
  </si>
  <si>
    <t>2215.404</t>
  </si>
  <si>
    <t>SNOW WHITE KERR/4,5kg</t>
  </si>
  <si>
    <t>221.325</t>
  </si>
  <si>
    <t>DENT.O.PLAST/LARGE/600cc</t>
  </si>
  <si>
    <t>221.767</t>
  </si>
  <si>
    <t>PETIT</t>
  </si>
  <si>
    <t>2211.395</t>
  </si>
  <si>
    <t>221.753</t>
  </si>
  <si>
    <t>KEYSTONE</t>
  </si>
  <si>
    <t>2216.313</t>
  </si>
  <si>
    <t>SEMI.RIGIDE/0.5mm/Q50</t>
  </si>
  <si>
    <t>2218.270</t>
  </si>
  <si>
    <t>RIGIDE/1,5mm/Q25</t>
  </si>
  <si>
    <t>2218.272</t>
  </si>
  <si>
    <t>RIGIDE/2mm/Q25</t>
  </si>
  <si>
    <t>2218.274</t>
  </si>
  <si>
    <t>MINIBLASTER</t>
  </si>
  <si>
    <t>228.100</t>
  </si>
  <si>
    <t>ALUMINE DELDENT/50µ/454g</t>
  </si>
  <si>
    <t>228.919</t>
  </si>
  <si>
    <t>ULTRADENT/ADULTE</t>
  </si>
  <si>
    <t>ULTRADENT/ENFANT</t>
  </si>
  <si>
    <t>DENTSPLY/GRISE/Q990</t>
  </si>
  <si>
    <t>2261.609</t>
  </si>
  <si>
    <t>G&amp;H/.010/Q500</t>
  </si>
  <si>
    <t>2262.005</t>
  </si>
  <si>
    <t>G&amp;H/.010/Q1000</t>
  </si>
  <si>
    <t>2262.002</t>
  </si>
  <si>
    <t>ORTHO TECHNOLOGIE/.012/Q100</t>
  </si>
  <si>
    <t>2262.050</t>
  </si>
  <si>
    <t>2261.030</t>
  </si>
  <si>
    <t>FERME/CLAIR/1,5M</t>
  </si>
  <si>
    <t>2261.616</t>
  </si>
  <si>
    <t>2261.624</t>
  </si>
  <si>
    <t>2261.620</t>
  </si>
  <si>
    <t>2261.617</t>
  </si>
  <si>
    <t>2261.625</t>
  </si>
  <si>
    <t>2261.621</t>
  </si>
  <si>
    <t>2261.031</t>
  </si>
  <si>
    <t>G&amp;H</t>
  </si>
  <si>
    <t>G&amp;H/LEGER/Q50</t>
  </si>
  <si>
    <t>BOITE PORTE CLE AVEC CROCHET</t>
  </si>
  <si>
    <t>G&amp;H/Q50</t>
  </si>
  <si>
    <t>2261.712</t>
  </si>
  <si>
    <t>COURT/Q20</t>
  </si>
  <si>
    <t>2262.036</t>
  </si>
  <si>
    <t>KIT INTRODUCTION (3 DE CHAQUE)</t>
  </si>
  <si>
    <t>2265.800</t>
  </si>
  <si>
    <t>2262.102</t>
  </si>
  <si>
    <t>G&amp;H/PLAT ROND/Q20</t>
  </si>
  <si>
    <t>G&amp;H/COURBE/Q20</t>
  </si>
  <si>
    <t>2262.101</t>
  </si>
  <si>
    <t>ORTHO TECHNOLOGY/Q10</t>
  </si>
  <si>
    <t>2262.103</t>
  </si>
  <si>
    <t>1 TIGE/BLEU</t>
  </si>
  <si>
    <t>1 TIGE/TRANSPARENT</t>
  </si>
  <si>
    <t>2285.001</t>
  </si>
  <si>
    <t>CLASSIQUE/GRAND</t>
  </si>
  <si>
    <t>2265.034</t>
  </si>
  <si>
    <t>CLASSIQUE/PETIT</t>
  </si>
  <si>
    <t>2265.035</t>
  </si>
  <si>
    <t>G&amp;H/NOIR/Q5</t>
  </si>
  <si>
    <t>2279.014</t>
  </si>
  <si>
    <t>DIFFERENTE COULEUR/PETITE/Q10</t>
  </si>
  <si>
    <t>2218.020</t>
  </si>
  <si>
    <t>DIFFERENTE COULEUR/GRANDE/Q10</t>
  </si>
  <si>
    <t>NEXA DENTAL/Q100</t>
  </si>
  <si>
    <t>2279.003</t>
  </si>
  <si>
    <t>TOTAL</t>
  </si>
  <si>
    <t>3120.122</t>
  </si>
  <si>
    <t>CYBERTECH/TAILLE 1/300g</t>
  </si>
  <si>
    <t>4939.122</t>
  </si>
  <si>
    <t>CYBERTECH/TAILLE 3/300g</t>
  </si>
  <si>
    <t>4931.122</t>
  </si>
  <si>
    <t>CYBER EVAC/Q100/TRANSPARENTE</t>
  </si>
  <si>
    <t>4952.122</t>
  </si>
  <si>
    <t>4957.122</t>
  </si>
  <si>
    <t>CYBERTECH/Q50</t>
  </si>
  <si>
    <t>4907.122</t>
  </si>
  <si>
    <t>DISTRIBUTEUR PAPIER</t>
  </si>
  <si>
    <t>5203.176</t>
  </si>
  <si>
    <t>DISTRIBUTEUR SAVON</t>
  </si>
  <si>
    <t>ALU/TORK</t>
  </si>
  <si>
    <t>4233.013</t>
  </si>
  <si>
    <t>DISTRIBUTEUR</t>
  </si>
  <si>
    <t>3293.172</t>
  </si>
  <si>
    <t>BLANC/Q3000</t>
  </si>
  <si>
    <t>1922.003</t>
  </si>
  <si>
    <t>3569.090</t>
  </si>
  <si>
    <t>8064.002</t>
  </si>
  <si>
    <t>FRAISE A METAUX</t>
  </si>
  <si>
    <t>3663.191</t>
  </si>
  <si>
    <t>CYLINDRIQUE BOUT ROND XL/.018/VERTE/Q25</t>
  </si>
  <si>
    <t>BOULE/.018/VERTE/Q5</t>
  </si>
  <si>
    <t>3834.191</t>
  </si>
  <si>
    <t>5684.008</t>
  </si>
  <si>
    <t>SS WHITE/.012/Q10</t>
  </si>
  <si>
    <t>1386.111</t>
  </si>
  <si>
    <t>R&amp;S/.014/SURTAILLE BOUT ROND/Q5</t>
  </si>
  <si>
    <t>SURTAILLLE/BOUT PLAT/.012/Q10</t>
  </si>
  <si>
    <t>7521.111</t>
  </si>
  <si>
    <t>SS WHITE/PR2 TURBO/PREDATOR/Q10</t>
  </si>
  <si>
    <t>8276.008</t>
  </si>
  <si>
    <t>ASA DENATL/ALU/TURBINE ET C.A/24 TROUS</t>
  </si>
  <si>
    <t>4328.172</t>
  </si>
  <si>
    <t>CYBERPAD/7X8cm/Q100</t>
  </si>
  <si>
    <t>4155.122</t>
  </si>
  <si>
    <t>DE HEALTH/LARGE 12cm</t>
  </si>
  <si>
    <t>3695.122</t>
  </si>
  <si>
    <t>LONGUE BANDE/Q48</t>
  </si>
  <si>
    <t>3706.769</t>
  </si>
  <si>
    <t>3245.088</t>
  </si>
  <si>
    <t>KIT REGULAR ASSORTIMENT/Q400</t>
  </si>
  <si>
    <t>5422.004</t>
  </si>
  <si>
    <t>5424.004</t>
  </si>
  <si>
    <t>GRISE/Q12</t>
  </si>
  <si>
    <t>3210.191</t>
  </si>
  <si>
    <t>3211.191</t>
  </si>
  <si>
    <t>CYBERTECH/NYLON/Q50</t>
  </si>
  <si>
    <t>4069.122</t>
  </si>
  <si>
    <t>DE HEALTH/300g</t>
  </si>
  <si>
    <t>2298.191</t>
  </si>
  <si>
    <t>DE HEALTH/Q100</t>
  </si>
  <si>
    <t>4202.191</t>
  </si>
  <si>
    <t>KIT INTRODUCTION/3 DE CHAQUE</t>
  </si>
  <si>
    <t>9369.172</t>
  </si>
  <si>
    <t>MASEL/PLAT/ROND/Q10</t>
  </si>
  <si>
    <t>7329.172</t>
  </si>
  <si>
    <t>MASEL/COURBE/Q10</t>
  </si>
  <si>
    <t>7320°.172</t>
  </si>
  <si>
    <t>MASEL/21X25/Q10</t>
  </si>
  <si>
    <t>7611.172</t>
  </si>
  <si>
    <t>MASEL/.010/Q1000</t>
  </si>
  <si>
    <t>7615.172</t>
  </si>
  <si>
    <t>MASEL/.012/Q100</t>
  </si>
  <si>
    <t>7616.172</t>
  </si>
  <si>
    <t>7609.172</t>
  </si>
  <si>
    <t>7601.172</t>
  </si>
  <si>
    <t>7618.172</t>
  </si>
  <si>
    <t>4,5m</t>
  </si>
  <si>
    <t>CLAIR/.027/3m</t>
  </si>
  <si>
    <t>7788.172</t>
  </si>
  <si>
    <t>GRISE/.027/3m</t>
  </si>
  <si>
    <t>7789.172</t>
  </si>
  <si>
    <t>SACHET DE 100/Q50</t>
  </si>
  <si>
    <t>MASEL/COULEUR/Q100</t>
  </si>
  <si>
    <t>9274.172</t>
  </si>
  <si>
    <t>CLASSIQUE/PETIT/BLANC</t>
  </si>
  <si>
    <t>8289.172</t>
  </si>
  <si>
    <t>CLASSIQUE/GRAND/BLANC</t>
  </si>
  <si>
    <t>8280.172</t>
  </si>
  <si>
    <t>1 TIGE/BLANC</t>
  </si>
  <si>
    <t>8293.172</t>
  </si>
  <si>
    <t>6847.008</t>
  </si>
  <si>
    <t>ASSORTIMENT/PAILLETE/GRANDE/Q10</t>
  </si>
  <si>
    <t>ASSORTIMENT/PAILLETE/PETITE/Q10</t>
  </si>
  <si>
    <t>7834.172</t>
  </si>
  <si>
    <t>MASEL/NOIRE/16X23cm</t>
  </si>
  <si>
    <t>7861.172</t>
  </si>
  <si>
    <t>MASEL/NATUREL/Q50</t>
  </si>
  <si>
    <t>7852.172</t>
  </si>
  <si>
    <t>DANVILLE/50µ/454g</t>
  </si>
  <si>
    <t>1583.008</t>
  </si>
  <si>
    <t>5645.002</t>
  </si>
  <si>
    <t>0449.004</t>
  </si>
  <si>
    <t>HEMOSTASYL/COFFRET/2X2g+EMBOUT</t>
  </si>
  <si>
    <t>5302.014</t>
  </si>
  <si>
    <t>DENTSPLY/HEMOSPAD/15ml</t>
  </si>
  <si>
    <t>5756.014</t>
  </si>
  <si>
    <t>9696.090</t>
  </si>
  <si>
    <t>MANCHE NOIR PLASTIQUE</t>
  </si>
  <si>
    <t>PRODONT HOLLIGER</t>
  </si>
  <si>
    <t>9764.090</t>
  </si>
  <si>
    <t>2127.099</t>
  </si>
  <si>
    <t>GRAND BOIS</t>
  </si>
  <si>
    <t>5471.099</t>
  </si>
  <si>
    <t>INTERIEUR TIROIR</t>
  </si>
  <si>
    <t>INOX/DESIGN ABS</t>
  </si>
  <si>
    <t>5207.176</t>
  </si>
  <si>
    <t>REF</t>
  </si>
  <si>
    <t>886.9361</t>
  </si>
  <si>
    <t>BLOC PVC/7X8cm/Q100</t>
  </si>
  <si>
    <t>877.0331</t>
  </si>
  <si>
    <t>HS/LARGE 13cm</t>
  </si>
  <si>
    <t>900.1473</t>
  </si>
  <si>
    <t>878.1347</t>
  </si>
  <si>
    <t>880.6842</t>
  </si>
  <si>
    <t>HEMOSTASYL/COFFRET</t>
  </si>
  <si>
    <t>892.3180</t>
  </si>
  <si>
    <t>ENDO COLD/ORANGE/200ml</t>
  </si>
  <si>
    <t>900.1384</t>
  </si>
  <si>
    <t>892.3534</t>
  </si>
  <si>
    <t>878.2895</t>
  </si>
  <si>
    <t>HS/BOULE/018/VERTE/Q5</t>
  </si>
  <si>
    <t>878.2733</t>
  </si>
  <si>
    <t>HS/CYLINDRIQUE BOUT ROND LONGUE/018/VERTE/Q5</t>
  </si>
  <si>
    <t>KERR/Q5</t>
  </si>
  <si>
    <t>880.3960</t>
  </si>
  <si>
    <t>HS/CYLINDRIQUE  ROND SURTAILLE/012/Q10</t>
  </si>
  <si>
    <t>100.4372</t>
  </si>
  <si>
    <t>HS/CYLINDRIQUE/012/Q10</t>
  </si>
  <si>
    <t>100.5104</t>
  </si>
  <si>
    <t>NICHROMINOX/12 TROUS/MIXTE</t>
  </si>
  <si>
    <t>889.0036</t>
  </si>
  <si>
    <t>PISTOLET</t>
  </si>
  <si>
    <t>891.1777</t>
  </si>
  <si>
    <t>ELSODENT/CLASSIQUE/4X100+DISTRIBUTEUR</t>
  </si>
  <si>
    <t>891.2202</t>
  </si>
  <si>
    <t>HS/13cm/Q100</t>
  </si>
  <si>
    <t>900.1157</t>
  </si>
  <si>
    <t>892.7095</t>
  </si>
  <si>
    <t>ULTRADENT/SOFT TRAY/BLANCHIMENT/0,9mm/Q25</t>
  </si>
  <si>
    <t>877.1135</t>
  </si>
  <si>
    <t>BAUCH/18µ/ROULEAU/50m</t>
  </si>
  <si>
    <t>900.1925</t>
  </si>
  <si>
    <t>900.2735</t>
  </si>
  <si>
    <t>900.2782</t>
  </si>
  <si>
    <t>CYBERTECH/PLUSIEUR COULEUR/Q50</t>
  </si>
  <si>
    <t>900.3746</t>
  </si>
  <si>
    <t>900.3748</t>
  </si>
  <si>
    <t>DISTRIBUTEUR COTON</t>
  </si>
  <si>
    <t>900.6049</t>
  </si>
  <si>
    <t>MURAL/PLASTIQUE TRANSPARENT</t>
  </si>
  <si>
    <t>950.1071</t>
  </si>
  <si>
    <t>HS/MIXTE COULEUR/PLASTIQUE TRANSPARENT/Q3000</t>
  </si>
  <si>
    <t>900.3862</t>
  </si>
  <si>
    <t>CYBER EVAC/TRANSPARENTE/Q100</t>
  </si>
  <si>
    <t>900.2730</t>
  </si>
  <si>
    <t>TORK/ALU BROSSE</t>
  </si>
  <si>
    <t>891.2014</t>
  </si>
  <si>
    <t>ALU/TORK/S3</t>
  </si>
  <si>
    <t>891.2011</t>
  </si>
  <si>
    <t>TORK/BLANC/S1</t>
  </si>
  <si>
    <t>872.3989</t>
  </si>
  <si>
    <t>HS/Q100</t>
  </si>
  <si>
    <t>900.1377</t>
  </si>
  <si>
    <t>CYBERBRUSH/NYLON/Q50</t>
  </si>
  <si>
    <t>900.2847</t>
  </si>
  <si>
    <t>HS/MOYEN</t>
  </si>
  <si>
    <t>900.3265</t>
  </si>
  <si>
    <t>REF RMO</t>
  </si>
  <si>
    <t>ROND/MEDIUM/Q10</t>
  </si>
  <si>
    <t>A07903</t>
  </si>
  <si>
    <t>I00039</t>
  </si>
  <si>
    <t>ECM0825</t>
  </si>
  <si>
    <t>.010/Q500</t>
  </si>
  <si>
    <t>ECE0707</t>
  </si>
  <si>
    <t>E00702</t>
  </si>
  <si>
    <t>12cm</t>
  </si>
  <si>
    <t>ECM7006</t>
  </si>
  <si>
    <t>ECM7007</t>
  </si>
  <si>
    <t>STANDARD/Q100</t>
  </si>
  <si>
    <t>ECM0208</t>
  </si>
  <si>
    <t>SNOW WHITE/20kg</t>
  </si>
  <si>
    <t>ECM0245</t>
  </si>
  <si>
    <t>ISOLANT PLATRE</t>
  </si>
  <si>
    <t>500ml</t>
  </si>
  <si>
    <t>ECS3189</t>
  </si>
  <si>
    <t>NOIR/Q20</t>
  </si>
  <si>
    <t>J01323</t>
  </si>
  <si>
    <t>ECM0693</t>
  </si>
  <si>
    <t>ECM0698</t>
  </si>
  <si>
    <t>ECM0650</t>
  </si>
  <si>
    <t>ECM0660</t>
  </si>
  <si>
    <t>ECM0691</t>
  </si>
  <si>
    <t>ECM0697</t>
  </si>
  <si>
    <t>ECM8019</t>
  </si>
  <si>
    <t>GRISE/Q990</t>
  </si>
  <si>
    <t>J00221</t>
  </si>
  <si>
    <t>GRIS/.030/7,5m</t>
  </si>
  <si>
    <t>J00389</t>
  </si>
  <si>
    <t>CLAIR/.030/7,5m</t>
  </si>
  <si>
    <t>J00388</t>
  </si>
  <si>
    <t>ECM1342</t>
  </si>
  <si>
    <t>NOIX COCO/Q10</t>
  </si>
  <si>
    <t>ECM1353</t>
  </si>
  <si>
    <t>ECM1333</t>
  </si>
  <si>
    <t>ECM1337</t>
  </si>
  <si>
    <t>Q25</t>
  </si>
  <si>
    <t>J00099</t>
  </si>
  <si>
    <t>ECM8121</t>
  </si>
  <si>
    <t>ECM0106</t>
  </si>
  <si>
    <t>ECM0105</t>
  </si>
  <si>
    <t>REF SCHEIN</t>
  </si>
  <si>
    <t>PLAT/ROND/Q20</t>
  </si>
  <si>
    <t>BMBC20</t>
  </si>
  <si>
    <t>PLAT/RECTANGULAIRE</t>
  </si>
  <si>
    <t>BLBF20</t>
  </si>
  <si>
    <t>PLAT/COURBE</t>
  </si>
  <si>
    <t>BLBC20</t>
  </si>
  <si>
    <t>REF NEW ORTHO</t>
  </si>
  <si>
    <t>MOYEN/Q10</t>
  </si>
  <si>
    <t>F201.06</t>
  </si>
  <si>
    <t>30µ/Q5</t>
  </si>
  <si>
    <t>8859.31.010</t>
  </si>
  <si>
    <t>MANCHE BOIS</t>
  </si>
  <si>
    <t>MUA.433E</t>
  </si>
  <si>
    <t>COURT</t>
  </si>
  <si>
    <t>MUA.422</t>
  </si>
  <si>
    <t>BLEU/Q10</t>
  </si>
  <si>
    <t>RR.1TSB</t>
  </si>
  <si>
    <t>G&amp;H/ASSORTIMENT/NEON/Q50</t>
  </si>
  <si>
    <t>RET050</t>
  </si>
  <si>
    <t>DFS030X10S</t>
  </si>
  <si>
    <t>DURAFORCE/.75mm/Q10</t>
  </si>
  <si>
    <t>DURAFORCE/1mm/Q10</t>
  </si>
  <si>
    <t>DFS040X10S</t>
  </si>
  <si>
    <t>DURACLEAR/1,5mm/Q10</t>
  </si>
  <si>
    <t>DCS060X10S</t>
  </si>
  <si>
    <t>DURACLEAR/2mm/Q10</t>
  </si>
  <si>
    <t>DCS080X10S</t>
  </si>
  <si>
    <t>TERMINATOR/Q5</t>
  </si>
  <si>
    <t>T.2</t>
  </si>
  <si>
    <t>ORTOTYPO/25kg</t>
  </si>
  <si>
    <t>TOR425</t>
  </si>
  <si>
    <t>MZP512</t>
  </si>
  <si>
    <t>MZP522</t>
  </si>
  <si>
    <t>ENFANT/BLANC</t>
  </si>
  <si>
    <t>5056W</t>
  </si>
  <si>
    <t>ADULTE/BLANC</t>
  </si>
  <si>
    <t>5058W</t>
  </si>
  <si>
    <t>FIX.7</t>
  </si>
  <si>
    <t>PVC+MOUSSE/7X8cm/Q100</t>
  </si>
  <si>
    <t>Q100+DISTRIBUTEUR</t>
  </si>
  <si>
    <t>U1D</t>
  </si>
  <si>
    <t>U1R200</t>
  </si>
  <si>
    <t>RECHARGE/Q200</t>
  </si>
  <si>
    <t>Q400+DISTRIBUTEUR</t>
  </si>
  <si>
    <t>PR400.KIT</t>
  </si>
  <si>
    <t>RECHARGE/Q400</t>
  </si>
  <si>
    <t>MRA400</t>
  </si>
  <si>
    <t>GRISE/Q1040</t>
  </si>
  <si>
    <t>TT.5</t>
  </si>
  <si>
    <t>ASPTG027</t>
  </si>
  <si>
    <t>ASPTC027</t>
  </si>
  <si>
    <t>ETGY030</t>
  </si>
  <si>
    <t>GRISE/.030/15m</t>
  </si>
  <si>
    <t>ETCL030</t>
  </si>
  <si>
    <t>Q960</t>
  </si>
  <si>
    <t>.014/HTE QUALITE/Q100</t>
  </si>
  <si>
    <t>SKH014</t>
  </si>
  <si>
    <t>1001.512</t>
  </si>
  <si>
    <t>.010/HTE QUALITE/Q100</t>
  </si>
  <si>
    <t>0975.55</t>
  </si>
  <si>
    <t>LT010</t>
  </si>
  <si>
    <t>907.102</t>
  </si>
  <si>
    <t>FLUOS/Q50</t>
  </si>
  <si>
    <t>ESC050</t>
  </si>
  <si>
    <t>FLUOS/Q100</t>
  </si>
  <si>
    <t>EPT100</t>
  </si>
  <si>
    <t>G&amp;H/SACHET DE 100+CROCHET/Q50</t>
  </si>
  <si>
    <t>TRANSPARENTE TOPOS</t>
  </si>
  <si>
    <t>05.002</t>
  </si>
  <si>
    <t>05.001</t>
  </si>
  <si>
    <t>TIGE/AMERICAIN</t>
  </si>
  <si>
    <t>550.406</t>
  </si>
  <si>
    <t>PARFUMEE/Q50</t>
  </si>
  <si>
    <t>ASSORTIMENT/Q144</t>
  </si>
  <si>
    <t>BLEU/Q50</t>
  </si>
  <si>
    <t>10407B</t>
  </si>
  <si>
    <t>0850.4</t>
  </si>
  <si>
    <t>4 COMPARTIMENT/Q50</t>
  </si>
  <si>
    <t>UNITE</t>
  </si>
  <si>
    <t>Q</t>
  </si>
  <si>
    <t>HS/BLANC/Q50</t>
  </si>
  <si>
    <t>CYBERTECH/LATEX/SUPER SOFT ALOE/Q100</t>
  </si>
  <si>
    <t>CYBERTECH/VINYLE/Q100</t>
  </si>
  <si>
    <t>R&amp;S/TYPE LICHTENSTEIN</t>
  </si>
  <si>
    <t>HEMOSTASYL/COFFRET 2X2g+EMBOUT</t>
  </si>
  <si>
    <t>SERREE/CLAIR/4.5m</t>
  </si>
  <si>
    <t>SERREE/GRISE/4.5m</t>
  </si>
  <si>
    <t>MOYENNE/CLAIRE/4.5m</t>
  </si>
  <si>
    <t>MOYENNE/GRISE/4.5m</t>
  </si>
  <si>
    <t>GRANDE/CLAIRE/4.5m</t>
  </si>
  <si>
    <t>GRANDE/GRISE/4.5m</t>
  </si>
  <si>
    <t>MEDIBASE/8mm/300g</t>
  </si>
  <si>
    <t>MEDIBASE/10mm/300g</t>
  </si>
  <si>
    <t>REGULAR/RECHARGE/Q400</t>
  </si>
  <si>
    <t>PASTILLE NETTOYAGE/RETAINER BRITE/Q96</t>
  </si>
  <si>
    <t>2279.094</t>
  </si>
  <si>
    <t>TOT</t>
  </si>
  <si>
    <t>STERIBLUE/ORANGE/200ml</t>
  </si>
  <si>
    <t>FINITION/MAILLEFER/.014/LONGUE/Q5</t>
  </si>
  <si>
    <t>VINYL/CYBER GLOVES/Q100</t>
  </si>
  <si>
    <t>LATEX/CYBERTECH/Q100</t>
  </si>
  <si>
    <t>ECM0255</t>
  </si>
  <si>
    <t>REM</t>
  </si>
  <si>
    <t>PX TTC</t>
  </si>
  <si>
    <t>PX REM</t>
  </si>
  <si>
    <t>TOT REM</t>
  </si>
  <si>
    <t>UNITE REM</t>
  </si>
  <si>
    <t>TOT TTC</t>
  </si>
  <si>
    <t>SERREE/CLAIR/4m</t>
  </si>
  <si>
    <t>SERREE/GRISE/4m</t>
  </si>
  <si>
    <t>MOYENNE/CLAIR/4,7m</t>
  </si>
  <si>
    <t>MOYENNE/GRISE/4,7m</t>
  </si>
  <si>
    <t>GRANDE/CLAIR/4,7m</t>
  </si>
  <si>
    <t>GRANDE/GRISE/4,7</t>
  </si>
  <si>
    <t>854.255</t>
  </si>
  <si>
    <t>854.256</t>
  </si>
  <si>
    <t>854.259</t>
  </si>
  <si>
    <t>854.254</t>
  </si>
  <si>
    <t>854.253</t>
  </si>
  <si>
    <t>854.252</t>
  </si>
  <si>
    <t>.021X.025/Q10</t>
  </si>
  <si>
    <t>INTRA ORAUX/Q5000</t>
  </si>
  <si>
    <t>000.111S</t>
  </si>
  <si>
    <t>EXTRA ORAUX/Q2500</t>
  </si>
  <si>
    <t>000.127</t>
  </si>
  <si>
    <t>SANS LATEX/Q3000</t>
  </si>
  <si>
    <t>000.111LF</t>
  </si>
  <si>
    <t>AA860-010</t>
  </si>
  <si>
    <t xml:space="preserve">ID013-218 </t>
  </si>
  <si>
    <t>SP000-108</t>
  </si>
  <si>
    <t>Q100/6</t>
  </si>
  <si>
    <t>EV000-006</t>
  </si>
  <si>
    <t>EV000-228</t>
  </si>
  <si>
    <t>22,8Kg</t>
  </si>
  <si>
    <t>500g/DUR OU DUR ELASTIQUE</t>
  </si>
  <si>
    <t>TRACK A/RIGIDE/0.5MM/Q100/REMISE 20% SI Q3 PANACHABLE</t>
  </si>
  <si>
    <t>TRACK A/RIGIDE/0.63MM/Q100/REMISE 20% SI Q3 PANACHABLE</t>
  </si>
  <si>
    <t>TRACK A/RIGIDE/0.8MM/Q100/REMISE 20% SI Q3 PANACHABLE</t>
  </si>
  <si>
    <t>TRACK A/RIGIDE/1MM/Q100/REMISE 20% SI Q3 PANACHABLE</t>
  </si>
  <si>
    <t>TRACK A/RIGIDE/1.5MM/Q50/REMISE 20% SI Q3 PANACHABLE</t>
  </si>
  <si>
    <t>TRACK B/DOUBLE COUCHE/2MM/Q30/REMISE 20% SI Q3 PANACHABLE</t>
  </si>
  <si>
    <t>TRACK E/1,5MM/SOFT/Q50/REMISE 20% SI Q3 PANACHABLE</t>
  </si>
  <si>
    <t>TRACK BLEACH/1MM/Q100/REMISE 20% SI Q3 PANACHABLE</t>
  </si>
  <si>
    <t>SATELEC ORTHO 2 OFFERT A 2200€ ACHAT</t>
  </si>
  <si>
    <t>OFFERT AVEC LES CAPSULES</t>
  </si>
  <si>
    <t>OP.100.89</t>
  </si>
  <si>
    <t>F2860.00</t>
  </si>
  <si>
    <t>Q144</t>
  </si>
  <si>
    <t>SERREE/CLAIRE/5m</t>
  </si>
  <si>
    <t>K6426.13</t>
  </si>
  <si>
    <t>SERREE/GRISE/5m</t>
  </si>
  <si>
    <t>K6466.13</t>
  </si>
  <si>
    <t>MOYENNE/CLAIRE/5m</t>
  </si>
  <si>
    <t>K6425.13</t>
  </si>
  <si>
    <t>MOYENNE/GRISE/5m</t>
  </si>
  <si>
    <t>K6465.13</t>
  </si>
  <si>
    <t>LARGE/CLAIRE/5m</t>
  </si>
  <si>
    <t>K6420.13</t>
  </si>
  <si>
    <t>LARGE/GRISE/5m</t>
  </si>
  <si>
    <t>K6460.13</t>
  </si>
  <si>
    <t>TSMC</t>
  </si>
  <si>
    <t>Q2000</t>
  </si>
  <si>
    <t>Q1000    P128</t>
  </si>
  <si>
    <t>GRIS/0,6mm/8m</t>
  </si>
  <si>
    <t>CLAIRE/0,6mm/8m</t>
  </si>
  <si>
    <t>K6060.06</t>
  </si>
  <si>
    <t>K6020.06</t>
  </si>
  <si>
    <t>TRANSPARENT/.027/3m</t>
  </si>
  <si>
    <t>K6940.07</t>
  </si>
  <si>
    <t>LONGUE/.014/Q100</t>
  </si>
  <si>
    <t>K4610.36</t>
  </si>
  <si>
    <t>COURTE/.014/Q100</t>
  </si>
  <si>
    <t>K4680.36</t>
  </si>
  <si>
    <t>K4430.25</t>
  </si>
  <si>
    <t>K4480.30</t>
  </si>
  <si>
    <t>K4210.30</t>
  </si>
  <si>
    <t>K4280.30</t>
  </si>
  <si>
    <t>IV-TU.TU7</t>
  </si>
  <si>
    <t>PETIT/BEIGE</t>
  </si>
  <si>
    <t>M0774.01</t>
  </si>
  <si>
    <t>GRAND/BEIGE</t>
  </si>
  <si>
    <t>M0776.01</t>
  </si>
  <si>
    <t>1 TIGE/VERTICAL/BLEU</t>
  </si>
  <si>
    <t>M0772.01</t>
  </si>
  <si>
    <t>KIT/3 DE CHAQUE</t>
  </si>
  <si>
    <t>OF.MOLD.800</t>
  </si>
  <si>
    <t>PR.MZP512</t>
  </si>
  <si>
    <t>GL.BKB2</t>
  </si>
  <si>
    <t>EV.FD060</t>
  </si>
  <si>
    <t>COFFRET 2 TIROIRS</t>
  </si>
  <si>
    <t>T3360.00</t>
  </si>
  <si>
    <t>ME.060.320</t>
  </si>
  <si>
    <t>ME.060.030</t>
  </si>
  <si>
    <t>2X50ml</t>
  </si>
  <si>
    <t>HE.66004969</t>
  </si>
  <si>
    <t>25kg</t>
  </si>
  <si>
    <t>UL.P9531</t>
  </si>
  <si>
    <t>ME.080030</t>
  </si>
  <si>
    <t xml:space="preserve">BASE PLATE ORMCO Q10 </t>
  </si>
  <si>
    <t>(A+ Q25)</t>
  </si>
  <si>
    <t xml:space="preserve">OR0.300.0097 </t>
  </si>
  <si>
    <t>(AY0.704.4015)</t>
  </si>
  <si>
    <t>OFFERT</t>
  </si>
  <si>
    <t>OR0640.1240</t>
  </si>
  <si>
    <t>KE09100770</t>
  </si>
  <si>
    <t>740.0297</t>
  </si>
  <si>
    <t>TRIAD/PLAQUE/Q24</t>
  </si>
  <si>
    <t>LONGUE/A COUPER/5X15X28,5</t>
  </si>
  <si>
    <t>CLAIR/0,27mm/3m</t>
  </si>
  <si>
    <t>GRISE/0,27mm/3m</t>
  </si>
  <si>
    <t>KIT DEPART(4 DE CHAQUE)/Q24</t>
  </si>
  <si>
    <t xml:space="preserve">REF </t>
  </si>
  <si>
    <t>885.146</t>
  </si>
  <si>
    <t>KIT PATIENT</t>
  </si>
  <si>
    <t>???</t>
  </si>
  <si>
    <t>R6320.00</t>
  </si>
  <si>
    <t>1L</t>
  </si>
  <si>
    <t>R3427.00</t>
  </si>
  <si>
    <t>LES 6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</si>
</sst>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4" borderId="2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5" borderId="6" xfId="0" applyNumberFormat="1" applyFill="1" applyBorder="1" applyAlignment="1">
      <alignment horizontal="center" vertical="center"/>
    </xf>
    <xf numFmtId="165" fontId="0" fillId="5" borderId="0" xfId="0" applyNumberFormat="1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65" fontId="0" fillId="5" borderId="0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65" fontId="0" fillId="0" borderId="2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9" fontId="0" fillId="0" borderId="2" xfId="0" applyNumberFormat="1" applyFill="1" applyBorder="1" applyAlignment="1">
      <alignment horizontal="center" vertical="center"/>
    </xf>
    <xf numFmtId="9" fontId="0" fillId="0" borderId="6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3" borderId="14" xfId="0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9" fontId="0" fillId="0" borderId="2" xfId="2" applyFont="1" applyFill="1" applyBorder="1" applyAlignment="1">
      <alignment horizontal="center" vertical="center"/>
    </xf>
    <xf numFmtId="9" fontId="0" fillId="0" borderId="1" xfId="2" applyFon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1" fontId="0" fillId="3" borderId="14" xfId="0" applyNumberFormat="1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5" fontId="0" fillId="0" borderId="7" xfId="1" applyNumberFormat="1" applyFon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165" fontId="0" fillId="0" borderId="8" xfId="0" applyNumberFormat="1" applyFill="1" applyBorder="1" applyAlignment="1">
      <alignment horizontal="center" vertical="center"/>
    </xf>
    <xf numFmtId="165" fontId="0" fillId="0" borderId="14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vertical="center"/>
    </xf>
    <xf numFmtId="0" fontId="0" fillId="0" borderId="14" xfId="0" applyNumberFormat="1" applyFill="1" applyBorder="1" applyAlignment="1">
      <alignment vertical="center"/>
    </xf>
    <xf numFmtId="1" fontId="0" fillId="5" borderId="7" xfId="0" applyNumberForma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1" fontId="0" fillId="5" borderId="8" xfId="0" applyNumberFormat="1" applyFill="1" applyBorder="1" applyAlignment="1">
      <alignment horizontal="center" vertical="center"/>
    </xf>
    <xf numFmtId="165" fontId="0" fillId="5" borderId="7" xfId="1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0" fontId="0" fillId="3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vertical="center"/>
    </xf>
    <xf numFmtId="0" fontId="0" fillId="3" borderId="7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00FF00"/>
      <color rgb="FF17FF05"/>
      <color rgb="FFFFFF66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N102"/>
  <sheetViews>
    <sheetView topLeftCell="AA102" zoomScale="50" zoomScaleNormal="50" workbookViewId="0">
      <selection activeCell="AA136" sqref="A103:XFD136"/>
    </sheetView>
  </sheetViews>
  <sheetFormatPr baseColWidth="10" defaultRowHeight="15"/>
  <cols>
    <col min="1" max="1" width="44.140625" style="105" bestFit="1" customWidth="1"/>
    <col min="2" max="2" width="39.140625" style="93" bestFit="1" customWidth="1"/>
    <col min="3" max="3" width="11.28515625" style="93" bestFit="1" customWidth="1"/>
    <col min="4" max="4" width="7" style="93" bestFit="1" customWidth="1"/>
    <col min="5" max="5" width="9.140625" style="93" bestFit="1" customWidth="1"/>
    <col min="6" max="6" width="6.28515625" style="93" bestFit="1" customWidth="1"/>
    <col min="7" max="7" width="10.140625" style="93" bestFit="1" customWidth="1"/>
    <col min="8" max="8" width="3" style="93" bestFit="1" customWidth="1"/>
    <col min="9" max="9" width="10.5703125" style="93" bestFit="1" customWidth="1"/>
    <col min="10" max="10" width="10.85546875" style="93" bestFit="1" customWidth="1"/>
    <col min="11" max="11" width="13.42578125" style="93" bestFit="1" customWidth="1"/>
    <col min="12" max="12" width="13.42578125" style="94" bestFit="1" customWidth="1"/>
    <col min="13" max="13" width="39.85546875" style="30" bestFit="1" customWidth="1"/>
    <col min="14" max="14" width="10.85546875" style="30" bestFit="1" customWidth="1"/>
    <col min="15" max="15" width="7" style="30" bestFit="1" customWidth="1"/>
    <col min="16" max="16" width="9.140625" style="30" bestFit="1" customWidth="1"/>
    <col min="17" max="17" width="6.28515625" style="30" bestFit="1" customWidth="1"/>
    <col min="18" max="18" width="9.42578125" style="30" bestFit="1" customWidth="1"/>
    <col min="19" max="19" width="3" style="30" bestFit="1" customWidth="1"/>
    <col min="20" max="20" width="10.5703125" style="30" bestFit="1" customWidth="1"/>
    <col min="21" max="21" width="10.85546875" style="30" bestFit="1" customWidth="1"/>
    <col min="22" max="22" width="13.42578125" style="30" bestFit="1" customWidth="1"/>
    <col min="23" max="23" width="13.42578125" style="104" bestFit="1" customWidth="1"/>
    <col min="24" max="24" width="44.140625" style="109" bestFit="1" customWidth="1"/>
    <col min="25" max="25" width="44.140625" style="93" bestFit="1" customWidth="1"/>
    <col min="26" max="26" width="9.85546875" style="93" bestFit="1" customWidth="1"/>
    <col min="27" max="27" width="7" style="93" bestFit="1" customWidth="1"/>
    <col min="28" max="28" width="9.140625" style="93" bestFit="1" customWidth="1"/>
    <col min="29" max="29" width="6.28515625" style="93" bestFit="1" customWidth="1"/>
    <col min="30" max="30" width="9.42578125" style="93" bestFit="1" customWidth="1"/>
    <col min="31" max="31" width="3" style="93" bestFit="1" customWidth="1"/>
    <col min="32" max="32" width="10.5703125" style="93" bestFit="1" customWidth="1"/>
    <col min="33" max="33" width="10.85546875" style="93" bestFit="1" customWidth="1"/>
    <col min="34" max="34" width="13.42578125" style="93" bestFit="1" customWidth="1"/>
    <col min="35" max="35" width="13" style="94" bestFit="1" customWidth="1"/>
    <col min="36" max="36" width="57" style="30" bestFit="1" customWidth="1"/>
    <col min="37" max="37" width="9.85546875" style="30" bestFit="1" customWidth="1"/>
    <col min="38" max="38" width="8" style="30" bestFit="1" customWidth="1"/>
    <col min="39" max="39" width="9.140625" style="30" bestFit="1" customWidth="1"/>
    <col min="40" max="40" width="6.28515625" style="30" bestFit="1" customWidth="1"/>
    <col min="41" max="41" width="9.42578125" style="30" bestFit="1" customWidth="1"/>
    <col min="42" max="42" width="3.7109375" style="30" bestFit="1" customWidth="1"/>
    <col min="43" max="43" width="10.5703125" style="30" bestFit="1" customWidth="1"/>
    <col min="44" max="45" width="10.85546875" style="30" bestFit="1" customWidth="1"/>
    <col min="46" max="46" width="13" style="104" bestFit="1" customWidth="1"/>
    <col min="47" max="47" width="44.140625" style="105" bestFit="1" customWidth="1"/>
    <col min="48" max="48" width="44.140625" style="93" bestFit="1" customWidth="1"/>
    <col min="49" max="49" width="14.42578125" style="93" bestFit="1" customWidth="1"/>
    <col min="50" max="50" width="5.85546875" style="93" bestFit="1" customWidth="1"/>
    <col min="51" max="51" width="9.140625" style="93" bestFit="1" customWidth="1"/>
    <col min="52" max="52" width="6.28515625" style="93" bestFit="1" customWidth="1"/>
    <col min="53" max="53" width="10.140625" style="93" bestFit="1" customWidth="1"/>
    <col min="54" max="54" width="3" style="93" bestFit="1" customWidth="1"/>
    <col min="55" max="55" width="10.5703125" style="93" bestFit="1" customWidth="1"/>
    <col min="56" max="56" width="10.85546875" style="93" bestFit="1" customWidth="1"/>
    <col min="57" max="57" width="13.42578125" style="93" bestFit="1" customWidth="1"/>
    <col min="58" max="58" width="13.42578125" style="94" bestFit="1" customWidth="1"/>
    <col min="59" max="59" width="50.5703125" style="30" bestFit="1" customWidth="1"/>
    <col min="60" max="60" width="10.5703125" style="30" bestFit="1" customWidth="1"/>
    <col min="61" max="61" width="7" style="30" bestFit="1" customWidth="1"/>
    <col min="62" max="62" width="9.140625" style="30" bestFit="1" customWidth="1"/>
    <col min="63" max="63" width="6.28515625" style="30" bestFit="1" customWidth="1"/>
    <col min="64" max="64" width="9.42578125" style="30" bestFit="1" customWidth="1"/>
    <col min="65" max="65" width="3.7109375" style="30" bestFit="1" customWidth="1"/>
    <col min="66" max="66" width="10.5703125" style="30" bestFit="1" customWidth="1"/>
    <col min="67" max="68" width="10.85546875" style="30" bestFit="1" customWidth="1"/>
    <col min="69" max="69" width="13" style="104" bestFit="1" customWidth="1"/>
    <col min="70" max="70" width="44.140625" style="105" bestFit="1" customWidth="1"/>
    <col min="71" max="71" width="38.42578125" style="30" bestFit="1" customWidth="1"/>
    <col min="72" max="72" width="13.7109375" style="30" bestFit="1" customWidth="1"/>
    <col min="73" max="73" width="7.7109375" style="76" bestFit="1" customWidth="1"/>
    <col min="74" max="74" width="9.140625" style="76" bestFit="1" customWidth="1"/>
    <col min="75" max="75" width="6.28515625" style="76" bestFit="1" customWidth="1"/>
    <col min="76" max="76" width="9.42578125" style="76" bestFit="1" customWidth="1"/>
    <col min="77" max="77" width="3" style="76" bestFit="1" customWidth="1"/>
    <col min="78" max="78" width="10.5703125" style="76" bestFit="1" customWidth="1"/>
    <col min="79" max="79" width="10.85546875" style="76" bestFit="1" customWidth="1"/>
    <col min="80" max="80" width="8.7109375" style="76" bestFit="1" customWidth="1"/>
    <col min="81" max="81" width="13" style="114" bestFit="1" customWidth="1"/>
    <col min="82" max="82" width="46.5703125" style="93" bestFit="1" customWidth="1"/>
    <col min="83" max="83" width="30.140625" style="93" bestFit="1" customWidth="1"/>
    <col min="84" max="84" width="5.85546875" style="93" bestFit="1" customWidth="1"/>
    <col min="85" max="85" width="12.28515625" style="93" bestFit="1" customWidth="1"/>
    <col min="86" max="86" width="6.28515625" style="93" bestFit="1" customWidth="1"/>
    <col min="87" max="87" width="12.28515625" style="93" bestFit="1" customWidth="1"/>
    <col min="88" max="88" width="3" style="93" bestFit="1" customWidth="1"/>
    <col min="89" max="89" width="10.5703125" style="93" bestFit="1" customWidth="1"/>
    <col min="90" max="90" width="10.85546875" style="93" bestFit="1" customWidth="1"/>
    <col min="91" max="91" width="13.42578125" style="93" bestFit="1" customWidth="1"/>
    <col min="92" max="92" width="13.42578125" style="94" bestFit="1" customWidth="1"/>
    <col min="93" max="93" width="44.140625" style="105" bestFit="1" customWidth="1"/>
    <col min="94" max="94" width="37" style="30" bestFit="1" customWidth="1"/>
    <col min="95" max="95" width="10.5703125" style="30" bestFit="1" customWidth="1"/>
    <col min="96" max="96" width="5.85546875" style="46" bestFit="1" customWidth="1"/>
    <col min="97" max="97" width="9.140625" style="46" bestFit="1" customWidth="1"/>
    <col min="98" max="98" width="6.28515625" style="93" bestFit="1" customWidth="1"/>
    <col min="99" max="99" width="9.42578125" style="46" bestFit="1" customWidth="1"/>
    <col min="100" max="100" width="3.7109375" style="30" bestFit="1" customWidth="1"/>
    <col min="101" max="101" width="10.5703125" style="46" bestFit="1" customWidth="1"/>
    <col min="102" max="102" width="10.85546875" style="46" bestFit="1" customWidth="1"/>
    <col min="103" max="103" width="8" style="46" bestFit="1" customWidth="1"/>
    <col min="104" max="104" width="13" style="59" bestFit="1" customWidth="1"/>
    <col min="105" max="105" width="59.85546875" style="35" bestFit="1" customWidth="1"/>
    <col min="106" max="106" width="9.85546875" style="35" bestFit="1" customWidth="1"/>
    <col min="107" max="107" width="8" style="40" bestFit="1" customWidth="1"/>
    <col min="108" max="108" width="9.140625" style="40" bestFit="1" customWidth="1"/>
    <col min="109" max="109" width="6.28515625" style="40" bestFit="1" customWidth="1"/>
    <col min="110" max="110" width="9.42578125" style="40" bestFit="1" customWidth="1"/>
    <col min="111" max="111" width="3.7109375" style="35" bestFit="1" customWidth="1"/>
    <col min="112" max="112" width="10.5703125" style="35" bestFit="1" customWidth="1"/>
    <col min="113" max="113" width="10.85546875" style="35" bestFit="1" customWidth="1"/>
    <col min="114" max="114" width="9.85546875" style="35" bestFit="1" customWidth="1"/>
    <col min="115" max="115" width="13" style="123" bestFit="1" customWidth="1"/>
    <col min="116" max="116" width="44.140625" style="105" bestFit="1" customWidth="1"/>
    <col min="117" max="117" width="35.140625" style="25" bestFit="1" customWidth="1"/>
    <col min="118" max="118" width="14.85546875" style="25" bestFit="1" customWidth="1"/>
    <col min="119" max="16384" width="11.42578125" style="26"/>
  </cols>
  <sheetData>
    <row r="1" spans="1:118">
      <c r="B1" s="145" t="s">
        <v>104</v>
      </c>
      <c r="C1" s="145"/>
      <c r="D1" s="145"/>
      <c r="E1" s="145"/>
      <c r="F1" s="145"/>
      <c r="G1" s="145"/>
      <c r="H1" s="145"/>
      <c r="I1" s="145"/>
      <c r="J1" s="145"/>
      <c r="K1" s="145"/>
      <c r="L1" s="146"/>
      <c r="M1" s="140" t="s">
        <v>114</v>
      </c>
      <c r="N1" s="140"/>
      <c r="O1" s="140"/>
      <c r="P1" s="140"/>
      <c r="Q1" s="140"/>
      <c r="R1" s="140"/>
      <c r="S1" s="140"/>
      <c r="T1" s="140"/>
      <c r="U1" s="140"/>
      <c r="V1" s="140"/>
      <c r="W1" s="141"/>
      <c r="Y1" s="145" t="s">
        <v>297</v>
      </c>
      <c r="Z1" s="145"/>
      <c r="AA1" s="145"/>
      <c r="AB1" s="145"/>
      <c r="AC1" s="145"/>
      <c r="AD1" s="145"/>
      <c r="AE1" s="145"/>
      <c r="AF1" s="145"/>
      <c r="AG1" s="145"/>
      <c r="AH1" s="145"/>
      <c r="AI1" s="146"/>
      <c r="AJ1" s="140" t="s">
        <v>342</v>
      </c>
      <c r="AK1" s="140"/>
      <c r="AL1" s="140"/>
      <c r="AM1" s="140"/>
      <c r="AN1" s="140"/>
      <c r="AO1" s="140"/>
      <c r="AP1" s="140"/>
      <c r="AQ1" s="140"/>
      <c r="AR1" s="140"/>
      <c r="AS1" s="140"/>
      <c r="AV1" s="145" t="s">
        <v>153</v>
      </c>
      <c r="AW1" s="145"/>
      <c r="AX1" s="145"/>
      <c r="AY1" s="145"/>
      <c r="AZ1" s="145"/>
      <c r="BA1" s="145"/>
      <c r="BB1" s="145"/>
      <c r="BC1" s="145"/>
      <c r="BD1" s="145"/>
      <c r="BE1" s="145"/>
      <c r="BF1" s="146"/>
      <c r="BG1" s="140" t="s">
        <v>343</v>
      </c>
      <c r="BH1" s="140"/>
      <c r="BI1" s="140"/>
      <c r="BJ1" s="140"/>
      <c r="BK1" s="140"/>
      <c r="BL1" s="140"/>
      <c r="BM1" s="140"/>
      <c r="BN1" s="140"/>
      <c r="BO1" s="140"/>
      <c r="BP1" s="140"/>
      <c r="BS1" s="140" t="s">
        <v>712</v>
      </c>
      <c r="BT1" s="140"/>
      <c r="BU1" s="140"/>
      <c r="BV1" s="140"/>
      <c r="BW1" s="140"/>
      <c r="BX1" s="140"/>
      <c r="BY1" s="140"/>
      <c r="BZ1" s="140"/>
      <c r="CA1" s="140"/>
      <c r="CB1" s="140"/>
      <c r="CC1" s="141"/>
      <c r="CD1" s="145" t="s">
        <v>160</v>
      </c>
      <c r="CE1" s="145"/>
      <c r="CF1" s="145"/>
      <c r="CG1" s="145"/>
      <c r="CH1" s="145"/>
      <c r="CI1" s="145"/>
      <c r="CJ1" s="145"/>
      <c r="CK1" s="145"/>
      <c r="CL1" s="145"/>
      <c r="CM1" s="145"/>
      <c r="CN1" s="146"/>
      <c r="CP1" s="140" t="s">
        <v>662</v>
      </c>
      <c r="CQ1" s="140"/>
      <c r="CR1" s="140"/>
      <c r="CS1" s="140"/>
      <c r="CT1" s="140"/>
      <c r="CU1" s="140"/>
      <c r="CV1" s="140"/>
      <c r="CW1" s="140"/>
      <c r="CX1" s="140"/>
      <c r="CY1" s="140"/>
      <c r="CZ1" s="141"/>
      <c r="DA1" s="150" t="s">
        <v>705</v>
      </c>
      <c r="DB1" s="150"/>
      <c r="DC1" s="150"/>
      <c r="DD1" s="150"/>
      <c r="DE1" s="150"/>
      <c r="DF1" s="150"/>
      <c r="DG1" s="150"/>
      <c r="DH1" s="150"/>
      <c r="DI1" s="150"/>
      <c r="DJ1" s="150"/>
    </row>
    <row r="2" spans="1:118" s="14" customFormat="1">
      <c r="A2" s="105"/>
      <c r="B2" s="93"/>
      <c r="C2" s="93" t="s">
        <v>601</v>
      </c>
      <c r="D2" s="93"/>
      <c r="E2" s="93" t="s">
        <v>809</v>
      </c>
      <c r="F2" s="93" t="s">
        <v>808</v>
      </c>
      <c r="G2" s="93" t="s">
        <v>810</v>
      </c>
      <c r="H2" s="93" t="s">
        <v>785</v>
      </c>
      <c r="I2" s="93" t="s">
        <v>813</v>
      </c>
      <c r="J2" s="93" t="s">
        <v>811</v>
      </c>
      <c r="K2" s="93" t="s">
        <v>784</v>
      </c>
      <c r="L2" s="94" t="s">
        <v>812</v>
      </c>
      <c r="M2" s="102"/>
      <c r="N2" s="30" t="s">
        <v>601</v>
      </c>
      <c r="O2" s="46"/>
      <c r="P2" s="46" t="s">
        <v>809</v>
      </c>
      <c r="Q2" s="93" t="s">
        <v>808</v>
      </c>
      <c r="R2" s="46" t="s">
        <v>810</v>
      </c>
      <c r="S2" s="30" t="s">
        <v>785</v>
      </c>
      <c r="T2" s="46" t="s">
        <v>813</v>
      </c>
      <c r="U2" s="46" t="s">
        <v>811</v>
      </c>
      <c r="V2" s="46" t="s">
        <v>784</v>
      </c>
      <c r="W2" s="59" t="s">
        <v>812</v>
      </c>
      <c r="X2" s="109"/>
      <c r="Y2" s="93"/>
      <c r="Z2" s="93" t="s">
        <v>601</v>
      </c>
      <c r="AA2" s="93"/>
      <c r="AB2" s="93" t="s">
        <v>809</v>
      </c>
      <c r="AC2" s="93" t="s">
        <v>808</v>
      </c>
      <c r="AD2" s="93" t="s">
        <v>810</v>
      </c>
      <c r="AE2" s="93" t="s">
        <v>785</v>
      </c>
      <c r="AF2" s="93" t="s">
        <v>813</v>
      </c>
      <c r="AG2" s="93" t="s">
        <v>811</v>
      </c>
      <c r="AH2" s="93" t="s">
        <v>784</v>
      </c>
      <c r="AI2" s="94" t="s">
        <v>812</v>
      </c>
      <c r="AJ2" s="102"/>
      <c r="AK2" s="30" t="s">
        <v>601</v>
      </c>
      <c r="AL2" s="46"/>
      <c r="AM2" s="46" t="s">
        <v>809</v>
      </c>
      <c r="AN2" s="93" t="s">
        <v>808</v>
      </c>
      <c r="AO2" s="46" t="s">
        <v>810</v>
      </c>
      <c r="AP2" s="30" t="s">
        <v>785</v>
      </c>
      <c r="AQ2" s="46" t="s">
        <v>813</v>
      </c>
      <c r="AR2" s="46" t="s">
        <v>811</v>
      </c>
      <c r="AS2" s="46" t="s">
        <v>784</v>
      </c>
      <c r="AT2" s="59" t="s">
        <v>812</v>
      </c>
      <c r="AU2" s="105"/>
      <c r="AV2" s="93"/>
      <c r="AW2" s="118" t="s">
        <v>601</v>
      </c>
      <c r="AX2" s="93"/>
      <c r="AY2" s="93" t="s">
        <v>809</v>
      </c>
      <c r="AZ2" s="93" t="s">
        <v>808</v>
      </c>
      <c r="BA2" s="93" t="s">
        <v>810</v>
      </c>
      <c r="BB2" s="93" t="s">
        <v>785</v>
      </c>
      <c r="BC2" s="93" t="s">
        <v>813</v>
      </c>
      <c r="BD2" s="93" t="s">
        <v>811</v>
      </c>
      <c r="BE2" s="93" t="s">
        <v>784</v>
      </c>
      <c r="BF2" s="94" t="s">
        <v>812</v>
      </c>
      <c r="BG2" s="30"/>
      <c r="BH2" s="30" t="s">
        <v>601</v>
      </c>
      <c r="BI2" s="46"/>
      <c r="BJ2" s="46" t="s">
        <v>809</v>
      </c>
      <c r="BK2" s="93" t="s">
        <v>808</v>
      </c>
      <c r="BL2" s="46" t="s">
        <v>810</v>
      </c>
      <c r="BM2" s="30" t="s">
        <v>785</v>
      </c>
      <c r="BN2" s="46" t="s">
        <v>813</v>
      </c>
      <c r="BO2" s="46" t="s">
        <v>811</v>
      </c>
      <c r="BP2" s="46" t="s">
        <v>784</v>
      </c>
      <c r="BQ2" s="59" t="s">
        <v>812</v>
      </c>
      <c r="BR2" s="105"/>
      <c r="BS2" s="30"/>
      <c r="BT2" s="30" t="s">
        <v>601</v>
      </c>
      <c r="BU2" s="46"/>
      <c r="BV2" s="46" t="s">
        <v>809</v>
      </c>
      <c r="BW2" s="93" t="s">
        <v>808</v>
      </c>
      <c r="BX2" s="46" t="s">
        <v>810</v>
      </c>
      <c r="BY2" s="30" t="s">
        <v>785</v>
      </c>
      <c r="BZ2" s="46" t="s">
        <v>813</v>
      </c>
      <c r="CA2" s="46" t="s">
        <v>811</v>
      </c>
      <c r="CB2" s="46" t="s">
        <v>784</v>
      </c>
      <c r="CC2" s="59" t="s">
        <v>812</v>
      </c>
      <c r="CD2" s="93"/>
      <c r="CE2" s="93" t="s">
        <v>601</v>
      </c>
      <c r="CF2" s="93"/>
      <c r="CG2" s="93" t="s">
        <v>809</v>
      </c>
      <c r="CH2" s="93" t="s">
        <v>808</v>
      </c>
      <c r="CI2" s="93" t="s">
        <v>810</v>
      </c>
      <c r="CJ2" s="93" t="s">
        <v>785</v>
      </c>
      <c r="CK2" s="93" t="s">
        <v>813</v>
      </c>
      <c r="CL2" s="93" t="s">
        <v>811</v>
      </c>
      <c r="CM2" s="93" t="s">
        <v>784</v>
      </c>
      <c r="CN2" s="94" t="s">
        <v>812</v>
      </c>
      <c r="CO2" s="105"/>
      <c r="CP2" s="30"/>
      <c r="CQ2" s="30" t="s">
        <v>601</v>
      </c>
      <c r="CR2" s="46"/>
      <c r="CS2" s="46" t="s">
        <v>809</v>
      </c>
      <c r="CT2" s="93" t="s">
        <v>808</v>
      </c>
      <c r="CU2" s="46" t="s">
        <v>810</v>
      </c>
      <c r="CV2" s="30" t="s">
        <v>785</v>
      </c>
      <c r="CW2" s="46" t="s">
        <v>813</v>
      </c>
      <c r="CX2" s="46" t="s">
        <v>811</v>
      </c>
      <c r="CY2" s="46" t="s">
        <v>784</v>
      </c>
      <c r="CZ2" s="59" t="s">
        <v>812</v>
      </c>
      <c r="DA2" s="35"/>
      <c r="DB2" s="35" t="s">
        <v>601</v>
      </c>
      <c r="DC2" s="38"/>
      <c r="DD2" s="38" t="s">
        <v>809</v>
      </c>
      <c r="DE2" s="40" t="s">
        <v>808</v>
      </c>
      <c r="DF2" s="38" t="s">
        <v>810</v>
      </c>
      <c r="DG2" s="35" t="s">
        <v>785</v>
      </c>
      <c r="DH2" s="38" t="s">
        <v>813</v>
      </c>
      <c r="DI2" s="38" t="s">
        <v>811</v>
      </c>
      <c r="DJ2" s="38" t="s">
        <v>784</v>
      </c>
      <c r="DK2" s="124" t="s">
        <v>812</v>
      </c>
      <c r="DL2" s="105"/>
      <c r="DM2" s="151" t="s">
        <v>0</v>
      </c>
      <c r="DN2" s="151"/>
    </row>
    <row r="3" spans="1:118" s="16" customFormat="1">
      <c r="A3" s="106"/>
      <c r="B3" s="49"/>
      <c r="C3" s="49"/>
      <c r="D3" s="49"/>
      <c r="E3" s="49"/>
      <c r="F3" s="49"/>
      <c r="G3" s="49"/>
      <c r="H3" s="49"/>
      <c r="I3" s="49"/>
      <c r="J3" s="49"/>
      <c r="K3" s="49"/>
      <c r="L3" s="100"/>
      <c r="M3" s="29"/>
      <c r="N3" s="30"/>
      <c r="O3" s="46"/>
      <c r="P3" s="46"/>
      <c r="Q3" s="93"/>
      <c r="R3" s="46"/>
      <c r="S3" s="30"/>
      <c r="T3" s="46"/>
      <c r="U3" s="46"/>
      <c r="V3" s="46"/>
      <c r="W3" s="59"/>
      <c r="X3" s="110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100"/>
      <c r="AJ3" s="29"/>
      <c r="AK3" s="29"/>
      <c r="AL3" s="29"/>
      <c r="AM3" s="29"/>
      <c r="AN3" s="29"/>
      <c r="AO3" s="29"/>
      <c r="AP3" s="29"/>
      <c r="AQ3" s="30"/>
      <c r="AR3" s="30"/>
      <c r="AS3" s="30"/>
      <c r="AT3" s="104"/>
      <c r="AU3" s="106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100"/>
      <c r="BG3" s="29"/>
      <c r="BH3" s="29"/>
      <c r="BI3" s="29"/>
      <c r="BJ3" s="29"/>
      <c r="BK3" s="29"/>
      <c r="BL3" s="29"/>
      <c r="BM3" s="29"/>
      <c r="BN3" s="30"/>
      <c r="BO3" s="30"/>
      <c r="BP3" s="30"/>
      <c r="BQ3" s="104"/>
      <c r="BR3" s="106"/>
      <c r="BS3" s="29"/>
      <c r="BT3" s="29"/>
      <c r="BU3" s="75"/>
      <c r="BV3" s="75"/>
      <c r="BW3" s="75"/>
      <c r="BX3" s="75"/>
      <c r="BY3" s="75"/>
      <c r="BZ3" s="75"/>
      <c r="CA3" s="75"/>
      <c r="CB3" s="75"/>
      <c r="CC3" s="113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100"/>
      <c r="CO3" s="106"/>
      <c r="CP3" s="29"/>
      <c r="CQ3" s="29"/>
      <c r="CR3" s="45"/>
      <c r="CS3" s="45"/>
      <c r="CT3" s="49"/>
      <c r="CU3" s="45"/>
      <c r="CV3" s="29"/>
      <c r="CW3" s="45"/>
      <c r="CX3" s="45"/>
      <c r="CY3" s="45"/>
      <c r="CZ3" s="119"/>
      <c r="DA3" s="34"/>
      <c r="DB3" s="34"/>
      <c r="DC3" s="39"/>
      <c r="DD3" s="39"/>
      <c r="DE3" s="39"/>
      <c r="DF3" s="39"/>
      <c r="DG3" s="34"/>
      <c r="DH3" s="34"/>
      <c r="DI3" s="34"/>
      <c r="DJ3" s="34"/>
      <c r="DK3" s="125"/>
      <c r="DL3" s="106"/>
      <c r="DM3" s="15"/>
      <c r="DN3" s="15"/>
    </row>
    <row r="4" spans="1:118" s="16" customFormat="1">
      <c r="A4" s="143" t="s">
        <v>355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100"/>
      <c r="M4" s="29"/>
      <c r="N4" s="29"/>
      <c r="O4" s="29"/>
      <c r="P4" s="29"/>
      <c r="Q4" s="29"/>
      <c r="R4" s="29"/>
      <c r="S4" s="29"/>
      <c r="T4" s="29"/>
      <c r="U4" s="29"/>
      <c r="V4" s="29"/>
      <c r="W4" s="103"/>
      <c r="X4" s="147" t="s">
        <v>355</v>
      </c>
      <c r="Y4" s="49"/>
      <c r="Z4" s="49"/>
      <c r="AA4" s="93"/>
      <c r="AB4" s="93"/>
      <c r="AC4" s="93"/>
      <c r="AD4" s="93"/>
      <c r="AE4" s="93"/>
      <c r="AF4" s="49">
        <f>AE4*AB4</f>
        <v>0</v>
      </c>
      <c r="AG4" s="49">
        <f>AE4*AD4</f>
        <v>0</v>
      </c>
      <c r="AH4" s="49" t="e">
        <f>AB4/AA4</f>
        <v>#DIV/0!</v>
      </c>
      <c r="AI4" s="100" t="e">
        <f>AD4/AA4</f>
        <v>#DIV/0!</v>
      </c>
      <c r="AJ4" s="30" t="s">
        <v>790</v>
      </c>
      <c r="AK4" s="30" t="s">
        <v>346</v>
      </c>
      <c r="AL4" s="93">
        <v>4.0000000000000001E-3</v>
      </c>
      <c r="AM4" s="93">
        <v>73</v>
      </c>
      <c r="AN4" s="93"/>
      <c r="AO4" s="93"/>
      <c r="AP4" s="93">
        <v>0</v>
      </c>
      <c r="AQ4" s="93">
        <f>AM4*AP4</f>
        <v>0</v>
      </c>
      <c r="AR4" s="93"/>
      <c r="AS4" s="46">
        <f>AM4/AL4</f>
        <v>18250</v>
      </c>
      <c r="AT4" s="59"/>
      <c r="AU4" s="143" t="s">
        <v>355</v>
      </c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100"/>
      <c r="BG4" s="30" t="s">
        <v>587</v>
      </c>
      <c r="BH4" s="30" t="s">
        <v>588</v>
      </c>
      <c r="BI4" s="93">
        <v>4.0000000000000001E-3</v>
      </c>
      <c r="BJ4" s="93">
        <v>143</v>
      </c>
      <c r="BK4" s="93"/>
      <c r="BL4" s="93"/>
      <c r="BM4" s="93">
        <v>0</v>
      </c>
      <c r="BN4" s="93">
        <f t="shared" ref="BN4:BN67" si="0">BJ4*BM4</f>
        <v>0</v>
      </c>
      <c r="BO4" s="93"/>
      <c r="BP4" s="46">
        <f>BJ4/BI4</f>
        <v>35750</v>
      </c>
      <c r="BQ4" s="59"/>
      <c r="BR4" s="143" t="s">
        <v>355</v>
      </c>
      <c r="BS4" s="30"/>
      <c r="BT4" s="30"/>
      <c r="BU4" s="76"/>
      <c r="BV4" s="76"/>
      <c r="BW4" s="76"/>
      <c r="BX4" s="76"/>
      <c r="BY4" s="76"/>
      <c r="BZ4" s="76"/>
      <c r="CA4" s="76"/>
      <c r="CB4" s="76"/>
      <c r="CC4" s="114"/>
      <c r="CD4" s="49"/>
      <c r="CE4" s="49"/>
      <c r="CF4" s="93"/>
      <c r="CG4" s="93">
        <v>0</v>
      </c>
      <c r="CH4" s="93"/>
      <c r="CI4" s="93"/>
      <c r="CJ4" s="93"/>
      <c r="CK4" s="93"/>
      <c r="CL4" s="93"/>
      <c r="CM4" s="93"/>
      <c r="CN4" s="94"/>
      <c r="CO4" s="143" t="s">
        <v>355</v>
      </c>
      <c r="CP4" s="30"/>
      <c r="CQ4" s="30"/>
      <c r="CR4" s="46"/>
      <c r="CS4" s="46"/>
      <c r="CT4" s="93"/>
      <c r="CU4" s="46"/>
      <c r="CV4" s="93"/>
      <c r="CW4" s="46"/>
      <c r="CX4" s="46"/>
      <c r="CY4" s="46"/>
      <c r="CZ4" s="59"/>
      <c r="DA4" s="35" t="s">
        <v>609</v>
      </c>
      <c r="DB4" s="35" t="s">
        <v>610</v>
      </c>
      <c r="DC4" s="40">
        <v>1</v>
      </c>
      <c r="DD4" s="40">
        <v>143</v>
      </c>
      <c r="DE4" s="40"/>
      <c r="DF4" s="40"/>
      <c r="DG4" s="35">
        <v>0</v>
      </c>
      <c r="DH4" s="35">
        <f>DD4*DG4</f>
        <v>0</v>
      </c>
      <c r="DI4" s="35">
        <f>DG4*DF4</f>
        <v>0</v>
      </c>
      <c r="DJ4" s="43">
        <f>DD4/DC4</f>
        <v>143</v>
      </c>
      <c r="DK4" s="126">
        <f>DF4/DC4</f>
        <v>0</v>
      </c>
      <c r="DL4" s="143" t="s">
        <v>355</v>
      </c>
      <c r="DM4" s="15"/>
      <c r="DN4" s="15"/>
    </row>
    <row r="5" spans="1:118" s="16" customFormat="1">
      <c r="A5" s="144"/>
      <c r="B5" s="49"/>
      <c r="C5" s="49"/>
      <c r="D5" s="49"/>
      <c r="E5" s="49"/>
      <c r="F5" s="49"/>
      <c r="G5" s="49"/>
      <c r="H5" s="49"/>
      <c r="I5" s="49"/>
      <c r="J5" s="49"/>
      <c r="K5" s="49"/>
      <c r="L5" s="100"/>
      <c r="M5" s="29"/>
      <c r="N5" s="29"/>
      <c r="O5" s="29"/>
      <c r="P5" s="29"/>
      <c r="Q5" s="29"/>
      <c r="R5" s="29"/>
      <c r="S5" s="29"/>
      <c r="T5" s="29"/>
      <c r="U5" s="29"/>
      <c r="V5" s="29"/>
      <c r="W5" s="103"/>
      <c r="X5" s="148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100"/>
      <c r="AJ5" s="29" t="s">
        <v>347</v>
      </c>
      <c r="AK5" s="29" t="s">
        <v>348</v>
      </c>
      <c r="AL5" s="49">
        <v>1.4999999999999999E-2</v>
      </c>
      <c r="AM5" s="49">
        <v>32.5</v>
      </c>
      <c r="AN5" s="49"/>
      <c r="AO5" s="49"/>
      <c r="AP5" s="49">
        <v>0</v>
      </c>
      <c r="AQ5" s="93">
        <f t="shared" ref="AQ5:AQ68" si="1">AM5*AP5</f>
        <v>0</v>
      </c>
      <c r="AR5" s="93"/>
      <c r="AS5" s="46">
        <f t="shared" ref="AS5:AS64" si="2">AM5/AL5</f>
        <v>2166.666666666667</v>
      </c>
      <c r="AT5" s="59"/>
      <c r="AU5" s="144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100"/>
      <c r="BG5" s="29" t="s">
        <v>589</v>
      </c>
      <c r="BH5" s="29" t="s">
        <v>590</v>
      </c>
      <c r="BI5" s="49">
        <v>1.4999999999999999E-2</v>
      </c>
      <c r="BJ5" s="49">
        <v>30.3</v>
      </c>
      <c r="BK5" s="49"/>
      <c r="BL5" s="49"/>
      <c r="BM5" s="49">
        <v>0</v>
      </c>
      <c r="BN5" s="93">
        <f t="shared" si="0"/>
        <v>0</v>
      </c>
      <c r="BO5" s="93"/>
      <c r="BP5" s="46">
        <f t="shared" ref="BP5:BP64" si="3">BJ5/BI5</f>
        <v>2020.0000000000002</v>
      </c>
      <c r="BQ5" s="59"/>
      <c r="BR5" s="144"/>
      <c r="BS5" s="29"/>
      <c r="BT5" s="29"/>
      <c r="BU5" s="75"/>
      <c r="BV5" s="75"/>
      <c r="BW5" s="75"/>
      <c r="BX5" s="75"/>
      <c r="BY5" s="75"/>
      <c r="BZ5" s="75"/>
      <c r="CA5" s="75"/>
      <c r="CB5" s="75"/>
      <c r="CC5" s="113"/>
      <c r="CD5" s="49"/>
      <c r="CE5" s="49"/>
      <c r="CF5" s="49"/>
      <c r="CG5" s="49">
        <v>0</v>
      </c>
      <c r="CH5" s="49"/>
      <c r="CI5" s="49"/>
      <c r="CJ5" s="49"/>
      <c r="CK5" s="49"/>
      <c r="CL5" s="49"/>
      <c r="CM5" s="49"/>
      <c r="CN5" s="100"/>
      <c r="CO5" s="144"/>
      <c r="CP5" s="29"/>
      <c r="CQ5" s="29"/>
      <c r="CR5" s="45"/>
      <c r="CS5" s="45"/>
      <c r="CT5" s="49"/>
      <c r="CU5" s="45"/>
      <c r="CV5" s="49"/>
      <c r="CW5" s="45"/>
      <c r="CX5" s="45"/>
      <c r="CY5" s="45"/>
      <c r="CZ5" s="119"/>
      <c r="DA5" s="34" t="s">
        <v>347</v>
      </c>
      <c r="DB5" s="34" t="s">
        <v>613</v>
      </c>
      <c r="DC5" s="39">
        <v>1.4999999999999999E-2</v>
      </c>
      <c r="DD5" s="39">
        <v>31.3</v>
      </c>
      <c r="DE5" s="39"/>
      <c r="DF5" s="39"/>
      <c r="DG5" s="34">
        <v>0</v>
      </c>
      <c r="DH5" s="35">
        <f>DD5*DG5</f>
        <v>0</v>
      </c>
      <c r="DI5" s="35">
        <f>DG5*DF5</f>
        <v>0</v>
      </c>
      <c r="DJ5" s="43">
        <f>DD5/DC5</f>
        <v>2086.666666666667</v>
      </c>
      <c r="DK5" s="126">
        <f>DF5/DC5</f>
        <v>0</v>
      </c>
      <c r="DL5" s="144"/>
      <c r="DM5" s="15"/>
      <c r="DN5" s="15"/>
    </row>
    <row r="6" spans="1:118" s="17" customFormat="1">
      <c r="A6" s="106" t="s">
        <v>194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100"/>
      <c r="M6" s="29"/>
      <c r="N6" s="29"/>
      <c r="O6" s="29"/>
      <c r="P6" s="29"/>
      <c r="Q6" s="29"/>
      <c r="R6" s="29"/>
      <c r="S6" s="29"/>
      <c r="T6" s="29"/>
      <c r="U6" s="29"/>
      <c r="V6" s="29"/>
      <c r="W6" s="103"/>
      <c r="X6" s="110" t="s">
        <v>194</v>
      </c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100"/>
      <c r="AJ6" s="29" t="s">
        <v>376</v>
      </c>
      <c r="AK6" s="29" t="s">
        <v>377</v>
      </c>
      <c r="AL6" s="49">
        <v>100</v>
      </c>
      <c r="AM6" s="49">
        <v>3.3</v>
      </c>
      <c r="AN6" s="49"/>
      <c r="AO6" s="49"/>
      <c r="AP6" s="49">
        <v>1</v>
      </c>
      <c r="AQ6" s="93">
        <f t="shared" si="1"/>
        <v>3.3</v>
      </c>
      <c r="AR6" s="93"/>
      <c r="AS6" s="46">
        <f t="shared" si="2"/>
        <v>3.3000000000000002E-2</v>
      </c>
      <c r="AT6" s="59"/>
      <c r="AU6" s="106" t="s">
        <v>194</v>
      </c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100"/>
      <c r="BG6" s="29" t="s">
        <v>496</v>
      </c>
      <c r="BH6" s="29" t="s">
        <v>497</v>
      </c>
      <c r="BI6" s="49">
        <v>100</v>
      </c>
      <c r="BJ6" s="49">
        <v>3.3</v>
      </c>
      <c r="BK6" s="49"/>
      <c r="BL6" s="49"/>
      <c r="BM6" s="49">
        <v>2</v>
      </c>
      <c r="BN6" s="93">
        <f>BJ6*BM6</f>
        <v>6.6</v>
      </c>
      <c r="BO6" s="93"/>
      <c r="BP6" s="46">
        <f t="shared" si="3"/>
        <v>3.3000000000000002E-2</v>
      </c>
      <c r="BQ6" s="59"/>
      <c r="BR6" s="106" t="s">
        <v>194</v>
      </c>
      <c r="BS6" s="29"/>
      <c r="BT6" s="29"/>
      <c r="BU6" s="75"/>
      <c r="BV6" s="75"/>
      <c r="BW6" s="75"/>
      <c r="BX6" s="75"/>
      <c r="BY6" s="75"/>
      <c r="BZ6" s="75"/>
      <c r="CA6" s="75"/>
      <c r="CB6" s="75"/>
      <c r="CC6" s="113"/>
      <c r="CD6" s="49" t="s">
        <v>195</v>
      </c>
      <c r="CE6" s="49" t="s">
        <v>196</v>
      </c>
      <c r="CF6" s="49">
        <v>100</v>
      </c>
      <c r="CG6" s="49">
        <v>3.7434799999999999</v>
      </c>
      <c r="CH6" s="54"/>
      <c r="CI6" s="49">
        <f>CG6-(CG6*CH6)</f>
        <v>3.7434799999999999</v>
      </c>
      <c r="CJ6" s="49"/>
      <c r="CK6" s="49">
        <f>CJ6*CG6</f>
        <v>0</v>
      </c>
      <c r="CL6" s="49">
        <f>CJ6*CI6</f>
        <v>0</v>
      </c>
      <c r="CM6" s="49">
        <f>CG6/CF6</f>
        <v>3.7434799999999997E-2</v>
      </c>
      <c r="CN6" s="100">
        <f>CI6/CF6</f>
        <v>3.7434799999999997E-2</v>
      </c>
      <c r="CO6" s="106" t="s">
        <v>194</v>
      </c>
      <c r="CP6" s="29"/>
      <c r="CQ6" s="29"/>
      <c r="CR6" s="45"/>
      <c r="CS6" s="45"/>
      <c r="CT6" s="49"/>
      <c r="CU6" s="45"/>
      <c r="CV6" s="49"/>
      <c r="CW6" s="45"/>
      <c r="CX6" s="45"/>
      <c r="CY6" s="45"/>
      <c r="CZ6" s="119"/>
      <c r="DA6" s="34" t="s">
        <v>648</v>
      </c>
      <c r="DB6" s="34" t="s">
        <v>649</v>
      </c>
      <c r="DC6" s="39">
        <v>100</v>
      </c>
      <c r="DD6" s="39">
        <v>3.4</v>
      </c>
      <c r="DE6" s="39"/>
      <c r="DF6" s="39"/>
      <c r="DG6" s="34">
        <v>2</v>
      </c>
      <c r="DH6" s="35">
        <f>DD6*DG6</f>
        <v>6.8</v>
      </c>
      <c r="DI6" s="35">
        <f>DG6*DF6</f>
        <v>0</v>
      </c>
      <c r="DJ6" s="43">
        <f>DD6/DC6</f>
        <v>3.4000000000000002E-2</v>
      </c>
      <c r="DK6" s="126">
        <f>DF6/DC6</f>
        <v>0</v>
      </c>
      <c r="DL6" s="106" t="s">
        <v>194</v>
      </c>
      <c r="DM6" s="15"/>
      <c r="DN6" s="15"/>
    </row>
    <row r="7" spans="1:118" s="17" customFormat="1">
      <c r="A7" s="106" t="s">
        <v>375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100"/>
      <c r="M7" s="29"/>
      <c r="N7" s="29"/>
      <c r="O7" s="29"/>
      <c r="P7" s="29"/>
      <c r="Q7" s="29"/>
      <c r="R7" s="29"/>
      <c r="S7" s="29"/>
      <c r="T7" s="29"/>
      <c r="U7" s="29"/>
      <c r="V7" s="29"/>
      <c r="W7" s="103"/>
      <c r="X7" s="110" t="s">
        <v>375</v>
      </c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100"/>
      <c r="AJ7" s="29" t="s">
        <v>379</v>
      </c>
      <c r="AK7" s="29" t="s">
        <v>378</v>
      </c>
      <c r="AL7" s="49">
        <v>100</v>
      </c>
      <c r="AM7" s="49">
        <v>4.2</v>
      </c>
      <c r="AN7" s="49"/>
      <c r="AO7" s="49"/>
      <c r="AP7" s="49">
        <v>1</v>
      </c>
      <c r="AQ7" s="93">
        <f t="shared" si="1"/>
        <v>4.2</v>
      </c>
      <c r="AR7" s="93"/>
      <c r="AS7" s="46">
        <f t="shared" si="2"/>
        <v>4.2000000000000003E-2</v>
      </c>
      <c r="AT7" s="59"/>
      <c r="AU7" s="106" t="s">
        <v>375</v>
      </c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100"/>
      <c r="BG7" s="29"/>
      <c r="BH7" s="29"/>
      <c r="BI7" s="49"/>
      <c r="BJ7" s="49"/>
      <c r="BK7" s="49"/>
      <c r="BL7" s="49"/>
      <c r="BM7" s="49"/>
      <c r="BN7" s="93">
        <f t="shared" si="0"/>
        <v>0</v>
      </c>
      <c r="BO7" s="93"/>
      <c r="BP7" s="46"/>
      <c r="BQ7" s="59"/>
      <c r="BR7" s="106" t="s">
        <v>375</v>
      </c>
      <c r="BS7" s="29"/>
      <c r="BT7" s="29"/>
      <c r="BU7" s="75"/>
      <c r="BV7" s="75"/>
      <c r="BW7" s="75"/>
      <c r="BX7" s="75"/>
      <c r="BY7" s="75"/>
      <c r="BZ7" s="75"/>
      <c r="CA7" s="75"/>
      <c r="CB7" s="75"/>
      <c r="CC7" s="113"/>
      <c r="CD7" s="49"/>
      <c r="CE7" s="49"/>
      <c r="CF7" s="49"/>
      <c r="CG7" s="49">
        <v>0</v>
      </c>
      <c r="CH7" s="49"/>
      <c r="CI7" s="49"/>
      <c r="CJ7" s="49"/>
      <c r="CK7" s="49"/>
      <c r="CL7" s="49"/>
      <c r="CM7" s="49"/>
      <c r="CN7" s="100"/>
      <c r="CO7" s="106" t="s">
        <v>375</v>
      </c>
      <c r="CP7" s="29"/>
      <c r="CQ7" s="29"/>
      <c r="CR7" s="45"/>
      <c r="CS7" s="45"/>
      <c r="CT7" s="49"/>
      <c r="CU7" s="45"/>
      <c r="CV7" s="49"/>
      <c r="CW7" s="45"/>
      <c r="CX7" s="45"/>
      <c r="CY7" s="45"/>
      <c r="CZ7" s="119"/>
      <c r="DA7" s="34"/>
      <c r="DB7" s="34"/>
      <c r="DC7" s="39"/>
      <c r="DD7" s="39"/>
      <c r="DE7" s="39"/>
      <c r="DF7" s="39"/>
      <c r="DG7" s="34"/>
      <c r="DH7" s="35">
        <f t="shared" ref="DH7:DH68" si="4">DD7*DG7</f>
        <v>0</v>
      </c>
      <c r="DI7" s="35"/>
      <c r="DJ7" s="43"/>
      <c r="DK7" s="126"/>
      <c r="DL7" s="106" t="s">
        <v>375</v>
      </c>
      <c r="DM7" s="15"/>
      <c r="DN7" s="15"/>
    </row>
    <row r="8" spans="1:118" s="17" customFormat="1">
      <c r="A8" s="106" t="s">
        <v>126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100"/>
      <c r="M8" s="29" t="s">
        <v>127</v>
      </c>
      <c r="N8" s="29" t="s">
        <v>128</v>
      </c>
      <c r="O8" s="49">
        <v>4</v>
      </c>
      <c r="P8" s="49">
        <v>32.74</v>
      </c>
      <c r="Q8" s="98">
        <v>0.25</v>
      </c>
      <c r="R8" s="45">
        <f>P8*0.75</f>
        <v>24.555</v>
      </c>
      <c r="S8" s="49"/>
      <c r="T8" s="49">
        <f>S8*P8</f>
        <v>0</v>
      </c>
      <c r="U8" s="49">
        <f>S8*R8</f>
        <v>0</v>
      </c>
      <c r="V8" s="49">
        <f>P8/O8</f>
        <v>8.1850000000000005</v>
      </c>
      <c r="W8" s="100">
        <f>R8/O8</f>
        <v>6.1387499999999999</v>
      </c>
      <c r="X8" s="110" t="s">
        <v>126</v>
      </c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100"/>
      <c r="AJ8" s="29" t="s">
        <v>385</v>
      </c>
      <c r="AK8" s="29" t="s">
        <v>386</v>
      </c>
      <c r="AL8" s="49">
        <v>100</v>
      </c>
      <c r="AM8" s="49">
        <v>5.4</v>
      </c>
      <c r="AN8" s="49"/>
      <c r="AO8" s="49"/>
      <c r="AP8" s="49">
        <v>2</v>
      </c>
      <c r="AQ8" s="93">
        <f t="shared" si="1"/>
        <v>10.8</v>
      </c>
      <c r="AR8" s="93"/>
      <c r="AS8" s="46">
        <f t="shared" si="2"/>
        <v>5.4000000000000006E-2</v>
      </c>
      <c r="AT8" s="59"/>
      <c r="AU8" s="106" t="s">
        <v>126</v>
      </c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100"/>
      <c r="BG8" s="29" t="s">
        <v>527</v>
      </c>
      <c r="BH8" s="29" t="s">
        <v>528</v>
      </c>
      <c r="BI8" s="49">
        <v>100</v>
      </c>
      <c r="BJ8" s="49">
        <v>4.9000000000000004</v>
      </c>
      <c r="BK8" s="49"/>
      <c r="BL8" s="49"/>
      <c r="BM8" s="49">
        <v>2</v>
      </c>
      <c r="BN8" s="93">
        <f t="shared" si="0"/>
        <v>9.8000000000000007</v>
      </c>
      <c r="BO8" s="93"/>
      <c r="BP8" s="46">
        <f t="shared" si="3"/>
        <v>4.9000000000000002E-2</v>
      </c>
      <c r="BQ8" s="59"/>
      <c r="BR8" s="106" t="s">
        <v>126</v>
      </c>
      <c r="BS8" s="29" t="s">
        <v>744</v>
      </c>
      <c r="BT8" s="29" t="s">
        <v>743</v>
      </c>
      <c r="BU8" s="75">
        <v>100</v>
      </c>
      <c r="BV8" s="75">
        <v>7</v>
      </c>
      <c r="BW8" s="75"/>
      <c r="BX8" s="75"/>
      <c r="BY8" s="75"/>
      <c r="BZ8" s="30">
        <f>BV8*BY8</f>
        <v>0</v>
      </c>
      <c r="CA8" s="30">
        <f>BY8*BX8</f>
        <v>0</v>
      </c>
      <c r="CB8" s="77">
        <f>BV8/BU8</f>
        <v>7.0000000000000007E-2</v>
      </c>
      <c r="CC8" s="115">
        <f>BX8/BU8</f>
        <v>0</v>
      </c>
      <c r="CD8" s="49" t="s">
        <v>190</v>
      </c>
      <c r="CE8" s="49" t="s">
        <v>191</v>
      </c>
      <c r="CF8" s="49">
        <v>75</v>
      </c>
      <c r="CG8" s="49">
        <v>11.385919999999999</v>
      </c>
      <c r="CH8" s="49"/>
      <c r="CI8" s="49">
        <f>CG8-(CG8*CH8)</f>
        <v>11.385919999999999</v>
      </c>
      <c r="CJ8" s="49"/>
      <c r="CK8" s="49">
        <f>CJ8*CG8</f>
        <v>0</v>
      </c>
      <c r="CL8" s="49">
        <f>CJ8*CI8</f>
        <v>0</v>
      </c>
      <c r="CM8" s="49">
        <f>CG8/CF8</f>
        <v>0.15181226666666664</v>
      </c>
      <c r="CN8" s="100">
        <f>CI8/CF8</f>
        <v>0.15181226666666664</v>
      </c>
      <c r="CO8" s="106" t="s">
        <v>126</v>
      </c>
      <c r="CP8" s="29"/>
      <c r="CQ8" s="29"/>
      <c r="CR8" s="45"/>
      <c r="CS8" s="45"/>
      <c r="CT8" s="49"/>
      <c r="CU8" s="45"/>
      <c r="CV8" s="49"/>
      <c r="CW8" s="45"/>
      <c r="CX8" s="45"/>
      <c r="CY8" s="45"/>
      <c r="CZ8" s="119"/>
      <c r="DA8" s="34" t="s">
        <v>603</v>
      </c>
      <c r="DB8" s="34" t="s">
        <v>604</v>
      </c>
      <c r="DC8" s="39">
        <v>100</v>
      </c>
      <c r="DD8" s="39">
        <v>6.4</v>
      </c>
      <c r="DE8" s="39"/>
      <c r="DF8" s="39"/>
      <c r="DG8" s="34">
        <v>2</v>
      </c>
      <c r="DH8" s="35">
        <f>DD8*DG8</f>
        <v>12.8</v>
      </c>
      <c r="DI8" s="35">
        <f>DG8*DF8</f>
        <v>0</v>
      </c>
      <c r="DJ8" s="43">
        <f>DD8/DC8</f>
        <v>6.4000000000000001E-2</v>
      </c>
      <c r="DK8" s="126">
        <f>DF8/DC8</f>
        <v>0</v>
      </c>
      <c r="DL8" s="106" t="s">
        <v>126</v>
      </c>
      <c r="DM8" s="18" t="s">
        <v>44</v>
      </c>
      <c r="DN8" s="18">
        <v>53102</v>
      </c>
    </row>
    <row r="9" spans="1:118" s="20" customFormat="1">
      <c r="A9" s="142" t="s">
        <v>91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62"/>
      <c r="M9" s="31" t="s">
        <v>144</v>
      </c>
      <c r="N9" s="31" t="s">
        <v>145</v>
      </c>
      <c r="O9" s="50">
        <v>100</v>
      </c>
      <c r="P9" s="50">
        <v>223.17</v>
      </c>
      <c r="Q9" s="99">
        <v>0.25</v>
      </c>
      <c r="R9" s="45">
        <f>P9*0.75</f>
        <v>167.3775</v>
      </c>
      <c r="S9" s="50"/>
      <c r="T9" s="49">
        <f>S9*P9</f>
        <v>0</v>
      </c>
      <c r="U9" s="49">
        <f>S9*R9</f>
        <v>0</v>
      </c>
      <c r="V9" s="49">
        <f>P9/O9</f>
        <v>2.2317</v>
      </c>
      <c r="W9" s="100">
        <f>R9/O9</f>
        <v>1.673775</v>
      </c>
      <c r="X9" s="149" t="s">
        <v>91</v>
      </c>
      <c r="Y9" s="50" t="s">
        <v>338</v>
      </c>
      <c r="Z9" s="50" t="s">
        <v>339</v>
      </c>
      <c r="AA9" s="50">
        <v>20</v>
      </c>
      <c r="AB9" s="50">
        <v>33.64</v>
      </c>
      <c r="AC9" s="50"/>
      <c r="AD9" s="50"/>
      <c r="AE9" s="50"/>
      <c r="AF9" s="49">
        <f>AE9*AB9</f>
        <v>0</v>
      </c>
      <c r="AG9" s="49">
        <f>AE9*AD9</f>
        <v>0</v>
      </c>
      <c r="AH9" s="49">
        <f>AB9/AA9</f>
        <v>1.6819999999999999</v>
      </c>
      <c r="AI9" s="100">
        <f>AD9/AA9</f>
        <v>0</v>
      </c>
      <c r="AJ9" s="31" t="s">
        <v>485</v>
      </c>
      <c r="AK9" s="31" t="s">
        <v>486</v>
      </c>
      <c r="AL9" s="50">
        <v>10</v>
      </c>
      <c r="AM9" s="50">
        <v>9.9</v>
      </c>
      <c r="AN9" s="50"/>
      <c r="AO9" s="50"/>
      <c r="AP9" s="50">
        <v>1</v>
      </c>
      <c r="AQ9" s="93">
        <f t="shared" si="1"/>
        <v>9.9</v>
      </c>
      <c r="AR9" s="93"/>
      <c r="AS9" s="46">
        <f t="shared" si="2"/>
        <v>0.99</v>
      </c>
      <c r="AT9" s="59"/>
      <c r="AU9" s="142" t="s">
        <v>91</v>
      </c>
      <c r="AV9" s="50" t="s">
        <v>155</v>
      </c>
      <c r="AW9" s="50" t="s">
        <v>156</v>
      </c>
      <c r="AX9" s="50">
        <v>200</v>
      </c>
      <c r="AY9" s="50">
        <v>175.82</v>
      </c>
      <c r="AZ9" s="52">
        <v>0.35</v>
      </c>
      <c r="BA9" s="49">
        <f>AY9-(AY9*AZ9)</f>
        <v>114.283</v>
      </c>
      <c r="BB9" s="49"/>
      <c r="BC9" s="49">
        <f>BB9*AY9</f>
        <v>0</v>
      </c>
      <c r="BD9" s="49">
        <f>BA9*BB9</f>
        <v>0</v>
      </c>
      <c r="BE9" s="49">
        <f>AY9/AX9</f>
        <v>0.87909999999999999</v>
      </c>
      <c r="BF9" s="100">
        <f>BA9/AX9</f>
        <v>0.57141500000000001</v>
      </c>
      <c r="BG9" s="31" t="s">
        <v>577</v>
      </c>
      <c r="BH9" s="31" t="s">
        <v>575</v>
      </c>
      <c r="BI9" s="50">
        <v>10</v>
      </c>
      <c r="BJ9" s="50">
        <v>7</v>
      </c>
      <c r="BK9" s="50"/>
      <c r="BL9" s="50"/>
      <c r="BM9" s="50">
        <v>10</v>
      </c>
      <c r="BN9" s="93">
        <f t="shared" si="0"/>
        <v>70</v>
      </c>
      <c r="BO9" s="93"/>
      <c r="BP9" s="46">
        <f t="shared" si="3"/>
        <v>0.7</v>
      </c>
      <c r="BQ9" s="59"/>
      <c r="BR9" s="142" t="s">
        <v>91</v>
      </c>
      <c r="BS9" s="31" t="s">
        <v>723</v>
      </c>
      <c r="BT9" s="31" t="s">
        <v>724</v>
      </c>
      <c r="BU9" s="78">
        <v>50</v>
      </c>
      <c r="BV9" s="78">
        <v>43</v>
      </c>
      <c r="BW9" s="78"/>
      <c r="BX9" s="78"/>
      <c r="BY9" s="78"/>
      <c r="BZ9" s="30">
        <f>BV9*BY9</f>
        <v>0</v>
      </c>
      <c r="CA9" s="30">
        <f>BY9*BX9</f>
        <v>0</v>
      </c>
      <c r="CB9" s="77">
        <f>BV9/BU9</f>
        <v>0.86</v>
      </c>
      <c r="CC9" s="115">
        <f>BX9/BU9</f>
        <v>0</v>
      </c>
      <c r="CD9" s="50" t="s">
        <v>229</v>
      </c>
      <c r="CE9" s="50" t="s">
        <v>236</v>
      </c>
      <c r="CF9" s="50">
        <v>10</v>
      </c>
      <c r="CG9" s="50">
        <v>18.466239999999999</v>
      </c>
      <c r="CH9" s="50"/>
      <c r="CI9" s="49">
        <f>CG9-(CG9*CH9)</f>
        <v>18.466239999999999</v>
      </c>
      <c r="CJ9" s="49"/>
      <c r="CK9" s="49">
        <f>CJ9*CG9</f>
        <v>0</v>
      </c>
      <c r="CL9" s="49">
        <f>CJ9*CI9</f>
        <v>0</v>
      </c>
      <c r="CM9" s="49">
        <f>CG9/CF9</f>
        <v>1.8466239999999998</v>
      </c>
      <c r="CN9" s="100">
        <f>CI9/CF9</f>
        <v>1.8466239999999998</v>
      </c>
      <c r="CO9" s="142" t="s">
        <v>91</v>
      </c>
      <c r="CP9" s="31" t="s">
        <v>680</v>
      </c>
      <c r="CQ9" s="31" t="s">
        <v>681</v>
      </c>
      <c r="CR9" s="50">
        <v>20</v>
      </c>
      <c r="CS9" s="47">
        <v>29.600999999999999</v>
      </c>
      <c r="CT9" s="52">
        <v>0.25</v>
      </c>
      <c r="CU9" s="45">
        <f>CS9*75%</f>
        <v>22.200749999999999</v>
      </c>
      <c r="CV9" s="50">
        <v>1</v>
      </c>
      <c r="CW9" s="45">
        <f>CV9*CS9</f>
        <v>29.600999999999999</v>
      </c>
      <c r="CX9" s="45">
        <f>CV9*CU9</f>
        <v>22.200749999999999</v>
      </c>
      <c r="CY9" s="45">
        <f>CS9/CR9</f>
        <v>1.4800499999999999</v>
      </c>
      <c r="CZ9" s="119">
        <f>CU9/CR9</f>
        <v>1.1100375</v>
      </c>
      <c r="DA9" s="36"/>
      <c r="DB9" s="36"/>
      <c r="DC9" s="41"/>
      <c r="DD9" s="41"/>
      <c r="DE9" s="41"/>
      <c r="DF9" s="41"/>
      <c r="DG9" s="36"/>
      <c r="DH9" s="35">
        <f t="shared" si="4"/>
        <v>0</v>
      </c>
      <c r="DI9" s="35"/>
      <c r="DJ9" s="43"/>
      <c r="DK9" s="126"/>
      <c r="DL9" s="142" t="s">
        <v>91</v>
      </c>
      <c r="DM9" s="19" t="s">
        <v>92</v>
      </c>
      <c r="DN9" s="19" t="s">
        <v>93</v>
      </c>
    </row>
    <row r="10" spans="1:118" s="17" customFormat="1">
      <c r="A10" s="14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100"/>
      <c r="M10" s="29"/>
      <c r="N10" s="29"/>
      <c r="O10" s="49"/>
      <c r="P10" s="49"/>
      <c r="Q10" s="49"/>
      <c r="R10" s="45"/>
      <c r="S10" s="49"/>
      <c r="T10" s="49"/>
      <c r="U10" s="49"/>
      <c r="V10" s="49"/>
      <c r="W10" s="100"/>
      <c r="X10" s="148"/>
      <c r="Y10" s="49" t="s">
        <v>340</v>
      </c>
      <c r="Z10" s="49" t="s">
        <v>341</v>
      </c>
      <c r="AA10" s="50">
        <v>20</v>
      </c>
      <c r="AB10" s="50">
        <v>33.64</v>
      </c>
      <c r="AC10" s="49"/>
      <c r="AD10" s="49"/>
      <c r="AE10" s="49"/>
      <c r="AF10" s="49">
        <f>AE10*AB10</f>
        <v>0</v>
      </c>
      <c r="AG10" s="49">
        <f>AE10*AD10</f>
        <v>0</v>
      </c>
      <c r="AH10" s="49">
        <f>AB10/AA10</f>
        <v>1.6819999999999999</v>
      </c>
      <c r="AI10" s="100">
        <f>AD10/AA10</f>
        <v>0</v>
      </c>
      <c r="AJ10" s="29" t="s">
        <v>487</v>
      </c>
      <c r="AK10" s="29" t="s">
        <v>391</v>
      </c>
      <c r="AL10" s="49">
        <v>10</v>
      </c>
      <c r="AM10" s="49">
        <v>10</v>
      </c>
      <c r="AN10" s="49"/>
      <c r="AO10" s="49"/>
      <c r="AP10" s="49">
        <v>1</v>
      </c>
      <c r="AQ10" s="93">
        <f t="shared" si="1"/>
        <v>10</v>
      </c>
      <c r="AR10" s="93"/>
      <c r="AS10" s="46">
        <f t="shared" si="2"/>
        <v>1</v>
      </c>
      <c r="AT10" s="59"/>
      <c r="AU10" s="144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100"/>
      <c r="BG10" s="29" t="s">
        <v>576</v>
      </c>
      <c r="BH10" s="29" t="s">
        <v>578</v>
      </c>
      <c r="BI10" s="49">
        <v>10</v>
      </c>
      <c r="BJ10" s="49">
        <v>7.5</v>
      </c>
      <c r="BK10" s="49"/>
      <c r="BL10" s="49"/>
      <c r="BM10" s="49">
        <v>10</v>
      </c>
      <c r="BN10" s="93">
        <f t="shared" si="0"/>
        <v>75</v>
      </c>
      <c r="BO10" s="93"/>
      <c r="BP10" s="46">
        <f t="shared" si="3"/>
        <v>0.75</v>
      </c>
      <c r="BQ10" s="59"/>
      <c r="BR10" s="144"/>
      <c r="BS10" s="29"/>
      <c r="BT10" s="29"/>
      <c r="BU10" s="75"/>
      <c r="BV10" s="75"/>
      <c r="BW10" s="75"/>
      <c r="BX10" s="75"/>
      <c r="BY10" s="75"/>
      <c r="BZ10" s="75"/>
      <c r="CA10" s="75"/>
      <c r="CB10" s="75"/>
      <c r="CC10" s="113"/>
      <c r="CD10" s="49"/>
      <c r="CE10" s="49"/>
      <c r="CF10" s="49"/>
      <c r="CG10" s="49">
        <v>0</v>
      </c>
      <c r="CH10" s="49"/>
      <c r="CI10" s="49"/>
      <c r="CJ10" s="49"/>
      <c r="CK10" s="49"/>
      <c r="CL10" s="49"/>
      <c r="CM10" s="49"/>
      <c r="CN10" s="100"/>
      <c r="CO10" s="144"/>
      <c r="CP10" s="29"/>
      <c r="CQ10" s="29"/>
      <c r="CR10" s="49"/>
      <c r="CS10" s="45"/>
      <c r="CT10" s="49"/>
      <c r="CU10" s="45"/>
      <c r="CV10" s="49"/>
      <c r="CW10" s="45"/>
      <c r="CX10" s="45"/>
      <c r="CY10" s="45"/>
      <c r="CZ10" s="119"/>
      <c r="DA10" s="34"/>
      <c r="DB10" s="34"/>
      <c r="DC10" s="39"/>
      <c r="DD10" s="39"/>
      <c r="DE10" s="39"/>
      <c r="DF10" s="39"/>
      <c r="DG10" s="34"/>
      <c r="DH10" s="35">
        <f t="shared" si="4"/>
        <v>0</v>
      </c>
      <c r="DI10" s="35"/>
      <c r="DJ10" s="43"/>
      <c r="DK10" s="126"/>
      <c r="DL10" s="144"/>
      <c r="DM10" s="15"/>
      <c r="DN10" s="15"/>
    </row>
    <row r="11" spans="1:118" s="17" customFormat="1">
      <c r="A11" s="106" t="s">
        <v>463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100"/>
      <c r="M11" s="29"/>
      <c r="N11" s="29"/>
      <c r="O11" s="49"/>
      <c r="P11" s="49"/>
      <c r="Q11" s="49"/>
      <c r="R11" s="45"/>
      <c r="S11" s="49"/>
      <c r="T11" s="49"/>
      <c r="U11" s="49"/>
      <c r="V11" s="49"/>
      <c r="W11" s="100"/>
      <c r="X11" s="110" t="s">
        <v>463</v>
      </c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100"/>
      <c r="AJ11" s="29" t="s">
        <v>464</v>
      </c>
      <c r="AK11" s="29" t="s">
        <v>465</v>
      </c>
      <c r="AL11" s="49">
        <v>50</v>
      </c>
      <c r="AM11" s="49">
        <v>55</v>
      </c>
      <c r="AN11" s="49"/>
      <c r="AO11" s="49"/>
      <c r="AP11" s="49">
        <v>1</v>
      </c>
      <c r="AQ11" s="93">
        <f t="shared" si="1"/>
        <v>55</v>
      </c>
      <c r="AR11" s="93"/>
      <c r="AS11" s="46">
        <f t="shared" si="2"/>
        <v>1.1000000000000001</v>
      </c>
      <c r="AT11" s="59"/>
      <c r="AU11" s="106" t="s">
        <v>463</v>
      </c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100"/>
      <c r="BG11" s="29"/>
      <c r="BH11" s="29"/>
      <c r="BI11" s="49"/>
      <c r="BJ11" s="49"/>
      <c r="BK11" s="49"/>
      <c r="BL11" s="49"/>
      <c r="BM11" s="49"/>
      <c r="BN11" s="93">
        <f t="shared" si="0"/>
        <v>0</v>
      </c>
      <c r="BO11" s="93"/>
      <c r="BP11" s="46"/>
      <c r="BQ11" s="59"/>
      <c r="BR11" s="106" t="s">
        <v>463</v>
      </c>
      <c r="BS11" s="29" t="s">
        <v>768</v>
      </c>
      <c r="BT11" s="29" t="s">
        <v>769</v>
      </c>
      <c r="BU11" s="75">
        <v>50</v>
      </c>
      <c r="BV11" s="75">
        <v>55</v>
      </c>
      <c r="BW11" s="75"/>
      <c r="BX11" s="75"/>
      <c r="BY11" s="75"/>
      <c r="BZ11" s="30">
        <f>BV11*BY11</f>
        <v>0</v>
      </c>
      <c r="CA11" s="30">
        <f>BY11*BX11</f>
        <v>0</v>
      </c>
      <c r="CB11" s="77">
        <f>BV11/BU11</f>
        <v>1.1000000000000001</v>
      </c>
      <c r="CC11" s="115">
        <f>BX11/BU11</f>
        <v>0</v>
      </c>
      <c r="CD11" s="49"/>
      <c r="CE11" s="49"/>
      <c r="CF11" s="49"/>
      <c r="CG11" s="49">
        <v>0</v>
      </c>
      <c r="CH11" s="49"/>
      <c r="CI11" s="49"/>
      <c r="CJ11" s="49"/>
      <c r="CK11" s="49"/>
      <c r="CL11" s="49"/>
      <c r="CM11" s="49"/>
      <c r="CN11" s="100"/>
      <c r="CO11" s="106" t="s">
        <v>463</v>
      </c>
      <c r="CP11" s="29"/>
      <c r="CQ11" s="29"/>
      <c r="CR11" s="49"/>
      <c r="CS11" s="45"/>
      <c r="CT11" s="49"/>
      <c r="CU11" s="45"/>
      <c r="CV11" s="49"/>
      <c r="CW11" s="45"/>
      <c r="CX11" s="45"/>
      <c r="CY11" s="45"/>
      <c r="CZ11" s="119"/>
      <c r="DA11" s="34"/>
      <c r="DB11" s="34"/>
      <c r="DC11" s="39"/>
      <c r="DD11" s="39"/>
      <c r="DE11" s="39"/>
      <c r="DF11" s="39"/>
      <c r="DG11" s="34"/>
      <c r="DH11" s="35">
        <f t="shared" si="4"/>
        <v>0</v>
      </c>
      <c r="DI11" s="35"/>
      <c r="DJ11" s="43"/>
      <c r="DK11" s="126"/>
      <c r="DL11" s="106" t="s">
        <v>463</v>
      </c>
      <c r="DM11" s="15"/>
      <c r="DN11" s="15"/>
    </row>
    <row r="12" spans="1:118" s="16" customFormat="1">
      <c r="A12" s="106" t="s">
        <v>10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100"/>
      <c r="M12" s="29"/>
      <c r="N12" s="29"/>
      <c r="O12" s="49"/>
      <c r="P12" s="49"/>
      <c r="Q12" s="49"/>
      <c r="R12" s="45"/>
      <c r="S12" s="49"/>
      <c r="T12" s="49"/>
      <c r="U12" s="49"/>
      <c r="V12" s="49"/>
      <c r="W12" s="100"/>
      <c r="X12" s="110" t="s">
        <v>10</v>
      </c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100"/>
      <c r="AJ12" s="29" t="s">
        <v>353</v>
      </c>
      <c r="AK12" s="29" t="s">
        <v>354</v>
      </c>
      <c r="AL12" s="49">
        <v>0.2</v>
      </c>
      <c r="AM12" s="49">
        <v>6.9</v>
      </c>
      <c r="AN12" s="49"/>
      <c r="AO12" s="49"/>
      <c r="AP12" s="49">
        <v>1</v>
      </c>
      <c r="AQ12" s="93">
        <f t="shared" si="1"/>
        <v>6.9</v>
      </c>
      <c r="AR12" s="93"/>
      <c r="AS12" s="46">
        <f t="shared" si="2"/>
        <v>34.5</v>
      </c>
      <c r="AT12" s="59"/>
      <c r="AU12" s="106" t="s">
        <v>10</v>
      </c>
      <c r="AV12" s="49"/>
      <c r="AW12" s="49" t="s">
        <v>851</v>
      </c>
      <c r="AX12" s="49">
        <v>1</v>
      </c>
      <c r="AY12" s="49">
        <v>50.77</v>
      </c>
      <c r="AZ12" s="54">
        <v>0.25</v>
      </c>
      <c r="BA12" s="49">
        <f>AY12-(AY12*AZ12)</f>
        <v>38.077500000000001</v>
      </c>
      <c r="BB12" s="49"/>
      <c r="BC12" s="49">
        <f>BB12*AY12</f>
        <v>0</v>
      </c>
      <c r="BD12" s="49">
        <f>BA12*BB12</f>
        <v>0</v>
      </c>
      <c r="BE12" s="49">
        <f>AY12/AX12</f>
        <v>50.77</v>
      </c>
      <c r="BF12" s="100">
        <f>BA12/AX12</f>
        <v>38.077500000000001</v>
      </c>
      <c r="BG12" s="29" t="s">
        <v>803</v>
      </c>
      <c r="BH12" s="29" t="s">
        <v>586</v>
      </c>
      <c r="BI12" s="49">
        <v>0.2</v>
      </c>
      <c r="BJ12" s="49">
        <v>8.9</v>
      </c>
      <c r="BK12" s="49"/>
      <c r="BL12" s="49"/>
      <c r="BM12" s="49">
        <v>1</v>
      </c>
      <c r="BN12" s="93">
        <f t="shared" si="0"/>
        <v>8.9</v>
      </c>
      <c r="BO12" s="93"/>
      <c r="BP12" s="46">
        <f t="shared" si="3"/>
        <v>44.5</v>
      </c>
      <c r="BQ12" s="59"/>
      <c r="BR12" s="106" t="s">
        <v>10</v>
      </c>
      <c r="BS12" s="29"/>
      <c r="BT12" s="29"/>
      <c r="BU12" s="75"/>
      <c r="BV12" s="75"/>
      <c r="BW12" s="75"/>
      <c r="BX12" s="75"/>
      <c r="BY12" s="75"/>
      <c r="BZ12" s="75"/>
      <c r="CA12" s="75"/>
      <c r="CB12" s="75"/>
      <c r="CC12" s="113"/>
      <c r="CD12" s="49"/>
      <c r="CE12" s="49"/>
      <c r="CF12" s="49"/>
      <c r="CG12" s="49">
        <v>0</v>
      </c>
      <c r="CH12" s="49"/>
      <c r="CI12" s="49"/>
      <c r="CJ12" s="49"/>
      <c r="CK12" s="49"/>
      <c r="CL12" s="49"/>
      <c r="CM12" s="49"/>
      <c r="CN12" s="100"/>
      <c r="CO12" s="106" t="s">
        <v>10</v>
      </c>
      <c r="CP12" s="29"/>
      <c r="CQ12" s="29"/>
      <c r="CR12" s="49"/>
      <c r="CS12" s="45"/>
      <c r="CT12" s="49"/>
      <c r="CU12" s="45"/>
      <c r="CV12" s="49"/>
      <c r="CW12" s="45"/>
      <c r="CX12" s="45"/>
      <c r="CY12" s="45"/>
      <c r="CZ12" s="119"/>
      <c r="DA12" s="34" t="s">
        <v>611</v>
      </c>
      <c r="DB12" s="34" t="s">
        <v>612</v>
      </c>
      <c r="DC12" s="39">
        <v>0.2</v>
      </c>
      <c r="DD12" s="39">
        <v>7.8</v>
      </c>
      <c r="DE12" s="39"/>
      <c r="DF12" s="39"/>
      <c r="DG12" s="34">
        <v>1</v>
      </c>
      <c r="DH12" s="35">
        <f>DD12*DG12</f>
        <v>7.8</v>
      </c>
      <c r="DI12" s="35">
        <f>DG12*DF12</f>
        <v>0</v>
      </c>
      <c r="DJ12" s="43">
        <f>DD12/DC12</f>
        <v>39</v>
      </c>
      <c r="DK12" s="126">
        <f>DF12/DC12</f>
        <v>0</v>
      </c>
      <c r="DL12" s="106" t="s">
        <v>10</v>
      </c>
      <c r="DM12" s="15" t="s">
        <v>11</v>
      </c>
      <c r="DN12" s="15">
        <v>22000</v>
      </c>
    </row>
    <row r="13" spans="1:118" s="22" customFormat="1">
      <c r="A13" s="142" t="s">
        <v>115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4"/>
      <c r="M13" s="30" t="s">
        <v>116</v>
      </c>
      <c r="N13" s="30" t="s">
        <v>117</v>
      </c>
      <c r="O13" s="93">
        <v>10</v>
      </c>
      <c r="P13" s="93">
        <v>29.49</v>
      </c>
      <c r="Q13" s="53">
        <v>0.25</v>
      </c>
      <c r="R13" s="45">
        <f>P13*0.75</f>
        <v>22.1175</v>
      </c>
      <c r="S13" s="93"/>
      <c r="T13" s="49">
        <f>S13*P13</f>
        <v>0</v>
      </c>
      <c r="U13" s="49">
        <f>S13*R13</f>
        <v>0</v>
      </c>
      <c r="V13" s="49">
        <f>P13/O13</f>
        <v>2.9489999999999998</v>
      </c>
      <c r="W13" s="100">
        <f>R13/O13</f>
        <v>2.2117499999999999</v>
      </c>
      <c r="X13" s="149" t="s">
        <v>115</v>
      </c>
      <c r="Y13" s="93" t="s">
        <v>298</v>
      </c>
      <c r="Z13" s="93" t="s">
        <v>299</v>
      </c>
      <c r="AA13" s="93">
        <v>10</v>
      </c>
      <c r="AB13" s="93">
        <v>28.31</v>
      </c>
      <c r="AC13" s="93"/>
      <c r="AD13" s="93"/>
      <c r="AE13" s="93"/>
      <c r="AF13" s="49">
        <f>AE13*AB13</f>
        <v>0</v>
      </c>
      <c r="AG13" s="49">
        <f>AE13*AD13</f>
        <v>0</v>
      </c>
      <c r="AH13" s="49">
        <f>AB13/AA13</f>
        <v>2.831</v>
      </c>
      <c r="AI13" s="100">
        <f>AD13/AA13</f>
        <v>0</v>
      </c>
      <c r="AJ13" s="30" t="s">
        <v>471</v>
      </c>
      <c r="AK13" s="30" t="s">
        <v>470</v>
      </c>
      <c r="AL13" s="93">
        <v>20</v>
      </c>
      <c r="AM13" s="93">
        <v>32</v>
      </c>
      <c r="AN13" s="93"/>
      <c r="AO13" s="93"/>
      <c r="AP13" s="93">
        <v>2</v>
      </c>
      <c r="AQ13" s="93">
        <f t="shared" si="1"/>
        <v>64</v>
      </c>
      <c r="AR13" s="93"/>
      <c r="AS13" s="46">
        <f t="shared" si="2"/>
        <v>1.6</v>
      </c>
      <c r="AT13" s="59"/>
      <c r="AU13" s="142" t="s">
        <v>115</v>
      </c>
      <c r="AV13" s="93" t="s">
        <v>152</v>
      </c>
      <c r="AW13" s="93" t="s">
        <v>852</v>
      </c>
      <c r="AX13" s="93">
        <v>10</v>
      </c>
      <c r="AY13" s="93">
        <v>29.78</v>
      </c>
      <c r="AZ13" s="53">
        <v>0.35</v>
      </c>
      <c r="BA13" s="49">
        <f>AY13-(AY13*AZ13)</f>
        <v>19.356999999999999</v>
      </c>
      <c r="BB13" s="49"/>
      <c r="BC13" s="49">
        <f>BB13*AY13</f>
        <v>0</v>
      </c>
      <c r="BD13" s="49">
        <f>BA13*BB13</f>
        <v>0</v>
      </c>
      <c r="BE13" s="49">
        <f>AY13/AX13</f>
        <v>2.9780000000000002</v>
      </c>
      <c r="BF13" s="100">
        <f>BA13/AX13</f>
        <v>1.9357</v>
      </c>
      <c r="BG13" s="30" t="s">
        <v>548</v>
      </c>
      <c r="BH13" s="30" t="s">
        <v>549</v>
      </c>
      <c r="BI13" s="93">
        <v>10</v>
      </c>
      <c r="BJ13" s="93">
        <v>19.5</v>
      </c>
      <c r="BK13" s="93"/>
      <c r="BL13" s="93"/>
      <c r="BM13" s="93">
        <v>2</v>
      </c>
      <c r="BN13" s="93">
        <f t="shared" si="0"/>
        <v>39</v>
      </c>
      <c r="BO13" s="93"/>
      <c r="BP13" s="46">
        <f t="shared" si="3"/>
        <v>1.95</v>
      </c>
      <c r="BQ13" s="59"/>
      <c r="BR13" s="142" t="s">
        <v>115</v>
      </c>
      <c r="BS13" s="30" t="s">
        <v>706</v>
      </c>
      <c r="BT13" s="30" t="s">
        <v>707</v>
      </c>
      <c r="BU13" s="76">
        <v>20</v>
      </c>
      <c r="BV13" s="76">
        <v>34</v>
      </c>
      <c r="BW13" s="76"/>
      <c r="BX13" s="76"/>
      <c r="BY13" s="76"/>
      <c r="BZ13" s="30">
        <f>BV13*BY13</f>
        <v>0</v>
      </c>
      <c r="CA13" s="30">
        <f>BY13*BX13</f>
        <v>0</v>
      </c>
      <c r="CB13" s="77">
        <f>BV13/BU13</f>
        <v>1.7</v>
      </c>
      <c r="CC13" s="115">
        <f>BX13/BU13</f>
        <v>0</v>
      </c>
      <c r="CD13" s="93" t="s">
        <v>904</v>
      </c>
      <c r="CE13" s="93" t="s">
        <v>906</v>
      </c>
      <c r="CF13" s="93">
        <v>10</v>
      </c>
      <c r="CG13" s="93">
        <v>5.1308400000000001</v>
      </c>
      <c r="CH13" s="93"/>
      <c r="CI13" s="49">
        <f>CG13-(CG13*CH13)</f>
        <v>5.1308400000000001</v>
      </c>
      <c r="CJ13" s="49"/>
      <c r="CK13" s="49">
        <f>CJ13*CG13</f>
        <v>0</v>
      </c>
      <c r="CL13" s="49">
        <f>CJ13*CI13</f>
        <v>0</v>
      </c>
      <c r="CM13" s="49">
        <f>CG13/CF13</f>
        <v>0.51308399999999998</v>
      </c>
      <c r="CN13" s="100">
        <f>CI13/CF13</f>
        <v>0.51308399999999998</v>
      </c>
      <c r="CO13" s="142" t="s">
        <v>115</v>
      </c>
      <c r="CP13" s="30" t="s">
        <v>663</v>
      </c>
      <c r="CQ13" s="30" t="s">
        <v>664</v>
      </c>
      <c r="CR13" s="93">
        <v>10</v>
      </c>
      <c r="CS13" s="46">
        <v>44.1922</v>
      </c>
      <c r="CT13" s="53">
        <v>0.4</v>
      </c>
      <c r="CU13" s="45">
        <f>CS13*60%</f>
        <v>26.515319999999999</v>
      </c>
      <c r="CV13" s="93">
        <v>2</v>
      </c>
      <c r="CW13" s="45">
        <f>CV13*CS13</f>
        <v>88.384399999999999</v>
      </c>
      <c r="CX13" s="45">
        <f>CV13*CU13</f>
        <v>53.030639999999998</v>
      </c>
      <c r="CY13" s="45">
        <f>CS13/CR13</f>
        <v>4.4192200000000001</v>
      </c>
      <c r="CZ13" s="119">
        <f>CU13/CR13</f>
        <v>2.651532</v>
      </c>
      <c r="DA13" s="35"/>
      <c r="DB13" s="35"/>
      <c r="DC13" s="40"/>
      <c r="DD13" s="40"/>
      <c r="DE13" s="40"/>
      <c r="DF13" s="40"/>
      <c r="DG13" s="35"/>
      <c r="DH13" s="35">
        <f t="shared" si="4"/>
        <v>0</v>
      </c>
      <c r="DI13" s="35"/>
      <c r="DJ13" s="43"/>
      <c r="DK13" s="126"/>
      <c r="DL13" s="142" t="s">
        <v>115</v>
      </c>
      <c r="DM13" s="21"/>
      <c r="DN13" s="21" t="s">
        <v>1</v>
      </c>
    </row>
    <row r="14" spans="1:118" s="22" customFormat="1">
      <c r="A14" s="14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4"/>
      <c r="M14" s="30"/>
      <c r="N14" s="30"/>
      <c r="O14" s="93"/>
      <c r="P14" s="93"/>
      <c r="Q14" s="93"/>
      <c r="R14" s="46"/>
      <c r="S14" s="93"/>
      <c r="T14" s="93"/>
      <c r="U14" s="93"/>
      <c r="V14" s="93"/>
      <c r="W14" s="94"/>
      <c r="X14" s="147"/>
      <c r="Y14" s="93" t="s">
        <v>300</v>
      </c>
      <c r="Z14" s="93" t="s">
        <v>301</v>
      </c>
      <c r="AA14" s="93">
        <v>10</v>
      </c>
      <c r="AB14" s="93">
        <v>28.31</v>
      </c>
      <c r="AC14" s="93"/>
      <c r="AD14" s="93"/>
      <c r="AE14" s="93"/>
      <c r="AF14" s="49">
        <f>AE14*AB14</f>
        <v>0</v>
      </c>
      <c r="AG14" s="49">
        <f>AE14*AD14</f>
        <v>0</v>
      </c>
      <c r="AH14" s="49">
        <f>AB14/AA14</f>
        <v>2.831</v>
      </c>
      <c r="AI14" s="100">
        <f>AD14/AA14</f>
        <v>0</v>
      </c>
      <c r="AJ14" s="30"/>
      <c r="AK14" s="30"/>
      <c r="AL14" s="93"/>
      <c r="AM14" s="93"/>
      <c r="AN14" s="93"/>
      <c r="AO14" s="93"/>
      <c r="AP14" s="93"/>
      <c r="AQ14" s="93">
        <f t="shared" si="1"/>
        <v>0</v>
      </c>
      <c r="AR14" s="93"/>
      <c r="AS14" s="46"/>
      <c r="AT14" s="59"/>
      <c r="AU14" s="14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4"/>
      <c r="BG14" s="30"/>
      <c r="BH14" s="30"/>
      <c r="BI14" s="93"/>
      <c r="BJ14" s="93"/>
      <c r="BK14" s="93"/>
      <c r="BL14" s="93"/>
      <c r="BM14" s="93"/>
      <c r="BN14" s="93">
        <f t="shared" si="0"/>
        <v>0</v>
      </c>
      <c r="BO14" s="93"/>
      <c r="BP14" s="46"/>
      <c r="BQ14" s="59"/>
      <c r="BR14" s="143"/>
      <c r="BS14" s="30" t="s">
        <v>708</v>
      </c>
      <c r="BT14" s="30" t="s">
        <v>709</v>
      </c>
      <c r="BU14" s="76">
        <v>20</v>
      </c>
      <c r="BV14" s="76">
        <v>34</v>
      </c>
      <c r="BW14" s="76"/>
      <c r="BX14" s="76"/>
      <c r="BY14" s="76"/>
      <c r="BZ14" s="30">
        <f>BV14*BY14</f>
        <v>0</v>
      </c>
      <c r="CA14" s="30">
        <f>BY14*BX14</f>
        <v>0</v>
      </c>
      <c r="CB14" s="77">
        <f>BV14/BU14</f>
        <v>1.7</v>
      </c>
      <c r="CC14" s="115">
        <f>BX14/BU14</f>
        <v>0</v>
      </c>
      <c r="CD14" s="93" t="s">
        <v>905</v>
      </c>
      <c r="CE14" s="93" t="s">
        <v>907</v>
      </c>
      <c r="CF14" s="93">
        <v>25</v>
      </c>
      <c r="CG14" s="93">
        <v>82.69144</v>
      </c>
      <c r="CH14" s="93"/>
      <c r="CI14" s="49">
        <f>CG14-(CG14*CH14)</f>
        <v>82.69144</v>
      </c>
      <c r="CJ14" s="49"/>
      <c r="CK14" s="49">
        <f>CJ14*CG14</f>
        <v>0</v>
      </c>
      <c r="CL14" s="49">
        <f>CJ14*CI14</f>
        <v>0</v>
      </c>
      <c r="CM14" s="49">
        <f>CG14/CF14</f>
        <v>3.3076576000000002</v>
      </c>
      <c r="CN14" s="100">
        <f>CI14/CF14</f>
        <v>3.3076576000000002</v>
      </c>
      <c r="CO14" s="143"/>
      <c r="CP14" s="30"/>
      <c r="CQ14" s="30"/>
      <c r="CR14" s="93"/>
      <c r="CS14" s="46"/>
      <c r="CT14" s="93"/>
      <c r="CU14" s="46"/>
      <c r="CV14" s="93"/>
      <c r="CW14" s="46"/>
      <c r="CX14" s="46"/>
      <c r="CY14" s="46"/>
      <c r="CZ14" s="59"/>
      <c r="DA14" s="35"/>
      <c r="DB14" s="35"/>
      <c r="DC14" s="40"/>
      <c r="DD14" s="40"/>
      <c r="DE14" s="40"/>
      <c r="DF14" s="40"/>
      <c r="DG14" s="35"/>
      <c r="DH14" s="35">
        <f t="shared" si="4"/>
        <v>0</v>
      </c>
      <c r="DI14" s="35"/>
      <c r="DJ14" s="43"/>
      <c r="DK14" s="126"/>
      <c r="DL14" s="143"/>
      <c r="DM14" s="21"/>
      <c r="DN14" s="21"/>
    </row>
    <row r="15" spans="1:118" s="17" customFormat="1">
      <c r="A15" s="14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100"/>
      <c r="M15" s="29"/>
      <c r="N15" s="29"/>
      <c r="O15" s="49"/>
      <c r="P15" s="49"/>
      <c r="Q15" s="49"/>
      <c r="R15" s="45"/>
      <c r="S15" s="49"/>
      <c r="T15" s="49"/>
      <c r="U15" s="49"/>
      <c r="V15" s="49"/>
      <c r="W15" s="100"/>
      <c r="X15" s="148"/>
      <c r="Y15" s="49" t="s">
        <v>302</v>
      </c>
      <c r="Z15" s="49" t="s">
        <v>303</v>
      </c>
      <c r="AA15" s="49">
        <v>10</v>
      </c>
      <c r="AB15" s="49">
        <v>30.23</v>
      </c>
      <c r="AC15" s="49"/>
      <c r="AD15" s="49"/>
      <c r="AE15" s="49"/>
      <c r="AF15" s="49">
        <f>AE15*AB15</f>
        <v>0</v>
      </c>
      <c r="AG15" s="49">
        <f>AE15*AD15</f>
        <v>0</v>
      </c>
      <c r="AH15" s="49">
        <f>AB15/AA15</f>
        <v>3.0230000000000001</v>
      </c>
      <c r="AI15" s="100">
        <f>AD15/AA15</f>
        <v>0</v>
      </c>
      <c r="AJ15" s="29" t="s">
        <v>472</v>
      </c>
      <c r="AK15" s="29" t="s">
        <v>473</v>
      </c>
      <c r="AL15" s="49">
        <v>20</v>
      </c>
      <c r="AM15" s="49">
        <v>32</v>
      </c>
      <c r="AN15" s="49"/>
      <c r="AO15" s="49"/>
      <c r="AP15" s="49">
        <v>1</v>
      </c>
      <c r="AQ15" s="93">
        <f t="shared" si="1"/>
        <v>32</v>
      </c>
      <c r="AR15" s="93"/>
      <c r="AS15" s="46">
        <f t="shared" si="2"/>
        <v>1.6</v>
      </c>
      <c r="AT15" s="59"/>
      <c r="AU15" s="144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100"/>
      <c r="BG15" s="29" t="s">
        <v>550</v>
      </c>
      <c r="BH15" s="29" t="s">
        <v>551</v>
      </c>
      <c r="BI15" s="49">
        <v>10</v>
      </c>
      <c r="BJ15" s="49">
        <v>19.5</v>
      </c>
      <c r="BK15" s="49"/>
      <c r="BL15" s="49"/>
      <c r="BM15" s="49">
        <v>1</v>
      </c>
      <c r="BN15" s="93">
        <f t="shared" si="0"/>
        <v>19.5</v>
      </c>
      <c r="BO15" s="93"/>
      <c r="BP15" s="46">
        <f t="shared" si="3"/>
        <v>1.95</v>
      </c>
      <c r="BQ15" s="59"/>
      <c r="BR15" s="144"/>
      <c r="BS15" s="29" t="s">
        <v>710</v>
      </c>
      <c r="BT15" s="29" t="s">
        <v>711</v>
      </c>
      <c r="BU15" s="75">
        <v>20</v>
      </c>
      <c r="BV15" s="75">
        <v>34</v>
      </c>
      <c r="BW15" s="75"/>
      <c r="BX15" s="75"/>
      <c r="BY15" s="75"/>
      <c r="BZ15" s="30">
        <f>BV15*BY15</f>
        <v>0</v>
      </c>
      <c r="CA15" s="30">
        <f>BY15*BX15</f>
        <v>0</v>
      </c>
      <c r="CB15" s="77">
        <f>BV15/BU15</f>
        <v>1.7</v>
      </c>
      <c r="CC15" s="115">
        <f>BX15/BU15</f>
        <v>0</v>
      </c>
      <c r="CD15" s="49"/>
      <c r="CE15" s="49"/>
      <c r="CF15" s="49"/>
      <c r="CG15" s="49">
        <v>0</v>
      </c>
      <c r="CH15" s="49"/>
      <c r="CI15" s="49"/>
      <c r="CJ15" s="49"/>
      <c r="CK15" s="49"/>
      <c r="CL15" s="49"/>
      <c r="CM15" s="49"/>
      <c r="CN15" s="100"/>
      <c r="CO15" s="144"/>
      <c r="CP15" s="29"/>
      <c r="CQ15" s="29"/>
      <c r="CR15" s="49"/>
      <c r="CS15" s="45"/>
      <c r="CT15" s="49"/>
      <c r="CU15" s="45"/>
      <c r="CV15" s="49"/>
      <c r="CW15" s="45"/>
      <c r="CX15" s="45"/>
      <c r="CY15" s="45"/>
      <c r="CZ15" s="119"/>
      <c r="DA15" s="34"/>
      <c r="DB15" s="34"/>
      <c r="DC15" s="39"/>
      <c r="DD15" s="39"/>
      <c r="DE15" s="39"/>
      <c r="DF15" s="39"/>
      <c r="DG15" s="34"/>
      <c r="DH15" s="35">
        <f t="shared" si="4"/>
        <v>0</v>
      </c>
      <c r="DI15" s="35"/>
      <c r="DJ15" s="43"/>
      <c r="DK15" s="126"/>
      <c r="DL15" s="144"/>
      <c r="DM15" s="15"/>
      <c r="DN15" s="15"/>
    </row>
    <row r="16" spans="1:118" s="22" customFormat="1">
      <c r="A16" s="105" t="s">
        <v>292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4"/>
      <c r="M16" s="30"/>
      <c r="N16" s="30"/>
      <c r="O16" s="93"/>
      <c r="P16" s="93"/>
      <c r="Q16" s="93"/>
      <c r="R16" s="46"/>
      <c r="S16" s="93"/>
      <c r="T16" s="93"/>
      <c r="U16" s="93"/>
      <c r="V16" s="93"/>
      <c r="W16" s="94"/>
      <c r="X16" s="109" t="s">
        <v>292</v>
      </c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4"/>
      <c r="AJ16" s="30" t="s">
        <v>388</v>
      </c>
      <c r="AK16" s="30" t="s">
        <v>389</v>
      </c>
      <c r="AL16" s="93">
        <v>100</v>
      </c>
      <c r="AM16" s="93">
        <v>18.600000000000001</v>
      </c>
      <c r="AN16" s="93"/>
      <c r="AO16" s="93"/>
      <c r="AP16" s="93">
        <v>1</v>
      </c>
      <c r="AQ16" s="93">
        <f t="shared" si="1"/>
        <v>18.600000000000001</v>
      </c>
      <c r="AR16" s="93"/>
      <c r="AS16" s="46">
        <f t="shared" si="2"/>
        <v>0.18600000000000003</v>
      </c>
      <c r="AT16" s="59"/>
      <c r="AU16" s="105" t="s">
        <v>292</v>
      </c>
      <c r="AV16" s="93" t="s">
        <v>853</v>
      </c>
      <c r="AW16" s="93"/>
      <c r="AX16" s="93">
        <v>144</v>
      </c>
      <c r="AY16" s="93">
        <v>89.1</v>
      </c>
      <c r="AZ16" s="53">
        <v>0.25</v>
      </c>
      <c r="BA16" s="49">
        <f>AY16-(AY16*AZ16)</f>
        <v>66.824999999999989</v>
      </c>
      <c r="BB16" s="49"/>
      <c r="BC16" s="49">
        <f>BB16*AY16</f>
        <v>0</v>
      </c>
      <c r="BD16" s="49">
        <f>BA16*BB16</f>
        <v>0</v>
      </c>
      <c r="BE16" s="49">
        <f>AY16/AX16</f>
        <v>0.61874999999999991</v>
      </c>
      <c r="BF16" s="100">
        <f>BA16/AX16</f>
        <v>0.46406249999999993</v>
      </c>
      <c r="BG16" s="30" t="s">
        <v>544</v>
      </c>
      <c r="BH16" s="30" t="s">
        <v>545</v>
      </c>
      <c r="BI16" s="93">
        <v>100</v>
      </c>
      <c r="BJ16" s="93">
        <v>17</v>
      </c>
      <c r="BK16" s="93"/>
      <c r="BL16" s="93"/>
      <c r="BM16" s="93">
        <v>1</v>
      </c>
      <c r="BN16" s="93">
        <f t="shared" si="0"/>
        <v>17</v>
      </c>
      <c r="BO16" s="93"/>
      <c r="BP16" s="46">
        <f t="shared" si="3"/>
        <v>0.17</v>
      </c>
      <c r="BQ16" s="59"/>
      <c r="BR16" s="105" t="s">
        <v>292</v>
      </c>
      <c r="BS16" s="30" t="s">
        <v>779</v>
      </c>
      <c r="BT16" s="30">
        <v>10232</v>
      </c>
      <c r="BU16" s="76">
        <v>144</v>
      </c>
      <c r="BV16" s="76">
        <v>41</v>
      </c>
      <c r="BW16" s="76"/>
      <c r="BX16" s="76"/>
      <c r="BY16" s="76"/>
      <c r="BZ16" s="30">
        <f>BV16*BY16</f>
        <v>0</v>
      </c>
      <c r="CA16" s="30">
        <f>BY16*BX16</f>
        <v>0</v>
      </c>
      <c r="CB16" s="77">
        <f>BV16/BU16</f>
        <v>0.28472222222222221</v>
      </c>
      <c r="CC16" s="115">
        <f>BX16/BU16</f>
        <v>0</v>
      </c>
      <c r="CD16" s="93" t="s">
        <v>195</v>
      </c>
      <c r="CE16" s="93" t="s">
        <v>293</v>
      </c>
      <c r="CF16" s="93">
        <v>100</v>
      </c>
      <c r="CG16" s="97" t="s">
        <v>920</v>
      </c>
      <c r="CH16" s="93"/>
      <c r="CI16" s="49" t="e">
        <f t="shared" ref="CI16:CI17" si="5">CG16-(CG16*CH16)</f>
        <v>#VALUE!</v>
      </c>
      <c r="CJ16" s="49"/>
      <c r="CK16" s="49" t="e">
        <f t="shared" ref="CK16:CK17" si="6">CJ16*CG16</f>
        <v>#VALUE!</v>
      </c>
      <c r="CL16" s="49" t="e">
        <f t="shared" ref="CL16:CL17" si="7">CJ16*CI16</f>
        <v>#VALUE!</v>
      </c>
      <c r="CM16" s="49" t="e">
        <f t="shared" ref="CM16:CM17" si="8">CG16/CF16</f>
        <v>#VALUE!</v>
      </c>
      <c r="CN16" s="100" t="e">
        <f t="shared" ref="CN16:CN17" si="9">CI16/CF16</f>
        <v>#VALUE!</v>
      </c>
      <c r="CO16" s="105" t="s">
        <v>292</v>
      </c>
      <c r="CP16" s="30" t="s">
        <v>195</v>
      </c>
      <c r="CQ16" s="30" t="s">
        <v>702</v>
      </c>
      <c r="CR16" s="93">
        <v>100</v>
      </c>
      <c r="CS16" s="46">
        <v>17.401800000000001</v>
      </c>
      <c r="CT16" s="53">
        <v>0</v>
      </c>
      <c r="CU16" s="46">
        <v>17.401800000000001</v>
      </c>
      <c r="CV16" s="93">
        <v>1</v>
      </c>
      <c r="CW16" s="45">
        <f>CV16*CS16</f>
        <v>17.401800000000001</v>
      </c>
      <c r="CX16" s="45">
        <f>CV16*CU16</f>
        <v>17.401800000000001</v>
      </c>
      <c r="CY16" s="45">
        <f>CS16/CR16</f>
        <v>0.17401800000000001</v>
      </c>
      <c r="CZ16" s="119">
        <f>CU16/CR16</f>
        <v>0.17401800000000001</v>
      </c>
      <c r="DA16" s="35" t="s">
        <v>656</v>
      </c>
      <c r="DB16" s="35" t="s">
        <v>657</v>
      </c>
      <c r="DC16" s="40">
        <v>100</v>
      </c>
      <c r="DD16" s="40">
        <v>21.9</v>
      </c>
      <c r="DE16" s="40"/>
      <c r="DF16" s="40"/>
      <c r="DG16" s="35">
        <v>1</v>
      </c>
      <c r="DH16" s="35">
        <f>DD16*DG16</f>
        <v>21.9</v>
      </c>
      <c r="DI16" s="35">
        <f>DG16*DF16</f>
        <v>0</v>
      </c>
      <c r="DJ16" s="43">
        <f>DD16/DC16</f>
        <v>0.21899999999999997</v>
      </c>
      <c r="DK16" s="126">
        <f>DF16/DC16</f>
        <v>0</v>
      </c>
      <c r="DL16" s="105" t="s">
        <v>292</v>
      </c>
      <c r="DM16" s="21"/>
      <c r="DN16" s="21"/>
    </row>
    <row r="17" spans="1:118" s="24" customFormat="1">
      <c r="A17" s="107" t="s">
        <v>184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101"/>
      <c r="M17" s="32"/>
      <c r="N17" s="32"/>
      <c r="O17" s="51"/>
      <c r="P17" s="51"/>
      <c r="Q17" s="51"/>
      <c r="R17" s="48"/>
      <c r="S17" s="51"/>
      <c r="T17" s="51"/>
      <c r="U17" s="51"/>
      <c r="V17" s="51"/>
      <c r="W17" s="101"/>
      <c r="X17" s="111" t="s">
        <v>184</v>
      </c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101"/>
      <c r="AJ17" s="32" t="s">
        <v>409</v>
      </c>
      <c r="AK17" s="32" t="s">
        <v>410</v>
      </c>
      <c r="AL17" s="51">
        <v>50</v>
      </c>
      <c r="AM17" s="51">
        <v>32.700000000000003</v>
      </c>
      <c r="AN17" s="51"/>
      <c r="AO17" s="51"/>
      <c r="AP17" s="51">
        <v>1</v>
      </c>
      <c r="AQ17" s="93">
        <f t="shared" si="1"/>
        <v>32.700000000000003</v>
      </c>
      <c r="AR17" s="93"/>
      <c r="AS17" s="46">
        <f t="shared" si="2"/>
        <v>0.65400000000000003</v>
      </c>
      <c r="AT17" s="59"/>
      <c r="AU17" s="107" t="s">
        <v>184</v>
      </c>
      <c r="AV17" s="51" t="s">
        <v>152</v>
      </c>
      <c r="AW17" s="51"/>
      <c r="AX17" s="51">
        <v>10</v>
      </c>
      <c r="AY17" s="51">
        <v>26.62</v>
      </c>
      <c r="AZ17" s="55">
        <v>0.25</v>
      </c>
      <c r="BA17" s="49">
        <f>AY17-(AY17*AZ17)</f>
        <v>19.965</v>
      </c>
      <c r="BB17" s="49"/>
      <c r="BC17" s="49">
        <f>BB17*AY17</f>
        <v>0</v>
      </c>
      <c r="BD17" s="49">
        <f>BA17*BB17</f>
        <v>0</v>
      </c>
      <c r="BE17" s="49">
        <f>AY17/AX17</f>
        <v>2.6619999999999999</v>
      </c>
      <c r="BF17" s="100">
        <f>BA17/AX17</f>
        <v>1.9964999999999999</v>
      </c>
      <c r="BG17" s="32" t="s">
        <v>540</v>
      </c>
      <c r="BH17" s="32" t="s">
        <v>541</v>
      </c>
      <c r="BI17" s="51">
        <v>50</v>
      </c>
      <c r="BJ17" s="51">
        <v>31.5</v>
      </c>
      <c r="BK17" s="51"/>
      <c r="BL17" s="51"/>
      <c r="BM17" s="51">
        <v>1</v>
      </c>
      <c r="BN17" s="93">
        <f t="shared" si="0"/>
        <v>31.5</v>
      </c>
      <c r="BO17" s="93"/>
      <c r="BP17" s="46">
        <f t="shared" si="3"/>
        <v>0.63</v>
      </c>
      <c r="BQ17" s="59"/>
      <c r="BR17" s="107" t="s">
        <v>184</v>
      </c>
      <c r="BS17" s="32"/>
      <c r="BT17" s="32"/>
      <c r="BU17" s="79"/>
      <c r="BV17" s="79"/>
      <c r="BW17" s="79"/>
      <c r="BX17" s="79"/>
      <c r="BY17" s="79"/>
      <c r="BZ17" s="79"/>
      <c r="CA17" s="79"/>
      <c r="CB17" s="79"/>
      <c r="CC17" s="116"/>
      <c r="CD17" s="51" t="s">
        <v>185</v>
      </c>
      <c r="CE17" s="51" t="s">
        <v>186</v>
      </c>
      <c r="CF17" s="51">
        <v>12</v>
      </c>
      <c r="CG17" s="51">
        <v>29.481399999999997</v>
      </c>
      <c r="CH17" s="51"/>
      <c r="CI17" s="49">
        <f t="shared" si="5"/>
        <v>29.481399999999997</v>
      </c>
      <c r="CJ17" s="49"/>
      <c r="CK17" s="49">
        <f t="shared" si="6"/>
        <v>0</v>
      </c>
      <c r="CL17" s="49">
        <f t="shared" si="7"/>
        <v>0</v>
      </c>
      <c r="CM17" s="49">
        <f t="shared" si="8"/>
        <v>2.4567833333333331</v>
      </c>
      <c r="CN17" s="100">
        <f t="shared" si="9"/>
        <v>2.4567833333333331</v>
      </c>
      <c r="CO17" s="107" t="s">
        <v>184</v>
      </c>
      <c r="CP17" s="32"/>
      <c r="CQ17" s="32"/>
      <c r="CR17" s="51"/>
      <c r="CS17" s="48"/>
      <c r="CT17" s="51"/>
      <c r="CU17" s="48"/>
      <c r="CV17" s="51"/>
      <c r="CW17" s="48"/>
      <c r="CX17" s="48"/>
      <c r="CY17" s="48"/>
      <c r="CZ17" s="120"/>
      <c r="DA17" s="37" t="s">
        <v>658</v>
      </c>
      <c r="DB17" s="37" t="s">
        <v>659</v>
      </c>
      <c r="DC17" s="42">
        <v>50</v>
      </c>
      <c r="DD17" s="42">
        <v>32.9</v>
      </c>
      <c r="DE17" s="42"/>
      <c r="DF17" s="42"/>
      <c r="DG17" s="37">
        <v>1</v>
      </c>
      <c r="DH17" s="35">
        <f>DD17*DG17</f>
        <v>32.9</v>
      </c>
      <c r="DI17" s="35">
        <f>DG17*DF17</f>
        <v>0</v>
      </c>
      <c r="DJ17" s="43">
        <f>DD17/DC17</f>
        <v>0.65799999999999992</v>
      </c>
      <c r="DK17" s="126">
        <f>DF17/DC17</f>
        <v>0</v>
      </c>
      <c r="DL17" s="107" t="s">
        <v>184</v>
      </c>
      <c r="DM17" s="18"/>
      <c r="DN17" s="18"/>
    </row>
    <row r="18" spans="1:118" s="16" customFormat="1">
      <c r="A18" s="106" t="s">
        <v>89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100"/>
      <c r="M18" s="29"/>
      <c r="N18" s="29"/>
      <c r="O18" s="49"/>
      <c r="P18" s="49"/>
      <c r="Q18" s="49"/>
      <c r="R18" s="45"/>
      <c r="S18" s="49"/>
      <c r="T18" s="49"/>
      <c r="U18" s="49"/>
      <c r="V18" s="49"/>
      <c r="W18" s="100"/>
      <c r="X18" s="110" t="s">
        <v>89</v>
      </c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100"/>
      <c r="AJ18" s="29"/>
      <c r="AK18" s="29" t="s">
        <v>345</v>
      </c>
      <c r="AL18" s="49"/>
      <c r="AM18" s="49">
        <v>71</v>
      </c>
      <c r="AN18" s="49"/>
      <c r="AO18" s="49"/>
      <c r="AP18" s="49">
        <v>1</v>
      </c>
      <c r="AQ18" s="93">
        <f t="shared" si="1"/>
        <v>71</v>
      </c>
      <c r="AR18" s="93"/>
      <c r="AS18" s="46"/>
      <c r="AT18" s="59"/>
      <c r="AU18" s="106" t="s">
        <v>89</v>
      </c>
      <c r="AV18" s="49" t="s">
        <v>853</v>
      </c>
      <c r="AW18" s="49"/>
      <c r="AX18" s="49">
        <v>144</v>
      </c>
      <c r="AY18" s="49">
        <v>195.9</v>
      </c>
      <c r="AZ18" s="54">
        <v>0.25</v>
      </c>
      <c r="BA18" s="49">
        <f>AY18-(AY18*AZ18)</f>
        <v>146.92500000000001</v>
      </c>
      <c r="BB18" s="49"/>
      <c r="BC18" s="49">
        <f>BB18*AY18</f>
        <v>0</v>
      </c>
      <c r="BD18" s="49">
        <f>BA18*BB18</f>
        <v>0</v>
      </c>
      <c r="BE18" s="49">
        <f>AY18/AX18</f>
        <v>1.3604166666666666</v>
      </c>
      <c r="BF18" s="100">
        <f>BA18/AX18</f>
        <v>1.0203125000000002</v>
      </c>
      <c r="BG18" s="29"/>
      <c r="BH18" s="29"/>
      <c r="BI18" s="49"/>
      <c r="BJ18" s="49"/>
      <c r="BK18" s="49"/>
      <c r="BL18" s="49"/>
      <c r="BM18" s="49"/>
      <c r="BN18" s="93">
        <f t="shared" si="0"/>
        <v>0</v>
      </c>
      <c r="BO18" s="93"/>
      <c r="BP18" s="46"/>
      <c r="BQ18" s="59"/>
      <c r="BR18" s="106" t="s">
        <v>89</v>
      </c>
      <c r="BS18" s="29"/>
      <c r="BT18" s="29"/>
      <c r="BU18" s="75"/>
      <c r="BV18" s="75"/>
      <c r="BW18" s="75"/>
      <c r="BX18" s="75"/>
      <c r="BY18" s="75"/>
      <c r="BZ18" s="75"/>
      <c r="CA18" s="75"/>
      <c r="CB18" s="75"/>
      <c r="CC18" s="113"/>
      <c r="CD18" s="49"/>
      <c r="CE18" s="49"/>
      <c r="CF18" s="49"/>
      <c r="CG18" s="49">
        <v>0</v>
      </c>
      <c r="CH18" s="49"/>
      <c r="CI18" s="49"/>
      <c r="CJ18" s="49"/>
      <c r="CK18" s="49"/>
      <c r="CL18" s="49"/>
      <c r="CM18" s="49"/>
      <c r="CN18" s="100"/>
      <c r="CO18" s="106" t="s">
        <v>89</v>
      </c>
      <c r="CP18" s="29"/>
      <c r="CQ18" s="29"/>
      <c r="CR18" s="49"/>
      <c r="CS18" s="45"/>
      <c r="CT18" s="49"/>
      <c r="CU18" s="45"/>
      <c r="CV18" s="49"/>
      <c r="CW18" s="45"/>
      <c r="CX18" s="45"/>
      <c r="CY18" s="45"/>
      <c r="CZ18" s="119"/>
      <c r="DA18" s="34"/>
      <c r="DB18" s="34"/>
      <c r="DC18" s="39"/>
      <c r="DD18" s="39"/>
      <c r="DE18" s="39"/>
      <c r="DF18" s="39"/>
      <c r="DG18" s="34"/>
      <c r="DH18" s="35">
        <f t="shared" si="4"/>
        <v>0</v>
      </c>
      <c r="DI18" s="35"/>
      <c r="DJ18" s="43"/>
      <c r="DK18" s="126"/>
      <c r="DL18" s="106" t="s">
        <v>89</v>
      </c>
      <c r="DM18" s="15"/>
      <c r="DN18" s="15" t="s">
        <v>90</v>
      </c>
    </row>
    <row r="19" spans="1:118" s="16" customFormat="1">
      <c r="A19" s="106" t="s">
        <v>231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100"/>
      <c r="M19" s="29"/>
      <c r="N19" s="29"/>
      <c r="O19" s="49"/>
      <c r="P19" s="49"/>
      <c r="Q19" s="49"/>
      <c r="R19" s="45"/>
      <c r="S19" s="49"/>
      <c r="T19" s="49"/>
      <c r="U19" s="49"/>
      <c r="V19" s="49"/>
      <c r="W19" s="100"/>
      <c r="X19" s="110" t="s">
        <v>231</v>
      </c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100"/>
      <c r="AJ19" s="29"/>
      <c r="AK19" s="29"/>
      <c r="AL19" s="49"/>
      <c r="AM19" s="49"/>
      <c r="AN19" s="49"/>
      <c r="AO19" s="49"/>
      <c r="AP19" s="49"/>
      <c r="AQ19" s="93">
        <f t="shared" si="1"/>
        <v>0</v>
      </c>
      <c r="AR19" s="93"/>
      <c r="AS19" s="46"/>
      <c r="AT19" s="59"/>
      <c r="AU19" s="106" t="s">
        <v>231</v>
      </c>
      <c r="AV19" s="49" t="s">
        <v>152</v>
      </c>
      <c r="AW19" s="49"/>
      <c r="AX19" s="49">
        <v>10</v>
      </c>
      <c r="AY19" s="49">
        <v>188.37</v>
      </c>
      <c r="AZ19" s="54">
        <v>0.25</v>
      </c>
      <c r="BA19" s="49">
        <f>AY19-(AY19*AZ19)</f>
        <v>141.2775</v>
      </c>
      <c r="BB19" s="49"/>
      <c r="BC19" s="49">
        <f>BB19*AY19</f>
        <v>0</v>
      </c>
      <c r="BD19" s="49">
        <f>BA19*BB19</f>
        <v>0</v>
      </c>
      <c r="BE19" s="49">
        <f>AY19/AX19</f>
        <v>18.837</v>
      </c>
      <c r="BF19" s="100">
        <f>BA19/AX19</f>
        <v>14.127750000000001</v>
      </c>
      <c r="BG19" s="29"/>
      <c r="BH19" s="29"/>
      <c r="BI19" s="49"/>
      <c r="BJ19" s="49"/>
      <c r="BK19" s="49"/>
      <c r="BL19" s="49"/>
      <c r="BM19" s="49"/>
      <c r="BN19" s="93">
        <f t="shared" si="0"/>
        <v>0</v>
      </c>
      <c r="BO19" s="93"/>
      <c r="BP19" s="46"/>
      <c r="BQ19" s="59"/>
      <c r="BR19" s="106" t="s">
        <v>231</v>
      </c>
      <c r="BS19" s="29"/>
      <c r="BT19" s="29"/>
      <c r="BU19" s="75"/>
      <c r="BV19" s="75"/>
      <c r="BW19" s="75"/>
      <c r="BX19" s="75"/>
      <c r="BY19" s="75"/>
      <c r="BZ19" s="75"/>
      <c r="CA19" s="75"/>
      <c r="CB19" s="75"/>
      <c r="CC19" s="113"/>
      <c r="CD19" s="49" t="s">
        <v>152</v>
      </c>
      <c r="CE19" s="49" t="s">
        <v>232</v>
      </c>
      <c r="CF19" s="49">
        <v>10</v>
      </c>
      <c r="CG19" s="49">
        <v>13.31148</v>
      </c>
      <c r="CH19" s="49"/>
      <c r="CI19" s="49">
        <f>CG19-(CG19*CH19)</f>
        <v>13.31148</v>
      </c>
      <c r="CJ19" s="49"/>
      <c r="CK19" s="49">
        <f>CJ19*CG19</f>
        <v>0</v>
      </c>
      <c r="CL19" s="49">
        <f>CJ19*CI19</f>
        <v>0</v>
      </c>
      <c r="CM19" s="49">
        <f>CG19/CF19</f>
        <v>1.331148</v>
      </c>
      <c r="CN19" s="100">
        <f>CI19/CF19</f>
        <v>1.331148</v>
      </c>
      <c r="CO19" s="106" t="s">
        <v>231</v>
      </c>
      <c r="CP19" s="29"/>
      <c r="CQ19" s="29"/>
      <c r="CR19" s="49"/>
      <c r="CS19" s="45"/>
      <c r="CT19" s="49"/>
      <c r="CU19" s="45"/>
      <c r="CV19" s="49"/>
      <c r="CW19" s="45"/>
      <c r="CX19" s="45"/>
      <c r="CY19" s="45"/>
      <c r="CZ19" s="119"/>
      <c r="DA19" s="34"/>
      <c r="DB19" s="34"/>
      <c r="DC19" s="39"/>
      <c r="DD19" s="39"/>
      <c r="DE19" s="39"/>
      <c r="DF19" s="39"/>
      <c r="DG19" s="34"/>
      <c r="DH19" s="35">
        <f t="shared" si="4"/>
        <v>0</v>
      </c>
      <c r="DI19" s="35"/>
      <c r="DJ19" s="43"/>
      <c r="DK19" s="126"/>
      <c r="DL19" s="106" t="s">
        <v>231</v>
      </c>
      <c r="DM19" s="15"/>
      <c r="DN19" s="15"/>
    </row>
    <row r="20" spans="1:118" s="16" customFormat="1">
      <c r="A20" s="106" t="s">
        <v>2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100"/>
      <c r="M20" s="29"/>
      <c r="N20" s="29"/>
      <c r="O20" s="49"/>
      <c r="P20" s="49"/>
      <c r="Q20" s="49"/>
      <c r="R20" s="45"/>
      <c r="S20" s="49"/>
      <c r="T20" s="49"/>
      <c r="U20" s="49"/>
      <c r="V20" s="49"/>
      <c r="W20" s="100"/>
      <c r="X20" s="110" t="s">
        <v>2</v>
      </c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100"/>
      <c r="AJ20" s="29"/>
      <c r="AK20" s="29" t="s">
        <v>344</v>
      </c>
      <c r="AL20" s="49"/>
      <c r="AM20" s="49">
        <v>4</v>
      </c>
      <c r="AN20" s="49"/>
      <c r="AO20" s="49"/>
      <c r="AP20" s="49">
        <v>2</v>
      </c>
      <c r="AQ20" s="93">
        <f t="shared" si="1"/>
        <v>8</v>
      </c>
      <c r="AR20" s="93"/>
      <c r="AS20" s="46"/>
      <c r="AT20" s="59"/>
      <c r="AU20" s="106" t="s">
        <v>2</v>
      </c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100"/>
      <c r="BG20" s="29"/>
      <c r="BH20" s="29"/>
      <c r="BI20" s="49"/>
      <c r="BJ20" s="49"/>
      <c r="BK20" s="49"/>
      <c r="BL20" s="49"/>
      <c r="BM20" s="49"/>
      <c r="BN20" s="93">
        <f t="shared" si="0"/>
        <v>0</v>
      </c>
      <c r="BO20" s="93"/>
      <c r="BP20" s="46"/>
      <c r="BQ20" s="59"/>
      <c r="BR20" s="106" t="s">
        <v>2</v>
      </c>
      <c r="BS20" s="29"/>
      <c r="BT20" s="29"/>
      <c r="BU20" s="75"/>
      <c r="BV20" s="75"/>
      <c r="BW20" s="75"/>
      <c r="BX20" s="75"/>
      <c r="BY20" s="75"/>
      <c r="BZ20" s="75"/>
      <c r="CA20" s="75"/>
      <c r="CB20" s="75"/>
      <c r="CC20" s="113"/>
      <c r="CD20" s="49"/>
      <c r="CE20" s="49"/>
      <c r="CF20" s="49"/>
      <c r="CG20" s="49">
        <v>0</v>
      </c>
      <c r="CH20" s="49"/>
      <c r="CI20" s="49"/>
      <c r="CJ20" s="49"/>
      <c r="CK20" s="49"/>
      <c r="CL20" s="49"/>
      <c r="CM20" s="49"/>
      <c r="CN20" s="100"/>
      <c r="CO20" s="106" t="s">
        <v>2</v>
      </c>
      <c r="CP20" s="29"/>
      <c r="CQ20" s="29"/>
      <c r="CR20" s="49"/>
      <c r="CS20" s="45"/>
      <c r="CT20" s="49"/>
      <c r="CU20" s="45"/>
      <c r="CV20" s="49"/>
      <c r="CW20" s="45"/>
      <c r="CX20" s="45"/>
      <c r="CY20" s="45"/>
      <c r="CZ20" s="119"/>
      <c r="DA20" s="34"/>
      <c r="DB20" s="34"/>
      <c r="DC20" s="39"/>
      <c r="DD20" s="39"/>
      <c r="DE20" s="39"/>
      <c r="DF20" s="39"/>
      <c r="DG20" s="34"/>
      <c r="DH20" s="35">
        <f t="shared" si="4"/>
        <v>0</v>
      </c>
      <c r="DI20" s="35"/>
      <c r="DJ20" s="43"/>
      <c r="DK20" s="126"/>
      <c r="DL20" s="106" t="s">
        <v>2</v>
      </c>
      <c r="DM20" s="15"/>
      <c r="DN20" s="15" t="s">
        <v>3</v>
      </c>
    </row>
    <row r="21" spans="1:118" s="22" customFormat="1">
      <c r="A21" s="142" t="s">
        <v>34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4"/>
      <c r="M21" s="30" t="s">
        <v>209</v>
      </c>
      <c r="N21" s="30" t="s">
        <v>820</v>
      </c>
      <c r="O21" s="93">
        <v>2</v>
      </c>
      <c r="P21" s="93"/>
      <c r="Q21" s="93"/>
      <c r="R21" s="46"/>
      <c r="S21" s="93"/>
      <c r="T21" s="49">
        <f t="shared" ref="T21:T27" si="10">S21*P21</f>
        <v>0</v>
      </c>
      <c r="U21" s="49">
        <f t="shared" ref="U21:U27" si="11">S21*R21</f>
        <v>0</v>
      </c>
      <c r="V21" s="49">
        <f t="shared" ref="V21:V27" si="12">P21/O21</f>
        <v>0</v>
      </c>
      <c r="W21" s="100">
        <f t="shared" ref="W21:W27" si="13">R21/O21</f>
        <v>0</v>
      </c>
      <c r="X21" s="149" t="s">
        <v>34</v>
      </c>
      <c r="Y21" s="93" t="s">
        <v>453</v>
      </c>
      <c r="Z21" s="93" t="s">
        <v>318</v>
      </c>
      <c r="AA21" s="93">
        <v>1.5</v>
      </c>
      <c r="AB21" s="93">
        <v>31.57</v>
      </c>
      <c r="AC21" s="93"/>
      <c r="AD21" s="93"/>
      <c r="AE21" s="93"/>
      <c r="AF21" s="49">
        <f>AE21*AB21</f>
        <v>0</v>
      </c>
      <c r="AG21" s="49">
        <f>AE21*AD21</f>
        <v>0</v>
      </c>
      <c r="AH21" s="49">
        <f>AB21/AA21</f>
        <v>21.046666666666667</v>
      </c>
      <c r="AI21" s="100">
        <f>AD21/AA21</f>
        <v>0</v>
      </c>
      <c r="AJ21" s="30" t="s">
        <v>791</v>
      </c>
      <c r="AK21" s="30" t="s">
        <v>454</v>
      </c>
      <c r="AL21" s="93">
        <v>4.5</v>
      </c>
      <c r="AM21" s="93">
        <v>13.5</v>
      </c>
      <c r="AN21" s="93"/>
      <c r="AO21" s="93"/>
      <c r="AP21" s="93">
        <v>2</v>
      </c>
      <c r="AQ21" s="93">
        <f t="shared" si="1"/>
        <v>27</v>
      </c>
      <c r="AR21" s="93"/>
      <c r="AS21" s="46">
        <f t="shared" si="2"/>
        <v>3</v>
      </c>
      <c r="AT21" s="59"/>
      <c r="AU21" s="142" t="s">
        <v>34</v>
      </c>
      <c r="AV21" s="93" t="s">
        <v>854</v>
      </c>
      <c r="AW21" s="93" t="s">
        <v>855</v>
      </c>
      <c r="AX21" s="93">
        <v>5</v>
      </c>
      <c r="AY21" s="93">
        <v>37.08</v>
      </c>
      <c r="AZ21" s="53">
        <v>0.25</v>
      </c>
      <c r="BA21" s="49">
        <f t="shared" ref="BA21:BA27" si="14">AY21-(AY21*AZ21)</f>
        <v>27.81</v>
      </c>
      <c r="BB21" s="49"/>
      <c r="BC21" s="49">
        <f t="shared" ref="BC21:BC27" si="15">BB21*AY21</f>
        <v>0</v>
      </c>
      <c r="BD21" s="49">
        <f t="shared" ref="BD21:BD27" si="16">BA21*BB21</f>
        <v>0</v>
      </c>
      <c r="BE21" s="49">
        <f t="shared" ref="BE21:BE27" si="17">AY21/AX21</f>
        <v>7.4159999999999995</v>
      </c>
      <c r="BF21" s="100">
        <f t="shared" ref="BF21:BF27" si="18">BA21/AX21</f>
        <v>5.5619999999999994</v>
      </c>
      <c r="BG21" s="30" t="s">
        <v>561</v>
      </c>
      <c r="BH21" s="30"/>
      <c r="BI21" s="93">
        <v>4.5</v>
      </c>
      <c r="BJ21" s="93">
        <v>11.9</v>
      </c>
      <c r="BK21" s="93"/>
      <c r="BL21" s="93"/>
      <c r="BM21" s="93">
        <v>4</v>
      </c>
      <c r="BN21" s="93">
        <f t="shared" si="0"/>
        <v>47.6</v>
      </c>
      <c r="BO21" s="93"/>
      <c r="BP21" s="46">
        <f t="shared" si="3"/>
        <v>2.6444444444444444</v>
      </c>
      <c r="BQ21" s="59"/>
      <c r="BR21" s="142" t="s">
        <v>34</v>
      </c>
      <c r="BS21" s="30"/>
      <c r="BT21" s="30"/>
      <c r="BU21" s="76"/>
      <c r="BV21" s="76"/>
      <c r="BW21" s="76"/>
      <c r="BX21" s="76"/>
      <c r="BY21" s="76"/>
      <c r="BZ21" s="76"/>
      <c r="CA21" s="76"/>
      <c r="CB21" s="76"/>
      <c r="CC21" s="114"/>
      <c r="CD21" s="93" t="s">
        <v>215</v>
      </c>
      <c r="CE21" s="93" t="s">
        <v>216</v>
      </c>
      <c r="CF21" s="93">
        <v>4</v>
      </c>
      <c r="CG21" s="93">
        <v>70.755359999999996</v>
      </c>
      <c r="CH21" s="93"/>
      <c r="CI21" s="49">
        <f t="shared" ref="CI21:CI27" si="19">CG21-(CG21*CH21)</f>
        <v>70.755359999999996</v>
      </c>
      <c r="CJ21" s="49"/>
      <c r="CK21" s="49">
        <f t="shared" ref="CK21:CK27" si="20">CJ21*CG21</f>
        <v>0</v>
      </c>
      <c r="CL21" s="49">
        <f t="shared" ref="CL21:CL27" si="21">CJ21*CI21</f>
        <v>0</v>
      </c>
      <c r="CM21" s="49">
        <f t="shared" ref="CM21:CM27" si="22">CG21/CF21</f>
        <v>17.688839999999999</v>
      </c>
      <c r="CN21" s="100">
        <f t="shared" ref="CN21:CN27" si="23">CI21/CF21</f>
        <v>17.688839999999999</v>
      </c>
      <c r="CO21" s="142" t="s">
        <v>34</v>
      </c>
      <c r="CP21" s="30" t="s">
        <v>814</v>
      </c>
      <c r="CQ21" s="30" t="s">
        <v>682</v>
      </c>
      <c r="CR21" s="93">
        <v>4</v>
      </c>
      <c r="CS21" s="46">
        <v>72.956000000000003</v>
      </c>
      <c r="CT21" s="53">
        <v>0.25</v>
      </c>
      <c r="CU21" s="45">
        <f t="shared" ref="CU21:CU27" si="24">CS21*75%</f>
        <v>54.716999999999999</v>
      </c>
      <c r="CV21" s="93">
        <v>2</v>
      </c>
      <c r="CW21" s="45">
        <f t="shared" ref="CW21:CW27" si="25">CV21*CS21</f>
        <v>145.91200000000001</v>
      </c>
      <c r="CX21" s="45">
        <f t="shared" ref="CX21:CX27" si="26">CV21*CU21</f>
        <v>109.434</v>
      </c>
      <c r="CY21" s="45">
        <f t="shared" ref="CY21:CY27" si="27">CS21/CR21</f>
        <v>18.239000000000001</v>
      </c>
      <c r="CZ21" s="119">
        <f t="shared" ref="CZ21:CZ27" si="28">CU21/CR21</f>
        <v>13.67925</v>
      </c>
      <c r="DA21" s="35"/>
      <c r="DB21" s="35"/>
      <c r="DC21" s="40"/>
      <c r="DD21" s="40"/>
      <c r="DE21" s="40"/>
      <c r="DF21" s="40"/>
      <c r="DG21" s="35"/>
      <c r="DH21" s="35">
        <f t="shared" si="4"/>
        <v>0</v>
      </c>
      <c r="DI21" s="35"/>
      <c r="DJ21" s="43"/>
      <c r="DK21" s="126"/>
      <c r="DL21" s="142" t="s">
        <v>34</v>
      </c>
      <c r="DM21" s="21" t="s">
        <v>139</v>
      </c>
      <c r="DN21" s="21"/>
    </row>
    <row r="22" spans="1:118" s="17" customFormat="1">
      <c r="A22" s="143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100"/>
      <c r="M22" s="29" t="s">
        <v>210</v>
      </c>
      <c r="N22" s="29" t="s">
        <v>825</v>
      </c>
      <c r="O22" s="49">
        <v>2</v>
      </c>
      <c r="P22" s="49"/>
      <c r="Q22" s="49"/>
      <c r="R22" s="45"/>
      <c r="S22" s="49"/>
      <c r="T22" s="49">
        <f t="shared" si="10"/>
        <v>0</v>
      </c>
      <c r="U22" s="49">
        <f t="shared" si="11"/>
        <v>0</v>
      </c>
      <c r="V22" s="49">
        <f t="shared" si="12"/>
        <v>0</v>
      </c>
      <c r="W22" s="100">
        <f t="shared" si="13"/>
        <v>0</v>
      </c>
      <c r="X22" s="147"/>
      <c r="Y22" s="49"/>
      <c r="Z22" s="49"/>
      <c r="AA22" s="93"/>
      <c r="AB22" s="93"/>
      <c r="AC22" s="93"/>
      <c r="AD22" s="93"/>
      <c r="AE22" s="93"/>
      <c r="AF22" s="93"/>
      <c r="AG22" s="93"/>
      <c r="AH22" s="93"/>
      <c r="AI22" s="94"/>
      <c r="AJ22" s="30" t="s">
        <v>792</v>
      </c>
      <c r="AK22" s="30" t="s">
        <v>457</v>
      </c>
      <c r="AL22" s="93">
        <v>4.5</v>
      </c>
      <c r="AM22" s="93">
        <v>13.5</v>
      </c>
      <c r="AN22" s="93"/>
      <c r="AO22" s="93"/>
      <c r="AP22" s="93">
        <v>2</v>
      </c>
      <c r="AQ22" s="93">
        <f t="shared" si="1"/>
        <v>27</v>
      </c>
      <c r="AR22" s="93"/>
      <c r="AS22" s="46">
        <f t="shared" si="2"/>
        <v>3</v>
      </c>
      <c r="AT22" s="59"/>
      <c r="AU22" s="143"/>
      <c r="AV22" s="49" t="s">
        <v>856</v>
      </c>
      <c r="AW22" s="49" t="s">
        <v>857</v>
      </c>
      <c r="AX22" s="93">
        <v>5</v>
      </c>
      <c r="AY22" s="93">
        <v>37.08</v>
      </c>
      <c r="AZ22" s="53">
        <v>0.25</v>
      </c>
      <c r="BA22" s="49">
        <f t="shared" si="14"/>
        <v>27.81</v>
      </c>
      <c r="BB22" s="49"/>
      <c r="BC22" s="49">
        <f t="shared" si="15"/>
        <v>0</v>
      </c>
      <c r="BD22" s="49">
        <f t="shared" si="16"/>
        <v>0</v>
      </c>
      <c r="BE22" s="49">
        <f t="shared" si="17"/>
        <v>7.4159999999999995</v>
      </c>
      <c r="BF22" s="100">
        <f t="shared" si="18"/>
        <v>5.5619999999999994</v>
      </c>
      <c r="BG22" s="30"/>
      <c r="BH22" s="30"/>
      <c r="BI22" s="93"/>
      <c r="BJ22" s="93"/>
      <c r="BK22" s="93"/>
      <c r="BL22" s="93"/>
      <c r="BM22" s="93"/>
      <c r="BN22" s="93">
        <f t="shared" si="0"/>
        <v>0</v>
      </c>
      <c r="BO22" s="93"/>
      <c r="BP22" s="46"/>
      <c r="BQ22" s="59"/>
      <c r="BR22" s="143"/>
      <c r="BS22" s="30"/>
      <c r="BT22" s="30"/>
      <c r="BU22" s="76"/>
      <c r="BV22" s="76"/>
      <c r="BW22" s="76"/>
      <c r="BX22" s="76"/>
      <c r="BY22" s="76"/>
      <c r="BZ22" s="76"/>
      <c r="CA22" s="76"/>
      <c r="CB22" s="76"/>
      <c r="CC22" s="114"/>
      <c r="CD22" s="49" t="s">
        <v>217</v>
      </c>
      <c r="CE22" s="49" t="s">
        <v>218</v>
      </c>
      <c r="CF22" s="93">
        <v>4</v>
      </c>
      <c r="CG22" s="93">
        <v>70.755359999999996</v>
      </c>
      <c r="CH22" s="93"/>
      <c r="CI22" s="49">
        <f t="shared" si="19"/>
        <v>70.755359999999996</v>
      </c>
      <c r="CJ22" s="49"/>
      <c r="CK22" s="49">
        <f t="shared" si="20"/>
        <v>0</v>
      </c>
      <c r="CL22" s="49">
        <f t="shared" si="21"/>
        <v>0</v>
      </c>
      <c r="CM22" s="49">
        <f t="shared" si="22"/>
        <v>17.688839999999999</v>
      </c>
      <c r="CN22" s="100">
        <f t="shared" si="23"/>
        <v>17.688839999999999</v>
      </c>
      <c r="CO22" s="143"/>
      <c r="CP22" s="30" t="s">
        <v>815</v>
      </c>
      <c r="CQ22" s="30" t="s">
        <v>683</v>
      </c>
      <c r="CR22" s="93">
        <v>4</v>
      </c>
      <c r="CS22" s="46">
        <v>72.956000000000003</v>
      </c>
      <c r="CT22" s="53">
        <v>0.25</v>
      </c>
      <c r="CU22" s="45">
        <f t="shared" si="24"/>
        <v>54.716999999999999</v>
      </c>
      <c r="CV22" s="93">
        <v>2</v>
      </c>
      <c r="CW22" s="45">
        <f t="shared" si="25"/>
        <v>145.91200000000001</v>
      </c>
      <c r="CX22" s="45">
        <f t="shared" si="26"/>
        <v>109.434</v>
      </c>
      <c r="CY22" s="45">
        <f t="shared" si="27"/>
        <v>18.239000000000001</v>
      </c>
      <c r="CZ22" s="119">
        <f t="shared" si="28"/>
        <v>13.67925</v>
      </c>
      <c r="DA22" s="35"/>
      <c r="DB22" s="35"/>
      <c r="DC22" s="40"/>
      <c r="DD22" s="40"/>
      <c r="DE22" s="40"/>
      <c r="DF22" s="40"/>
      <c r="DG22" s="35"/>
      <c r="DH22" s="35">
        <f t="shared" si="4"/>
        <v>0</v>
      </c>
      <c r="DI22" s="35"/>
      <c r="DJ22" s="43"/>
      <c r="DK22" s="126"/>
      <c r="DL22" s="143"/>
      <c r="DM22" s="15"/>
      <c r="DN22" s="15"/>
    </row>
    <row r="23" spans="1:118" s="22" customFormat="1">
      <c r="A23" s="14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4"/>
      <c r="M23" s="30" t="s">
        <v>211</v>
      </c>
      <c r="N23" s="30" t="s">
        <v>821</v>
      </c>
      <c r="O23" s="93">
        <v>2</v>
      </c>
      <c r="P23" s="93"/>
      <c r="Q23" s="93"/>
      <c r="R23" s="46"/>
      <c r="S23" s="93"/>
      <c r="T23" s="49">
        <f t="shared" si="10"/>
        <v>0</v>
      </c>
      <c r="U23" s="49">
        <f t="shared" si="11"/>
        <v>0</v>
      </c>
      <c r="V23" s="49">
        <f t="shared" si="12"/>
        <v>0</v>
      </c>
      <c r="W23" s="100">
        <f t="shared" si="13"/>
        <v>0</v>
      </c>
      <c r="X23" s="147"/>
      <c r="Y23" s="93" t="s">
        <v>319</v>
      </c>
      <c r="Z23" s="93" t="s">
        <v>320</v>
      </c>
      <c r="AA23" s="93">
        <v>1.5</v>
      </c>
      <c r="AB23" s="93">
        <v>31.57</v>
      </c>
      <c r="AC23" s="93"/>
      <c r="AD23" s="93"/>
      <c r="AE23" s="93"/>
      <c r="AF23" s="49">
        <f>AE23*AB23</f>
        <v>0</v>
      </c>
      <c r="AG23" s="49">
        <f>AE23*AD23</f>
        <v>0</v>
      </c>
      <c r="AH23" s="49">
        <f>AB23/AA23</f>
        <v>21.046666666666667</v>
      </c>
      <c r="AI23" s="100">
        <f>AD23/AA23</f>
        <v>0</v>
      </c>
      <c r="AJ23" s="30" t="s">
        <v>793</v>
      </c>
      <c r="AK23" s="30" t="s">
        <v>455</v>
      </c>
      <c r="AL23" s="93">
        <v>4.5</v>
      </c>
      <c r="AM23" s="93">
        <v>13.5</v>
      </c>
      <c r="AN23" s="93"/>
      <c r="AO23" s="93"/>
      <c r="AP23" s="93">
        <v>2</v>
      </c>
      <c r="AQ23" s="93">
        <f t="shared" si="1"/>
        <v>27</v>
      </c>
      <c r="AR23" s="93"/>
      <c r="AS23" s="46">
        <f t="shared" si="2"/>
        <v>3</v>
      </c>
      <c r="AT23" s="59"/>
      <c r="AU23" s="143"/>
      <c r="AV23" s="93" t="s">
        <v>858</v>
      </c>
      <c r="AW23" s="93" t="s">
        <v>859</v>
      </c>
      <c r="AX23" s="93">
        <v>5</v>
      </c>
      <c r="AY23" s="93">
        <v>37.08</v>
      </c>
      <c r="AZ23" s="53">
        <v>0.25</v>
      </c>
      <c r="BA23" s="49">
        <f t="shared" si="14"/>
        <v>27.81</v>
      </c>
      <c r="BB23" s="49"/>
      <c r="BC23" s="49">
        <f t="shared" si="15"/>
        <v>0</v>
      </c>
      <c r="BD23" s="49">
        <f t="shared" si="16"/>
        <v>0</v>
      </c>
      <c r="BE23" s="49">
        <f t="shared" si="17"/>
        <v>7.4159999999999995</v>
      </c>
      <c r="BF23" s="100">
        <f t="shared" si="18"/>
        <v>5.5619999999999994</v>
      </c>
      <c r="BG23" s="30"/>
      <c r="BH23" s="30"/>
      <c r="BI23" s="93"/>
      <c r="BJ23" s="93"/>
      <c r="BK23" s="93"/>
      <c r="BL23" s="93"/>
      <c r="BM23" s="93"/>
      <c r="BN23" s="93">
        <f t="shared" si="0"/>
        <v>0</v>
      </c>
      <c r="BO23" s="93"/>
      <c r="BP23" s="46"/>
      <c r="BQ23" s="59"/>
      <c r="BR23" s="143"/>
      <c r="BS23" s="30"/>
      <c r="BT23" s="30"/>
      <c r="BU23" s="76"/>
      <c r="BV23" s="76"/>
      <c r="BW23" s="76"/>
      <c r="BX23" s="76"/>
      <c r="BY23" s="76"/>
      <c r="BZ23" s="76"/>
      <c r="CA23" s="76"/>
      <c r="CB23" s="76"/>
      <c r="CC23" s="114"/>
      <c r="CD23" s="93" t="s">
        <v>219</v>
      </c>
      <c r="CE23" s="93" t="s">
        <v>220</v>
      </c>
      <c r="CF23" s="93">
        <v>4</v>
      </c>
      <c r="CG23" s="93">
        <v>70.755359999999996</v>
      </c>
      <c r="CH23" s="93"/>
      <c r="CI23" s="49">
        <f t="shared" si="19"/>
        <v>70.755359999999996</v>
      </c>
      <c r="CJ23" s="49"/>
      <c r="CK23" s="49">
        <f t="shared" si="20"/>
        <v>0</v>
      </c>
      <c r="CL23" s="49">
        <f t="shared" si="21"/>
        <v>0</v>
      </c>
      <c r="CM23" s="49">
        <f t="shared" si="22"/>
        <v>17.688839999999999</v>
      </c>
      <c r="CN23" s="100">
        <f t="shared" si="23"/>
        <v>17.688839999999999</v>
      </c>
      <c r="CO23" s="143"/>
      <c r="CP23" s="30" t="s">
        <v>816</v>
      </c>
      <c r="CQ23" s="30" t="s">
        <v>684</v>
      </c>
      <c r="CR23" s="49">
        <v>4.7</v>
      </c>
      <c r="CS23" s="46">
        <v>72.956000000000003</v>
      </c>
      <c r="CT23" s="53">
        <v>0.25</v>
      </c>
      <c r="CU23" s="45">
        <f t="shared" si="24"/>
        <v>54.716999999999999</v>
      </c>
      <c r="CV23" s="93">
        <v>2</v>
      </c>
      <c r="CW23" s="45">
        <f t="shared" si="25"/>
        <v>145.91200000000001</v>
      </c>
      <c r="CX23" s="45">
        <f t="shared" si="26"/>
        <v>109.434</v>
      </c>
      <c r="CY23" s="45">
        <f t="shared" si="27"/>
        <v>15.522553191489362</v>
      </c>
      <c r="CZ23" s="119">
        <f t="shared" si="28"/>
        <v>11.64191489361702</v>
      </c>
      <c r="DA23" s="35"/>
      <c r="DB23" s="35"/>
      <c r="DC23" s="40"/>
      <c r="DD23" s="40"/>
      <c r="DE23" s="40"/>
      <c r="DF23" s="40"/>
      <c r="DG23" s="35"/>
      <c r="DH23" s="35">
        <f t="shared" si="4"/>
        <v>0</v>
      </c>
      <c r="DI23" s="35"/>
      <c r="DJ23" s="43"/>
      <c r="DK23" s="126"/>
      <c r="DL23" s="143"/>
      <c r="DM23" s="21" t="s">
        <v>140</v>
      </c>
      <c r="DN23" s="21"/>
    </row>
    <row r="24" spans="1:118" s="17" customFormat="1">
      <c r="A24" s="143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100"/>
      <c r="M24" s="29" t="s">
        <v>212</v>
      </c>
      <c r="N24" s="29" t="s">
        <v>824</v>
      </c>
      <c r="O24" s="49">
        <v>2</v>
      </c>
      <c r="P24" s="49"/>
      <c r="Q24" s="49"/>
      <c r="R24" s="45"/>
      <c r="S24" s="49"/>
      <c r="T24" s="49">
        <f t="shared" si="10"/>
        <v>0</v>
      </c>
      <c r="U24" s="49">
        <f t="shared" si="11"/>
        <v>0</v>
      </c>
      <c r="V24" s="49">
        <f t="shared" si="12"/>
        <v>0</v>
      </c>
      <c r="W24" s="100">
        <f t="shared" si="13"/>
        <v>0</v>
      </c>
      <c r="X24" s="147"/>
      <c r="Y24" s="49"/>
      <c r="Z24" s="49"/>
      <c r="AA24" s="93"/>
      <c r="AB24" s="93"/>
      <c r="AC24" s="93"/>
      <c r="AD24" s="93"/>
      <c r="AE24" s="93"/>
      <c r="AF24" s="93"/>
      <c r="AG24" s="93"/>
      <c r="AH24" s="93"/>
      <c r="AI24" s="94"/>
      <c r="AJ24" s="30" t="s">
        <v>794</v>
      </c>
      <c r="AK24" s="30" t="s">
        <v>458</v>
      </c>
      <c r="AL24" s="93">
        <v>4.5</v>
      </c>
      <c r="AM24" s="93">
        <v>13.5</v>
      </c>
      <c r="AN24" s="93"/>
      <c r="AO24" s="93"/>
      <c r="AP24" s="93">
        <v>2</v>
      </c>
      <c r="AQ24" s="93">
        <f t="shared" si="1"/>
        <v>27</v>
      </c>
      <c r="AR24" s="93"/>
      <c r="AS24" s="46">
        <f t="shared" si="2"/>
        <v>3</v>
      </c>
      <c r="AT24" s="59"/>
      <c r="AU24" s="143"/>
      <c r="AV24" s="49" t="s">
        <v>860</v>
      </c>
      <c r="AW24" s="49" t="s">
        <v>861</v>
      </c>
      <c r="AX24" s="93">
        <v>5</v>
      </c>
      <c r="AY24" s="93">
        <v>37.08</v>
      </c>
      <c r="AZ24" s="53">
        <v>0.25</v>
      </c>
      <c r="BA24" s="49">
        <f t="shared" si="14"/>
        <v>27.81</v>
      </c>
      <c r="BB24" s="49"/>
      <c r="BC24" s="49">
        <f t="shared" si="15"/>
        <v>0</v>
      </c>
      <c r="BD24" s="49">
        <f t="shared" si="16"/>
        <v>0</v>
      </c>
      <c r="BE24" s="49">
        <f t="shared" si="17"/>
        <v>7.4159999999999995</v>
      </c>
      <c r="BF24" s="100">
        <f t="shared" si="18"/>
        <v>5.5619999999999994</v>
      </c>
      <c r="BG24" s="30"/>
      <c r="BH24" s="30"/>
      <c r="BI24" s="93"/>
      <c r="BJ24" s="93"/>
      <c r="BK24" s="93"/>
      <c r="BL24" s="93"/>
      <c r="BM24" s="93"/>
      <c r="BN24" s="93">
        <f t="shared" si="0"/>
        <v>0</v>
      </c>
      <c r="BO24" s="93"/>
      <c r="BP24" s="46"/>
      <c r="BQ24" s="59"/>
      <c r="BR24" s="143"/>
      <c r="BS24" s="30">
        <f>5*15*28.5</f>
        <v>2137.5</v>
      </c>
      <c r="BT24" s="30"/>
      <c r="BU24" s="76"/>
      <c r="BV24" s="76"/>
      <c r="BW24" s="76"/>
      <c r="BX24" s="76"/>
      <c r="BY24" s="76"/>
      <c r="BZ24" s="76"/>
      <c r="CA24" s="76"/>
      <c r="CB24" s="76"/>
      <c r="CC24" s="114"/>
      <c r="CD24" s="49" t="s">
        <v>221</v>
      </c>
      <c r="CE24" s="49" t="s">
        <v>222</v>
      </c>
      <c r="CF24" s="93">
        <v>4</v>
      </c>
      <c r="CG24" s="93">
        <v>70.755359999999996</v>
      </c>
      <c r="CH24" s="93"/>
      <c r="CI24" s="49">
        <f t="shared" si="19"/>
        <v>70.755359999999996</v>
      </c>
      <c r="CJ24" s="49"/>
      <c r="CK24" s="49">
        <f t="shared" si="20"/>
        <v>0</v>
      </c>
      <c r="CL24" s="49">
        <f t="shared" si="21"/>
        <v>0</v>
      </c>
      <c r="CM24" s="49">
        <f t="shared" si="22"/>
        <v>17.688839999999999</v>
      </c>
      <c r="CN24" s="100">
        <f t="shared" si="23"/>
        <v>17.688839999999999</v>
      </c>
      <c r="CO24" s="143"/>
      <c r="CP24" s="30" t="s">
        <v>817</v>
      </c>
      <c r="CQ24" s="30" t="s">
        <v>685</v>
      </c>
      <c r="CR24" s="49">
        <v>4.7</v>
      </c>
      <c r="CS24" s="46">
        <v>72.956000000000003</v>
      </c>
      <c r="CT24" s="53">
        <v>0.25</v>
      </c>
      <c r="CU24" s="45">
        <f t="shared" si="24"/>
        <v>54.716999999999999</v>
      </c>
      <c r="CV24" s="93">
        <v>2</v>
      </c>
      <c r="CW24" s="45">
        <f t="shared" si="25"/>
        <v>145.91200000000001</v>
      </c>
      <c r="CX24" s="45">
        <f t="shared" si="26"/>
        <v>109.434</v>
      </c>
      <c r="CY24" s="45">
        <f t="shared" si="27"/>
        <v>15.522553191489362</v>
      </c>
      <c r="CZ24" s="119">
        <f t="shared" si="28"/>
        <v>11.64191489361702</v>
      </c>
      <c r="DA24" s="35"/>
      <c r="DB24" s="35"/>
      <c r="DC24" s="40"/>
      <c r="DD24" s="40"/>
      <c r="DE24" s="40"/>
      <c r="DF24" s="40"/>
      <c r="DG24" s="35"/>
      <c r="DH24" s="35">
        <f t="shared" si="4"/>
        <v>0</v>
      </c>
      <c r="DI24" s="35"/>
      <c r="DJ24" s="43"/>
      <c r="DK24" s="126"/>
      <c r="DL24" s="143"/>
      <c r="DM24" s="15"/>
      <c r="DN24" s="15"/>
    </row>
    <row r="25" spans="1:118">
      <c r="A25" s="143"/>
      <c r="M25" s="30" t="s">
        <v>213</v>
      </c>
      <c r="N25" s="30" t="s">
        <v>822</v>
      </c>
      <c r="O25" s="93">
        <v>2</v>
      </c>
      <c r="P25" s="93"/>
      <c r="Q25" s="93"/>
      <c r="R25" s="46"/>
      <c r="S25" s="93"/>
      <c r="T25" s="49">
        <f t="shared" si="10"/>
        <v>0</v>
      </c>
      <c r="U25" s="49">
        <f t="shared" si="11"/>
        <v>0</v>
      </c>
      <c r="V25" s="49">
        <f t="shared" si="12"/>
        <v>0</v>
      </c>
      <c r="W25" s="100">
        <f t="shared" si="13"/>
        <v>0</v>
      </c>
      <c r="X25" s="147"/>
      <c r="Y25" s="93" t="s">
        <v>321</v>
      </c>
      <c r="Z25" s="93" t="s">
        <v>322</v>
      </c>
      <c r="AA25" s="93">
        <v>1.5</v>
      </c>
      <c r="AB25" s="93">
        <v>31.57</v>
      </c>
      <c r="AF25" s="49">
        <f>AE25*AB25</f>
        <v>0</v>
      </c>
      <c r="AG25" s="49">
        <f>AE25*AD25</f>
        <v>0</v>
      </c>
      <c r="AH25" s="49">
        <f>AB25/AA25</f>
        <v>21.046666666666667</v>
      </c>
      <c r="AI25" s="100">
        <f>AD25/AA25</f>
        <v>0</v>
      </c>
      <c r="AJ25" s="30" t="s">
        <v>795</v>
      </c>
      <c r="AK25" s="30" t="s">
        <v>456</v>
      </c>
      <c r="AL25" s="93">
        <v>4.5</v>
      </c>
      <c r="AM25" s="93">
        <v>13.5</v>
      </c>
      <c r="AN25" s="93"/>
      <c r="AO25" s="93"/>
      <c r="AP25" s="93">
        <v>2</v>
      </c>
      <c r="AQ25" s="93">
        <f t="shared" si="1"/>
        <v>27</v>
      </c>
      <c r="AR25" s="93"/>
      <c r="AS25" s="46">
        <f t="shared" si="2"/>
        <v>3</v>
      </c>
      <c r="AT25" s="59"/>
      <c r="AU25" s="143"/>
      <c r="AV25" s="93" t="s">
        <v>862</v>
      </c>
      <c r="AW25" s="93" t="s">
        <v>863</v>
      </c>
      <c r="AX25" s="93">
        <v>5</v>
      </c>
      <c r="AY25" s="93">
        <v>37.08</v>
      </c>
      <c r="AZ25" s="53">
        <v>0.25</v>
      </c>
      <c r="BA25" s="49">
        <f t="shared" si="14"/>
        <v>27.81</v>
      </c>
      <c r="BB25" s="49"/>
      <c r="BC25" s="49">
        <f t="shared" si="15"/>
        <v>0</v>
      </c>
      <c r="BD25" s="49">
        <f t="shared" si="16"/>
        <v>0</v>
      </c>
      <c r="BE25" s="49">
        <f t="shared" si="17"/>
        <v>7.4159999999999995</v>
      </c>
      <c r="BF25" s="100">
        <f t="shared" si="18"/>
        <v>5.5619999999999994</v>
      </c>
      <c r="BI25" s="93"/>
      <c r="BJ25" s="93"/>
      <c r="BK25" s="93"/>
      <c r="BL25" s="93"/>
      <c r="BM25" s="93"/>
      <c r="BN25" s="93">
        <f t="shared" si="0"/>
        <v>0</v>
      </c>
      <c r="BO25" s="93"/>
      <c r="BP25" s="46"/>
      <c r="BQ25" s="59"/>
      <c r="BR25" s="143"/>
      <c r="CD25" s="93" t="s">
        <v>223</v>
      </c>
      <c r="CE25" s="93" t="s">
        <v>224</v>
      </c>
      <c r="CF25" s="93">
        <v>4</v>
      </c>
      <c r="CG25" s="93">
        <v>70.755359999999996</v>
      </c>
      <c r="CI25" s="49">
        <f t="shared" si="19"/>
        <v>70.755359999999996</v>
      </c>
      <c r="CJ25" s="49"/>
      <c r="CK25" s="49">
        <f t="shared" si="20"/>
        <v>0</v>
      </c>
      <c r="CL25" s="49">
        <f t="shared" si="21"/>
        <v>0</v>
      </c>
      <c r="CM25" s="49">
        <f t="shared" si="22"/>
        <v>17.688839999999999</v>
      </c>
      <c r="CN25" s="100">
        <f t="shared" si="23"/>
        <v>17.688839999999999</v>
      </c>
      <c r="CO25" s="143"/>
      <c r="CP25" s="30" t="s">
        <v>818</v>
      </c>
      <c r="CQ25" s="30" t="s">
        <v>686</v>
      </c>
      <c r="CR25" s="49">
        <v>4.7</v>
      </c>
      <c r="CS25" s="46">
        <v>72.956000000000003</v>
      </c>
      <c r="CT25" s="53">
        <v>0.25</v>
      </c>
      <c r="CU25" s="45">
        <f t="shared" si="24"/>
        <v>54.716999999999999</v>
      </c>
      <c r="CV25" s="93">
        <v>2</v>
      </c>
      <c r="CW25" s="45">
        <f t="shared" si="25"/>
        <v>145.91200000000001</v>
      </c>
      <c r="CX25" s="45">
        <f t="shared" si="26"/>
        <v>109.434</v>
      </c>
      <c r="CY25" s="45">
        <f t="shared" si="27"/>
        <v>15.522553191489362</v>
      </c>
      <c r="CZ25" s="119">
        <f t="shared" si="28"/>
        <v>11.64191489361702</v>
      </c>
      <c r="DH25" s="35">
        <f t="shared" si="4"/>
        <v>0</v>
      </c>
      <c r="DJ25" s="43"/>
      <c r="DK25" s="126"/>
      <c r="DL25" s="143"/>
      <c r="DM25" s="25" t="s">
        <v>17</v>
      </c>
    </row>
    <row r="26" spans="1:118" s="17" customFormat="1">
      <c r="A26" s="14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100"/>
      <c r="M26" s="29" t="s">
        <v>214</v>
      </c>
      <c r="N26" s="29" t="s">
        <v>823</v>
      </c>
      <c r="O26" s="49">
        <v>2</v>
      </c>
      <c r="P26" s="49"/>
      <c r="Q26" s="49"/>
      <c r="R26" s="45"/>
      <c r="S26" s="49"/>
      <c r="T26" s="49">
        <f t="shared" si="10"/>
        <v>0</v>
      </c>
      <c r="U26" s="49">
        <f t="shared" si="11"/>
        <v>0</v>
      </c>
      <c r="V26" s="49">
        <f t="shared" si="12"/>
        <v>0</v>
      </c>
      <c r="W26" s="100">
        <f t="shared" si="13"/>
        <v>0</v>
      </c>
      <c r="X26" s="148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100"/>
      <c r="AJ26" s="29" t="s">
        <v>796</v>
      </c>
      <c r="AK26" s="29" t="s">
        <v>459</v>
      </c>
      <c r="AL26" s="93">
        <v>4.5</v>
      </c>
      <c r="AM26" s="49">
        <v>13.5</v>
      </c>
      <c r="AN26" s="49"/>
      <c r="AO26" s="49"/>
      <c r="AP26" s="49">
        <v>2</v>
      </c>
      <c r="AQ26" s="93">
        <f t="shared" si="1"/>
        <v>27</v>
      </c>
      <c r="AR26" s="93"/>
      <c r="AS26" s="46">
        <f t="shared" si="2"/>
        <v>3</v>
      </c>
      <c r="AT26" s="59"/>
      <c r="AU26" s="144"/>
      <c r="AV26" s="49" t="s">
        <v>864</v>
      </c>
      <c r="AW26" s="49" t="s">
        <v>865</v>
      </c>
      <c r="AX26" s="93">
        <v>5</v>
      </c>
      <c r="AY26" s="93">
        <v>37.08</v>
      </c>
      <c r="AZ26" s="53">
        <v>0.25</v>
      </c>
      <c r="BA26" s="49">
        <f t="shared" si="14"/>
        <v>27.81</v>
      </c>
      <c r="BB26" s="49"/>
      <c r="BC26" s="49">
        <f t="shared" si="15"/>
        <v>0</v>
      </c>
      <c r="BD26" s="49">
        <f t="shared" si="16"/>
        <v>0</v>
      </c>
      <c r="BE26" s="49">
        <f t="shared" si="17"/>
        <v>7.4159999999999995</v>
      </c>
      <c r="BF26" s="100">
        <f t="shared" si="18"/>
        <v>5.5619999999999994</v>
      </c>
      <c r="BG26" s="29"/>
      <c r="BH26" s="29"/>
      <c r="BI26" s="49"/>
      <c r="BJ26" s="49"/>
      <c r="BK26" s="49"/>
      <c r="BL26" s="49"/>
      <c r="BM26" s="49"/>
      <c r="BN26" s="93">
        <f t="shared" si="0"/>
        <v>0</v>
      </c>
      <c r="BO26" s="93"/>
      <c r="BP26" s="46"/>
      <c r="BQ26" s="59"/>
      <c r="BR26" s="144"/>
      <c r="BS26" s="29"/>
      <c r="BT26" s="29"/>
      <c r="BU26" s="75"/>
      <c r="BV26" s="75"/>
      <c r="BW26" s="75"/>
      <c r="BX26" s="75"/>
      <c r="BY26" s="75"/>
      <c r="BZ26" s="75"/>
      <c r="CA26" s="75"/>
      <c r="CB26" s="75"/>
      <c r="CC26" s="113"/>
      <c r="CD26" s="49" t="s">
        <v>225</v>
      </c>
      <c r="CE26" s="49" t="s">
        <v>226</v>
      </c>
      <c r="CF26" s="93">
        <v>4</v>
      </c>
      <c r="CG26" s="93">
        <v>70.755359999999996</v>
      </c>
      <c r="CH26" s="49"/>
      <c r="CI26" s="49">
        <f t="shared" si="19"/>
        <v>70.755359999999996</v>
      </c>
      <c r="CJ26" s="49"/>
      <c r="CK26" s="49">
        <f t="shared" si="20"/>
        <v>0</v>
      </c>
      <c r="CL26" s="49">
        <f t="shared" si="21"/>
        <v>0</v>
      </c>
      <c r="CM26" s="49">
        <f t="shared" si="22"/>
        <v>17.688839999999999</v>
      </c>
      <c r="CN26" s="100">
        <f t="shared" si="23"/>
        <v>17.688839999999999</v>
      </c>
      <c r="CO26" s="144"/>
      <c r="CP26" s="29" t="s">
        <v>819</v>
      </c>
      <c r="CQ26" s="29" t="s">
        <v>687</v>
      </c>
      <c r="CR26" s="49">
        <v>4.7</v>
      </c>
      <c r="CS26" s="45">
        <v>72.956000000000003</v>
      </c>
      <c r="CT26" s="53">
        <v>0.25</v>
      </c>
      <c r="CU26" s="45">
        <f t="shared" si="24"/>
        <v>54.716999999999999</v>
      </c>
      <c r="CV26" s="49">
        <v>2</v>
      </c>
      <c r="CW26" s="45">
        <f t="shared" si="25"/>
        <v>145.91200000000001</v>
      </c>
      <c r="CX26" s="45">
        <f t="shared" si="26"/>
        <v>109.434</v>
      </c>
      <c r="CY26" s="45">
        <f t="shared" si="27"/>
        <v>15.522553191489362</v>
      </c>
      <c r="CZ26" s="119">
        <f t="shared" si="28"/>
        <v>11.64191489361702</v>
      </c>
      <c r="DA26" s="34"/>
      <c r="DB26" s="34"/>
      <c r="DC26" s="39"/>
      <c r="DD26" s="39"/>
      <c r="DE26" s="39"/>
      <c r="DF26" s="39"/>
      <c r="DG26" s="34"/>
      <c r="DH26" s="35">
        <f t="shared" si="4"/>
        <v>0</v>
      </c>
      <c r="DI26" s="35"/>
      <c r="DJ26" s="43"/>
      <c r="DK26" s="126"/>
      <c r="DL26" s="144"/>
      <c r="DM26" s="15"/>
      <c r="DN26" s="15"/>
    </row>
    <row r="27" spans="1:118" s="22" customFormat="1">
      <c r="A27" s="142" t="s">
        <v>84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4"/>
      <c r="M27" s="30" t="s">
        <v>142</v>
      </c>
      <c r="N27" s="30" t="s">
        <v>143</v>
      </c>
      <c r="O27" s="93">
        <v>100</v>
      </c>
      <c r="P27" s="93">
        <v>75.92</v>
      </c>
      <c r="Q27" s="53">
        <v>0.25</v>
      </c>
      <c r="R27" s="45">
        <f>P27*0.75</f>
        <v>56.94</v>
      </c>
      <c r="S27" s="93"/>
      <c r="T27" s="49">
        <f t="shared" si="10"/>
        <v>0</v>
      </c>
      <c r="U27" s="49">
        <f t="shared" si="11"/>
        <v>0</v>
      </c>
      <c r="V27" s="49">
        <f t="shared" si="12"/>
        <v>0.75919999999999999</v>
      </c>
      <c r="W27" s="100">
        <f t="shared" si="13"/>
        <v>0.56940000000000002</v>
      </c>
      <c r="X27" s="149" t="s">
        <v>84</v>
      </c>
      <c r="Y27" s="93" t="s">
        <v>304</v>
      </c>
      <c r="Z27" s="93" t="s">
        <v>305</v>
      </c>
      <c r="AA27" s="93">
        <v>50</v>
      </c>
      <c r="AB27" s="93">
        <v>74.569999999999993</v>
      </c>
      <c r="AC27" s="93"/>
      <c r="AD27" s="93"/>
      <c r="AE27" s="93"/>
      <c r="AF27" s="49">
        <f>AE27*AB27</f>
        <v>0</v>
      </c>
      <c r="AG27" s="49">
        <f>AE27*AD27</f>
        <v>0</v>
      </c>
      <c r="AH27" s="49">
        <f>AB27/AA27</f>
        <v>1.4913999999999998</v>
      </c>
      <c r="AI27" s="100">
        <f>AD27/AA27</f>
        <v>0</v>
      </c>
      <c r="AJ27" s="30" t="s">
        <v>488</v>
      </c>
      <c r="AK27" s="30" t="s">
        <v>489</v>
      </c>
      <c r="AL27" s="93">
        <v>100</v>
      </c>
      <c r="AM27" s="93">
        <v>54.8</v>
      </c>
      <c r="AN27" s="93"/>
      <c r="AO27" s="93"/>
      <c r="AP27" s="93">
        <v>1</v>
      </c>
      <c r="AQ27" s="93">
        <f t="shared" si="1"/>
        <v>54.8</v>
      </c>
      <c r="AR27" s="93"/>
      <c r="AS27" s="46">
        <f t="shared" si="2"/>
        <v>0.54799999999999993</v>
      </c>
      <c r="AT27" s="59"/>
      <c r="AU27" s="142" t="s">
        <v>84</v>
      </c>
      <c r="AV27" s="93" t="s">
        <v>310</v>
      </c>
      <c r="AW27" s="93" t="s">
        <v>866</v>
      </c>
      <c r="AX27" s="93">
        <v>50</v>
      </c>
      <c r="AY27" s="93">
        <v>37.08</v>
      </c>
      <c r="AZ27" s="53">
        <v>0.25</v>
      </c>
      <c r="BA27" s="49">
        <f t="shared" si="14"/>
        <v>27.81</v>
      </c>
      <c r="BB27" s="49"/>
      <c r="BC27" s="49">
        <f t="shared" si="15"/>
        <v>0</v>
      </c>
      <c r="BD27" s="49">
        <f t="shared" si="16"/>
        <v>0</v>
      </c>
      <c r="BE27" s="49">
        <f t="shared" si="17"/>
        <v>0.74159999999999993</v>
      </c>
      <c r="BF27" s="100">
        <f t="shared" si="18"/>
        <v>0.55620000000000003</v>
      </c>
      <c r="BG27" s="30" t="s">
        <v>581</v>
      </c>
      <c r="BH27" s="30" t="s">
        <v>582</v>
      </c>
      <c r="BI27" s="93">
        <v>50</v>
      </c>
      <c r="BJ27" s="93">
        <v>29.7</v>
      </c>
      <c r="BK27" s="93"/>
      <c r="BL27" s="93"/>
      <c r="BM27" s="93">
        <v>1</v>
      </c>
      <c r="BN27" s="93">
        <f t="shared" si="0"/>
        <v>29.7</v>
      </c>
      <c r="BO27" s="93"/>
      <c r="BP27" s="46">
        <f t="shared" si="3"/>
        <v>0.59399999999999997</v>
      </c>
      <c r="BQ27" s="59"/>
      <c r="BR27" s="142" t="s">
        <v>84</v>
      </c>
      <c r="BS27" s="30" t="s">
        <v>778</v>
      </c>
      <c r="BT27" s="30">
        <v>732750</v>
      </c>
      <c r="BU27" s="76">
        <v>50</v>
      </c>
      <c r="BV27" s="76">
        <v>31</v>
      </c>
      <c r="BW27" s="76"/>
      <c r="BX27" s="76"/>
      <c r="BY27" s="76"/>
      <c r="BZ27" s="30">
        <f>BV27*BY27</f>
        <v>0</v>
      </c>
      <c r="CA27" s="30">
        <f>BY27*BX27</f>
        <v>0</v>
      </c>
      <c r="CB27" s="77">
        <f>BV27/BU27</f>
        <v>0.62</v>
      </c>
      <c r="CC27" s="115">
        <f>BX27/BU27</f>
        <v>0</v>
      </c>
      <c r="CD27" s="93" t="s">
        <v>253</v>
      </c>
      <c r="CE27" s="93" t="s">
        <v>254</v>
      </c>
      <c r="CF27" s="93">
        <v>40</v>
      </c>
      <c r="CG27" s="93">
        <v>61.605959999999996</v>
      </c>
      <c r="CH27" s="93"/>
      <c r="CI27" s="49">
        <f t="shared" si="19"/>
        <v>61.605959999999996</v>
      </c>
      <c r="CJ27" s="49"/>
      <c r="CK27" s="49">
        <f t="shared" si="20"/>
        <v>0</v>
      </c>
      <c r="CL27" s="49">
        <f t="shared" si="21"/>
        <v>0</v>
      </c>
      <c r="CM27" s="49">
        <f t="shared" si="22"/>
        <v>1.540149</v>
      </c>
      <c r="CN27" s="100">
        <f t="shared" si="23"/>
        <v>1.540149</v>
      </c>
      <c r="CO27" s="142" t="s">
        <v>84</v>
      </c>
      <c r="CP27" s="30" t="s">
        <v>696</v>
      </c>
      <c r="CQ27" s="30" t="s">
        <v>697</v>
      </c>
      <c r="CR27" s="93">
        <v>10</v>
      </c>
      <c r="CS27" s="46">
        <v>9.8071999999999999</v>
      </c>
      <c r="CT27" s="53">
        <v>0.25</v>
      </c>
      <c r="CU27" s="45">
        <f t="shared" si="24"/>
        <v>7.3553999999999995</v>
      </c>
      <c r="CV27" s="93">
        <v>5</v>
      </c>
      <c r="CW27" s="45">
        <f t="shared" si="25"/>
        <v>49.036000000000001</v>
      </c>
      <c r="CX27" s="45">
        <f t="shared" si="26"/>
        <v>36.777000000000001</v>
      </c>
      <c r="CY27" s="45">
        <f t="shared" si="27"/>
        <v>0.98072000000000004</v>
      </c>
      <c r="CZ27" s="119">
        <f t="shared" si="28"/>
        <v>0.73553999999999997</v>
      </c>
      <c r="DA27" s="35"/>
      <c r="DB27" s="35"/>
      <c r="DC27" s="40"/>
      <c r="DD27" s="40"/>
      <c r="DE27" s="40"/>
      <c r="DF27" s="40"/>
      <c r="DG27" s="35"/>
      <c r="DH27" s="35">
        <f t="shared" si="4"/>
        <v>0</v>
      </c>
      <c r="DI27" s="35"/>
      <c r="DJ27" s="43"/>
      <c r="DK27" s="126"/>
      <c r="DL27" s="142" t="s">
        <v>84</v>
      </c>
      <c r="DM27" s="21" t="s">
        <v>86</v>
      </c>
      <c r="DN27" s="21" t="s">
        <v>85</v>
      </c>
    </row>
    <row r="28" spans="1:118" s="17" customFormat="1">
      <c r="A28" s="14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100"/>
      <c r="M28" s="29"/>
      <c r="N28" s="29"/>
      <c r="O28" s="49"/>
      <c r="P28" s="49"/>
      <c r="Q28" s="49"/>
      <c r="R28" s="45"/>
      <c r="S28" s="49"/>
      <c r="T28" s="49"/>
      <c r="U28" s="49"/>
      <c r="V28" s="49"/>
      <c r="W28" s="100"/>
      <c r="X28" s="148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100"/>
      <c r="AJ28" s="29"/>
      <c r="AK28" s="29"/>
      <c r="AL28" s="49"/>
      <c r="AM28" s="49"/>
      <c r="AN28" s="49"/>
      <c r="AO28" s="49"/>
      <c r="AP28" s="49"/>
      <c r="AQ28" s="93">
        <f t="shared" si="1"/>
        <v>0</v>
      </c>
      <c r="AR28" s="93"/>
      <c r="AS28" s="46"/>
      <c r="AT28" s="59"/>
      <c r="AU28" s="144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100"/>
      <c r="BG28" s="29" t="s">
        <v>531</v>
      </c>
      <c r="BH28" s="29" t="s">
        <v>532</v>
      </c>
      <c r="BI28" s="49">
        <v>48</v>
      </c>
      <c r="BJ28" s="49">
        <v>19</v>
      </c>
      <c r="BK28" s="49"/>
      <c r="BL28" s="49"/>
      <c r="BM28" s="49">
        <v>1</v>
      </c>
      <c r="BN28" s="93">
        <f t="shared" si="0"/>
        <v>19</v>
      </c>
      <c r="BO28" s="93"/>
      <c r="BP28" s="46">
        <f t="shared" si="3"/>
        <v>0.39583333333333331</v>
      </c>
      <c r="BQ28" s="59"/>
      <c r="BR28" s="144"/>
      <c r="BS28" s="29" t="s">
        <v>913</v>
      </c>
      <c r="BT28" s="29">
        <v>1304</v>
      </c>
      <c r="BU28" s="75">
        <v>21.38</v>
      </c>
      <c r="BV28" s="75">
        <v>20</v>
      </c>
      <c r="BW28" s="75"/>
      <c r="BX28" s="75"/>
      <c r="BY28" s="75"/>
      <c r="BZ28" s="30">
        <f>BV28*BY28</f>
        <v>0</v>
      </c>
      <c r="CA28" s="30">
        <f>BY28*BX28</f>
        <v>0</v>
      </c>
      <c r="CB28" s="77">
        <f>BV28/BU28</f>
        <v>0.93545369504209541</v>
      </c>
      <c r="CC28" s="115">
        <f>BX28/BU28</f>
        <v>0</v>
      </c>
      <c r="CD28" s="49"/>
      <c r="CE28" s="49"/>
      <c r="CF28" s="49"/>
      <c r="CG28" s="49">
        <v>0</v>
      </c>
      <c r="CH28" s="49"/>
      <c r="CI28" s="49"/>
      <c r="CJ28" s="49"/>
      <c r="CK28" s="49"/>
      <c r="CL28" s="49"/>
      <c r="CM28" s="49"/>
      <c r="CN28" s="100"/>
      <c r="CO28" s="144"/>
      <c r="CP28" s="29"/>
      <c r="CQ28" s="29"/>
      <c r="CR28" s="49"/>
      <c r="CS28" s="45"/>
      <c r="CT28" s="49"/>
      <c r="CU28" s="45"/>
      <c r="CV28" s="49"/>
      <c r="CW28" s="45"/>
      <c r="CX28" s="45"/>
      <c r="CY28" s="45"/>
      <c r="CZ28" s="119"/>
      <c r="DA28" s="34"/>
      <c r="DB28" s="34"/>
      <c r="DC28" s="39"/>
      <c r="DD28" s="39"/>
      <c r="DE28" s="39"/>
      <c r="DF28" s="39"/>
      <c r="DG28" s="34"/>
      <c r="DH28" s="35">
        <f t="shared" si="4"/>
        <v>0</v>
      </c>
      <c r="DI28" s="35"/>
      <c r="DJ28" s="43"/>
      <c r="DK28" s="126"/>
      <c r="DL28" s="144"/>
      <c r="DM28" s="15" t="s">
        <v>87</v>
      </c>
      <c r="DN28" s="15" t="s">
        <v>88</v>
      </c>
    </row>
    <row r="29" spans="1:118" s="16" customFormat="1">
      <c r="A29" s="106" t="s">
        <v>42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100"/>
      <c r="M29" s="29"/>
      <c r="N29" s="29"/>
      <c r="O29" s="49"/>
      <c r="P29" s="49"/>
      <c r="Q29" s="49"/>
      <c r="R29" s="45"/>
      <c r="S29" s="49"/>
      <c r="T29" s="49"/>
      <c r="U29" s="49"/>
      <c r="V29" s="49"/>
      <c r="W29" s="100"/>
      <c r="X29" s="110" t="s">
        <v>42</v>
      </c>
      <c r="Y29" s="49" t="s">
        <v>294</v>
      </c>
      <c r="Z29" s="49" t="s">
        <v>327</v>
      </c>
      <c r="AA29" s="49">
        <v>1</v>
      </c>
      <c r="AB29" s="49">
        <v>2.46</v>
      </c>
      <c r="AC29" s="49"/>
      <c r="AD29" s="49"/>
      <c r="AE29" s="49"/>
      <c r="AF29" s="49">
        <f>AE29*AB29</f>
        <v>0</v>
      </c>
      <c r="AG29" s="49">
        <f>AE29*AD29</f>
        <v>0</v>
      </c>
      <c r="AH29" s="49">
        <f>AB29/AA29</f>
        <v>2.46</v>
      </c>
      <c r="AI29" s="100">
        <f>AD29/AA29</f>
        <v>0</v>
      </c>
      <c r="AJ29" s="30"/>
      <c r="AK29" s="30"/>
      <c r="AL29" s="93"/>
      <c r="AM29" s="93"/>
      <c r="AN29" s="93"/>
      <c r="AO29" s="93"/>
      <c r="AP29" s="93"/>
      <c r="AQ29" s="93">
        <f t="shared" si="1"/>
        <v>0</v>
      </c>
      <c r="AR29" s="93"/>
      <c r="AS29" s="46"/>
      <c r="AT29" s="59"/>
      <c r="AU29" s="106" t="s">
        <v>42</v>
      </c>
      <c r="AV29" s="49" t="s">
        <v>152</v>
      </c>
      <c r="AW29" s="49" t="s">
        <v>154</v>
      </c>
      <c r="AX29" s="49">
        <v>10</v>
      </c>
      <c r="AY29" s="49">
        <v>18.73</v>
      </c>
      <c r="AZ29" s="54">
        <v>0.35</v>
      </c>
      <c r="BA29" s="49">
        <f>AY29-(AY29*AZ29)</f>
        <v>12.174500000000002</v>
      </c>
      <c r="BB29" s="49"/>
      <c r="BC29" s="49">
        <f>BB29*AY29</f>
        <v>0</v>
      </c>
      <c r="BD29" s="49">
        <f>BA29*BB29</f>
        <v>0</v>
      </c>
      <c r="BE29" s="49">
        <f>AY29/AX29</f>
        <v>1.873</v>
      </c>
      <c r="BF29" s="100">
        <f>BA29/AX29</f>
        <v>1.2174500000000001</v>
      </c>
      <c r="BG29" s="30"/>
      <c r="BH29" s="30"/>
      <c r="BI29" s="93"/>
      <c r="BJ29" s="93"/>
      <c r="BK29" s="93"/>
      <c r="BL29" s="93"/>
      <c r="BM29" s="93"/>
      <c r="BN29" s="93">
        <f t="shared" si="0"/>
        <v>0</v>
      </c>
      <c r="BO29" s="93"/>
      <c r="BP29" s="46"/>
      <c r="BQ29" s="59"/>
      <c r="BR29" s="106" t="s">
        <v>42</v>
      </c>
      <c r="BS29" s="30"/>
      <c r="BT29" s="30"/>
      <c r="BU29" s="76"/>
      <c r="BV29" s="76"/>
      <c r="BW29" s="76"/>
      <c r="BX29" s="76"/>
      <c r="BY29" s="76"/>
      <c r="BZ29" s="76"/>
      <c r="CA29" s="76"/>
      <c r="CB29" s="76"/>
      <c r="CC29" s="114"/>
      <c r="CD29" s="49"/>
      <c r="CE29" s="49"/>
      <c r="CF29" s="49"/>
      <c r="CG29" s="49">
        <v>0</v>
      </c>
      <c r="CH29" s="49"/>
      <c r="CI29" s="49"/>
      <c r="CJ29" s="49"/>
      <c r="CK29" s="49"/>
      <c r="CL29" s="49"/>
      <c r="CM29" s="49"/>
      <c r="CN29" s="100"/>
      <c r="CO29" s="106" t="s">
        <v>42</v>
      </c>
      <c r="CP29" s="29"/>
      <c r="CQ29" s="29"/>
      <c r="CR29" s="49"/>
      <c r="CS29" s="45"/>
      <c r="CT29" s="49"/>
      <c r="CU29" s="45"/>
      <c r="CV29" s="93"/>
      <c r="CW29" s="45"/>
      <c r="CX29" s="45"/>
      <c r="CY29" s="45"/>
      <c r="CZ29" s="119"/>
      <c r="DA29" s="35"/>
      <c r="DB29" s="35"/>
      <c r="DC29" s="40"/>
      <c r="DD29" s="40"/>
      <c r="DE29" s="40"/>
      <c r="DF29" s="40"/>
      <c r="DG29" s="35"/>
      <c r="DH29" s="35">
        <f t="shared" si="4"/>
        <v>0</v>
      </c>
      <c r="DI29" s="35"/>
      <c r="DJ29" s="43"/>
      <c r="DK29" s="126"/>
      <c r="DL29" s="106" t="s">
        <v>42</v>
      </c>
      <c r="DM29" s="15"/>
      <c r="DN29" s="15" t="s">
        <v>43</v>
      </c>
    </row>
    <row r="30" spans="1:118" s="16" customFormat="1">
      <c r="A30" s="106" t="s">
        <v>119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100"/>
      <c r="M30" s="29" t="s">
        <v>152</v>
      </c>
      <c r="N30" s="29" t="s">
        <v>120</v>
      </c>
      <c r="O30" s="49">
        <v>10</v>
      </c>
      <c r="P30" s="49"/>
      <c r="Q30" s="49"/>
      <c r="R30" s="45"/>
      <c r="S30" s="49"/>
      <c r="T30" s="49">
        <f>S30*P30</f>
        <v>0</v>
      </c>
      <c r="U30" s="49">
        <f>S30*R30</f>
        <v>0</v>
      </c>
      <c r="V30" s="49">
        <f>P30/O30</f>
        <v>0</v>
      </c>
      <c r="W30" s="100">
        <f>R30/O30</f>
        <v>0</v>
      </c>
      <c r="X30" s="110" t="s">
        <v>119</v>
      </c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100"/>
      <c r="AJ30" s="30" t="s">
        <v>474</v>
      </c>
      <c r="AK30" s="30" t="s">
        <v>475</v>
      </c>
      <c r="AL30" s="93">
        <v>10</v>
      </c>
      <c r="AM30" s="93">
        <v>32</v>
      </c>
      <c r="AN30" s="93"/>
      <c r="AO30" s="93"/>
      <c r="AP30" s="93">
        <v>1</v>
      </c>
      <c r="AQ30" s="93">
        <f t="shared" si="1"/>
        <v>32</v>
      </c>
      <c r="AR30" s="93"/>
      <c r="AS30" s="46">
        <f t="shared" si="2"/>
        <v>3.2</v>
      </c>
      <c r="AT30" s="59"/>
      <c r="AU30" s="106" t="s">
        <v>119</v>
      </c>
      <c r="AV30" s="49" t="s">
        <v>152</v>
      </c>
      <c r="AW30" s="49"/>
      <c r="AX30" s="49">
        <v>10</v>
      </c>
      <c r="AY30" s="49">
        <v>62.68</v>
      </c>
      <c r="AZ30" s="54">
        <v>0.25</v>
      </c>
      <c r="BA30" s="49">
        <f>AY30-(AY30*AZ30)</f>
        <v>47.01</v>
      </c>
      <c r="BB30" s="49"/>
      <c r="BC30" s="49">
        <f>BB30*AY30</f>
        <v>0</v>
      </c>
      <c r="BD30" s="49">
        <f>BA30*BB30</f>
        <v>0</v>
      </c>
      <c r="BE30" s="49">
        <f>AY30/AX30</f>
        <v>6.2679999999999998</v>
      </c>
      <c r="BF30" s="100">
        <f>BA30/AX30</f>
        <v>4.7009999999999996</v>
      </c>
      <c r="BG30" s="30"/>
      <c r="BH30" s="30"/>
      <c r="BI30" s="93"/>
      <c r="BJ30" s="93"/>
      <c r="BK30" s="93"/>
      <c r="BL30" s="93"/>
      <c r="BM30" s="93"/>
      <c r="BN30" s="93">
        <f t="shared" si="0"/>
        <v>0</v>
      </c>
      <c r="BO30" s="93"/>
      <c r="BP30" s="46"/>
      <c r="BQ30" s="59"/>
      <c r="BR30" s="106" t="s">
        <v>119</v>
      </c>
      <c r="BS30" s="30"/>
      <c r="BT30" s="30"/>
      <c r="BU30" s="76"/>
      <c r="BV30" s="76"/>
      <c r="BW30" s="76"/>
      <c r="BX30" s="76"/>
      <c r="BY30" s="76"/>
      <c r="BZ30" s="76"/>
      <c r="CA30" s="76"/>
      <c r="CB30" s="76"/>
      <c r="CC30" s="114"/>
      <c r="CD30" s="49" t="s">
        <v>234</v>
      </c>
      <c r="CE30" s="49" t="s">
        <v>235</v>
      </c>
      <c r="CF30" s="49">
        <v>10</v>
      </c>
      <c r="CG30" s="49">
        <v>3.0976399999999997</v>
      </c>
      <c r="CH30" s="49"/>
      <c r="CI30" s="49">
        <f t="shared" ref="CI30:CI35" si="29">CG30-(CG30*CH30)</f>
        <v>3.0976399999999997</v>
      </c>
      <c r="CJ30" s="49"/>
      <c r="CK30" s="49">
        <f t="shared" ref="CK30:CK35" si="30">CJ30*CG30</f>
        <v>0</v>
      </c>
      <c r="CL30" s="49">
        <f t="shared" ref="CL30:CL35" si="31">CJ30*CI30</f>
        <v>0</v>
      </c>
      <c r="CM30" s="49">
        <f t="shared" ref="CM30:CM35" si="32">CG30/CF30</f>
        <v>0.30976399999999998</v>
      </c>
      <c r="CN30" s="100">
        <f t="shared" ref="CN30:CN35" si="33">CI30/CF30</f>
        <v>0.30976399999999998</v>
      </c>
      <c r="CO30" s="106" t="s">
        <v>119</v>
      </c>
      <c r="CP30" s="29"/>
      <c r="CQ30" s="29"/>
      <c r="CR30" s="49"/>
      <c r="CS30" s="45"/>
      <c r="CT30" s="49"/>
      <c r="CU30" s="45"/>
      <c r="CV30" s="93"/>
      <c r="CW30" s="45"/>
      <c r="CX30" s="45"/>
      <c r="CY30" s="45"/>
      <c r="CZ30" s="119"/>
      <c r="DA30" s="35"/>
      <c r="DB30" s="35"/>
      <c r="DC30" s="40"/>
      <c r="DD30" s="40"/>
      <c r="DE30" s="40"/>
      <c r="DF30" s="40"/>
      <c r="DG30" s="35"/>
      <c r="DH30" s="35">
        <f t="shared" si="4"/>
        <v>0</v>
      </c>
      <c r="DI30" s="35"/>
      <c r="DJ30" s="43"/>
      <c r="DK30" s="126"/>
      <c r="DL30" s="106" t="s">
        <v>119</v>
      </c>
      <c r="DM30" s="15"/>
      <c r="DN30" s="15"/>
    </row>
    <row r="31" spans="1:118" s="16" customFormat="1">
      <c r="A31" s="142" t="s">
        <v>197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100"/>
      <c r="M31" s="29"/>
      <c r="N31" s="29"/>
      <c r="O31" s="49"/>
      <c r="P31" s="49"/>
      <c r="Q31" s="49"/>
      <c r="R31" s="45"/>
      <c r="S31" s="49"/>
      <c r="T31" s="49"/>
      <c r="U31" s="49"/>
      <c r="V31" s="49"/>
      <c r="W31" s="100"/>
      <c r="X31" s="149" t="s">
        <v>197</v>
      </c>
      <c r="Y31" s="49"/>
      <c r="Z31" s="49"/>
      <c r="AA31" s="93"/>
      <c r="AB31" s="93"/>
      <c r="AC31" s="93"/>
      <c r="AD31" s="93"/>
      <c r="AE31" s="93"/>
      <c r="AF31" s="93"/>
      <c r="AG31" s="93"/>
      <c r="AH31" s="93"/>
      <c r="AI31" s="94"/>
      <c r="AJ31" s="30" t="s">
        <v>797</v>
      </c>
      <c r="AK31" s="30" t="s">
        <v>371</v>
      </c>
      <c r="AL31" s="93">
        <v>0.3</v>
      </c>
      <c r="AM31" s="93">
        <v>5</v>
      </c>
      <c r="AN31" s="93"/>
      <c r="AO31" s="93"/>
      <c r="AP31" s="93">
        <v>1</v>
      </c>
      <c r="AQ31" s="93">
        <f t="shared" si="1"/>
        <v>5</v>
      </c>
      <c r="AR31" s="93"/>
      <c r="AS31" s="46">
        <f t="shared" si="2"/>
        <v>16.666666666666668</v>
      </c>
      <c r="AT31" s="59"/>
      <c r="AU31" s="142" t="s">
        <v>197</v>
      </c>
      <c r="AV31" s="49" t="s">
        <v>867</v>
      </c>
      <c r="AW31" s="49"/>
      <c r="AX31" s="49">
        <v>2000</v>
      </c>
      <c r="AY31" s="49">
        <v>34.479999999999997</v>
      </c>
      <c r="AZ31" s="54">
        <v>0.25</v>
      </c>
      <c r="BA31" s="49">
        <f>AY31-(AY31*AZ31)</f>
        <v>25.86</v>
      </c>
      <c r="BB31" s="49"/>
      <c r="BC31" s="49">
        <f>BB31*AY31</f>
        <v>0</v>
      </c>
      <c r="BD31" s="49">
        <f>BA31*BB31</f>
        <v>0</v>
      </c>
      <c r="BE31" s="49">
        <f>AY31/AX31</f>
        <v>1.7239999999999998E-2</v>
      </c>
      <c r="BF31" s="100">
        <f>BA31/AX31</f>
        <v>1.2930000000000001E-2</v>
      </c>
      <c r="BG31" s="30" t="s">
        <v>492</v>
      </c>
      <c r="BH31" s="30" t="s">
        <v>493</v>
      </c>
      <c r="BI31" s="93">
        <v>0.3</v>
      </c>
      <c r="BJ31" s="93">
        <v>5</v>
      </c>
      <c r="BK31" s="93"/>
      <c r="BL31" s="93"/>
      <c r="BM31" s="93">
        <v>1</v>
      </c>
      <c r="BN31" s="93">
        <f t="shared" si="0"/>
        <v>5</v>
      </c>
      <c r="BO31" s="93"/>
      <c r="BP31" s="46">
        <f t="shared" si="3"/>
        <v>16.666666666666668</v>
      </c>
      <c r="BQ31" s="59"/>
      <c r="BR31" s="142" t="s">
        <v>197</v>
      </c>
      <c r="BS31" s="30"/>
      <c r="BT31" s="30"/>
      <c r="BU31" s="76"/>
      <c r="BV31" s="76"/>
      <c r="BW31" s="76"/>
      <c r="BX31" s="76"/>
      <c r="BY31" s="76"/>
      <c r="BZ31" s="76"/>
      <c r="CA31" s="76"/>
      <c r="CB31" s="76"/>
      <c r="CC31" s="114"/>
      <c r="CD31" s="49" t="s">
        <v>198</v>
      </c>
      <c r="CE31" s="49" t="s">
        <v>199</v>
      </c>
      <c r="CF31" s="93">
        <v>300</v>
      </c>
      <c r="CG31" s="93">
        <v>12.414480000000001</v>
      </c>
      <c r="CH31" s="93"/>
      <c r="CI31" s="49">
        <f t="shared" si="29"/>
        <v>12.414480000000001</v>
      </c>
      <c r="CJ31" s="49"/>
      <c r="CK31" s="49">
        <f t="shared" si="30"/>
        <v>0</v>
      </c>
      <c r="CL31" s="49">
        <f t="shared" si="31"/>
        <v>0</v>
      </c>
      <c r="CM31" s="49">
        <f t="shared" si="32"/>
        <v>4.1381600000000004E-2</v>
      </c>
      <c r="CN31" s="100">
        <f t="shared" si="33"/>
        <v>4.1381600000000004E-2</v>
      </c>
      <c r="CO31" s="142" t="s">
        <v>197</v>
      </c>
      <c r="CP31" s="30"/>
      <c r="CQ31" s="30"/>
      <c r="CR31" s="93"/>
      <c r="CS31" s="46"/>
      <c r="CT31" s="93"/>
      <c r="CU31" s="46"/>
      <c r="CV31" s="93"/>
      <c r="CW31" s="46"/>
      <c r="CX31" s="46"/>
      <c r="CY31" s="46"/>
      <c r="CZ31" s="59"/>
      <c r="DA31" s="35" t="s">
        <v>492</v>
      </c>
      <c r="DB31" s="35" t="s">
        <v>640</v>
      </c>
      <c r="DC31" s="40">
        <v>0.3</v>
      </c>
      <c r="DD31" s="40">
        <v>5.0999999999999996</v>
      </c>
      <c r="DE31" s="40"/>
      <c r="DF31" s="40"/>
      <c r="DG31" s="35">
        <v>1</v>
      </c>
      <c r="DH31" s="35">
        <f>DD31*DG31</f>
        <v>5.0999999999999996</v>
      </c>
      <c r="DI31" s="35">
        <f>DG31*DF31</f>
        <v>0</v>
      </c>
      <c r="DJ31" s="43">
        <f>DD31/DC31</f>
        <v>17</v>
      </c>
      <c r="DK31" s="126">
        <f>DF31/DC31</f>
        <v>0</v>
      </c>
      <c r="DL31" s="142" t="s">
        <v>197</v>
      </c>
      <c r="DM31" s="15"/>
      <c r="DN31" s="15"/>
    </row>
    <row r="32" spans="1:118" s="16" customFormat="1">
      <c r="A32" s="14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100"/>
      <c r="M32" s="29"/>
      <c r="N32" s="29"/>
      <c r="O32" s="49"/>
      <c r="P32" s="49"/>
      <c r="Q32" s="49"/>
      <c r="R32" s="45"/>
      <c r="S32" s="49"/>
      <c r="T32" s="49"/>
      <c r="U32" s="49"/>
      <c r="V32" s="49"/>
      <c r="W32" s="100"/>
      <c r="X32" s="148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100"/>
      <c r="AJ32" s="30" t="s">
        <v>798</v>
      </c>
      <c r="AK32" s="30" t="s">
        <v>372</v>
      </c>
      <c r="AL32" s="93">
        <v>0.3</v>
      </c>
      <c r="AM32" s="93">
        <v>5</v>
      </c>
      <c r="AN32" s="93"/>
      <c r="AO32" s="93"/>
      <c r="AP32" s="93">
        <v>1</v>
      </c>
      <c r="AQ32" s="93">
        <f t="shared" si="1"/>
        <v>5</v>
      </c>
      <c r="AR32" s="93"/>
      <c r="AS32" s="46">
        <f t="shared" si="2"/>
        <v>16.666666666666668</v>
      </c>
      <c r="AT32" s="59"/>
      <c r="AU32" s="144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100"/>
      <c r="BG32" s="30" t="s">
        <v>494</v>
      </c>
      <c r="BH32" s="30" t="s">
        <v>495</v>
      </c>
      <c r="BI32" s="93">
        <v>0.3</v>
      </c>
      <c r="BJ32" s="93">
        <v>5</v>
      </c>
      <c r="BK32" s="93"/>
      <c r="BL32" s="93"/>
      <c r="BM32" s="93">
        <v>1</v>
      </c>
      <c r="BN32" s="93">
        <f t="shared" si="0"/>
        <v>5</v>
      </c>
      <c r="BO32" s="93"/>
      <c r="BP32" s="46">
        <f t="shared" si="3"/>
        <v>16.666666666666668</v>
      </c>
      <c r="BQ32" s="59"/>
      <c r="BR32" s="144"/>
      <c r="BS32" s="30"/>
      <c r="BT32" s="30"/>
      <c r="BU32" s="76"/>
      <c r="BV32" s="76"/>
      <c r="BW32" s="76"/>
      <c r="BX32" s="76"/>
      <c r="BY32" s="76"/>
      <c r="BZ32" s="76"/>
      <c r="CA32" s="76"/>
      <c r="CB32" s="76"/>
      <c r="CC32" s="114"/>
      <c r="CD32" s="49" t="s">
        <v>200</v>
      </c>
      <c r="CE32" s="49" t="s">
        <v>201</v>
      </c>
      <c r="CF32" s="49">
        <v>300</v>
      </c>
      <c r="CG32" s="49">
        <v>13.02444</v>
      </c>
      <c r="CH32" s="49"/>
      <c r="CI32" s="49">
        <f t="shared" si="29"/>
        <v>13.02444</v>
      </c>
      <c r="CJ32" s="49"/>
      <c r="CK32" s="49">
        <f t="shared" si="30"/>
        <v>0</v>
      </c>
      <c r="CL32" s="49">
        <f t="shared" si="31"/>
        <v>0</v>
      </c>
      <c r="CM32" s="49">
        <f t="shared" si="32"/>
        <v>4.3414800000000003E-2</v>
      </c>
      <c r="CN32" s="100">
        <f t="shared" si="33"/>
        <v>4.3414800000000003E-2</v>
      </c>
      <c r="CO32" s="144"/>
      <c r="CP32" s="29"/>
      <c r="CQ32" s="29"/>
      <c r="CR32" s="49"/>
      <c r="CS32" s="45"/>
      <c r="CT32" s="49"/>
      <c r="CU32" s="45"/>
      <c r="CV32" s="93"/>
      <c r="CW32" s="45"/>
      <c r="CX32" s="45"/>
      <c r="CY32" s="45"/>
      <c r="CZ32" s="119"/>
      <c r="DA32" s="35" t="s">
        <v>494</v>
      </c>
      <c r="DB32" s="35" t="s">
        <v>641</v>
      </c>
      <c r="DC32" s="40">
        <v>0.3</v>
      </c>
      <c r="DD32" s="40">
        <v>5.0999999999999996</v>
      </c>
      <c r="DE32" s="40"/>
      <c r="DF32" s="40"/>
      <c r="DG32" s="35">
        <v>1</v>
      </c>
      <c r="DH32" s="35">
        <f>DD32*DG32</f>
        <v>5.0999999999999996</v>
      </c>
      <c r="DI32" s="35">
        <f>DG32*DF32</f>
        <v>0</v>
      </c>
      <c r="DJ32" s="43">
        <f>DD32/DC32</f>
        <v>17</v>
      </c>
      <c r="DK32" s="126">
        <f>DF32/DC32</f>
        <v>0</v>
      </c>
      <c r="DL32" s="144"/>
      <c r="DM32" s="15"/>
      <c r="DN32" s="15"/>
    </row>
    <row r="33" spans="1:118" s="16" customFormat="1">
      <c r="A33" s="106" t="s">
        <v>202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100"/>
      <c r="M33" s="29"/>
      <c r="N33" s="29"/>
      <c r="O33" s="49"/>
      <c r="P33" s="49"/>
      <c r="Q33" s="49"/>
      <c r="R33" s="45"/>
      <c r="S33" s="49"/>
      <c r="T33" s="49"/>
      <c r="U33" s="49"/>
      <c r="V33" s="49"/>
      <c r="W33" s="100"/>
      <c r="X33" s="110" t="s">
        <v>202</v>
      </c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100"/>
      <c r="AJ33" s="30" t="s">
        <v>373</v>
      </c>
      <c r="AK33" s="30" t="s">
        <v>374</v>
      </c>
      <c r="AL33" s="93">
        <v>100</v>
      </c>
      <c r="AM33" s="93">
        <v>17.100000000000001</v>
      </c>
      <c r="AN33" s="93"/>
      <c r="AO33" s="93"/>
      <c r="AP33" s="93">
        <v>1</v>
      </c>
      <c r="AQ33" s="93">
        <f t="shared" si="1"/>
        <v>17.100000000000001</v>
      </c>
      <c r="AR33" s="93"/>
      <c r="AS33" s="46">
        <f t="shared" si="2"/>
        <v>0.17100000000000001</v>
      </c>
      <c r="AT33" s="59"/>
      <c r="AU33" s="106" t="s">
        <v>202</v>
      </c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100"/>
      <c r="BG33" s="30"/>
      <c r="BH33" s="30"/>
      <c r="BI33" s="93"/>
      <c r="BJ33" s="93"/>
      <c r="BK33" s="93"/>
      <c r="BL33" s="93"/>
      <c r="BM33" s="93"/>
      <c r="BN33" s="93">
        <f t="shared" si="0"/>
        <v>0</v>
      </c>
      <c r="BO33" s="93"/>
      <c r="BP33" s="46"/>
      <c r="BQ33" s="59"/>
      <c r="BR33" s="106" t="s">
        <v>202</v>
      </c>
      <c r="BS33" s="30"/>
      <c r="BT33" s="30"/>
      <c r="BU33" s="76"/>
      <c r="BV33" s="76"/>
      <c r="BW33" s="76"/>
      <c r="BX33" s="76"/>
      <c r="BY33" s="76"/>
      <c r="BZ33" s="76"/>
      <c r="CA33" s="76"/>
      <c r="CB33" s="76"/>
      <c r="CC33" s="114"/>
      <c r="CD33" s="49" t="s">
        <v>203</v>
      </c>
      <c r="CE33" s="49" t="s">
        <v>204</v>
      </c>
      <c r="CF33" s="49">
        <v>100</v>
      </c>
      <c r="CG33" s="49">
        <v>25.151880000000002</v>
      </c>
      <c r="CH33" s="49"/>
      <c r="CI33" s="49">
        <f t="shared" si="29"/>
        <v>25.151880000000002</v>
      </c>
      <c r="CJ33" s="49"/>
      <c r="CK33" s="49">
        <f t="shared" si="30"/>
        <v>0</v>
      </c>
      <c r="CL33" s="49">
        <f t="shared" si="31"/>
        <v>0</v>
      </c>
      <c r="CM33" s="49">
        <f t="shared" si="32"/>
        <v>0.25151880000000004</v>
      </c>
      <c r="CN33" s="100">
        <f t="shared" si="33"/>
        <v>0.25151880000000004</v>
      </c>
      <c r="CO33" s="106" t="s">
        <v>202</v>
      </c>
      <c r="CP33" s="29"/>
      <c r="CQ33" s="29"/>
      <c r="CR33" s="49"/>
      <c r="CS33" s="45"/>
      <c r="CT33" s="49"/>
      <c r="CU33" s="45"/>
      <c r="CV33" s="93"/>
      <c r="CW33" s="45"/>
      <c r="CX33" s="45"/>
      <c r="CY33" s="45"/>
      <c r="CZ33" s="119"/>
      <c r="DA33" s="35"/>
      <c r="DB33" s="35"/>
      <c r="DC33" s="40"/>
      <c r="DD33" s="40"/>
      <c r="DE33" s="40"/>
      <c r="DF33" s="40"/>
      <c r="DG33" s="35"/>
      <c r="DH33" s="35">
        <f t="shared" si="4"/>
        <v>0</v>
      </c>
      <c r="DI33" s="35"/>
      <c r="DJ33" s="43"/>
      <c r="DK33" s="126"/>
      <c r="DL33" s="106" t="s">
        <v>202</v>
      </c>
      <c r="DM33" s="15"/>
      <c r="DN33" s="15"/>
    </row>
    <row r="34" spans="1:118" s="16" customFormat="1">
      <c r="A34" s="106" t="s">
        <v>157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100"/>
      <c r="M34" s="29"/>
      <c r="N34" s="29"/>
      <c r="O34" s="49"/>
      <c r="P34" s="49"/>
      <c r="Q34" s="49"/>
      <c r="R34" s="45"/>
      <c r="S34" s="49"/>
      <c r="T34" s="49"/>
      <c r="U34" s="49"/>
      <c r="V34" s="49"/>
      <c r="W34" s="100"/>
      <c r="X34" s="110" t="s">
        <v>157</v>
      </c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100"/>
      <c r="AJ34" s="30"/>
      <c r="AK34" s="30"/>
      <c r="AL34" s="93"/>
      <c r="AM34" s="93"/>
      <c r="AN34" s="93"/>
      <c r="AO34" s="93"/>
      <c r="AP34" s="93"/>
      <c r="AQ34" s="93">
        <f t="shared" si="1"/>
        <v>0</v>
      </c>
      <c r="AR34" s="93"/>
      <c r="AS34" s="46"/>
      <c r="AT34" s="59"/>
      <c r="AU34" s="106" t="s">
        <v>157</v>
      </c>
      <c r="AV34" s="49" t="s">
        <v>158</v>
      </c>
      <c r="AW34" s="49" t="s">
        <v>159</v>
      </c>
      <c r="AX34" s="49">
        <v>1</v>
      </c>
      <c r="AY34" s="49">
        <v>4.2699999999999996</v>
      </c>
      <c r="AZ34" s="54">
        <v>0.35</v>
      </c>
      <c r="BA34" s="49">
        <f>AY34-(AY34*AZ34)</f>
        <v>2.7755000000000001</v>
      </c>
      <c r="BB34" s="49"/>
      <c r="BC34" s="49">
        <f>BB34*AY34</f>
        <v>0</v>
      </c>
      <c r="BD34" s="49">
        <f>BA34*BB34</f>
        <v>0</v>
      </c>
      <c r="BE34" s="49">
        <f>AY34/AX34</f>
        <v>4.2699999999999996</v>
      </c>
      <c r="BF34" s="100">
        <f>BA34/AX34</f>
        <v>2.7755000000000001</v>
      </c>
      <c r="BG34" s="30"/>
      <c r="BH34" s="30"/>
      <c r="BI34" s="93"/>
      <c r="BJ34" s="93"/>
      <c r="BK34" s="93"/>
      <c r="BL34" s="93"/>
      <c r="BM34" s="93"/>
      <c r="BN34" s="93">
        <f t="shared" si="0"/>
        <v>0</v>
      </c>
      <c r="BO34" s="93"/>
      <c r="BP34" s="46"/>
      <c r="BQ34" s="59"/>
      <c r="BR34" s="106" t="s">
        <v>157</v>
      </c>
      <c r="BS34" s="30"/>
      <c r="BT34" s="30"/>
      <c r="BU34" s="76"/>
      <c r="BV34" s="76"/>
      <c r="BW34" s="76"/>
      <c r="BX34" s="76"/>
      <c r="BY34" s="76"/>
      <c r="BZ34" s="76"/>
      <c r="CA34" s="76"/>
      <c r="CB34" s="76"/>
      <c r="CC34" s="114"/>
      <c r="CD34" s="49" t="s">
        <v>158</v>
      </c>
      <c r="CE34" s="49" t="s">
        <v>177</v>
      </c>
      <c r="CF34" s="49">
        <v>1</v>
      </c>
      <c r="CG34" s="49">
        <v>5.3221999999999996</v>
      </c>
      <c r="CH34" s="49"/>
      <c r="CI34" s="49">
        <f t="shared" si="29"/>
        <v>5.3221999999999996</v>
      </c>
      <c r="CJ34" s="49"/>
      <c r="CK34" s="49">
        <f t="shared" si="30"/>
        <v>0</v>
      </c>
      <c r="CL34" s="49">
        <f t="shared" si="31"/>
        <v>0</v>
      </c>
      <c r="CM34" s="49">
        <f t="shared" si="32"/>
        <v>5.3221999999999996</v>
      </c>
      <c r="CN34" s="100">
        <f t="shared" si="33"/>
        <v>5.3221999999999996</v>
      </c>
      <c r="CO34" s="106" t="s">
        <v>157</v>
      </c>
      <c r="CP34" s="29"/>
      <c r="CQ34" s="29"/>
      <c r="CR34" s="49"/>
      <c r="CS34" s="45"/>
      <c r="CT34" s="49"/>
      <c r="CU34" s="45"/>
      <c r="CV34" s="93"/>
      <c r="CW34" s="45"/>
      <c r="CX34" s="45"/>
      <c r="CY34" s="45"/>
      <c r="CZ34" s="119"/>
      <c r="DA34" s="35"/>
      <c r="DB34" s="35"/>
      <c r="DC34" s="40"/>
      <c r="DD34" s="40"/>
      <c r="DE34" s="40"/>
      <c r="DF34" s="40"/>
      <c r="DG34" s="35"/>
      <c r="DH34" s="35">
        <f t="shared" si="4"/>
        <v>0</v>
      </c>
      <c r="DI34" s="35"/>
      <c r="DJ34" s="43"/>
      <c r="DK34" s="126"/>
      <c r="DL34" s="106" t="s">
        <v>157</v>
      </c>
      <c r="DM34" s="15"/>
      <c r="DN34" s="15"/>
    </row>
    <row r="35" spans="1:118" s="17" customFormat="1">
      <c r="A35" s="106" t="s">
        <v>4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100"/>
      <c r="M35" s="29" t="s">
        <v>826</v>
      </c>
      <c r="N35" s="29" t="s">
        <v>141</v>
      </c>
      <c r="O35" s="49">
        <v>10</v>
      </c>
      <c r="P35" s="49">
        <v>38.14</v>
      </c>
      <c r="Q35" s="54">
        <v>0.25</v>
      </c>
      <c r="R35" s="45">
        <f>P35*0.75</f>
        <v>28.605</v>
      </c>
      <c r="S35" s="49"/>
      <c r="T35" s="49">
        <f>S35*P35</f>
        <v>0</v>
      </c>
      <c r="U35" s="49">
        <f>S35*R35</f>
        <v>0</v>
      </c>
      <c r="V35" s="49">
        <f>P35/O35</f>
        <v>3.8140000000000001</v>
      </c>
      <c r="W35" s="100">
        <f>R35/O35</f>
        <v>2.8605</v>
      </c>
      <c r="X35" s="110" t="s">
        <v>4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100"/>
      <c r="AJ35" s="29" t="s">
        <v>466</v>
      </c>
      <c r="AK35" s="29" t="s">
        <v>467</v>
      </c>
      <c r="AL35" s="49">
        <v>20</v>
      </c>
      <c r="AM35" s="49">
        <v>32</v>
      </c>
      <c r="AN35" s="49"/>
      <c r="AO35" s="49"/>
      <c r="AP35" s="49">
        <v>1</v>
      </c>
      <c r="AQ35" s="93">
        <f t="shared" si="1"/>
        <v>32</v>
      </c>
      <c r="AR35" s="93"/>
      <c r="AS35" s="46">
        <f t="shared" si="2"/>
        <v>1.6</v>
      </c>
      <c r="AT35" s="59"/>
      <c r="AU35" s="106" t="s">
        <v>4</v>
      </c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100"/>
      <c r="BG35" s="29" t="s">
        <v>552</v>
      </c>
      <c r="BH35" s="29" t="s">
        <v>553</v>
      </c>
      <c r="BI35" s="49">
        <v>10</v>
      </c>
      <c r="BJ35" s="49">
        <v>26</v>
      </c>
      <c r="BK35" s="49"/>
      <c r="BL35" s="49"/>
      <c r="BM35" s="49">
        <v>2</v>
      </c>
      <c r="BN35" s="93">
        <f t="shared" si="0"/>
        <v>52</v>
      </c>
      <c r="BO35" s="93"/>
      <c r="BP35" s="46">
        <f t="shared" si="3"/>
        <v>2.6</v>
      </c>
      <c r="BQ35" s="59"/>
      <c r="BR35" s="106" t="s">
        <v>4</v>
      </c>
      <c r="BS35" s="29" t="s">
        <v>713</v>
      </c>
      <c r="BT35" s="29" t="s">
        <v>714</v>
      </c>
      <c r="BU35" s="75">
        <v>10</v>
      </c>
      <c r="BV35" s="75">
        <v>10</v>
      </c>
      <c r="BW35" s="75"/>
      <c r="BX35" s="75"/>
      <c r="BY35" s="75"/>
      <c r="BZ35" s="30">
        <f>BV35*BY35</f>
        <v>0</v>
      </c>
      <c r="CA35" s="30">
        <f>BY35*BX35</f>
        <v>0</v>
      </c>
      <c r="CB35" s="77">
        <f>BV35/BU35</f>
        <v>1</v>
      </c>
      <c r="CC35" s="115">
        <f>BX35/BU35</f>
        <v>0</v>
      </c>
      <c r="CD35" s="49" t="s">
        <v>171</v>
      </c>
      <c r="CE35" s="49" t="s">
        <v>172</v>
      </c>
      <c r="CF35" s="49">
        <v>50</v>
      </c>
      <c r="CG35" s="49">
        <v>71.616479999999996</v>
      </c>
      <c r="CH35" s="49"/>
      <c r="CI35" s="49">
        <f t="shared" si="29"/>
        <v>71.616479999999996</v>
      </c>
      <c r="CJ35" s="49"/>
      <c r="CK35" s="49">
        <f t="shared" si="30"/>
        <v>0</v>
      </c>
      <c r="CL35" s="49">
        <f t="shared" si="31"/>
        <v>0</v>
      </c>
      <c r="CM35" s="49">
        <f t="shared" si="32"/>
        <v>1.4323295999999999</v>
      </c>
      <c r="CN35" s="100">
        <f t="shared" si="33"/>
        <v>1.4323295999999999</v>
      </c>
      <c r="CO35" s="106" t="s">
        <v>4</v>
      </c>
      <c r="CP35" s="29" t="s">
        <v>152</v>
      </c>
      <c r="CQ35" s="29" t="s">
        <v>695</v>
      </c>
      <c r="CR35" s="49">
        <v>10</v>
      </c>
      <c r="CS35" s="45">
        <v>26.132600000000004</v>
      </c>
      <c r="CT35" s="53">
        <v>0.25</v>
      </c>
      <c r="CU35" s="45">
        <f>CS35*75%</f>
        <v>19.599450000000004</v>
      </c>
      <c r="CV35" s="49">
        <v>1</v>
      </c>
      <c r="CW35" s="45">
        <f>CV35*CS35</f>
        <v>26.132600000000004</v>
      </c>
      <c r="CX35" s="45">
        <f>CV35*CU35</f>
        <v>19.599450000000004</v>
      </c>
      <c r="CY35" s="45">
        <f>CS35/CR35</f>
        <v>2.6132600000000004</v>
      </c>
      <c r="CZ35" s="119">
        <f>CU35/CR35</f>
        <v>1.9599450000000005</v>
      </c>
      <c r="DA35" s="34"/>
      <c r="DB35" s="34"/>
      <c r="DC35" s="39"/>
      <c r="DD35" s="39"/>
      <c r="DE35" s="39"/>
      <c r="DF35" s="39"/>
      <c r="DG35" s="34"/>
      <c r="DH35" s="35">
        <f t="shared" si="4"/>
        <v>0</v>
      </c>
      <c r="DI35" s="35"/>
      <c r="DJ35" s="43"/>
      <c r="DK35" s="126"/>
      <c r="DL35" s="106" t="s">
        <v>4</v>
      </c>
      <c r="DM35" s="15" t="s">
        <v>152</v>
      </c>
      <c r="DN35" s="15" t="s">
        <v>5</v>
      </c>
    </row>
    <row r="36" spans="1:118" s="27" customFormat="1">
      <c r="A36" s="107" t="s">
        <v>170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101"/>
      <c r="M36" s="32"/>
      <c r="N36" s="32"/>
      <c r="O36" s="51"/>
      <c r="P36" s="51"/>
      <c r="Q36" s="51"/>
      <c r="R36" s="48"/>
      <c r="S36" s="51"/>
      <c r="T36" s="51"/>
      <c r="U36" s="51"/>
      <c r="V36" s="51"/>
      <c r="W36" s="101"/>
      <c r="X36" s="111" t="s">
        <v>170</v>
      </c>
      <c r="Y36" s="51" t="s">
        <v>152</v>
      </c>
      <c r="Z36" s="51" t="s">
        <v>323</v>
      </c>
      <c r="AA36" s="51"/>
      <c r="AB36" s="51"/>
      <c r="AC36" s="51"/>
      <c r="AD36" s="51"/>
      <c r="AE36" s="51"/>
      <c r="AF36" s="49">
        <f>AE36*AB36</f>
        <v>0</v>
      </c>
      <c r="AG36" s="49">
        <f>AE36*AD36</f>
        <v>0</v>
      </c>
      <c r="AH36" s="49" t="e">
        <f>AB36/AA36</f>
        <v>#DIV/0!</v>
      </c>
      <c r="AI36" s="100" t="e">
        <f>AD36/AA36</f>
        <v>#DIV/0!</v>
      </c>
      <c r="AJ36" s="32"/>
      <c r="AK36" s="32"/>
      <c r="AL36" s="51"/>
      <c r="AM36" s="51"/>
      <c r="AN36" s="51"/>
      <c r="AO36" s="51"/>
      <c r="AP36" s="51"/>
      <c r="AQ36" s="93">
        <f t="shared" si="1"/>
        <v>0</v>
      </c>
      <c r="AR36" s="93"/>
      <c r="AS36" s="46"/>
      <c r="AT36" s="59"/>
      <c r="AU36" s="107" t="s">
        <v>170</v>
      </c>
      <c r="AV36" s="51" t="s">
        <v>195</v>
      </c>
      <c r="AW36" s="51"/>
      <c r="AX36" s="51">
        <v>100</v>
      </c>
      <c r="AY36" s="51">
        <v>41.26</v>
      </c>
      <c r="AZ36" s="55">
        <v>0.25</v>
      </c>
      <c r="BA36" s="49">
        <f>AY36-(AY36*AZ36)</f>
        <v>30.945</v>
      </c>
      <c r="BB36" s="49"/>
      <c r="BC36" s="49">
        <f>BB36*AY36</f>
        <v>0</v>
      </c>
      <c r="BD36" s="49">
        <f>BA36*BB36</f>
        <v>0</v>
      </c>
      <c r="BE36" s="49">
        <f>AY36/AX36</f>
        <v>0.41259999999999997</v>
      </c>
      <c r="BF36" s="100">
        <f>BA36/AX36</f>
        <v>0.30945</v>
      </c>
      <c r="BG36" s="32" t="s">
        <v>567</v>
      </c>
      <c r="BH36" s="32" t="s">
        <v>568</v>
      </c>
      <c r="BI36" s="51">
        <v>100</v>
      </c>
      <c r="BJ36" s="51">
        <v>18</v>
      </c>
      <c r="BK36" s="51"/>
      <c r="BL36" s="51"/>
      <c r="BM36" s="51">
        <v>1</v>
      </c>
      <c r="BN36" s="93">
        <f t="shared" si="0"/>
        <v>18</v>
      </c>
      <c r="BO36" s="93"/>
      <c r="BP36" s="46">
        <f t="shared" si="3"/>
        <v>0.18</v>
      </c>
      <c r="BQ36" s="59"/>
      <c r="BR36" s="107" t="s">
        <v>170</v>
      </c>
      <c r="BS36" s="32" t="s">
        <v>770</v>
      </c>
      <c r="BT36" s="32" t="s">
        <v>771</v>
      </c>
      <c r="BU36" s="79">
        <v>100</v>
      </c>
      <c r="BV36" s="79">
        <v>16</v>
      </c>
      <c r="BW36" s="79"/>
      <c r="BX36" s="79"/>
      <c r="BY36" s="79"/>
      <c r="BZ36" s="30">
        <f>BV36*BY36</f>
        <v>0</v>
      </c>
      <c r="CA36" s="30">
        <f>BY36*BX36</f>
        <v>0</v>
      </c>
      <c r="CB36" s="77">
        <f>BV36/BU36</f>
        <v>0.16</v>
      </c>
      <c r="CC36" s="115">
        <f>BX36/BU36</f>
        <v>0</v>
      </c>
      <c r="CD36" s="51"/>
      <c r="CE36" s="51"/>
      <c r="CF36" s="51"/>
      <c r="CG36" s="51">
        <v>0</v>
      </c>
      <c r="CH36" s="51"/>
      <c r="CI36" s="51"/>
      <c r="CJ36" s="51"/>
      <c r="CK36" s="51"/>
      <c r="CL36" s="51"/>
      <c r="CM36" s="51"/>
      <c r="CN36" s="101"/>
      <c r="CO36" s="107" t="s">
        <v>170</v>
      </c>
      <c r="CP36" s="32" t="s">
        <v>195</v>
      </c>
      <c r="CQ36" s="32" t="s">
        <v>688</v>
      </c>
      <c r="CR36" s="51">
        <v>100</v>
      </c>
      <c r="CS36" s="48">
        <v>32.351799999999997</v>
      </c>
      <c r="CT36" s="53">
        <v>0.25</v>
      </c>
      <c r="CU36" s="45">
        <f>CS36*75%</f>
        <v>24.263849999999998</v>
      </c>
      <c r="CV36" s="51">
        <v>1</v>
      </c>
      <c r="CW36" s="45">
        <f>CV36*CS36</f>
        <v>32.351799999999997</v>
      </c>
      <c r="CX36" s="45">
        <f>CV36*CU36</f>
        <v>24.263849999999998</v>
      </c>
      <c r="CY36" s="45">
        <f>CS36/CR36</f>
        <v>0.32351799999999997</v>
      </c>
      <c r="CZ36" s="119">
        <f>CU36/CR36</f>
        <v>0.24263849999999998</v>
      </c>
      <c r="DA36" s="37"/>
      <c r="DB36" s="37"/>
      <c r="DC36" s="42"/>
      <c r="DD36" s="42"/>
      <c r="DE36" s="42"/>
      <c r="DF36" s="42"/>
      <c r="DG36" s="37"/>
      <c r="DH36" s="35">
        <f t="shared" si="4"/>
        <v>0</v>
      </c>
      <c r="DI36" s="35"/>
      <c r="DJ36" s="43"/>
      <c r="DK36" s="126"/>
      <c r="DL36" s="107" t="s">
        <v>170</v>
      </c>
      <c r="DM36" s="18"/>
      <c r="DN36" s="18"/>
    </row>
    <row r="37" spans="1:118" s="17" customFormat="1">
      <c r="A37" s="106" t="s">
        <v>118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100"/>
      <c r="M37" s="29"/>
      <c r="N37" s="29"/>
      <c r="O37" s="49"/>
      <c r="P37" s="49"/>
      <c r="Q37" s="49"/>
      <c r="R37" s="45"/>
      <c r="S37" s="49"/>
      <c r="T37" s="49"/>
      <c r="U37" s="49"/>
      <c r="V37" s="49"/>
      <c r="W37" s="100"/>
      <c r="X37" s="110" t="s">
        <v>118</v>
      </c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100"/>
      <c r="AJ37" s="30"/>
      <c r="AK37" s="30"/>
      <c r="AL37" s="93"/>
      <c r="AM37" s="93"/>
      <c r="AN37" s="93"/>
      <c r="AO37" s="93"/>
      <c r="AP37" s="93"/>
      <c r="AQ37" s="93">
        <f t="shared" si="1"/>
        <v>0</v>
      </c>
      <c r="AR37" s="93"/>
      <c r="AS37" s="46"/>
      <c r="AT37" s="59"/>
      <c r="AU37" s="106" t="s">
        <v>118</v>
      </c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100"/>
      <c r="BG37" s="30"/>
      <c r="BH37" s="30"/>
      <c r="BI37" s="93"/>
      <c r="BJ37" s="93"/>
      <c r="BK37" s="93"/>
      <c r="BL37" s="93"/>
      <c r="BM37" s="93"/>
      <c r="BN37" s="93">
        <f t="shared" si="0"/>
        <v>0</v>
      </c>
      <c r="BO37" s="93"/>
      <c r="BP37" s="46"/>
      <c r="BQ37" s="59"/>
      <c r="BR37" s="106" t="s">
        <v>118</v>
      </c>
      <c r="BS37" s="30" t="s">
        <v>721</v>
      </c>
      <c r="BT37" s="30" t="s">
        <v>722</v>
      </c>
      <c r="BU37" s="76">
        <v>10</v>
      </c>
      <c r="BV37" s="76">
        <v>15</v>
      </c>
      <c r="BW37" s="76"/>
      <c r="BX37" s="76"/>
      <c r="BY37" s="76"/>
      <c r="BZ37" s="30">
        <f>BV37*BY37</f>
        <v>0</v>
      </c>
      <c r="CA37" s="30">
        <f>BY37*BX37</f>
        <v>0</v>
      </c>
      <c r="CB37" s="77">
        <f>BV37/BU37</f>
        <v>1.5</v>
      </c>
      <c r="CC37" s="115">
        <f>BX37/BU37</f>
        <v>0</v>
      </c>
      <c r="CD37" s="49"/>
      <c r="CE37" s="49"/>
      <c r="CF37" s="49"/>
      <c r="CG37" s="49">
        <v>0</v>
      </c>
      <c r="CH37" s="49"/>
      <c r="CI37" s="49"/>
      <c r="CJ37" s="49"/>
      <c r="CK37" s="49"/>
      <c r="CL37" s="49"/>
      <c r="CM37" s="49"/>
      <c r="CN37" s="100"/>
      <c r="CO37" s="106" t="s">
        <v>118</v>
      </c>
      <c r="CP37" s="29"/>
      <c r="CQ37" s="29"/>
      <c r="CR37" s="49"/>
      <c r="CS37" s="45"/>
      <c r="CT37" s="49"/>
      <c r="CU37" s="45"/>
      <c r="CV37" s="93"/>
      <c r="CW37" s="45"/>
      <c r="CX37" s="45"/>
      <c r="CY37" s="45"/>
      <c r="CZ37" s="119"/>
      <c r="DA37" s="35"/>
      <c r="DB37" s="35"/>
      <c r="DC37" s="40"/>
      <c r="DD37" s="40"/>
      <c r="DE37" s="40"/>
      <c r="DF37" s="40"/>
      <c r="DG37" s="35"/>
      <c r="DH37" s="35">
        <f t="shared" si="4"/>
        <v>0</v>
      </c>
      <c r="DI37" s="35"/>
      <c r="DJ37" s="43"/>
      <c r="DK37" s="126"/>
      <c r="DL37" s="106" t="s">
        <v>118</v>
      </c>
      <c r="DM37" s="15"/>
      <c r="DN37" s="15" t="s">
        <v>94</v>
      </c>
    </row>
    <row r="38" spans="1:118" s="17" customFormat="1">
      <c r="A38" s="106" t="s">
        <v>642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100"/>
      <c r="M38" s="29"/>
      <c r="N38" s="29"/>
      <c r="O38" s="49"/>
      <c r="P38" s="49"/>
      <c r="Q38" s="49"/>
      <c r="R38" s="45"/>
      <c r="S38" s="49"/>
      <c r="T38" s="49"/>
      <c r="U38" s="49"/>
      <c r="V38" s="49"/>
      <c r="W38" s="100"/>
      <c r="X38" s="110" t="s">
        <v>642</v>
      </c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100"/>
      <c r="AJ38" s="30"/>
      <c r="AK38" s="30"/>
      <c r="AL38" s="93"/>
      <c r="AM38" s="93"/>
      <c r="AN38" s="93"/>
      <c r="AO38" s="93"/>
      <c r="AP38" s="93"/>
      <c r="AQ38" s="93"/>
      <c r="AR38" s="93"/>
      <c r="AS38" s="46"/>
      <c r="AT38" s="59"/>
      <c r="AU38" s="106" t="s">
        <v>642</v>
      </c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100"/>
      <c r="BG38" s="30"/>
      <c r="BH38" s="30"/>
      <c r="BI38" s="93"/>
      <c r="BJ38" s="93"/>
      <c r="BK38" s="93"/>
      <c r="BL38" s="93"/>
      <c r="BM38" s="93"/>
      <c r="BN38" s="93"/>
      <c r="BO38" s="93"/>
      <c r="BP38" s="46"/>
      <c r="BQ38" s="59"/>
      <c r="BR38" s="106" t="s">
        <v>642</v>
      </c>
      <c r="BS38" s="30"/>
      <c r="BT38" s="30"/>
      <c r="BU38" s="76"/>
      <c r="BV38" s="76"/>
      <c r="BW38" s="76"/>
      <c r="BX38" s="76"/>
      <c r="BY38" s="76"/>
      <c r="BZ38" s="76"/>
      <c r="CA38" s="76"/>
      <c r="CB38" s="76"/>
      <c r="CC38" s="114"/>
      <c r="CD38" s="121" t="s">
        <v>908</v>
      </c>
      <c r="CE38" s="121"/>
      <c r="CF38" s="121"/>
      <c r="CG38" s="121"/>
      <c r="CH38" s="121"/>
      <c r="CI38" s="121"/>
      <c r="CJ38" s="121"/>
      <c r="CK38" s="121"/>
      <c r="CL38" s="121"/>
      <c r="CM38" s="121"/>
      <c r="CN38" s="122"/>
      <c r="CO38" s="106" t="s">
        <v>642</v>
      </c>
      <c r="CP38" s="29"/>
      <c r="CQ38" s="29"/>
      <c r="CR38" s="49"/>
      <c r="CS38" s="45"/>
      <c r="CT38" s="49"/>
      <c r="CU38" s="45"/>
      <c r="CV38" s="93"/>
      <c r="CW38" s="45"/>
      <c r="CX38" s="45"/>
      <c r="CY38" s="45"/>
      <c r="CZ38" s="119"/>
      <c r="DA38" s="35" t="s">
        <v>786</v>
      </c>
      <c r="DB38" s="35" t="s">
        <v>643</v>
      </c>
      <c r="DC38" s="40">
        <v>50</v>
      </c>
      <c r="DD38" s="40">
        <v>15.5</v>
      </c>
      <c r="DE38" s="40"/>
      <c r="DF38" s="40"/>
      <c r="DG38" s="35">
        <v>2</v>
      </c>
      <c r="DH38" s="35">
        <f>DD38*DG38</f>
        <v>31</v>
      </c>
      <c r="DI38" s="35">
        <f>DG38*DF38</f>
        <v>0</v>
      </c>
      <c r="DJ38" s="43">
        <f>DD38/DC38</f>
        <v>0.31</v>
      </c>
      <c r="DK38" s="126">
        <f>DF38/DC38</f>
        <v>0</v>
      </c>
      <c r="DL38" s="106" t="s">
        <v>642</v>
      </c>
      <c r="DM38" s="15"/>
      <c r="DN38" s="15"/>
    </row>
    <row r="39" spans="1:118" s="17" customFormat="1">
      <c r="A39" s="106" t="s">
        <v>136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100"/>
      <c r="M39" s="29"/>
      <c r="N39" s="29" t="s">
        <v>137</v>
      </c>
      <c r="O39" s="49">
        <v>1</v>
      </c>
      <c r="P39" s="49">
        <v>64.739999999999995</v>
      </c>
      <c r="Q39" s="54">
        <v>0.25</v>
      </c>
      <c r="R39" s="45">
        <f>P39*0.75</f>
        <v>48.554999999999993</v>
      </c>
      <c r="S39" s="49"/>
      <c r="T39" s="49">
        <f>S39*P39</f>
        <v>0</v>
      </c>
      <c r="U39" s="49">
        <f>S39*R39</f>
        <v>0</v>
      </c>
      <c r="V39" s="49">
        <f>P39/O39</f>
        <v>64.739999999999995</v>
      </c>
      <c r="W39" s="100">
        <f>R39/O39</f>
        <v>48.554999999999993</v>
      </c>
      <c r="X39" s="110" t="s">
        <v>136</v>
      </c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100"/>
      <c r="AJ39" s="30"/>
      <c r="AK39" s="30"/>
      <c r="AL39" s="93"/>
      <c r="AM39" s="93"/>
      <c r="AN39" s="93"/>
      <c r="AO39" s="93"/>
      <c r="AP39" s="93"/>
      <c r="AQ39" s="93">
        <f t="shared" si="1"/>
        <v>0</v>
      </c>
      <c r="AR39" s="93"/>
      <c r="AS39" s="46"/>
      <c r="AT39" s="59"/>
      <c r="AU39" s="106" t="s">
        <v>136</v>
      </c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100"/>
      <c r="BG39" s="30"/>
      <c r="BH39" s="30"/>
      <c r="BI39" s="93"/>
      <c r="BJ39" s="93"/>
      <c r="BK39" s="93"/>
      <c r="BL39" s="93"/>
      <c r="BM39" s="93"/>
      <c r="BN39" s="93">
        <f t="shared" si="0"/>
        <v>0</v>
      </c>
      <c r="BO39" s="93"/>
      <c r="BP39" s="46"/>
      <c r="BQ39" s="59"/>
      <c r="BR39" s="106" t="s">
        <v>136</v>
      </c>
      <c r="BS39" s="30"/>
      <c r="BT39" s="30"/>
      <c r="BU39" s="76"/>
      <c r="BV39" s="76"/>
      <c r="BW39" s="76"/>
      <c r="BX39" s="76"/>
      <c r="BY39" s="76"/>
      <c r="BZ39" s="76"/>
      <c r="CA39" s="76"/>
      <c r="CB39" s="76"/>
      <c r="CC39" s="114"/>
      <c r="CD39" s="49"/>
      <c r="CE39" s="49"/>
      <c r="CF39" s="49"/>
      <c r="CG39" s="49">
        <v>0</v>
      </c>
      <c r="CH39" s="49"/>
      <c r="CI39" s="49"/>
      <c r="CJ39" s="49"/>
      <c r="CK39" s="49"/>
      <c r="CL39" s="49"/>
      <c r="CM39" s="49"/>
      <c r="CN39" s="100"/>
      <c r="CO39" s="106" t="s">
        <v>136</v>
      </c>
      <c r="CP39" s="29"/>
      <c r="CQ39" s="29"/>
      <c r="CR39" s="49"/>
      <c r="CS39" s="45"/>
      <c r="CT39" s="49"/>
      <c r="CU39" s="45"/>
      <c r="CV39" s="93"/>
      <c r="CW39" s="45"/>
      <c r="CX39" s="45"/>
      <c r="CY39" s="45"/>
      <c r="CZ39" s="119"/>
      <c r="DA39" s="35"/>
      <c r="DB39" s="35"/>
      <c r="DC39" s="40"/>
      <c r="DD39" s="40"/>
      <c r="DE39" s="40"/>
      <c r="DF39" s="40"/>
      <c r="DG39" s="35"/>
      <c r="DH39" s="35">
        <f t="shared" si="4"/>
        <v>0</v>
      </c>
      <c r="DI39" s="35"/>
      <c r="DJ39" s="43"/>
      <c r="DK39" s="126"/>
      <c r="DL39" s="106" t="s">
        <v>136</v>
      </c>
      <c r="DM39" s="15"/>
      <c r="DN39" s="15"/>
    </row>
    <row r="40" spans="1:118" s="17" customFormat="1">
      <c r="A40" s="106" t="s">
        <v>365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100"/>
      <c r="M40" s="29"/>
      <c r="N40" s="29"/>
      <c r="O40" s="49"/>
      <c r="P40" s="49"/>
      <c r="Q40" s="49"/>
      <c r="R40" s="45"/>
      <c r="S40" s="49"/>
      <c r="T40" s="49"/>
      <c r="U40" s="49"/>
      <c r="V40" s="49"/>
      <c r="W40" s="100"/>
      <c r="X40" s="110" t="s">
        <v>365</v>
      </c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100"/>
      <c r="AJ40" s="29" t="s">
        <v>366</v>
      </c>
      <c r="AK40" s="29" t="s">
        <v>367</v>
      </c>
      <c r="AL40" s="49">
        <v>1</v>
      </c>
      <c r="AM40" s="49">
        <v>28.6</v>
      </c>
      <c r="AN40" s="49"/>
      <c r="AO40" s="49"/>
      <c r="AP40" s="49">
        <v>1</v>
      </c>
      <c r="AQ40" s="93">
        <f t="shared" si="1"/>
        <v>28.6</v>
      </c>
      <c r="AR40" s="93"/>
      <c r="AS40" s="46">
        <f t="shared" si="2"/>
        <v>28.6</v>
      </c>
      <c r="AT40" s="59"/>
      <c r="AU40" s="106" t="s">
        <v>365</v>
      </c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100"/>
      <c r="BG40" s="29" t="s">
        <v>506</v>
      </c>
      <c r="BH40" s="29" t="s">
        <v>507</v>
      </c>
      <c r="BI40" s="49">
        <v>1</v>
      </c>
      <c r="BJ40" s="49">
        <v>26</v>
      </c>
      <c r="BK40" s="49"/>
      <c r="BL40" s="49"/>
      <c r="BM40" s="49">
        <v>1</v>
      </c>
      <c r="BN40" s="93">
        <f t="shared" si="0"/>
        <v>26</v>
      </c>
      <c r="BO40" s="93"/>
      <c r="BP40" s="46">
        <f t="shared" si="3"/>
        <v>26</v>
      </c>
      <c r="BQ40" s="59"/>
      <c r="BR40" s="106" t="s">
        <v>365</v>
      </c>
      <c r="BS40" s="29"/>
      <c r="BT40" s="29"/>
      <c r="BU40" s="75"/>
      <c r="BV40" s="75"/>
      <c r="BW40" s="75"/>
      <c r="BX40" s="75"/>
      <c r="BY40" s="75"/>
      <c r="BZ40" s="75"/>
      <c r="CA40" s="75"/>
      <c r="CB40" s="75"/>
      <c r="CC40" s="113"/>
      <c r="CD40" s="49"/>
      <c r="CE40" s="49"/>
      <c r="CF40" s="49"/>
      <c r="CG40" s="49">
        <v>0</v>
      </c>
      <c r="CH40" s="49"/>
      <c r="CI40" s="49"/>
      <c r="CJ40" s="49"/>
      <c r="CK40" s="49"/>
      <c r="CL40" s="49"/>
      <c r="CM40" s="49"/>
      <c r="CN40" s="100"/>
      <c r="CO40" s="106" t="s">
        <v>365</v>
      </c>
      <c r="CP40" s="29"/>
      <c r="CQ40" s="29"/>
      <c r="CR40" s="49"/>
      <c r="CS40" s="45"/>
      <c r="CT40" s="49"/>
      <c r="CU40" s="45"/>
      <c r="CV40" s="49"/>
      <c r="CW40" s="45"/>
      <c r="CX40" s="45"/>
      <c r="CY40" s="45"/>
      <c r="CZ40" s="119"/>
      <c r="DA40" s="34" t="s">
        <v>644</v>
      </c>
      <c r="DB40" s="34" t="s">
        <v>645</v>
      </c>
      <c r="DC40" s="39">
        <v>1</v>
      </c>
      <c r="DD40" s="39">
        <v>22.7</v>
      </c>
      <c r="DE40" s="39"/>
      <c r="DF40" s="39"/>
      <c r="DG40" s="34">
        <v>1</v>
      </c>
      <c r="DH40" s="35">
        <f>DD40*DG40</f>
        <v>22.7</v>
      </c>
      <c r="DI40" s="35">
        <f>DG40*DF40</f>
        <v>0</v>
      </c>
      <c r="DJ40" s="43">
        <f>DD40/DC40</f>
        <v>22.7</v>
      </c>
      <c r="DK40" s="126">
        <f>DF40/DC40</f>
        <v>0</v>
      </c>
      <c r="DL40" s="106" t="s">
        <v>365</v>
      </c>
      <c r="DM40" s="15"/>
      <c r="DN40" s="15"/>
    </row>
    <row r="41" spans="1:118" s="20" customFormat="1">
      <c r="A41" s="142" t="s">
        <v>501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62"/>
      <c r="M41" s="31"/>
      <c r="N41" s="31"/>
      <c r="O41" s="50"/>
      <c r="P41" s="50"/>
      <c r="Q41" s="50"/>
      <c r="R41" s="47"/>
      <c r="S41" s="50"/>
      <c r="T41" s="50"/>
      <c r="U41" s="50"/>
      <c r="V41" s="50"/>
      <c r="W41" s="62"/>
      <c r="X41" s="149" t="s">
        <v>501</v>
      </c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62"/>
      <c r="AJ41" s="31"/>
      <c r="AK41" s="31"/>
      <c r="AL41" s="50"/>
      <c r="AM41" s="50"/>
      <c r="AN41" s="50"/>
      <c r="AO41" s="50"/>
      <c r="AP41" s="50"/>
      <c r="AQ41" s="93">
        <f t="shared" si="1"/>
        <v>0</v>
      </c>
      <c r="AR41" s="93"/>
      <c r="AS41" s="46"/>
      <c r="AT41" s="59"/>
      <c r="AU41" s="142" t="s">
        <v>501</v>
      </c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62"/>
      <c r="BG41" s="31" t="s">
        <v>245</v>
      </c>
      <c r="BH41" s="31" t="s">
        <v>502</v>
      </c>
      <c r="BI41" s="50">
        <v>1</v>
      </c>
      <c r="BJ41" s="50">
        <v>51</v>
      </c>
      <c r="BK41" s="50"/>
      <c r="BL41" s="50"/>
      <c r="BM41" s="50">
        <v>1</v>
      </c>
      <c r="BN41" s="93">
        <f t="shared" si="0"/>
        <v>51</v>
      </c>
      <c r="BO41" s="93"/>
      <c r="BP41" s="46">
        <f t="shared" si="3"/>
        <v>51</v>
      </c>
      <c r="BQ41" s="59"/>
      <c r="BR41" s="142" t="s">
        <v>501</v>
      </c>
      <c r="BS41" s="31"/>
      <c r="BT41" s="31"/>
      <c r="BU41" s="78"/>
      <c r="BV41" s="78"/>
      <c r="BW41" s="78"/>
      <c r="BX41" s="78"/>
      <c r="BY41" s="78"/>
      <c r="BZ41" s="78"/>
      <c r="CA41" s="78"/>
      <c r="CB41" s="78"/>
      <c r="CC41" s="117"/>
      <c r="CD41" s="50"/>
      <c r="CE41" s="50"/>
      <c r="CF41" s="50"/>
      <c r="CG41" s="50">
        <v>0</v>
      </c>
      <c r="CH41" s="50"/>
      <c r="CI41" s="50"/>
      <c r="CJ41" s="50"/>
      <c r="CK41" s="50"/>
      <c r="CL41" s="50"/>
      <c r="CM41" s="50"/>
      <c r="CN41" s="62"/>
      <c r="CO41" s="142" t="s">
        <v>501</v>
      </c>
      <c r="CP41" s="31"/>
      <c r="CQ41" s="31"/>
      <c r="CR41" s="50"/>
      <c r="CS41" s="47"/>
      <c r="CT41" s="50"/>
      <c r="CU41" s="47"/>
      <c r="CV41" s="50"/>
      <c r="CW41" s="47"/>
      <c r="CX41" s="47"/>
      <c r="CY41" s="47"/>
      <c r="CZ41" s="58"/>
      <c r="DA41" s="36" t="s">
        <v>650</v>
      </c>
      <c r="DB41" s="36" t="s">
        <v>651</v>
      </c>
      <c r="DC41" s="41">
        <v>1</v>
      </c>
      <c r="DD41" s="41">
        <v>103.2</v>
      </c>
      <c r="DE41" s="41"/>
      <c r="DF41" s="41"/>
      <c r="DG41" s="36">
        <v>1</v>
      </c>
      <c r="DH41" s="35">
        <f>DD41*DG41</f>
        <v>103.2</v>
      </c>
      <c r="DI41" s="35">
        <f>DG41*DF41</f>
        <v>0</v>
      </c>
      <c r="DJ41" s="43">
        <f>DD41/DC41</f>
        <v>103.2</v>
      </c>
      <c r="DK41" s="126">
        <f>DF41/DC41</f>
        <v>0</v>
      </c>
      <c r="DL41" s="142" t="s">
        <v>501</v>
      </c>
      <c r="DM41" s="19"/>
      <c r="DN41" s="19"/>
    </row>
    <row r="42" spans="1:118" s="17" customFormat="1">
      <c r="A42" s="14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100"/>
      <c r="M42" s="29"/>
      <c r="N42" s="29"/>
      <c r="O42" s="49"/>
      <c r="P42" s="49"/>
      <c r="Q42" s="49"/>
      <c r="R42" s="45"/>
      <c r="S42" s="49"/>
      <c r="T42" s="49"/>
      <c r="U42" s="49"/>
      <c r="V42" s="49"/>
      <c r="W42" s="100"/>
      <c r="X42" s="148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100"/>
      <c r="AJ42" s="29"/>
      <c r="AK42" s="29"/>
      <c r="AL42" s="49"/>
      <c r="AM42" s="49"/>
      <c r="AN42" s="49"/>
      <c r="AO42" s="49"/>
      <c r="AP42" s="49"/>
      <c r="AQ42" s="93">
        <f t="shared" si="1"/>
        <v>0</v>
      </c>
      <c r="AR42" s="93"/>
      <c r="AS42" s="46"/>
      <c r="AT42" s="59"/>
      <c r="AU42" s="144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100"/>
      <c r="BG42" s="29"/>
      <c r="BH42" s="29"/>
      <c r="BI42" s="49"/>
      <c r="BJ42" s="49"/>
      <c r="BK42" s="49"/>
      <c r="BL42" s="49"/>
      <c r="BM42" s="49"/>
      <c r="BN42" s="93">
        <f t="shared" si="0"/>
        <v>0</v>
      </c>
      <c r="BO42" s="93"/>
      <c r="BP42" s="46"/>
      <c r="BQ42" s="59"/>
      <c r="BR42" s="144"/>
      <c r="BS42" s="29"/>
      <c r="BT42" s="29"/>
      <c r="BU42" s="75"/>
      <c r="BV42" s="75"/>
      <c r="BW42" s="75"/>
      <c r="BX42" s="75"/>
      <c r="BY42" s="75"/>
      <c r="BZ42" s="75"/>
      <c r="CA42" s="75"/>
      <c r="CB42" s="75"/>
      <c r="CC42" s="113"/>
      <c r="CD42" s="49"/>
      <c r="CE42" s="49"/>
      <c r="CF42" s="49"/>
      <c r="CG42" s="49">
        <v>0</v>
      </c>
      <c r="CH42" s="49"/>
      <c r="CI42" s="49"/>
      <c r="CJ42" s="49"/>
      <c r="CK42" s="49"/>
      <c r="CL42" s="49"/>
      <c r="CM42" s="49"/>
      <c r="CN42" s="100"/>
      <c r="CO42" s="144"/>
      <c r="CP42" s="29"/>
      <c r="CQ42" s="29"/>
      <c r="CR42" s="49"/>
      <c r="CS42" s="45"/>
      <c r="CT42" s="49"/>
      <c r="CU42" s="45"/>
      <c r="CV42" s="49"/>
      <c r="CW42" s="45"/>
      <c r="CX42" s="45"/>
      <c r="CY42" s="45"/>
      <c r="CZ42" s="119"/>
      <c r="DA42" s="34"/>
      <c r="DB42" s="34"/>
      <c r="DC42" s="39"/>
      <c r="DD42" s="39"/>
      <c r="DE42" s="39"/>
      <c r="DF42" s="39"/>
      <c r="DG42" s="34"/>
      <c r="DH42" s="35">
        <f t="shared" si="4"/>
        <v>0</v>
      </c>
      <c r="DI42" s="35"/>
      <c r="DJ42" s="43"/>
      <c r="DK42" s="126"/>
      <c r="DL42" s="144"/>
      <c r="DM42" s="15"/>
      <c r="DN42" s="15"/>
    </row>
    <row r="43" spans="1:118" s="20" customFormat="1">
      <c r="A43" s="142" t="s">
        <v>503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62"/>
      <c r="M43" s="31"/>
      <c r="N43" s="31"/>
      <c r="O43" s="50"/>
      <c r="P43" s="50"/>
      <c r="Q43" s="50"/>
      <c r="R43" s="47"/>
      <c r="S43" s="50"/>
      <c r="T43" s="50"/>
      <c r="U43" s="50"/>
      <c r="V43" s="50"/>
      <c r="W43" s="62"/>
      <c r="X43" s="149" t="s">
        <v>503</v>
      </c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62"/>
      <c r="AJ43" s="31"/>
      <c r="AK43" s="31"/>
      <c r="AL43" s="50"/>
      <c r="AM43" s="50"/>
      <c r="AN43" s="50"/>
      <c r="AO43" s="50"/>
      <c r="AP43" s="50"/>
      <c r="AQ43" s="93">
        <f t="shared" si="1"/>
        <v>0</v>
      </c>
      <c r="AR43" s="93"/>
      <c r="AS43" s="46"/>
      <c r="AT43" s="59"/>
      <c r="AU43" s="142" t="s">
        <v>503</v>
      </c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62"/>
      <c r="BG43" s="31" t="s">
        <v>599</v>
      </c>
      <c r="BH43" s="31" t="s">
        <v>600</v>
      </c>
      <c r="BI43" s="50">
        <v>1</v>
      </c>
      <c r="BJ43" s="50">
        <v>22</v>
      </c>
      <c r="BK43" s="50"/>
      <c r="BL43" s="50"/>
      <c r="BM43" s="50">
        <v>0</v>
      </c>
      <c r="BN43" s="93">
        <f t="shared" si="0"/>
        <v>0</v>
      </c>
      <c r="BO43" s="93"/>
      <c r="BP43" s="46">
        <f t="shared" si="3"/>
        <v>22</v>
      </c>
      <c r="BQ43" s="59"/>
      <c r="BR43" s="142" t="s">
        <v>503</v>
      </c>
      <c r="BS43" s="31"/>
      <c r="BT43" s="31"/>
      <c r="BU43" s="78"/>
      <c r="BV43" s="78"/>
      <c r="BW43" s="78"/>
      <c r="BX43" s="78"/>
      <c r="BY43" s="78"/>
      <c r="BZ43" s="78"/>
      <c r="CA43" s="78"/>
      <c r="CB43" s="78"/>
      <c r="CC43" s="117"/>
      <c r="CD43" s="50"/>
      <c r="CE43" s="50"/>
      <c r="CF43" s="50"/>
      <c r="CG43" s="50">
        <v>0</v>
      </c>
      <c r="CH43" s="50"/>
      <c r="CI43" s="50"/>
      <c r="CJ43" s="50"/>
      <c r="CK43" s="50"/>
      <c r="CL43" s="50"/>
      <c r="CM43" s="50"/>
      <c r="CN43" s="62"/>
      <c r="CO43" s="142" t="s">
        <v>503</v>
      </c>
      <c r="CP43" s="31"/>
      <c r="CQ43" s="31"/>
      <c r="CR43" s="50"/>
      <c r="CS43" s="47"/>
      <c r="CT43" s="50"/>
      <c r="CU43" s="47"/>
      <c r="CV43" s="50"/>
      <c r="CW43" s="47"/>
      <c r="CX43" s="47"/>
      <c r="CY43" s="47"/>
      <c r="CZ43" s="58"/>
      <c r="DA43" s="36" t="s">
        <v>654</v>
      </c>
      <c r="DB43" s="36" t="s">
        <v>655</v>
      </c>
      <c r="DC43" s="41">
        <v>1</v>
      </c>
      <c r="DD43" s="41">
        <v>32.799999999999997</v>
      </c>
      <c r="DE43" s="41"/>
      <c r="DF43" s="41"/>
      <c r="DG43" s="36">
        <v>0</v>
      </c>
      <c r="DH43" s="35">
        <f>DD43*DG43</f>
        <v>0</v>
      </c>
      <c r="DI43" s="35">
        <f>DG43*DF43</f>
        <v>0</v>
      </c>
      <c r="DJ43" s="43">
        <f>DD43/DC43</f>
        <v>32.799999999999997</v>
      </c>
      <c r="DK43" s="126">
        <f>DF43/DC43</f>
        <v>0</v>
      </c>
      <c r="DL43" s="142" t="s">
        <v>503</v>
      </c>
      <c r="DM43" s="19"/>
      <c r="DN43" s="19"/>
    </row>
    <row r="44" spans="1:118" s="17" customFormat="1">
      <c r="A44" s="14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00"/>
      <c r="M44" s="29"/>
      <c r="N44" s="29"/>
      <c r="O44" s="49"/>
      <c r="P44" s="49"/>
      <c r="Q44" s="49"/>
      <c r="R44" s="45"/>
      <c r="S44" s="49"/>
      <c r="T44" s="49"/>
      <c r="U44" s="49"/>
      <c r="V44" s="49"/>
      <c r="W44" s="100"/>
      <c r="X44" s="148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100"/>
      <c r="AJ44" s="29"/>
      <c r="AK44" s="29"/>
      <c r="AL44" s="49"/>
      <c r="AM44" s="49"/>
      <c r="AN44" s="49"/>
      <c r="AO44" s="49"/>
      <c r="AP44" s="49"/>
      <c r="AQ44" s="93">
        <f t="shared" si="1"/>
        <v>0</v>
      </c>
      <c r="AR44" s="93"/>
      <c r="AS44" s="46"/>
      <c r="AT44" s="59"/>
      <c r="AU44" s="144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100"/>
      <c r="BG44" s="29" t="s">
        <v>504</v>
      </c>
      <c r="BH44" s="29" t="s">
        <v>505</v>
      </c>
      <c r="BI44" s="49">
        <v>1</v>
      </c>
      <c r="BJ44" s="49">
        <v>109</v>
      </c>
      <c r="BK44" s="49"/>
      <c r="BL44" s="49"/>
      <c r="BM44" s="49">
        <v>0</v>
      </c>
      <c r="BN44" s="93">
        <f t="shared" si="0"/>
        <v>0</v>
      </c>
      <c r="BO44" s="93"/>
      <c r="BP44" s="46">
        <f t="shared" si="3"/>
        <v>109</v>
      </c>
      <c r="BQ44" s="59"/>
      <c r="BR44" s="144"/>
      <c r="BS44" s="29"/>
      <c r="BT44" s="29"/>
      <c r="BU44" s="75"/>
      <c r="BV44" s="75"/>
      <c r="BW44" s="75"/>
      <c r="BX44" s="75"/>
      <c r="BY44" s="75"/>
      <c r="BZ44" s="75"/>
      <c r="CA44" s="75"/>
      <c r="CB44" s="75"/>
      <c r="CC44" s="113"/>
      <c r="CD44" s="49"/>
      <c r="CE44" s="49"/>
      <c r="CF44" s="49"/>
      <c r="CG44" s="49">
        <v>0</v>
      </c>
      <c r="CH44" s="49"/>
      <c r="CI44" s="49"/>
      <c r="CJ44" s="49"/>
      <c r="CK44" s="49"/>
      <c r="CL44" s="49"/>
      <c r="CM44" s="49"/>
      <c r="CN44" s="100"/>
      <c r="CO44" s="144"/>
      <c r="CP44" s="29"/>
      <c r="CQ44" s="29"/>
      <c r="CR44" s="49"/>
      <c r="CS44" s="45"/>
      <c r="CT44" s="49"/>
      <c r="CU44" s="45"/>
      <c r="CV44" s="49"/>
      <c r="CW44" s="45"/>
      <c r="CX44" s="45"/>
      <c r="CY44" s="45"/>
      <c r="CZ44" s="119"/>
      <c r="DA44" s="34" t="s">
        <v>652</v>
      </c>
      <c r="DB44" s="34" t="s">
        <v>653</v>
      </c>
      <c r="DC44" s="39">
        <v>1</v>
      </c>
      <c r="DD44" s="39">
        <v>109.7</v>
      </c>
      <c r="DE44" s="39"/>
      <c r="DF44" s="39"/>
      <c r="DG44" s="34">
        <v>0</v>
      </c>
      <c r="DH44" s="35">
        <f>DD44*DG44</f>
        <v>0</v>
      </c>
      <c r="DI44" s="35">
        <f>DG44*DF44</f>
        <v>0</v>
      </c>
      <c r="DJ44" s="43">
        <f>DD44/DC44</f>
        <v>109.7</v>
      </c>
      <c r="DK44" s="126">
        <f>DF44/DC44</f>
        <v>0</v>
      </c>
      <c r="DL44" s="144"/>
      <c r="DM44" s="15"/>
      <c r="DN44" s="15"/>
    </row>
    <row r="45" spans="1:118" s="17" customFormat="1">
      <c r="A45" s="142" t="s">
        <v>26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100"/>
      <c r="M45" s="29"/>
      <c r="N45" s="29"/>
      <c r="O45" s="49"/>
      <c r="P45" s="49"/>
      <c r="Q45" s="49"/>
      <c r="R45" s="45"/>
      <c r="S45" s="49"/>
      <c r="T45" s="49"/>
      <c r="U45" s="49"/>
      <c r="V45" s="49"/>
      <c r="W45" s="100"/>
      <c r="X45" s="149" t="s">
        <v>26</v>
      </c>
      <c r="Y45" s="49"/>
      <c r="Z45" s="49"/>
      <c r="AA45" s="93"/>
      <c r="AB45" s="93"/>
      <c r="AC45" s="93"/>
      <c r="AD45" s="93"/>
      <c r="AE45" s="93"/>
      <c r="AF45" s="93"/>
      <c r="AG45" s="93"/>
      <c r="AH45" s="93"/>
      <c r="AI45" s="94"/>
      <c r="AJ45" s="30" t="s">
        <v>442</v>
      </c>
      <c r="AK45" s="30" t="s">
        <v>351</v>
      </c>
      <c r="AL45" s="93">
        <v>1</v>
      </c>
      <c r="AM45" s="93">
        <v>26</v>
      </c>
      <c r="AN45" s="93"/>
      <c r="AO45" s="93"/>
      <c r="AP45" s="93">
        <v>10</v>
      </c>
      <c r="AQ45" s="93">
        <f t="shared" si="1"/>
        <v>260</v>
      </c>
      <c r="AR45" s="93"/>
      <c r="AS45" s="46">
        <f t="shared" si="2"/>
        <v>26</v>
      </c>
      <c r="AT45" s="59"/>
      <c r="AU45" s="142" t="s">
        <v>26</v>
      </c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100"/>
      <c r="BG45" s="30"/>
      <c r="BH45" s="30"/>
      <c r="BI45" s="93"/>
      <c r="BJ45" s="93"/>
      <c r="BK45" s="93"/>
      <c r="BL45" s="93"/>
      <c r="BM45" s="93"/>
      <c r="BN45" s="93">
        <f t="shared" si="0"/>
        <v>0</v>
      </c>
      <c r="BO45" s="93"/>
      <c r="BP45" s="46"/>
      <c r="BQ45" s="59"/>
      <c r="BR45" s="142" t="s">
        <v>26</v>
      </c>
      <c r="BS45" s="30" t="s">
        <v>741</v>
      </c>
      <c r="BT45" s="30" t="s">
        <v>742</v>
      </c>
      <c r="BU45" s="76">
        <v>1</v>
      </c>
      <c r="BV45" s="76">
        <v>29</v>
      </c>
      <c r="BW45" s="76"/>
      <c r="BX45" s="76"/>
      <c r="BY45" s="76"/>
      <c r="BZ45" s="30">
        <f>BV45*BY45</f>
        <v>0</v>
      </c>
      <c r="CA45" s="30">
        <f>BY45*BX45</f>
        <v>0</v>
      </c>
      <c r="CB45" s="77">
        <f>BV45/BU45</f>
        <v>29</v>
      </c>
      <c r="CC45" s="115">
        <f>BX45/BU45</f>
        <v>0</v>
      </c>
      <c r="CD45" s="49"/>
      <c r="CE45" s="49"/>
      <c r="CF45" s="93"/>
      <c r="CG45" s="93">
        <v>0</v>
      </c>
      <c r="CH45" s="93"/>
      <c r="CI45" s="93"/>
      <c r="CJ45" s="93"/>
      <c r="CK45" s="93"/>
      <c r="CL45" s="93"/>
      <c r="CM45" s="93"/>
      <c r="CN45" s="94"/>
      <c r="CO45" s="142" t="s">
        <v>26</v>
      </c>
      <c r="CP45" s="30" t="s">
        <v>146</v>
      </c>
      <c r="CQ45" s="30" t="s">
        <v>699</v>
      </c>
      <c r="CR45" s="93">
        <v>1</v>
      </c>
      <c r="CS45" s="46">
        <v>34.803600000000003</v>
      </c>
      <c r="CT45" s="53">
        <v>0.25</v>
      </c>
      <c r="CU45" s="45">
        <f>CS45*75%</f>
        <v>26.102700000000002</v>
      </c>
      <c r="CV45" s="93">
        <v>10</v>
      </c>
      <c r="CW45" s="45">
        <f>CV45*CS45</f>
        <v>348.03600000000006</v>
      </c>
      <c r="CX45" s="45">
        <f>CV45*CU45</f>
        <v>261.02700000000004</v>
      </c>
      <c r="CY45" s="45">
        <f>CS45/CR45</f>
        <v>34.803600000000003</v>
      </c>
      <c r="CZ45" s="119">
        <f>CU45/CR45</f>
        <v>26.102700000000002</v>
      </c>
      <c r="DA45" s="35"/>
      <c r="DB45" s="35"/>
      <c r="DC45" s="40"/>
      <c r="DD45" s="40"/>
      <c r="DE45" s="40"/>
      <c r="DF45" s="40"/>
      <c r="DG45" s="35"/>
      <c r="DH45" s="35">
        <f t="shared" si="4"/>
        <v>0</v>
      </c>
      <c r="DI45" s="35"/>
      <c r="DJ45" s="43"/>
      <c r="DK45" s="126"/>
      <c r="DL45" s="142" t="s">
        <v>26</v>
      </c>
      <c r="DM45" s="15"/>
      <c r="DN45" s="15"/>
    </row>
    <row r="46" spans="1:118" s="16" customFormat="1">
      <c r="A46" s="144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100"/>
      <c r="M46" s="29" t="s">
        <v>150</v>
      </c>
      <c r="N46" s="29" t="s">
        <v>151</v>
      </c>
      <c r="O46" s="49">
        <v>6</v>
      </c>
      <c r="P46" s="49">
        <v>72.08</v>
      </c>
      <c r="Q46" s="54">
        <v>0.25</v>
      </c>
      <c r="R46" s="45">
        <f>P46*0.75</f>
        <v>54.06</v>
      </c>
      <c r="S46" s="49"/>
      <c r="T46" s="49">
        <f>S46*P46</f>
        <v>0</v>
      </c>
      <c r="U46" s="49">
        <f>S46*R46</f>
        <v>0</v>
      </c>
      <c r="V46" s="49">
        <f>P46/O46</f>
        <v>12.013333333333334</v>
      </c>
      <c r="W46" s="100">
        <f>R46/O46</f>
        <v>9.01</v>
      </c>
      <c r="X46" s="148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100"/>
      <c r="AJ46" s="29" t="s">
        <v>443</v>
      </c>
      <c r="AK46" s="29" t="s">
        <v>352</v>
      </c>
      <c r="AL46" s="49">
        <v>1</v>
      </c>
      <c r="AM46" s="49">
        <v>26</v>
      </c>
      <c r="AN46" s="49"/>
      <c r="AO46" s="49"/>
      <c r="AP46" s="49">
        <v>5</v>
      </c>
      <c r="AQ46" s="93">
        <f t="shared" si="1"/>
        <v>130</v>
      </c>
      <c r="AR46" s="93"/>
      <c r="AS46" s="46">
        <f t="shared" si="2"/>
        <v>26</v>
      </c>
      <c r="AT46" s="59"/>
      <c r="AU46" s="144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100"/>
      <c r="BG46" s="29"/>
      <c r="BH46" s="29"/>
      <c r="BI46" s="49"/>
      <c r="BJ46" s="49"/>
      <c r="BK46" s="49"/>
      <c r="BL46" s="49"/>
      <c r="BM46" s="49"/>
      <c r="BN46" s="93">
        <f t="shared" si="0"/>
        <v>0</v>
      </c>
      <c r="BO46" s="93"/>
      <c r="BP46" s="46"/>
      <c r="BQ46" s="59"/>
      <c r="BR46" s="144"/>
      <c r="BS46" s="29" t="s">
        <v>739</v>
      </c>
      <c r="BT46" s="29" t="s">
        <v>740</v>
      </c>
      <c r="BU46" s="75">
        <v>1</v>
      </c>
      <c r="BV46" s="75">
        <v>29</v>
      </c>
      <c r="BW46" s="75"/>
      <c r="BX46" s="75"/>
      <c r="BY46" s="75"/>
      <c r="BZ46" s="30">
        <f>BV46*BY46</f>
        <v>0</v>
      </c>
      <c r="CA46" s="30">
        <f>BY46*BX46</f>
        <v>0</v>
      </c>
      <c r="CB46" s="77">
        <f>BV46/BU46</f>
        <v>29</v>
      </c>
      <c r="CC46" s="115">
        <f>BX46/BU46</f>
        <v>0</v>
      </c>
      <c r="CD46" s="49" t="s">
        <v>192</v>
      </c>
      <c r="CE46" s="49" t="s">
        <v>193</v>
      </c>
      <c r="CF46" s="49">
        <v>1</v>
      </c>
      <c r="CG46" s="49">
        <v>22.604399999999998</v>
      </c>
      <c r="CH46" s="49"/>
      <c r="CI46" s="49">
        <f>CG46-(CG46*CH46)</f>
        <v>22.604399999999998</v>
      </c>
      <c r="CJ46" s="49"/>
      <c r="CK46" s="49">
        <f>CJ46*CG46</f>
        <v>0</v>
      </c>
      <c r="CL46" s="49">
        <f>CJ46*CI46</f>
        <v>0</v>
      </c>
      <c r="CM46" s="49">
        <f>CG46/CF46</f>
        <v>22.604399999999998</v>
      </c>
      <c r="CN46" s="100">
        <f>CI46/CF46</f>
        <v>22.604399999999998</v>
      </c>
      <c r="CO46" s="144"/>
      <c r="CP46" s="29" t="s">
        <v>147</v>
      </c>
      <c r="CQ46" s="29" t="s">
        <v>698</v>
      </c>
      <c r="CR46" s="49">
        <v>1</v>
      </c>
      <c r="CS46" s="45">
        <v>31.873399999999997</v>
      </c>
      <c r="CT46" s="53">
        <v>0.25</v>
      </c>
      <c r="CU46" s="45">
        <f>CS46*75%</f>
        <v>23.905049999999996</v>
      </c>
      <c r="CV46" s="49">
        <v>5</v>
      </c>
      <c r="CW46" s="45">
        <f>CV46*CS46</f>
        <v>159.36699999999999</v>
      </c>
      <c r="CX46" s="45">
        <f>CV46*CU46</f>
        <v>119.52524999999997</v>
      </c>
      <c r="CY46" s="45">
        <f>CS46/CR46</f>
        <v>31.873399999999997</v>
      </c>
      <c r="CZ46" s="119">
        <f>CU46/CR46</f>
        <v>23.905049999999996</v>
      </c>
      <c r="DA46" s="34"/>
      <c r="DB46" s="34"/>
      <c r="DC46" s="39"/>
      <c r="DD46" s="39"/>
      <c r="DE46" s="39"/>
      <c r="DF46" s="39"/>
      <c r="DG46" s="34"/>
      <c r="DH46" s="35">
        <f t="shared" si="4"/>
        <v>0</v>
      </c>
      <c r="DI46" s="35"/>
      <c r="DJ46" s="43"/>
      <c r="DK46" s="126"/>
      <c r="DL46" s="144"/>
      <c r="DM46" s="15"/>
      <c r="DN46" s="15"/>
    </row>
    <row r="47" spans="1:118" s="22" customFormat="1">
      <c r="A47" s="142" t="s">
        <v>30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4"/>
      <c r="M47" s="30" t="s">
        <v>827</v>
      </c>
      <c r="N47" s="30" t="s">
        <v>828</v>
      </c>
      <c r="O47" s="93">
        <v>5000</v>
      </c>
      <c r="P47" s="93">
        <v>49.34</v>
      </c>
      <c r="Q47" s="53">
        <v>0.25</v>
      </c>
      <c r="R47" s="45">
        <f>P47*0.75</f>
        <v>37.005000000000003</v>
      </c>
      <c r="S47" s="93"/>
      <c r="T47" s="49">
        <f>S47*P47</f>
        <v>0</v>
      </c>
      <c r="U47" s="49">
        <f>S47*R47</f>
        <v>0</v>
      </c>
      <c r="V47" s="49">
        <f>P47/O47</f>
        <v>9.868E-3</v>
      </c>
      <c r="W47" s="100">
        <f>R47/O47</f>
        <v>7.4010000000000005E-3</v>
      </c>
      <c r="X47" s="149" t="s">
        <v>30</v>
      </c>
      <c r="Y47" s="93" t="s">
        <v>324</v>
      </c>
      <c r="Z47" s="93">
        <v>1000</v>
      </c>
      <c r="AA47" s="49">
        <v>14.01</v>
      </c>
      <c r="AB47" s="93"/>
      <c r="AC47" s="93"/>
      <c r="AD47" s="93"/>
      <c r="AE47" s="93"/>
      <c r="AF47" s="49">
        <f>AE47*AB47</f>
        <v>0</v>
      </c>
      <c r="AG47" s="49">
        <f>AE47*AD47</f>
        <v>0</v>
      </c>
      <c r="AH47" s="49">
        <f>AB47/AA47</f>
        <v>0</v>
      </c>
      <c r="AI47" s="100">
        <f>AD47/AA47</f>
        <v>0</v>
      </c>
      <c r="AJ47" s="30" t="s">
        <v>462</v>
      </c>
      <c r="AK47" s="30"/>
      <c r="AL47" s="93">
        <v>50</v>
      </c>
      <c r="AM47" s="93">
        <v>34.799999999999997</v>
      </c>
      <c r="AN47" s="93"/>
      <c r="AO47" s="93"/>
      <c r="AP47" s="93">
        <v>9</v>
      </c>
      <c r="AQ47" s="93">
        <f t="shared" si="1"/>
        <v>313.2</v>
      </c>
      <c r="AR47" s="93"/>
      <c r="AS47" s="46">
        <f t="shared" si="2"/>
        <v>0.69599999999999995</v>
      </c>
      <c r="AT47" s="59"/>
      <c r="AU47" s="142" t="s">
        <v>30</v>
      </c>
      <c r="AV47" s="93" t="s">
        <v>868</v>
      </c>
      <c r="AW47" s="93"/>
      <c r="AX47" s="93">
        <v>1000</v>
      </c>
      <c r="AY47" s="93">
        <v>14.5</v>
      </c>
      <c r="AZ47" s="53">
        <v>0.35</v>
      </c>
      <c r="BA47" s="49">
        <f>AY47-(AY47*AZ47)</f>
        <v>9.4250000000000007</v>
      </c>
      <c r="BB47" s="49"/>
      <c r="BC47" s="49">
        <f>BB47*AY47</f>
        <v>0</v>
      </c>
      <c r="BD47" s="49">
        <f>BA47*BB47</f>
        <v>0</v>
      </c>
      <c r="BE47" s="49">
        <f>AY47/AX47</f>
        <v>1.4500000000000001E-2</v>
      </c>
      <c r="BF47" s="100">
        <f>BA47/AX47</f>
        <v>9.4250000000000011E-3</v>
      </c>
      <c r="BG47" s="30" t="s">
        <v>566</v>
      </c>
      <c r="BH47" s="30"/>
      <c r="BI47" s="93">
        <v>50</v>
      </c>
      <c r="BJ47" s="93">
        <v>24.8</v>
      </c>
      <c r="BK47" s="93"/>
      <c r="BL47" s="93"/>
      <c r="BM47" s="93">
        <v>9</v>
      </c>
      <c r="BN47" s="93">
        <f t="shared" si="0"/>
        <v>223.20000000000002</v>
      </c>
      <c r="BO47" s="93"/>
      <c r="BP47" s="46">
        <f t="shared" si="3"/>
        <v>0.496</v>
      </c>
      <c r="BQ47" s="59"/>
      <c r="BR47" s="142" t="s">
        <v>30</v>
      </c>
      <c r="BS47" s="30" t="s">
        <v>772</v>
      </c>
      <c r="BT47" s="30"/>
      <c r="BU47" s="76">
        <v>100</v>
      </c>
      <c r="BV47" s="76">
        <v>38</v>
      </c>
      <c r="BW47" s="76"/>
      <c r="BX47" s="76"/>
      <c r="BY47" s="76"/>
      <c r="BZ47" s="30">
        <f>BV47*BY47</f>
        <v>0</v>
      </c>
      <c r="CA47" s="30">
        <f>BY47*BX47</f>
        <v>0</v>
      </c>
      <c r="CB47" s="77">
        <f>BV47/BU47</f>
        <v>0.38</v>
      </c>
      <c r="CC47" s="115">
        <f>BX47/BU47</f>
        <v>0</v>
      </c>
      <c r="CD47" s="93"/>
      <c r="CE47" s="93"/>
      <c r="CF47" s="93"/>
      <c r="CG47" s="93">
        <v>0</v>
      </c>
      <c r="CH47" s="93"/>
      <c r="CI47" s="93"/>
      <c r="CJ47" s="93"/>
      <c r="CK47" s="93"/>
      <c r="CL47" s="93"/>
      <c r="CM47" s="93"/>
      <c r="CN47" s="94"/>
      <c r="CO47" s="142" t="s">
        <v>30</v>
      </c>
      <c r="CP47" s="30"/>
      <c r="CQ47" s="30"/>
      <c r="CR47" s="93"/>
      <c r="CS47" s="46"/>
      <c r="CT47" s="93"/>
      <c r="CU47" s="46"/>
      <c r="CV47" s="93"/>
      <c r="CW47" s="46"/>
      <c r="CX47" s="46"/>
      <c r="CY47" s="46"/>
      <c r="CZ47" s="59"/>
      <c r="DA47" s="35"/>
      <c r="DB47" s="35"/>
      <c r="DC47" s="40"/>
      <c r="DD47" s="40"/>
      <c r="DE47" s="40"/>
      <c r="DF47" s="40"/>
      <c r="DG47" s="35"/>
      <c r="DH47" s="35">
        <f t="shared" si="4"/>
        <v>0</v>
      </c>
      <c r="DI47" s="35"/>
      <c r="DJ47" s="43"/>
      <c r="DK47" s="126"/>
      <c r="DL47" s="142" t="s">
        <v>30</v>
      </c>
      <c r="DM47" s="21" t="s">
        <v>31</v>
      </c>
      <c r="DN47" s="21"/>
    </row>
    <row r="48" spans="1:118" s="22" customFormat="1">
      <c r="A48" s="14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4"/>
      <c r="M48" s="30" t="s">
        <v>829</v>
      </c>
      <c r="N48" s="30" t="s">
        <v>830</v>
      </c>
      <c r="O48" s="93">
        <v>2500</v>
      </c>
      <c r="P48" s="93">
        <v>82.57</v>
      </c>
      <c r="Q48" s="53">
        <v>0.25</v>
      </c>
      <c r="R48" s="45">
        <f>P48*0.75</f>
        <v>61.927499999999995</v>
      </c>
      <c r="S48" s="93"/>
      <c r="T48" s="49">
        <f>S48*P48</f>
        <v>0</v>
      </c>
      <c r="U48" s="49">
        <f>S48*R48</f>
        <v>0</v>
      </c>
      <c r="V48" s="49">
        <f>P48/O48</f>
        <v>3.3027999999999995E-2</v>
      </c>
      <c r="W48" s="100">
        <f>R48/O48</f>
        <v>2.4770999999999998E-2</v>
      </c>
      <c r="X48" s="147"/>
      <c r="Y48" s="93" t="s">
        <v>325</v>
      </c>
      <c r="Z48" s="93">
        <v>1000</v>
      </c>
      <c r="AA48" s="49">
        <v>14.01</v>
      </c>
      <c r="AB48" s="93"/>
      <c r="AC48" s="93"/>
      <c r="AD48" s="93"/>
      <c r="AE48" s="93"/>
      <c r="AF48" s="49">
        <f>AE48*AB48</f>
        <v>0</v>
      </c>
      <c r="AG48" s="49">
        <f>AE48*AD48</f>
        <v>0</v>
      </c>
      <c r="AH48" s="49">
        <f>AB48/AA48</f>
        <v>0</v>
      </c>
      <c r="AI48" s="100">
        <f>AD48/AA48</f>
        <v>0</v>
      </c>
      <c r="AJ48" s="30" t="s">
        <v>461</v>
      </c>
      <c r="AK48" s="30"/>
      <c r="AL48" s="93"/>
      <c r="AM48" s="93"/>
      <c r="AN48" s="93"/>
      <c r="AO48" s="93"/>
      <c r="AP48" s="93"/>
      <c r="AQ48" s="93">
        <f t="shared" si="1"/>
        <v>0</v>
      </c>
      <c r="AR48" s="93"/>
      <c r="AS48" s="46"/>
      <c r="AT48" s="59"/>
      <c r="AU48" s="14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4"/>
      <c r="BG48" s="30"/>
      <c r="BH48" s="30"/>
      <c r="BI48" s="93"/>
      <c r="BJ48" s="93"/>
      <c r="BK48" s="93"/>
      <c r="BL48" s="93"/>
      <c r="BM48" s="93"/>
      <c r="BN48" s="93">
        <f t="shared" si="0"/>
        <v>0</v>
      </c>
      <c r="BO48" s="93"/>
      <c r="BP48" s="46"/>
      <c r="BQ48" s="59"/>
      <c r="BR48" s="143"/>
      <c r="BS48" s="30"/>
      <c r="BT48" s="30"/>
      <c r="BU48" s="76"/>
      <c r="BV48" s="76"/>
      <c r="BW48" s="76"/>
      <c r="BX48" s="76"/>
      <c r="BY48" s="76"/>
      <c r="BZ48" s="76"/>
      <c r="CA48" s="76"/>
      <c r="CB48" s="76"/>
      <c r="CC48" s="114"/>
      <c r="CD48" s="93"/>
      <c r="CE48" s="93"/>
      <c r="CF48" s="93"/>
      <c r="CG48" s="93">
        <v>0</v>
      </c>
      <c r="CH48" s="93"/>
      <c r="CI48" s="93"/>
      <c r="CJ48" s="93"/>
      <c r="CK48" s="93"/>
      <c r="CL48" s="93"/>
      <c r="CM48" s="93"/>
      <c r="CN48" s="94"/>
      <c r="CO48" s="143"/>
      <c r="CP48" s="30"/>
      <c r="CQ48" s="30"/>
      <c r="CR48" s="93"/>
      <c r="CS48" s="46"/>
      <c r="CT48" s="93"/>
      <c r="CU48" s="46"/>
      <c r="CV48" s="93"/>
      <c r="CW48" s="46"/>
      <c r="CX48" s="46"/>
      <c r="CY48" s="46"/>
      <c r="CZ48" s="59"/>
      <c r="DA48" s="35"/>
      <c r="DB48" s="35"/>
      <c r="DC48" s="40"/>
      <c r="DD48" s="40"/>
      <c r="DE48" s="40"/>
      <c r="DF48" s="40"/>
      <c r="DG48" s="35"/>
      <c r="DH48" s="35">
        <f t="shared" si="4"/>
        <v>0</v>
      </c>
      <c r="DI48" s="35"/>
      <c r="DJ48" s="43"/>
      <c r="DK48" s="126"/>
      <c r="DL48" s="143"/>
      <c r="DM48" s="21" t="s">
        <v>32</v>
      </c>
      <c r="DN48" s="21"/>
    </row>
    <row r="49" spans="1:118" s="17" customFormat="1">
      <c r="A49" s="144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100"/>
      <c r="M49" s="29" t="s">
        <v>831</v>
      </c>
      <c r="N49" s="29" t="s">
        <v>832</v>
      </c>
      <c r="O49" s="49">
        <v>3000</v>
      </c>
      <c r="P49" s="49">
        <v>75.010000000000005</v>
      </c>
      <c r="Q49" s="54">
        <v>0.25</v>
      </c>
      <c r="R49" s="45">
        <f>P49*0.75</f>
        <v>56.257500000000007</v>
      </c>
      <c r="S49" s="49"/>
      <c r="T49" s="49">
        <f>S49*P49</f>
        <v>0</v>
      </c>
      <c r="U49" s="49">
        <f>S49*R49</f>
        <v>0</v>
      </c>
      <c r="V49" s="49">
        <f>P49/O49</f>
        <v>2.5003333333333336E-2</v>
      </c>
      <c r="W49" s="100">
        <f>R49/O49</f>
        <v>1.8752500000000002E-2</v>
      </c>
      <c r="X49" s="148"/>
      <c r="Y49" s="49" t="s">
        <v>326</v>
      </c>
      <c r="Z49" s="49">
        <v>1000</v>
      </c>
      <c r="AA49" s="49">
        <v>14.01</v>
      </c>
      <c r="AB49" s="49"/>
      <c r="AC49" s="49"/>
      <c r="AD49" s="49"/>
      <c r="AE49" s="49"/>
      <c r="AF49" s="49">
        <f>AE49*AB49</f>
        <v>0</v>
      </c>
      <c r="AG49" s="49">
        <f>AE49*AD49</f>
        <v>0</v>
      </c>
      <c r="AH49" s="49">
        <f>AB49/AA49</f>
        <v>0</v>
      </c>
      <c r="AI49" s="100">
        <f>AD49/AA49</f>
        <v>0</v>
      </c>
      <c r="AJ49" s="29" t="s">
        <v>461</v>
      </c>
      <c r="AK49" s="29"/>
      <c r="AL49" s="49"/>
      <c r="AM49" s="49"/>
      <c r="AN49" s="49"/>
      <c r="AO49" s="49"/>
      <c r="AP49" s="49"/>
      <c r="AQ49" s="93">
        <f t="shared" si="1"/>
        <v>0</v>
      </c>
      <c r="AR49" s="93"/>
      <c r="AS49" s="46"/>
      <c r="AT49" s="59"/>
      <c r="AU49" s="144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100"/>
      <c r="BG49" s="29"/>
      <c r="BH49" s="29"/>
      <c r="BI49" s="49"/>
      <c r="BJ49" s="49"/>
      <c r="BK49" s="49"/>
      <c r="BL49" s="49"/>
      <c r="BM49" s="49"/>
      <c r="BN49" s="93">
        <f t="shared" si="0"/>
        <v>0</v>
      </c>
      <c r="BO49" s="93"/>
      <c r="BP49" s="46"/>
      <c r="BQ49" s="59"/>
      <c r="BR49" s="144"/>
      <c r="BS49" s="29"/>
      <c r="BT49" s="29"/>
      <c r="BU49" s="75"/>
      <c r="BV49" s="75"/>
      <c r="BW49" s="75"/>
      <c r="BX49" s="75"/>
      <c r="BY49" s="75"/>
      <c r="BZ49" s="75"/>
      <c r="CA49" s="75"/>
      <c r="CB49" s="75"/>
      <c r="CC49" s="113"/>
      <c r="CD49" s="49"/>
      <c r="CE49" s="49"/>
      <c r="CF49" s="49"/>
      <c r="CG49" s="49">
        <v>0</v>
      </c>
      <c r="CH49" s="49"/>
      <c r="CI49" s="49"/>
      <c r="CJ49" s="49"/>
      <c r="CK49" s="49"/>
      <c r="CL49" s="49"/>
      <c r="CM49" s="49"/>
      <c r="CN49" s="100"/>
      <c r="CO49" s="144"/>
      <c r="CP49" s="29"/>
      <c r="CQ49" s="29"/>
      <c r="CR49" s="49"/>
      <c r="CS49" s="45"/>
      <c r="CT49" s="49"/>
      <c r="CU49" s="45"/>
      <c r="CV49" s="49"/>
      <c r="CW49" s="45"/>
      <c r="CX49" s="45"/>
      <c r="CY49" s="45"/>
      <c r="CZ49" s="119"/>
      <c r="DA49" s="34"/>
      <c r="DB49" s="34"/>
      <c r="DC49" s="39"/>
      <c r="DD49" s="39"/>
      <c r="DE49" s="39"/>
      <c r="DF49" s="39"/>
      <c r="DG49" s="34"/>
      <c r="DH49" s="35">
        <f t="shared" si="4"/>
        <v>0</v>
      </c>
      <c r="DI49" s="35"/>
      <c r="DJ49" s="43"/>
      <c r="DK49" s="126"/>
      <c r="DL49" s="144"/>
      <c r="DM49" s="15" t="s">
        <v>138</v>
      </c>
      <c r="DN49" s="15"/>
    </row>
    <row r="50" spans="1:118">
      <c r="A50" s="142" t="s">
        <v>35</v>
      </c>
      <c r="O50" s="93"/>
      <c r="P50" s="93"/>
      <c r="Q50" s="93"/>
      <c r="R50" s="46"/>
      <c r="S50" s="93"/>
      <c r="T50" s="93"/>
      <c r="U50" s="93"/>
      <c r="V50" s="93"/>
      <c r="W50" s="94"/>
      <c r="X50" s="149" t="s">
        <v>35</v>
      </c>
      <c r="AL50" s="93"/>
      <c r="AM50" s="93"/>
      <c r="AN50" s="93"/>
      <c r="AO50" s="93"/>
      <c r="AP50" s="93"/>
      <c r="AQ50" s="93">
        <f t="shared" si="1"/>
        <v>0</v>
      </c>
      <c r="AR50" s="93"/>
      <c r="AS50" s="46"/>
      <c r="AT50" s="59"/>
      <c r="AU50" s="142" t="s">
        <v>35</v>
      </c>
      <c r="AV50" s="93" t="s">
        <v>869</v>
      </c>
      <c r="AW50" s="93" t="s">
        <v>871</v>
      </c>
      <c r="AX50" s="93">
        <v>8</v>
      </c>
      <c r="AY50" s="93">
        <v>19.23</v>
      </c>
      <c r="AZ50" s="53">
        <v>0.35</v>
      </c>
      <c r="BA50" s="49">
        <f>AY50-(AY50*AZ50)</f>
        <v>12.499500000000001</v>
      </c>
      <c r="BB50" s="49"/>
      <c r="BC50" s="49">
        <f>BB50*AY50</f>
        <v>0</v>
      </c>
      <c r="BD50" s="49">
        <f>BA50*BB50</f>
        <v>0</v>
      </c>
      <c r="BE50" s="49">
        <f>AY50/AX50</f>
        <v>2.4037500000000001</v>
      </c>
      <c r="BF50" s="100">
        <f>BA50/AX50</f>
        <v>1.5624375000000001</v>
      </c>
      <c r="BI50" s="93"/>
      <c r="BJ50" s="93"/>
      <c r="BK50" s="93"/>
      <c r="BL50" s="93"/>
      <c r="BM50" s="93"/>
      <c r="BN50" s="93">
        <f t="shared" si="0"/>
        <v>0</v>
      </c>
      <c r="BO50" s="93"/>
      <c r="BP50" s="46"/>
      <c r="BQ50" s="59"/>
      <c r="BR50" s="142" t="s">
        <v>35</v>
      </c>
      <c r="BS50" s="30" t="s">
        <v>758</v>
      </c>
      <c r="BT50" s="30" t="s">
        <v>757</v>
      </c>
      <c r="BU50" s="76">
        <v>15</v>
      </c>
      <c r="BV50" s="76">
        <v>7.5</v>
      </c>
      <c r="BZ50" s="30">
        <f>BV50*BY50</f>
        <v>0</v>
      </c>
      <c r="CA50" s="30">
        <f>BY50*BX50</f>
        <v>0</v>
      </c>
      <c r="CB50" s="77">
        <f>BV50/BU50</f>
        <v>0.5</v>
      </c>
      <c r="CC50" s="115">
        <f>BX50/BU50</f>
        <v>0</v>
      </c>
      <c r="CD50" s="93" t="s">
        <v>205</v>
      </c>
      <c r="CE50" s="93" t="s">
        <v>206</v>
      </c>
      <c r="CF50" s="93">
        <v>15</v>
      </c>
      <c r="CG50" s="93">
        <v>39.611519999999999</v>
      </c>
      <c r="CI50" s="49">
        <f>CG50-(CG50*CH50)</f>
        <v>39.611519999999999</v>
      </c>
      <c r="CJ50" s="49"/>
      <c r="CK50" s="49">
        <f>CJ50*CG50</f>
        <v>0</v>
      </c>
      <c r="CL50" s="49">
        <f>CJ50*CI50</f>
        <v>0</v>
      </c>
      <c r="CM50" s="49">
        <f>CG50/CF50</f>
        <v>2.640768</v>
      </c>
      <c r="CN50" s="100">
        <f>CI50/CF50</f>
        <v>2.640768</v>
      </c>
      <c r="CO50" s="142" t="s">
        <v>35</v>
      </c>
      <c r="CP50" s="30" t="s">
        <v>691</v>
      </c>
      <c r="CQ50" s="30" t="s">
        <v>692</v>
      </c>
      <c r="CR50" s="93">
        <v>7.5</v>
      </c>
      <c r="CS50" s="46">
        <v>25.414999999999999</v>
      </c>
      <c r="CT50" s="53">
        <v>0.25</v>
      </c>
      <c r="CU50" s="45">
        <f>CS50*75%</f>
        <v>19.061250000000001</v>
      </c>
      <c r="CV50" s="93">
        <v>2</v>
      </c>
      <c r="CW50" s="45">
        <f>CV50*CS50</f>
        <v>50.83</v>
      </c>
      <c r="CX50" s="45">
        <f>CV50*CU50</f>
        <v>38.122500000000002</v>
      </c>
      <c r="CY50" s="45">
        <f>CS50/CR50</f>
        <v>3.3886666666666665</v>
      </c>
      <c r="CZ50" s="119">
        <f>CU50/CR50</f>
        <v>2.5415000000000001</v>
      </c>
      <c r="DH50" s="35">
        <f t="shared" si="4"/>
        <v>0</v>
      </c>
      <c r="DJ50" s="43"/>
      <c r="DK50" s="126"/>
      <c r="DL50" s="142" t="s">
        <v>35</v>
      </c>
      <c r="DM50" s="25" t="s">
        <v>37</v>
      </c>
      <c r="DN50" s="25" t="s">
        <v>36</v>
      </c>
    </row>
    <row r="51" spans="1:118" s="17" customFormat="1">
      <c r="A51" s="144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100"/>
      <c r="M51" s="29"/>
      <c r="N51" s="29"/>
      <c r="O51" s="49"/>
      <c r="P51" s="49"/>
      <c r="Q51" s="49"/>
      <c r="R51" s="45"/>
      <c r="S51" s="49"/>
      <c r="T51" s="49"/>
      <c r="U51" s="49"/>
      <c r="V51" s="49"/>
      <c r="W51" s="100"/>
      <c r="X51" s="148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100"/>
      <c r="AJ51" s="29"/>
      <c r="AK51" s="29"/>
      <c r="AL51" s="49"/>
      <c r="AM51" s="49"/>
      <c r="AN51" s="49"/>
      <c r="AO51" s="49"/>
      <c r="AP51" s="49"/>
      <c r="AQ51" s="93">
        <f t="shared" si="1"/>
        <v>0</v>
      </c>
      <c r="AR51" s="93"/>
      <c r="AS51" s="46"/>
      <c r="AT51" s="59"/>
      <c r="AU51" s="144"/>
      <c r="AV51" s="93" t="s">
        <v>870</v>
      </c>
      <c r="AW51" s="49" t="s">
        <v>872</v>
      </c>
      <c r="AX51" s="49">
        <v>8</v>
      </c>
      <c r="AY51" s="49">
        <v>19.23</v>
      </c>
      <c r="AZ51" s="54">
        <v>0.35</v>
      </c>
      <c r="BA51" s="49">
        <f>AY51-(AY51*AZ51)</f>
        <v>12.499500000000001</v>
      </c>
      <c r="BB51" s="49"/>
      <c r="BC51" s="49">
        <f>BB51*AY51</f>
        <v>0</v>
      </c>
      <c r="BD51" s="49">
        <f>BA51*BB51</f>
        <v>0</v>
      </c>
      <c r="BE51" s="49">
        <f>AY51/AX51</f>
        <v>2.4037500000000001</v>
      </c>
      <c r="BF51" s="100">
        <f>BA51/AX51</f>
        <v>1.5624375000000001</v>
      </c>
      <c r="BG51" s="29"/>
      <c r="BH51" s="29"/>
      <c r="BI51" s="49"/>
      <c r="BJ51" s="49"/>
      <c r="BK51" s="49"/>
      <c r="BL51" s="49"/>
      <c r="BM51" s="49"/>
      <c r="BN51" s="93">
        <f t="shared" si="0"/>
        <v>0</v>
      </c>
      <c r="BO51" s="93"/>
      <c r="BP51" s="46"/>
      <c r="BQ51" s="59"/>
      <c r="BR51" s="144"/>
      <c r="BS51" s="29" t="s">
        <v>207</v>
      </c>
      <c r="BT51" s="29" t="s">
        <v>759</v>
      </c>
      <c r="BU51" s="75">
        <v>15</v>
      </c>
      <c r="BV51" s="75">
        <v>7.5</v>
      </c>
      <c r="BW51" s="75"/>
      <c r="BX51" s="75"/>
      <c r="BY51" s="75"/>
      <c r="BZ51" s="30">
        <f>BV51*BY51</f>
        <v>0</v>
      </c>
      <c r="CA51" s="30">
        <f>BY51*BX51</f>
        <v>0</v>
      </c>
      <c r="CB51" s="77">
        <f>BV51/BU51</f>
        <v>0.5</v>
      </c>
      <c r="CC51" s="115">
        <f>BX51/BU51</f>
        <v>0</v>
      </c>
      <c r="CD51" s="49" t="s">
        <v>207</v>
      </c>
      <c r="CE51" s="49" t="s">
        <v>208</v>
      </c>
      <c r="CF51" s="49">
        <v>15</v>
      </c>
      <c r="CG51" s="49">
        <v>39.611519999999999</v>
      </c>
      <c r="CH51" s="49"/>
      <c r="CI51" s="49">
        <f>CG51-(CG51*CH51)</f>
        <v>39.611519999999999</v>
      </c>
      <c r="CJ51" s="49"/>
      <c r="CK51" s="49">
        <f>CJ51*CG51</f>
        <v>0</v>
      </c>
      <c r="CL51" s="49">
        <f>CJ51*CI51</f>
        <v>0</v>
      </c>
      <c r="CM51" s="49">
        <f>CG51/CF51</f>
        <v>2.640768</v>
      </c>
      <c r="CN51" s="100">
        <f>CI51/CF51</f>
        <v>2.640768</v>
      </c>
      <c r="CO51" s="144"/>
      <c r="CP51" s="29" t="s">
        <v>693</v>
      </c>
      <c r="CQ51" s="29" t="s">
        <v>694</v>
      </c>
      <c r="CR51" s="49">
        <v>7.5</v>
      </c>
      <c r="CS51" s="45">
        <v>25.414999999999999</v>
      </c>
      <c r="CT51" s="53">
        <v>0.25</v>
      </c>
      <c r="CU51" s="45">
        <f>CS51*75%</f>
        <v>19.061250000000001</v>
      </c>
      <c r="CV51" s="49">
        <v>2</v>
      </c>
      <c r="CW51" s="45">
        <f>CV51*CS51</f>
        <v>50.83</v>
      </c>
      <c r="CX51" s="45">
        <f>CV51*CU51</f>
        <v>38.122500000000002</v>
      </c>
      <c r="CY51" s="45">
        <f>CS51/CR51</f>
        <v>3.3886666666666665</v>
      </c>
      <c r="CZ51" s="119">
        <f>CU51/CR51</f>
        <v>2.5415000000000001</v>
      </c>
      <c r="DA51" s="34"/>
      <c r="DB51" s="34"/>
      <c r="DC51" s="39"/>
      <c r="DD51" s="39"/>
      <c r="DE51" s="39"/>
      <c r="DF51" s="39"/>
      <c r="DG51" s="34"/>
      <c r="DH51" s="35">
        <f t="shared" si="4"/>
        <v>0</v>
      </c>
      <c r="DI51" s="35"/>
      <c r="DJ51" s="43"/>
      <c r="DK51" s="126"/>
      <c r="DL51" s="144"/>
      <c r="DM51" s="15" t="s">
        <v>38</v>
      </c>
      <c r="DN51" s="15" t="s">
        <v>39</v>
      </c>
    </row>
    <row r="52" spans="1:118" s="17" customFormat="1">
      <c r="A52" s="106" t="s">
        <v>113</v>
      </c>
      <c r="B52" s="49" t="s">
        <v>919</v>
      </c>
      <c r="C52" s="49" t="s">
        <v>918</v>
      </c>
      <c r="D52" s="49">
        <v>1</v>
      </c>
      <c r="E52" s="49">
        <v>198.87</v>
      </c>
      <c r="F52" s="54">
        <v>0.35</v>
      </c>
      <c r="G52" s="93">
        <f>E52*65%</f>
        <v>129.2655</v>
      </c>
      <c r="H52" s="49"/>
      <c r="I52" s="12">
        <f>E52*H52</f>
        <v>0</v>
      </c>
      <c r="J52" s="12">
        <f t="shared" ref="J52" si="34">H52*G52</f>
        <v>0</v>
      </c>
      <c r="K52" s="12">
        <f>E52/D52</f>
        <v>198.87</v>
      </c>
      <c r="L52" s="57">
        <f t="shared" ref="L52" si="35">G52/D52</f>
        <v>129.2655</v>
      </c>
      <c r="M52" s="29"/>
      <c r="N52" s="29"/>
      <c r="O52" s="49"/>
      <c r="P52" s="49"/>
      <c r="Q52" s="49"/>
      <c r="R52" s="45"/>
      <c r="S52" s="49"/>
      <c r="T52" s="49"/>
      <c r="U52" s="49"/>
      <c r="V52" s="49"/>
      <c r="W52" s="100"/>
      <c r="X52" s="110" t="s">
        <v>113</v>
      </c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100"/>
      <c r="AJ52" s="29"/>
      <c r="AK52" s="29"/>
      <c r="AL52" s="49"/>
      <c r="AM52" s="49"/>
      <c r="AN52" s="49"/>
      <c r="AO52" s="49"/>
      <c r="AP52" s="49"/>
      <c r="AQ52" s="93">
        <f t="shared" si="1"/>
        <v>0</v>
      </c>
      <c r="AR52" s="93"/>
      <c r="AS52" s="46"/>
      <c r="AT52" s="59"/>
      <c r="AU52" s="106" t="s">
        <v>113</v>
      </c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100"/>
      <c r="BG52" s="29"/>
      <c r="BH52" s="29"/>
      <c r="BI52" s="49"/>
      <c r="BJ52" s="49"/>
      <c r="BK52" s="49"/>
      <c r="BL52" s="49"/>
      <c r="BM52" s="49"/>
      <c r="BN52" s="93">
        <f t="shared" si="0"/>
        <v>0</v>
      </c>
      <c r="BO52" s="93"/>
      <c r="BP52" s="46"/>
      <c r="BQ52" s="59"/>
      <c r="BR52" s="106" t="s">
        <v>113</v>
      </c>
      <c r="BS52" s="29"/>
      <c r="BT52" s="29"/>
      <c r="BU52" s="75"/>
      <c r="BV52" s="75"/>
      <c r="BW52" s="75"/>
      <c r="BX52" s="75"/>
      <c r="BY52" s="75"/>
      <c r="BZ52" s="75"/>
      <c r="CA52" s="75"/>
      <c r="CB52" s="75"/>
      <c r="CC52" s="113"/>
      <c r="CD52" s="49"/>
      <c r="CE52" s="49"/>
      <c r="CF52" s="49"/>
      <c r="CG52" s="49">
        <v>0</v>
      </c>
      <c r="CH52" s="49"/>
      <c r="CI52" s="49"/>
      <c r="CJ52" s="49"/>
      <c r="CK52" s="49"/>
      <c r="CL52" s="49"/>
      <c r="CM52" s="49"/>
      <c r="CN52" s="100"/>
      <c r="CO52" s="106" t="s">
        <v>113</v>
      </c>
      <c r="CP52" s="29"/>
      <c r="CQ52" s="29"/>
      <c r="CR52" s="49"/>
      <c r="CS52" s="45"/>
      <c r="CT52" s="49"/>
      <c r="CU52" s="45"/>
      <c r="CV52" s="49"/>
      <c r="CW52" s="45"/>
      <c r="CX52" s="45"/>
      <c r="CY52" s="45"/>
      <c r="CZ52" s="119"/>
      <c r="DA52" s="34"/>
      <c r="DB52" s="34"/>
      <c r="DC52" s="39"/>
      <c r="DD52" s="39"/>
      <c r="DE52" s="39"/>
      <c r="DF52" s="39"/>
      <c r="DG52" s="34"/>
      <c r="DH52" s="35">
        <f t="shared" si="4"/>
        <v>0</v>
      </c>
      <c r="DI52" s="35"/>
      <c r="DJ52" s="43"/>
      <c r="DK52" s="126"/>
      <c r="DL52" s="106" t="s">
        <v>113</v>
      </c>
      <c r="DM52" s="15"/>
      <c r="DN52" s="15"/>
    </row>
    <row r="53" spans="1:118" s="20" customFormat="1">
      <c r="A53" s="142" t="s">
        <v>181</v>
      </c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62"/>
      <c r="M53" s="31"/>
      <c r="N53" s="31"/>
      <c r="O53" s="50"/>
      <c r="P53" s="50"/>
      <c r="Q53" s="50"/>
      <c r="R53" s="47"/>
      <c r="S53" s="50"/>
      <c r="T53" s="50"/>
      <c r="U53" s="50"/>
      <c r="V53" s="50"/>
      <c r="W53" s="62"/>
      <c r="X53" s="149" t="s">
        <v>181</v>
      </c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62"/>
      <c r="AJ53" s="31" t="s">
        <v>401</v>
      </c>
      <c r="AK53" s="31" t="s">
        <v>397</v>
      </c>
      <c r="AL53" s="50">
        <v>5</v>
      </c>
      <c r="AM53" s="50">
        <v>56</v>
      </c>
      <c r="AN53" s="50"/>
      <c r="AO53" s="50"/>
      <c r="AP53" s="50">
        <v>2</v>
      </c>
      <c r="AQ53" s="93">
        <f t="shared" si="1"/>
        <v>112</v>
      </c>
      <c r="AR53" s="93"/>
      <c r="AS53" s="46">
        <f t="shared" si="2"/>
        <v>11.2</v>
      </c>
      <c r="AT53" s="59"/>
      <c r="AU53" s="142" t="s">
        <v>181</v>
      </c>
      <c r="AV53" s="50" t="s">
        <v>294</v>
      </c>
      <c r="AW53" s="50"/>
      <c r="AX53" s="50">
        <v>1</v>
      </c>
      <c r="AY53" s="50">
        <v>10.51</v>
      </c>
      <c r="AZ53" s="52">
        <v>0.25</v>
      </c>
      <c r="BA53" s="49">
        <f>AY53-(AY53*AZ53)</f>
        <v>7.8825000000000003</v>
      </c>
      <c r="BB53" s="49"/>
      <c r="BC53" s="49">
        <f>BB53*AY53</f>
        <v>0</v>
      </c>
      <c r="BD53" s="49">
        <f>BA53*BB53</f>
        <v>0</v>
      </c>
      <c r="BE53" s="49">
        <f>AY53/AX53</f>
        <v>10.51</v>
      </c>
      <c r="BF53" s="100">
        <f>BA53/AX53</f>
        <v>7.8825000000000003</v>
      </c>
      <c r="BG53" s="31" t="s">
        <v>804</v>
      </c>
      <c r="BH53" s="31" t="s">
        <v>517</v>
      </c>
      <c r="BI53" s="50">
        <v>5</v>
      </c>
      <c r="BJ53" s="50">
        <v>44.05</v>
      </c>
      <c r="BK53" s="50"/>
      <c r="BL53" s="50"/>
      <c r="BM53" s="50">
        <v>2</v>
      </c>
      <c r="BN53" s="93">
        <f t="shared" si="0"/>
        <v>88.1</v>
      </c>
      <c r="BO53" s="93"/>
      <c r="BP53" s="46">
        <f t="shared" si="3"/>
        <v>8.8099999999999987</v>
      </c>
      <c r="BQ53" s="59"/>
      <c r="BR53" s="142" t="s">
        <v>181</v>
      </c>
      <c r="BS53" s="31"/>
      <c r="BT53" s="31"/>
      <c r="BU53" s="78"/>
      <c r="BV53" s="78"/>
      <c r="BW53" s="78"/>
      <c r="BX53" s="78"/>
      <c r="BY53" s="78"/>
      <c r="BZ53" s="78"/>
      <c r="CA53" s="78"/>
      <c r="CB53" s="78"/>
      <c r="CC53" s="117"/>
      <c r="CD53" s="50" t="s">
        <v>182</v>
      </c>
      <c r="CE53" s="50" t="s">
        <v>183</v>
      </c>
      <c r="CF53" s="50">
        <v>5</v>
      </c>
      <c r="CG53" s="50">
        <v>4.4371599999999995</v>
      </c>
      <c r="CH53" s="50"/>
      <c r="CI53" s="49">
        <f>CG53-(CG53*CH53)</f>
        <v>4.4371599999999995</v>
      </c>
      <c r="CJ53" s="49"/>
      <c r="CK53" s="49">
        <f>CJ53*CG53</f>
        <v>0</v>
      </c>
      <c r="CL53" s="49">
        <f>CJ53*CI53</f>
        <v>0</v>
      </c>
      <c r="CM53" s="49">
        <f>CG53/CF53</f>
        <v>0.88743199999999989</v>
      </c>
      <c r="CN53" s="100">
        <f>CI53/CF53</f>
        <v>0.88743199999999989</v>
      </c>
      <c r="CO53" s="142" t="s">
        <v>181</v>
      </c>
      <c r="CP53" s="31"/>
      <c r="CQ53" s="31"/>
      <c r="CR53" s="50"/>
      <c r="CS53" s="47"/>
      <c r="CT53" s="50"/>
      <c r="CU53" s="47"/>
      <c r="CV53" s="50"/>
      <c r="CW53" s="47"/>
      <c r="CX53" s="47"/>
      <c r="CY53" s="47"/>
      <c r="CZ53" s="58"/>
      <c r="DA53" s="36" t="s">
        <v>622</v>
      </c>
      <c r="DB53" s="36" t="s">
        <v>623</v>
      </c>
      <c r="DC53" s="41">
        <v>10</v>
      </c>
      <c r="DD53" s="41">
        <v>22.9</v>
      </c>
      <c r="DE53" s="41"/>
      <c r="DF53" s="41"/>
      <c r="DG53" s="36">
        <v>5</v>
      </c>
      <c r="DH53" s="35">
        <f>DD53*DG53</f>
        <v>114.5</v>
      </c>
      <c r="DI53" s="35">
        <f>DG53*DF53</f>
        <v>0</v>
      </c>
      <c r="DJ53" s="43">
        <f>DD53/DC53</f>
        <v>2.29</v>
      </c>
      <c r="DK53" s="126">
        <f>DF53/DC53</f>
        <v>0</v>
      </c>
      <c r="DL53" s="142" t="s">
        <v>181</v>
      </c>
      <c r="DM53" s="19"/>
      <c r="DN53" s="19"/>
    </row>
    <row r="54" spans="1:118" s="17" customFormat="1">
      <c r="A54" s="144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100"/>
      <c r="M54" s="29"/>
      <c r="N54" s="29"/>
      <c r="O54" s="49"/>
      <c r="P54" s="49"/>
      <c r="Q54" s="49"/>
      <c r="R54" s="45"/>
      <c r="S54" s="49"/>
      <c r="T54" s="49"/>
      <c r="U54" s="49"/>
      <c r="V54" s="49"/>
      <c r="W54" s="100"/>
      <c r="X54" s="148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100"/>
      <c r="AJ54" s="29"/>
      <c r="AK54" s="29"/>
      <c r="AL54" s="49"/>
      <c r="AM54" s="49"/>
      <c r="AN54" s="49"/>
      <c r="AO54" s="49"/>
      <c r="AP54" s="49"/>
      <c r="AQ54" s="93">
        <f t="shared" si="1"/>
        <v>0</v>
      </c>
      <c r="AR54" s="93"/>
      <c r="AS54" s="46"/>
      <c r="AT54" s="59"/>
      <c r="AU54" s="144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100"/>
      <c r="BG54" s="29" t="s">
        <v>518</v>
      </c>
      <c r="BH54" s="29" t="s">
        <v>519</v>
      </c>
      <c r="BI54" s="49">
        <v>10</v>
      </c>
      <c r="BJ54" s="49">
        <v>20.5</v>
      </c>
      <c r="BK54" s="49"/>
      <c r="BL54" s="49"/>
      <c r="BM54" s="49">
        <v>2</v>
      </c>
      <c r="BN54" s="93">
        <f t="shared" si="0"/>
        <v>41</v>
      </c>
      <c r="BO54" s="93"/>
      <c r="BP54" s="46">
        <f t="shared" si="3"/>
        <v>2.0499999999999998</v>
      </c>
      <c r="BQ54" s="59"/>
      <c r="BR54" s="144"/>
      <c r="BS54" s="29"/>
      <c r="BT54" s="29"/>
      <c r="BU54" s="75"/>
      <c r="BV54" s="75"/>
      <c r="BW54" s="75"/>
      <c r="BX54" s="75"/>
      <c r="BY54" s="75"/>
      <c r="BZ54" s="75"/>
      <c r="CA54" s="75"/>
      <c r="CB54" s="75"/>
      <c r="CC54" s="113"/>
      <c r="CD54" s="49"/>
      <c r="CE54" s="49"/>
      <c r="CF54" s="49"/>
      <c r="CG54" s="49">
        <v>0</v>
      </c>
      <c r="CH54" s="49"/>
      <c r="CI54" s="49"/>
      <c r="CJ54" s="49"/>
      <c r="CK54" s="49"/>
      <c r="CL54" s="49"/>
      <c r="CM54" s="49"/>
      <c r="CN54" s="100"/>
      <c r="CO54" s="144"/>
      <c r="CP54" s="29"/>
      <c r="CQ54" s="29"/>
      <c r="CR54" s="49"/>
      <c r="CS54" s="45"/>
      <c r="CT54" s="49"/>
      <c r="CU54" s="45"/>
      <c r="CV54" s="49"/>
      <c r="CW54" s="45"/>
      <c r="CX54" s="45"/>
      <c r="CY54" s="45"/>
      <c r="CZ54" s="119"/>
      <c r="DA54" s="34"/>
      <c r="DB54" s="34"/>
      <c r="DC54" s="39"/>
      <c r="DD54" s="39"/>
      <c r="DE54" s="39"/>
      <c r="DF54" s="39"/>
      <c r="DG54" s="34"/>
      <c r="DH54" s="35">
        <f t="shared" si="4"/>
        <v>0</v>
      </c>
      <c r="DI54" s="35"/>
      <c r="DJ54" s="43"/>
      <c r="DK54" s="126"/>
      <c r="DL54" s="144"/>
      <c r="DM54" s="15"/>
      <c r="DN54" s="15"/>
    </row>
    <row r="55" spans="1:118" s="17" customFormat="1">
      <c r="A55" s="106" t="s">
        <v>512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100"/>
      <c r="M55" s="29"/>
      <c r="N55" s="29"/>
      <c r="O55" s="49"/>
      <c r="P55" s="49"/>
      <c r="Q55" s="49"/>
      <c r="R55" s="45"/>
      <c r="S55" s="49"/>
      <c r="T55" s="49"/>
      <c r="U55" s="49"/>
      <c r="V55" s="49"/>
      <c r="W55" s="100"/>
      <c r="X55" s="110" t="s">
        <v>512</v>
      </c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100"/>
      <c r="AJ55" s="29" t="s">
        <v>399</v>
      </c>
      <c r="AK55" s="29" t="s">
        <v>400</v>
      </c>
      <c r="AL55" s="49">
        <v>10</v>
      </c>
      <c r="AM55" s="49">
        <v>45.3</v>
      </c>
      <c r="AN55" s="49"/>
      <c r="AO55" s="49"/>
      <c r="AP55" s="49">
        <v>1</v>
      </c>
      <c r="AQ55" s="93">
        <f t="shared" si="1"/>
        <v>45.3</v>
      </c>
      <c r="AR55" s="93"/>
      <c r="AS55" s="46">
        <f t="shared" si="2"/>
        <v>4.5299999999999994</v>
      </c>
      <c r="AT55" s="59"/>
      <c r="AU55" s="106" t="s">
        <v>512</v>
      </c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100"/>
      <c r="BG55" s="29" t="s">
        <v>523</v>
      </c>
      <c r="BH55" s="29" t="s">
        <v>524</v>
      </c>
      <c r="BI55" s="49">
        <v>10</v>
      </c>
      <c r="BJ55" s="49">
        <v>42.8</v>
      </c>
      <c r="BK55" s="49"/>
      <c r="BL55" s="49"/>
      <c r="BM55" s="49">
        <v>1</v>
      </c>
      <c r="BN55" s="93">
        <f t="shared" si="0"/>
        <v>42.8</v>
      </c>
      <c r="BO55" s="93"/>
      <c r="BP55" s="46">
        <f t="shared" si="3"/>
        <v>4.2799999999999994</v>
      </c>
      <c r="BQ55" s="59"/>
      <c r="BR55" s="106" t="s">
        <v>512</v>
      </c>
      <c r="BS55" s="29" t="s">
        <v>733</v>
      </c>
      <c r="BT55" s="29" t="s">
        <v>734</v>
      </c>
      <c r="BU55" s="75">
        <v>5</v>
      </c>
      <c r="BV55" s="75">
        <v>28</v>
      </c>
      <c r="BW55" s="75"/>
      <c r="BX55" s="75"/>
      <c r="BY55" s="75"/>
      <c r="BZ55" s="30">
        <f>BV55*BY55</f>
        <v>0</v>
      </c>
      <c r="CA55" s="30">
        <f>BY55*BX55</f>
        <v>0</v>
      </c>
      <c r="CB55" s="77">
        <f>BV55/BU55</f>
        <v>5.6</v>
      </c>
      <c r="CC55" s="115">
        <f>BX55/BU55</f>
        <v>0</v>
      </c>
      <c r="CD55" s="49"/>
      <c r="CE55" s="49"/>
      <c r="CF55" s="49"/>
      <c r="CG55" s="49">
        <v>0</v>
      </c>
      <c r="CH55" s="49"/>
      <c r="CI55" s="49"/>
      <c r="CJ55" s="49"/>
      <c r="CK55" s="49"/>
      <c r="CL55" s="49"/>
      <c r="CM55" s="49"/>
      <c r="CN55" s="100"/>
      <c r="CO55" s="106" t="s">
        <v>512</v>
      </c>
      <c r="CP55" s="29"/>
      <c r="CQ55" s="29"/>
      <c r="CR55" s="49"/>
      <c r="CS55" s="45"/>
      <c r="CT55" s="49"/>
      <c r="CU55" s="45"/>
      <c r="CV55" s="49"/>
      <c r="CW55" s="45"/>
      <c r="CX55" s="45"/>
      <c r="CY55" s="45"/>
      <c r="CZ55" s="119"/>
      <c r="DA55" s="34" t="s">
        <v>618</v>
      </c>
      <c r="DB55" s="34" t="s">
        <v>619</v>
      </c>
      <c r="DC55" s="39">
        <v>5</v>
      </c>
      <c r="DD55" s="39">
        <v>19.899999999999999</v>
      </c>
      <c r="DE55" s="39"/>
      <c r="DF55" s="39"/>
      <c r="DG55" s="34">
        <v>2</v>
      </c>
      <c r="DH55" s="35">
        <f>DD55*DG55</f>
        <v>39.799999999999997</v>
      </c>
      <c r="DI55" s="35">
        <f>DG55*DF55</f>
        <v>0</v>
      </c>
      <c r="DJ55" s="43">
        <f>DD55/DC55</f>
        <v>3.9799999999999995</v>
      </c>
      <c r="DK55" s="126">
        <f>DF55/DC55</f>
        <v>0</v>
      </c>
      <c r="DL55" s="106" t="s">
        <v>512</v>
      </c>
      <c r="DM55" s="15"/>
      <c r="DN55" s="15"/>
    </row>
    <row r="56" spans="1:118" s="17" customFormat="1">
      <c r="A56" s="106" t="s">
        <v>398</v>
      </c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100"/>
      <c r="M56" s="29"/>
      <c r="N56" s="29"/>
      <c r="O56" s="49"/>
      <c r="P56" s="49"/>
      <c r="Q56" s="49"/>
      <c r="R56" s="45"/>
      <c r="S56" s="49"/>
      <c r="T56" s="49"/>
      <c r="U56" s="49"/>
      <c r="V56" s="49"/>
      <c r="W56" s="100"/>
      <c r="X56" s="110" t="s">
        <v>398</v>
      </c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100"/>
      <c r="AJ56" s="29" t="s">
        <v>520</v>
      </c>
      <c r="AK56" s="29" t="s">
        <v>402</v>
      </c>
      <c r="AL56" s="49">
        <v>5</v>
      </c>
      <c r="AM56" s="49">
        <v>10.199999999999999</v>
      </c>
      <c r="AN56" s="49"/>
      <c r="AO56" s="49"/>
      <c r="AP56" s="49">
        <v>2</v>
      </c>
      <c r="AQ56" s="93">
        <f t="shared" si="1"/>
        <v>20.399999999999999</v>
      </c>
      <c r="AR56" s="93"/>
      <c r="AS56" s="46">
        <f t="shared" si="2"/>
        <v>2.04</v>
      </c>
      <c r="AT56" s="59"/>
      <c r="AU56" s="106" t="s">
        <v>398</v>
      </c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100"/>
      <c r="BG56" s="29" t="s">
        <v>521</v>
      </c>
      <c r="BH56" s="29" t="s">
        <v>522</v>
      </c>
      <c r="BI56" s="49">
        <v>10</v>
      </c>
      <c r="BJ56" s="49">
        <v>20.5</v>
      </c>
      <c r="BK56" s="49"/>
      <c r="BL56" s="49"/>
      <c r="BM56" s="49">
        <v>2</v>
      </c>
      <c r="BN56" s="93">
        <f t="shared" si="0"/>
        <v>41</v>
      </c>
      <c r="BO56" s="93"/>
      <c r="BP56" s="46">
        <f t="shared" si="3"/>
        <v>2.0499999999999998</v>
      </c>
      <c r="BQ56" s="59"/>
      <c r="BR56" s="106" t="s">
        <v>398</v>
      </c>
      <c r="BS56" s="29"/>
      <c r="BT56" s="29"/>
      <c r="BU56" s="75"/>
      <c r="BV56" s="75"/>
      <c r="BW56" s="75"/>
      <c r="BX56" s="75"/>
      <c r="BY56" s="75"/>
      <c r="BZ56" s="75"/>
      <c r="CA56" s="75"/>
      <c r="CB56" s="75"/>
      <c r="CC56" s="113"/>
      <c r="CD56" s="49"/>
      <c r="CE56" s="49"/>
      <c r="CF56" s="49"/>
      <c r="CG56" s="49">
        <v>0</v>
      </c>
      <c r="CH56" s="49"/>
      <c r="CI56" s="49"/>
      <c r="CJ56" s="49"/>
      <c r="CK56" s="49"/>
      <c r="CL56" s="49"/>
      <c r="CM56" s="49"/>
      <c r="CN56" s="100"/>
      <c r="CO56" s="106" t="s">
        <v>398</v>
      </c>
      <c r="CP56" s="29"/>
      <c r="CQ56" s="29"/>
      <c r="CR56" s="49"/>
      <c r="CS56" s="45"/>
      <c r="CT56" s="49"/>
      <c r="CU56" s="45"/>
      <c r="CV56" s="49"/>
      <c r="CW56" s="45"/>
      <c r="CX56" s="45"/>
      <c r="CY56" s="45"/>
      <c r="CZ56" s="119"/>
      <c r="DA56" s="34" t="s">
        <v>620</v>
      </c>
      <c r="DB56" s="34" t="s">
        <v>621</v>
      </c>
      <c r="DC56" s="39">
        <v>10</v>
      </c>
      <c r="DD56" s="39">
        <v>24.6</v>
      </c>
      <c r="DE56" s="39"/>
      <c r="DF56" s="39"/>
      <c r="DG56" s="34">
        <v>1</v>
      </c>
      <c r="DH56" s="35">
        <f>DD56*DG56</f>
        <v>24.6</v>
      </c>
      <c r="DI56" s="35">
        <f>DG56*DF56</f>
        <v>0</v>
      </c>
      <c r="DJ56" s="43">
        <f>DD56/DC56</f>
        <v>2.46</v>
      </c>
      <c r="DK56" s="126">
        <f>DF56/DC56</f>
        <v>0</v>
      </c>
      <c r="DL56" s="106" t="s">
        <v>398</v>
      </c>
      <c r="DM56" s="15"/>
      <c r="DN56" s="15"/>
    </row>
    <row r="57" spans="1:118" s="16" customFormat="1">
      <c r="A57" s="106" t="s">
        <v>45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100"/>
      <c r="M57" s="29"/>
      <c r="N57" s="29"/>
      <c r="O57" s="49"/>
      <c r="P57" s="49"/>
      <c r="Q57" s="49"/>
      <c r="R57" s="45"/>
      <c r="S57" s="49"/>
      <c r="T57" s="49"/>
      <c r="U57" s="49"/>
      <c r="V57" s="49"/>
      <c r="W57" s="100"/>
      <c r="X57" s="110" t="s">
        <v>45</v>
      </c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100"/>
      <c r="AJ57" s="29"/>
      <c r="AK57" s="29"/>
      <c r="AL57" s="49"/>
      <c r="AM57" s="49"/>
      <c r="AN57" s="49"/>
      <c r="AO57" s="49"/>
      <c r="AP57" s="49"/>
      <c r="AQ57" s="93">
        <f t="shared" si="1"/>
        <v>0</v>
      </c>
      <c r="AR57" s="93"/>
      <c r="AS57" s="46"/>
      <c r="AT57" s="59"/>
      <c r="AU57" s="106" t="s">
        <v>45</v>
      </c>
      <c r="AV57" s="49" t="s">
        <v>310</v>
      </c>
      <c r="AW57" s="49"/>
      <c r="AX57" s="49">
        <v>5</v>
      </c>
      <c r="AY57" s="49">
        <v>94.05</v>
      </c>
      <c r="AZ57" s="54">
        <v>0.25</v>
      </c>
      <c r="BA57" s="49">
        <f>AY57-(AY57*AZ57)</f>
        <v>70.537499999999994</v>
      </c>
      <c r="BB57" s="49"/>
      <c r="BC57" s="49">
        <f>BB57*AY57</f>
        <v>0</v>
      </c>
      <c r="BD57" s="49">
        <f>BA57*BB57</f>
        <v>0</v>
      </c>
      <c r="BE57" s="49">
        <f>AY57/AX57</f>
        <v>18.809999999999999</v>
      </c>
      <c r="BF57" s="100">
        <f>BA57/AX57</f>
        <v>14.107499999999998</v>
      </c>
      <c r="BG57" s="29"/>
      <c r="BH57" s="29"/>
      <c r="BI57" s="49"/>
      <c r="BJ57" s="49"/>
      <c r="BK57" s="49"/>
      <c r="BL57" s="49"/>
      <c r="BM57" s="49"/>
      <c r="BN57" s="93">
        <f t="shared" si="0"/>
        <v>0</v>
      </c>
      <c r="BO57" s="93"/>
      <c r="BP57" s="46"/>
      <c r="BQ57" s="59"/>
      <c r="BR57" s="106" t="s">
        <v>45</v>
      </c>
      <c r="BS57" s="29" t="s">
        <v>715</v>
      </c>
      <c r="BT57" s="29" t="s">
        <v>716</v>
      </c>
      <c r="BU57" s="75">
        <v>5</v>
      </c>
      <c r="BV57" s="75">
        <v>57</v>
      </c>
      <c r="BW57" s="75"/>
      <c r="BX57" s="75"/>
      <c r="BY57" s="75"/>
      <c r="BZ57" s="30">
        <f>BV57*BY57</f>
        <v>0</v>
      </c>
      <c r="CA57" s="30">
        <f>BY57*BX57</f>
        <v>0</v>
      </c>
      <c r="CB57" s="77">
        <f>BV57/BU57</f>
        <v>11.4</v>
      </c>
      <c r="CC57" s="115">
        <f>BX57/BU57</f>
        <v>0</v>
      </c>
      <c r="CD57" s="49"/>
      <c r="CE57" s="49"/>
      <c r="CF57" s="49"/>
      <c r="CG57" s="49">
        <v>0</v>
      </c>
      <c r="CH57" s="49"/>
      <c r="CI57" s="49"/>
      <c r="CJ57" s="49"/>
      <c r="CK57" s="49"/>
      <c r="CL57" s="49"/>
      <c r="CM57" s="49"/>
      <c r="CN57" s="100"/>
      <c r="CO57" s="106" t="s">
        <v>45</v>
      </c>
      <c r="CP57" s="29"/>
      <c r="CQ57" s="29"/>
      <c r="CR57" s="49"/>
      <c r="CS57" s="45"/>
      <c r="CT57" s="49"/>
      <c r="CU57" s="45"/>
      <c r="CV57" s="49"/>
      <c r="CW57" s="45"/>
      <c r="CX57" s="45"/>
      <c r="CY57" s="45"/>
      <c r="CZ57" s="119"/>
      <c r="DA57" s="34"/>
      <c r="DB57" s="34"/>
      <c r="DC57" s="39"/>
      <c r="DD57" s="39"/>
      <c r="DE57" s="39"/>
      <c r="DF57" s="39"/>
      <c r="DG57" s="34"/>
      <c r="DH57" s="35">
        <f t="shared" si="4"/>
        <v>0</v>
      </c>
      <c r="DI57" s="35"/>
      <c r="DJ57" s="43"/>
      <c r="DK57" s="126"/>
      <c r="DL57" s="106" t="s">
        <v>45</v>
      </c>
      <c r="DM57" s="15"/>
      <c r="DN57" s="15"/>
    </row>
    <row r="58" spans="1:118" s="16" customFormat="1">
      <c r="A58" s="142" t="s">
        <v>392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100"/>
      <c r="M58" s="29"/>
      <c r="N58" s="29"/>
      <c r="O58" s="49"/>
      <c r="P58" s="49"/>
      <c r="Q58" s="49"/>
      <c r="R58" s="45"/>
      <c r="S58" s="49"/>
      <c r="T58" s="49"/>
      <c r="U58" s="49"/>
      <c r="V58" s="49"/>
      <c r="W58" s="100"/>
      <c r="X58" s="149" t="s">
        <v>392</v>
      </c>
      <c r="Y58" s="49"/>
      <c r="Z58" s="49"/>
      <c r="AA58" s="93"/>
      <c r="AB58" s="93"/>
      <c r="AC58" s="93"/>
      <c r="AD58" s="93"/>
      <c r="AE58" s="93"/>
      <c r="AF58" s="93"/>
      <c r="AG58" s="93"/>
      <c r="AH58" s="93"/>
      <c r="AI58" s="94"/>
      <c r="AJ58" s="29" t="s">
        <v>395</v>
      </c>
      <c r="AK58" s="29" t="s">
        <v>396</v>
      </c>
      <c r="AL58" s="49">
        <v>5</v>
      </c>
      <c r="AM58" s="49">
        <v>54</v>
      </c>
      <c r="AN58" s="49"/>
      <c r="AO58" s="49"/>
      <c r="AP58" s="49">
        <v>1</v>
      </c>
      <c r="AQ58" s="93">
        <f t="shared" si="1"/>
        <v>54</v>
      </c>
      <c r="AR58" s="93"/>
      <c r="AS58" s="46">
        <f t="shared" si="2"/>
        <v>10.8</v>
      </c>
      <c r="AT58" s="59"/>
      <c r="AU58" s="142" t="s">
        <v>392</v>
      </c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100"/>
      <c r="BG58" s="29" t="s">
        <v>514</v>
      </c>
      <c r="BH58" s="29" t="s">
        <v>513</v>
      </c>
      <c r="BI58" s="49">
        <v>25</v>
      </c>
      <c r="BJ58" s="49">
        <v>25</v>
      </c>
      <c r="BK58" s="49"/>
      <c r="BL58" s="49"/>
      <c r="BM58" s="49">
        <v>2</v>
      </c>
      <c r="BN58" s="93">
        <f t="shared" si="0"/>
        <v>50</v>
      </c>
      <c r="BO58" s="93"/>
      <c r="BP58" s="46">
        <f t="shared" si="3"/>
        <v>1</v>
      </c>
      <c r="BQ58" s="59"/>
      <c r="BR58" s="142" t="s">
        <v>392</v>
      </c>
      <c r="BS58" s="30"/>
      <c r="BT58" s="30"/>
      <c r="BU58" s="76"/>
      <c r="BV58" s="76"/>
      <c r="BW58" s="76"/>
      <c r="BX58" s="76"/>
      <c r="BY58" s="76"/>
      <c r="BZ58" s="76"/>
      <c r="CA58" s="76"/>
      <c r="CB58" s="76"/>
      <c r="CC58" s="114"/>
      <c r="CD58" s="49"/>
      <c r="CE58" s="49"/>
      <c r="CF58" s="93"/>
      <c r="CG58" s="93">
        <v>0</v>
      </c>
      <c r="CH58" s="93"/>
      <c r="CI58" s="93"/>
      <c r="CJ58" s="93"/>
      <c r="CK58" s="93"/>
      <c r="CL58" s="93"/>
      <c r="CM58" s="93"/>
      <c r="CN58" s="94"/>
      <c r="CO58" s="142" t="s">
        <v>392</v>
      </c>
      <c r="CP58" s="30"/>
      <c r="CQ58" s="30"/>
      <c r="CR58" s="93"/>
      <c r="CS58" s="46"/>
      <c r="CT58" s="93"/>
      <c r="CU58" s="46"/>
      <c r="CV58" s="49"/>
      <c r="CW58" s="46"/>
      <c r="CX58" s="46"/>
      <c r="CY58" s="46"/>
      <c r="CZ58" s="59"/>
      <c r="DA58" s="35" t="s">
        <v>617</v>
      </c>
      <c r="DB58" s="35" t="s">
        <v>614</v>
      </c>
      <c r="DC58" s="40">
        <v>5</v>
      </c>
      <c r="DD58" s="40">
        <v>25.5</v>
      </c>
      <c r="DE58" s="40"/>
      <c r="DF58" s="40"/>
      <c r="DG58" s="35">
        <v>5</v>
      </c>
      <c r="DH58" s="35">
        <f>DD58*DG58</f>
        <v>127.5</v>
      </c>
      <c r="DI58" s="35">
        <f>DG58*DF58</f>
        <v>0</v>
      </c>
      <c r="DJ58" s="43">
        <f>DD58/DC58</f>
        <v>5.0999999999999996</v>
      </c>
      <c r="DK58" s="126">
        <f>DF58/DC58</f>
        <v>0</v>
      </c>
      <c r="DL58" s="142" t="s">
        <v>392</v>
      </c>
      <c r="DM58" s="15"/>
      <c r="DN58" s="15"/>
    </row>
    <row r="59" spans="1:118" s="16" customFormat="1">
      <c r="A59" s="144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100"/>
      <c r="M59" s="29"/>
      <c r="N59" s="29"/>
      <c r="O59" s="49"/>
      <c r="P59" s="49"/>
      <c r="Q59" s="49"/>
      <c r="R59" s="45"/>
      <c r="S59" s="49"/>
      <c r="T59" s="49"/>
      <c r="U59" s="49"/>
      <c r="V59" s="49"/>
      <c r="W59" s="100"/>
      <c r="X59" s="148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100"/>
      <c r="AJ59" s="29" t="s">
        <v>394</v>
      </c>
      <c r="AK59" s="29" t="s">
        <v>393</v>
      </c>
      <c r="AL59" s="49">
        <v>5</v>
      </c>
      <c r="AM59" s="49">
        <v>31.7</v>
      </c>
      <c r="AN59" s="49"/>
      <c r="AO59" s="49"/>
      <c r="AP59" s="49">
        <v>1</v>
      </c>
      <c r="AQ59" s="93">
        <f t="shared" si="1"/>
        <v>31.7</v>
      </c>
      <c r="AR59" s="93"/>
      <c r="AS59" s="46">
        <f t="shared" si="2"/>
        <v>6.34</v>
      </c>
      <c r="AT59" s="59"/>
      <c r="AU59" s="144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100"/>
      <c r="BG59" s="29" t="s">
        <v>515</v>
      </c>
      <c r="BH59" s="29" t="s">
        <v>516</v>
      </c>
      <c r="BI59" s="49">
        <v>5</v>
      </c>
      <c r="BJ59" s="49">
        <v>13.5</v>
      </c>
      <c r="BK59" s="49"/>
      <c r="BL59" s="49"/>
      <c r="BM59" s="49">
        <v>2</v>
      </c>
      <c r="BN59" s="93">
        <f t="shared" si="0"/>
        <v>27</v>
      </c>
      <c r="BO59" s="93"/>
      <c r="BP59" s="46">
        <f t="shared" si="3"/>
        <v>2.7</v>
      </c>
      <c r="BQ59" s="59"/>
      <c r="BR59" s="144"/>
      <c r="BS59" s="29"/>
      <c r="BT59" s="29"/>
      <c r="BU59" s="75"/>
      <c r="BV59" s="75"/>
      <c r="BW59" s="75"/>
      <c r="BX59" s="75"/>
      <c r="BY59" s="75"/>
      <c r="BZ59" s="75"/>
      <c r="CA59" s="75"/>
      <c r="CB59" s="75"/>
      <c r="CC59" s="113"/>
      <c r="CD59" s="49"/>
      <c r="CE59" s="49"/>
      <c r="CF59" s="49"/>
      <c r="CG59" s="49">
        <v>0</v>
      </c>
      <c r="CH59" s="49"/>
      <c r="CI59" s="49"/>
      <c r="CJ59" s="49"/>
      <c r="CK59" s="49"/>
      <c r="CL59" s="49"/>
      <c r="CM59" s="49"/>
      <c r="CN59" s="100"/>
      <c r="CO59" s="144"/>
      <c r="CP59" s="29"/>
      <c r="CQ59" s="29"/>
      <c r="CR59" s="49"/>
      <c r="CS59" s="45"/>
      <c r="CT59" s="49"/>
      <c r="CU59" s="45"/>
      <c r="CV59" s="49"/>
      <c r="CW59" s="45"/>
      <c r="CX59" s="45"/>
      <c r="CY59" s="45"/>
      <c r="CZ59" s="119"/>
      <c r="DA59" s="34" t="s">
        <v>615</v>
      </c>
      <c r="DB59" s="34" t="s">
        <v>616</v>
      </c>
      <c r="DC59" s="39">
        <v>5</v>
      </c>
      <c r="DD59" s="39">
        <v>27</v>
      </c>
      <c r="DE59" s="39"/>
      <c r="DF59" s="39"/>
      <c r="DG59" s="34">
        <v>1</v>
      </c>
      <c r="DH59" s="35">
        <f>DD59*DG59</f>
        <v>27</v>
      </c>
      <c r="DI59" s="35">
        <f>DG59*DF59</f>
        <v>0</v>
      </c>
      <c r="DJ59" s="43">
        <f>DD59/DC59</f>
        <v>5.4</v>
      </c>
      <c r="DK59" s="126">
        <f>DF59/DC59</f>
        <v>0</v>
      </c>
      <c r="DL59" s="144"/>
      <c r="DM59" s="15"/>
      <c r="DN59" s="15"/>
    </row>
    <row r="60" spans="1:118">
      <c r="A60" s="142" t="s">
        <v>12</v>
      </c>
      <c r="O60" s="93"/>
      <c r="P60" s="93"/>
      <c r="Q60" s="93"/>
      <c r="R60" s="46"/>
      <c r="S60" s="93"/>
      <c r="T60" s="93"/>
      <c r="U60" s="93"/>
      <c r="V60" s="93"/>
      <c r="W60" s="94"/>
      <c r="X60" s="149" t="s">
        <v>12</v>
      </c>
      <c r="AL60" s="93"/>
      <c r="AM60" s="93"/>
      <c r="AN60" s="93"/>
      <c r="AO60" s="93"/>
      <c r="AP60" s="93"/>
      <c r="AQ60" s="93">
        <f t="shared" si="1"/>
        <v>0</v>
      </c>
      <c r="AR60" s="93"/>
      <c r="AS60" s="46"/>
      <c r="AT60" s="59"/>
      <c r="AU60" s="142" t="s">
        <v>12</v>
      </c>
      <c r="AV60" s="93" t="s">
        <v>873</v>
      </c>
      <c r="AW60" s="93" t="s">
        <v>874</v>
      </c>
      <c r="AX60" s="93">
        <v>3</v>
      </c>
      <c r="AY60" s="93">
        <v>10.76</v>
      </c>
      <c r="AZ60" s="53">
        <v>0.35</v>
      </c>
      <c r="BA60" s="49">
        <f>AY60-(AY60*AZ60)</f>
        <v>6.9939999999999998</v>
      </c>
      <c r="BB60" s="49"/>
      <c r="BC60" s="49">
        <f>BB60*AY60</f>
        <v>0</v>
      </c>
      <c r="BD60" s="49">
        <f>BA60*BB60</f>
        <v>0</v>
      </c>
      <c r="BE60" s="49">
        <f>AY60/AX60</f>
        <v>3.5866666666666664</v>
      </c>
      <c r="BF60" s="100">
        <f>BA60/AX60</f>
        <v>2.3313333333333333</v>
      </c>
      <c r="BG60" s="30" t="s">
        <v>562</v>
      </c>
      <c r="BH60" s="30" t="s">
        <v>563</v>
      </c>
      <c r="BI60" s="93">
        <v>3</v>
      </c>
      <c r="BJ60" s="93">
        <v>4.95</v>
      </c>
      <c r="BK60" s="93"/>
      <c r="BL60" s="93"/>
      <c r="BM60" s="93">
        <v>2</v>
      </c>
      <c r="BN60" s="93">
        <f t="shared" si="0"/>
        <v>9.9</v>
      </c>
      <c r="BO60" s="93"/>
      <c r="BP60" s="46">
        <f t="shared" si="3"/>
        <v>1.6500000000000001</v>
      </c>
      <c r="BQ60" s="59"/>
      <c r="BR60" s="142" t="s">
        <v>12</v>
      </c>
      <c r="BS60" s="30" t="s">
        <v>914</v>
      </c>
      <c r="BT60" s="30" t="s">
        <v>756</v>
      </c>
      <c r="BU60" s="76">
        <v>3</v>
      </c>
      <c r="BV60" s="76">
        <v>5.5</v>
      </c>
      <c r="BZ60" s="30">
        <f>BV60*BY60</f>
        <v>0</v>
      </c>
      <c r="CA60" s="30">
        <f>BY60*BX60</f>
        <v>0</v>
      </c>
      <c r="CB60" s="77">
        <f>BV60/BU60</f>
        <v>1.8333333333333333</v>
      </c>
      <c r="CC60" s="115">
        <f>BX60/BU60</f>
        <v>0</v>
      </c>
      <c r="CD60" s="93" t="s">
        <v>175</v>
      </c>
      <c r="CE60" s="93" t="s">
        <v>173</v>
      </c>
      <c r="CF60" s="93">
        <v>3</v>
      </c>
      <c r="CG60" s="93">
        <v>4.9992799999999997</v>
      </c>
      <c r="CI60" s="49">
        <f t="shared" ref="CI60:CI61" si="36">CG60-(CG60*CH60)</f>
        <v>4.9992799999999997</v>
      </c>
      <c r="CJ60" s="49"/>
      <c r="CK60" s="49">
        <f t="shared" ref="CK60:CK61" si="37">CJ60*CG60</f>
        <v>0</v>
      </c>
      <c r="CL60" s="49">
        <f t="shared" ref="CL60:CL61" si="38">CJ60*CI60</f>
        <v>0</v>
      </c>
      <c r="CM60" s="49">
        <f t="shared" ref="CM60:CM61" si="39">CG60/CF60</f>
        <v>1.6664266666666665</v>
      </c>
      <c r="CN60" s="100">
        <f t="shared" ref="CN60:CN61" si="40">CI60/CF60</f>
        <v>1.6664266666666665</v>
      </c>
      <c r="CO60" s="142" t="s">
        <v>12</v>
      </c>
      <c r="CR60" s="93"/>
      <c r="CV60" s="93"/>
      <c r="DH60" s="35">
        <f t="shared" si="4"/>
        <v>0</v>
      </c>
      <c r="DJ60" s="43"/>
      <c r="DK60" s="126"/>
      <c r="DL60" s="142" t="s">
        <v>12</v>
      </c>
      <c r="DM60" s="25" t="s">
        <v>13</v>
      </c>
      <c r="DN60" s="25" t="s">
        <v>14</v>
      </c>
    </row>
    <row r="61" spans="1:118" s="17" customFormat="1">
      <c r="A61" s="144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100"/>
      <c r="M61" s="29"/>
      <c r="N61" s="29"/>
      <c r="O61" s="49"/>
      <c r="P61" s="49"/>
      <c r="Q61" s="49"/>
      <c r="R61" s="45"/>
      <c r="S61" s="49"/>
      <c r="T61" s="49"/>
      <c r="U61" s="49"/>
      <c r="V61" s="49"/>
      <c r="W61" s="100"/>
      <c r="X61" s="148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100"/>
      <c r="AJ61" s="29"/>
      <c r="AK61" s="29"/>
      <c r="AL61" s="49"/>
      <c r="AM61" s="49"/>
      <c r="AN61" s="49"/>
      <c r="AO61" s="49"/>
      <c r="AP61" s="49"/>
      <c r="AQ61" s="93">
        <f t="shared" si="1"/>
        <v>0</v>
      </c>
      <c r="AR61" s="93"/>
      <c r="AS61" s="46"/>
      <c r="AT61" s="59"/>
      <c r="AU61" s="144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100"/>
      <c r="BG61" s="29" t="s">
        <v>564</v>
      </c>
      <c r="BH61" s="29" t="s">
        <v>565</v>
      </c>
      <c r="BI61" s="49">
        <v>3</v>
      </c>
      <c r="BJ61" s="49">
        <v>4.95</v>
      </c>
      <c r="BK61" s="49"/>
      <c r="BL61" s="49"/>
      <c r="BM61" s="49">
        <v>2</v>
      </c>
      <c r="BN61" s="93">
        <f t="shared" si="0"/>
        <v>9.9</v>
      </c>
      <c r="BO61" s="93"/>
      <c r="BP61" s="46">
        <f t="shared" si="3"/>
        <v>1.6500000000000001</v>
      </c>
      <c r="BQ61" s="59"/>
      <c r="BR61" s="144"/>
      <c r="BS61" s="29" t="s">
        <v>915</v>
      </c>
      <c r="BT61" s="29" t="s">
        <v>755</v>
      </c>
      <c r="BU61" s="75">
        <v>3</v>
      </c>
      <c r="BV61" s="75">
        <v>5.5</v>
      </c>
      <c r="BW61" s="75"/>
      <c r="BX61" s="75"/>
      <c r="BY61" s="75"/>
      <c r="BZ61" s="30">
        <f>BV61*BY61</f>
        <v>0</v>
      </c>
      <c r="CA61" s="30">
        <f>BY61*BX61</f>
        <v>0</v>
      </c>
      <c r="CB61" s="77">
        <f>BV61/BU61</f>
        <v>1.8333333333333333</v>
      </c>
      <c r="CC61" s="115">
        <f>BX61/BU61</f>
        <v>0</v>
      </c>
      <c r="CD61" s="49" t="s">
        <v>176</v>
      </c>
      <c r="CE61" s="49" t="s">
        <v>174</v>
      </c>
      <c r="CF61" s="49">
        <v>3</v>
      </c>
      <c r="CG61" s="49">
        <v>7.5347999999999997</v>
      </c>
      <c r="CH61" s="49"/>
      <c r="CI61" s="49">
        <f t="shared" si="36"/>
        <v>7.5347999999999997</v>
      </c>
      <c r="CJ61" s="49"/>
      <c r="CK61" s="49">
        <f t="shared" si="37"/>
        <v>0</v>
      </c>
      <c r="CL61" s="49">
        <f t="shared" si="38"/>
        <v>0</v>
      </c>
      <c r="CM61" s="49">
        <f t="shared" si="39"/>
        <v>2.5116000000000001</v>
      </c>
      <c r="CN61" s="100">
        <f t="shared" si="40"/>
        <v>2.5116000000000001</v>
      </c>
      <c r="CO61" s="144"/>
      <c r="CP61" s="29"/>
      <c r="CQ61" s="29"/>
      <c r="CR61" s="49"/>
      <c r="CS61" s="45"/>
      <c r="CT61" s="49"/>
      <c r="CU61" s="45"/>
      <c r="CV61" s="49"/>
      <c r="CW61" s="45"/>
      <c r="CX61" s="45"/>
      <c r="CY61" s="45"/>
      <c r="CZ61" s="119"/>
      <c r="DA61" s="34"/>
      <c r="DB61" s="34"/>
      <c r="DC61" s="39"/>
      <c r="DD61" s="39"/>
      <c r="DE61" s="39"/>
      <c r="DF61" s="39"/>
      <c r="DG61" s="34"/>
      <c r="DH61" s="35">
        <f t="shared" si="4"/>
        <v>0</v>
      </c>
      <c r="DI61" s="35"/>
      <c r="DJ61" s="43"/>
      <c r="DK61" s="126"/>
      <c r="DL61" s="144"/>
      <c r="DM61" s="15" t="s">
        <v>15</v>
      </c>
      <c r="DN61" s="15" t="s">
        <v>16</v>
      </c>
    </row>
    <row r="62" spans="1:118" s="17" customFormat="1">
      <c r="A62" s="142" t="s">
        <v>357</v>
      </c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100"/>
      <c r="M62" s="29"/>
      <c r="N62" s="29"/>
      <c r="O62" s="49"/>
      <c r="P62" s="49"/>
      <c r="Q62" s="49"/>
      <c r="R62" s="45"/>
      <c r="S62" s="49"/>
      <c r="T62" s="49"/>
      <c r="U62" s="49"/>
      <c r="V62" s="49"/>
      <c r="W62" s="100"/>
      <c r="X62" s="149" t="s">
        <v>357</v>
      </c>
      <c r="Y62" s="49"/>
      <c r="Z62" s="49"/>
      <c r="AA62" s="93"/>
      <c r="AB62" s="93"/>
      <c r="AC62" s="93"/>
      <c r="AD62" s="93"/>
      <c r="AE62" s="93"/>
      <c r="AF62" s="93"/>
      <c r="AG62" s="93"/>
      <c r="AH62" s="93"/>
      <c r="AI62" s="94"/>
      <c r="AJ62" s="30" t="s">
        <v>360</v>
      </c>
      <c r="AK62" s="30" t="s">
        <v>361</v>
      </c>
      <c r="AL62" s="93">
        <v>100</v>
      </c>
      <c r="AM62" s="93">
        <v>6.7</v>
      </c>
      <c r="AN62" s="93"/>
      <c r="AO62" s="93"/>
      <c r="AP62" s="93">
        <v>10</v>
      </c>
      <c r="AQ62" s="93">
        <f t="shared" si="1"/>
        <v>67</v>
      </c>
      <c r="AR62" s="93"/>
      <c r="AS62" s="46">
        <f t="shared" si="2"/>
        <v>6.7000000000000004E-2</v>
      </c>
      <c r="AT62" s="59"/>
      <c r="AU62" s="142" t="s">
        <v>357</v>
      </c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100"/>
      <c r="BG62" s="30" t="s">
        <v>806</v>
      </c>
      <c r="BH62" s="30" t="s">
        <v>491</v>
      </c>
      <c r="BI62" s="93">
        <v>100</v>
      </c>
      <c r="BJ62" s="93">
        <v>6.35</v>
      </c>
      <c r="BK62" s="93"/>
      <c r="BL62" s="93"/>
      <c r="BM62" s="93">
        <v>10</v>
      </c>
      <c r="BN62" s="93">
        <f t="shared" si="0"/>
        <v>63.5</v>
      </c>
      <c r="BO62" s="93"/>
      <c r="BP62" s="46">
        <f t="shared" si="3"/>
        <v>6.3500000000000001E-2</v>
      </c>
      <c r="BQ62" s="59"/>
      <c r="BR62" s="142" t="s">
        <v>357</v>
      </c>
      <c r="BS62" s="30"/>
      <c r="BT62" s="30"/>
      <c r="BU62" s="76"/>
      <c r="BV62" s="76"/>
      <c r="BW62" s="76"/>
      <c r="BX62" s="76"/>
      <c r="BY62" s="76"/>
      <c r="BZ62" s="76"/>
      <c r="CA62" s="76"/>
      <c r="CB62" s="76"/>
      <c r="CC62" s="114"/>
      <c r="CD62" s="49"/>
      <c r="CE62" s="49"/>
      <c r="CF62" s="93"/>
      <c r="CG62" s="93">
        <v>0</v>
      </c>
      <c r="CH62" s="93"/>
      <c r="CI62" s="93"/>
      <c r="CJ62" s="93"/>
      <c r="CK62" s="93"/>
      <c r="CL62" s="93"/>
      <c r="CM62" s="93"/>
      <c r="CN62" s="94"/>
      <c r="CO62" s="142" t="s">
        <v>357</v>
      </c>
      <c r="CP62" s="30"/>
      <c r="CQ62" s="30"/>
      <c r="CR62" s="93"/>
      <c r="CS62" s="46"/>
      <c r="CT62" s="93"/>
      <c r="CU62" s="46"/>
      <c r="CV62" s="93"/>
      <c r="CW62" s="46"/>
      <c r="CX62" s="46"/>
      <c r="CY62" s="46"/>
      <c r="CZ62" s="59"/>
      <c r="DA62" s="35" t="s">
        <v>787</v>
      </c>
      <c r="DB62" s="35" t="s">
        <v>636</v>
      </c>
      <c r="DC62" s="40">
        <v>100</v>
      </c>
      <c r="DD62" s="40">
        <v>8.9499999999999993</v>
      </c>
      <c r="DE62" s="40"/>
      <c r="DF62" s="40"/>
      <c r="DG62" s="35">
        <v>10</v>
      </c>
      <c r="DH62" s="35">
        <f>DD62*DG62</f>
        <v>89.5</v>
      </c>
      <c r="DI62" s="35">
        <f>DG62*DF62</f>
        <v>0</v>
      </c>
      <c r="DJ62" s="43">
        <f>DD62/DC62</f>
        <v>8.9499999999999996E-2</v>
      </c>
      <c r="DK62" s="126">
        <f>DF62/DC62</f>
        <v>0</v>
      </c>
      <c r="DL62" s="142" t="s">
        <v>357</v>
      </c>
      <c r="DM62" s="15"/>
      <c r="DN62" s="15"/>
    </row>
    <row r="63" spans="1:118" s="17" customFormat="1">
      <c r="A63" s="144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100"/>
      <c r="M63" s="29"/>
      <c r="N63" s="29"/>
      <c r="O63" s="49"/>
      <c r="P63" s="49"/>
      <c r="Q63" s="49"/>
      <c r="R63" s="45"/>
      <c r="S63" s="49"/>
      <c r="T63" s="49"/>
      <c r="U63" s="49"/>
      <c r="V63" s="49"/>
      <c r="W63" s="100"/>
      <c r="X63" s="148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100"/>
      <c r="AJ63" s="29" t="s">
        <v>358</v>
      </c>
      <c r="AK63" s="29" t="s">
        <v>359</v>
      </c>
      <c r="AL63" s="49">
        <v>100</v>
      </c>
      <c r="AM63" s="49">
        <v>6.9</v>
      </c>
      <c r="AN63" s="49"/>
      <c r="AO63" s="49"/>
      <c r="AP63" s="49">
        <v>2</v>
      </c>
      <c r="AQ63" s="93">
        <f t="shared" si="1"/>
        <v>13.8</v>
      </c>
      <c r="AR63" s="93"/>
      <c r="AS63" s="46">
        <f t="shared" si="2"/>
        <v>6.9000000000000006E-2</v>
      </c>
      <c r="AT63" s="59"/>
      <c r="AU63" s="144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100"/>
      <c r="BG63" s="29" t="s">
        <v>805</v>
      </c>
      <c r="BH63" s="29" t="s">
        <v>498</v>
      </c>
      <c r="BI63" s="49">
        <v>100</v>
      </c>
      <c r="BJ63" s="49">
        <v>7.9</v>
      </c>
      <c r="BK63" s="49"/>
      <c r="BL63" s="49"/>
      <c r="BM63" s="49">
        <v>2</v>
      </c>
      <c r="BN63" s="93">
        <f t="shared" si="0"/>
        <v>15.8</v>
      </c>
      <c r="BO63" s="93"/>
      <c r="BP63" s="46">
        <f>BJ63/BI63</f>
        <v>7.9000000000000001E-2</v>
      </c>
      <c r="BQ63" s="59"/>
      <c r="BR63" s="144"/>
      <c r="BS63" s="29"/>
      <c r="BT63" s="29"/>
      <c r="BU63" s="75"/>
      <c r="BV63" s="75"/>
      <c r="BW63" s="75"/>
      <c r="BX63" s="75"/>
      <c r="BY63" s="75"/>
      <c r="BZ63" s="75"/>
      <c r="CA63" s="75"/>
      <c r="CB63" s="75"/>
      <c r="CC63" s="113"/>
      <c r="CD63" s="49"/>
      <c r="CE63" s="49"/>
      <c r="CF63" s="49"/>
      <c r="CG63" s="49">
        <v>0</v>
      </c>
      <c r="CH63" s="49"/>
      <c r="CI63" s="49"/>
      <c r="CJ63" s="49"/>
      <c r="CK63" s="49"/>
      <c r="CL63" s="49"/>
      <c r="CM63" s="49"/>
      <c r="CN63" s="100"/>
      <c r="CO63" s="144"/>
      <c r="CP63" s="29"/>
      <c r="CQ63" s="29"/>
      <c r="CR63" s="49"/>
      <c r="CS63" s="45"/>
      <c r="CT63" s="49"/>
      <c r="CU63" s="45"/>
      <c r="CV63" s="49"/>
      <c r="CW63" s="45"/>
      <c r="CX63" s="45"/>
      <c r="CY63" s="45"/>
      <c r="CZ63" s="119"/>
      <c r="DA63" s="34" t="s">
        <v>788</v>
      </c>
      <c r="DB63" s="34" t="s">
        <v>637</v>
      </c>
      <c r="DC63" s="39">
        <v>100</v>
      </c>
      <c r="DD63" s="39">
        <v>8.1</v>
      </c>
      <c r="DE63" s="39"/>
      <c r="DF63" s="39"/>
      <c r="DG63" s="34">
        <v>2</v>
      </c>
      <c r="DH63" s="35">
        <f>DD63*DG63</f>
        <v>16.2</v>
      </c>
      <c r="DI63" s="35">
        <f>DG63*DF63</f>
        <v>0</v>
      </c>
      <c r="DJ63" s="43">
        <f>DD63/DC63</f>
        <v>8.1000000000000003E-2</v>
      </c>
      <c r="DK63" s="126">
        <f>DF63/DC63</f>
        <v>0</v>
      </c>
      <c r="DL63" s="144"/>
      <c r="DM63" s="15"/>
      <c r="DN63" s="15"/>
    </row>
    <row r="64" spans="1:118" s="24" customFormat="1">
      <c r="A64" s="107" t="s">
        <v>368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101"/>
      <c r="M64" s="32"/>
      <c r="N64" s="32"/>
      <c r="O64" s="51"/>
      <c r="P64" s="51"/>
      <c r="Q64" s="51"/>
      <c r="R64" s="48"/>
      <c r="S64" s="51"/>
      <c r="T64" s="51"/>
      <c r="U64" s="51"/>
      <c r="V64" s="51"/>
      <c r="W64" s="101"/>
      <c r="X64" s="111" t="s">
        <v>368</v>
      </c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101"/>
      <c r="AJ64" s="32" t="s">
        <v>369</v>
      </c>
      <c r="AK64" s="32" t="s">
        <v>370</v>
      </c>
      <c r="AL64" s="51">
        <v>1000</v>
      </c>
      <c r="AM64" s="51">
        <v>33.6</v>
      </c>
      <c r="AN64" s="51"/>
      <c r="AO64" s="51"/>
      <c r="AP64" s="51">
        <v>1</v>
      </c>
      <c r="AQ64" s="93">
        <f t="shared" si="1"/>
        <v>33.6</v>
      </c>
      <c r="AR64" s="93"/>
      <c r="AS64" s="46">
        <f t="shared" si="2"/>
        <v>3.3600000000000005E-2</v>
      </c>
      <c r="AT64" s="59"/>
      <c r="AU64" s="107" t="s">
        <v>368</v>
      </c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101"/>
      <c r="BG64" s="32" t="s">
        <v>508</v>
      </c>
      <c r="BH64" s="32" t="s">
        <v>509</v>
      </c>
      <c r="BI64" s="51">
        <v>3000</v>
      </c>
      <c r="BJ64" s="51">
        <v>55.4</v>
      </c>
      <c r="BK64" s="51"/>
      <c r="BL64" s="51"/>
      <c r="BM64" s="51">
        <v>1</v>
      </c>
      <c r="BN64" s="93">
        <f t="shared" si="0"/>
        <v>55.4</v>
      </c>
      <c r="BO64" s="93"/>
      <c r="BP64" s="46">
        <f t="shared" si="3"/>
        <v>1.8466666666666666E-2</v>
      </c>
      <c r="BQ64" s="59"/>
      <c r="BR64" s="107" t="s">
        <v>368</v>
      </c>
      <c r="BS64" s="32"/>
      <c r="BT64" s="32"/>
      <c r="BU64" s="79"/>
      <c r="BV64" s="79"/>
      <c r="BW64" s="79"/>
      <c r="BX64" s="79"/>
      <c r="BY64" s="79"/>
      <c r="BZ64" s="79"/>
      <c r="CA64" s="79"/>
      <c r="CB64" s="79"/>
      <c r="CC64" s="116"/>
      <c r="CD64" s="51"/>
      <c r="CE64" s="51"/>
      <c r="CF64" s="51"/>
      <c r="CG64" s="51">
        <v>0</v>
      </c>
      <c r="CH64" s="51"/>
      <c r="CI64" s="51"/>
      <c r="CJ64" s="51"/>
      <c r="CK64" s="51"/>
      <c r="CL64" s="51"/>
      <c r="CM64" s="51"/>
      <c r="CN64" s="101"/>
      <c r="CO64" s="107" t="s">
        <v>368</v>
      </c>
      <c r="CP64" s="32"/>
      <c r="CQ64" s="32"/>
      <c r="CR64" s="51"/>
      <c r="CS64" s="48"/>
      <c r="CT64" s="51"/>
      <c r="CU64" s="48"/>
      <c r="CV64" s="51"/>
      <c r="CW64" s="48"/>
      <c r="CX64" s="48"/>
      <c r="CY64" s="48"/>
      <c r="CZ64" s="120"/>
      <c r="DA64" s="37" t="s">
        <v>646</v>
      </c>
      <c r="DB64" s="37" t="s">
        <v>647</v>
      </c>
      <c r="DC64" s="42">
        <v>3000</v>
      </c>
      <c r="DD64" s="42">
        <v>59</v>
      </c>
      <c r="DE64" s="42"/>
      <c r="DF64" s="42"/>
      <c r="DG64" s="37">
        <v>1</v>
      </c>
      <c r="DH64" s="35">
        <f>DD64*DG64</f>
        <v>59</v>
      </c>
      <c r="DI64" s="35">
        <f>DG64*DF64</f>
        <v>0</v>
      </c>
      <c r="DJ64" s="43">
        <f>DD64/DC64</f>
        <v>1.9666666666666666E-2</v>
      </c>
      <c r="DK64" s="126">
        <f>DF64/DC64</f>
        <v>0</v>
      </c>
      <c r="DL64" s="107" t="s">
        <v>368</v>
      </c>
      <c r="DM64" s="18"/>
      <c r="DN64" s="18"/>
    </row>
    <row r="65" spans="1:118" s="24" customFormat="1">
      <c r="A65" s="142" t="s">
        <v>598</v>
      </c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101"/>
      <c r="M65" s="32"/>
      <c r="N65" s="32"/>
      <c r="O65" s="51"/>
      <c r="P65" s="51"/>
      <c r="Q65" s="51"/>
      <c r="R65" s="48"/>
      <c r="S65" s="51"/>
      <c r="T65" s="51"/>
      <c r="U65" s="51"/>
      <c r="V65" s="51"/>
      <c r="W65" s="101"/>
      <c r="X65" s="149" t="s">
        <v>598</v>
      </c>
      <c r="Y65" s="51"/>
      <c r="Z65" s="51"/>
      <c r="AA65" s="50"/>
      <c r="AB65" s="50"/>
      <c r="AC65" s="50"/>
      <c r="AD65" s="50"/>
      <c r="AE65" s="50"/>
      <c r="AF65" s="50"/>
      <c r="AG65" s="50"/>
      <c r="AH65" s="50"/>
      <c r="AI65" s="62"/>
      <c r="AJ65" s="32"/>
      <c r="AK65" s="32"/>
      <c r="AL65" s="51"/>
      <c r="AM65" s="51"/>
      <c r="AN65" s="51"/>
      <c r="AO65" s="51"/>
      <c r="AP65" s="51"/>
      <c r="AQ65" s="93">
        <f t="shared" si="1"/>
        <v>0</v>
      </c>
      <c r="AR65" s="93"/>
      <c r="AS65" s="46"/>
      <c r="AT65" s="59"/>
      <c r="AU65" s="142" t="s">
        <v>598</v>
      </c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101"/>
      <c r="BG65" s="32"/>
      <c r="BH65" s="32"/>
      <c r="BI65" s="51"/>
      <c r="BJ65" s="51">
        <v>27</v>
      </c>
      <c r="BK65" s="51"/>
      <c r="BL65" s="51"/>
      <c r="BM65" s="51"/>
      <c r="BN65" s="93">
        <f t="shared" si="0"/>
        <v>0</v>
      </c>
      <c r="BO65" s="93"/>
      <c r="BP65" s="46"/>
      <c r="BQ65" s="59"/>
      <c r="BR65" s="142" t="s">
        <v>598</v>
      </c>
      <c r="BS65" s="31"/>
      <c r="BT65" s="31"/>
      <c r="BU65" s="78"/>
      <c r="BV65" s="78"/>
      <c r="BW65" s="78"/>
      <c r="BX65" s="78"/>
      <c r="BY65" s="78"/>
      <c r="BZ65" s="78"/>
      <c r="CA65" s="78"/>
      <c r="CB65" s="78"/>
      <c r="CC65" s="117"/>
      <c r="CD65" s="51"/>
      <c r="CE65" s="51"/>
      <c r="CF65" s="50"/>
      <c r="CG65" s="50">
        <v>0</v>
      </c>
      <c r="CH65" s="50"/>
      <c r="CI65" s="50"/>
      <c r="CJ65" s="50"/>
      <c r="CK65" s="50"/>
      <c r="CL65" s="50"/>
      <c r="CM65" s="50"/>
      <c r="CN65" s="62"/>
      <c r="CO65" s="142" t="s">
        <v>598</v>
      </c>
      <c r="CP65" s="31"/>
      <c r="CQ65" s="31"/>
      <c r="CR65" s="50"/>
      <c r="CS65" s="47"/>
      <c r="CT65" s="50"/>
      <c r="CU65" s="47"/>
      <c r="CV65" s="51"/>
      <c r="CW65" s="47"/>
      <c r="CX65" s="47"/>
      <c r="CY65" s="47"/>
      <c r="CZ65" s="58"/>
      <c r="DA65" s="36"/>
      <c r="DB65" s="36"/>
      <c r="DC65" s="41"/>
      <c r="DD65" s="41"/>
      <c r="DE65" s="41"/>
      <c r="DF65" s="41"/>
      <c r="DG65" s="36"/>
      <c r="DH65" s="35">
        <f t="shared" si="4"/>
        <v>0</v>
      </c>
      <c r="DI65" s="35"/>
      <c r="DJ65" s="43"/>
      <c r="DK65" s="126"/>
      <c r="DL65" s="142" t="s">
        <v>598</v>
      </c>
      <c r="DM65" s="18"/>
      <c r="DN65" s="18"/>
    </row>
    <row r="66" spans="1:118" s="24" customFormat="1">
      <c r="A66" s="143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101"/>
      <c r="M66" s="32"/>
      <c r="N66" s="32"/>
      <c r="O66" s="51"/>
      <c r="P66" s="51"/>
      <c r="Q66" s="51"/>
      <c r="R66" s="48"/>
      <c r="S66" s="51"/>
      <c r="T66" s="51"/>
      <c r="U66" s="51"/>
      <c r="V66" s="51"/>
      <c r="W66" s="101"/>
      <c r="X66" s="147"/>
      <c r="Y66" s="51"/>
      <c r="Z66" s="51"/>
      <c r="AA66" s="93"/>
      <c r="AB66" s="93"/>
      <c r="AC66" s="93"/>
      <c r="AD66" s="93"/>
      <c r="AE66" s="93"/>
      <c r="AF66" s="93"/>
      <c r="AG66" s="93"/>
      <c r="AH66" s="93"/>
      <c r="AI66" s="94"/>
      <c r="AJ66" s="32"/>
      <c r="AK66" s="32"/>
      <c r="AL66" s="51"/>
      <c r="AM66" s="51"/>
      <c r="AN66" s="51"/>
      <c r="AO66" s="51"/>
      <c r="AP66" s="51"/>
      <c r="AQ66" s="93">
        <f t="shared" si="1"/>
        <v>0</v>
      </c>
      <c r="AR66" s="93"/>
      <c r="AS66" s="46"/>
      <c r="AT66" s="59"/>
      <c r="AU66" s="143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101"/>
      <c r="BG66" s="32"/>
      <c r="BH66" s="32"/>
      <c r="BI66" s="51"/>
      <c r="BJ66" s="51">
        <v>52</v>
      </c>
      <c r="BK66" s="51"/>
      <c r="BL66" s="51"/>
      <c r="BM66" s="51"/>
      <c r="BN66" s="93">
        <f t="shared" si="0"/>
        <v>0</v>
      </c>
      <c r="BO66" s="93"/>
      <c r="BP66" s="46"/>
      <c r="BQ66" s="59"/>
      <c r="BR66" s="143"/>
      <c r="BS66" s="30"/>
      <c r="BT66" s="30"/>
      <c r="BU66" s="76"/>
      <c r="BV66" s="76"/>
      <c r="BW66" s="76"/>
      <c r="BX66" s="76"/>
      <c r="BY66" s="76"/>
      <c r="BZ66" s="76"/>
      <c r="CA66" s="76"/>
      <c r="CB66" s="76"/>
      <c r="CC66" s="114"/>
      <c r="CD66" s="51"/>
      <c r="CE66" s="51"/>
      <c r="CF66" s="93"/>
      <c r="CG66" s="93">
        <v>0</v>
      </c>
      <c r="CH66" s="93"/>
      <c r="CI66" s="93"/>
      <c r="CJ66" s="93"/>
      <c r="CK66" s="93"/>
      <c r="CL66" s="93"/>
      <c r="CM66" s="93"/>
      <c r="CN66" s="94"/>
      <c r="CO66" s="143"/>
      <c r="CP66" s="30"/>
      <c r="CQ66" s="30"/>
      <c r="CR66" s="93"/>
      <c r="CS66" s="46"/>
      <c r="CT66" s="93"/>
      <c r="CU66" s="46"/>
      <c r="CV66" s="51"/>
      <c r="CW66" s="46"/>
      <c r="CX66" s="46"/>
      <c r="CY66" s="46"/>
      <c r="CZ66" s="59"/>
      <c r="DA66" s="35"/>
      <c r="DB66" s="35"/>
      <c r="DC66" s="40"/>
      <c r="DD66" s="40"/>
      <c r="DE66" s="40"/>
      <c r="DF66" s="40"/>
      <c r="DG66" s="35"/>
      <c r="DH66" s="35">
        <f t="shared" si="4"/>
        <v>0</v>
      </c>
      <c r="DI66" s="35"/>
      <c r="DJ66" s="43"/>
      <c r="DK66" s="126"/>
      <c r="DL66" s="143"/>
      <c r="DM66" s="18"/>
      <c r="DN66" s="18"/>
    </row>
    <row r="67" spans="1:118" s="24" customFormat="1">
      <c r="A67" s="143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101"/>
      <c r="M67" s="32"/>
      <c r="N67" s="32"/>
      <c r="O67" s="51"/>
      <c r="P67" s="51"/>
      <c r="Q67" s="51"/>
      <c r="R67" s="48"/>
      <c r="S67" s="51"/>
      <c r="T67" s="51"/>
      <c r="U67" s="51"/>
      <c r="V67" s="51"/>
      <c r="W67" s="101"/>
      <c r="X67" s="147"/>
      <c r="Y67" s="51"/>
      <c r="Z67" s="51"/>
      <c r="AA67" s="93"/>
      <c r="AB67" s="93"/>
      <c r="AC67" s="93"/>
      <c r="AD67" s="93"/>
      <c r="AE67" s="93"/>
      <c r="AF67" s="93"/>
      <c r="AG67" s="93"/>
      <c r="AH67" s="93"/>
      <c r="AI67" s="94"/>
      <c r="AJ67" s="32"/>
      <c r="AK67" s="32"/>
      <c r="AL67" s="51"/>
      <c r="AM67" s="51"/>
      <c r="AN67" s="51"/>
      <c r="AO67" s="51"/>
      <c r="AP67" s="51"/>
      <c r="AQ67" s="93">
        <f t="shared" si="1"/>
        <v>0</v>
      </c>
      <c r="AR67" s="93"/>
      <c r="AS67" s="46"/>
      <c r="AT67" s="59"/>
      <c r="AU67" s="143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101"/>
      <c r="BG67" s="32"/>
      <c r="BH67" s="32"/>
      <c r="BI67" s="51"/>
      <c r="BJ67" s="51"/>
      <c r="BK67" s="51"/>
      <c r="BL67" s="51"/>
      <c r="BM67" s="51"/>
      <c r="BN67" s="93">
        <f t="shared" si="0"/>
        <v>0</v>
      </c>
      <c r="BO67" s="93"/>
      <c r="BP67" s="46"/>
      <c r="BQ67" s="59"/>
      <c r="BR67" s="143"/>
      <c r="BS67" s="30"/>
      <c r="BT67" s="30"/>
      <c r="BU67" s="76"/>
      <c r="BV67" s="76"/>
      <c r="BW67" s="76"/>
      <c r="BX67" s="76"/>
      <c r="BY67" s="76"/>
      <c r="BZ67" s="76"/>
      <c r="CA67" s="76"/>
      <c r="CB67" s="76"/>
      <c r="CC67" s="114"/>
      <c r="CD67" s="51"/>
      <c r="CE67" s="51"/>
      <c r="CF67" s="93"/>
      <c r="CG67" s="93">
        <v>0</v>
      </c>
      <c r="CH67" s="93"/>
      <c r="CI67" s="93"/>
      <c r="CJ67" s="93"/>
      <c r="CK67" s="93"/>
      <c r="CL67" s="93"/>
      <c r="CM67" s="93"/>
      <c r="CN67" s="94"/>
      <c r="CO67" s="143"/>
      <c r="CP67" s="30"/>
      <c r="CQ67" s="30"/>
      <c r="CR67" s="93"/>
      <c r="CS67" s="46"/>
      <c r="CT67" s="93"/>
      <c r="CU67" s="46"/>
      <c r="CV67" s="51"/>
      <c r="CW67" s="46"/>
      <c r="CX67" s="46"/>
      <c r="CY67" s="46"/>
      <c r="CZ67" s="59"/>
      <c r="DA67" s="35"/>
      <c r="DB67" s="35"/>
      <c r="DC67" s="40"/>
      <c r="DD67" s="40"/>
      <c r="DE67" s="40"/>
      <c r="DF67" s="40"/>
      <c r="DG67" s="35"/>
      <c r="DH67" s="35">
        <f t="shared" si="4"/>
        <v>0</v>
      </c>
      <c r="DI67" s="35"/>
      <c r="DJ67" s="43"/>
      <c r="DK67" s="126"/>
      <c r="DL67" s="143"/>
      <c r="DM67" s="18"/>
      <c r="DN67" s="18"/>
    </row>
    <row r="68" spans="1:118" s="24" customFormat="1">
      <c r="A68" s="143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101"/>
      <c r="M68" s="32"/>
      <c r="N68" s="32"/>
      <c r="O68" s="51"/>
      <c r="P68" s="51"/>
      <c r="Q68" s="51"/>
      <c r="R68" s="48"/>
      <c r="S68" s="51"/>
      <c r="T68" s="51"/>
      <c r="U68" s="51"/>
      <c r="V68" s="51"/>
      <c r="W68" s="101"/>
      <c r="X68" s="147"/>
      <c r="Y68" s="51"/>
      <c r="Z68" s="51"/>
      <c r="AA68" s="93"/>
      <c r="AB68" s="93"/>
      <c r="AC68" s="93"/>
      <c r="AD68" s="93"/>
      <c r="AE68" s="93"/>
      <c r="AF68" s="93"/>
      <c r="AG68" s="93"/>
      <c r="AH68" s="93"/>
      <c r="AI68" s="94"/>
      <c r="AJ68" s="32"/>
      <c r="AK68" s="32"/>
      <c r="AL68" s="51"/>
      <c r="AM68" s="51"/>
      <c r="AN68" s="51"/>
      <c r="AO68" s="51"/>
      <c r="AP68" s="51"/>
      <c r="AQ68" s="93">
        <f t="shared" si="1"/>
        <v>0</v>
      </c>
      <c r="AR68" s="93"/>
      <c r="AS68" s="46"/>
      <c r="AT68" s="59"/>
      <c r="AU68" s="143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101"/>
      <c r="BG68" s="32"/>
      <c r="BH68" s="32"/>
      <c r="BI68" s="51"/>
      <c r="BJ68" s="51"/>
      <c r="BK68" s="51"/>
      <c r="BL68" s="51"/>
      <c r="BM68" s="51"/>
      <c r="BN68" s="93">
        <f t="shared" ref="BN68:BN102" si="41">BJ68*BM68</f>
        <v>0</v>
      </c>
      <c r="BO68" s="93"/>
      <c r="BP68" s="46"/>
      <c r="BQ68" s="59"/>
      <c r="BR68" s="143"/>
      <c r="BS68" s="30"/>
      <c r="BT68" s="30"/>
      <c r="BU68" s="76"/>
      <c r="BV68" s="76"/>
      <c r="BW68" s="76"/>
      <c r="BX68" s="76"/>
      <c r="BY68" s="76"/>
      <c r="BZ68" s="76"/>
      <c r="CA68" s="76"/>
      <c r="CB68" s="76"/>
      <c r="CC68" s="114"/>
      <c r="CD68" s="51"/>
      <c r="CE68" s="51"/>
      <c r="CF68" s="93"/>
      <c r="CG68" s="93">
        <v>0</v>
      </c>
      <c r="CH68" s="93"/>
      <c r="CI68" s="93"/>
      <c r="CJ68" s="93"/>
      <c r="CK68" s="93"/>
      <c r="CL68" s="93"/>
      <c r="CM68" s="93"/>
      <c r="CN68" s="94"/>
      <c r="CO68" s="143"/>
      <c r="CP68" s="30"/>
      <c r="CQ68" s="30"/>
      <c r="CR68" s="93"/>
      <c r="CS68" s="46"/>
      <c r="CT68" s="93"/>
      <c r="CU68" s="46"/>
      <c r="CV68" s="51"/>
      <c r="CW68" s="46"/>
      <c r="CX68" s="46"/>
      <c r="CY68" s="46"/>
      <c r="CZ68" s="59"/>
      <c r="DA68" s="35"/>
      <c r="DB68" s="35"/>
      <c r="DC68" s="40"/>
      <c r="DD68" s="40"/>
      <c r="DE68" s="40"/>
      <c r="DF68" s="40"/>
      <c r="DG68" s="35"/>
      <c r="DH68" s="35">
        <f t="shared" si="4"/>
        <v>0</v>
      </c>
      <c r="DI68" s="35"/>
      <c r="DJ68" s="43"/>
      <c r="DK68" s="126"/>
      <c r="DL68" s="143"/>
      <c r="DM68" s="18"/>
      <c r="DN68" s="18"/>
    </row>
    <row r="69" spans="1:118" s="24" customFormat="1">
      <c r="A69" s="143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101"/>
      <c r="M69" s="32"/>
      <c r="N69" s="32"/>
      <c r="O69" s="51"/>
      <c r="P69" s="51"/>
      <c r="Q69" s="51"/>
      <c r="R69" s="48"/>
      <c r="S69" s="51"/>
      <c r="T69" s="51"/>
      <c r="U69" s="51"/>
      <c r="V69" s="51"/>
      <c r="W69" s="101"/>
      <c r="X69" s="147"/>
      <c r="Y69" s="51"/>
      <c r="Z69" s="51"/>
      <c r="AA69" s="93"/>
      <c r="AB69" s="93"/>
      <c r="AC69" s="93"/>
      <c r="AD69" s="93"/>
      <c r="AE69" s="93"/>
      <c r="AF69" s="93"/>
      <c r="AG69" s="93"/>
      <c r="AH69" s="93"/>
      <c r="AI69" s="94"/>
      <c r="AJ69" s="32"/>
      <c r="AK69" s="32"/>
      <c r="AL69" s="51"/>
      <c r="AM69" s="51"/>
      <c r="AN69" s="51"/>
      <c r="AO69" s="51"/>
      <c r="AP69" s="51"/>
      <c r="AQ69" s="93">
        <f t="shared" ref="AQ69:AQ102" si="42">AM69*AP69</f>
        <v>0</v>
      </c>
      <c r="AR69" s="93"/>
      <c r="AS69" s="46"/>
      <c r="AT69" s="59"/>
      <c r="AU69" s="143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101"/>
      <c r="BG69" s="32"/>
      <c r="BH69" s="32"/>
      <c r="BI69" s="51"/>
      <c r="BJ69" s="51"/>
      <c r="BK69" s="51"/>
      <c r="BL69" s="51"/>
      <c r="BM69" s="51"/>
      <c r="BN69" s="93">
        <f t="shared" si="41"/>
        <v>0</v>
      </c>
      <c r="BO69" s="93"/>
      <c r="BP69" s="46"/>
      <c r="BQ69" s="59"/>
      <c r="BR69" s="143"/>
      <c r="BS69" s="30"/>
      <c r="BT69" s="30"/>
      <c r="BU69" s="76"/>
      <c r="BV69" s="76"/>
      <c r="BW69" s="76"/>
      <c r="BX69" s="76"/>
      <c r="BY69" s="76"/>
      <c r="BZ69" s="76"/>
      <c r="CA69" s="76"/>
      <c r="CB69" s="76"/>
      <c r="CC69" s="114"/>
      <c r="CD69" s="51"/>
      <c r="CE69" s="51"/>
      <c r="CF69" s="93"/>
      <c r="CG69" s="93">
        <v>0</v>
      </c>
      <c r="CH69" s="93"/>
      <c r="CI69" s="93"/>
      <c r="CJ69" s="93"/>
      <c r="CK69" s="93"/>
      <c r="CL69" s="93"/>
      <c r="CM69" s="93"/>
      <c r="CN69" s="94"/>
      <c r="CO69" s="143"/>
      <c r="CP69" s="30"/>
      <c r="CQ69" s="30"/>
      <c r="CR69" s="93"/>
      <c r="CS69" s="46"/>
      <c r="CT69" s="93"/>
      <c r="CU69" s="46"/>
      <c r="CV69" s="51"/>
      <c r="CW69" s="46"/>
      <c r="CX69" s="46"/>
      <c r="CY69" s="46"/>
      <c r="CZ69" s="59"/>
      <c r="DA69" s="35"/>
      <c r="DB69" s="35"/>
      <c r="DC69" s="40"/>
      <c r="DD69" s="40"/>
      <c r="DE69" s="40"/>
      <c r="DF69" s="40"/>
      <c r="DG69" s="35"/>
      <c r="DH69" s="35">
        <f t="shared" ref="DH69:DH101" si="43">DD69*DG69</f>
        <v>0</v>
      </c>
      <c r="DI69" s="35"/>
      <c r="DJ69" s="43"/>
      <c r="DK69" s="126"/>
      <c r="DL69" s="143"/>
      <c r="DM69" s="18"/>
      <c r="DN69" s="18"/>
    </row>
    <row r="70" spans="1:118" s="24" customFormat="1">
      <c r="A70" s="144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101"/>
      <c r="M70" s="32"/>
      <c r="N70" s="32"/>
      <c r="O70" s="51"/>
      <c r="P70" s="51"/>
      <c r="Q70" s="51"/>
      <c r="R70" s="48"/>
      <c r="S70" s="51"/>
      <c r="T70" s="51"/>
      <c r="U70" s="51"/>
      <c r="V70" s="51"/>
      <c r="W70" s="101"/>
      <c r="X70" s="148"/>
      <c r="Y70" s="51"/>
      <c r="Z70" s="51"/>
      <c r="AA70" s="49"/>
      <c r="AB70" s="49"/>
      <c r="AC70" s="49"/>
      <c r="AD70" s="49"/>
      <c r="AE70" s="49"/>
      <c r="AF70" s="49"/>
      <c r="AG70" s="49"/>
      <c r="AH70" s="49"/>
      <c r="AI70" s="100"/>
      <c r="AJ70" s="32"/>
      <c r="AK70" s="32"/>
      <c r="AL70" s="51"/>
      <c r="AM70" s="51"/>
      <c r="AN70" s="51"/>
      <c r="AO70" s="51"/>
      <c r="AP70" s="51"/>
      <c r="AQ70" s="93">
        <f t="shared" si="42"/>
        <v>0</v>
      </c>
      <c r="AR70" s="93"/>
      <c r="AS70" s="46"/>
      <c r="AT70" s="59"/>
      <c r="AU70" s="144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101"/>
      <c r="BG70" s="32"/>
      <c r="BH70" s="32"/>
      <c r="BI70" s="51"/>
      <c r="BJ70" s="51"/>
      <c r="BK70" s="51"/>
      <c r="BL70" s="51"/>
      <c r="BM70" s="51"/>
      <c r="BN70" s="93">
        <f t="shared" si="41"/>
        <v>0</v>
      </c>
      <c r="BO70" s="93"/>
      <c r="BP70" s="46"/>
      <c r="BQ70" s="59"/>
      <c r="BR70" s="144"/>
      <c r="BS70" s="29"/>
      <c r="BT70" s="29"/>
      <c r="BU70" s="75"/>
      <c r="BV70" s="75"/>
      <c r="BW70" s="75"/>
      <c r="BX70" s="75"/>
      <c r="BY70" s="75"/>
      <c r="BZ70" s="75"/>
      <c r="CA70" s="75"/>
      <c r="CB70" s="75"/>
      <c r="CC70" s="113"/>
      <c r="CD70" s="51"/>
      <c r="CE70" s="51"/>
      <c r="CF70" s="49"/>
      <c r="CG70" s="49">
        <v>0</v>
      </c>
      <c r="CH70" s="49"/>
      <c r="CI70" s="49"/>
      <c r="CJ70" s="49"/>
      <c r="CK70" s="49"/>
      <c r="CL70" s="49"/>
      <c r="CM70" s="49"/>
      <c r="CN70" s="100"/>
      <c r="CO70" s="144"/>
      <c r="CP70" s="29"/>
      <c r="CQ70" s="29"/>
      <c r="CR70" s="49"/>
      <c r="CS70" s="45"/>
      <c r="CT70" s="49"/>
      <c r="CU70" s="45"/>
      <c r="CV70" s="51"/>
      <c r="CW70" s="45"/>
      <c r="CX70" s="45"/>
      <c r="CY70" s="45"/>
      <c r="CZ70" s="119"/>
      <c r="DA70" s="34"/>
      <c r="DB70" s="34"/>
      <c r="DC70" s="39"/>
      <c r="DD70" s="39"/>
      <c r="DE70" s="39"/>
      <c r="DF70" s="39"/>
      <c r="DG70" s="34"/>
      <c r="DH70" s="35">
        <f t="shared" si="43"/>
        <v>0</v>
      </c>
      <c r="DI70" s="35"/>
      <c r="DJ70" s="43"/>
      <c r="DK70" s="126"/>
      <c r="DL70" s="144"/>
      <c r="DM70" s="18"/>
      <c r="DN70" s="18"/>
    </row>
    <row r="71" spans="1:118" s="33" customFormat="1">
      <c r="A71" s="108" t="s">
        <v>307</v>
      </c>
      <c r="B71" s="50" t="s">
        <v>105</v>
      </c>
      <c r="C71" s="50" t="s">
        <v>106</v>
      </c>
      <c r="D71" s="50">
        <v>100</v>
      </c>
      <c r="E71" s="50">
        <v>33</v>
      </c>
      <c r="F71" s="52">
        <v>0.5</v>
      </c>
      <c r="G71" s="93">
        <f>E71*50%</f>
        <v>16.5</v>
      </c>
      <c r="H71" s="50"/>
      <c r="I71" s="12">
        <f>E71*H71</f>
        <v>0</v>
      </c>
      <c r="J71" s="12">
        <f t="shared" ref="J71" si="44">H71*G71</f>
        <v>0</v>
      </c>
      <c r="K71" s="12">
        <f>E71/D71</f>
        <v>0.33</v>
      </c>
      <c r="L71" s="57">
        <f t="shared" ref="L71" si="45">G71/D71</f>
        <v>0.16500000000000001</v>
      </c>
      <c r="M71" s="31" t="s">
        <v>131</v>
      </c>
      <c r="N71" s="31" t="s">
        <v>130</v>
      </c>
      <c r="O71" s="50">
        <v>100</v>
      </c>
      <c r="P71" s="50">
        <v>31.3</v>
      </c>
      <c r="Q71" s="52">
        <v>0.25</v>
      </c>
      <c r="R71" s="45">
        <f>P71*0.75</f>
        <v>23.475000000000001</v>
      </c>
      <c r="S71" s="50"/>
      <c r="T71" s="49">
        <f>S71*P71</f>
        <v>0</v>
      </c>
      <c r="U71" s="49">
        <f>S71*R71</f>
        <v>0</v>
      </c>
      <c r="V71" s="49">
        <f>P71/O71</f>
        <v>0.313</v>
      </c>
      <c r="W71" s="100">
        <f>R71/O71</f>
        <v>0.23475000000000001</v>
      </c>
      <c r="X71" s="112" t="s">
        <v>307</v>
      </c>
      <c r="Y71" s="50" t="s">
        <v>131</v>
      </c>
      <c r="Z71" s="50" t="s">
        <v>314</v>
      </c>
      <c r="AA71" s="50">
        <v>100</v>
      </c>
      <c r="AB71" s="50">
        <v>74.44</v>
      </c>
      <c r="AC71" s="50"/>
      <c r="AD71" s="50"/>
      <c r="AE71" s="50"/>
      <c r="AF71" s="49">
        <f t="shared" ref="AF71:AF78" si="46">AE71*AB71</f>
        <v>0</v>
      </c>
      <c r="AG71" s="49">
        <f t="shared" ref="AG71:AG78" si="47">AE71*AD71</f>
        <v>0</v>
      </c>
      <c r="AH71" s="49">
        <f t="shared" ref="AH71:AH78" si="48">AB71/AA71</f>
        <v>0.74439999999999995</v>
      </c>
      <c r="AI71" s="100">
        <f t="shared" ref="AI71:AI78" si="49">AD71/AA71</f>
        <v>0</v>
      </c>
      <c r="AJ71" s="31" t="s">
        <v>450</v>
      </c>
      <c r="AK71" s="31" t="s">
        <v>451</v>
      </c>
      <c r="AL71" s="50">
        <v>100</v>
      </c>
      <c r="AM71" s="50">
        <v>11</v>
      </c>
      <c r="AN71" s="50"/>
      <c r="AO71" s="50"/>
      <c r="AP71" s="50">
        <v>1</v>
      </c>
      <c r="AQ71" s="93">
        <f t="shared" si="42"/>
        <v>11</v>
      </c>
      <c r="AR71" s="93"/>
      <c r="AS71" s="46">
        <f t="shared" ref="AS71:AS77" si="50">AM71/AL71</f>
        <v>0.11</v>
      </c>
      <c r="AT71" s="59"/>
      <c r="AU71" s="108" t="s">
        <v>307</v>
      </c>
      <c r="AV71" s="50" t="s">
        <v>875</v>
      </c>
      <c r="AW71" s="50" t="s">
        <v>876</v>
      </c>
      <c r="AX71" s="50">
        <v>100</v>
      </c>
      <c r="AY71" s="50">
        <v>37.42</v>
      </c>
      <c r="AZ71" s="52">
        <v>0.35</v>
      </c>
      <c r="BA71" s="49">
        <f>AY71-(AY71*AZ71)</f>
        <v>24.323</v>
      </c>
      <c r="BB71" s="49"/>
      <c r="BC71" s="49">
        <f>BB71*AY71</f>
        <v>0</v>
      </c>
      <c r="BD71" s="49">
        <f>BA71*BB71</f>
        <v>0</v>
      </c>
      <c r="BE71" s="49">
        <f>AY71/AX71</f>
        <v>0.37420000000000003</v>
      </c>
      <c r="BF71" s="100">
        <f>BA71/AX71</f>
        <v>0.24323</v>
      </c>
      <c r="BG71" s="31" t="s">
        <v>556</v>
      </c>
      <c r="BH71" s="31" t="s">
        <v>557</v>
      </c>
      <c r="BI71" s="50">
        <v>100</v>
      </c>
      <c r="BJ71" s="50">
        <v>22</v>
      </c>
      <c r="BK71" s="50"/>
      <c r="BL71" s="50"/>
      <c r="BM71" s="50">
        <v>1</v>
      </c>
      <c r="BN71" s="93">
        <f t="shared" si="41"/>
        <v>22</v>
      </c>
      <c r="BO71" s="93"/>
      <c r="BP71" s="46">
        <f t="shared" ref="BP71:BP89" si="51">BJ71/BI71</f>
        <v>0.22</v>
      </c>
      <c r="BQ71" s="59"/>
      <c r="BR71" s="108" t="s">
        <v>307</v>
      </c>
      <c r="BS71" s="31" t="s">
        <v>761</v>
      </c>
      <c r="BT71" s="31" t="s">
        <v>762</v>
      </c>
      <c r="BU71" s="78">
        <v>100</v>
      </c>
      <c r="BV71" s="78">
        <v>31</v>
      </c>
      <c r="BW71" s="78"/>
      <c r="BX71" s="78"/>
      <c r="BY71" s="78"/>
      <c r="BZ71" s="30">
        <f t="shared" ref="BZ71:BZ77" si="52">BV71*BY71</f>
        <v>0</v>
      </c>
      <c r="CA71" s="30">
        <f t="shared" ref="CA71:CA77" si="53">BY71*BX71</f>
        <v>0</v>
      </c>
      <c r="CB71" s="77">
        <f t="shared" ref="CB71:CB77" si="54">BV71/BU71</f>
        <v>0.31</v>
      </c>
      <c r="CC71" s="115">
        <f t="shared" ref="CC71:CC77" si="55">BX71/BU71</f>
        <v>0</v>
      </c>
      <c r="CD71" s="50" t="s">
        <v>131</v>
      </c>
      <c r="CE71" s="50" t="s">
        <v>169</v>
      </c>
      <c r="CF71" s="50">
        <v>100</v>
      </c>
      <c r="CG71" s="50">
        <v>61.773399999999995</v>
      </c>
      <c r="CH71" s="50"/>
      <c r="CI71" s="49">
        <f>CG71-(CG71*CH71)</f>
        <v>61.773399999999995</v>
      </c>
      <c r="CJ71" s="49"/>
      <c r="CK71" s="49">
        <f>CJ71*CG71</f>
        <v>0</v>
      </c>
      <c r="CL71" s="49">
        <f>CJ71*CI71</f>
        <v>0</v>
      </c>
      <c r="CM71" s="49">
        <f>CG71/CF71</f>
        <v>0.61773400000000001</v>
      </c>
      <c r="CN71" s="100">
        <f>CI71/CF71</f>
        <v>0.61773400000000001</v>
      </c>
      <c r="CO71" s="108" t="s">
        <v>307</v>
      </c>
      <c r="CP71" s="31" t="s">
        <v>131</v>
      </c>
      <c r="CQ71" s="31" t="s">
        <v>666</v>
      </c>
      <c r="CR71" s="50">
        <v>100</v>
      </c>
      <c r="CS71" s="47">
        <v>34.803600000000003</v>
      </c>
      <c r="CT71" s="53">
        <v>0.25</v>
      </c>
      <c r="CU71" s="45">
        <f>CS71*75%</f>
        <v>26.102700000000002</v>
      </c>
      <c r="CV71" s="50">
        <v>1</v>
      </c>
      <c r="CW71" s="45">
        <f>CV71*CS71</f>
        <v>34.803600000000003</v>
      </c>
      <c r="CX71" s="45">
        <f>CV71*CU71</f>
        <v>26.102700000000002</v>
      </c>
      <c r="CY71" s="45">
        <f>CS71/CR71</f>
        <v>0.34803600000000001</v>
      </c>
      <c r="CZ71" s="119">
        <f>CU71/CR71</f>
        <v>0.26102700000000001</v>
      </c>
      <c r="DA71" s="36"/>
      <c r="DB71" s="36"/>
      <c r="DC71" s="41"/>
      <c r="DD71" s="41"/>
      <c r="DE71" s="41"/>
      <c r="DF71" s="41"/>
      <c r="DG71" s="36"/>
      <c r="DH71" s="35">
        <f t="shared" si="43"/>
        <v>0</v>
      </c>
      <c r="DI71" s="35"/>
      <c r="DJ71" s="43"/>
      <c r="DK71" s="126"/>
      <c r="DL71" s="108" t="s">
        <v>307</v>
      </c>
      <c r="DM71" s="19" t="s">
        <v>6</v>
      </c>
      <c r="DN71" s="19" t="s">
        <v>7</v>
      </c>
    </row>
    <row r="72" spans="1:118" s="16" customFormat="1">
      <c r="A72" s="106" t="s">
        <v>308</v>
      </c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100"/>
      <c r="M72" s="29"/>
      <c r="N72" s="29"/>
      <c r="O72" s="49"/>
      <c r="P72" s="49"/>
      <c r="Q72" s="49"/>
      <c r="R72" s="45"/>
      <c r="S72" s="49"/>
      <c r="T72" s="49"/>
      <c r="U72" s="49"/>
      <c r="V72" s="49"/>
      <c r="W72" s="100"/>
      <c r="X72" s="110" t="s">
        <v>308</v>
      </c>
      <c r="Y72" s="49" t="s">
        <v>131</v>
      </c>
      <c r="Z72" s="49" t="s">
        <v>309</v>
      </c>
      <c r="AA72" s="49">
        <v>100</v>
      </c>
      <c r="AB72" s="49">
        <v>103.5</v>
      </c>
      <c r="AC72" s="49"/>
      <c r="AD72" s="49"/>
      <c r="AE72" s="49"/>
      <c r="AF72" s="49">
        <f t="shared" si="46"/>
        <v>0</v>
      </c>
      <c r="AG72" s="49">
        <f t="shared" si="47"/>
        <v>0</v>
      </c>
      <c r="AH72" s="49">
        <f t="shared" si="48"/>
        <v>1.0349999999999999</v>
      </c>
      <c r="AI72" s="100">
        <f t="shared" si="49"/>
        <v>0</v>
      </c>
      <c r="AJ72" s="29"/>
      <c r="AK72" s="29"/>
      <c r="AL72" s="49"/>
      <c r="AM72" s="49"/>
      <c r="AN72" s="49"/>
      <c r="AO72" s="49"/>
      <c r="AP72" s="49"/>
      <c r="AQ72" s="93">
        <f t="shared" si="42"/>
        <v>0</v>
      </c>
      <c r="AR72" s="93"/>
      <c r="AS72" s="46"/>
      <c r="AT72" s="59"/>
      <c r="AU72" s="106" t="s">
        <v>308</v>
      </c>
      <c r="AV72" s="49" t="s">
        <v>877</v>
      </c>
      <c r="AW72" s="49" t="s">
        <v>878</v>
      </c>
      <c r="AX72" s="49">
        <v>100</v>
      </c>
      <c r="AY72" s="49">
        <v>144.35</v>
      </c>
      <c r="AZ72" s="54">
        <v>0.35</v>
      </c>
      <c r="BA72" s="49">
        <f>AY72-(AY72*AZ72)</f>
        <v>93.827500000000001</v>
      </c>
      <c r="BB72" s="49"/>
      <c r="BC72" s="49">
        <f>BB72*AY72</f>
        <v>0</v>
      </c>
      <c r="BD72" s="49">
        <f>BA72*BB72</f>
        <v>0</v>
      </c>
      <c r="BE72" s="49">
        <f>AY72/AX72</f>
        <v>1.4435</v>
      </c>
      <c r="BF72" s="100">
        <f>BA72/AX72</f>
        <v>0.93827499999999997</v>
      </c>
      <c r="BG72" s="29"/>
      <c r="BH72" s="29"/>
      <c r="BI72" s="49"/>
      <c r="BJ72" s="49"/>
      <c r="BK72" s="49"/>
      <c r="BL72" s="49"/>
      <c r="BM72" s="49"/>
      <c r="BN72" s="93">
        <f t="shared" si="41"/>
        <v>0</v>
      </c>
      <c r="BO72" s="93"/>
      <c r="BP72" s="46"/>
      <c r="BQ72" s="59"/>
      <c r="BR72" s="106" t="s">
        <v>308</v>
      </c>
      <c r="BS72" s="29" t="s">
        <v>167</v>
      </c>
      <c r="BT72" s="29" t="s">
        <v>763</v>
      </c>
      <c r="BU72" s="75">
        <v>100</v>
      </c>
      <c r="BV72" s="75">
        <v>96</v>
      </c>
      <c r="BW72" s="75"/>
      <c r="BX72" s="75"/>
      <c r="BY72" s="75"/>
      <c r="BZ72" s="30">
        <f t="shared" si="52"/>
        <v>0</v>
      </c>
      <c r="CA72" s="30">
        <f t="shared" si="53"/>
        <v>0</v>
      </c>
      <c r="CB72" s="77">
        <f t="shared" si="54"/>
        <v>0.96</v>
      </c>
      <c r="CC72" s="115">
        <f t="shared" si="55"/>
        <v>0</v>
      </c>
      <c r="CD72" s="49"/>
      <c r="CE72" s="49"/>
      <c r="CF72" s="49"/>
      <c r="CG72" s="49">
        <v>0</v>
      </c>
      <c r="CH72" s="49"/>
      <c r="CI72" s="49"/>
      <c r="CJ72" s="49"/>
      <c r="CK72" s="49"/>
      <c r="CL72" s="49"/>
      <c r="CM72" s="49"/>
      <c r="CN72" s="100"/>
      <c r="CO72" s="106" t="s">
        <v>308</v>
      </c>
      <c r="CP72" s="29"/>
      <c r="CQ72" s="29"/>
      <c r="CR72" s="49"/>
      <c r="CS72" s="45"/>
      <c r="CT72" s="49"/>
      <c r="CU72" s="45"/>
      <c r="CV72" s="49"/>
      <c r="CW72" s="45"/>
      <c r="CX72" s="45"/>
      <c r="CY72" s="45"/>
      <c r="CZ72" s="119"/>
      <c r="DA72" s="34"/>
      <c r="DB72" s="34"/>
      <c r="DC72" s="39"/>
      <c r="DD72" s="39"/>
      <c r="DE72" s="39"/>
      <c r="DF72" s="39"/>
      <c r="DG72" s="34"/>
      <c r="DH72" s="35">
        <f t="shared" si="43"/>
        <v>0</v>
      </c>
      <c r="DI72" s="35"/>
      <c r="DJ72" s="43"/>
      <c r="DK72" s="126"/>
      <c r="DL72" s="106" t="s">
        <v>308</v>
      </c>
      <c r="DM72" s="15"/>
      <c r="DN72" s="15"/>
    </row>
    <row r="73" spans="1:118" s="17" customFormat="1">
      <c r="A73" s="106" t="s">
        <v>33</v>
      </c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100"/>
      <c r="M73" s="29"/>
      <c r="N73" s="29"/>
      <c r="O73" s="49"/>
      <c r="P73" s="49"/>
      <c r="Q73" s="49"/>
      <c r="R73" s="45"/>
      <c r="S73" s="49"/>
      <c r="T73" s="49"/>
      <c r="U73" s="49"/>
      <c r="V73" s="49"/>
      <c r="W73" s="100"/>
      <c r="X73" s="110" t="s">
        <v>33</v>
      </c>
      <c r="Y73" s="49" t="s">
        <v>315</v>
      </c>
      <c r="Z73" s="49" t="s">
        <v>316</v>
      </c>
      <c r="AA73" s="49">
        <v>1000</v>
      </c>
      <c r="AB73" s="49">
        <v>44.34</v>
      </c>
      <c r="AC73" s="49"/>
      <c r="AD73" s="49"/>
      <c r="AE73" s="49"/>
      <c r="AF73" s="49">
        <f t="shared" si="46"/>
        <v>0</v>
      </c>
      <c r="AG73" s="49">
        <f t="shared" si="47"/>
        <v>0</v>
      </c>
      <c r="AH73" s="49">
        <f t="shared" si="48"/>
        <v>4.4340000000000004E-2</v>
      </c>
      <c r="AI73" s="100">
        <f t="shared" si="49"/>
        <v>0</v>
      </c>
      <c r="AJ73" s="30" t="s">
        <v>444</v>
      </c>
      <c r="AK73" s="30" t="s">
        <v>445</v>
      </c>
      <c r="AL73" s="93">
        <v>990</v>
      </c>
      <c r="AM73" s="93">
        <v>12.9</v>
      </c>
      <c r="AN73" s="93"/>
      <c r="AO73" s="93"/>
      <c r="AP73" s="93">
        <v>1</v>
      </c>
      <c r="AQ73" s="93">
        <f t="shared" si="42"/>
        <v>12.9</v>
      </c>
      <c r="AR73" s="93"/>
      <c r="AS73" s="46">
        <f t="shared" si="50"/>
        <v>1.3030303030303031E-2</v>
      </c>
      <c r="AT73" s="59"/>
      <c r="AU73" s="106" t="s">
        <v>33</v>
      </c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100"/>
      <c r="BG73" s="30"/>
      <c r="BH73" s="30"/>
      <c r="BI73" s="93"/>
      <c r="BJ73" s="93"/>
      <c r="BK73" s="93"/>
      <c r="BL73" s="93"/>
      <c r="BM73" s="93"/>
      <c r="BN73" s="93">
        <f t="shared" si="41"/>
        <v>0</v>
      </c>
      <c r="BO73" s="93"/>
      <c r="BP73" s="46"/>
      <c r="BQ73" s="59"/>
      <c r="BR73" s="106" t="s">
        <v>33</v>
      </c>
      <c r="BS73" s="30" t="s">
        <v>753</v>
      </c>
      <c r="BT73" s="30" t="s">
        <v>754</v>
      </c>
      <c r="BU73" s="76">
        <v>1040</v>
      </c>
      <c r="BV73" s="76">
        <v>15.5</v>
      </c>
      <c r="BW73" s="76"/>
      <c r="BX73" s="76"/>
      <c r="BY73" s="76"/>
      <c r="BZ73" s="30">
        <f t="shared" si="52"/>
        <v>0</v>
      </c>
      <c r="CA73" s="30">
        <f t="shared" si="53"/>
        <v>0</v>
      </c>
      <c r="CB73" s="77">
        <f t="shared" si="54"/>
        <v>1.4903846153846155E-2</v>
      </c>
      <c r="CC73" s="115">
        <f t="shared" si="55"/>
        <v>0</v>
      </c>
      <c r="CD73" s="49" t="s">
        <v>317</v>
      </c>
      <c r="CE73" s="49" t="s">
        <v>909</v>
      </c>
      <c r="CF73" s="49">
        <v>1000</v>
      </c>
      <c r="CG73" s="49">
        <v>79.175200000000004</v>
      </c>
      <c r="CH73" s="49"/>
      <c r="CI73" s="49">
        <f t="shared" ref="CI73:CI74" si="56">CG73-(CG73*CH73)</f>
        <v>79.175200000000004</v>
      </c>
      <c r="CJ73" s="49"/>
      <c r="CK73" s="49">
        <f t="shared" ref="CK73:CK74" si="57">CJ73*CG73</f>
        <v>0</v>
      </c>
      <c r="CL73" s="49">
        <f t="shared" ref="CL73:CL74" si="58">CJ73*CI73</f>
        <v>0</v>
      </c>
      <c r="CM73" s="49">
        <f t="shared" ref="CM73:CM74" si="59">CG73/CF73</f>
        <v>7.9175200000000001E-2</v>
      </c>
      <c r="CN73" s="100">
        <f t="shared" ref="CN73:CN74" si="60">CI73/CF73</f>
        <v>7.9175200000000001E-2</v>
      </c>
      <c r="CO73" s="106" t="s">
        <v>33</v>
      </c>
      <c r="CP73" s="29" t="s">
        <v>689</v>
      </c>
      <c r="CQ73" s="29" t="s">
        <v>690</v>
      </c>
      <c r="CR73" s="49">
        <v>990</v>
      </c>
      <c r="CS73" s="45">
        <v>33.667400000000001</v>
      </c>
      <c r="CT73" s="53">
        <v>0.25</v>
      </c>
      <c r="CU73" s="45">
        <f>CS73*75%</f>
        <v>25.25055</v>
      </c>
      <c r="CV73" s="93">
        <v>1</v>
      </c>
      <c r="CW73" s="45">
        <f>CV73*CS73</f>
        <v>33.667400000000001</v>
      </c>
      <c r="CX73" s="45">
        <f>CV73*CU73</f>
        <v>25.25055</v>
      </c>
      <c r="CY73" s="45">
        <f>CS73/CR73</f>
        <v>3.4007474747474752E-2</v>
      </c>
      <c r="CZ73" s="119">
        <f>CU73/CR73</f>
        <v>2.5505606060606062E-2</v>
      </c>
      <c r="DA73" s="35"/>
      <c r="DB73" s="35"/>
      <c r="DC73" s="40"/>
      <c r="DD73" s="40"/>
      <c r="DE73" s="40"/>
      <c r="DF73" s="40"/>
      <c r="DG73" s="35"/>
      <c r="DH73" s="35">
        <f t="shared" si="43"/>
        <v>0</v>
      </c>
      <c r="DI73" s="35"/>
      <c r="DJ73" s="43"/>
      <c r="DK73" s="126"/>
      <c r="DL73" s="106" t="s">
        <v>33</v>
      </c>
      <c r="DM73" s="15"/>
      <c r="DN73" s="15"/>
    </row>
    <row r="74" spans="1:118" s="17" customFormat="1">
      <c r="A74" s="106" t="s">
        <v>162</v>
      </c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100"/>
      <c r="M74" s="29" t="s">
        <v>134</v>
      </c>
      <c r="N74" s="29" t="s">
        <v>135</v>
      </c>
      <c r="O74" s="49">
        <v>1000</v>
      </c>
      <c r="P74" s="49">
        <v>57.58</v>
      </c>
      <c r="Q74" s="54">
        <v>0.25</v>
      </c>
      <c r="R74" s="45">
        <f>P74*0.75</f>
        <v>43.185000000000002</v>
      </c>
      <c r="S74" s="49"/>
      <c r="T74" s="49">
        <f>S74*P74</f>
        <v>0</v>
      </c>
      <c r="U74" s="49">
        <f>S74*R74</f>
        <v>0</v>
      </c>
      <c r="V74" s="49">
        <f>P74/O74</f>
        <v>5.7579999999999999E-2</v>
      </c>
      <c r="W74" s="100">
        <f>R74/O74</f>
        <v>4.3185000000000001E-2</v>
      </c>
      <c r="X74" s="110" t="s">
        <v>162</v>
      </c>
      <c r="Y74" s="49" t="s">
        <v>134</v>
      </c>
      <c r="Z74" s="49" t="s">
        <v>313</v>
      </c>
      <c r="AA74" s="49">
        <v>1000</v>
      </c>
      <c r="AB74" s="49">
        <v>74.44</v>
      </c>
      <c r="AC74" s="49"/>
      <c r="AD74" s="49"/>
      <c r="AE74" s="49"/>
      <c r="AF74" s="49">
        <f t="shared" si="46"/>
        <v>0</v>
      </c>
      <c r="AG74" s="49">
        <f t="shared" si="47"/>
        <v>0</v>
      </c>
      <c r="AH74" s="49">
        <f t="shared" si="48"/>
        <v>7.4439999999999992E-2</v>
      </c>
      <c r="AI74" s="100">
        <f t="shared" si="49"/>
        <v>0</v>
      </c>
      <c r="AJ74" s="30" t="s">
        <v>446</v>
      </c>
      <c r="AK74" s="30" t="s">
        <v>447</v>
      </c>
      <c r="AL74" s="93">
        <v>500</v>
      </c>
      <c r="AM74" s="93">
        <v>17.899999999999999</v>
      </c>
      <c r="AN74" s="93"/>
      <c r="AO74" s="93"/>
      <c r="AP74" s="93">
        <v>1</v>
      </c>
      <c r="AQ74" s="93">
        <f t="shared" si="42"/>
        <v>17.899999999999999</v>
      </c>
      <c r="AR74" s="93"/>
      <c r="AS74" s="46">
        <f t="shared" si="50"/>
        <v>3.5799999999999998E-2</v>
      </c>
      <c r="AT74" s="59"/>
      <c r="AU74" s="106" t="s">
        <v>162</v>
      </c>
      <c r="AV74" s="49" t="s">
        <v>134</v>
      </c>
      <c r="AW74" s="49" t="s">
        <v>879</v>
      </c>
      <c r="AX74" s="49">
        <v>1000</v>
      </c>
      <c r="AY74" s="49">
        <v>64.849999999999994</v>
      </c>
      <c r="AZ74" s="54">
        <v>0.35</v>
      </c>
      <c r="BA74" s="49">
        <f t="shared" ref="BA74:BA81" si="61">AY74-(AY74*AZ74)</f>
        <v>42.152499999999996</v>
      </c>
      <c r="BB74" s="49"/>
      <c r="BC74" s="49">
        <f t="shared" ref="BC74:BC81" si="62">BB74*AY74</f>
        <v>0</v>
      </c>
      <c r="BD74" s="49">
        <f t="shared" ref="BD74:BD81" si="63">BA74*BB74</f>
        <v>0</v>
      </c>
      <c r="BE74" s="49">
        <f t="shared" ref="BE74:BE81" si="64">AY74/AX74</f>
        <v>6.4849999999999991E-2</v>
      </c>
      <c r="BF74" s="100">
        <f t="shared" ref="BF74:BF81" si="65">BA74/AX74</f>
        <v>4.2152499999999996E-2</v>
      </c>
      <c r="BG74" s="30" t="s">
        <v>554</v>
      </c>
      <c r="BH74" s="30" t="s">
        <v>555</v>
      </c>
      <c r="BI74" s="93">
        <v>1000</v>
      </c>
      <c r="BJ74" s="93">
        <v>32.5</v>
      </c>
      <c r="BK74" s="93"/>
      <c r="BL74" s="93"/>
      <c r="BM74" s="93">
        <v>1</v>
      </c>
      <c r="BN74" s="93">
        <f t="shared" si="41"/>
        <v>32.5</v>
      </c>
      <c r="BO74" s="93"/>
      <c r="BP74" s="46">
        <f t="shared" si="51"/>
        <v>3.2500000000000001E-2</v>
      </c>
      <c r="BQ74" s="59"/>
      <c r="BR74" s="106" t="s">
        <v>162</v>
      </c>
      <c r="BS74" s="30" t="s">
        <v>764</v>
      </c>
      <c r="BT74" s="30">
        <v>12022</v>
      </c>
      <c r="BU74" s="76">
        <v>100</v>
      </c>
      <c r="BV74" s="76">
        <v>45</v>
      </c>
      <c r="BW74" s="76"/>
      <c r="BX74" s="76"/>
      <c r="BY74" s="76"/>
      <c r="BZ74" s="30">
        <f t="shared" si="52"/>
        <v>0</v>
      </c>
      <c r="CA74" s="30">
        <f t="shared" si="53"/>
        <v>0</v>
      </c>
      <c r="CB74" s="77">
        <f t="shared" si="54"/>
        <v>0.45</v>
      </c>
      <c r="CC74" s="115">
        <f t="shared" si="55"/>
        <v>0</v>
      </c>
      <c r="CD74" s="49" t="s">
        <v>134</v>
      </c>
      <c r="CE74" s="49" t="s">
        <v>168</v>
      </c>
      <c r="CF74" s="49">
        <v>1000</v>
      </c>
      <c r="CG74" s="49">
        <v>35.545119999999997</v>
      </c>
      <c r="CH74" s="49"/>
      <c r="CI74" s="49">
        <f t="shared" si="56"/>
        <v>35.545119999999997</v>
      </c>
      <c r="CJ74" s="49"/>
      <c r="CK74" s="49">
        <f t="shared" si="57"/>
        <v>0</v>
      </c>
      <c r="CL74" s="49">
        <f t="shared" si="58"/>
        <v>0</v>
      </c>
      <c r="CM74" s="49">
        <f t="shared" si="59"/>
        <v>3.5545119999999999E-2</v>
      </c>
      <c r="CN74" s="100">
        <f t="shared" si="60"/>
        <v>3.5545119999999999E-2</v>
      </c>
      <c r="CO74" s="106" t="s">
        <v>162</v>
      </c>
      <c r="CP74" s="29" t="s">
        <v>667</v>
      </c>
      <c r="CQ74" s="29" t="s">
        <v>668</v>
      </c>
      <c r="CR74" s="49">
        <v>500</v>
      </c>
      <c r="CS74" s="45">
        <v>30.258800000000001</v>
      </c>
      <c r="CT74" s="53">
        <v>0.25</v>
      </c>
      <c r="CU74" s="45">
        <f>CS74*75%</f>
        <v>22.694099999999999</v>
      </c>
      <c r="CV74" s="93">
        <v>1</v>
      </c>
      <c r="CW74" s="45">
        <f>CV74*CS74</f>
        <v>30.258800000000001</v>
      </c>
      <c r="CX74" s="45">
        <f>CV74*CU74</f>
        <v>22.694099999999999</v>
      </c>
      <c r="CY74" s="45">
        <f>CS74/CR74</f>
        <v>6.0517600000000005E-2</v>
      </c>
      <c r="CZ74" s="119">
        <f>CU74/CR74</f>
        <v>4.5388199999999997E-2</v>
      </c>
      <c r="DA74" s="35"/>
      <c r="DB74" s="35"/>
      <c r="DC74" s="40"/>
      <c r="DD74" s="40"/>
      <c r="DE74" s="40"/>
      <c r="DF74" s="40"/>
      <c r="DG74" s="35"/>
      <c r="DH74" s="35">
        <f t="shared" si="43"/>
        <v>0</v>
      </c>
      <c r="DI74" s="35"/>
      <c r="DJ74" s="43"/>
      <c r="DK74" s="126"/>
      <c r="DL74" s="106" t="s">
        <v>162</v>
      </c>
      <c r="DM74" s="15"/>
      <c r="DN74" s="15"/>
    </row>
    <row r="75" spans="1:118" s="17" customFormat="1">
      <c r="A75" s="106" t="s">
        <v>163</v>
      </c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100"/>
      <c r="M75" s="29"/>
      <c r="N75" s="29"/>
      <c r="O75" s="49"/>
      <c r="P75" s="49"/>
      <c r="Q75" s="49"/>
      <c r="R75" s="45"/>
      <c r="S75" s="49"/>
      <c r="T75" s="49"/>
      <c r="U75" s="49"/>
      <c r="V75" s="49"/>
      <c r="W75" s="100"/>
      <c r="X75" s="110" t="s">
        <v>163</v>
      </c>
      <c r="Y75" s="49" t="s">
        <v>167</v>
      </c>
      <c r="Z75" s="49" t="s">
        <v>306</v>
      </c>
      <c r="AA75" s="49">
        <v>100</v>
      </c>
      <c r="AB75" s="49">
        <v>74.44</v>
      </c>
      <c r="AC75" s="49"/>
      <c r="AD75" s="49"/>
      <c r="AE75" s="49"/>
      <c r="AF75" s="49">
        <f t="shared" si="46"/>
        <v>0</v>
      </c>
      <c r="AG75" s="49">
        <f t="shared" si="47"/>
        <v>0</v>
      </c>
      <c r="AH75" s="49">
        <f t="shared" si="48"/>
        <v>0.74439999999999995</v>
      </c>
      <c r="AI75" s="100">
        <f t="shared" si="49"/>
        <v>0</v>
      </c>
      <c r="AJ75" s="30" t="s">
        <v>450</v>
      </c>
      <c r="AK75" s="30" t="s">
        <v>452</v>
      </c>
      <c r="AL75" s="93">
        <v>100</v>
      </c>
      <c r="AM75" s="93">
        <v>38</v>
      </c>
      <c r="AN75" s="93"/>
      <c r="AO75" s="93"/>
      <c r="AP75" s="93">
        <v>1</v>
      </c>
      <c r="AQ75" s="93">
        <f t="shared" si="42"/>
        <v>38</v>
      </c>
      <c r="AR75" s="93"/>
      <c r="AS75" s="46">
        <f t="shared" si="50"/>
        <v>0.38</v>
      </c>
      <c r="AT75" s="59"/>
      <c r="AU75" s="106" t="s">
        <v>163</v>
      </c>
      <c r="AV75" s="49" t="s">
        <v>167</v>
      </c>
      <c r="AW75" s="49" t="s">
        <v>880</v>
      </c>
      <c r="AX75" s="49">
        <v>100</v>
      </c>
      <c r="AY75" s="49">
        <v>64.849999999999994</v>
      </c>
      <c r="AZ75" s="54">
        <v>0.35</v>
      </c>
      <c r="BA75" s="49">
        <f t="shared" si="61"/>
        <v>42.152499999999996</v>
      </c>
      <c r="BB75" s="49"/>
      <c r="BC75" s="49">
        <f t="shared" si="62"/>
        <v>0</v>
      </c>
      <c r="BD75" s="49">
        <f t="shared" si="63"/>
        <v>0</v>
      </c>
      <c r="BE75" s="49">
        <f t="shared" si="64"/>
        <v>0.64849999999999997</v>
      </c>
      <c r="BF75" s="100">
        <f t="shared" si="65"/>
        <v>0.42152499999999998</v>
      </c>
      <c r="BG75" s="30" t="s">
        <v>554</v>
      </c>
      <c r="BH75" s="30" t="s">
        <v>560</v>
      </c>
      <c r="BI75" s="93">
        <v>1000</v>
      </c>
      <c r="BJ75" s="93">
        <v>24</v>
      </c>
      <c r="BK75" s="93"/>
      <c r="BL75" s="93"/>
      <c r="BM75" s="93">
        <v>1</v>
      </c>
      <c r="BN75" s="93">
        <f t="shared" si="41"/>
        <v>24</v>
      </c>
      <c r="BO75" s="93"/>
      <c r="BP75" s="46">
        <f t="shared" si="51"/>
        <v>2.4E-2</v>
      </c>
      <c r="BQ75" s="59"/>
      <c r="BR75" s="106" t="s">
        <v>163</v>
      </c>
      <c r="BS75" s="30" t="s">
        <v>167</v>
      </c>
      <c r="BT75" s="30" t="s">
        <v>765</v>
      </c>
      <c r="BU75" s="76">
        <v>100</v>
      </c>
      <c r="BV75" s="76">
        <v>39</v>
      </c>
      <c r="BW75" s="76"/>
      <c r="BX75" s="76"/>
      <c r="BY75" s="76"/>
      <c r="BZ75" s="30">
        <f t="shared" si="52"/>
        <v>0</v>
      </c>
      <c r="CA75" s="30">
        <f t="shared" si="53"/>
        <v>0</v>
      </c>
      <c r="CB75" s="77">
        <f t="shared" si="54"/>
        <v>0.39</v>
      </c>
      <c r="CC75" s="115">
        <f t="shared" si="55"/>
        <v>0</v>
      </c>
      <c r="CD75" s="49"/>
      <c r="CE75" s="49"/>
      <c r="CF75" s="49"/>
      <c r="CG75" s="49">
        <v>0</v>
      </c>
      <c r="CH75" s="49"/>
      <c r="CI75" s="49"/>
      <c r="CJ75" s="49"/>
      <c r="CK75" s="49"/>
      <c r="CL75" s="49"/>
      <c r="CM75" s="49"/>
      <c r="CN75" s="100"/>
      <c r="CO75" s="106" t="s">
        <v>163</v>
      </c>
      <c r="CP75" s="29"/>
      <c r="CQ75" s="29"/>
      <c r="CR75" s="49"/>
      <c r="CS75" s="45"/>
      <c r="CT75" s="49"/>
      <c r="CU75" s="45"/>
      <c r="CV75" s="93"/>
      <c r="CW75" s="45"/>
      <c r="CX75" s="45"/>
      <c r="CY75" s="45"/>
      <c r="CZ75" s="119"/>
      <c r="DA75" s="35"/>
      <c r="DB75" s="35"/>
      <c r="DC75" s="40"/>
      <c r="DD75" s="40"/>
      <c r="DE75" s="40"/>
      <c r="DF75" s="40"/>
      <c r="DG75" s="35"/>
      <c r="DH75" s="35">
        <f t="shared" si="43"/>
        <v>0</v>
      </c>
      <c r="DI75" s="35"/>
      <c r="DJ75" s="43"/>
      <c r="DK75" s="126"/>
      <c r="DL75" s="106" t="s">
        <v>163</v>
      </c>
      <c r="DM75" s="15"/>
      <c r="DN75" s="15"/>
    </row>
    <row r="76" spans="1:118" s="16" customFormat="1">
      <c r="A76" s="106" t="s">
        <v>164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100"/>
      <c r="M76" s="29" t="s">
        <v>132</v>
      </c>
      <c r="N76" s="29" t="s">
        <v>133</v>
      </c>
      <c r="O76" s="49">
        <v>1000</v>
      </c>
      <c r="P76" s="49">
        <v>31.3</v>
      </c>
      <c r="Q76" s="54">
        <v>0.25</v>
      </c>
      <c r="R76" s="45">
        <f>P76*0.75</f>
        <v>23.475000000000001</v>
      </c>
      <c r="S76" s="49"/>
      <c r="T76" s="49">
        <f>S76*P76</f>
        <v>0</v>
      </c>
      <c r="U76" s="49">
        <f>S76*R76</f>
        <v>0</v>
      </c>
      <c r="V76" s="49">
        <f>P76/O76</f>
        <v>3.1300000000000001E-2</v>
      </c>
      <c r="W76" s="100">
        <f>R76/O76</f>
        <v>2.3475000000000003E-2</v>
      </c>
      <c r="X76" s="110" t="s">
        <v>164</v>
      </c>
      <c r="Y76" s="49" t="s">
        <v>134</v>
      </c>
      <c r="Z76" s="49" t="s">
        <v>311</v>
      </c>
      <c r="AA76" s="49">
        <v>1000</v>
      </c>
      <c r="AB76" s="49">
        <v>55.27</v>
      </c>
      <c r="AC76" s="49"/>
      <c r="AD76" s="49"/>
      <c r="AE76" s="49"/>
      <c r="AF76" s="49">
        <f t="shared" si="46"/>
        <v>0</v>
      </c>
      <c r="AG76" s="49">
        <f t="shared" si="47"/>
        <v>0</v>
      </c>
      <c r="AH76" s="49">
        <f t="shared" si="48"/>
        <v>5.527E-2</v>
      </c>
      <c r="AI76" s="100">
        <f t="shared" si="49"/>
        <v>0</v>
      </c>
      <c r="AJ76" s="30" t="s">
        <v>448</v>
      </c>
      <c r="AK76" s="30" t="s">
        <v>449</v>
      </c>
      <c r="AL76" s="93">
        <v>1000</v>
      </c>
      <c r="AM76" s="93">
        <v>17.899999999999999</v>
      </c>
      <c r="AN76" s="93"/>
      <c r="AO76" s="93"/>
      <c r="AP76" s="93">
        <v>1</v>
      </c>
      <c r="AQ76" s="93">
        <f t="shared" si="42"/>
        <v>17.899999999999999</v>
      </c>
      <c r="AR76" s="93"/>
      <c r="AS76" s="46">
        <f t="shared" si="50"/>
        <v>1.7899999999999999E-2</v>
      </c>
      <c r="AT76" s="59"/>
      <c r="AU76" s="106" t="s">
        <v>164</v>
      </c>
      <c r="AV76" s="49" t="s">
        <v>132</v>
      </c>
      <c r="AW76" s="49" t="s">
        <v>881</v>
      </c>
      <c r="AX76" s="49">
        <v>1000</v>
      </c>
      <c r="AY76" s="49">
        <v>46.78</v>
      </c>
      <c r="AZ76" s="54">
        <v>0.35</v>
      </c>
      <c r="BA76" s="49">
        <f t="shared" si="61"/>
        <v>30.407</v>
      </c>
      <c r="BB76" s="49"/>
      <c r="BC76" s="49">
        <f t="shared" si="62"/>
        <v>0</v>
      </c>
      <c r="BD76" s="49">
        <f t="shared" si="63"/>
        <v>0</v>
      </c>
      <c r="BE76" s="49">
        <f t="shared" si="64"/>
        <v>4.6780000000000002E-2</v>
      </c>
      <c r="BF76" s="100">
        <f t="shared" si="65"/>
        <v>3.0407E-2</v>
      </c>
      <c r="BG76" s="30" t="s">
        <v>554</v>
      </c>
      <c r="BH76" s="30" t="s">
        <v>558</v>
      </c>
      <c r="BI76" s="93">
        <v>1000</v>
      </c>
      <c r="BJ76" s="93">
        <v>17.8</v>
      </c>
      <c r="BK76" s="93"/>
      <c r="BL76" s="93"/>
      <c r="BM76" s="93">
        <v>1</v>
      </c>
      <c r="BN76" s="93">
        <f t="shared" si="41"/>
        <v>17.8</v>
      </c>
      <c r="BO76" s="93"/>
      <c r="BP76" s="46">
        <f t="shared" si="51"/>
        <v>1.78E-2</v>
      </c>
      <c r="BQ76" s="59"/>
      <c r="BR76" s="106" t="s">
        <v>164</v>
      </c>
      <c r="BS76" s="30" t="s">
        <v>134</v>
      </c>
      <c r="BT76" s="30" t="s">
        <v>766</v>
      </c>
      <c r="BU76" s="76">
        <v>1000</v>
      </c>
      <c r="BV76" s="76">
        <v>23</v>
      </c>
      <c r="BW76" s="76"/>
      <c r="BX76" s="76"/>
      <c r="BY76" s="76"/>
      <c r="BZ76" s="30">
        <f t="shared" si="52"/>
        <v>0</v>
      </c>
      <c r="CA76" s="30">
        <f t="shared" si="53"/>
        <v>0</v>
      </c>
      <c r="CB76" s="77">
        <f t="shared" si="54"/>
        <v>2.3E-2</v>
      </c>
      <c r="CC76" s="115">
        <f t="shared" si="55"/>
        <v>0</v>
      </c>
      <c r="CD76" s="49" t="s">
        <v>132</v>
      </c>
      <c r="CE76" s="49" t="s">
        <v>161</v>
      </c>
      <c r="CF76" s="49">
        <v>1000</v>
      </c>
      <c r="CG76" s="49">
        <v>35.545119999999997</v>
      </c>
      <c r="CH76" s="49"/>
      <c r="CI76" s="49">
        <f>CG76-(CG76*CH76)</f>
        <v>35.545119999999997</v>
      </c>
      <c r="CJ76" s="49"/>
      <c r="CK76" s="49">
        <f>CJ76*CG76</f>
        <v>0</v>
      </c>
      <c r="CL76" s="49">
        <f>CJ76*CI76</f>
        <v>0</v>
      </c>
      <c r="CM76" s="49">
        <f>CG76/CF76</f>
        <v>3.5545119999999999E-2</v>
      </c>
      <c r="CN76" s="100">
        <f>CI76/CF76</f>
        <v>3.5545119999999999E-2</v>
      </c>
      <c r="CO76" s="106" t="s">
        <v>164</v>
      </c>
      <c r="CP76" s="29" t="s">
        <v>134</v>
      </c>
      <c r="CQ76" s="29" t="s">
        <v>669</v>
      </c>
      <c r="CR76" s="49">
        <v>1000</v>
      </c>
      <c r="CS76" s="45">
        <v>44.431399999999996</v>
      </c>
      <c r="CT76" s="53">
        <v>0.25</v>
      </c>
      <c r="CU76" s="45">
        <f>CS76*75%</f>
        <v>33.323549999999997</v>
      </c>
      <c r="CV76" s="93">
        <v>1</v>
      </c>
      <c r="CW76" s="45">
        <f>CV76*CS76</f>
        <v>44.431399999999996</v>
      </c>
      <c r="CX76" s="45">
        <f>CV76*CU76</f>
        <v>33.323549999999997</v>
      </c>
      <c r="CY76" s="45">
        <f>CS76/CR76</f>
        <v>4.4431399999999996E-2</v>
      </c>
      <c r="CZ76" s="119">
        <f>CU76/CR76</f>
        <v>3.332355E-2</v>
      </c>
      <c r="DA76" s="35"/>
      <c r="DB76" s="35"/>
      <c r="DC76" s="40"/>
      <c r="DD76" s="40"/>
      <c r="DE76" s="40"/>
      <c r="DF76" s="40"/>
      <c r="DG76" s="35"/>
      <c r="DH76" s="35">
        <f t="shared" si="43"/>
        <v>0</v>
      </c>
      <c r="DI76" s="35"/>
      <c r="DJ76" s="43"/>
      <c r="DK76" s="126"/>
      <c r="DL76" s="106" t="s">
        <v>164</v>
      </c>
      <c r="DM76" s="15" t="s">
        <v>8</v>
      </c>
      <c r="DN76" s="15" t="s">
        <v>9</v>
      </c>
    </row>
    <row r="77" spans="1:118" s="16" customFormat="1">
      <c r="A77" s="106" t="s">
        <v>165</v>
      </c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100"/>
      <c r="M77" s="29"/>
      <c r="N77" s="29"/>
      <c r="O77" s="49"/>
      <c r="P77" s="49"/>
      <c r="Q77" s="49"/>
      <c r="R77" s="45"/>
      <c r="S77" s="49"/>
      <c r="T77" s="49"/>
      <c r="U77" s="49"/>
      <c r="V77" s="49"/>
      <c r="W77" s="100"/>
      <c r="X77" s="110" t="s">
        <v>165</v>
      </c>
      <c r="Y77" s="49" t="s">
        <v>167</v>
      </c>
      <c r="Z77" s="49" t="s">
        <v>312</v>
      </c>
      <c r="AA77" s="49">
        <v>100</v>
      </c>
      <c r="AB77" s="49">
        <v>74.44</v>
      </c>
      <c r="AC77" s="49"/>
      <c r="AD77" s="49"/>
      <c r="AE77" s="49"/>
      <c r="AF77" s="49">
        <f t="shared" si="46"/>
        <v>0</v>
      </c>
      <c r="AG77" s="49">
        <f t="shared" si="47"/>
        <v>0</v>
      </c>
      <c r="AH77" s="49">
        <f t="shared" si="48"/>
        <v>0.74439999999999995</v>
      </c>
      <c r="AI77" s="100">
        <f t="shared" si="49"/>
        <v>0</v>
      </c>
      <c r="AJ77" s="30" t="s">
        <v>450</v>
      </c>
      <c r="AK77" s="30" t="s">
        <v>460</v>
      </c>
      <c r="AL77" s="93">
        <v>100</v>
      </c>
      <c r="AM77" s="93">
        <v>27</v>
      </c>
      <c r="AN77" s="93"/>
      <c r="AO77" s="93"/>
      <c r="AP77" s="93">
        <v>1</v>
      </c>
      <c r="AQ77" s="93">
        <f t="shared" si="42"/>
        <v>27</v>
      </c>
      <c r="AR77" s="93"/>
      <c r="AS77" s="46">
        <f t="shared" si="50"/>
        <v>0.27</v>
      </c>
      <c r="AT77" s="59"/>
      <c r="AU77" s="106" t="s">
        <v>165</v>
      </c>
      <c r="AV77" s="49" t="s">
        <v>167</v>
      </c>
      <c r="AW77" s="49" t="s">
        <v>882</v>
      </c>
      <c r="AX77" s="49">
        <v>100</v>
      </c>
      <c r="AY77" s="49">
        <v>51.91</v>
      </c>
      <c r="AZ77" s="54">
        <v>0.35</v>
      </c>
      <c r="BA77" s="49">
        <f t="shared" si="61"/>
        <v>33.741500000000002</v>
      </c>
      <c r="BB77" s="49"/>
      <c r="BC77" s="49">
        <f t="shared" si="62"/>
        <v>0</v>
      </c>
      <c r="BD77" s="49">
        <f t="shared" si="63"/>
        <v>0</v>
      </c>
      <c r="BE77" s="49">
        <f t="shared" si="64"/>
        <v>0.51910000000000001</v>
      </c>
      <c r="BF77" s="100">
        <f t="shared" si="65"/>
        <v>0.33741500000000002</v>
      </c>
      <c r="BG77" s="30" t="s">
        <v>556</v>
      </c>
      <c r="BH77" s="30" t="s">
        <v>559</v>
      </c>
      <c r="BI77" s="93">
        <v>100</v>
      </c>
      <c r="BJ77" s="93">
        <v>20</v>
      </c>
      <c r="BK77" s="93"/>
      <c r="BL77" s="93"/>
      <c r="BM77" s="93">
        <v>1</v>
      </c>
      <c r="BN77" s="93">
        <f t="shared" si="41"/>
        <v>20</v>
      </c>
      <c r="BO77" s="93"/>
      <c r="BP77" s="46">
        <f t="shared" si="51"/>
        <v>0.2</v>
      </c>
      <c r="BQ77" s="59"/>
      <c r="BR77" s="106" t="s">
        <v>165</v>
      </c>
      <c r="BS77" s="30" t="s">
        <v>167</v>
      </c>
      <c r="BT77" s="30" t="s">
        <v>767</v>
      </c>
      <c r="BU77" s="76">
        <v>100</v>
      </c>
      <c r="BV77" s="76">
        <v>32</v>
      </c>
      <c r="BW77" s="76"/>
      <c r="BX77" s="76"/>
      <c r="BY77" s="76"/>
      <c r="BZ77" s="30">
        <f t="shared" si="52"/>
        <v>0</v>
      </c>
      <c r="CA77" s="30">
        <f t="shared" si="53"/>
        <v>0</v>
      </c>
      <c r="CB77" s="77">
        <f t="shared" si="54"/>
        <v>0.32</v>
      </c>
      <c r="CC77" s="115">
        <f t="shared" si="55"/>
        <v>0</v>
      </c>
      <c r="CD77" s="49" t="s">
        <v>167</v>
      </c>
      <c r="CE77" s="49" t="s">
        <v>166</v>
      </c>
      <c r="CF77" s="49">
        <v>100</v>
      </c>
      <c r="CG77" s="49">
        <v>28.78772</v>
      </c>
      <c r="CH77" s="49"/>
      <c r="CI77" s="49">
        <f>CG77-(CG77*CH77)</f>
        <v>28.78772</v>
      </c>
      <c r="CJ77" s="49"/>
      <c r="CK77" s="49">
        <f>CJ77*CG77</f>
        <v>0</v>
      </c>
      <c r="CL77" s="49">
        <f>CJ77*CI77</f>
        <v>0</v>
      </c>
      <c r="CM77" s="49">
        <f>CG77/CF77</f>
        <v>0.2878772</v>
      </c>
      <c r="CN77" s="100">
        <f>CI77/CF77</f>
        <v>0.2878772</v>
      </c>
      <c r="CO77" s="106" t="s">
        <v>165</v>
      </c>
      <c r="CP77" s="29"/>
      <c r="CQ77" s="29"/>
      <c r="CR77" s="49"/>
      <c r="CS77" s="45"/>
      <c r="CT77" s="49"/>
      <c r="CU77" s="45"/>
      <c r="CV77" s="93"/>
      <c r="CW77" s="45"/>
      <c r="CX77" s="45"/>
      <c r="CY77" s="45"/>
      <c r="CZ77" s="119"/>
      <c r="DA77" s="35"/>
      <c r="DB77" s="35"/>
      <c r="DC77" s="40"/>
      <c r="DD77" s="40"/>
      <c r="DE77" s="40"/>
      <c r="DF77" s="40"/>
      <c r="DG77" s="35"/>
      <c r="DH77" s="35">
        <f t="shared" si="43"/>
        <v>0</v>
      </c>
      <c r="DI77" s="35"/>
      <c r="DJ77" s="43"/>
      <c r="DK77" s="126"/>
      <c r="DL77" s="106" t="s">
        <v>165</v>
      </c>
      <c r="DM77" s="15"/>
      <c r="DN77" s="15"/>
    </row>
    <row r="78" spans="1:118" s="17" customFormat="1">
      <c r="A78" s="106" t="s">
        <v>28</v>
      </c>
      <c r="B78" s="49" t="s">
        <v>111</v>
      </c>
      <c r="C78" s="49" t="s">
        <v>112</v>
      </c>
      <c r="D78" s="49">
        <v>1</v>
      </c>
      <c r="E78" s="49">
        <v>1800</v>
      </c>
      <c r="F78" s="54">
        <v>0.3</v>
      </c>
      <c r="G78" s="93">
        <f>E78*70%</f>
        <v>1260</v>
      </c>
      <c r="H78" s="49"/>
      <c r="I78" s="12">
        <f>E78*H78</f>
        <v>0</v>
      </c>
      <c r="J78" s="12">
        <f t="shared" ref="J78" si="66">H78*G78</f>
        <v>0</v>
      </c>
      <c r="K78" s="12">
        <f>E78/D78</f>
        <v>1800</v>
      </c>
      <c r="L78" s="57">
        <f t="shared" ref="L78" si="67">G78/D78</f>
        <v>1260</v>
      </c>
      <c r="M78" s="29"/>
      <c r="N78" s="29"/>
      <c r="O78" s="49"/>
      <c r="P78" s="49"/>
      <c r="Q78" s="49"/>
      <c r="R78" s="45"/>
      <c r="S78" s="49"/>
      <c r="T78" s="49"/>
      <c r="U78" s="49"/>
      <c r="V78" s="49"/>
      <c r="W78" s="100"/>
      <c r="X78" s="110" t="s">
        <v>28</v>
      </c>
      <c r="Y78" s="49" t="s">
        <v>849</v>
      </c>
      <c r="Z78" s="49"/>
      <c r="AA78" s="49"/>
      <c r="AB78" s="49">
        <v>1050</v>
      </c>
      <c r="AC78" s="49"/>
      <c r="AD78" s="49"/>
      <c r="AE78" s="49"/>
      <c r="AF78" s="49">
        <f t="shared" si="46"/>
        <v>0</v>
      </c>
      <c r="AG78" s="49">
        <f t="shared" si="47"/>
        <v>0</v>
      </c>
      <c r="AH78" s="49" t="e">
        <f t="shared" si="48"/>
        <v>#DIV/0!</v>
      </c>
      <c r="AI78" s="100" t="e">
        <f t="shared" si="49"/>
        <v>#DIV/0!</v>
      </c>
      <c r="AJ78" s="29"/>
      <c r="AK78" s="29"/>
      <c r="AL78" s="49"/>
      <c r="AM78" s="49"/>
      <c r="AN78" s="49"/>
      <c r="AO78" s="49"/>
      <c r="AP78" s="49"/>
      <c r="AQ78" s="93">
        <f t="shared" si="42"/>
        <v>0</v>
      </c>
      <c r="AR78" s="93"/>
      <c r="AS78" s="46"/>
      <c r="AT78" s="59"/>
      <c r="AU78" s="106" t="s">
        <v>28</v>
      </c>
      <c r="AV78" s="49"/>
      <c r="AW78" s="49" t="s">
        <v>883</v>
      </c>
      <c r="AX78" s="49">
        <v>1</v>
      </c>
      <c r="AY78" s="49">
        <v>869.44</v>
      </c>
      <c r="AZ78" s="54">
        <v>0.25</v>
      </c>
      <c r="BA78" s="49">
        <f t="shared" si="61"/>
        <v>652.08000000000004</v>
      </c>
      <c r="BB78" s="49"/>
      <c r="BC78" s="49">
        <f t="shared" si="62"/>
        <v>0</v>
      </c>
      <c r="BD78" s="49">
        <f t="shared" si="63"/>
        <v>0</v>
      </c>
      <c r="BE78" s="49">
        <f t="shared" si="64"/>
        <v>869.44</v>
      </c>
      <c r="BF78" s="100">
        <f t="shared" si="65"/>
        <v>652.08000000000004</v>
      </c>
      <c r="BG78" s="29"/>
      <c r="BH78" s="29"/>
      <c r="BI78" s="49"/>
      <c r="BJ78" s="49"/>
      <c r="BK78" s="49"/>
      <c r="BL78" s="49"/>
      <c r="BM78" s="49"/>
      <c r="BN78" s="93">
        <f t="shared" si="41"/>
        <v>0</v>
      </c>
      <c r="BO78" s="93"/>
      <c r="BP78" s="46"/>
      <c r="BQ78" s="59"/>
      <c r="BR78" s="106" t="s">
        <v>28</v>
      </c>
      <c r="BS78" s="29"/>
      <c r="BT78" s="29"/>
      <c r="BU78" s="75"/>
      <c r="BV78" s="75"/>
      <c r="BW78" s="75"/>
      <c r="BX78" s="75"/>
      <c r="BY78" s="75"/>
      <c r="BZ78" s="75"/>
      <c r="CA78" s="75"/>
      <c r="CB78" s="75"/>
      <c r="CC78" s="113"/>
      <c r="CD78" s="49"/>
      <c r="CE78" s="49" t="s">
        <v>910</v>
      </c>
      <c r="CF78" s="49">
        <v>1</v>
      </c>
      <c r="CG78" s="49">
        <v>1101.62364</v>
      </c>
      <c r="CH78" s="49"/>
      <c r="CI78" s="49">
        <f>CG78-(CG78*CH78)</f>
        <v>1101.62364</v>
      </c>
      <c r="CJ78" s="49"/>
      <c r="CK78" s="49">
        <f>CJ78*CG78</f>
        <v>0</v>
      </c>
      <c r="CL78" s="49">
        <f>CJ78*CI78</f>
        <v>0</v>
      </c>
      <c r="CM78" s="49">
        <f>CG78/CF78</f>
        <v>1101.62364</v>
      </c>
      <c r="CN78" s="100">
        <f>CI78/CF78</f>
        <v>1101.62364</v>
      </c>
      <c r="CO78" s="106" t="s">
        <v>28</v>
      </c>
      <c r="CP78" s="29"/>
      <c r="CQ78" s="29"/>
      <c r="CR78" s="49"/>
      <c r="CS78" s="45"/>
      <c r="CT78" s="49"/>
      <c r="CU78" s="45"/>
      <c r="CV78" s="49"/>
      <c r="CW78" s="45"/>
      <c r="CX78" s="45"/>
      <c r="CY78" s="45"/>
      <c r="CZ78" s="119"/>
      <c r="DA78" s="34"/>
      <c r="DB78" s="34"/>
      <c r="DC78" s="39"/>
      <c r="DD78" s="39"/>
      <c r="DE78" s="39"/>
      <c r="DF78" s="39"/>
      <c r="DG78" s="34"/>
      <c r="DH78" s="35">
        <f t="shared" si="43"/>
        <v>0</v>
      </c>
      <c r="DI78" s="35"/>
      <c r="DJ78" s="43"/>
      <c r="DK78" s="126"/>
      <c r="DL78" s="106" t="s">
        <v>28</v>
      </c>
      <c r="DM78" s="15"/>
      <c r="DN78" s="15"/>
    </row>
    <row r="79" spans="1:118" s="17" customFormat="1">
      <c r="A79" s="142" t="s">
        <v>40</v>
      </c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100"/>
      <c r="M79" s="29"/>
      <c r="N79" s="29"/>
      <c r="O79" s="49"/>
      <c r="P79" s="49"/>
      <c r="Q79" s="49"/>
      <c r="R79" s="45"/>
      <c r="S79" s="49"/>
      <c r="T79" s="49"/>
      <c r="U79" s="49"/>
      <c r="V79" s="49"/>
      <c r="W79" s="100"/>
      <c r="X79" s="149" t="s">
        <v>40</v>
      </c>
      <c r="Y79" s="49"/>
      <c r="Z79" s="49"/>
      <c r="AA79" s="93"/>
      <c r="AB79" s="93"/>
      <c r="AC79" s="93"/>
      <c r="AD79" s="93"/>
      <c r="AE79" s="93"/>
      <c r="AF79" s="93"/>
      <c r="AG79" s="93"/>
      <c r="AH79" s="93"/>
      <c r="AI79" s="94"/>
      <c r="AJ79" s="30" t="s">
        <v>481</v>
      </c>
      <c r="AK79" s="30" t="s">
        <v>482</v>
      </c>
      <c r="AL79" s="93">
        <v>1</v>
      </c>
      <c r="AM79" s="93">
        <v>69</v>
      </c>
      <c r="AN79" s="93"/>
      <c r="AO79" s="93"/>
      <c r="AP79" s="93">
        <v>1</v>
      </c>
      <c r="AQ79" s="93">
        <f t="shared" si="42"/>
        <v>69</v>
      </c>
      <c r="AR79" s="93"/>
      <c r="AS79" s="46">
        <f t="shared" ref="AS79:AS102" si="68">AM79/AL79</f>
        <v>69</v>
      </c>
      <c r="AT79" s="59"/>
      <c r="AU79" s="142" t="s">
        <v>40</v>
      </c>
      <c r="AV79" s="49" t="s">
        <v>884</v>
      </c>
      <c r="AW79" s="49" t="s">
        <v>885</v>
      </c>
      <c r="AX79" s="49">
        <v>1</v>
      </c>
      <c r="AY79" s="49">
        <v>51.76</v>
      </c>
      <c r="AZ79" s="54">
        <v>0.35</v>
      </c>
      <c r="BA79" s="49">
        <f t="shared" si="61"/>
        <v>33.643999999999998</v>
      </c>
      <c r="BB79" s="49"/>
      <c r="BC79" s="49">
        <f t="shared" si="62"/>
        <v>0</v>
      </c>
      <c r="BD79" s="49">
        <f t="shared" si="63"/>
        <v>0</v>
      </c>
      <c r="BE79" s="49">
        <f t="shared" si="64"/>
        <v>51.76</v>
      </c>
      <c r="BF79" s="100">
        <f t="shared" si="65"/>
        <v>33.643999999999998</v>
      </c>
      <c r="BG79" s="30" t="s">
        <v>569</v>
      </c>
      <c r="BH79" s="30" t="s">
        <v>570</v>
      </c>
      <c r="BI79" s="93">
        <v>1</v>
      </c>
      <c r="BJ79" s="93">
        <v>67</v>
      </c>
      <c r="BK79" s="93"/>
      <c r="BL79" s="93"/>
      <c r="BM79" s="93">
        <v>1</v>
      </c>
      <c r="BN79" s="93">
        <f t="shared" si="41"/>
        <v>67</v>
      </c>
      <c r="BO79" s="93"/>
      <c r="BP79" s="46">
        <f t="shared" si="51"/>
        <v>67</v>
      </c>
      <c r="BQ79" s="59"/>
      <c r="BR79" s="142" t="s">
        <v>40</v>
      </c>
      <c r="BS79" s="30" t="s">
        <v>569</v>
      </c>
      <c r="BT79" s="30" t="s">
        <v>774</v>
      </c>
      <c r="BU79" s="76">
        <v>1</v>
      </c>
      <c r="BV79" s="76">
        <v>52</v>
      </c>
      <c r="BW79" s="76"/>
      <c r="BX79" s="76"/>
      <c r="BY79" s="76"/>
      <c r="BZ79" s="30">
        <f t="shared" ref="BZ79:BZ85" si="69">BV79*BY79</f>
        <v>0</v>
      </c>
      <c r="CA79" s="30">
        <f t="shared" ref="CA79:CA85" si="70">BY79*BX79</f>
        <v>0</v>
      </c>
      <c r="CB79" s="77">
        <f t="shared" ref="CB79:CB85" si="71">BV79/BU79</f>
        <v>52</v>
      </c>
      <c r="CC79" s="115">
        <f t="shared" ref="CC79:CC85" si="72">BX79/BU79</f>
        <v>0</v>
      </c>
      <c r="CD79" s="49"/>
      <c r="CE79" s="49"/>
      <c r="CF79" s="93"/>
      <c r="CG79" s="93">
        <v>0</v>
      </c>
      <c r="CH79" s="93"/>
      <c r="CI79" s="93"/>
      <c r="CJ79" s="93"/>
      <c r="CK79" s="93"/>
      <c r="CL79" s="93"/>
      <c r="CM79" s="93"/>
      <c r="CN79" s="94"/>
      <c r="CO79" s="142" t="s">
        <v>40</v>
      </c>
      <c r="CP79" s="30"/>
      <c r="CQ79" s="30"/>
      <c r="CR79" s="93"/>
      <c r="CS79" s="46"/>
      <c r="CT79" s="93"/>
      <c r="CU79" s="46"/>
      <c r="CV79" s="93"/>
      <c r="CW79" s="46"/>
      <c r="CX79" s="46"/>
      <c r="CY79" s="46"/>
      <c r="CZ79" s="59"/>
      <c r="DA79" s="35"/>
      <c r="DB79" s="35"/>
      <c r="DC79" s="40"/>
      <c r="DD79" s="40"/>
      <c r="DE79" s="40"/>
      <c r="DF79" s="40"/>
      <c r="DG79" s="35"/>
      <c r="DH79" s="35">
        <f t="shared" si="43"/>
        <v>0</v>
      </c>
      <c r="DI79" s="35"/>
      <c r="DJ79" s="43"/>
      <c r="DK79" s="126"/>
      <c r="DL79" s="142" t="s">
        <v>40</v>
      </c>
      <c r="DM79" s="15"/>
      <c r="DN79" s="15"/>
    </row>
    <row r="80" spans="1:118" s="17" customFormat="1">
      <c r="A80" s="143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100"/>
      <c r="M80" s="29"/>
      <c r="N80" s="29"/>
      <c r="O80" s="49"/>
      <c r="P80" s="49"/>
      <c r="Q80" s="49"/>
      <c r="R80" s="45"/>
      <c r="S80" s="49"/>
      <c r="T80" s="49"/>
      <c r="U80" s="49"/>
      <c r="V80" s="49"/>
      <c r="W80" s="100"/>
      <c r="X80" s="147"/>
      <c r="Y80" s="49"/>
      <c r="Z80" s="49"/>
      <c r="AA80" s="93"/>
      <c r="AB80" s="93"/>
      <c r="AC80" s="93"/>
      <c r="AD80" s="93"/>
      <c r="AE80" s="93"/>
      <c r="AF80" s="93"/>
      <c r="AG80" s="93"/>
      <c r="AH80" s="93"/>
      <c r="AI80" s="94"/>
      <c r="AJ80" s="30" t="s">
        <v>479</v>
      </c>
      <c r="AK80" s="30" t="s">
        <v>480</v>
      </c>
      <c r="AL80" s="93">
        <v>1</v>
      </c>
      <c r="AM80" s="93">
        <v>69</v>
      </c>
      <c r="AN80" s="93"/>
      <c r="AO80" s="93"/>
      <c r="AP80" s="93">
        <v>1</v>
      </c>
      <c r="AQ80" s="93">
        <f t="shared" si="42"/>
        <v>69</v>
      </c>
      <c r="AR80" s="93"/>
      <c r="AS80" s="46">
        <f t="shared" si="68"/>
        <v>69</v>
      </c>
      <c r="AT80" s="59"/>
      <c r="AU80" s="143"/>
      <c r="AV80" s="49" t="s">
        <v>886</v>
      </c>
      <c r="AW80" s="49" t="s">
        <v>887</v>
      </c>
      <c r="AX80" s="49">
        <v>1</v>
      </c>
      <c r="AY80" s="49">
        <v>51.76</v>
      </c>
      <c r="AZ80" s="54">
        <v>0.35</v>
      </c>
      <c r="BA80" s="49">
        <f t="shared" si="61"/>
        <v>33.643999999999998</v>
      </c>
      <c r="BB80" s="49"/>
      <c r="BC80" s="49">
        <f t="shared" si="62"/>
        <v>0</v>
      </c>
      <c r="BD80" s="49">
        <f t="shared" si="63"/>
        <v>0</v>
      </c>
      <c r="BE80" s="49">
        <f t="shared" si="64"/>
        <v>51.76</v>
      </c>
      <c r="BF80" s="100">
        <f t="shared" si="65"/>
        <v>33.643999999999998</v>
      </c>
      <c r="BG80" s="30" t="s">
        <v>571</v>
      </c>
      <c r="BH80" s="30" t="s">
        <v>572</v>
      </c>
      <c r="BI80" s="93">
        <v>1</v>
      </c>
      <c r="BJ80" s="93">
        <v>67</v>
      </c>
      <c r="BK80" s="93"/>
      <c r="BL80" s="93"/>
      <c r="BM80" s="93">
        <v>1</v>
      </c>
      <c r="BN80" s="93">
        <f t="shared" si="41"/>
        <v>67</v>
      </c>
      <c r="BO80" s="93"/>
      <c r="BP80" s="46">
        <f t="shared" si="51"/>
        <v>67</v>
      </c>
      <c r="BQ80" s="59"/>
      <c r="BR80" s="143"/>
      <c r="BS80" s="30" t="s">
        <v>571</v>
      </c>
      <c r="BT80" s="30" t="s">
        <v>775</v>
      </c>
      <c r="BU80" s="76">
        <v>1</v>
      </c>
      <c r="BV80" s="76">
        <v>52</v>
      </c>
      <c r="BW80" s="76"/>
      <c r="BX80" s="76"/>
      <c r="BY80" s="76"/>
      <c r="BZ80" s="30">
        <f t="shared" si="69"/>
        <v>0</v>
      </c>
      <c r="CA80" s="30">
        <f t="shared" si="70"/>
        <v>0</v>
      </c>
      <c r="CB80" s="77">
        <f t="shared" si="71"/>
        <v>52</v>
      </c>
      <c r="CC80" s="115">
        <f t="shared" si="72"/>
        <v>0</v>
      </c>
      <c r="CD80" s="49"/>
      <c r="CE80" s="49"/>
      <c r="CF80" s="93"/>
      <c r="CG80" s="93">
        <v>0</v>
      </c>
      <c r="CH80" s="93"/>
      <c r="CI80" s="93"/>
      <c r="CJ80" s="93"/>
      <c r="CK80" s="93"/>
      <c r="CL80" s="93"/>
      <c r="CM80" s="93"/>
      <c r="CN80" s="94"/>
      <c r="CO80" s="143"/>
      <c r="CP80" s="30"/>
      <c r="CQ80" s="30"/>
      <c r="CR80" s="93"/>
      <c r="CS80" s="46"/>
      <c r="CT80" s="93"/>
      <c r="CU80" s="46"/>
      <c r="CV80" s="93"/>
      <c r="CW80" s="46"/>
      <c r="CX80" s="46"/>
      <c r="CY80" s="46"/>
      <c r="CZ80" s="59"/>
      <c r="DA80" s="35"/>
      <c r="DB80" s="35"/>
      <c r="DC80" s="40"/>
      <c r="DD80" s="40"/>
      <c r="DE80" s="40"/>
      <c r="DF80" s="40"/>
      <c r="DG80" s="35"/>
      <c r="DH80" s="35">
        <f t="shared" si="43"/>
        <v>0</v>
      </c>
      <c r="DI80" s="35"/>
      <c r="DJ80" s="43"/>
      <c r="DK80" s="126"/>
      <c r="DL80" s="143"/>
      <c r="DM80" s="15"/>
      <c r="DN80" s="15"/>
    </row>
    <row r="81" spans="1:118" s="16" customFormat="1">
      <c r="A81" s="144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100"/>
      <c r="M81" s="29"/>
      <c r="N81" s="29"/>
      <c r="O81" s="49"/>
      <c r="P81" s="49"/>
      <c r="Q81" s="49"/>
      <c r="R81" s="45"/>
      <c r="S81" s="49"/>
      <c r="T81" s="49"/>
      <c r="U81" s="49"/>
      <c r="V81" s="49"/>
      <c r="W81" s="100"/>
      <c r="X81" s="148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100"/>
      <c r="AJ81" s="29" t="s">
        <v>477</v>
      </c>
      <c r="AK81" s="29" t="s">
        <v>478</v>
      </c>
      <c r="AL81" s="49">
        <v>1</v>
      </c>
      <c r="AM81" s="49">
        <v>55</v>
      </c>
      <c r="AN81" s="49"/>
      <c r="AO81" s="49"/>
      <c r="AP81" s="49">
        <v>1</v>
      </c>
      <c r="AQ81" s="93">
        <f t="shared" si="42"/>
        <v>55</v>
      </c>
      <c r="AR81" s="93"/>
      <c r="AS81" s="46">
        <f t="shared" si="68"/>
        <v>55</v>
      </c>
      <c r="AT81" s="59"/>
      <c r="AU81" s="144"/>
      <c r="AV81" s="49" t="s">
        <v>888</v>
      </c>
      <c r="AW81" s="49" t="s">
        <v>889</v>
      </c>
      <c r="AX81" s="49">
        <v>1</v>
      </c>
      <c r="AY81" s="49"/>
      <c r="AZ81" s="49"/>
      <c r="BA81" s="49">
        <f t="shared" si="61"/>
        <v>0</v>
      </c>
      <c r="BB81" s="49"/>
      <c r="BC81" s="49">
        <f t="shared" si="62"/>
        <v>0</v>
      </c>
      <c r="BD81" s="49">
        <f t="shared" si="63"/>
        <v>0</v>
      </c>
      <c r="BE81" s="49">
        <f t="shared" si="64"/>
        <v>0</v>
      </c>
      <c r="BF81" s="100">
        <f t="shared" si="65"/>
        <v>0</v>
      </c>
      <c r="BG81" s="29" t="s">
        <v>573</v>
      </c>
      <c r="BH81" s="29" t="s">
        <v>574</v>
      </c>
      <c r="BI81" s="49">
        <v>1</v>
      </c>
      <c r="BJ81" s="49">
        <v>50</v>
      </c>
      <c r="BK81" s="49"/>
      <c r="BL81" s="49"/>
      <c r="BM81" s="49">
        <v>1</v>
      </c>
      <c r="BN81" s="93">
        <f t="shared" si="41"/>
        <v>50</v>
      </c>
      <c r="BO81" s="93"/>
      <c r="BP81" s="46">
        <f t="shared" si="51"/>
        <v>50</v>
      </c>
      <c r="BQ81" s="59"/>
      <c r="BR81" s="144"/>
      <c r="BS81" s="29" t="s">
        <v>776</v>
      </c>
      <c r="BT81" s="29" t="s">
        <v>777</v>
      </c>
      <c r="BU81" s="75">
        <v>1</v>
      </c>
      <c r="BV81" s="75">
        <v>56</v>
      </c>
      <c r="BW81" s="75"/>
      <c r="BX81" s="75"/>
      <c r="BY81" s="75"/>
      <c r="BZ81" s="30">
        <f t="shared" si="69"/>
        <v>0</v>
      </c>
      <c r="CA81" s="30">
        <f t="shared" si="70"/>
        <v>0</v>
      </c>
      <c r="CB81" s="77">
        <f t="shared" si="71"/>
        <v>56</v>
      </c>
      <c r="CC81" s="115">
        <f t="shared" si="72"/>
        <v>0</v>
      </c>
      <c r="CD81" s="49" t="s">
        <v>476</v>
      </c>
      <c r="CE81" s="49" t="s">
        <v>227</v>
      </c>
      <c r="CF81" s="49">
        <v>1</v>
      </c>
      <c r="CG81" s="49">
        <v>173.94623999999999</v>
      </c>
      <c r="CH81" s="49"/>
      <c r="CI81" s="49">
        <f>CG81-(CG81*CH81)</f>
        <v>173.94623999999999</v>
      </c>
      <c r="CJ81" s="49"/>
      <c r="CK81" s="49">
        <f>CJ81*CG81</f>
        <v>0</v>
      </c>
      <c r="CL81" s="49">
        <f>CJ81*CI81</f>
        <v>0</v>
      </c>
      <c r="CM81" s="49">
        <f>CG81/CF81</f>
        <v>173.94623999999999</v>
      </c>
      <c r="CN81" s="100">
        <f>CI81/CF81</f>
        <v>173.94623999999999</v>
      </c>
      <c r="CO81" s="144"/>
      <c r="CP81" s="29"/>
      <c r="CQ81" s="29"/>
      <c r="CR81" s="49"/>
      <c r="CS81" s="45"/>
      <c r="CT81" s="49"/>
      <c r="CU81" s="45"/>
      <c r="CV81" s="49"/>
      <c r="CW81" s="45"/>
      <c r="CX81" s="45"/>
      <c r="CY81" s="45"/>
      <c r="CZ81" s="119"/>
      <c r="DA81" s="34"/>
      <c r="DB81" s="34"/>
      <c r="DC81" s="39"/>
      <c r="DD81" s="39"/>
      <c r="DE81" s="39"/>
      <c r="DF81" s="39"/>
      <c r="DG81" s="34"/>
      <c r="DH81" s="35">
        <f t="shared" si="43"/>
        <v>0</v>
      </c>
      <c r="DI81" s="35"/>
      <c r="DJ81" s="43"/>
      <c r="DK81" s="126"/>
      <c r="DL81" s="144"/>
      <c r="DM81" s="15"/>
      <c r="DN81" s="15" t="s">
        <v>41</v>
      </c>
    </row>
    <row r="82" spans="1:118" s="16" customFormat="1">
      <c r="A82" s="106" t="s">
        <v>362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100"/>
      <c r="M82" s="29"/>
      <c r="N82" s="29"/>
      <c r="O82" s="49"/>
      <c r="P82" s="49"/>
      <c r="Q82" s="49"/>
      <c r="R82" s="45"/>
      <c r="S82" s="49"/>
      <c r="T82" s="49"/>
      <c r="U82" s="49"/>
      <c r="V82" s="49"/>
      <c r="W82" s="100"/>
      <c r="X82" s="110" t="s">
        <v>362</v>
      </c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100"/>
      <c r="AJ82" s="29" t="s">
        <v>363</v>
      </c>
      <c r="AK82" s="29" t="s">
        <v>364</v>
      </c>
      <c r="AL82" s="49">
        <v>50</v>
      </c>
      <c r="AM82" s="49">
        <v>8.6</v>
      </c>
      <c r="AN82" s="49"/>
      <c r="AO82" s="49"/>
      <c r="AP82" s="49">
        <v>5</v>
      </c>
      <c r="AQ82" s="93">
        <f t="shared" si="42"/>
        <v>43</v>
      </c>
      <c r="AR82" s="93"/>
      <c r="AS82" s="46">
        <f t="shared" si="68"/>
        <v>0.17199999999999999</v>
      </c>
      <c r="AT82" s="59"/>
      <c r="AU82" s="106" t="s">
        <v>362</v>
      </c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100"/>
      <c r="BG82" s="29" t="s">
        <v>499</v>
      </c>
      <c r="BH82" s="29" t="s">
        <v>500</v>
      </c>
      <c r="BI82" s="49">
        <v>50</v>
      </c>
      <c r="BJ82" s="49">
        <v>8.9499999999999993</v>
      </c>
      <c r="BK82" s="49"/>
      <c r="BL82" s="49"/>
      <c r="BM82" s="49">
        <v>6</v>
      </c>
      <c r="BN82" s="93">
        <f t="shared" si="41"/>
        <v>53.699999999999996</v>
      </c>
      <c r="BO82" s="93"/>
      <c r="BP82" s="46">
        <f t="shared" si="51"/>
        <v>0.17899999999999999</v>
      </c>
      <c r="BQ82" s="59"/>
      <c r="BR82" s="106" t="s">
        <v>362</v>
      </c>
      <c r="BS82" s="29" t="s">
        <v>780</v>
      </c>
      <c r="BT82" s="29" t="s">
        <v>781</v>
      </c>
      <c r="BU82" s="75">
        <v>50</v>
      </c>
      <c r="BV82" s="75">
        <v>13</v>
      </c>
      <c r="BW82" s="75"/>
      <c r="BX82" s="75"/>
      <c r="BY82" s="75"/>
      <c r="BZ82" s="30">
        <f t="shared" si="69"/>
        <v>0</v>
      </c>
      <c r="CA82" s="30">
        <f t="shared" si="70"/>
        <v>0</v>
      </c>
      <c r="CB82" s="77">
        <f t="shared" si="71"/>
        <v>0.26</v>
      </c>
      <c r="CC82" s="115">
        <f t="shared" si="72"/>
        <v>0</v>
      </c>
      <c r="CD82" s="49"/>
      <c r="CE82" s="49"/>
      <c r="CF82" s="49"/>
      <c r="CG82" s="49">
        <v>0</v>
      </c>
      <c r="CH82" s="49"/>
      <c r="CI82" s="49"/>
      <c r="CJ82" s="49"/>
      <c r="CK82" s="49"/>
      <c r="CL82" s="49"/>
      <c r="CM82" s="49"/>
      <c r="CN82" s="100"/>
      <c r="CO82" s="106" t="s">
        <v>362</v>
      </c>
      <c r="CP82" s="29"/>
      <c r="CQ82" s="29"/>
      <c r="CR82" s="49"/>
      <c r="CS82" s="45"/>
      <c r="CT82" s="49"/>
      <c r="CU82" s="45"/>
      <c r="CV82" s="49"/>
      <c r="CW82" s="45"/>
      <c r="CX82" s="45"/>
      <c r="CY82" s="45"/>
      <c r="CZ82" s="119"/>
      <c r="DA82" s="34" t="s">
        <v>639</v>
      </c>
      <c r="DB82" s="34" t="s">
        <v>638</v>
      </c>
      <c r="DC82" s="39">
        <v>50</v>
      </c>
      <c r="DD82" s="39">
        <v>8.6999999999999993</v>
      </c>
      <c r="DE82" s="39"/>
      <c r="DF82" s="39"/>
      <c r="DG82" s="34">
        <v>6</v>
      </c>
      <c r="DH82" s="35">
        <f>DD82*DG82</f>
        <v>52.199999999999996</v>
      </c>
      <c r="DI82" s="35">
        <f>DG82*DF82</f>
        <v>0</v>
      </c>
      <c r="DJ82" s="43">
        <f>DD82/DC82</f>
        <v>0.17399999999999999</v>
      </c>
      <c r="DK82" s="126">
        <f>DF82/DC82</f>
        <v>0</v>
      </c>
      <c r="DL82" s="106" t="s">
        <v>362</v>
      </c>
      <c r="DM82" s="15"/>
      <c r="DN82" s="15"/>
    </row>
    <row r="83" spans="1:118" s="16" customFormat="1">
      <c r="A83" s="142" t="s">
        <v>23</v>
      </c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100"/>
      <c r="M83" s="29"/>
      <c r="N83" s="29"/>
      <c r="O83" s="49"/>
      <c r="P83" s="49"/>
      <c r="Q83" s="49"/>
      <c r="R83" s="45"/>
      <c r="S83" s="49"/>
      <c r="T83" s="49"/>
      <c r="U83" s="49"/>
      <c r="V83" s="49"/>
      <c r="W83" s="100"/>
      <c r="X83" s="149" t="s">
        <v>23</v>
      </c>
      <c r="Y83" s="49"/>
      <c r="Z83" s="49"/>
      <c r="AA83" s="93"/>
      <c r="AB83" s="93"/>
      <c r="AC83" s="93"/>
      <c r="AD83" s="93"/>
      <c r="AE83" s="93"/>
      <c r="AF83" s="93"/>
      <c r="AG83" s="93"/>
      <c r="AH83" s="93"/>
      <c r="AI83" s="94"/>
      <c r="AJ83" s="30" t="s">
        <v>380</v>
      </c>
      <c r="AK83" s="30" t="s">
        <v>381</v>
      </c>
      <c r="AL83" s="93">
        <v>400</v>
      </c>
      <c r="AM83" s="93">
        <v>49.5</v>
      </c>
      <c r="AN83" s="93"/>
      <c r="AO83" s="93"/>
      <c r="AP83" s="93">
        <v>1</v>
      </c>
      <c r="AQ83" s="93">
        <f t="shared" si="42"/>
        <v>49.5</v>
      </c>
      <c r="AR83" s="93"/>
      <c r="AS83" s="46">
        <f t="shared" si="68"/>
        <v>0.12375</v>
      </c>
      <c r="AT83" s="59"/>
      <c r="AU83" s="142" t="s">
        <v>23</v>
      </c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100"/>
      <c r="BG83" s="30" t="s">
        <v>534</v>
      </c>
      <c r="BH83" s="30" t="s">
        <v>535</v>
      </c>
      <c r="BI83" s="93">
        <v>400</v>
      </c>
      <c r="BJ83" s="93">
        <v>47</v>
      </c>
      <c r="BK83" s="93"/>
      <c r="BL83" s="93"/>
      <c r="BM83" s="93">
        <v>1</v>
      </c>
      <c r="BN83" s="93">
        <f t="shared" si="41"/>
        <v>47</v>
      </c>
      <c r="BO83" s="93"/>
      <c r="BP83" s="46">
        <f t="shared" si="51"/>
        <v>0.11749999999999999</v>
      </c>
      <c r="BQ83" s="59"/>
      <c r="BR83" s="142" t="s">
        <v>23</v>
      </c>
      <c r="BS83" s="30" t="s">
        <v>749</v>
      </c>
      <c r="BT83" s="30" t="s">
        <v>750</v>
      </c>
      <c r="BU83" s="76">
        <v>400</v>
      </c>
      <c r="BV83" s="76">
        <v>45</v>
      </c>
      <c r="BW83" s="76"/>
      <c r="BX83" s="76"/>
      <c r="BY83" s="76"/>
      <c r="BZ83" s="30">
        <f t="shared" si="69"/>
        <v>0</v>
      </c>
      <c r="CA83" s="30">
        <f t="shared" si="70"/>
        <v>0</v>
      </c>
      <c r="CB83" s="77">
        <f t="shared" si="71"/>
        <v>0.1125</v>
      </c>
      <c r="CC83" s="115">
        <f t="shared" si="72"/>
        <v>0</v>
      </c>
      <c r="CD83" s="49"/>
      <c r="CE83" s="49"/>
      <c r="CF83" s="93"/>
      <c r="CG83" s="93">
        <v>0</v>
      </c>
      <c r="CH83" s="93"/>
      <c r="CI83" s="93"/>
      <c r="CJ83" s="93"/>
      <c r="CK83" s="93"/>
      <c r="CL83" s="93"/>
      <c r="CM83" s="93"/>
      <c r="CN83" s="94"/>
      <c r="CO83" s="142" t="s">
        <v>23</v>
      </c>
      <c r="CP83" s="30"/>
      <c r="CQ83" s="30"/>
      <c r="CR83" s="93"/>
      <c r="CS83" s="46"/>
      <c r="CT83" s="93"/>
      <c r="CU83" s="46"/>
      <c r="CV83" s="93"/>
      <c r="CW83" s="46"/>
      <c r="CX83" s="46"/>
      <c r="CY83" s="46"/>
      <c r="CZ83" s="59"/>
      <c r="DA83" s="35" t="s">
        <v>628</v>
      </c>
      <c r="DB83" s="35" t="s">
        <v>629</v>
      </c>
      <c r="DC83" s="40">
        <v>400</v>
      </c>
      <c r="DD83" s="40">
        <v>43.2</v>
      </c>
      <c r="DE83" s="40"/>
      <c r="DF83" s="40"/>
      <c r="DG83" s="35">
        <v>1</v>
      </c>
      <c r="DH83" s="35">
        <f>DD83*DG83</f>
        <v>43.2</v>
      </c>
      <c r="DI83" s="35">
        <f>DG83*DF83</f>
        <v>0</v>
      </c>
      <c r="DJ83" s="43">
        <f>DD83/DC83</f>
        <v>0.10800000000000001</v>
      </c>
      <c r="DK83" s="126">
        <f>DF83/DC83</f>
        <v>0</v>
      </c>
      <c r="DL83" s="142" t="s">
        <v>23</v>
      </c>
      <c r="DM83" s="15"/>
      <c r="DN83" s="15"/>
    </row>
    <row r="84" spans="1:118" s="17" customFormat="1">
      <c r="A84" s="144"/>
      <c r="B84" s="49" t="s">
        <v>107</v>
      </c>
      <c r="C84" s="49" t="s">
        <v>108</v>
      </c>
      <c r="D84" s="49">
        <v>100</v>
      </c>
      <c r="E84" s="49">
        <v>22.5</v>
      </c>
      <c r="F84" s="54">
        <v>0.3</v>
      </c>
      <c r="G84" s="93">
        <f>E84*70%</f>
        <v>15.749999999999998</v>
      </c>
      <c r="H84" s="49"/>
      <c r="I84" s="12">
        <f>E84*H84</f>
        <v>0</v>
      </c>
      <c r="J84" s="12">
        <f t="shared" ref="J84" si="73">H84*G84</f>
        <v>0</v>
      </c>
      <c r="K84" s="12">
        <f>E84/D84</f>
        <v>0.22500000000000001</v>
      </c>
      <c r="L84" s="57">
        <f t="shared" ref="L84" si="74">G84/D84</f>
        <v>0.15749999999999997</v>
      </c>
      <c r="M84" s="29" t="s">
        <v>124</v>
      </c>
      <c r="N84" s="29" t="s">
        <v>125</v>
      </c>
      <c r="O84" s="49">
        <v>400</v>
      </c>
      <c r="P84" s="49">
        <v>94.27</v>
      </c>
      <c r="Q84" s="54">
        <v>0.25</v>
      </c>
      <c r="R84" s="45">
        <f>P84*0.75</f>
        <v>70.702500000000001</v>
      </c>
      <c r="S84" s="49"/>
      <c r="T84" s="49">
        <f>S84*P84</f>
        <v>0</v>
      </c>
      <c r="U84" s="49">
        <f>S84*R84</f>
        <v>0</v>
      </c>
      <c r="V84" s="49">
        <f>P84/O84</f>
        <v>0.235675</v>
      </c>
      <c r="W84" s="100">
        <f>R84/O84</f>
        <v>0.17675625</v>
      </c>
      <c r="X84" s="148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100"/>
      <c r="AJ84" s="29" t="s">
        <v>799</v>
      </c>
      <c r="AK84" s="29" t="s">
        <v>382</v>
      </c>
      <c r="AL84" s="49">
        <v>400</v>
      </c>
      <c r="AM84" s="49">
        <v>42.7</v>
      </c>
      <c r="AN84" s="49"/>
      <c r="AO84" s="49"/>
      <c r="AP84" s="49">
        <v>0</v>
      </c>
      <c r="AQ84" s="93">
        <f t="shared" si="42"/>
        <v>0</v>
      </c>
      <c r="AR84" s="93"/>
      <c r="AS84" s="46">
        <f t="shared" si="68"/>
        <v>0.10675000000000001</v>
      </c>
      <c r="AT84" s="59"/>
      <c r="AU84" s="144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100"/>
      <c r="BG84" s="29" t="s">
        <v>799</v>
      </c>
      <c r="BH84" s="29" t="s">
        <v>536</v>
      </c>
      <c r="BI84" s="49">
        <v>400</v>
      </c>
      <c r="BJ84" s="49">
        <v>45</v>
      </c>
      <c r="BK84" s="49"/>
      <c r="BL84" s="49"/>
      <c r="BM84" s="49">
        <v>0</v>
      </c>
      <c r="BN84" s="93">
        <f t="shared" si="41"/>
        <v>0</v>
      </c>
      <c r="BO84" s="93"/>
      <c r="BP84" s="46">
        <f t="shared" si="51"/>
        <v>0.1125</v>
      </c>
      <c r="BQ84" s="59"/>
      <c r="BR84" s="144"/>
      <c r="BS84" s="29" t="s">
        <v>751</v>
      </c>
      <c r="BT84" s="29" t="s">
        <v>752</v>
      </c>
      <c r="BU84" s="75">
        <v>400</v>
      </c>
      <c r="BV84" s="75">
        <v>33</v>
      </c>
      <c r="BW84" s="75"/>
      <c r="BX84" s="75"/>
      <c r="BY84" s="75"/>
      <c r="BZ84" s="30">
        <f t="shared" si="69"/>
        <v>0</v>
      </c>
      <c r="CA84" s="30">
        <f t="shared" si="70"/>
        <v>0</v>
      </c>
      <c r="CB84" s="77">
        <f t="shared" si="71"/>
        <v>8.2500000000000004E-2</v>
      </c>
      <c r="CC84" s="115">
        <f t="shared" si="72"/>
        <v>0</v>
      </c>
      <c r="CD84" s="49"/>
      <c r="CE84" s="49"/>
      <c r="CF84" s="49"/>
      <c r="CG84" s="49">
        <v>0</v>
      </c>
      <c r="CH84" s="49"/>
      <c r="CI84" s="49"/>
      <c r="CJ84" s="49"/>
      <c r="CK84" s="49"/>
      <c r="CL84" s="49"/>
      <c r="CM84" s="49"/>
      <c r="CN84" s="100"/>
      <c r="CO84" s="144"/>
      <c r="CP84" s="29"/>
      <c r="CQ84" s="29"/>
      <c r="CR84" s="49"/>
      <c r="CS84" s="45"/>
      <c r="CT84" s="49"/>
      <c r="CU84" s="45"/>
      <c r="CV84" s="49"/>
      <c r="CW84" s="45"/>
      <c r="CX84" s="45"/>
      <c r="CY84" s="45"/>
      <c r="CZ84" s="119"/>
      <c r="DA84" s="34"/>
      <c r="DB84" s="34"/>
      <c r="DC84" s="39"/>
      <c r="DD84" s="39"/>
      <c r="DE84" s="39"/>
      <c r="DF84" s="39"/>
      <c r="DG84" s="34"/>
      <c r="DH84" s="35">
        <f t="shared" si="43"/>
        <v>0</v>
      </c>
      <c r="DI84" s="35"/>
      <c r="DJ84" s="43"/>
      <c r="DK84" s="126"/>
      <c r="DL84" s="144"/>
      <c r="DM84" s="15" t="s">
        <v>24</v>
      </c>
      <c r="DN84" s="15" t="s">
        <v>25</v>
      </c>
    </row>
    <row r="85" spans="1:118" s="14" customFormat="1">
      <c r="A85" s="142" t="s">
        <v>63</v>
      </c>
      <c r="B85" s="93"/>
      <c r="C85" s="93"/>
      <c r="D85" s="93"/>
      <c r="E85" s="93"/>
      <c r="F85" s="93"/>
      <c r="G85" s="93"/>
      <c r="H85" s="93"/>
      <c r="I85" s="93"/>
      <c r="J85" s="93"/>
      <c r="K85" s="93"/>
      <c r="L85" s="94"/>
      <c r="M85" s="30"/>
      <c r="N85" s="30"/>
      <c r="O85" s="93"/>
      <c r="P85" s="93"/>
      <c r="Q85" s="93"/>
      <c r="R85" s="46"/>
      <c r="S85" s="93"/>
      <c r="T85" s="93"/>
      <c r="U85" s="93"/>
      <c r="V85" s="93"/>
      <c r="W85" s="94"/>
      <c r="X85" s="149" t="s">
        <v>63</v>
      </c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4"/>
      <c r="AJ85" s="30" t="s">
        <v>468</v>
      </c>
      <c r="AK85" s="30" t="s">
        <v>469</v>
      </c>
      <c r="AL85" s="93">
        <v>1</v>
      </c>
      <c r="AM85" s="93">
        <v>175</v>
      </c>
      <c r="AN85" s="93"/>
      <c r="AO85" s="93"/>
      <c r="AP85" s="93">
        <v>1</v>
      </c>
      <c r="AQ85" s="93">
        <f t="shared" si="42"/>
        <v>175</v>
      </c>
      <c r="AR85" s="93"/>
      <c r="AS85" s="46">
        <f t="shared" si="68"/>
        <v>175</v>
      </c>
      <c r="AT85" s="59"/>
      <c r="AU85" s="142" t="s">
        <v>63</v>
      </c>
      <c r="AV85" s="93" t="s">
        <v>890</v>
      </c>
      <c r="AW85" s="93" t="s">
        <v>891</v>
      </c>
      <c r="AX85" s="93">
        <v>1</v>
      </c>
      <c r="AY85" s="93">
        <v>224.35</v>
      </c>
      <c r="AZ85" s="53">
        <v>0.25</v>
      </c>
      <c r="BA85" s="49">
        <f>AY85-(AY85*AZ85)</f>
        <v>168.26249999999999</v>
      </c>
      <c r="BB85" s="49"/>
      <c r="BC85" s="49">
        <f>BB85*AY85</f>
        <v>0</v>
      </c>
      <c r="BD85" s="49">
        <f>BA85*BB85</f>
        <v>0</v>
      </c>
      <c r="BE85" s="49">
        <f>AY85/AX85</f>
        <v>224.35</v>
      </c>
      <c r="BF85" s="100">
        <f>BA85/AX85</f>
        <v>168.26249999999999</v>
      </c>
      <c r="BG85" s="30" t="s">
        <v>546</v>
      </c>
      <c r="BH85" s="30" t="s">
        <v>547</v>
      </c>
      <c r="BI85" s="93">
        <v>1</v>
      </c>
      <c r="BJ85" s="93">
        <v>180</v>
      </c>
      <c r="BK85" s="93"/>
      <c r="BL85" s="93"/>
      <c r="BM85" s="93">
        <v>1</v>
      </c>
      <c r="BN85" s="93">
        <f t="shared" si="41"/>
        <v>180</v>
      </c>
      <c r="BO85" s="93"/>
      <c r="BP85" s="46">
        <f t="shared" si="51"/>
        <v>180</v>
      </c>
      <c r="BQ85" s="59"/>
      <c r="BR85" s="142" t="s">
        <v>63</v>
      </c>
      <c r="BS85" s="30" t="s">
        <v>916</v>
      </c>
      <c r="BT85" s="30">
        <v>2045</v>
      </c>
      <c r="BU85" s="76">
        <v>1</v>
      </c>
      <c r="BV85" s="76">
        <v>182</v>
      </c>
      <c r="BW85" s="76"/>
      <c r="BX85" s="76"/>
      <c r="BY85" s="76"/>
      <c r="BZ85" s="30">
        <f t="shared" si="69"/>
        <v>0</v>
      </c>
      <c r="CA85" s="30">
        <f t="shared" si="70"/>
        <v>0</v>
      </c>
      <c r="CB85" s="77">
        <f t="shared" si="71"/>
        <v>182</v>
      </c>
      <c r="CC85" s="115">
        <f t="shared" si="72"/>
        <v>0</v>
      </c>
      <c r="CD85" s="93"/>
      <c r="CE85" s="93"/>
      <c r="CF85" s="93"/>
      <c r="CG85" s="93">
        <v>0</v>
      </c>
      <c r="CH85" s="93"/>
      <c r="CI85" s="93"/>
      <c r="CJ85" s="93"/>
      <c r="CK85" s="93"/>
      <c r="CL85" s="93"/>
      <c r="CM85" s="93"/>
      <c r="CN85" s="94"/>
      <c r="CO85" s="142" t="s">
        <v>63</v>
      </c>
      <c r="CP85" s="30"/>
      <c r="CQ85" s="30"/>
      <c r="CR85" s="93"/>
      <c r="CS85" s="46"/>
      <c r="CT85" s="93"/>
      <c r="CU85" s="46"/>
      <c r="CV85" s="93"/>
      <c r="CW85" s="46"/>
      <c r="CX85" s="46"/>
      <c r="CY85" s="46"/>
      <c r="CZ85" s="59"/>
      <c r="DA85" s="35"/>
      <c r="DB85" s="35"/>
      <c r="DC85" s="40"/>
      <c r="DD85" s="40"/>
      <c r="DE85" s="40"/>
      <c r="DF85" s="40"/>
      <c r="DG85" s="35"/>
      <c r="DH85" s="35">
        <f t="shared" si="43"/>
        <v>0</v>
      </c>
      <c r="DI85" s="35"/>
      <c r="DJ85" s="43"/>
      <c r="DK85" s="126"/>
      <c r="DL85" s="142" t="s">
        <v>63</v>
      </c>
      <c r="DM85" s="25" t="s">
        <v>64</v>
      </c>
      <c r="DN85" s="25" t="s">
        <v>65</v>
      </c>
    </row>
    <row r="86" spans="1:118" s="17" customFormat="1">
      <c r="A86" s="144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100"/>
      <c r="M86" s="29"/>
      <c r="N86" s="29"/>
      <c r="O86" s="49"/>
      <c r="P86" s="49"/>
      <c r="Q86" s="49"/>
      <c r="R86" s="45"/>
      <c r="S86" s="49"/>
      <c r="T86" s="49"/>
      <c r="U86" s="49"/>
      <c r="V86" s="49"/>
      <c r="W86" s="100"/>
      <c r="X86" s="148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100"/>
      <c r="AJ86" s="29"/>
      <c r="AK86" s="29"/>
      <c r="AL86" s="49"/>
      <c r="AM86" s="49"/>
      <c r="AN86" s="49"/>
      <c r="AO86" s="49"/>
      <c r="AP86" s="49"/>
      <c r="AQ86" s="93">
        <f t="shared" si="42"/>
        <v>0</v>
      </c>
      <c r="AR86" s="93"/>
      <c r="AS86" s="46"/>
      <c r="AT86" s="59"/>
      <c r="AU86" s="144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100"/>
      <c r="BG86" s="29"/>
      <c r="BH86" s="29"/>
      <c r="BI86" s="49"/>
      <c r="BJ86" s="49"/>
      <c r="BK86" s="49"/>
      <c r="BL86" s="49"/>
      <c r="BM86" s="49"/>
      <c r="BN86" s="93">
        <f t="shared" si="41"/>
        <v>0</v>
      </c>
      <c r="BO86" s="93"/>
      <c r="BP86" s="46"/>
      <c r="BQ86" s="59"/>
      <c r="BR86" s="144"/>
      <c r="BS86" s="29"/>
      <c r="BT86" s="29"/>
      <c r="BU86" s="75"/>
      <c r="BV86" s="75"/>
      <c r="BW86" s="75"/>
      <c r="BX86" s="75"/>
      <c r="BY86" s="75"/>
      <c r="BZ86" s="75"/>
      <c r="CA86" s="75"/>
      <c r="CB86" s="75"/>
      <c r="CC86" s="113"/>
      <c r="CD86" s="49" t="s">
        <v>66</v>
      </c>
      <c r="CE86" s="49" t="s">
        <v>233</v>
      </c>
      <c r="CF86" s="49">
        <v>10</v>
      </c>
      <c r="CG86" s="49">
        <v>48.713079999999991</v>
      </c>
      <c r="CH86" s="49"/>
      <c r="CI86" s="49">
        <f t="shared" ref="CI86:CI89" si="75">CG86-(CG86*CH86)</f>
        <v>48.713079999999991</v>
      </c>
      <c r="CJ86" s="49"/>
      <c r="CK86" s="49">
        <f t="shared" ref="CK86:CK89" si="76">CJ86*CG86</f>
        <v>0</v>
      </c>
      <c r="CL86" s="49">
        <f t="shared" ref="CL86:CL89" si="77">CJ86*CI86</f>
        <v>0</v>
      </c>
      <c r="CM86" s="49">
        <f t="shared" ref="CM86:CM89" si="78">CG86/CF86</f>
        <v>4.8713079999999991</v>
      </c>
      <c r="CN86" s="100">
        <f t="shared" ref="CN86:CN89" si="79">CI86/CF86</f>
        <v>4.8713079999999991</v>
      </c>
      <c r="CO86" s="144"/>
      <c r="CP86" s="29"/>
      <c r="CQ86" s="29"/>
      <c r="CR86" s="49"/>
      <c r="CS86" s="45"/>
      <c r="CT86" s="49"/>
      <c r="CU86" s="45"/>
      <c r="CV86" s="49"/>
      <c r="CW86" s="45"/>
      <c r="CX86" s="45"/>
      <c r="CY86" s="45"/>
      <c r="CZ86" s="119"/>
      <c r="DA86" s="34"/>
      <c r="DB86" s="34"/>
      <c r="DC86" s="39"/>
      <c r="DD86" s="39"/>
      <c r="DE86" s="39"/>
      <c r="DF86" s="39"/>
      <c r="DG86" s="34"/>
      <c r="DH86" s="35">
        <f t="shared" si="43"/>
        <v>0</v>
      </c>
      <c r="DI86" s="35"/>
      <c r="DJ86" s="43"/>
      <c r="DK86" s="126"/>
      <c r="DL86" s="144"/>
      <c r="DM86" s="15" t="s">
        <v>66</v>
      </c>
      <c r="DN86" s="15" t="s">
        <v>67</v>
      </c>
    </row>
    <row r="87" spans="1:118" s="14" customFormat="1">
      <c r="A87" s="142" t="s">
        <v>27</v>
      </c>
      <c r="B87" s="93"/>
      <c r="C87" s="93"/>
      <c r="D87" s="93"/>
      <c r="E87" s="93"/>
      <c r="F87" s="93"/>
      <c r="G87" s="93"/>
      <c r="H87" s="93"/>
      <c r="I87" s="93"/>
      <c r="J87" s="93"/>
      <c r="K87" s="93"/>
      <c r="L87" s="94"/>
      <c r="M87" s="30"/>
      <c r="N87" s="30" t="s">
        <v>148</v>
      </c>
      <c r="O87" s="93">
        <v>1</v>
      </c>
      <c r="P87" s="93">
        <v>86.85</v>
      </c>
      <c r="Q87" s="53">
        <v>0.25</v>
      </c>
      <c r="R87" s="45">
        <f>P87*0.75</f>
        <v>65.137499999999989</v>
      </c>
      <c r="S87" s="93"/>
      <c r="T87" s="49">
        <f>S87*P87</f>
        <v>0</v>
      </c>
      <c r="U87" s="49">
        <f>S87*R87</f>
        <v>0</v>
      </c>
      <c r="V87" s="49">
        <f>P87/O87</f>
        <v>86.85</v>
      </c>
      <c r="W87" s="100">
        <f>R87/O87</f>
        <v>65.137499999999989</v>
      </c>
      <c r="X87" s="149" t="s">
        <v>27</v>
      </c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4"/>
      <c r="AJ87" s="30" t="s">
        <v>146</v>
      </c>
      <c r="AK87" s="30" t="s">
        <v>349</v>
      </c>
      <c r="AL87" s="93">
        <v>1</v>
      </c>
      <c r="AM87" s="93">
        <v>62.5</v>
      </c>
      <c r="AN87" s="93"/>
      <c r="AO87" s="93"/>
      <c r="AP87" s="93">
        <v>1</v>
      </c>
      <c r="AQ87" s="93">
        <f t="shared" si="42"/>
        <v>62.5</v>
      </c>
      <c r="AR87" s="93"/>
      <c r="AS87" s="46">
        <f t="shared" si="68"/>
        <v>62.5</v>
      </c>
      <c r="AT87" s="59"/>
      <c r="AU87" s="142" t="s">
        <v>27</v>
      </c>
      <c r="AV87" s="93" t="s">
        <v>146</v>
      </c>
      <c r="AW87" s="93" t="s">
        <v>892</v>
      </c>
      <c r="AX87" s="93">
        <v>1</v>
      </c>
      <c r="AY87" s="93">
        <v>50.83</v>
      </c>
      <c r="AZ87" s="53">
        <v>0.25</v>
      </c>
      <c r="BA87" s="49">
        <f>AY87-(AY87*AZ87)</f>
        <v>38.122500000000002</v>
      </c>
      <c r="BB87" s="49"/>
      <c r="BC87" s="49">
        <f>BB87*AY87</f>
        <v>0</v>
      </c>
      <c r="BD87" s="49">
        <f>BA87*BB87</f>
        <v>0</v>
      </c>
      <c r="BE87" s="49">
        <f>AY87/AX87</f>
        <v>50.83</v>
      </c>
      <c r="BF87" s="100">
        <f>BA87/AX87</f>
        <v>38.122500000000002</v>
      </c>
      <c r="BG87" s="30" t="s">
        <v>146</v>
      </c>
      <c r="BH87" s="30" t="s">
        <v>510</v>
      </c>
      <c r="BI87" s="93">
        <v>1</v>
      </c>
      <c r="BJ87" s="93">
        <v>58</v>
      </c>
      <c r="BK87" s="93"/>
      <c r="BL87" s="93"/>
      <c r="BM87" s="93">
        <v>1</v>
      </c>
      <c r="BN87" s="93">
        <f t="shared" si="41"/>
        <v>58</v>
      </c>
      <c r="BO87" s="93"/>
      <c r="BP87" s="46">
        <f t="shared" si="51"/>
        <v>58</v>
      </c>
      <c r="BQ87" s="59"/>
      <c r="BR87" s="142" t="s">
        <v>27</v>
      </c>
      <c r="BS87" s="30" t="s">
        <v>146</v>
      </c>
      <c r="BT87" s="30" t="s">
        <v>737</v>
      </c>
      <c r="BU87" s="76">
        <v>1</v>
      </c>
      <c r="BV87" s="76">
        <v>55</v>
      </c>
      <c r="BW87" s="76"/>
      <c r="BX87" s="76"/>
      <c r="BY87" s="76"/>
      <c r="BZ87" s="30">
        <f>BV87*BY87</f>
        <v>0</v>
      </c>
      <c r="CA87" s="30">
        <f>BY87*BX87</f>
        <v>0</v>
      </c>
      <c r="CB87" s="77">
        <f>BV87/BU87</f>
        <v>55</v>
      </c>
      <c r="CC87" s="115">
        <f>BX87/BU87</f>
        <v>0</v>
      </c>
      <c r="CD87" s="93" t="s">
        <v>146</v>
      </c>
      <c r="CE87" s="93" t="s">
        <v>296</v>
      </c>
      <c r="CF87" s="93">
        <v>1</v>
      </c>
      <c r="CG87" s="93">
        <v>52.097760000000001</v>
      </c>
      <c r="CH87" s="93"/>
      <c r="CI87" s="49">
        <f t="shared" si="75"/>
        <v>52.097760000000001</v>
      </c>
      <c r="CJ87" s="49"/>
      <c r="CK87" s="49">
        <f t="shared" si="76"/>
        <v>0</v>
      </c>
      <c r="CL87" s="49">
        <f t="shared" si="77"/>
        <v>0</v>
      </c>
      <c r="CM87" s="49">
        <f t="shared" si="78"/>
        <v>52.097760000000001</v>
      </c>
      <c r="CN87" s="100">
        <f t="shared" si="79"/>
        <v>52.097760000000001</v>
      </c>
      <c r="CO87" s="142" t="s">
        <v>27</v>
      </c>
      <c r="CP87" s="30" t="s">
        <v>146</v>
      </c>
      <c r="CQ87" s="30" t="s">
        <v>704</v>
      </c>
      <c r="CR87" s="93">
        <v>1</v>
      </c>
      <c r="CS87" s="46">
        <v>69.607200000000006</v>
      </c>
      <c r="CT87" s="53">
        <v>0.25</v>
      </c>
      <c r="CU87" s="45">
        <f>CS87*75%</f>
        <v>52.205400000000004</v>
      </c>
      <c r="CV87" s="93">
        <v>1</v>
      </c>
      <c r="CW87" s="45">
        <f>CV87*CS87</f>
        <v>69.607200000000006</v>
      </c>
      <c r="CX87" s="45">
        <f>CV87*CU87</f>
        <v>52.205400000000004</v>
      </c>
      <c r="CY87" s="45">
        <f>CS87/CR87</f>
        <v>69.607200000000006</v>
      </c>
      <c r="CZ87" s="119">
        <f>CU87/CR87</f>
        <v>52.205400000000004</v>
      </c>
      <c r="DA87" s="35" t="s">
        <v>146</v>
      </c>
      <c r="DB87" s="35" t="s">
        <v>607</v>
      </c>
      <c r="DC87" s="40">
        <v>1</v>
      </c>
      <c r="DD87" s="40">
        <v>59.8</v>
      </c>
      <c r="DE87" s="40"/>
      <c r="DF87" s="40"/>
      <c r="DG87" s="35">
        <v>1</v>
      </c>
      <c r="DH87" s="35">
        <f>DD87*DG87</f>
        <v>59.8</v>
      </c>
      <c r="DI87" s="35">
        <f>DG87*DF87</f>
        <v>0</v>
      </c>
      <c r="DJ87" s="43">
        <f>DD87/DC87</f>
        <v>59.8</v>
      </c>
      <c r="DK87" s="126">
        <f>DF87/DC87</f>
        <v>0</v>
      </c>
      <c r="DL87" s="142" t="s">
        <v>27</v>
      </c>
      <c r="DM87" s="25" t="s">
        <v>146</v>
      </c>
      <c r="DN87" s="25" t="s">
        <v>29</v>
      </c>
    </row>
    <row r="88" spans="1:118" s="16" customFormat="1">
      <c r="A88" s="144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100"/>
      <c r="M88" s="29"/>
      <c r="N88" s="29" t="s">
        <v>149</v>
      </c>
      <c r="O88" s="49">
        <v>1</v>
      </c>
      <c r="P88" s="93">
        <v>86.85</v>
      </c>
      <c r="Q88" s="53">
        <v>0.25</v>
      </c>
      <c r="R88" s="45">
        <f>P88*0.75</f>
        <v>65.137499999999989</v>
      </c>
      <c r="S88" s="49"/>
      <c r="T88" s="49">
        <f>S88*P88</f>
        <v>0</v>
      </c>
      <c r="U88" s="49">
        <f>S88*R88</f>
        <v>0</v>
      </c>
      <c r="V88" s="49">
        <f>P88/O88</f>
        <v>86.85</v>
      </c>
      <c r="W88" s="100">
        <f>R88/O88</f>
        <v>65.137499999999989</v>
      </c>
      <c r="X88" s="148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100"/>
      <c r="AJ88" s="29" t="s">
        <v>147</v>
      </c>
      <c r="AK88" s="29" t="s">
        <v>350</v>
      </c>
      <c r="AL88" s="49">
        <v>1</v>
      </c>
      <c r="AM88" s="49">
        <v>62.5</v>
      </c>
      <c r="AN88" s="49"/>
      <c r="AO88" s="49"/>
      <c r="AP88" s="49">
        <v>1</v>
      </c>
      <c r="AQ88" s="93">
        <f t="shared" si="42"/>
        <v>62.5</v>
      </c>
      <c r="AR88" s="93"/>
      <c r="AS88" s="46">
        <f t="shared" si="68"/>
        <v>62.5</v>
      </c>
      <c r="AT88" s="59"/>
      <c r="AU88" s="144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100"/>
      <c r="BG88" s="29" t="s">
        <v>147</v>
      </c>
      <c r="BH88" s="29" t="s">
        <v>511</v>
      </c>
      <c r="BI88" s="49">
        <v>1</v>
      </c>
      <c r="BJ88" s="49">
        <v>58</v>
      </c>
      <c r="BK88" s="49"/>
      <c r="BL88" s="49"/>
      <c r="BM88" s="49">
        <v>1</v>
      </c>
      <c r="BN88" s="93">
        <f t="shared" si="41"/>
        <v>58</v>
      </c>
      <c r="BO88" s="93"/>
      <c r="BP88" s="46">
        <f t="shared" si="51"/>
        <v>58</v>
      </c>
      <c r="BQ88" s="59"/>
      <c r="BR88" s="144"/>
      <c r="BS88" s="29" t="s">
        <v>147</v>
      </c>
      <c r="BT88" s="29" t="s">
        <v>738</v>
      </c>
      <c r="BU88" s="75">
        <v>1</v>
      </c>
      <c r="BV88" s="75">
        <v>55</v>
      </c>
      <c r="BW88" s="75"/>
      <c r="BX88" s="75"/>
      <c r="BY88" s="75"/>
      <c r="BZ88" s="30">
        <f>BV88*BY88</f>
        <v>0</v>
      </c>
      <c r="CA88" s="30">
        <f>BY88*BX88</f>
        <v>0</v>
      </c>
      <c r="CB88" s="77">
        <f>BV88/BU88</f>
        <v>55</v>
      </c>
      <c r="CC88" s="115">
        <f>BX88/BU88</f>
        <v>0</v>
      </c>
      <c r="CD88" s="49" t="s">
        <v>147</v>
      </c>
      <c r="CE88" s="49" t="s">
        <v>295</v>
      </c>
      <c r="CF88" s="49">
        <v>1</v>
      </c>
      <c r="CG88" s="49">
        <v>52.097760000000001</v>
      </c>
      <c r="CH88" s="49"/>
      <c r="CI88" s="49">
        <f t="shared" si="75"/>
        <v>52.097760000000001</v>
      </c>
      <c r="CJ88" s="49"/>
      <c r="CK88" s="49">
        <f t="shared" si="76"/>
        <v>0</v>
      </c>
      <c r="CL88" s="49">
        <f t="shared" si="77"/>
        <v>0</v>
      </c>
      <c r="CM88" s="49">
        <f t="shared" si="78"/>
        <v>52.097760000000001</v>
      </c>
      <c r="CN88" s="100">
        <f t="shared" si="79"/>
        <v>52.097760000000001</v>
      </c>
      <c r="CO88" s="144"/>
      <c r="CP88" s="29" t="s">
        <v>147</v>
      </c>
      <c r="CQ88" s="29" t="s">
        <v>703</v>
      </c>
      <c r="CR88" s="93">
        <v>1</v>
      </c>
      <c r="CS88" s="45">
        <v>69.607200000000006</v>
      </c>
      <c r="CT88" s="53">
        <v>0.25</v>
      </c>
      <c r="CU88" s="45">
        <f>CS88*75%</f>
        <v>52.205400000000004</v>
      </c>
      <c r="CV88" s="49">
        <v>1</v>
      </c>
      <c r="CW88" s="45">
        <f>CV88*CS88</f>
        <v>69.607200000000006</v>
      </c>
      <c r="CX88" s="45">
        <f>CV88*CU88</f>
        <v>52.205400000000004</v>
      </c>
      <c r="CY88" s="45">
        <f>CS88/CR88</f>
        <v>69.607200000000006</v>
      </c>
      <c r="CZ88" s="119">
        <f>CU88/CR88</f>
        <v>52.205400000000004</v>
      </c>
      <c r="DA88" s="34" t="s">
        <v>147</v>
      </c>
      <c r="DB88" s="34" t="s">
        <v>608</v>
      </c>
      <c r="DC88" s="40">
        <v>1</v>
      </c>
      <c r="DD88" s="40">
        <v>59.8</v>
      </c>
      <c r="DE88" s="40"/>
      <c r="DF88" s="40"/>
      <c r="DG88" s="34">
        <v>1</v>
      </c>
      <c r="DH88" s="35">
        <f>DD88*DG88</f>
        <v>59.8</v>
      </c>
      <c r="DI88" s="35">
        <f>DG88*DF88</f>
        <v>0</v>
      </c>
      <c r="DJ88" s="43">
        <f>DD88/DC88</f>
        <v>59.8</v>
      </c>
      <c r="DK88" s="126">
        <f>DF88/DC88</f>
        <v>0</v>
      </c>
      <c r="DL88" s="144"/>
      <c r="DM88" s="15" t="s">
        <v>147</v>
      </c>
      <c r="DN88" s="15"/>
    </row>
    <row r="89" spans="1:118" s="27" customFormat="1">
      <c r="A89" s="107" t="s">
        <v>187</v>
      </c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101"/>
      <c r="M89" s="32"/>
      <c r="N89" s="32"/>
      <c r="O89" s="51"/>
      <c r="P89" s="51"/>
      <c r="Q89" s="51"/>
      <c r="R89" s="48"/>
      <c r="S89" s="51"/>
      <c r="T89" s="51"/>
      <c r="U89" s="51"/>
      <c r="V89" s="51"/>
      <c r="W89" s="101"/>
      <c r="X89" s="111" t="s">
        <v>187</v>
      </c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101"/>
      <c r="AJ89" s="32"/>
      <c r="AK89" s="32"/>
      <c r="AL89" s="51"/>
      <c r="AM89" s="51"/>
      <c r="AN89" s="51"/>
      <c r="AO89" s="51"/>
      <c r="AP89" s="51"/>
      <c r="AQ89" s="93">
        <f t="shared" si="42"/>
        <v>0</v>
      </c>
      <c r="AR89" s="93"/>
      <c r="AS89" s="46"/>
      <c r="AT89" s="59"/>
      <c r="AU89" s="107" t="s">
        <v>187</v>
      </c>
      <c r="AV89" s="51"/>
      <c r="AW89" s="51"/>
      <c r="AX89" s="51"/>
      <c r="AY89" s="51"/>
      <c r="AZ89" s="51"/>
      <c r="BA89" s="51"/>
      <c r="BB89" s="51"/>
      <c r="BC89" s="51"/>
      <c r="BD89" s="51"/>
      <c r="BE89" s="51"/>
      <c r="BF89" s="101"/>
      <c r="BG89" s="32" t="s">
        <v>542</v>
      </c>
      <c r="BH89" s="32" t="s">
        <v>543</v>
      </c>
      <c r="BI89" s="51">
        <v>0.3</v>
      </c>
      <c r="BJ89" s="51">
        <v>26</v>
      </c>
      <c r="BK89" s="51"/>
      <c r="BL89" s="51"/>
      <c r="BM89" s="51">
        <v>0</v>
      </c>
      <c r="BN89" s="93">
        <f t="shared" si="41"/>
        <v>0</v>
      </c>
      <c r="BO89" s="93"/>
      <c r="BP89" s="46">
        <f t="shared" si="51"/>
        <v>86.666666666666671</v>
      </c>
      <c r="BQ89" s="59"/>
      <c r="BR89" s="107" t="s">
        <v>187</v>
      </c>
      <c r="BS89" s="32"/>
      <c r="BT89" s="32"/>
      <c r="BU89" s="79"/>
      <c r="BV89" s="79"/>
      <c r="BW89" s="79"/>
      <c r="BX89" s="79"/>
      <c r="BY89" s="79"/>
      <c r="BZ89" s="79"/>
      <c r="CA89" s="79"/>
      <c r="CB89" s="79"/>
      <c r="CC89" s="116"/>
      <c r="CD89" s="51" t="s">
        <v>188</v>
      </c>
      <c r="CE89" s="51" t="s">
        <v>189</v>
      </c>
      <c r="CF89" s="51">
        <v>1</v>
      </c>
      <c r="CG89" s="51">
        <v>48.306440000000002</v>
      </c>
      <c r="CH89" s="51"/>
      <c r="CI89" s="49">
        <f t="shared" si="75"/>
        <v>48.306440000000002</v>
      </c>
      <c r="CJ89" s="49"/>
      <c r="CK89" s="49">
        <f t="shared" si="76"/>
        <v>0</v>
      </c>
      <c r="CL89" s="49">
        <f t="shared" si="77"/>
        <v>0</v>
      </c>
      <c r="CM89" s="49">
        <f t="shared" si="78"/>
        <v>48.306440000000002</v>
      </c>
      <c r="CN89" s="100">
        <f t="shared" si="79"/>
        <v>48.306440000000002</v>
      </c>
      <c r="CO89" s="107" t="s">
        <v>187</v>
      </c>
      <c r="CP89" s="32"/>
      <c r="CQ89" s="32"/>
      <c r="CR89" s="51"/>
      <c r="CS89" s="48"/>
      <c r="CT89" s="51"/>
      <c r="CU89" s="48"/>
      <c r="CV89" s="51"/>
      <c r="CW89" s="48"/>
      <c r="CX89" s="48"/>
      <c r="CY89" s="48"/>
      <c r="CZ89" s="120"/>
      <c r="DA89" s="37"/>
      <c r="DB89" s="37"/>
      <c r="DC89" s="42"/>
      <c r="DD89" s="42"/>
      <c r="DE89" s="42"/>
      <c r="DF89" s="42"/>
      <c r="DG89" s="37"/>
      <c r="DH89" s="35">
        <f t="shared" si="43"/>
        <v>0</v>
      </c>
      <c r="DI89" s="35"/>
      <c r="DJ89" s="43"/>
      <c r="DK89" s="126"/>
      <c r="DL89" s="107" t="s">
        <v>187</v>
      </c>
      <c r="DM89" s="18"/>
      <c r="DN89" s="18"/>
    </row>
    <row r="90" spans="1:118" s="16" customFormat="1">
      <c r="A90" s="106" t="s">
        <v>420</v>
      </c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100"/>
      <c r="M90" s="29"/>
      <c r="N90" s="29"/>
      <c r="O90" s="49"/>
      <c r="P90" s="49"/>
      <c r="Q90" s="49"/>
      <c r="R90" s="45"/>
      <c r="S90" s="49"/>
      <c r="T90" s="49"/>
      <c r="U90" s="49"/>
      <c r="V90" s="49"/>
      <c r="W90" s="100"/>
      <c r="X90" s="110" t="s">
        <v>420</v>
      </c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100"/>
      <c r="AJ90" s="29" t="s">
        <v>421</v>
      </c>
      <c r="AK90" s="29" t="s">
        <v>422</v>
      </c>
      <c r="AL90" s="49">
        <v>20</v>
      </c>
      <c r="AM90" s="49">
        <v>17.899999999999999</v>
      </c>
      <c r="AN90" s="49"/>
      <c r="AO90" s="49"/>
      <c r="AP90" s="49">
        <v>2</v>
      </c>
      <c r="AQ90" s="93">
        <f t="shared" si="42"/>
        <v>35.799999999999997</v>
      </c>
      <c r="AR90" s="93"/>
      <c r="AS90" s="46">
        <f t="shared" si="68"/>
        <v>0.89499999999999991</v>
      </c>
      <c r="AT90" s="59"/>
      <c r="AU90" s="106" t="s">
        <v>420</v>
      </c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100"/>
      <c r="BG90" s="29"/>
      <c r="BH90" s="29"/>
      <c r="BI90" s="49"/>
      <c r="BJ90" s="49"/>
      <c r="BK90" s="49"/>
      <c r="BL90" s="49"/>
      <c r="BM90" s="49"/>
      <c r="BN90" s="93">
        <f t="shared" si="41"/>
        <v>0</v>
      </c>
      <c r="BO90" s="93"/>
      <c r="BP90" s="46"/>
      <c r="BQ90" s="59"/>
      <c r="BR90" s="106" t="s">
        <v>420</v>
      </c>
      <c r="BS90" s="29"/>
      <c r="BT90" s="29"/>
      <c r="BU90" s="75"/>
      <c r="BV90" s="75"/>
      <c r="BW90" s="75"/>
      <c r="BX90" s="75"/>
      <c r="BY90" s="75"/>
      <c r="BZ90" s="75"/>
      <c r="CA90" s="75"/>
      <c r="CB90" s="75"/>
      <c r="CC90" s="113"/>
      <c r="CD90" s="49"/>
      <c r="CE90" s="49"/>
      <c r="CF90" s="49"/>
      <c r="CG90" s="49">
        <v>0</v>
      </c>
      <c r="CH90" s="49"/>
      <c r="CI90" s="49"/>
      <c r="CJ90" s="49"/>
      <c r="CK90" s="49"/>
      <c r="CL90" s="49"/>
      <c r="CM90" s="49"/>
      <c r="CN90" s="100"/>
      <c r="CO90" s="106" t="s">
        <v>420</v>
      </c>
      <c r="CP90" s="29"/>
      <c r="CQ90" s="29"/>
      <c r="CR90" s="49"/>
      <c r="CS90" s="45"/>
      <c r="CT90" s="49"/>
      <c r="CU90" s="45"/>
      <c r="CV90" s="49"/>
      <c r="CW90" s="45"/>
      <c r="CX90" s="45"/>
      <c r="CY90" s="45"/>
      <c r="CZ90" s="119"/>
      <c r="DA90" s="34" t="s">
        <v>635</v>
      </c>
      <c r="DB90" s="34" t="s">
        <v>634</v>
      </c>
      <c r="DC90" s="39">
        <v>50</v>
      </c>
      <c r="DD90" s="39">
        <v>18.3</v>
      </c>
      <c r="DE90" s="39"/>
      <c r="DF90" s="39"/>
      <c r="DG90" s="34">
        <v>1</v>
      </c>
      <c r="DH90" s="35">
        <f>DD90*DG90</f>
        <v>18.3</v>
      </c>
      <c r="DI90" s="35">
        <f>DG90*DF90</f>
        <v>0</v>
      </c>
      <c r="DJ90" s="43">
        <f>DD90/DC90</f>
        <v>0.36599999999999999</v>
      </c>
      <c r="DK90" s="126">
        <f>DF90/DC90</f>
        <v>0</v>
      </c>
      <c r="DL90" s="106" t="s">
        <v>420</v>
      </c>
      <c r="DM90" s="15"/>
      <c r="DN90" s="15"/>
    </row>
    <row r="91" spans="1:118" s="28" customFormat="1">
      <c r="A91" s="105" t="s">
        <v>390</v>
      </c>
      <c r="B91" s="93"/>
      <c r="C91" s="93"/>
      <c r="D91" s="93"/>
      <c r="E91" s="93"/>
      <c r="F91" s="93"/>
      <c r="G91" s="93"/>
      <c r="H91" s="93"/>
      <c r="I91" s="93"/>
      <c r="J91" s="93"/>
      <c r="K91" s="93"/>
      <c r="L91" s="94"/>
      <c r="M91" s="30"/>
      <c r="N91" s="30"/>
      <c r="O91" s="93"/>
      <c r="P91" s="93"/>
      <c r="Q91" s="93"/>
      <c r="R91" s="46"/>
      <c r="S91" s="93"/>
      <c r="T91" s="93"/>
      <c r="U91" s="93"/>
      <c r="V91" s="93"/>
      <c r="W91" s="94"/>
      <c r="X91" s="109" t="s">
        <v>390</v>
      </c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94"/>
      <c r="AJ91" s="30" t="s">
        <v>800</v>
      </c>
      <c r="AK91" s="30" t="s">
        <v>801</v>
      </c>
      <c r="AL91" s="93">
        <v>96</v>
      </c>
      <c r="AM91" s="93">
        <v>20.9</v>
      </c>
      <c r="AN91" s="93"/>
      <c r="AO91" s="93"/>
      <c r="AP91" s="93">
        <v>1</v>
      </c>
      <c r="AQ91" s="93">
        <f>AM91*AP91</f>
        <v>20.9</v>
      </c>
      <c r="AR91" s="93"/>
      <c r="AS91" s="46">
        <f t="shared" si="68"/>
        <v>0.21770833333333331</v>
      </c>
      <c r="AT91" s="59"/>
      <c r="AU91" s="105" t="s">
        <v>390</v>
      </c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4"/>
      <c r="BG91" s="30"/>
      <c r="BH91" s="30"/>
      <c r="BI91" s="93"/>
      <c r="BJ91" s="93"/>
      <c r="BK91" s="93"/>
      <c r="BL91" s="93"/>
      <c r="BM91" s="93"/>
      <c r="BN91" s="93">
        <f t="shared" si="41"/>
        <v>0</v>
      </c>
      <c r="BO91" s="93"/>
      <c r="BP91" s="46"/>
      <c r="BQ91" s="59"/>
      <c r="BR91" s="105" t="s">
        <v>390</v>
      </c>
      <c r="BS91" s="30" t="s">
        <v>760</v>
      </c>
      <c r="BT91" s="30">
        <v>18159</v>
      </c>
      <c r="BU91" s="76">
        <v>960</v>
      </c>
      <c r="BV91" s="76">
        <v>17</v>
      </c>
      <c r="BW91" s="76"/>
      <c r="BX91" s="76"/>
      <c r="BY91" s="76"/>
      <c r="BZ91" s="30">
        <f>BV91*BY91</f>
        <v>0</v>
      </c>
      <c r="CA91" s="30">
        <f>BY91*BX91</f>
        <v>0</v>
      </c>
      <c r="CB91" s="77">
        <f>BV91/BU91</f>
        <v>1.7708333333333333E-2</v>
      </c>
      <c r="CC91" s="115">
        <f>BX91/BU91</f>
        <v>0</v>
      </c>
      <c r="CD91" s="93"/>
      <c r="CE91" s="93"/>
      <c r="CF91" s="93"/>
      <c r="CG91" s="93">
        <v>0</v>
      </c>
      <c r="CH91" s="93"/>
      <c r="CI91" s="93"/>
      <c r="CJ91" s="93"/>
      <c r="CK91" s="93"/>
      <c r="CL91" s="93"/>
      <c r="CM91" s="93"/>
      <c r="CN91" s="94"/>
      <c r="CO91" s="105" t="s">
        <v>390</v>
      </c>
      <c r="CP91" s="30"/>
      <c r="CQ91" s="30"/>
      <c r="CR91" s="93"/>
      <c r="CS91" s="46"/>
      <c r="CT91" s="93"/>
      <c r="CU91" s="46"/>
      <c r="CV91" s="93"/>
      <c r="CW91" s="46"/>
      <c r="CX91" s="46"/>
      <c r="CY91" s="46"/>
      <c r="CZ91" s="59"/>
      <c r="DA91" s="35"/>
      <c r="DB91" s="35"/>
      <c r="DC91" s="40"/>
      <c r="DD91" s="40"/>
      <c r="DE91" s="40"/>
      <c r="DF91" s="40"/>
      <c r="DG91" s="35"/>
      <c r="DH91" s="35">
        <f t="shared" si="43"/>
        <v>0</v>
      </c>
      <c r="DI91" s="35"/>
      <c r="DJ91" s="43"/>
      <c r="DK91" s="126"/>
      <c r="DL91" s="105" t="s">
        <v>390</v>
      </c>
      <c r="DM91" s="21"/>
      <c r="DN91" s="21"/>
    </row>
    <row r="92" spans="1:118" s="33" customFormat="1">
      <c r="A92" s="142" t="s">
        <v>383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62"/>
      <c r="M92" s="31"/>
      <c r="N92" s="31"/>
      <c r="O92" s="50"/>
      <c r="P92" s="50"/>
      <c r="Q92" s="50"/>
      <c r="R92" s="47"/>
      <c r="S92" s="50"/>
      <c r="T92" s="50"/>
      <c r="U92" s="50"/>
      <c r="V92" s="50"/>
      <c r="W92" s="62"/>
      <c r="X92" s="149" t="s">
        <v>383</v>
      </c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62"/>
      <c r="AJ92" s="31" t="s">
        <v>356</v>
      </c>
      <c r="AK92" s="31" t="s">
        <v>384</v>
      </c>
      <c r="AL92" s="50">
        <v>100</v>
      </c>
      <c r="AM92" s="50">
        <v>7.1</v>
      </c>
      <c r="AN92" s="50"/>
      <c r="AO92" s="50"/>
      <c r="AP92" s="50">
        <v>1</v>
      </c>
      <c r="AQ92" s="93">
        <f>AM92*AP92</f>
        <v>7.1</v>
      </c>
      <c r="AR92" s="93"/>
      <c r="AS92" s="46">
        <f t="shared" si="68"/>
        <v>7.0999999999999994E-2</v>
      </c>
      <c r="AT92" s="59"/>
      <c r="AU92" s="142" t="s">
        <v>383</v>
      </c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62"/>
      <c r="BG92" s="31"/>
      <c r="BH92" s="31"/>
      <c r="BI92" s="50"/>
      <c r="BJ92" s="50"/>
      <c r="BK92" s="50"/>
      <c r="BL92" s="50"/>
      <c r="BM92" s="50"/>
      <c r="BN92" s="93">
        <f>BJ92*BM92</f>
        <v>0</v>
      </c>
      <c r="BO92" s="93"/>
      <c r="BP92" s="46"/>
      <c r="BQ92" s="59"/>
      <c r="BR92" s="142" t="s">
        <v>383</v>
      </c>
      <c r="BS92" s="31" t="s">
        <v>745</v>
      </c>
      <c r="BT92" s="31" t="s">
        <v>746</v>
      </c>
      <c r="BU92" s="78">
        <v>100</v>
      </c>
      <c r="BV92" s="78">
        <v>19</v>
      </c>
      <c r="BW92" s="78"/>
      <c r="BX92" s="78"/>
      <c r="BY92" s="78"/>
      <c r="BZ92" s="30">
        <f>BV92*BY92</f>
        <v>0</v>
      </c>
      <c r="CA92" s="30">
        <f>BY92*BX92</f>
        <v>0</v>
      </c>
      <c r="CB92" s="77">
        <f>BV92/BU92</f>
        <v>0.19</v>
      </c>
      <c r="CC92" s="115">
        <f>BX92/BU92</f>
        <v>0</v>
      </c>
      <c r="CD92" s="50"/>
      <c r="CE92" s="50"/>
      <c r="CF92" s="50"/>
      <c r="CG92" s="50">
        <v>0</v>
      </c>
      <c r="CH92" s="50"/>
      <c r="CI92" s="50"/>
      <c r="CJ92" s="50"/>
      <c r="CK92" s="50"/>
      <c r="CL92" s="50"/>
      <c r="CM92" s="50"/>
      <c r="CN92" s="62"/>
      <c r="CO92" s="142" t="s">
        <v>383</v>
      </c>
      <c r="CP92" s="31"/>
      <c r="CQ92" s="31"/>
      <c r="CR92" s="50"/>
      <c r="CS92" s="47"/>
      <c r="CT92" s="50"/>
      <c r="CU92" s="47"/>
      <c r="CV92" s="50"/>
      <c r="CW92" s="47"/>
      <c r="CX92" s="47"/>
      <c r="CY92" s="47"/>
      <c r="CZ92" s="58"/>
      <c r="DA92" s="36" t="s">
        <v>630</v>
      </c>
      <c r="DB92" s="36" t="s">
        <v>631</v>
      </c>
      <c r="DC92" s="41">
        <v>100</v>
      </c>
      <c r="DD92" s="41">
        <v>22.5</v>
      </c>
      <c r="DE92" s="41"/>
      <c r="DF92" s="41"/>
      <c r="DG92" s="36">
        <v>1</v>
      </c>
      <c r="DH92" s="35">
        <f>DD92*DG92</f>
        <v>22.5</v>
      </c>
      <c r="DI92" s="35">
        <f>DG92*DF92</f>
        <v>0</v>
      </c>
      <c r="DJ92" s="43">
        <f>DD92/DC92</f>
        <v>0.22500000000000001</v>
      </c>
      <c r="DK92" s="126">
        <f>DF92/DC92</f>
        <v>0</v>
      </c>
      <c r="DL92" s="142" t="s">
        <v>383</v>
      </c>
      <c r="DM92" s="19"/>
      <c r="DN92" s="19"/>
    </row>
    <row r="93" spans="1:118" s="16" customFormat="1">
      <c r="A93" s="144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100"/>
      <c r="M93" s="29"/>
      <c r="N93" s="29"/>
      <c r="O93" s="49"/>
      <c r="P93" s="49"/>
      <c r="Q93" s="49"/>
      <c r="R93" s="45"/>
      <c r="S93" s="49"/>
      <c r="T93" s="49"/>
      <c r="U93" s="49"/>
      <c r="V93" s="49"/>
      <c r="W93" s="100"/>
      <c r="X93" s="148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100"/>
      <c r="AJ93" s="29"/>
      <c r="AK93" s="29"/>
      <c r="AL93" s="49"/>
      <c r="AM93" s="49"/>
      <c r="AN93" s="49"/>
      <c r="AO93" s="49"/>
      <c r="AP93" s="49"/>
      <c r="AQ93" s="93"/>
      <c r="AR93" s="93"/>
      <c r="AS93" s="46"/>
      <c r="AT93" s="59"/>
      <c r="AU93" s="144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100"/>
      <c r="BG93" s="29"/>
      <c r="BH93" s="29"/>
      <c r="BI93" s="49"/>
      <c r="BJ93" s="49"/>
      <c r="BK93" s="49"/>
      <c r="BL93" s="49"/>
      <c r="BM93" s="49"/>
      <c r="BN93" s="93"/>
      <c r="BO93" s="93"/>
      <c r="BP93" s="46"/>
      <c r="BQ93" s="59"/>
      <c r="BR93" s="144"/>
      <c r="BS93" s="29" t="s">
        <v>748</v>
      </c>
      <c r="BT93" s="29" t="s">
        <v>747</v>
      </c>
      <c r="BU93" s="75">
        <v>200</v>
      </c>
      <c r="BV93" s="75">
        <v>33</v>
      </c>
      <c r="BW93" s="75"/>
      <c r="BX93" s="75"/>
      <c r="BY93" s="75"/>
      <c r="BZ93" s="30">
        <f>BV93*BY93</f>
        <v>0</v>
      </c>
      <c r="CA93" s="30">
        <f>BY93*BX93</f>
        <v>0</v>
      </c>
      <c r="CB93" s="77">
        <f>BV93/BU93</f>
        <v>0.16500000000000001</v>
      </c>
      <c r="CC93" s="115">
        <f>BX93/BU93</f>
        <v>0</v>
      </c>
      <c r="CD93" s="49"/>
      <c r="CE93" s="49"/>
      <c r="CF93" s="49"/>
      <c r="CG93" s="49">
        <v>0</v>
      </c>
      <c r="CH93" s="49"/>
      <c r="CI93" s="49"/>
      <c r="CJ93" s="49"/>
      <c r="CK93" s="49"/>
      <c r="CL93" s="49"/>
      <c r="CM93" s="49"/>
      <c r="CN93" s="100"/>
      <c r="CO93" s="144"/>
      <c r="CP93" s="29"/>
      <c r="CQ93" s="29"/>
      <c r="CR93" s="49"/>
      <c r="CS93" s="45"/>
      <c r="CT93" s="49"/>
      <c r="CU93" s="45"/>
      <c r="CV93" s="49"/>
      <c r="CW93" s="45"/>
      <c r="CX93" s="45"/>
      <c r="CY93" s="45"/>
      <c r="CZ93" s="119"/>
      <c r="DA93" s="34"/>
      <c r="DB93" s="34"/>
      <c r="DC93" s="39"/>
      <c r="DD93" s="39"/>
      <c r="DE93" s="39"/>
      <c r="DF93" s="39"/>
      <c r="DG93" s="34"/>
      <c r="DH93" s="35">
        <f t="shared" si="43"/>
        <v>0</v>
      </c>
      <c r="DI93" s="35"/>
      <c r="DJ93" s="43"/>
      <c r="DK93" s="126"/>
      <c r="DL93" s="144"/>
      <c r="DM93" s="15"/>
      <c r="DN93" s="15"/>
    </row>
    <row r="94" spans="1:118" s="17" customFormat="1">
      <c r="A94" s="106" t="s">
        <v>109</v>
      </c>
      <c r="B94" s="49"/>
      <c r="C94" s="49" t="s">
        <v>110</v>
      </c>
      <c r="D94" s="49">
        <v>1</v>
      </c>
      <c r="E94" s="49">
        <v>56.24</v>
      </c>
      <c r="F94" s="54">
        <v>0.5</v>
      </c>
      <c r="G94" s="93">
        <f>E94*50%</f>
        <v>28.12</v>
      </c>
      <c r="H94" s="49"/>
      <c r="I94" s="12">
        <f>E94*H94</f>
        <v>0</v>
      </c>
      <c r="J94" s="12">
        <f t="shared" ref="J94" si="80">H94*G94</f>
        <v>0</v>
      </c>
      <c r="K94" s="12">
        <f>E94/D94</f>
        <v>56.24</v>
      </c>
      <c r="L94" s="57">
        <f t="shared" ref="L94" si="81">G94/D94</f>
        <v>28.12</v>
      </c>
      <c r="M94" s="29"/>
      <c r="N94" s="29"/>
      <c r="O94" s="49"/>
      <c r="P94" s="49"/>
      <c r="Q94" s="49"/>
      <c r="R94" s="45"/>
      <c r="S94" s="49"/>
      <c r="T94" s="49"/>
      <c r="U94" s="49"/>
      <c r="V94" s="49"/>
      <c r="W94" s="100"/>
      <c r="X94" s="110" t="s">
        <v>109</v>
      </c>
      <c r="Y94" s="49" t="s">
        <v>850</v>
      </c>
      <c r="Z94" s="49"/>
      <c r="AA94" s="49"/>
      <c r="AB94" s="49"/>
      <c r="AC94" s="49"/>
      <c r="AD94" s="49"/>
      <c r="AE94" s="49"/>
      <c r="AF94" s="49"/>
      <c r="AG94" s="49"/>
      <c r="AH94" s="49"/>
      <c r="AI94" s="100"/>
      <c r="AJ94" s="30"/>
      <c r="AK94" s="30"/>
      <c r="AL94" s="93"/>
      <c r="AM94" s="93"/>
      <c r="AN94" s="93"/>
      <c r="AO94" s="93"/>
      <c r="AP94" s="93"/>
      <c r="AQ94" s="93">
        <f t="shared" si="42"/>
        <v>0</v>
      </c>
      <c r="AR94" s="93"/>
      <c r="AS94" s="46"/>
      <c r="AT94" s="59"/>
      <c r="AU94" s="106" t="s">
        <v>109</v>
      </c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100"/>
      <c r="BG94" s="30"/>
      <c r="BH94" s="30"/>
      <c r="BI94" s="93"/>
      <c r="BJ94" s="93"/>
      <c r="BK94" s="93"/>
      <c r="BL94" s="93"/>
      <c r="BM94" s="93"/>
      <c r="BN94" s="93">
        <f t="shared" si="41"/>
        <v>0</v>
      </c>
      <c r="BO94" s="93"/>
      <c r="BP94" s="46"/>
      <c r="BQ94" s="59"/>
      <c r="BR94" s="106" t="s">
        <v>109</v>
      </c>
      <c r="BS94" s="30"/>
      <c r="BT94" s="30"/>
      <c r="BU94" s="76"/>
      <c r="BV94" s="76"/>
      <c r="BW94" s="76"/>
      <c r="BX94" s="76"/>
      <c r="BY94" s="76"/>
      <c r="BZ94" s="76"/>
      <c r="CA94" s="76"/>
      <c r="CB94" s="76"/>
      <c r="CC94" s="114"/>
      <c r="CD94" s="49"/>
      <c r="CE94" s="49"/>
      <c r="CF94" s="49"/>
      <c r="CG94" s="49">
        <v>0</v>
      </c>
      <c r="CH94" s="49"/>
      <c r="CI94" s="49"/>
      <c r="CJ94" s="49"/>
      <c r="CK94" s="49"/>
      <c r="CL94" s="49"/>
      <c r="CM94" s="49"/>
      <c r="CN94" s="100"/>
      <c r="CO94" s="106" t="s">
        <v>109</v>
      </c>
      <c r="CP94" s="29"/>
      <c r="CQ94" s="29"/>
      <c r="CR94" s="49"/>
      <c r="CS94" s="45"/>
      <c r="CT94" s="49"/>
      <c r="CU94" s="45"/>
      <c r="CV94" s="93"/>
      <c r="CW94" s="45"/>
      <c r="CX94" s="45"/>
      <c r="CY94" s="45"/>
      <c r="CZ94" s="119"/>
      <c r="DA94" s="35"/>
      <c r="DB94" s="35"/>
      <c r="DC94" s="40"/>
      <c r="DD94" s="40"/>
      <c r="DE94" s="40"/>
      <c r="DF94" s="40"/>
      <c r="DG94" s="35"/>
      <c r="DH94" s="35">
        <f t="shared" si="43"/>
        <v>0</v>
      </c>
      <c r="DI94" s="35"/>
      <c r="DJ94" s="43"/>
      <c r="DK94" s="126"/>
      <c r="DL94" s="106" t="s">
        <v>109</v>
      </c>
      <c r="DM94" s="15"/>
      <c r="DN94" s="15"/>
    </row>
    <row r="95" spans="1:118" s="17" customFormat="1">
      <c r="A95" s="106" t="s">
        <v>178</v>
      </c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100"/>
      <c r="M95" s="29"/>
      <c r="N95" s="29"/>
      <c r="O95" s="49"/>
      <c r="P95" s="49"/>
      <c r="Q95" s="49"/>
      <c r="R95" s="45"/>
      <c r="S95" s="49"/>
      <c r="T95" s="49"/>
      <c r="U95" s="49"/>
      <c r="V95" s="49"/>
      <c r="W95" s="100"/>
      <c r="X95" s="110" t="s">
        <v>178</v>
      </c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100"/>
      <c r="AJ95" s="30"/>
      <c r="AK95" s="30"/>
      <c r="AL95" s="93"/>
      <c r="AM95" s="93"/>
      <c r="AN95" s="93"/>
      <c r="AO95" s="93"/>
      <c r="AP95" s="93"/>
      <c r="AQ95" s="93">
        <f t="shared" si="42"/>
        <v>0</v>
      </c>
      <c r="AR95" s="93"/>
      <c r="AS95" s="46"/>
      <c r="AT95" s="59"/>
      <c r="AU95" s="106" t="s">
        <v>178</v>
      </c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100"/>
      <c r="BG95" s="30"/>
      <c r="BH95" s="30"/>
      <c r="BI95" s="93"/>
      <c r="BJ95" s="93"/>
      <c r="BK95" s="93"/>
      <c r="BL95" s="93"/>
      <c r="BM95" s="93"/>
      <c r="BN95" s="93">
        <f t="shared" si="41"/>
        <v>0</v>
      </c>
      <c r="BO95" s="93"/>
      <c r="BP95" s="46"/>
      <c r="BQ95" s="59"/>
      <c r="BR95" s="106" t="s">
        <v>178</v>
      </c>
      <c r="BS95" s="30"/>
      <c r="BT95" s="30"/>
      <c r="BU95" s="76"/>
      <c r="BV95" s="76"/>
      <c r="BW95" s="76"/>
      <c r="BX95" s="76"/>
      <c r="BY95" s="76"/>
      <c r="BZ95" s="76"/>
      <c r="CA95" s="76"/>
      <c r="CB95" s="76"/>
      <c r="CC95" s="114"/>
      <c r="CD95" s="49" t="s">
        <v>179</v>
      </c>
      <c r="CE95" s="49" t="s">
        <v>180</v>
      </c>
      <c r="CF95" s="49">
        <v>1</v>
      </c>
      <c r="CG95" s="49">
        <v>61.593999999999994</v>
      </c>
      <c r="CH95" s="49"/>
      <c r="CI95" s="49">
        <f>CG95-(CG95*CH95)</f>
        <v>61.593999999999994</v>
      </c>
      <c r="CJ95" s="49"/>
      <c r="CK95" s="49">
        <f>CJ95*CG95</f>
        <v>0</v>
      </c>
      <c r="CL95" s="49">
        <f>CJ95*CI95</f>
        <v>0</v>
      </c>
      <c r="CM95" s="49">
        <f>CG95/CF95</f>
        <v>61.593999999999994</v>
      </c>
      <c r="CN95" s="100">
        <f>CI95/CF95</f>
        <v>61.593999999999994</v>
      </c>
      <c r="CO95" s="106" t="s">
        <v>178</v>
      </c>
      <c r="CP95" s="29"/>
      <c r="CQ95" s="29"/>
      <c r="CR95" s="49"/>
      <c r="CS95" s="45"/>
      <c r="CT95" s="49"/>
      <c r="CU95" s="45"/>
      <c r="CV95" s="93"/>
      <c r="CW95" s="45"/>
      <c r="CX95" s="45"/>
      <c r="CY95" s="45"/>
      <c r="CZ95" s="119"/>
      <c r="DA95" s="35"/>
      <c r="DB95" s="35"/>
      <c r="DC95" s="40"/>
      <c r="DD95" s="40"/>
      <c r="DE95" s="40"/>
      <c r="DF95" s="40"/>
      <c r="DG95" s="35"/>
      <c r="DH95" s="35">
        <f t="shared" si="43"/>
        <v>0</v>
      </c>
      <c r="DI95" s="35"/>
      <c r="DJ95" s="43"/>
      <c r="DK95" s="126"/>
      <c r="DL95" s="106" t="s">
        <v>178</v>
      </c>
      <c r="DM95" s="15"/>
      <c r="DN95" s="15"/>
    </row>
    <row r="96" spans="1:118" s="17" customFormat="1">
      <c r="A96" s="106" t="s">
        <v>121</v>
      </c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100"/>
      <c r="M96" s="29"/>
      <c r="N96" s="29" t="s">
        <v>122</v>
      </c>
      <c r="O96" s="49">
        <v>1</v>
      </c>
      <c r="P96" s="49">
        <v>200.46</v>
      </c>
      <c r="Q96" s="54">
        <v>0.25</v>
      </c>
      <c r="R96" s="45">
        <f>P96*0.75</f>
        <v>150.345</v>
      </c>
      <c r="S96" s="49"/>
      <c r="T96" s="49">
        <f>S96*P96</f>
        <v>0</v>
      </c>
      <c r="U96" s="49">
        <f>S96*R96</f>
        <v>0</v>
      </c>
      <c r="V96" s="49">
        <f>P96/O96</f>
        <v>200.46</v>
      </c>
      <c r="W96" s="100">
        <f>R96/O96</f>
        <v>150.345</v>
      </c>
      <c r="X96" s="110" t="s">
        <v>121</v>
      </c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100"/>
      <c r="AJ96" s="30" t="s">
        <v>414</v>
      </c>
      <c r="AK96" s="30" t="s">
        <v>415</v>
      </c>
      <c r="AL96" s="93">
        <v>1</v>
      </c>
      <c r="AM96" s="93">
        <v>88.6</v>
      </c>
      <c r="AN96" s="93"/>
      <c r="AO96" s="93"/>
      <c r="AP96" s="93">
        <v>0</v>
      </c>
      <c r="AQ96" s="93">
        <f t="shared" si="42"/>
        <v>0</v>
      </c>
      <c r="AR96" s="93"/>
      <c r="AS96" s="46">
        <f t="shared" si="68"/>
        <v>88.6</v>
      </c>
      <c r="AT96" s="59"/>
      <c r="AU96" s="106" t="s">
        <v>121</v>
      </c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100"/>
      <c r="BG96" s="30"/>
      <c r="BH96" s="30"/>
      <c r="BI96" s="93"/>
      <c r="BJ96" s="93"/>
      <c r="BK96" s="93"/>
      <c r="BL96" s="93"/>
      <c r="BM96" s="93"/>
      <c r="BN96" s="93">
        <f t="shared" si="41"/>
        <v>0</v>
      </c>
      <c r="BO96" s="93"/>
      <c r="BP96" s="46"/>
      <c r="BQ96" s="59"/>
      <c r="BR96" s="106" t="s">
        <v>121</v>
      </c>
      <c r="BS96" s="30"/>
      <c r="BT96" s="30"/>
      <c r="BU96" s="76"/>
      <c r="BV96" s="76"/>
      <c r="BW96" s="76"/>
      <c r="BX96" s="76"/>
      <c r="BY96" s="76"/>
      <c r="BZ96" s="76"/>
      <c r="CA96" s="76"/>
      <c r="CB96" s="76"/>
      <c r="CC96" s="114"/>
      <c r="CD96" s="49"/>
      <c r="CE96" s="49"/>
      <c r="CF96" s="49"/>
      <c r="CG96" s="49">
        <v>0</v>
      </c>
      <c r="CH96" s="49"/>
      <c r="CI96" s="49"/>
      <c r="CJ96" s="49"/>
      <c r="CK96" s="49"/>
      <c r="CL96" s="49"/>
      <c r="CM96" s="49"/>
      <c r="CN96" s="100"/>
      <c r="CO96" s="106" t="s">
        <v>121</v>
      </c>
      <c r="CP96" s="29"/>
      <c r="CQ96" s="29"/>
      <c r="CR96" s="49"/>
      <c r="CS96" s="45"/>
      <c r="CT96" s="49"/>
      <c r="CU96" s="45"/>
      <c r="CV96" s="93"/>
      <c r="CW96" s="45"/>
      <c r="CX96" s="45"/>
      <c r="CY96" s="45"/>
      <c r="CZ96" s="119"/>
      <c r="DA96" s="35" t="s">
        <v>626</v>
      </c>
      <c r="DB96" s="35" t="s">
        <v>627</v>
      </c>
      <c r="DC96" s="40">
        <v>1</v>
      </c>
      <c r="DD96" s="40">
        <v>89.6</v>
      </c>
      <c r="DE96" s="40"/>
      <c r="DF96" s="40"/>
      <c r="DG96" s="35">
        <v>1</v>
      </c>
      <c r="DH96" s="35">
        <f>DD96*DG96</f>
        <v>89.6</v>
      </c>
      <c r="DI96" s="35">
        <f>DG96*DF96</f>
        <v>0</v>
      </c>
      <c r="DJ96" s="43">
        <f>DD96/DC96</f>
        <v>89.6</v>
      </c>
      <c r="DK96" s="126">
        <f>DF96/DC96</f>
        <v>0</v>
      </c>
      <c r="DL96" s="106" t="s">
        <v>121</v>
      </c>
      <c r="DM96" s="15"/>
      <c r="DN96" s="15"/>
    </row>
    <row r="97" spans="1:118" s="22" customFormat="1">
      <c r="A97" s="105" t="s">
        <v>80</v>
      </c>
      <c r="B97" s="93"/>
      <c r="C97" s="93"/>
      <c r="D97" s="93"/>
      <c r="E97" s="93"/>
      <c r="F97" s="93"/>
      <c r="G97" s="93"/>
      <c r="H97" s="93"/>
      <c r="I97" s="93"/>
      <c r="J97" s="93"/>
      <c r="K97" s="93"/>
      <c r="L97" s="94"/>
      <c r="M97" s="30" t="s">
        <v>24</v>
      </c>
      <c r="N97" s="30" t="s">
        <v>129</v>
      </c>
      <c r="O97" s="93">
        <v>50</v>
      </c>
      <c r="P97" s="93">
        <v>106.94</v>
      </c>
      <c r="Q97" s="53">
        <v>0.25</v>
      </c>
      <c r="R97" s="45">
        <f>P97*0.75</f>
        <v>80.204999999999998</v>
      </c>
      <c r="S97" s="93"/>
      <c r="T97" s="49">
        <f>S97*P97</f>
        <v>0</v>
      </c>
      <c r="U97" s="49">
        <f>S97*R97</f>
        <v>0</v>
      </c>
      <c r="V97" s="49">
        <f>P97/O97</f>
        <v>2.1387999999999998</v>
      </c>
      <c r="W97" s="100">
        <f>R97/O97</f>
        <v>1.6040999999999999</v>
      </c>
      <c r="X97" s="109" t="s">
        <v>80</v>
      </c>
      <c r="Y97" s="93"/>
      <c r="Z97" s="93"/>
      <c r="AA97" s="93"/>
      <c r="AB97" s="93"/>
      <c r="AC97" s="93"/>
      <c r="AD97" s="93"/>
      <c r="AE97" s="93"/>
      <c r="AF97" s="93"/>
      <c r="AG97" s="93"/>
      <c r="AH97" s="93"/>
      <c r="AI97" s="94"/>
      <c r="AJ97" s="30"/>
      <c r="AK97" s="30"/>
      <c r="AL97" s="93"/>
      <c r="AM97" s="93"/>
      <c r="AN97" s="93"/>
      <c r="AO97" s="93"/>
      <c r="AP97" s="93"/>
      <c r="AQ97" s="93">
        <f t="shared" si="42"/>
        <v>0</v>
      </c>
      <c r="AR97" s="93"/>
      <c r="AS97" s="46"/>
      <c r="AT97" s="59"/>
      <c r="AU97" s="105" t="s">
        <v>80</v>
      </c>
      <c r="AV97" s="93" t="s">
        <v>700</v>
      </c>
      <c r="AW97" s="93" t="s">
        <v>893</v>
      </c>
      <c r="AX97" s="93">
        <v>25</v>
      </c>
      <c r="AY97" s="93">
        <v>33.950000000000003</v>
      </c>
      <c r="AZ97" s="53">
        <v>0.25</v>
      </c>
      <c r="BA97" s="49">
        <f>AY97-(AY97*AZ97)</f>
        <v>25.462500000000002</v>
      </c>
      <c r="BB97" s="49"/>
      <c r="BC97" s="49">
        <f>BB97*AY97</f>
        <v>0</v>
      </c>
      <c r="BD97" s="49">
        <f>BA97*BB97</f>
        <v>0</v>
      </c>
      <c r="BE97" s="49">
        <f>AY97/AX97</f>
        <v>1.3580000000000001</v>
      </c>
      <c r="BF97" s="100">
        <f>BA97/AX97</f>
        <v>1.0185000000000002</v>
      </c>
      <c r="BG97" s="30"/>
      <c r="BH97" s="30"/>
      <c r="BI97" s="93"/>
      <c r="BJ97" s="93"/>
      <c r="BK97" s="93"/>
      <c r="BL97" s="93"/>
      <c r="BM97" s="93"/>
      <c r="BN97" s="93">
        <f t="shared" si="41"/>
        <v>0</v>
      </c>
      <c r="BO97" s="93"/>
      <c r="BP97" s="46"/>
      <c r="BQ97" s="59"/>
      <c r="BR97" s="105" t="s">
        <v>80</v>
      </c>
      <c r="BS97" s="30"/>
      <c r="BT97" s="30"/>
      <c r="BU97" s="76"/>
      <c r="BV97" s="76"/>
      <c r="BW97" s="76"/>
      <c r="BX97" s="76"/>
      <c r="BY97" s="76"/>
      <c r="BZ97" s="76"/>
      <c r="CA97" s="76"/>
      <c r="CB97" s="76"/>
      <c r="CC97" s="114"/>
      <c r="CD97" s="93"/>
      <c r="CE97" s="93" t="s">
        <v>911</v>
      </c>
      <c r="CF97" s="93"/>
      <c r="CG97" s="93">
        <v>24.864839999999997</v>
      </c>
      <c r="CH97" s="93"/>
      <c r="CI97" s="49">
        <f>CG97-(CG97*CH97)</f>
        <v>24.864839999999997</v>
      </c>
      <c r="CJ97" s="49"/>
      <c r="CK97" s="49">
        <f>CJ97*CG97</f>
        <v>0</v>
      </c>
      <c r="CL97" s="49">
        <f>CJ97*CI97</f>
        <v>0</v>
      </c>
      <c r="CM97" s="49" t="e">
        <f>CG97/CF97</f>
        <v>#DIV/0!</v>
      </c>
      <c r="CN97" s="100" t="e">
        <f>CI97/CF97</f>
        <v>#DIV/0!</v>
      </c>
      <c r="CO97" s="105" t="s">
        <v>80</v>
      </c>
      <c r="CP97" s="30" t="s">
        <v>700</v>
      </c>
      <c r="CQ97" s="30" t="s">
        <v>701</v>
      </c>
      <c r="CR97" s="93">
        <v>25</v>
      </c>
      <c r="CS97" s="46">
        <v>56.929600000000001</v>
      </c>
      <c r="CT97" s="53">
        <v>0.25</v>
      </c>
      <c r="CU97" s="45">
        <f>CS97*75%</f>
        <v>42.697200000000002</v>
      </c>
      <c r="CV97" s="93">
        <v>1</v>
      </c>
      <c r="CW97" s="45">
        <f>CV97*CS97</f>
        <v>56.929600000000001</v>
      </c>
      <c r="CX97" s="45">
        <f>CV97*CU97</f>
        <v>42.697200000000002</v>
      </c>
      <c r="CY97" s="45">
        <f>CS97/CR97</f>
        <v>2.2771840000000001</v>
      </c>
      <c r="CZ97" s="119">
        <f>CU97/CR97</f>
        <v>1.7078880000000001</v>
      </c>
      <c r="DA97" s="35"/>
      <c r="DB97" s="35"/>
      <c r="DC97" s="40"/>
      <c r="DD97" s="40"/>
      <c r="DE97" s="40"/>
      <c r="DF97" s="40"/>
      <c r="DG97" s="35"/>
      <c r="DH97" s="35">
        <f t="shared" si="43"/>
        <v>0</v>
      </c>
      <c r="DI97" s="35"/>
      <c r="DJ97" s="43"/>
      <c r="DK97" s="126"/>
      <c r="DL97" s="105" t="s">
        <v>80</v>
      </c>
      <c r="DM97" s="21"/>
      <c r="DN97" s="21" t="s">
        <v>81</v>
      </c>
    </row>
    <row r="98" spans="1:118" s="24" customFormat="1">
      <c r="A98" s="107" t="s">
        <v>387</v>
      </c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101"/>
      <c r="M98" s="32"/>
      <c r="N98" s="32"/>
      <c r="O98" s="51"/>
      <c r="P98" s="51"/>
      <c r="Q98" s="51"/>
      <c r="R98" s="48"/>
      <c r="S98" s="51"/>
      <c r="T98" s="51"/>
      <c r="U98" s="51"/>
      <c r="V98" s="51"/>
      <c r="W98" s="101"/>
      <c r="X98" s="111" t="s">
        <v>387</v>
      </c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101"/>
      <c r="AJ98" s="32"/>
      <c r="AK98" s="32"/>
      <c r="AL98" s="51"/>
      <c r="AM98" s="51"/>
      <c r="AN98" s="51"/>
      <c r="AO98" s="51"/>
      <c r="AP98" s="51"/>
      <c r="AQ98" s="93">
        <f t="shared" si="42"/>
        <v>0</v>
      </c>
      <c r="AR98" s="93"/>
      <c r="AS98" s="46"/>
      <c r="AT98" s="59"/>
      <c r="AU98" s="107" t="s">
        <v>387</v>
      </c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101"/>
      <c r="BG98" s="32"/>
      <c r="BH98" s="32"/>
      <c r="BI98" s="51"/>
      <c r="BJ98" s="51"/>
      <c r="BK98" s="51"/>
      <c r="BL98" s="51"/>
      <c r="BM98" s="51"/>
      <c r="BN98" s="93">
        <f t="shared" si="41"/>
        <v>0</v>
      </c>
      <c r="BO98" s="93"/>
      <c r="BP98" s="46"/>
      <c r="BQ98" s="59"/>
      <c r="BR98" s="107" t="s">
        <v>387</v>
      </c>
      <c r="BS98" s="32"/>
      <c r="BT98" s="32"/>
      <c r="BU98" s="79"/>
      <c r="BV98" s="79"/>
      <c r="BW98" s="79"/>
      <c r="BX98" s="79"/>
      <c r="BY98" s="79"/>
      <c r="BZ98" s="79"/>
      <c r="CA98" s="79"/>
      <c r="CB98" s="79"/>
      <c r="CC98" s="116"/>
      <c r="CD98" s="51"/>
      <c r="CE98" s="51"/>
      <c r="CF98" s="51"/>
      <c r="CG98" s="51">
        <v>0</v>
      </c>
      <c r="CH98" s="51"/>
      <c r="CI98" s="51"/>
      <c r="CJ98" s="51"/>
      <c r="CK98" s="51"/>
      <c r="CL98" s="51"/>
      <c r="CM98" s="51"/>
      <c r="CN98" s="101"/>
      <c r="CO98" s="107" t="s">
        <v>387</v>
      </c>
      <c r="CP98" s="32"/>
      <c r="CQ98" s="32"/>
      <c r="CR98" s="51"/>
      <c r="CS98" s="48"/>
      <c r="CT98" s="51"/>
      <c r="CU98" s="48"/>
      <c r="CV98" s="51"/>
      <c r="CW98" s="48"/>
      <c r="CX98" s="48"/>
      <c r="CY98" s="48"/>
      <c r="CZ98" s="120"/>
      <c r="DA98" s="37"/>
      <c r="DB98" s="37"/>
      <c r="DC98" s="42"/>
      <c r="DD98" s="42"/>
      <c r="DE98" s="42"/>
      <c r="DF98" s="42"/>
      <c r="DG98" s="37"/>
      <c r="DH98" s="35">
        <f t="shared" si="43"/>
        <v>0</v>
      </c>
      <c r="DI98" s="35"/>
      <c r="DJ98" s="43"/>
      <c r="DK98" s="126"/>
      <c r="DL98" s="107" t="s">
        <v>387</v>
      </c>
      <c r="DM98" s="18"/>
      <c r="DN98" s="18"/>
    </row>
    <row r="99" spans="1:118" s="17" customFormat="1">
      <c r="A99" s="106" t="s">
        <v>228</v>
      </c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100"/>
      <c r="M99" s="29"/>
      <c r="N99" s="29"/>
      <c r="O99" s="49"/>
      <c r="P99" s="49"/>
      <c r="Q99" s="49"/>
      <c r="R99" s="45"/>
      <c r="S99" s="49"/>
      <c r="T99" s="49"/>
      <c r="U99" s="49"/>
      <c r="V99" s="49"/>
      <c r="W99" s="100"/>
      <c r="X99" s="110" t="s">
        <v>228</v>
      </c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100"/>
      <c r="AJ99" s="29" t="s">
        <v>483</v>
      </c>
      <c r="AK99" s="29" t="s">
        <v>484</v>
      </c>
      <c r="AL99" s="49">
        <v>5</v>
      </c>
      <c r="AM99" s="49">
        <v>26.9</v>
      </c>
      <c r="AN99" s="49"/>
      <c r="AO99" s="49"/>
      <c r="AP99" s="49">
        <v>1</v>
      </c>
      <c r="AQ99" s="93">
        <f t="shared" si="42"/>
        <v>26.9</v>
      </c>
      <c r="AR99" s="93"/>
      <c r="AS99" s="46">
        <f t="shared" si="68"/>
        <v>5.38</v>
      </c>
      <c r="AT99" s="59"/>
      <c r="AU99" s="106" t="s">
        <v>228</v>
      </c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100"/>
      <c r="BG99" s="29" t="s">
        <v>579</v>
      </c>
      <c r="BH99" s="29" t="s">
        <v>580</v>
      </c>
      <c r="BI99" s="49">
        <v>1</v>
      </c>
      <c r="BJ99" s="49">
        <v>5.2</v>
      </c>
      <c r="BK99" s="49"/>
      <c r="BL99" s="49"/>
      <c r="BM99" s="49">
        <v>5</v>
      </c>
      <c r="BN99" s="93">
        <f t="shared" si="41"/>
        <v>26</v>
      </c>
      <c r="BO99" s="93"/>
      <c r="BP99" s="46">
        <f t="shared" ref="BP99:BP102" si="82">BJ99/BI99</f>
        <v>5.2</v>
      </c>
      <c r="BQ99" s="59"/>
      <c r="BR99" s="106" t="s">
        <v>228</v>
      </c>
      <c r="BS99" s="29" t="s">
        <v>773</v>
      </c>
      <c r="BT99" s="29"/>
      <c r="BU99" s="75">
        <v>1</v>
      </c>
      <c r="BV99" s="75">
        <v>2.5</v>
      </c>
      <c r="BW99" s="75"/>
      <c r="BX99" s="75"/>
      <c r="BY99" s="75"/>
      <c r="BZ99" s="30">
        <f>BV99*BY99</f>
        <v>0</v>
      </c>
      <c r="CA99" s="30">
        <f>BY99*BX99</f>
        <v>0</v>
      </c>
      <c r="CB99" s="77">
        <f>BV99/BU99</f>
        <v>2.5</v>
      </c>
      <c r="CC99" s="115">
        <f>BX99/BU99</f>
        <v>0</v>
      </c>
      <c r="CD99" s="49" t="s">
        <v>229</v>
      </c>
      <c r="CE99" s="49" t="s">
        <v>230</v>
      </c>
      <c r="CF99" s="49">
        <v>10</v>
      </c>
      <c r="CG99" s="49">
        <v>53.006720000000001</v>
      </c>
      <c r="CH99" s="49"/>
      <c r="CI99" s="49">
        <f>CG99-(CG99*CH99)</f>
        <v>53.006720000000001</v>
      </c>
      <c r="CJ99" s="49"/>
      <c r="CK99" s="49">
        <f>CJ99*CG99</f>
        <v>0</v>
      </c>
      <c r="CL99" s="49">
        <f>CJ99*CI99</f>
        <v>0</v>
      </c>
      <c r="CM99" s="49">
        <f>CG99/CF99</f>
        <v>5.3006720000000005</v>
      </c>
      <c r="CN99" s="100">
        <f>CI99/CF99</f>
        <v>5.3006720000000005</v>
      </c>
      <c r="CO99" s="106" t="s">
        <v>228</v>
      </c>
      <c r="CP99" s="29"/>
      <c r="CQ99" s="29"/>
      <c r="CR99" s="49"/>
      <c r="CS99" s="45"/>
      <c r="CT99" s="49"/>
      <c r="CU99" s="45"/>
      <c r="CV99" s="49"/>
      <c r="CW99" s="45"/>
      <c r="CX99" s="45"/>
      <c r="CY99" s="45"/>
      <c r="CZ99" s="119"/>
      <c r="DA99" s="34"/>
      <c r="DB99" s="34"/>
      <c r="DC99" s="39"/>
      <c r="DD99" s="39"/>
      <c r="DE99" s="39"/>
      <c r="DF99" s="39"/>
      <c r="DG99" s="34"/>
      <c r="DH99" s="35">
        <f t="shared" si="43"/>
        <v>0</v>
      </c>
      <c r="DI99" s="35"/>
      <c r="DJ99" s="43"/>
      <c r="DK99" s="126"/>
      <c r="DL99" s="106" t="s">
        <v>228</v>
      </c>
      <c r="DM99" s="15"/>
      <c r="DN99" s="15"/>
    </row>
    <row r="100" spans="1:118" s="17" customFormat="1">
      <c r="A100" s="106" t="s">
        <v>404</v>
      </c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100"/>
      <c r="M100" s="29"/>
      <c r="N100" s="29"/>
      <c r="O100" s="49"/>
      <c r="P100" s="49"/>
      <c r="Q100" s="49"/>
      <c r="R100" s="45"/>
      <c r="S100" s="49"/>
      <c r="T100" s="49"/>
      <c r="U100" s="49"/>
      <c r="V100" s="49"/>
      <c r="W100" s="100"/>
      <c r="X100" s="110" t="s">
        <v>404</v>
      </c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100"/>
      <c r="AJ100" s="29" t="s">
        <v>405</v>
      </c>
      <c r="AK100" s="29" t="s">
        <v>406</v>
      </c>
      <c r="AL100" s="49">
        <v>10</v>
      </c>
      <c r="AM100" s="49">
        <v>32.4</v>
      </c>
      <c r="AN100" s="49"/>
      <c r="AO100" s="49"/>
      <c r="AP100" s="49">
        <v>1</v>
      </c>
      <c r="AQ100" s="93">
        <f t="shared" si="42"/>
        <v>32.4</v>
      </c>
      <c r="AR100" s="93"/>
      <c r="AS100" s="46">
        <f t="shared" si="68"/>
        <v>3.2399999999999998</v>
      </c>
      <c r="AT100" s="59"/>
      <c r="AU100" s="106" t="s">
        <v>404</v>
      </c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100"/>
      <c r="BG100" s="29" t="s">
        <v>537</v>
      </c>
      <c r="BH100" s="29" t="s">
        <v>538</v>
      </c>
      <c r="BI100" s="49">
        <v>12</v>
      </c>
      <c r="BJ100" s="49">
        <v>18.2</v>
      </c>
      <c r="BK100" s="49"/>
      <c r="BL100" s="49"/>
      <c r="BM100" s="49">
        <v>1</v>
      </c>
      <c r="BN100" s="93">
        <f t="shared" si="41"/>
        <v>18.2</v>
      </c>
      <c r="BO100" s="93"/>
      <c r="BP100" s="46">
        <f t="shared" si="82"/>
        <v>1.5166666666666666</v>
      </c>
      <c r="BQ100" s="59"/>
      <c r="BR100" s="106" t="s">
        <v>404</v>
      </c>
      <c r="BS100" s="29"/>
      <c r="BT100" s="29"/>
      <c r="BU100" s="75"/>
      <c r="BV100" s="75"/>
      <c r="BW100" s="75"/>
      <c r="BX100" s="75"/>
      <c r="BY100" s="75"/>
      <c r="BZ100" s="75"/>
      <c r="CA100" s="75"/>
      <c r="CB100" s="75"/>
      <c r="CC100" s="113"/>
      <c r="CD100" s="49"/>
      <c r="CE100" s="49"/>
      <c r="CF100" s="49"/>
      <c r="CG100" s="49">
        <v>0</v>
      </c>
      <c r="CH100" s="49"/>
      <c r="CI100" s="49"/>
      <c r="CJ100" s="49"/>
      <c r="CK100" s="49"/>
      <c r="CL100" s="49"/>
      <c r="CM100" s="49"/>
      <c r="CN100" s="100"/>
      <c r="CO100" s="106" t="s">
        <v>404</v>
      </c>
      <c r="CP100" s="29"/>
      <c r="CQ100" s="29"/>
      <c r="CR100" s="49"/>
      <c r="CS100" s="45"/>
      <c r="CT100" s="49"/>
      <c r="CU100" s="45"/>
      <c r="CV100" s="49"/>
      <c r="CW100" s="45"/>
      <c r="CX100" s="45"/>
      <c r="CY100" s="45"/>
      <c r="CZ100" s="119"/>
      <c r="DA100" s="34"/>
      <c r="DB100" s="34"/>
      <c r="DC100" s="39"/>
      <c r="DD100" s="39"/>
      <c r="DE100" s="39"/>
      <c r="DF100" s="39"/>
      <c r="DG100" s="34"/>
      <c r="DH100" s="35">
        <f t="shared" si="43"/>
        <v>0</v>
      </c>
      <c r="DI100" s="35"/>
      <c r="DJ100" s="43"/>
      <c r="DK100" s="126"/>
      <c r="DL100" s="106" t="s">
        <v>404</v>
      </c>
      <c r="DM100" s="15"/>
      <c r="DN100" s="15"/>
    </row>
    <row r="101" spans="1:118" s="16" customFormat="1">
      <c r="A101" s="106" t="s">
        <v>403</v>
      </c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100"/>
      <c r="M101" s="29"/>
      <c r="N101" s="29"/>
      <c r="O101" s="49"/>
      <c r="P101" s="49"/>
      <c r="Q101" s="49"/>
      <c r="R101" s="45"/>
      <c r="S101" s="49"/>
      <c r="T101" s="49"/>
      <c r="U101" s="49"/>
      <c r="V101" s="49"/>
      <c r="W101" s="100"/>
      <c r="X101" s="110" t="s">
        <v>403</v>
      </c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100"/>
      <c r="AJ101" s="29" t="s">
        <v>407</v>
      </c>
      <c r="AK101" s="29" t="s">
        <v>408</v>
      </c>
      <c r="AL101" s="49">
        <v>10</v>
      </c>
      <c r="AM101" s="49">
        <v>32.4</v>
      </c>
      <c r="AN101" s="49"/>
      <c r="AO101" s="49"/>
      <c r="AP101" s="49">
        <v>1</v>
      </c>
      <c r="AQ101" s="93">
        <f t="shared" si="42"/>
        <v>32.4</v>
      </c>
      <c r="AR101" s="93"/>
      <c r="AS101" s="46">
        <f t="shared" si="68"/>
        <v>3.2399999999999998</v>
      </c>
      <c r="AT101" s="59"/>
      <c r="AU101" s="106" t="s">
        <v>403</v>
      </c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100"/>
      <c r="BG101" s="29" t="s">
        <v>537</v>
      </c>
      <c r="BH101" s="29" t="s">
        <v>539</v>
      </c>
      <c r="BI101" s="49">
        <v>12</v>
      </c>
      <c r="BJ101" s="49">
        <v>18.2</v>
      </c>
      <c r="BK101" s="49"/>
      <c r="BL101" s="49"/>
      <c r="BM101" s="49">
        <v>1</v>
      </c>
      <c r="BN101" s="93">
        <f t="shared" si="41"/>
        <v>18.2</v>
      </c>
      <c r="BO101" s="93"/>
      <c r="BP101" s="46">
        <f t="shared" si="82"/>
        <v>1.5166666666666666</v>
      </c>
      <c r="BQ101" s="59"/>
      <c r="BR101" s="106" t="s">
        <v>403</v>
      </c>
      <c r="BS101" s="29"/>
      <c r="BT101" s="29"/>
      <c r="BU101" s="75"/>
      <c r="BV101" s="75"/>
      <c r="BW101" s="75"/>
      <c r="BX101" s="75"/>
      <c r="BY101" s="75"/>
      <c r="BZ101" s="75"/>
      <c r="CA101" s="75"/>
      <c r="CB101" s="75"/>
      <c r="CC101" s="113"/>
      <c r="CD101" s="49"/>
      <c r="CE101" s="49"/>
      <c r="CF101" s="49"/>
      <c r="CG101" s="49">
        <v>0</v>
      </c>
      <c r="CH101" s="49"/>
      <c r="CI101" s="49"/>
      <c r="CJ101" s="49"/>
      <c r="CK101" s="49"/>
      <c r="CL101" s="49"/>
      <c r="CM101" s="49"/>
      <c r="CN101" s="100"/>
      <c r="CO101" s="106" t="s">
        <v>403</v>
      </c>
      <c r="CP101" s="29"/>
      <c r="CQ101" s="29"/>
      <c r="CR101" s="49"/>
      <c r="CS101" s="45"/>
      <c r="CT101" s="49"/>
      <c r="CU101" s="45"/>
      <c r="CV101" s="49"/>
      <c r="CW101" s="45"/>
      <c r="CX101" s="45"/>
      <c r="CY101" s="45"/>
      <c r="CZ101" s="119"/>
      <c r="DA101" s="34"/>
      <c r="DB101" s="34"/>
      <c r="DC101" s="39"/>
      <c r="DD101" s="39"/>
      <c r="DE101" s="39"/>
      <c r="DF101" s="39"/>
      <c r="DG101" s="34"/>
      <c r="DH101" s="35">
        <f t="shared" si="43"/>
        <v>0</v>
      </c>
      <c r="DI101" s="35"/>
      <c r="DJ101" s="43"/>
      <c r="DK101" s="126"/>
      <c r="DL101" s="106" t="s">
        <v>403</v>
      </c>
      <c r="DM101" s="15" t="s">
        <v>82</v>
      </c>
      <c r="DN101" s="15" t="s">
        <v>83</v>
      </c>
    </row>
    <row r="102" spans="1:118" s="27" customFormat="1">
      <c r="A102" s="107" t="s">
        <v>411</v>
      </c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101"/>
      <c r="M102" s="32"/>
      <c r="N102" s="32"/>
      <c r="O102" s="51"/>
      <c r="P102" s="51"/>
      <c r="Q102" s="51"/>
      <c r="R102" s="48"/>
      <c r="S102" s="51"/>
      <c r="T102" s="51"/>
      <c r="U102" s="51"/>
      <c r="V102" s="51"/>
      <c r="W102" s="101"/>
      <c r="X102" s="111" t="s">
        <v>411</v>
      </c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101"/>
      <c r="AJ102" s="32" t="s">
        <v>412</v>
      </c>
      <c r="AK102" s="32" t="s">
        <v>413</v>
      </c>
      <c r="AL102" s="51">
        <v>1</v>
      </c>
      <c r="AM102" s="51">
        <v>15.8</v>
      </c>
      <c r="AN102" s="51"/>
      <c r="AO102" s="51"/>
      <c r="AP102" s="51">
        <v>2</v>
      </c>
      <c r="AQ102" s="93">
        <f t="shared" si="42"/>
        <v>31.6</v>
      </c>
      <c r="AR102" s="93"/>
      <c r="AS102" s="46">
        <f t="shared" si="68"/>
        <v>15.8</v>
      </c>
      <c r="AT102" s="59"/>
      <c r="AU102" s="107" t="s">
        <v>411</v>
      </c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101"/>
      <c r="BG102" s="32" t="s">
        <v>525</v>
      </c>
      <c r="BH102" s="32" t="s">
        <v>526</v>
      </c>
      <c r="BI102" s="51">
        <v>1</v>
      </c>
      <c r="BJ102" s="51">
        <v>14</v>
      </c>
      <c r="BK102" s="51"/>
      <c r="BL102" s="51"/>
      <c r="BM102" s="51">
        <v>2</v>
      </c>
      <c r="BN102" s="93">
        <f t="shared" si="41"/>
        <v>28</v>
      </c>
      <c r="BO102" s="93"/>
      <c r="BP102" s="46">
        <f t="shared" si="82"/>
        <v>14</v>
      </c>
      <c r="BQ102" s="59"/>
      <c r="BR102" s="107" t="s">
        <v>411</v>
      </c>
      <c r="BS102" s="32"/>
      <c r="BT102" s="32"/>
      <c r="BU102" s="79"/>
      <c r="BV102" s="79"/>
      <c r="BW102" s="79"/>
      <c r="BX102" s="79"/>
      <c r="BY102" s="79"/>
      <c r="BZ102" s="79"/>
      <c r="CA102" s="79"/>
      <c r="CB102" s="79"/>
      <c r="CC102" s="116"/>
      <c r="CD102" s="51"/>
      <c r="CE102" s="51"/>
      <c r="CF102" s="51"/>
      <c r="CG102" s="51">
        <v>0</v>
      </c>
      <c r="CH102" s="51"/>
      <c r="CI102" s="51"/>
      <c r="CJ102" s="51"/>
      <c r="CK102" s="51"/>
      <c r="CL102" s="51"/>
      <c r="CM102" s="51"/>
      <c r="CN102" s="101"/>
      <c r="CO102" s="107" t="s">
        <v>411</v>
      </c>
      <c r="CP102" s="32"/>
      <c r="CQ102" s="32"/>
      <c r="CR102" s="51"/>
      <c r="CS102" s="48"/>
      <c r="CT102" s="51"/>
      <c r="CU102" s="48"/>
      <c r="CV102" s="51"/>
      <c r="CW102" s="48"/>
      <c r="CX102" s="48"/>
      <c r="CY102" s="48"/>
      <c r="CZ102" s="120"/>
      <c r="DA102" s="37" t="s">
        <v>624</v>
      </c>
      <c r="DB102" s="37" t="s">
        <v>625</v>
      </c>
      <c r="DC102" s="42">
        <v>1</v>
      </c>
      <c r="DD102" s="42">
        <v>21.9</v>
      </c>
      <c r="DE102" s="42"/>
      <c r="DF102" s="42"/>
      <c r="DG102" s="37">
        <v>2</v>
      </c>
      <c r="DH102" s="35">
        <f>DD102*DG102</f>
        <v>43.8</v>
      </c>
      <c r="DI102" s="35">
        <f>DG102*DF102</f>
        <v>0</v>
      </c>
      <c r="DJ102" s="43">
        <f>DD102/DC102</f>
        <v>21.9</v>
      </c>
      <c r="DK102" s="126">
        <f>DF102/DC102</f>
        <v>0</v>
      </c>
      <c r="DL102" s="107" t="s">
        <v>411</v>
      </c>
      <c r="DM102" s="18"/>
      <c r="DN102" s="18"/>
    </row>
  </sheetData>
  <mergeCells count="137">
    <mergeCell ref="CO65:CO70"/>
    <mergeCell ref="CO79:CO81"/>
    <mergeCell ref="CO83:CO84"/>
    <mergeCell ref="CO85:CO86"/>
    <mergeCell ref="CO87:CO88"/>
    <mergeCell ref="CO92:CO93"/>
    <mergeCell ref="X9:X10"/>
    <mergeCell ref="A9:A10"/>
    <mergeCell ref="X21:X26"/>
    <mergeCell ref="X27:X28"/>
    <mergeCell ref="X47:X49"/>
    <mergeCell ref="X50:X51"/>
    <mergeCell ref="CP1:CZ1"/>
    <mergeCell ref="X31:X32"/>
    <mergeCell ref="M1:W1"/>
    <mergeCell ref="X13:X15"/>
    <mergeCell ref="Y1:AI1"/>
    <mergeCell ref="AV1:BF1"/>
    <mergeCell ref="AU4:AU5"/>
    <mergeCell ref="AU9:AU10"/>
    <mergeCell ref="AU13:AU15"/>
    <mergeCell ref="AU21:AU26"/>
    <mergeCell ref="AU27:AU28"/>
    <mergeCell ref="AU31:AU32"/>
    <mergeCell ref="AU41:AU42"/>
    <mergeCell ref="AU43:AU44"/>
    <mergeCell ref="AU45:AU46"/>
    <mergeCell ref="AU47:AU49"/>
    <mergeCell ref="AU50:AU51"/>
    <mergeCell ref="B1:L1"/>
    <mergeCell ref="A60:A61"/>
    <mergeCell ref="A47:A49"/>
    <mergeCell ref="A27:A28"/>
    <mergeCell ref="A21:A26"/>
    <mergeCell ref="A50:A51"/>
    <mergeCell ref="A85:A86"/>
    <mergeCell ref="A87:A88"/>
    <mergeCell ref="A31:A32"/>
    <mergeCell ref="A65:A70"/>
    <mergeCell ref="A79:A81"/>
    <mergeCell ref="A83:A84"/>
    <mergeCell ref="A92:A93"/>
    <mergeCell ref="DM2:DN2"/>
    <mergeCell ref="A13:A15"/>
    <mergeCell ref="A4:A5"/>
    <mergeCell ref="A41:A42"/>
    <mergeCell ref="A43:A44"/>
    <mergeCell ref="A45:A46"/>
    <mergeCell ref="A53:A54"/>
    <mergeCell ref="A58:A59"/>
    <mergeCell ref="A62:A63"/>
    <mergeCell ref="CO4:CO5"/>
    <mergeCell ref="CO9:CO10"/>
    <mergeCell ref="CO13:CO15"/>
    <mergeCell ref="CO21:CO26"/>
    <mergeCell ref="CO27:CO28"/>
    <mergeCell ref="CO31:CO32"/>
    <mergeCell ref="CO41:CO42"/>
    <mergeCell ref="CO43:CO44"/>
    <mergeCell ref="CO45:CO46"/>
    <mergeCell ref="CO47:CO49"/>
    <mergeCell ref="CO50:CO51"/>
    <mergeCell ref="CO53:CO54"/>
    <mergeCell ref="CO58:CO59"/>
    <mergeCell ref="CO60:CO61"/>
    <mergeCell ref="CO62:CO63"/>
    <mergeCell ref="BR27:BR28"/>
    <mergeCell ref="BR31:BR32"/>
    <mergeCell ref="BR47:BR49"/>
    <mergeCell ref="BR9:BR10"/>
    <mergeCell ref="BR13:BR15"/>
    <mergeCell ref="BR21:BR26"/>
    <mergeCell ref="BR4:BR5"/>
    <mergeCell ref="BR92:BR93"/>
    <mergeCell ref="BR65:BR70"/>
    <mergeCell ref="BR62:BR63"/>
    <mergeCell ref="BR79:BR81"/>
    <mergeCell ref="BR50:BR51"/>
    <mergeCell ref="BR60:BR61"/>
    <mergeCell ref="BR58:BR59"/>
    <mergeCell ref="BR41:BR42"/>
    <mergeCell ref="BR43:BR44"/>
    <mergeCell ref="BR45:BR46"/>
    <mergeCell ref="DL4:DL5"/>
    <mergeCell ref="DL9:DL10"/>
    <mergeCell ref="DL13:DL15"/>
    <mergeCell ref="DL21:DL26"/>
    <mergeCell ref="DA1:DJ1"/>
    <mergeCell ref="BG1:BP1"/>
    <mergeCell ref="BR83:BR84"/>
    <mergeCell ref="BR85:BR86"/>
    <mergeCell ref="BR87:BR88"/>
    <mergeCell ref="BR53:BR54"/>
    <mergeCell ref="AJ1:AS1"/>
    <mergeCell ref="DL87:DL88"/>
    <mergeCell ref="DL92:DL93"/>
    <mergeCell ref="DL62:DL63"/>
    <mergeCell ref="DL65:DL70"/>
    <mergeCell ref="DL79:DL81"/>
    <mergeCell ref="DL83:DL84"/>
    <mergeCell ref="DL85:DL86"/>
    <mergeCell ref="DL47:DL49"/>
    <mergeCell ref="DL50:DL51"/>
    <mergeCell ref="DL53:DL54"/>
    <mergeCell ref="DL58:DL59"/>
    <mergeCell ref="DL60:DL61"/>
    <mergeCell ref="DL27:DL28"/>
    <mergeCell ref="DL31:DL32"/>
    <mergeCell ref="DL41:DL42"/>
    <mergeCell ref="DL43:DL44"/>
    <mergeCell ref="DL45:DL46"/>
    <mergeCell ref="AU53:AU54"/>
    <mergeCell ref="X92:X93"/>
    <mergeCell ref="AU58:AU59"/>
    <mergeCell ref="AU60:AU61"/>
    <mergeCell ref="AU62:AU63"/>
    <mergeCell ref="AU65:AU70"/>
    <mergeCell ref="AU79:AU81"/>
    <mergeCell ref="AU83:AU84"/>
    <mergeCell ref="AU85:AU86"/>
    <mergeCell ref="AU87:AU88"/>
    <mergeCell ref="AU92:AU93"/>
    <mergeCell ref="X87:X88"/>
    <mergeCell ref="X60:X61"/>
    <mergeCell ref="X85:X86"/>
    <mergeCell ref="BS1:CC1"/>
    <mergeCell ref="CD1:CN1"/>
    <mergeCell ref="X4:X5"/>
    <mergeCell ref="X41:X42"/>
    <mergeCell ref="X43:X44"/>
    <mergeCell ref="X45:X46"/>
    <mergeCell ref="X53:X54"/>
    <mergeCell ref="X58:X59"/>
    <mergeCell ref="X62:X63"/>
    <mergeCell ref="X65:X70"/>
    <mergeCell ref="X79:X81"/>
    <mergeCell ref="X83:X8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95"/>
  <sheetViews>
    <sheetView zoomScale="40" zoomScaleNormal="40" workbookViewId="0">
      <selection activeCell="B134" sqref="A96:XFD134"/>
    </sheetView>
  </sheetViews>
  <sheetFormatPr baseColWidth="10" defaultRowHeight="15"/>
  <cols>
    <col min="1" max="1" width="44.140625" style="84" bestFit="1" customWidth="1"/>
    <col min="2" max="2" width="11.28515625" style="80" bestFit="1" customWidth="1"/>
    <col min="3" max="3" width="13.42578125" style="80" bestFit="1" customWidth="1"/>
    <col min="4" max="4" width="13.42578125" style="87" bestFit="1" customWidth="1"/>
    <col min="5" max="5" width="10.85546875" style="80" bestFit="1" customWidth="1"/>
    <col min="6" max="6" width="9.140625" style="80" bestFit="1" customWidth="1"/>
    <col min="7" max="7" width="13" style="87" bestFit="1" customWidth="1"/>
    <col min="8" max="8" width="9.85546875" style="80" bestFit="1" customWidth="1"/>
    <col min="9" max="9" width="13.42578125" style="80" bestFit="1" customWidth="1"/>
    <col min="10" max="10" width="13" style="87" bestFit="1" customWidth="1"/>
    <col min="11" max="11" width="9.85546875" style="80" bestFit="1" customWidth="1"/>
    <col min="12" max="12" width="13.42578125" style="80" bestFit="1" customWidth="1"/>
    <col min="13" max="13" width="13" style="87" bestFit="1" customWidth="1"/>
    <col min="14" max="14" width="14.42578125" style="80" bestFit="1" customWidth="1"/>
    <col min="15" max="15" width="13.42578125" style="80" bestFit="1" customWidth="1"/>
    <col min="16" max="16" width="13.42578125" style="87" bestFit="1" customWidth="1"/>
    <col min="17" max="17" width="10.5703125" style="80" bestFit="1" customWidth="1"/>
    <col min="18" max="18" width="13.42578125" style="80" bestFit="1" customWidth="1"/>
    <col min="19" max="19" width="13" style="87" bestFit="1" customWidth="1"/>
    <col min="20" max="20" width="13.7109375" style="80" bestFit="1" customWidth="1"/>
    <col min="21" max="21" width="13.42578125" style="80" bestFit="1" customWidth="1"/>
    <col min="22" max="22" width="13" style="87" bestFit="1" customWidth="1"/>
    <col min="23" max="23" width="30.140625" style="80" bestFit="1" customWidth="1"/>
    <col min="24" max="24" width="13.42578125" style="80" bestFit="1" customWidth="1"/>
    <col min="25" max="25" width="13.42578125" style="87" bestFit="1" customWidth="1"/>
    <col min="26" max="26" width="10.5703125" style="80" bestFit="1" customWidth="1"/>
    <col min="27" max="27" width="13.42578125" style="80" bestFit="1" customWidth="1"/>
    <col min="28" max="28" width="13.42578125" style="87" bestFit="1" customWidth="1"/>
    <col min="29" max="29" width="9.85546875" style="80" bestFit="1" customWidth="1"/>
    <col min="30" max="30" width="13.42578125" style="80" bestFit="1" customWidth="1"/>
    <col min="31" max="31" width="13" style="87" bestFit="1" customWidth="1"/>
    <col min="32" max="32" width="44.140625" style="84" bestFit="1" customWidth="1"/>
  </cols>
  <sheetData>
    <row r="1" spans="1:32">
      <c r="B1" s="156" t="s">
        <v>104</v>
      </c>
      <c r="C1" s="156"/>
      <c r="D1" s="157"/>
      <c r="E1" s="156" t="s">
        <v>114</v>
      </c>
      <c r="F1" s="156"/>
      <c r="G1" s="157"/>
      <c r="H1" s="156" t="s">
        <v>297</v>
      </c>
      <c r="I1" s="156"/>
      <c r="J1" s="157"/>
      <c r="K1" s="156" t="s">
        <v>342</v>
      </c>
      <c r="L1" s="156"/>
      <c r="M1" s="157"/>
      <c r="N1" s="156" t="s">
        <v>153</v>
      </c>
      <c r="O1" s="156"/>
      <c r="P1" s="157"/>
      <c r="Q1" s="156" t="s">
        <v>343</v>
      </c>
      <c r="R1" s="156"/>
      <c r="S1" s="157"/>
      <c r="T1" s="156" t="s">
        <v>712</v>
      </c>
      <c r="U1" s="156"/>
      <c r="V1" s="157"/>
      <c r="W1" s="156" t="s">
        <v>160</v>
      </c>
      <c r="X1" s="156"/>
      <c r="Y1" s="157"/>
      <c r="Z1" s="156" t="s">
        <v>662</v>
      </c>
      <c r="AA1" s="156"/>
      <c r="AB1" s="157"/>
      <c r="AC1" s="156" t="s">
        <v>705</v>
      </c>
      <c r="AD1" s="156"/>
      <c r="AE1" s="157"/>
    </row>
    <row r="2" spans="1:32">
      <c r="B2" s="85" t="s">
        <v>917</v>
      </c>
      <c r="C2" s="85" t="s">
        <v>784</v>
      </c>
      <c r="D2" s="86" t="s">
        <v>812</v>
      </c>
      <c r="E2" s="85" t="s">
        <v>917</v>
      </c>
      <c r="F2" s="85" t="s">
        <v>784</v>
      </c>
      <c r="G2" s="86" t="s">
        <v>812</v>
      </c>
      <c r="H2" s="85" t="s">
        <v>917</v>
      </c>
      <c r="I2" s="85" t="s">
        <v>784</v>
      </c>
      <c r="J2" s="86" t="s">
        <v>812</v>
      </c>
      <c r="K2" s="85" t="s">
        <v>917</v>
      </c>
      <c r="L2" s="85" t="s">
        <v>784</v>
      </c>
      <c r="M2" s="86" t="s">
        <v>812</v>
      </c>
      <c r="N2" s="85" t="s">
        <v>917</v>
      </c>
      <c r="O2" s="85" t="s">
        <v>784</v>
      </c>
      <c r="P2" s="86" t="s">
        <v>812</v>
      </c>
      <c r="Q2" s="85" t="s">
        <v>917</v>
      </c>
      <c r="R2" s="85" t="s">
        <v>784</v>
      </c>
      <c r="S2" s="86" t="s">
        <v>812</v>
      </c>
      <c r="T2" s="85" t="s">
        <v>917</v>
      </c>
      <c r="U2" s="85" t="s">
        <v>784</v>
      </c>
      <c r="V2" s="86" t="s">
        <v>812</v>
      </c>
      <c r="W2" s="85" t="s">
        <v>917</v>
      </c>
      <c r="X2" s="85" t="s">
        <v>784</v>
      </c>
      <c r="Y2" s="86" t="s">
        <v>812</v>
      </c>
      <c r="Z2" s="85" t="s">
        <v>917</v>
      </c>
      <c r="AA2" s="85" t="s">
        <v>784</v>
      </c>
      <c r="AB2" s="86" t="s">
        <v>812</v>
      </c>
      <c r="AC2" s="85" t="s">
        <v>917</v>
      </c>
      <c r="AD2" s="85" t="s">
        <v>784</v>
      </c>
      <c r="AE2" s="86" t="s">
        <v>812</v>
      </c>
    </row>
    <row r="3" spans="1:32">
      <c r="A3" s="83"/>
      <c r="AF3" s="83"/>
    </row>
    <row r="4" spans="1:32">
      <c r="A4" s="154" t="s">
        <v>355</v>
      </c>
      <c r="B4" s="80">
        <f>ACCESSOIRES!C4</f>
        <v>0</v>
      </c>
      <c r="C4" s="80">
        <f>ACCESSOIRES!K4</f>
        <v>0</v>
      </c>
      <c r="D4" s="87">
        <f>ACCESSOIRES!L4</f>
        <v>0</v>
      </c>
      <c r="E4" s="22">
        <f>ACCESSOIRES!N4</f>
        <v>0</v>
      </c>
      <c r="F4" s="22">
        <f>ACCESSOIRES!V4</f>
        <v>0</v>
      </c>
      <c r="G4" s="96">
        <f>ACCESSOIRES!W4</f>
        <v>0</v>
      </c>
      <c r="H4" s="80">
        <f>ACCESSOIRES!Z4</f>
        <v>0</v>
      </c>
      <c r="I4" s="80" t="e">
        <f>ACCESSOIRES!AH4</f>
        <v>#DIV/0!</v>
      </c>
      <c r="J4" s="87" t="e">
        <f>ACCESSOIRES!AI4</f>
        <v>#DIV/0!</v>
      </c>
      <c r="K4" s="22" t="str">
        <f>ACCESSOIRES!AK4</f>
        <v>223.442</v>
      </c>
      <c r="L4" s="80">
        <f>ACCESSOIRES!AS4</f>
        <v>18250</v>
      </c>
      <c r="M4" s="87">
        <f>ACCESSOIRES!AT4</f>
        <v>0</v>
      </c>
      <c r="N4" s="80">
        <f>ACCESSOIRES!AW4</f>
        <v>0</v>
      </c>
      <c r="O4" s="80">
        <f>ACCESSOIRES!BE4</f>
        <v>0</v>
      </c>
      <c r="P4" s="87">
        <f>ACCESSOIRES!BF4</f>
        <v>0</v>
      </c>
      <c r="Q4" s="22" t="str">
        <f>ACCESSOIRES!BH4</f>
        <v>5302.014</v>
      </c>
      <c r="R4" s="80">
        <f>ACCESSOIRES!BP4</f>
        <v>35750</v>
      </c>
      <c r="S4" s="87">
        <f>ACCESSOIRES!BQ4</f>
        <v>0</v>
      </c>
      <c r="T4" s="22">
        <f>ACCESSOIRES!BT4</f>
        <v>0</v>
      </c>
      <c r="U4" s="80">
        <f>ACCESSOIRES!CB4</f>
        <v>0</v>
      </c>
      <c r="V4" s="87">
        <f>ACCESSOIRES!CC4</f>
        <v>0</v>
      </c>
      <c r="W4" s="80">
        <f>ACCESSOIRES!CE4</f>
        <v>0</v>
      </c>
      <c r="X4" s="80">
        <f>ACCESSOIRES!CM4</f>
        <v>0</v>
      </c>
      <c r="Y4" s="87">
        <f>ACCESSOIRES!CN4</f>
        <v>0</v>
      </c>
      <c r="Z4" s="22">
        <f>ACCESSOIRES!CQ4</f>
        <v>0</v>
      </c>
      <c r="AA4" s="80">
        <f>ACCESSOIRES!CY4</f>
        <v>0</v>
      </c>
      <c r="AB4" s="87">
        <f>ACCESSOIRES!CZ4</f>
        <v>0</v>
      </c>
      <c r="AC4" s="22" t="str">
        <f>ACCESSOIRES!DB4</f>
        <v>892.3180</v>
      </c>
      <c r="AD4" s="80">
        <f>ACCESSOIRES!DJ4</f>
        <v>143</v>
      </c>
      <c r="AE4" s="87">
        <f>ACCESSOIRES!DK4</f>
        <v>0</v>
      </c>
      <c r="AF4" s="154" t="s">
        <v>355</v>
      </c>
    </row>
    <row r="5" spans="1:32">
      <c r="A5" s="153"/>
      <c r="B5" s="80">
        <f>ACCESSOIRES!C5</f>
        <v>0</v>
      </c>
      <c r="C5" s="80">
        <f>ACCESSOIRES!K5</f>
        <v>0</v>
      </c>
      <c r="D5" s="87">
        <f>ACCESSOIRES!L5</f>
        <v>0</v>
      </c>
      <c r="E5" s="22">
        <f>ACCESSOIRES!N5</f>
        <v>0</v>
      </c>
      <c r="F5" s="22">
        <f>ACCESSOIRES!V5</f>
        <v>0</v>
      </c>
      <c r="G5" s="96">
        <f>ACCESSOIRES!W5</f>
        <v>0</v>
      </c>
      <c r="H5" s="80">
        <f>ACCESSOIRES!Z5</f>
        <v>0</v>
      </c>
      <c r="I5" s="80">
        <f>ACCESSOIRES!AH5</f>
        <v>0</v>
      </c>
      <c r="J5" s="87">
        <f>ACCESSOIRES!AI5</f>
        <v>0</v>
      </c>
      <c r="K5" s="22" t="str">
        <f>ACCESSOIRES!AK5</f>
        <v>223.083</v>
      </c>
      <c r="L5" s="80">
        <f>ACCESSOIRES!AS5</f>
        <v>2166.666666666667</v>
      </c>
      <c r="M5" s="87">
        <f>ACCESSOIRES!AT5</f>
        <v>0</v>
      </c>
      <c r="N5" s="80">
        <f>ACCESSOIRES!AW5</f>
        <v>0</v>
      </c>
      <c r="O5" s="80">
        <f>ACCESSOIRES!BE5</f>
        <v>0</v>
      </c>
      <c r="P5" s="87">
        <f>ACCESSOIRES!BF5</f>
        <v>0</v>
      </c>
      <c r="Q5" s="22" t="str">
        <f>ACCESSOIRES!BH5</f>
        <v>5756.014</v>
      </c>
      <c r="R5" s="80">
        <f>ACCESSOIRES!BP5</f>
        <v>2020.0000000000002</v>
      </c>
      <c r="S5" s="87">
        <f>ACCESSOIRES!BQ5</f>
        <v>0</v>
      </c>
      <c r="T5" s="22">
        <f>ACCESSOIRES!BT5</f>
        <v>0</v>
      </c>
      <c r="U5" s="80">
        <f>ACCESSOIRES!CB5</f>
        <v>0</v>
      </c>
      <c r="V5" s="87">
        <f>ACCESSOIRES!CC5</f>
        <v>0</v>
      </c>
      <c r="W5" s="80">
        <f>ACCESSOIRES!CE5</f>
        <v>0</v>
      </c>
      <c r="X5" s="80">
        <f>ACCESSOIRES!CM5</f>
        <v>0</v>
      </c>
      <c r="Y5" s="87">
        <f>ACCESSOIRES!CN5</f>
        <v>0</v>
      </c>
      <c r="Z5" s="22">
        <f>ACCESSOIRES!CQ5</f>
        <v>0</v>
      </c>
      <c r="AA5" s="80">
        <f>ACCESSOIRES!CY5</f>
        <v>0</v>
      </c>
      <c r="AB5" s="87">
        <f>ACCESSOIRES!CZ5</f>
        <v>0</v>
      </c>
      <c r="AC5" s="22" t="str">
        <f>ACCESSOIRES!DB5</f>
        <v>892.3534</v>
      </c>
      <c r="AD5" s="80">
        <f>ACCESSOIRES!DJ5</f>
        <v>2086.666666666667</v>
      </c>
      <c r="AE5" s="87">
        <f>ACCESSOIRES!DK5</f>
        <v>0</v>
      </c>
      <c r="AF5" s="153"/>
    </row>
    <row r="6" spans="1:32">
      <c r="A6" s="83" t="s">
        <v>194</v>
      </c>
      <c r="B6" s="80">
        <f>ACCESSOIRES!C6</f>
        <v>0</v>
      </c>
      <c r="C6" s="80">
        <f>ACCESSOIRES!K6</f>
        <v>0</v>
      </c>
      <c r="D6" s="87">
        <f>ACCESSOIRES!L6</f>
        <v>0</v>
      </c>
      <c r="E6" s="22">
        <f>ACCESSOIRES!N6</f>
        <v>0</v>
      </c>
      <c r="F6" s="22">
        <f>ACCESSOIRES!V6</f>
        <v>0</v>
      </c>
      <c r="G6" s="96">
        <f>ACCESSOIRES!W6</f>
        <v>0</v>
      </c>
      <c r="H6" s="80">
        <f>ACCESSOIRES!Z6</f>
        <v>0</v>
      </c>
      <c r="I6" s="80">
        <f>ACCESSOIRES!AH6</f>
        <v>0</v>
      </c>
      <c r="J6" s="87">
        <f>ACCESSOIRES!AI6</f>
        <v>0</v>
      </c>
      <c r="K6" s="22" t="str">
        <f>ACCESSOIRES!AK6</f>
        <v>225.753</v>
      </c>
      <c r="L6" s="80">
        <f>ACCESSOIRES!AS6</f>
        <v>3.3000000000000002E-2</v>
      </c>
      <c r="M6" s="87">
        <f>ACCESSOIRES!AT6</f>
        <v>0</v>
      </c>
      <c r="N6" s="80">
        <f>ACCESSOIRES!AW6</f>
        <v>0</v>
      </c>
      <c r="O6" s="80">
        <f>ACCESSOIRES!BE6</f>
        <v>0</v>
      </c>
      <c r="P6" s="87">
        <f>ACCESSOIRES!BF6</f>
        <v>0</v>
      </c>
      <c r="Q6" s="22" t="str">
        <f>ACCESSOIRES!BH6</f>
        <v>4952.122</v>
      </c>
      <c r="R6" s="80">
        <f>ACCESSOIRES!BP6</f>
        <v>3.3000000000000002E-2</v>
      </c>
      <c r="S6" s="87">
        <f>ACCESSOIRES!BQ6</f>
        <v>0</v>
      </c>
      <c r="T6" s="22">
        <f>ACCESSOIRES!BT6</f>
        <v>0</v>
      </c>
      <c r="U6" s="80">
        <f>ACCESSOIRES!CB6</f>
        <v>0</v>
      </c>
      <c r="V6" s="87">
        <f>ACCESSOIRES!CC6</f>
        <v>0</v>
      </c>
      <c r="W6" s="80" t="str">
        <f>ACCESSOIRES!CE6</f>
        <v>PG0.337.0648</v>
      </c>
      <c r="X6" s="80">
        <f>ACCESSOIRES!CM6</f>
        <v>3.7434799999999997E-2</v>
      </c>
      <c r="Y6" s="87">
        <f>ACCESSOIRES!CN6</f>
        <v>3.7434799999999997E-2</v>
      </c>
      <c r="Z6" s="22">
        <f>ACCESSOIRES!CQ6</f>
        <v>0</v>
      </c>
      <c r="AA6" s="80">
        <f>ACCESSOIRES!CY6</f>
        <v>0</v>
      </c>
      <c r="AB6" s="87">
        <f>ACCESSOIRES!CZ6</f>
        <v>0</v>
      </c>
      <c r="AC6" s="22" t="str">
        <f>ACCESSOIRES!DB6</f>
        <v>900.2730</v>
      </c>
      <c r="AD6" s="80">
        <f>ACCESSOIRES!DJ6</f>
        <v>3.4000000000000002E-2</v>
      </c>
      <c r="AE6" s="87">
        <f>ACCESSOIRES!DK6</f>
        <v>0</v>
      </c>
      <c r="AF6" s="83" t="s">
        <v>194</v>
      </c>
    </row>
    <row r="7" spans="1:32">
      <c r="A7" s="83" t="s">
        <v>375</v>
      </c>
      <c r="B7" s="80">
        <f>ACCESSOIRES!C7</f>
        <v>0</v>
      </c>
      <c r="C7" s="80">
        <f>ACCESSOIRES!K7</f>
        <v>0</v>
      </c>
      <c r="D7" s="87">
        <f>ACCESSOIRES!L7</f>
        <v>0</v>
      </c>
      <c r="E7" s="22">
        <f>ACCESSOIRES!N7</f>
        <v>0</v>
      </c>
      <c r="F7" s="22">
        <f>ACCESSOIRES!V7</f>
        <v>0</v>
      </c>
      <c r="G7" s="96">
        <f>ACCESSOIRES!W7</f>
        <v>0</v>
      </c>
      <c r="H7" s="80">
        <f>ACCESSOIRES!Z7</f>
        <v>0</v>
      </c>
      <c r="I7" s="80">
        <f>ACCESSOIRES!AH7</f>
        <v>0</v>
      </c>
      <c r="J7" s="87">
        <f>ACCESSOIRES!AI7</f>
        <v>0</v>
      </c>
      <c r="K7" s="22" t="str">
        <f>ACCESSOIRES!AK7</f>
        <v>225.214</v>
      </c>
      <c r="L7" s="80">
        <f>ACCESSOIRES!AS7</f>
        <v>4.2000000000000003E-2</v>
      </c>
      <c r="M7" s="87">
        <f>ACCESSOIRES!AT7</f>
        <v>0</v>
      </c>
      <c r="N7" s="80">
        <f>ACCESSOIRES!AW7</f>
        <v>0</v>
      </c>
      <c r="O7" s="80">
        <f>ACCESSOIRES!BE7</f>
        <v>0</v>
      </c>
      <c r="P7" s="87">
        <f>ACCESSOIRES!BF7</f>
        <v>0</v>
      </c>
      <c r="Q7" s="22">
        <f>ACCESSOIRES!BH7</f>
        <v>0</v>
      </c>
      <c r="R7" s="80">
        <f>ACCESSOIRES!BP7</f>
        <v>0</v>
      </c>
      <c r="S7" s="87">
        <f>ACCESSOIRES!BQ7</f>
        <v>0</v>
      </c>
      <c r="T7" s="22">
        <f>ACCESSOIRES!BT7</f>
        <v>0</v>
      </c>
      <c r="U7" s="80">
        <f>ACCESSOIRES!CB7</f>
        <v>0</v>
      </c>
      <c r="V7" s="87">
        <f>ACCESSOIRES!CC7</f>
        <v>0</v>
      </c>
      <c r="W7" s="80">
        <f>ACCESSOIRES!CE7</f>
        <v>0</v>
      </c>
      <c r="X7" s="80">
        <f>ACCESSOIRES!CM7</f>
        <v>0</v>
      </c>
      <c r="Y7" s="87">
        <f>ACCESSOIRES!CN7</f>
        <v>0</v>
      </c>
      <c r="Z7" s="22">
        <f>ACCESSOIRES!CQ7</f>
        <v>0</v>
      </c>
      <c r="AA7" s="80">
        <f>ACCESSOIRES!CY7</f>
        <v>0</v>
      </c>
      <c r="AB7" s="87">
        <f>ACCESSOIRES!CZ7</f>
        <v>0</v>
      </c>
      <c r="AC7" s="22">
        <f>ACCESSOIRES!DB7</f>
        <v>0</v>
      </c>
      <c r="AD7" s="80">
        <f>ACCESSOIRES!DJ7</f>
        <v>0</v>
      </c>
      <c r="AE7" s="87">
        <f>ACCESSOIRES!DK7</f>
        <v>0</v>
      </c>
      <c r="AF7" s="83" t="s">
        <v>375</v>
      </c>
    </row>
    <row r="8" spans="1:32">
      <c r="A8" s="83" t="s">
        <v>126</v>
      </c>
      <c r="B8" s="80">
        <f>ACCESSOIRES!C8</f>
        <v>0</v>
      </c>
      <c r="C8" s="80">
        <f>ACCESSOIRES!K8</f>
        <v>0</v>
      </c>
      <c r="D8" s="87">
        <f>ACCESSOIRES!L8</f>
        <v>0</v>
      </c>
      <c r="E8" s="22" t="str">
        <f>ACCESSOIRES!N8</f>
        <v>001.907</v>
      </c>
      <c r="F8" s="22">
        <f>ACCESSOIRES!V8</f>
        <v>8.1850000000000005</v>
      </c>
      <c r="G8" s="96">
        <f>ACCESSOIRES!W8</f>
        <v>6.1387499999999999</v>
      </c>
      <c r="H8" s="80">
        <f>ACCESSOIRES!Z8</f>
        <v>0</v>
      </c>
      <c r="I8" s="80">
        <f>ACCESSOIRES!AH8</f>
        <v>0</v>
      </c>
      <c r="J8" s="87">
        <f>ACCESSOIRES!AI8</f>
        <v>0</v>
      </c>
      <c r="K8" s="22" t="str">
        <f>ACCESSOIRES!AK8</f>
        <v>225.698</v>
      </c>
      <c r="L8" s="80">
        <f>ACCESSOIRES!AS8</f>
        <v>5.4000000000000006E-2</v>
      </c>
      <c r="M8" s="87">
        <f>ACCESSOIRES!AT8</f>
        <v>0</v>
      </c>
      <c r="N8" s="80">
        <f>ACCESSOIRES!AW8</f>
        <v>0</v>
      </c>
      <c r="O8" s="80">
        <f>ACCESSOIRES!BE8</f>
        <v>0</v>
      </c>
      <c r="P8" s="87">
        <f>ACCESSOIRES!BF8</f>
        <v>0</v>
      </c>
      <c r="Q8" s="22" t="str">
        <f>ACCESSOIRES!BH8</f>
        <v>4155.122</v>
      </c>
      <c r="R8" s="80">
        <f>ACCESSOIRES!BP8</f>
        <v>4.9000000000000002E-2</v>
      </c>
      <c r="S8" s="87">
        <f>ACCESSOIRES!BQ8</f>
        <v>0</v>
      </c>
      <c r="T8" s="22" t="str">
        <f>ACCESSOIRES!BT8</f>
        <v>FIX.7</v>
      </c>
      <c r="U8" s="80">
        <f>ACCESSOIRES!CB8</f>
        <v>7.0000000000000007E-2</v>
      </c>
      <c r="V8" s="87">
        <f>ACCESSOIRES!CC8</f>
        <v>0</v>
      </c>
      <c r="W8" s="80" t="str">
        <f>ACCESSOIRES!CE8</f>
        <v>OR0.740.0124</v>
      </c>
      <c r="X8" s="80">
        <f>ACCESSOIRES!CM8</f>
        <v>0.15181226666666664</v>
      </c>
      <c r="Y8" s="87">
        <f>ACCESSOIRES!CN8</f>
        <v>0.15181226666666664</v>
      </c>
      <c r="Z8" s="22">
        <f>ACCESSOIRES!CQ8</f>
        <v>0</v>
      </c>
      <c r="AA8" s="80">
        <f>ACCESSOIRES!CY8</f>
        <v>0</v>
      </c>
      <c r="AB8" s="87">
        <f>ACCESSOIRES!CZ8</f>
        <v>0</v>
      </c>
      <c r="AC8" s="22" t="str">
        <f>ACCESSOIRES!DB8</f>
        <v>877.0331</v>
      </c>
      <c r="AD8" s="80">
        <f>ACCESSOIRES!DJ8</f>
        <v>6.4000000000000001E-2</v>
      </c>
      <c r="AE8" s="87">
        <f>ACCESSOIRES!DK8</f>
        <v>0</v>
      </c>
      <c r="AF8" s="83" t="s">
        <v>126</v>
      </c>
    </row>
    <row r="9" spans="1:32">
      <c r="A9" s="152" t="s">
        <v>91</v>
      </c>
      <c r="B9" s="80">
        <f>ACCESSOIRES!C9</f>
        <v>0</v>
      </c>
      <c r="C9" s="80">
        <f>ACCESSOIRES!K9</f>
        <v>0</v>
      </c>
      <c r="D9" s="87">
        <f>ACCESSOIRES!L9</f>
        <v>0</v>
      </c>
      <c r="E9" s="22" t="str">
        <f>ACCESSOIRES!N9</f>
        <v>861.074</v>
      </c>
      <c r="F9" s="22">
        <f>ACCESSOIRES!V9</f>
        <v>2.2317</v>
      </c>
      <c r="G9" s="96">
        <f>ACCESSOIRES!W9</f>
        <v>1.673775</v>
      </c>
      <c r="H9" s="80" t="str">
        <f>ACCESSOIRES!Z9</f>
        <v>100.0051</v>
      </c>
      <c r="I9" s="80">
        <f>ACCESSOIRES!AH9</f>
        <v>1.6819999999999999</v>
      </c>
      <c r="J9" s="87">
        <f>ACCESSOIRES!AI9</f>
        <v>0</v>
      </c>
      <c r="K9" s="22" t="str">
        <f>ACCESSOIRES!AK9</f>
        <v>2218.020</v>
      </c>
      <c r="L9" s="80">
        <f>ACCESSOIRES!AS9</f>
        <v>0.99</v>
      </c>
      <c r="M9" s="87">
        <f>ACCESSOIRES!AT9</f>
        <v>0</v>
      </c>
      <c r="N9" s="80" t="str">
        <f>ACCESSOIRES!AW9</f>
        <v>A3038.99</v>
      </c>
      <c r="O9" s="80">
        <f>ACCESSOIRES!BE9</f>
        <v>0.87909999999999999</v>
      </c>
      <c r="P9" s="87">
        <f>ACCESSOIRES!BF9</f>
        <v>0.57141500000000001</v>
      </c>
      <c r="Q9" s="22" t="str">
        <f>ACCESSOIRES!BH9</f>
        <v>6847.008</v>
      </c>
      <c r="R9" s="80">
        <f>ACCESSOIRES!BP9</f>
        <v>0.7</v>
      </c>
      <c r="S9" s="87">
        <f>ACCESSOIRES!BQ9</f>
        <v>0</v>
      </c>
      <c r="T9" s="22" t="str">
        <f>ACCESSOIRES!BT9</f>
        <v>RET050</v>
      </c>
      <c r="U9" s="80">
        <f>ACCESSOIRES!CB9</f>
        <v>0.86</v>
      </c>
      <c r="V9" s="87">
        <f>ACCESSOIRES!CC9</f>
        <v>0</v>
      </c>
      <c r="W9" s="80" t="str">
        <f>ACCESSOIRES!CE9</f>
        <v>OR0.710.0013</v>
      </c>
      <c r="X9" s="80">
        <f>ACCESSOIRES!CM9</f>
        <v>1.8466239999999998</v>
      </c>
      <c r="Y9" s="87">
        <f>ACCESSOIRES!CN9</f>
        <v>1.8466239999999998</v>
      </c>
      <c r="Z9" s="22" t="str">
        <f>ACCESSOIRES!CQ9</f>
        <v>J01323</v>
      </c>
      <c r="AA9" s="80">
        <f>ACCESSOIRES!CY9</f>
        <v>1.4800499999999999</v>
      </c>
      <c r="AB9" s="87">
        <f>ACCESSOIRES!CZ9</f>
        <v>1.1100375</v>
      </c>
      <c r="AC9" s="22">
        <f>ACCESSOIRES!DB9</f>
        <v>0</v>
      </c>
      <c r="AD9" s="80">
        <f>ACCESSOIRES!DJ9</f>
        <v>0</v>
      </c>
      <c r="AE9" s="87">
        <f>ACCESSOIRES!DK9</f>
        <v>0</v>
      </c>
      <c r="AF9" s="152" t="s">
        <v>91</v>
      </c>
    </row>
    <row r="10" spans="1:32">
      <c r="A10" s="153"/>
      <c r="B10" s="80">
        <f>ACCESSOIRES!C10</f>
        <v>0</v>
      </c>
      <c r="C10" s="80">
        <f>ACCESSOIRES!K10</f>
        <v>0</v>
      </c>
      <c r="D10" s="87">
        <f>ACCESSOIRES!L10</f>
        <v>0</v>
      </c>
      <c r="E10" s="22">
        <f>ACCESSOIRES!N10</f>
        <v>0</v>
      </c>
      <c r="F10" s="22">
        <f>ACCESSOIRES!V10</f>
        <v>0</v>
      </c>
      <c r="G10" s="96">
        <f>ACCESSOIRES!W10</f>
        <v>0</v>
      </c>
      <c r="H10" s="80" t="str">
        <f>ACCESSOIRES!Z10</f>
        <v>100.0052</v>
      </c>
      <c r="I10" s="80">
        <f>ACCESSOIRES!AH10</f>
        <v>1.6819999999999999</v>
      </c>
      <c r="J10" s="87">
        <f>ACCESSOIRES!AI10</f>
        <v>0</v>
      </c>
      <c r="K10" s="22" t="str">
        <f>ACCESSOIRES!AK10</f>
        <v>2215.992</v>
      </c>
      <c r="L10" s="80">
        <f>ACCESSOIRES!AS10</f>
        <v>1</v>
      </c>
      <c r="M10" s="87">
        <f>ACCESSOIRES!AT10</f>
        <v>0</v>
      </c>
      <c r="N10" s="80">
        <f>ACCESSOIRES!AW10</f>
        <v>0</v>
      </c>
      <c r="O10" s="80">
        <f>ACCESSOIRES!BE10</f>
        <v>0</v>
      </c>
      <c r="P10" s="87">
        <f>ACCESSOIRES!BF10</f>
        <v>0</v>
      </c>
      <c r="Q10" s="22" t="str">
        <f>ACCESSOIRES!BH10</f>
        <v>7834.172</v>
      </c>
      <c r="R10" s="80">
        <f>ACCESSOIRES!BP10</f>
        <v>0.75</v>
      </c>
      <c r="S10" s="87">
        <f>ACCESSOIRES!BQ10</f>
        <v>0</v>
      </c>
      <c r="T10" s="22">
        <f>ACCESSOIRES!BT10</f>
        <v>0</v>
      </c>
      <c r="U10" s="80">
        <f>ACCESSOIRES!CB10</f>
        <v>0</v>
      </c>
      <c r="V10" s="87">
        <f>ACCESSOIRES!CC10</f>
        <v>0</v>
      </c>
      <c r="W10" s="80">
        <f>ACCESSOIRES!CE10</f>
        <v>0</v>
      </c>
      <c r="X10" s="80">
        <f>ACCESSOIRES!CM10</f>
        <v>0</v>
      </c>
      <c r="Y10" s="87">
        <f>ACCESSOIRES!CN10</f>
        <v>0</v>
      </c>
      <c r="Z10" s="22">
        <f>ACCESSOIRES!CQ10</f>
        <v>0</v>
      </c>
      <c r="AA10" s="80">
        <f>ACCESSOIRES!CY10</f>
        <v>0</v>
      </c>
      <c r="AB10" s="87">
        <f>ACCESSOIRES!CZ10</f>
        <v>0</v>
      </c>
      <c r="AC10" s="22">
        <f>ACCESSOIRES!DB10</f>
        <v>0</v>
      </c>
      <c r="AD10" s="80">
        <f>ACCESSOIRES!DJ10</f>
        <v>0</v>
      </c>
      <c r="AE10" s="87">
        <f>ACCESSOIRES!DK10</f>
        <v>0</v>
      </c>
      <c r="AF10" s="153"/>
    </row>
    <row r="11" spans="1:32">
      <c r="A11" s="83" t="s">
        <v>463</v>
      </c>
      <c r="B11" s="80">
        <f>ACCESSOIRES!C11</f>
        <v>0</v>
      </c>
      <c r="C11" s="80">
        <f>ACCESSOIRES!K11</f>
        <v>0</v>
      </c>
      <c r="D11" s="87">
        <f>ACCESSOIRES!L11</f>
        <v>0</v>
      </c>
      <c r="E11" s="22">
        <f>ACCESSOIRES!N11</f>
        <v>0</v>
      </c>
      <c r="F11" s="22">
        <f>ACCESSOIRES!V11</f>
        <v>0</v>
      </c>
      <c r="G11" s="96">
        <f>ACCESSOIRES!W11</f>
        <v>0</v>
      </c>
      <c r="H11" s="80">
        <f>ACCESSOIRES!Z11</f>
        <v>0</v>
      </c>
      <c r="I11" s="80">
        <f>ACCESSOIRES!AH11</f>
        <v>0</v>
      </c>
      <c r="J11" s="87">
        <f>ACCESSOIRES!AI11</f>
        <v>0</v>
      </c>
      <c r="K11" s="22" t="str">
        <f>ACCESSOIRES!AK11</f>
        <v>2261.712</v>
      </c>
      <c r="L11" s="80">
        <f>ACCESSOIRES!AS11</f>
        <v>1.1000000000000001</v>
      </c>
      <c r="M11" s="87">
        <f>ACCESSOIRES!AT11</f>
        <v>0</v>
      </c>
      <c r="N11" s="80">
        <f>ACCESSOIRES!AW11</f>
        <v>0</v>
      </c>
      <c r="O11" s="80">
        <f>ACCESSOIRES!BE11</f>
        <v>0</v>
      </c>
      <c r="P11" s="87">
        <f>ACCESSOIRES!BF11</f>
        <v>0</v>
      </c>
      <c r="Q11" s="22">
        <f>ACCESSOIRES!BH11</f>
        <v>0</v>
      </c>
      <c r="R11" s="80">
        <f>ACCESSOIRES!BP11</f>
        <v>0</v>
      </c>
      <c r="S11" s="87">
        <f>ACCESSOIRES!BQ11</f>
        <v>0</v>
      </c>
      <c r="T11" s="22" t="str">
        <f>ACCESSOIRES!BT11</f>
        <v>ESC050</v>
      </c>
      <c r="U11" s="80">
        <f>ACCESSOIRES!CB11</f>
        <v>1.1000000000000001</v>
      </c>
      <c r="V11" s="87">
        <f>ACCESSOIRES!CC11</f>
        <v>0</v>
      </c>
      <c r="W11" s="80">
        <f>ACCESSOIRES!CE11</f>
        <v>0</v>
      </c>
      <c r="X11" s="80">
        <f>ACCESSOIRES!CM11</f>
        <v>0</v>
      </c>
      <c r="Y11" s="87">
        <f>ACCESSOIRES!CN11</f>
        <v>0</v>
      </c>
      <c r="Z11" s="22">
        <f>ACCESSOIRES!CQ11</f>
        <v>0</v>
      </c>
      <c r="AA11" s="80">
        <f>ACCESSOIRES!CY11</f>
        <v>0</v>
      </c>
      <c r="AB11" s="87">
        <f>ACCESSOIRES!CZ11</f>
        <v>0</v>
      </c>
      <c r="AC11" s="22">
        <f>ACCESSOIRES!DB11</f>
        <v>0</v>
      </c>
      <c r="AD11" s="80">
        <f>ACCESSOIRES!DJ11</f>
        <v>0</v>
      </c>
      <c r="AE11" s="87">
        <f>ACCESSOIRES!DK11</f>
        <v>0</v>
      </c>
      <c r="AF11" s="83" t="s">
        <v>463</v>
      </c>
    </row>
    <row r="12" spans="1:32">
      <c r="A12" s="83" t="s">
        <v>10</v>
      </c>
      <c r="B12" s="80">
        <f>ACCESSOIRES!C12</f>
        <v>0</v>
      </c>
      <c r="C12" s="80">
        <f>ACCESSOIRES!K12</f>
        <v>0</v>
      </c>
      <c r="D12" s="87">
        <f>ACCESSOIRES!L12</f>
        <v>0</v>
      </c>
      <c r="E12" s="22">
        <f>ACCESSOIRES!N12</f>
        <v>0</v>
      </c>
      <c r="F12" s="22">
        <f>ACCESSOIRES!V12</f>
        <v>0</v>
      </c>
      <c r="G12" s="96">
        <f>ACCESSOIRES!W12</f>
        <v>0</v>
      </c>
      <c r="H12" s="80">
        <f>ACCESSOIRES!Z12</f>
        <v>0</v>
      </c>
      <c r="I12" s="80">
        <f>ACCESSOIRES!AH12</f>
        <v>0</v>
      </c>
      <c r="J12" s="87">
        <f>ACCESSOIRES!AI12</f>
        <v>0</v>
      </c>
      <c r="K12" s="22" t="str">
        <f>ACCESSOIRES!AK12</f>
        <v>223.201</v>
      </c>
      <c r="L12" s="80">
        <f>ACCESSOIRES!AS12</f>
        <v>34.5</v>
      </c>
      <c r="M12" s="87">
        <f>ACCESSOIRES!AT12</f>
        <v>0</v>
      </c>
      <c r="N12" s="80" t="str">
        <f>ACCESSOIRES!AW12</f>
        <v>OP.100.89</v>
      </c>
      <c r="O12" s="80">
        <f>ACCESSOIRES!BE12</f>
        <v>50.77</v>
      </c>
      <c r="P12" s="87">
        <f>ACCESSOIRES!BF12</f>
        <v>38.077500000000001</v>
      </c>
      <c r="Q12" s="22" t="str">
        <f>ACCESSOIRES!BH12</f>
        <v>0449.004</v>
      </c>
      <c r="R12" s="80">
        <f>ACCESSOIRES!BP12</f>
        <v>44.5</v>
      </c>
      <c r="S12" s="87">
        <f>ACCESSOIRES!BQ12</f>
        <v>0</v>
      </c>
      <c r="T12" s="22">
        <f>ACCESSOIRES!BT12</f>
        <v>0</v>
      </c>
      <c r="U12" s="80">
        <f>ACCESSOIRES!CB12</f>
        <v>0</v>
      </c>
      <c r="V12" s="87">
        <f>ACCESSOIRES!CC12</f>
        <v>0</v>
      </c>
      <c r="W12" s="80">
        <f>ACCESSOIRES!CE12</f>
        <v>0</v>
      </c>
      <c r="X12" s="80">
        <f>ACCESSOIRES!CM12</f>
        <v>0</v>
      </c>
      <c r="Y12" s="87">
        <f>ACCESSOIRES!CN12</f>
        <v>0</v>
      </c>
      <c r="Z12" s="22">
        <f>ACCESSOIRES!CQ12</f>
        <v>0</v>
      </c>
      <c r="AA12" s="80">
        <f>ACCESSOIRES!CY12</f>
        <v>0</v>
      </c>
      <c r="AB12" s="87">
        <f>ACCESSOIRES!CZ12</f>
        <v>0</v>
      </c>
      <c r="AC12" s="22" t="str">
        <f>ACCESSOIRES!DB12</f>
        <v>900.1384</v>
      </c>
      <c r="AD12" s="80">
        <f>ACCESSOIRES!DJ12</f>
        <v>39</v>
      </c>
      <c r="AE12" s="87">
        <f>ACCESSOIRES!DK12</f>
        <v>0</v>
      </c>
      <c r="AF12" s="83" t="s">
        <v>10</v>
      </c>
    </row>
    <row r="13" spans="1:32">
      <c r="A13" s="152" t="s">
        <v>115</v>
      </c>
      <c r="B13" s="80">
        <f>ACCESSOIRES!C13</f>
        <v>0</v>
      </c>
      <c r="C13" s="80">
        <f>ACCESSOIRES!K13</f>
        <v>0</v>
      </c>
      <c r="D13" s="87">
        <f>ACCESSOIRES!L13</f>
        <v>0</v>
      </c>
      <c r="E13" s="22" t="str">
        <f>ACCESSOIRES!N13</f>
        <v>292.171</v>
      </c>
      <c r="F13" s="22">
        <f>ACCESSOIRES!V13</f>
        <v>2.9489999999999998</v>
      </c>
      <c r="G13" s="96">
        <f>ACCESSOIRES!W13</f>
        <v>2.2117499999999999</v>
      </c>
      <c r="H13" s="80" t="str">
        <f>ACCESSOIRES!Z13</f>
        <v>760.0802</v>
      </c>
      <c r="I13" s="80">
        <f>ACCESSOIRES!AH13</f>
        <v>2.831</v>
      </c>
      <c r="J13" s="87">
        <f>ACCESSOIRES!AI13</f>
        <v>0</v>
      </c>
      <c r="K13" s="22" t="str">
        <f>ACCESSOIRES!AK13</f>
        <v>2262.102</v>
      </c>
      <c r="L13" s="80">
        <f>ACCESSOIRES!AS13</f>
        <v>1.6</v>
      </c>
      <c r="M13" s="87">
        <f>ACCESSOIRES!AT13</f>
        <v>0</v>
      </c>
      <c r="N13" s="80" t="str">
        <f>ACCESSOIRES!AW13</f>
        <v>F2860.00</v>
      </c>
      <c r="O13" s="80">
        <f>ACCESSOIRES!BE13</f>
        <v>2.9780000000000002</v>
      </c>
      <c r="P13" s="87">
        <f>ACCESSOIRES!BF13</f>
        <v>1.9357</v>
      </c>
      <c r="Q13" s="22" t="str">
        <f>ACCESSOIRES!BH13</f>
        <v>7329.172</v>
      </c>
      <c r="R13" s="80">
        <f>ACCESSOIRES!BP13</f>
        <v>1.95</v>
      </c>
      <c r="S13" s="87">
        <f>ACCESSOIRES!BQ13</f>
        <v>0</v>
      </c>
      <c r="T13" s="22" t="str">
        <f>ACCESSOIRES!BT13</f>
        <v>BMBC20</v>
      </c>
      <c r="U13" s="80">
        <f>ACCESSOIRES!CB13</f>
        <v>1.7</v>
      </c>
      <c r="V13" s="87">
        <f>ACCESSOIRES!CC13</f>
        <v>0</v>
      </c>
      <c r="W13" s="80" t="str">
        <f>ACCESSOIRES!CE13</f>
        <v xml:space="preserve">OR0.300.0097 </v>
      </c>
      <c r="X13" s="80">
        <f>ACCESSOIRES!CM13</f>
        <v>0.51308399999999998</v>
      </c>
      <c r="Y13" s="87">
        <f>ACCESSOIRES!CN13</f>
        <v>0.51308399999999998</v>
      </c>
      <c r="Z13" s="22" t="str">
        <f>ACCESSOIRES!CQ13</f>
        <v>A07903</v>
      </c>
      <c r="AA13" s="80">
        <f>ACCESSOIRES!CY13</f>
        <v>4.4192200000000001</v>
      </c>
      <c r="AB13" s="87">
        <f>ACCESSOIRES!CZ13</f>
        <v>2.651532</v>
      </c>
      <c r="AC13" s="22">
        <f>ACCESSOIRES!DB13</f>
        <v>0</v>
      </c>
      <c r="AD13" s="80">
        <f>ACCESSOIRES!DJ13</f>
        <v>0</v>
      </c>
      <c r="AE13" s="87">
        <f>ACCESSOIRES!DK13</f>
        <v>0</v>
      </c>
      <c r="AF13" s="152" t="s">
        <v>115</v>
      </c>
    </row>
    <row r="14" spans="1:32">
      <c r="A14" s="154"/>
      <c r="B14" s="80">
        <f>ACCESSOIRES!C14</f>
        <v>0</v>
      </c>
      <c r="C14" s="80">
        <f>ACCESSOIRES!K14</f>
        <v>0</v>
      </c>
      <c r="D14" s="87">
        <f>ACCESSOIRES!L14</f>
        <v>0</v>
      </c>
      <c r="E14" s="22">
        <f>ACCESSOIRES!N14</f>
        <v>0</v>
      </c>
      <c r="F14" s="22">
        <f>ACCESSOIRES!V14</f>
        <v>0</v>
      </c>
      <c r="G14" s="96">
        <f>ACCESSOIRES!W14</f>
        <v>0</v>
      </c>
      <c r="H14" s="80" t="str">
        <f>ACCESSOIRES!Z14</f>
        <v>760.0801</v>
      </c>
      <c r="I14" s="80">
        <f>ACCESSOIRES!AH14</f>
        <v>2.831</v>
      </c>
      <c r="J14" s="87">
        <f>ACCESSOIRES!AI14</f>
        <v>0</v>
      </c>
      <c r="K14" s="22">
        <f>ACCESSOIRES!AK14</f>
        <v>0</v>
      </c>
      <c r="L14" s="80">
        <f>ACCESSOIRES!AS14</f>
        <v>0</v>
      </c>
      <c r="M14" s="87">
        <f>ACCESSOIRES!AT14</f>
        <v>0</v>
      </c>
      <c r="N14" s="80">
        <f>ACCESSOIRES!AW14</f>
        <v>0</v>
      </c>
      <c r="O14" s="80">
        <f>ACCESSOIRES!BE14</f>
        <v>0</v>
      </c>
      <c r="P14" s="87">
        <f>ACCESSOIRES!BF14</f>
        <v>0</v>
      </c>
      <c r="Q14" s="22">
        <f>ACCESSOIRES!BH14</f>
        <v>0</v>
      </c>
      <c r="R14" s="80">
        <f>ACCESSOIRES!BP14</f>
        <v>0</v>
      </c>
      <c r="S14" s="87">
        <f>ACCESSOIRES!BQ14</f>
        <v>0</v>
      </c>
      <c r="T14" s="22" t="str">
        <f>ACCESSOIRES!BT14</f>
        <v>BLBF20</v>
      </c>
      <c r="U14" s="80">
        <f>ACCESSOIRES!CB14</f>
        <v>1.7</v>
      </c>
      <c r="V14" s="87">
        <f>ACCESSOIRES!CC14</f>
        <v>0</v>
      </c>
      <c r="W14" s="80" t="str">
        <f>ACCESSOIRES!CE14</f>
        <v>(AY0.704.4015)</v>
      </c>
      <c r="X14" s="80">
        <f>ACCESSOIRES!CM14</f>
        <v>3.3076576000000002</v>
      </c>
      <c r="Y14" s="87">
        <f>ACCESSOIRES!CN14</f>
        <v>3.3076576000000002</v>
      </c>
      <c r="Z14" s="22">
        <f>ACCESSOIRES!CQ14</f>
        <v>0</v>
      </c>
      <c r="AA14" s="80">
        <f>ACCESSOIRES!CY14</f>
        <v>0</v>
      </c>
      <c r="AB14" s="87">
        <f>ACCESSOIRES!CZ14</f>
        <v>0</v>
      </c>
      <c r="AC14" s="22">
        <f>ACCESSOIRES!DB14</f>
        <v>0</v>
      </c>
      <c r="AD14" s="80">
        <f>ACCESSOIRES!DJ14</f>
        <v>0</v>
      </c>
      <c r="AE14" s="87">
        <f>ACCESSOIRES!DK14</f>
        <v>0</v>
      </c>
      <c r="AF14" s="154"/>
    </row>
    <row r="15" spans="1:32">
      <c r="A15" s="153"/>
      <c r="B15" s="80">
        <f>ACCESSOIRES!C15</f>
        <v>0</v>
      </c>
      <c r="C15" s="80">
        <f>ACCESSOIRES!K15</f>
        <v>0</v>
      </c>
      <c r="D15" s="87">
        <f>ACCESSOIRES!L15</f>
        <v>0</v>
      </c>
      <c r="E15" s="22">
        <f>ACCESSOIRES!N15</f>
        <v>0</v>
      </c>
      <c r="F15" s="22">
        <f>ACCESSOIRES!V15</f>
        <v>0</v>
      </c>
      <c r="G15" s="96">
        <f>ACCESSOIRES!W15</f>
        <v>0</v>
      </c>
      <c r="H15" s="80" t="str">
        <f>ACCESSOIRES!Z15</f>
        <v>760.0805</v>
      </c>
      <c r="I15" s="80">
        <f>ACCESSOIRES!AH15</f>
        <v>3.0230000000000001</v>
      </c>
      <c r="J15" s="87">
        <f>ACCESSOIRES!AI15</f>
        <v>0</v>
      </c>
      <c r="K15" s="22" t="str">
        <f>ACCESSOIRES!AK15</f>
        <v>2262.101</v>
      </c>
      <c r="L15" s="80">
        <f>ACCESSOIRES!AS15</f>
        <v>1.6</v>
      </c>
      <c r="M15" s="87">
        <f>ACCESSOIRES!AT15</f>
        <v>0</v>
      </c>
      <c r="N15" s="80">
        <f>ACCESSOIRES!AW15</f>
        <v>0</v>
      </c>
      <c r="O15" s="80">
        <f>ACCESSOIRES!BE15</f>
        <v>0</v>
      </c>
      <c r="P15" s="87">
        <f>ACCESSOIRES!BF15</f>
        <v>0</v>
      </c>
      <c r="Q15" s="22" t="str">
        <f>ACCESSOIRES!BH15</f>
        <v>7320°.172</v>
      </c>
      <c r="R15" s="80">
        <f>ACCESSOIRES!BP15</f>
        <v>1.95</v>
      </c>
      <c r="S15" s="87">
        <f>ACCESSOIRES!BQ15</f>
        <v>0</v>
      </c>
      <c r="T15" s="22" t="str">
        <f>ACCESSOIRES!BT15</f>
        <v>BLBC20</v>
      </c>
      <c r="U15" s="80">
        <f>ACCESSOIRES!CB15</f>
        <v>1.7</v>
      </c>
      <c r="V15" s="87">
        <f>ACCESSOIRES!CC15</f>
        <v>0</v>
      </c>
      <c r="W15" s="80">
        <f>ACCESSOIRES!CE15</f>
        <v>0</v>
      </c>
      <c r="X15" s="80">
        <f>ACCESSOIRES!CM15</f>
        <v>0</v>
      </c>
      <c r="Y15" s="87">
        <f>ACCESSOIRES!CN15</f>
        <v>0</v>
      </c>
      <c r="Z15" s="22">
        <f>ACCESSOIRES!CQ15</f>
        <v>0</v>
      </c>
      <c r="AA15" s="80">
        <f>ACCESSOIRES!CY15</f>
        <v>0</v>
      </c>
      <c r="AB15" s="87">
        <f>ACCESSOIRES!CZ15</f>
        <v>0</v>
      </c>
      <c r="AC15" s="22">
        <f>ACCESSOIRES!DB15</f>
        <v>0</v>
      </c>
      <c r="AD15" s="80">
        <f>ACCESSOIRES!DJ15</f>
        <v>0</v>
      </c>
      <c r="AE15" s="87">
        <f>ACCESSOIRES!DK15</f>
        <v>0</v>
      </c>
      <c r="AF15" s="153"/>
    </row>
    <row r="16" spans="1:32">
      <c r="A16" s="82" t="s">
        <v>292</v>
      </c>
      <c r="B16" s="80">
        <f>ACCESSOIRES!C16</f>
        <v>0</v>
      </c>
      <c r="C16" s="80">
        <f>ACCESSOIRES!K16</f>
        <v>0</v>
      </c>
      <c r="D16" s="87">
        <f>ACCESSOIRES!L16</f>
        <v>0</v>
      </c>
      <c r="E16" s="22">
        <f>ACCESSOIRES!N16</f>
        <v>0</v>
      </c>
      <c r="F16" s="22">
        <f>ACCESSOIRES!V16</f>
        <v>0</v>
      </c>
      <c r="G16" s="96">
        <f>ACCESSOIRES!W16</f>
        <v>0</v>
      </c>
      <c r="H16" s="80">
        <f>ACCESSOIRES!Z16</f>
        <v>0</v>
      </c>
      <c r="I16" s="80">
        <f>ACCESSOIRES!AH16</f>
        <v>0</v>
      </c>
      <c r="J16" s="87">
        <f>ACCESSOIRES!AI16</f>
        <v>0</v>
      </c>
      <c r="K16" s="22" t="str">
        <f>ACCESSOIRES!AK16</f>
        <v>2215.637</v>
      </c>
      <c r="L16" s="80">
        <f>ACCESSOIRES!AS16</f>
        <v>0.18600000000000003</v>
      </c>
      <c r="M16" s="87">
        <f>ACCESSOIRES!AT16</f>
        <v>0</v>
      </c>
      <c r="N16" s="80">
        <f>ACCESSOIRES!AW16</f>
        <v>0</v>
      </c>
      <c r="O16" s="80">
        <f>ACCESSOIRES!BE16</f>
        <v>0.61874999999999991</v>
      </c>
      <c r="P16" s="87">
        <f>ACCESSOIRES!BF16</f>
        <v>0.46406249999999993</v>
      </c>
      <c r="Q16" s="22" t="str">
        <f>ACCESSOIRES!BH16</f>
        <v>4202.191</v>
      </c>
      <c r="R16" s="80">
        <f>ACCESSOIRES!BP16</f>
        <v>0.17</v>
      </c>
      <c r="S16" s="87">
        <f>ACCESSOIRES!BQ16</f>
        <v>0</v>
      </c>
      <c r="T16" s="22">
        <f>ACCESSOIRES!BT16</f>
        <v>10232</v>
      </c>
      <c r="U16" s="80">
        <f>ACCESSOIRES!CB16</f>
        <v>0.28472222222222221</v>
      </c>
      <c r="V16" s="87">
        <f>ACCESSOIRES!CC16</f>
        <v>0</v>
      </c>
      <c r="W16" s="80" t="str">
        <f>ACCESSOIRES!CE16</f>
        <v>HW0.711.0006</v>
      </c>
      <c r="X16" s="80" t="e">
        <f>ACCESSOIRES!CM16</f>
        <v>#VALUE!</v>
      </c>
      <c r="Y16" s="87" t="e">
        <f>ACCESSOIRES!CN16</f>
        <v>#VALUE!</v>
      </c>
      <c r="Z16" s="22" t="str">
        <f>ACCESSOIRES!CQ16</f>
        <v>ECM8121</v>
      </c>
      <c r="AA16" s="80">
        <f>ACCESSOIRES!CY16</f>
        <v>0.17401800000000001</v>
      </c>
      <c r="AB16" s="87">
        <f>ACCESSOIRES!CZ16</f>
        <v>0.17401800000000001</v>
      </c>
      <c r="AC16" s="22" t="str">
        <f>ACCESSOIRES!DB16</f>
        <v>900.1377</v>
      </c>
      <c r="AD16" s="80">
        <f>ACCESSOIRES!DJ16</f>
        <v>0.21899999999999997</v>
      </c>
      <c r="AE16" s="87">
        <f>ACCESSOIRES!DK16</f>
        <v>0</v>
      </c>
      <c r="AF16" s="82" t="s">
        <v>292</v>
      </c>
    </row>
    <row r="17" spans="1:32">
      <c r="A17" s="23" t="s">
        <v>184</v>
      </c>
      <c r="B17" s="80">
        <f>ACCESSOIRES!C17</f>
        <v>0</v>
      </c>
      <c r="C17" s="80">
        <f>ACCESSOIRES!K17</f>
        <v>0</v>
      </c>
      <c r="D17" s="87">
        <f>ACCESSOIRES!L17</f>
        <v>0</v>
      </c>
      <c r="E17" s="22">
        <f>ACCESSOIRES!N17</f>
        <v>0</v>
      </c>
      <c r="F17" s="22">
        <f>ACCESSOIRES!V17</f>
        <v>0</v>
      </c>
      <c r="G17" s="96">
        <f>ACCESSOIRES!W17</f>
        <v>0</v>
      </c>
      <c r="H17" s="80">
        <f>ACCESSOIRES!Z17</f>
        <v>0</v>
      </c>
      <c r="I17" s="80">
        <f>ACCESSOIRES!AH17</f>
        <v>0</v>
      </c>
      <c r="J17" s="87">
        <f>ACCESSOIRES!AI17</f>
        <v>0</v>
      </c>
      <c r="K17" s="22" t="str">
        <f>ACCESSOIRES!AK17</f>
        <v>227.129</v>
      </c>
      <c r="L17" s="80">
        <f>ACCESSOIRES!AS17</f>
        <v>0.65400000000000003</v>
      </c>
      <c r="M17" s="87">
        <f>ACCESSOIRES!AT17</f>
        <v>0</v>
      </c>
      <c r="N17" s="80">
        <f>ACCESSOIRES!AW17</f>
        <v>0</v>
      </c>
      <c r="O17" s="80">
        <f>ACCESSOIRES!BE17</f>
        <v>2.6619999999999999</v>
      </c>
      <c r="P17" s="87">
        <f>ACCESSOIRES!BF17</f>
        <v>1.9964999999999999</v>
      </c>
      <c r="Q17" s="22" t="str">
        <f>ACCESSOIRES!BH17</f>
        <v>4069.122</v>
      </c>
      <c r="R17" s="80">
        <f>ACCESSOIRES!BP17</f>
        <v>0.63</v>
      </c>
      <c r="S17" s="87">
        <f>ACCESSOIRES!BQ17</f>
        <v>0</v>
      </c>
      <c r="T17" s="22">
        <f>ACCESSOIRES!BT17</f>
        <v>0</v>
      </c>
      <c r="U17" s="80">
        <f>ACCESSOIRES!CB17</f>
        <v>0</v>
      </c>
      <c r="V17" s="87">
        <f>ACCESSOIRES!CC17</f>
        <v>0</v>
      </c>
      <c r="W17" s="80" t="str">
        <f>ACCESSOIRES!CE17</f>
        <v>PG0.012.1204</v>
      </c>
      <c r="X17" s="80">
        <f>ACCESSOIRES!CM17</f>
        <v>2.4567833333333331</v>
      </c>
      <c r="Y17" s="87">
        <f>ACCESSOIRES!CN17</f>
        <v>2.4567833333333331</v>
      </c>
      <c r="Z17" s="22">
        <f>ACCESSOIRES!CQ17</f>
        <v>0</v>
      </c>
      <c r="AA17" s="80">
        <f>ACCESSOIRES!CY17</f>
        <v>0</v>
      </c>
      <c r="AB17" s="87">
        <f>ACCESSOIRES!CZ17</f>
        <v>0</v>
      </c>
      <c r="AC17" s="22" t="str">
        <f>ACCESSOIRES!DB17</f>
        <v>900.2847</v>
      </c>
      <c r="AD17" s="80">
        <f>ACCESSOIRES!DJ17</f>
        <v>0.65799999999999992</v>
      </c>
      <c r="AE17" s="87">
        <f>ACCESSOIRES!DK17</f>
        <v>0</v>
      </c>
      <c r="AF17" s="23" t="s">
        <v>184</v>
      </c>
    </row>
    <row r="18" spans="1:32">
      <c r="A18" s="83" t="s">
        <v>89</v>
      </c>
      <c r="B18" s="80">
        <f>ACCESSOIRES!C18</f>
        <v>0</v>
      </c>
      <c r="C18" s="80">
        <f>ACCESSOIRES!K18</f>
        <v>0</v>
      </c>
      <c r="D18" s="87">
        <f>ACCESSOIRES!L18</f>
        <v>0</v>
      </c>
      <c r="E18" s="22">
        <f>ACCESSOIRES!N18</f>
        <v>0</v>
      </c>
      <c r="F18" s="22">
        <f>ACCESSOIRES!V18</f>
        <v>0</v>
      </c>
      <c r="G18" s="96">
        <f>ACCESSOIRES!W18</f>
        <v>0</v>
      </c>
      <c r="H18" s="80">
        <f>ACCESSOIRES!Z18</f>
        <v>0</v>
      </c>
      <c r="I18" s="80">
        <f>ACCESSOIRES!AH18</f>
        <v>0</v>
      </c>
      <c r="J18" s="87">
        <f>ACCESSOIRES!AI18</f>
        <v>0</v>
      </c>
      <c r="K18" s="22" t="str">
        <f>ACCESSOIRES!AK18</f>
        <v>221.990</v>
      </c>
      <c r="L18" s="80">
        <f>ACCESSOIRES!AS18</f>
        <v>0</v>
      </c>
      <c r="M18" s="87">
        <f>ACCESSOIRES!AT18</f>
        <v>0</v>
      </c>
      <c r="N18" s="80">
        <f>ACCESSOIRES!AW18</f>
        <v>0</v>
      </c>
      <c r="O18" s="80">
        <f>ACCESSOIRES!BE18</f>
        <v>1.3604166666666666</v>
      </c>
      <c r="P18" s="87">
        <f>ACCESSOIRES!BF18</f>
        <v>1.0203125000000002</v>
      </c>
      <c r="Q18" s="22">
        <f>ACCESSOIRES!BH18</f>
        <v>0</v>
      </c>
      <c r="R18" s="80">
        <f>ACCESSOIRES!BP18</f>
        <v>0</v>
      </c>
      <c r="S18" s="87">
        <f>ACCESSOIRES!BQ18</f>
        <v>0</v>
      </c>
      <c r="T18" s="22">
        <f>ACCESSOIRES!BT18</f>
        <v>0</v>
      </c>
      <c r="U18" s="80">
        <f>ACCESSOIRES!CB18</f>
        <v>0</v>
      </c>
      <c r="V18" s="87">
        <f>ACCESSOIRES!CC18</f>
        <v>0</v>
      </c>
      <c r="W18" s="80">
        <f>ACCESSOIRES!CE18</f>
        <v>0</v>
      </c>
      <c r="X18" s="80">
        <f>ACCESSOIRES!CM18</f>
        <v>0</v>
      </c>
      <c r="Y18" s="87">
        <f>ACCESSOIRES!CN18</f>
        <v>0</v>
      </c>
      <c r="Z18" s="22">
        <f>ACCESSOIRES!CQ18</f>
        <v>0</v>
      </c>
      <c r="AA18" s="80">
        <f>ACCESSOIRES!CY18</f>
        <v>0</v>
      </c>
      <c r="AB18" s="87">
        <f>ACCESSOIRES!CZ18</f>
        <v>0</v>
      </c>
      <c r="AC18" s="22">
        <f>ACCESSOIRES!DB18</f>
        <v>0</v>
      </c>
      <c r="AD18" s="80">
        <f>ACCESSOIRES!DJ18</f>
        <v>0</v>
      </c>
      <c r="AE18" s="87">
        <f>ACCESSOIRES!DK18</f>
        <v>0</v>
      </c>
      <c r="AF18" s="83" t="s">
        <v>89</v>
      </c>
    </row>
    <row r="19" spans="1:32">
      <c r="A19" s="83" t="s">
        <v>231</v>
      </c>
      <c r="B19" s="80">
        <f>ACCESSOIRES!C19</f>
        <v>0</v>
      </c>
      <c r="C19" s="80">
        <f>ACCESSOIRES!K19</f>
        <v>0</v>
      </c>
      <c r="D19" s="87">
        <f>ACCESSOIRES!L19</f>
        <v>0</v>
      </c>
      <c r="E19" s="22">
        <f>ACCESSOIRES!N19</f>
        <v>0</v>
      </c>
      <c r="F19" s="22">
        <f>ACCESSOIRES!V19</f>
        <v>0</v>
      </c>
      <c r="G19" s="96">
        <f>ACCESSOIRES!W19</f>
        <v>0</v>
      </c>
      <c r="H19" s="80">
        <f>ACCESSOIRES!Z19</f>
        <v>0</v>
      </c>
      <c r="I19" s="80">
        <f>ACCESSOIRES!AH19</f>
        <v>0</v>
      </c>
      <c r="J19" s="87">
        <f>ACCESSOIRES!AI19</f>
        <v>0</v>
      </c>
      <c r="K19" s="22">
        <f>ACCESSOIRES!AK19</f>
        <v>0</v>
      </c>
      <c r="L19" s="80">
        <f>ACCESSOIRES!AS19</f>
        <v>0</v>
      </c>
      <c r="M19" s="87">
        <f>ACCESSOIRES!AT19</f>
        <v>0</v>
      </c>
      <c r="N19" s="80">
        <f>ACCESSOIRES!AW19</f>
        <v>0</v>
      </c>
      <c r="O19" s="80">
        <f>ACCESSOIRES!BE19</f>
        <v>18.837</v>
      </c>
      <c r="P19" s="87">
        <f>ACCESSOIRES!BF19</f>
        <v>14.127750000000001</v>
      </c>
      <c r="Q19" s="22">
        <f>ACCESSOIRES!BH19</f>
        <v>0</v>
      </c>
      <c r="R19" s="80">
        <f>ACCESSOIRES!BP19</f>
        <v>0</v>
      </c>
      <c r="S19" s="87">
        <f>ACCESSOIRES!BQ19</f>
        <v>0</v>
      </c>
      <c r="T19" s="22">
        <f>ACCESSOIRES!BT19</f>
        <v>0</v>
      </c>
      <c r="U19" s="80">
        <f>ACCESSOIRES!CB19</f>
        <v>0</v>
      </c>
      <c r="V19" s="87">
        <f>ACCESSOIRES!CC19</f>
        <v>0</v>
      </c>
      <c r="W19" s="80" t="str">
        <f>ACCESSOIRES!CE19</f>
        <v>OR0.350.0000</v>
      </c>
      <c r="X19" s="80">
        <f>ACCESSOIRES!CM19</f>
        <v>1.331148</v>
      </c>
      <c r="Y19" s="87">
        <f>ACCESSOIRES!CN19</f>
        <v>1.331148</v>
      </c>
      <c r="Z19" s="22">
        <f>ACCESSOIRES!CQ19</f>
        <v>0</v>
      </c>
      <c r="AA19" s="80">
        <f>ACCESSOIRES!CY19</f>
        <v>0</v>
      </c>
      <c r="AB19" s="87">
        <f>ACCESSOIRES!CZ19</f>
        <v>0</v>
      </c>
      <c r="AC19" s="22">
        <f>ACCESSOIRES!DB19</f>
        <v>0</v>
      </c>
      <c r="AD19" s="80">
        <f>ACCESSOIRES!DJ19</f>
        <v>0</v>
      </c>
      <c r="AE19" s="87">
        <f>ACCESSOIRES!DK19</f>
        <v>0</v>
      </c>
      <c r="AF19" s="83" t="s">
        <v>231</v>
      </c>
    </row>
    <row r="20" spans="1:32">
      <c r="A20" s="83" t="s">
        <v>2</v>
      </c>
      <c r="B20" s="80">
        <f>ACCESSOIRES!C20</f>
        <v>0</v>
      </c>
      <c r="C20" s="80">
        <f>ACCESSOIRES!K20</f>
        <v>0</v>
      </c>
      <c r="D20" s="87">
        <f>ACCESSOIRES!L20</f>
        <v>0</v>
      </c>
      <c r="E20" s="22">
        <f>ACCESSOIRES!N20</f>
        <v>0</v>
      </c>
      <c r="F20" s="22">
        <f>ACCESSOIRES!V20</f>
        <v>0</v>
      </c>
      <c r="G20" s="96">
        <f>ACCESSOIRES!W20</f>
        <v>0</v>
      </c>
      <c r="H20" s="80">
        <f>ACCESSOIRES!Z20</f>
        <v>0</v>
      </c>
      <c r="I20" s="80">
        <f>ACCESSOIRES!AH20</f>
        <v>0</v>
      </c>
      <c r="J20" s="87">
        <f>ACCESSOIRES!AI20</f>
        <v>0</v>
      </c>
      <c r="K20" s="22" t="str">
        <f>ACCESSOIRES!AK20</f>
        <v>221.756</v>
      </c>
      <c r="L20" s="80">
        <f>ACCESSOIRES!AS20</f>
        <v>0</v>
      </c>
      <c r="M20" s="87">
        <f>ACCESSOIRES!AT20</f>
        <v>0</v>
      </c>
      <c r="N20" s="80">
        <f>ACCESSOIRES!AW20</f>
        <v>0</v>
      </c>
      <c r="O20" s="80">
        <f>ACCESSOIRES!BE20</f>
        <v>0</v>
      </c>
      <c r="P20" s="87">
        <f>ACCESSOIRES!BF20</f>
        <v>0</v>
      </c>
      <c r="Q20" s="22">
        <f>ACCESSOIRES!BH20</f>
        <v>0</v>
      </c>
      <c r="R20" s="80">
        <f>ACCESSOIRES!BP20</f>
        <v>0</v>
      </c>
      <c r="S20" s="87">
        <f>ACCESSOIRES!BQ20</f>
        <v>0</v>
      </c>
      <c r="T20" s="22">
        <f>ACCESSOIRES!BT20</f>
        <v>0</v>
      </c>
      <c r="U20" s="80">
        <f>ACCESSOIRES!CB20</f>
        <v>0</v>
      </c>
      <c r="V20" s="87">
        <f>ACCESSOIRES!CC20</f>
        <v>0</v>
      </c>
      <c r="W20" s="80">
        <f>ACCESSOIRES!CE20</f>
        <v>0</v>
      </c>
      <c r="X20" s="80">
        <f>ACCESSOIRES!CM20</f>
        <v>0</v>
      </c>
      <c r="Y20" s="87">
        <f>ACCESSOIRES!CN20</f>
        <v>0</v>
      </c>
      <c r="Z20" s="22">
        <f>ACCESSOIRES!CQ20</f>
        <v>0</v>
      </c>
      <c r="AA20" s="80">
        <f>ACCESSOIRES!CY20</f>
        <v>0</v>
      </c>
      <c r="AB20" s="87">
        <f>ACCESSOIRES!CZ20</f>
        <v>0</v>
      </c>
      <c r="AC20" s="22">
        <f>ACCESSOIRES!DB20</f>
        <v>0</v>
      </c>
      <c r="AD20" s="80">
        <f>ACCESSOIRES!DJ20</f>
        <v>0</v>
      </c>
      <c r="AE20" s="87">
        <f>ACCESSOIRES!DK20</f>
        <v>0</v>
      </c>
      <c r="AF20" s="83" t="s">
        <v>2</v>
      </c>
    </row>
    <row r="21" spans="1:32">
      <c r="A21" s="152" t="s">
        <v>34</v>
      </c>
      <c r="B21" s="80">
        <f>ACCESSOIRES!C21</f>
        <v>0</v>
      </c>
      <c r="C21" s="80">
        <f>ACCESSOIRES!K21</f>
        <v>0</v>
      </c>
      <c r="D21" s="87">
        <f>ACCESSOIRES!L21</f>
        <v>0</v>
      </c>
      <c r="E21" s="22" t="str">
        <f>ACCESSOIRES!N21</f>
        <v>854.255</v>
      </c>
      <c r="F21" s="22">
        <f>ACCESSOIRES!V21</f>
        <v>0</v>
      </c>
      <c r="G21" s="96">
        <f>ACCESSOIRES!W21</f>
        <v>0</v>
      </c>
      <c r="H21" s="80" t="str">
        <f>ACCESSOIRES!Z21</f>
        <v>655.0002</v>
      </c>
      <c r="I21" s="80">
        <f>ACCESSOIRES!AH21</f>
        <v>21.046666666666667</v>
      </c>
      <c r="J21" s="87">
        <f>ACCESSOIRES!AI21</f>
        <v>0</v>
      </c>
      <c r="K21" s="22" t="str">
        <f>ACCESSOIRES!AK21</f>
        <v>2261.616</v>
      </c>
      <c r="L21" s="80">
        <f>ACCESSOIRES!AS21</f>
        <v>3</v>
      </c>
      <c r="M21" s="87">
        <f>ACCESSOIRES!AT21</f>
        <v>0</v>
      </c>
      <c r="N21" s="80" t="str">
        <f>ACCESSOIRES!AW21</f>
        <v>K6426.13</v>
      </c>
      <c r="O21" s="80">
        <f>ACCESSOIRES!BE21</f>
        <v>7.4159999999999995</v>
      </c>
      <c r="P21" s="87">
        <f>ACCESSOIRES!BF21</f>
        <v>5.5619999999999994</v>
      </c>
      <c r="Q21" s="22">
        <f>ACCESSOIRES!BH21</f>
        <v>0</v>
      </c>
      <c r="R21" s="80">
        <f>ACCESSOIRES!BP21</f>
        <v>2.6444444444444444</v>
      </c>
      <c r="S21" s="87">
        <f>ACCESSOIRES!BQ21</f>
        <v>0</v>
      </c>
      <c r="T21" s="22">
        <f>ACCESSOIRES!BT21</f>
        <v>0</v>
      </c>
      <c r="U21" s="80">
        <f>ACCESSOIRES!CB21</f>
        <v>0</v>
      </c>
      <c r="V21" s="87">
        <f>ACCESSOIRES!CC21</f>
        <v>0</v>
      </c>
      <c r="W21" s="80" t="str">
        <f>ACCESSOIRES!CE21</f>
        <v>OR0.639.0002</v>
      </c>
      <c r="X21" s="80">
        <f>ACCESSOIRES!CM21</f>
        <v>17.688839999999999</v>
      </c>
      <c r="Y21" s="87">
        <f>ACCESSOIRES!CN21</f>
        <v>17.688839999999999</v>
      </c>
      <c r="Z21" s="22" t="str">
        <f>ACCESSOIRES!CQ21</f>
        <v>ECM0693</v>
      </c>
      <c r="AA21" s="80">
        <f>ACCESSOIRES!CY21</f>
        <v>18.239000000000001</v>
      </c>
      <c r="AB21" s="87">
        <f>ACCESSOIRES!CZ21</f>
        <v>13.67925</v>
      </c>
      <c r="AC21" s="22">
        <f>ACCESSOIRES!DB21</f>
        <v>0</v>
      </c>
      <c r="AD21" s="80">
        <f>ACCESSOIRES!DJ21</f>
        <v>0</v>
      </c>
      <c r="AE21" s="87">
        <f>ACCESSOIRES!DK21</f>
        <v>0</v>
      </c>
      <c r="AF21" s="152" t="s">
        <v>34</v>
      </c>
    </row>
    <row r="22" spans="1:32">
      <c r="A22" s="154"/>
      <c r="B22" s="80">
        <f>ACCESSOIRES!C22</f>
        <v>0</v>
      </c>
      <c r="C22" s="80">
        <f>ACCESSOIRES!K22</f>
        <v>0</v>
      </c>
      <c r="D22" s="87">
        <f>ACCESSOIRES!L22</f>
        <v>0</v>
      </c>
      <c r="E22" s="22" t="str">
        <f>ACCESSOIRES!N22</f>
        <v>854.252</v>
      </c>
      <c r="F22" s="22">
        <f>ACCESSOIRES!V22</f>
        <v>0</v>
      </c>
      <c r="G22" s="96">
        <f>ACCESSOIRES!W22</f>
        <v>0</v>
      </c>
      <c r="H22" s="80">
        <f>ACCESSOIRES!Z22</f>
        <v>0</v>
      </c>
      <c r="I22" s="80">
        <f>ACCESSOIRES!AH22</f>
        <v>0</v>
      </c>
      <c r="J22" s="87">
        <f>ACCESSOIRES!AI22</f>
        <v>0</v>
      </c>
      <c r="K22" s="22" t="str">
        <f>ACCESSOIRES!AK22</f>
        <v>2261.617</v>
      </c>
      <c r="L22" s="80">
        <f>ACCESSOIRES!AS22</f>
        <v>3</v>
      </c>
      <c r="M22" s="87">
        <f>ACCESSOIRES!AT22</f>
        <v>0</v>
      </c>
      <c r="N22" s="80" t="str">
        <f>ACCESSOIRES!AW22</f>
        <v>K6466.13</v>
      </c>
      <c r="O22" s="80">
        <f>ACCESSOIRES!BE22</f>
        <v>7.4159999999999995</v>
      </c>
      <c r="P22" s="87">
        <f>ACCESSOIRES!BF22</f>
        <v>5.5619999999999994</v>
      </c>
      <c r="Q22" s="22">
        <f>ACCESSOIRES!BH22</f>
        <v>0</v>
      </c>
      <c r="R22" s="80">
        <f>ACCESSOIRES!BP22</f>
        <v>0</v>
      </c>
      <c r="S22" s="87">
        <f>ACCESSOIRES!BQ22</f>
        <v>0</v>
      </c>
      <c r="T22" s="22">
        <f>ACCESSOIRES!BT22</f>
        <v>0</v>
      </c>
      <c r="U22" s="80">
        <f>ACCESSOIRES!CB22</f>
        <v>0</v>
      </c>
      <c r="V22" s="87">
        <f>ACCESSOIRES!CC22</f>
        <v>0</v>
      </c>
      <c r="W22" s="80" t="str">
        <f>ACCESSOIRES!CE22</f>
        <v>OR0.639.0001</v>
      </c>
      <c r="X22" s="80">
        <f>ACCESSOIRES!CM22</f>
        <v>17.688839999999999</v>
      </c>
      <c r="Y22" s="87">
        <f>ACCESSOIRES!CN22</f>
        <v>17.688839999999999</v>
      </c>
      <c r="Z22" s="22" t="str">
        <f>ACCESSOIRES!CQ22</f>
        <v>ECM0698</v>
      </c>
      <c r="AA22" s="80">
        <f>ACCESSOIRES!CY22</f>
        <v>18.239000000000001</v>
      </c>
      <c r="AB22" s="87">
        <f>ACCESSOIRES!CZ22</f>
        <v>13.67925</v>
      </c>
      <c r="AC22" s="22">
        <f>ACCESSOIRES!DB22</f>
        <v>0</v>
      </c>
      <c r="AD22" s="80">
        <f>ACCESSOIRES!DJ22</f>
        <v>0</v>
      </c>
      <c r="AE22" s="87">
        <f>ACCESSOIRES!DK22</f>
        <v>0</v>
      </c>
      <c r="AF22" s="154"/>
    </row>
    <row r="23" spans="1:32">
      <c r="A23" s="154"/>
      <c r="B23" s="80">
        <f>ACCESSOIRES!C23</f>
        <v>0</v>
      </c>
      <c r="C23" s="80">
        <f>ACCESSOIRES!K23</f>
        <v>0</v>
      </c>
      <c r="D23" s="87">
        <f>ACCESSOIRES!L23</f>
        <v>0</v>
      </c>
      <c r="E23" s="22" t="str">
        <f>ACCESSOIRES!N23</f>
        <v>854.256</v>
      </c>
      <c r="F23" s="22">
        <f>ACCESSOIRES!V23</f>
        <v>0</v>
      </c>
      <c r="G23" s="96">
        <f>ACCESSOIRES!W23</f>
        <v>0</v>
      </c>
      <c r="H23" s="80" t="str">
        <f>ACCESSOIRES!Z23</f>
        <v>655.0001</v>
      </c>
      <c r="I23" s="80">
        <f>ACCESSOIRES!AH23</f>
        <v>21.046666666666667</v>
      </c>
      <c r="J23" s="87">
        <f>ACCESSOIRES!AI23</f>
        <v>0</v>
      </c>
      <c r="K23" s="22" t="str">
        <f>ACCESSOIRES!AK23</f>
        <v>2261.624</v>
      </c>
      <c r="L23" s="80">
        <f>ACCESSOIRES!AS23</f>
        <v>3</v>
      </c>
      <c r="M23" s="87">
        <f>ACCESSOIRES!AT23</f>
        <v>0</v>
      </c>
      <c r="N23" s="80" t="str">
        <f>ACCESSOIRES!AW23</f>
        <v>K6425.13</v>
      </c>
      <c r="O23" s="80">
        <f>ACCESSOIRES!BE23</f>
        <v>7.4159999999999995</v>
      </c>
      <c r="P23" s="87">
        <f>ACCESSOIRES!BF23</f>
        <v>5.5619999999999994</v>
      </c>
      <c r="Q23" s="22">
        <f>ACCESSOIRES!BH23</f>
        <v>0</v>
      </c>
      <c r="R23" s="80">
        <f>ACCESSOIRES!BP23</f>
        <v>0</v>
      </c>
      <c r="S23" s="87">
        <f>ACCESSOIRES!BQ23</f>
        <v>0</v>
      </c>
      <c r="T23" s="22">
        <f>ACCESSOIRES!BT23</f>
        <v>0</v>
      </c>
      <c r="U23" s="80">
        <f>ACCESSOIRES!CB23</f>
        <v>0</v>
      </c>
      <c r="V23" s="87">
        <f>ACCESSOIRES!CC23</f>
        <v>0</v>
      </c>
      <c r="W23" s="80" t="str">
        <f>ACCESSOIRES!CE23</f>
        <v>OR0.639.0004</v>
      </c>
      <c r="X23" s="80">
        <f>ACCESSOIRES!CM23</f>
        <v>17.688839999999999</v>
      </c>
      <c r="Y23" s="87">
        <f>ACCESSOIRES!CN23</f>
        <v>17.688839999999999</v>
      </c>
      <c r="Z23" s="22" t="str">
        <f>ACCESSOIRES!CQ23</f>
        <v>ECM0650</v>
      </c>
      <c r="AA23" s="80">
        <f>ACCESSOIRES!CY23</f>
        <v>15.522553191489362</v>
      </c>
      <c r="AB23" s="87">
        <f>ACCESSOIRES!CZ23</f>
        <v>11.64191489361702</v>
      </c>
      <c r="AC23" s="22">
        <f>ACCESSOIRES!DB23</f>
        <v>0</v>
      </c>
      <c r="AD23" s="80">
        <f>ACCESSOIRES!DJ23</f>
        <v>0</v>
      </c>
      <c r="AE23" s="87">
        <f>ACCESSOIRES!DK23</f>
        <v>0</v>
      </c>
      <c r="AF23" s="154"/>
    </row>
    <row r="24" spans="1:32">
      <c r="A24" s="154"/>
      <c r="B24" s="80">
        <f>ACCESSOIRES!C24</f>
        <v>0</v>
      </c>
      <c r="C24" s="80">
        <f>ACCESSOIRES!K24</f>
        <v>0</v>
      </c>
      <c r="D24" s="87">
        <f>ACCESSOIRES!L24</f>
        <v>0</v>
      </c>
      <c r="E24" s="22" t="str">
        <f>ACCESSOIRES!N24</f>
        <v>854.253</v>
      </c>
      <c r="F24" s="22">
        <f>ACCESSOIRES!V24</f>
        <v>0</v>
      </c>
      <c r="G24" s="96">
        <f>ACCESSOIRES!W24</f>
        <v>0</v>
      </c>
      <c r="H24" s="80">
        <f>ACCESSOIRES!Z24</f>
        <v>0</v>
      </c>
      <c r="I24" s="80">
        <f>ACCESSOIRES!AH24</f>
        <v>0</v>
      </c>
      <c r="J24" s="87">
        <f>ACCESSOIRES!AI24</f>
        <v>0</v>
      </c>
      <c r="K24" s="22" t="str">
        <f>ACCESSOIRES!AK24</f>
        <v>2261.625</v>
      </c>
      <c r="L24" s="80">
        <f>ACCESSOIRES!AS24</f>
        <v>3</v>
      </c>
      <c r="M24" s="87">
        <f>ACCESSOIRES!AT24</f>
        <v>0</v>
      </c>
      <c r="N24" s="80" t="str">
        <f>ACCESSOIRES!AW24</f>
        <v>K6465.13</v>
      </c>
      <c r="O24" s="80">
        <f>ACCESSOIRES!BE24</f>
        <v>7.4159999999999995</v>
      </c>
      <c r="P24" s="87">
        <f>ACCESSOIRES!BF24</f>
        <v>5.5619999999999994</v>
      </c>
      <c r="Q24" s="22">
        <f>ACCESSOIRES!BH24</f>
        <v>0</v>
      </c>
      <c r="R24" s="80">
        <f>ACCESSOIRES!BP24</f>
        <v>0</v>
      </c>
      <c r="S24" s="87">
        <f>ACCESSOIRES!BQ24</f>
        <v>0</v>
      </c>
      <c r="T24" s="22">
        <f>ACCESSOIRES!BT24</f>
        <v>0</v>
      </c>
      <c r="U24" s="80">
        <f>ACCESSOIRES!CB24</f>
        <v>0</v>
      </c>
      <c r="V24" s="87">
        <f>ACCESSOIRES!CC24</f>
        <v>0</v>
      </c>
      <c r="W24" s="80" t="str">
        <f>ACCESSOIRES!CE24</f>
        <v>OR0.639.0003</v>
      </c>
      <c r="X24" s="80">
        <f>ACCESSOIRES!CM24</f>
        <v>17.688839999999999</v>
      </c>
      <c r="Y24" s="87">
        <f>ACCESSOIRES!CN24</f>
        <v>17.688839999999999</v>
      </c>
      <c r="Z24" s="22" t="str">
        <f>ACCESSOIRES!CQ24</f>
        <v>ECM0660</v>
      </c>
      <c r="AA24" s="80">
        <f>ACCESSOIRES!CY24</f>
        <v>15.522553191489362</v>
      </c>
      <c r="AB24" s="87">
        <f>ACCESSOIRES!CZ24</f>
        <v>11.64191489361702</v>
      </c>
      <c r="AC24" s="22">
        <f>ACCESSOIRES!DB24</f>
        <v>0</v>
      </c>
      <c r="AD24" s="80">
        <f>ACCESSOIRES!DJ24</f>
        <v>0</v>
      </c>
      <c r="AE24" s="87">
        <f>ACCESSOIRES!DK24</f>
        <v>0</v>
      </c>
      <c r="AF24" s="154"/>
    </row>
    <row r="25" spans="1:32">
      <c r="A25" s="154"/>
      <c r="B25" s="80">
        <f>ACCESSOIRES!C25</f>
        <v>0</v>
      </c>
      <c r="C25" s="80">
        <f>ACCESSOIRES!K25</f>
        <v>0</v>
      </c>
      <c r="D25" s="87">
        <f>ACCESSOIRES!L25</f>
        <v>0</v>
      </c>
      <c r="E25" s="22" t="str">
        <f>ACCESSOIRES!N25</f>
        <v>854.259</v>
      </c>
      <c r="F25" s="22">
        <f>ACCESSOIRES!V25</f>
        <v>0</v>
      </c>
      <c r="G25" s="96">
        <f>ACCESSOIRES!W25</f>
        <v>0</v>
      </c>
      <c r="H25" s="80" t="str">
        <f>ACCESSOIRES!Z25</f>
        <v>655.0003</v>
      </c>
      <c r="I25" s="80">
        <f>ACCESSOIRES!AH25</f>
        <v>21.046666666666667</v>
      </c>
      <c r="J25" s="87">
        <f>ACCESSOIRES!AI25</f>
        <v>0</v>
      </c>
      <c r="K25" s="22" t="str">
        <f>ACCESSOIRES!AK25</f>
        <v>2261.620</v>
      </c>
      <c r="L25" s="80">
        <f>ACCESSOIRES!AS25</f>
        <v>3</v>
      </c>
      <c r="M25" s="87">
        <f>ACCESSOIRES!AT25</f>
        <v>0</v>
      </c>
      <c r="N25" s="80" t="str">
        <f>ACCESSOIRES!AW25</f>
        <v>K6420.13</v>
      </c>
      <c r="O25" s="80">
        <f>ACCESSOIRES!BE25</f>
        <v>7.4159999999999995</v>
      </c>
      <c r="P25" s="87">
        <f>ACCESSOIRES!BF25</f>
        <v>5.5619999999999994</v>
      </c>
      <c r="Q25" s="22">
        <f>ACCESSOIRES!BH25</f>
        <v>0</v>
      </c>
      <c r="R25" s="80">
        <f>ACCESSOIRES!BP25</f>
        <v>0</v>
      </c>
      <c r="S25" s="87">
        <f>ACCESSOIRES!BQ25</f>
        <v>0</v>
      </c>
      <c r="T25" s="22">
        <f>ACCESSOIRES!BT25</f>
        <v>0</v>
      </c>
      <c r="U25" s="80">
        <f>ACCESSOIRES!CB25</f>
        <v>0</v>
      </c>
      <c r="V25" s="87">
        <f>ACCESSOIRES!CC25</f>
        <v>0</v>
      </c>
      <c r="W25" s="80" t="str">
        <f>ACCESSOIRES!CE25</f>
        <v>OR0.639.0019</v>
      </c>
      <c r="X25" s="80">
        <f>ACCESSOIRES!CM25</f>
        <v>17.688839999999999</v>
      </c>
      <c r="Y25" s="87">
        <f>ACCESSOIRES!CN25</f>
        <v>17.688839999999999</v>
      </c>
      <c r="Z25" s="22" t="str">
        <f>ACCESSOIRES!CQ25</f>
        <v>ECM0691</v>
      </c>
      <c r="AA25" s="80">
        <f>ACCESSOIRES!CY25</f>
        <v>15.522553191489362</v>
      </c>
      <c r="AB25" s="87">
        <f>ACCESSOIRES!CZ25</f>
        <v>11.64191489361702</v>
      </c>
      <c r="AC25" s="22">
        <f>ACCESSOIRES!DB25</f>
        <v>0</v>
      </c>
      <c r="AD25" s="80">
        <f>ACCESSOIRES!DJ25</f>
        <v>0</v>
      </c>
      <c r="AE25" s="87">
        <f>ACCESSOIRES!DK25</f>
        <v>0</v>
      </c>
      <c r="AF25" s="154"/>
    </row>
    <row r="26" spans="1:32">
      <c r="A26" s="153"/>
      <c r="B26" s="80">
        <f>ACCESSOIRES!C26</f>
        <v>0</v>
      </c>
      <c r="C26" s="80">
        <f>ACCESSOIRES!K26</f>
        <v>0</v>
      </c>
      <c r="D26" s="87">
        <f>ACCESSOIRES!L26</f>
        <v>0</v>
      </c>
      <c r="E26" s="22" t="str">
        <f>ACCESSOIRES!N26</f>
        <v>854.254</v>
      </c>
      <c r="F26" s="22">
        <f>ACCESSOIRES!V26</f>
        <v>0</v>
      </c>
      <c r="G26" s="96">
        <f>ACCESSOIRES!W26</f>
        <v>0</v>
      </c>
      <c r="H26" s="80">
        <f>ACCESSOIRES!Z26</f>
        <v>0</v>
      </c>
      <c r="I26" s="80">
        <f>ACCESSOIRES!AH26</f>
        <v>0</v>
      </c>
      <c r="J26" s="87">
        <f>ACCESSOIRES!AI26</f>
        <v>0</v>
      </c>
      <c r="K26" s="22" t="str">
        <f>ACCESSOIRES!AK26</f>
        <v>2261.621</v>
      </c>
      <c r="L26" s="80">
        <f>ACCESSOIRES!AS26</f>
        <v>3</v>
      </c>
      <c r="M26" s="87">
        <f>ACCESSOIRES!AT26</f>
        <v>0</v>
      </c>
      <c r="N26" s="80" t="str">
        <f>ACCESSOIRES!AW26</f>
        <v>K6460.13</v>
      </c>
      <c r="O26" s="80">
        <f>ACCESSOIRES!BE26</f>
        <v>7.4159999999999995</v>
      </c>
      <c r="P26" s="87">
        <f>ACCESSOIRES!BF26</f>
        <v>5.5619999999999994</v>
      </c>
      <c r="Q26" s="22">
        <f>ACCESSOIRES!BH26</f>
        <v>0</v>
      </c>
      <c r="R26" s="80">
        <f>ACCESSOIRES!BP26</f>
        <v>0</v>
      </c>
      <c r="S26" s="87">
        <f>ACCESSOIRES!BQ26</f>
        <v>0</v>
      </c>
      <c r="T26" s="22">
        <f>ACCESSOIRES!BT26</f>
        <v>0</v>
      </c>
      <c r="U26" s="80">
        <f>ACCESSOIRES!CB26</f>
        <v>0</v>
      </c>
      <c r="V26" s="87">
        <f>ACCESSOIRES!CC26</f>
        <v>0</v>
      </c>
      <c r="W26" s="80" t="str">
        <f>ACCESSOIRES!CE26</f>
        <v>OR0.639.0018</v>
      </c>
      <c r="X26" s="80">
        <f>ACCESSOIRES!CM26</f>
        <v>17.688839999999999</v>
      </c>
      <c r="Y26" s="87">
        <f>ACCESSOIRES!CN26</f>
        <v>17.688839999999999</v>
      </c>
      <c r="Z26" s="22" t="str">
        <f>ACCESSOIRES!CQ26</f>
        <v>ECM0697</v>
      </c>
      <c r="AA26" s="80">
        <f>ACCESSOIRES!CY26</f>
        <v>15.522553191489362</v>
      </c>
      <c r="AB26" s="87">
        <f>ACCESSOIRES!CZ26</f>
        <v>11.64191489361702</v>
      </c>
      <c r="AC26" s="22">
        <f>ACCESSOIRES!DB26</f>
        <v>0</v>
      </c>
      <c r="AD26" s="80">
        <f>ACCESSOIRES!DJ26</f>
        <v>0</v>
      </c>
      <c r="AE26" s="87">
        <f>ACCESSOIRES!DK26</f>
        <v>0</v>
      </c>
      <c r="AF26" s="153"/>
    </row>
    <row r="27" spans="1:32">
      <c r="A27" s="152" t="s">
        <v>84</v>
      </c>
      <c r="B27" s="80">
        <f>ACCESSOIRES!C27</f>
        <v>0</v>
      </c>
      <c r="C27" s="80">
        <f>ACCESSOIRES!K27</f>
        <v>0</v>
      </c>
      <c r="D27" s="87">
        <f>ACCESSOIRES!L27</f>
        <v>0</v>
      </c>
      <c r="E27" s="22" t="str">
        <f>ACCESSOIRES!N27</f>
        <v>861.200</v>
      </c>
      <c r="F27" s="22">
        <f>ACCESSOIRES!V27</f>
        <v>0.75919999999999999</v>
      </c>
      <c r="G27" s="96">
        <f>ACCESSOIRES!W27</f>
        <v>0.56940000000000002</v>
      </c>
      <c r="H27" s="80" t="str">
        <f>ACCESSOIRES!Z27</f>
        <v>413.0011</v>
      </c>
      <c r="I27" s="80">
        <f>ACCESSOIRES!AH27</f>
        <v>1.4913999999999998</v>
      </c>
      <c r="J27" s="87">
        <f>ACCESSOIRES!AI27</f>
        <v>0</v>
      </c>
      <c r="K27" s="22" t="str">
        <f>ACCESSOIRES!AK27</f>
        <v>2279.003</v>
      </c>
      <c r="L27" s="80">
        <f>ACCESSOIRES!AS27</f>
        <v>0.54799999999999993</v>
      </c>
      <c r="M27" s="87">
        <f>ACCESSOIRES!AT27</f>
        <v>0</v>
      </c>
      <c r="N27" s="80" t="str">
        <f>ACCESSOIRES!AW27</f>
        <v>TSMC</v>
      </c>
      <c r="O27" s="80">
        <f>ACCESSOIRES!BE27</f>
        <v>0.74159999999999993</v>
      </c>
      <c r="P27" s="87">
        <f>ACCESSOIRES!BF27</f>
        <v>0.55620000000000003</v>
      </c>
      <c r="Q27" s="22" t="str">
        <f>ACCESSOIRES!BH27</f>
        <v>7852.172</v>
      </c>
      <c r="R27" s="80">
        <f>ACCESSOIRES!BP27</f>
        <v>0.59399999999999997</v>
      </c>
      <c r="S27" s="87">
        <f>ACCESSOIRES!BQ27</f>
        <v>0</v>
      </c>
      <c r="T27" s="22">
        <f>ACCESSOIRES!BT27</f>
        <v>732750</v>
      </c>
      <c r="U27" s="80">
        <f>ACCESSOIRES!CB27</f>
        <v>0.62</v>
      </c>
      <c r="V27" s="87">
        <f>ACCESSOIRES!CC27</f>
        <v>0</v>
      </c>
      <c r="W27" s="80" t="str">
        <f>ACCESSOIRES!CE27</f>
        <v>OR0.757.0010</v>
      </c>
      <c r="X27" s="80">
        <f>ACCESSOIRES!CM27</f>
        <v>1.540149</v>
      </c>
      <c r="Y27" s="87">
        <f>ACCESSOIRES!CN27</f>
        <v>1.540149</v>
      </c>
      <c r="Z27" s="22" t="str">
        <f>ACCESSOIRES!CQ27</f>
        <v>ECM1353</v>
      </c>
      <c r="AA27" s="80">
        <f>ACCESSOIRES!CY27</f>
        <v>0.98072000000000004</v>
      </c>
      <c r="AB27" s="87">
        <f>ACCESSOIRES!CZ27</f>
        <v>0.73553999999999997</v>
      </c>
      <c r="AC27" s="22">
        <f>ACCESSOIRES!DB27</f>
        <v>0</v>
      </c>
      <c r="AD27" s="80">
        <f>ACCESSOIRES!DJ27</f>
        <v>0</v>
      </c>
      <c r="AE27" s="87">
        <f>ACCESSOIRES!DK27</f>
        <v>0</v>
      </c>
      <c r="AF27" s="152" t="s">
        <v>84</v>
      </c>
    </row>
    <row r="28" spans="1:32">
      <c r="A28" s="153"/>
      <c r="B28" s="80">
        <f>ACCESSOIRES!C28</f>
        <v>0</v>
      </c>
      <c r="C28" s="80">
        <f>ACCESSOIRES!K28</f>
        <v>0</v>
      </c>
      <c r="D28" s="87">
        <f>ACCESSOIRES!L28</f>
        <v>0</v>
      </c>
      <c r="E28" s="22">
        <f>ACCESSOIRES!N28</f>
        <v>0</v>
      </c>
      <c r="F28" s="22">
        <f>ACCESSOIRES!V28</f>
        <v>0</v>
      </c>
      <c r="G28" s="96">
        <f>ACCESSOIRES!W28</f>
        <v>0</v>
      </c>
      <c r="H28" s="80">
        <f>ACCESSOIRES!Z28</f>
        <v>0</v>
      </c>
      <c r="I28" s="80">
        <f>ACCESSOIRES!AH28</f>
        <v>0</v>
      </c>
      <c r="J28" s="87">
        <f>ACCESSOIRES!AI28</f>
        <v>0</v>
      </c>
      <c r="K28" s="22">
        <f>ACCESSOIRES!AK28</f>
        <v>0</v>
      </c>
      <c r="L28" s="80">
        <f>ACCESSOIRES!AS28</f>
        <v>0</v>
      </c>
      <c r="M28" s="87">
        <f>ACCESSOIRES!AT28</f>
        <v>0</v>
      </c>
      <c r="N28" s="80">
        <f>ACCESSOIRES!AW28</f>
        <v>0</v>
      </c>
      <c r="O28" s="80">
        <f>ACCESSOIRES!BE28</f>
        <v>0</v>
      </c>
      <c r="P28" s="87">
        <f>ACCESSOIRES!BF28</f>
        <v>0</v>
      </c>
      <c r="Q28" s="22" t="str">
        <f>ACCESSOIRES!BH28</f>
        <v>3706.769</v>
      </c>
      <c r="R28" s="80">
        <f>ACCESSOIRES!BP28</f>
        <v>0.39583333333333331</v>
      </c>
      <c r="S28" s="87">
        <f>ACCESSOIRES!BQ28</f>
        <v>0</v>
      </c>
      <c r="T28" s="22">
        <f>ACCESSOIRES!BT28</f>
        <v>1304</v>
      </c>
      <c r="U28" s="80">
        <f>ACCESSOIRES!CB28</f>
        <v>0.93545369504209541</v>
      </c>
      <c r="V28" s="87">
        <f>ACCESSOIRES!CC28</f>
        <v>0</v>
      </c>
      <c r="W28" s="80">
        <f>ACCESSOIRES!CE28</f>
        <v>0</v>
      </c>
      <c r="X28" s="80">
        <f>ACCESSOIRES!CM28</f>
        <v>0</v>
      </c>
      <c r="Y28" s="87">
        <f>ACCESSOIRES!CN28</f>
        <v>0</v>
      </c>
      <c r="Z28" s="22">
        <f>ACCESSOIRES!CQ28</f>
        <v>0</v>
      </c>
      <c r="AA28" s="80">
        <f>ACCESSOIRES!CY28</f>
        <v>0</v>
      </c>
      <c r="AB28" s="87">
        <f>ACCESSOIRES!CZ28</f>
        <v>0</v>
      </c>
      <c r="AC28" s="22">
        <f>ACCESSOIRES!DB28</f>
        <v>0</v>
      </c>
      <c r="AD28" s="80">
        <f>ACCESSOIRES!DJ28</f>
        <v>0</v>
      </c>
      <c r="AE28" s="87">
        <f>ACCESSOIRES!DK28</f>
        <v>0</v>
      </c>
      <c r="AF28" s="153"/>
    </row>
    <row r="29" spans="1:32">
      <c r="A29" s="83" t="s">
        <v>42</v>
      </c>
      <c r="B29" s="80">
        <f>ACCESSOIRES!C29</f>
        <v>0</v>
      </c>
      <c r="C29" s="80">
        <f>ACCESSOIRES!K29</f>
        <v>0</v>
      </c>
      <c r="D29" s="87">
        <f>ACCESSOIRES!L29</f>
        <v>0</v>
      </c>
      <c r="E29" s="22">
        <f>ACCESSOIRES!N29</f>
        <v>0</v>
      </c>
      <c r="F29" s="22">
        <f>ACCESSOIRES!V29</f>
        <v>0</v>
      </c>
      <c r="G29" s="96">
        <f>ACCESSOIRES!W29</f>
        <v>0</v>
      </c>
      <c r="H29" s="80" t="str">
        <f>ACCESSOIRES!Z29</f>
        <v>100.0009</v>
      </c>
      <c r="I29" s="80">
        <f>ACCESSOIRES!AH29</f>
        <v>2.46</v>
      </c>
      <c r="J29" s="87">
        <f>ACCESSOIRES!AI29</f>
        <v>0</v>
      </c>
      <c r="K29" s="22">
        <f>ACCESSOIRES!AK29</f>
        <v>0</v>
      </c>
      <c r="L29" s="80">
        <f>ACCESSOIRES!AS29</f>
        <v>0</v>
      </c>
      <c r="M29" s="87">
        <f>ACCESSOIRES!AT29</f>
        <v>0</v>
      </c>
      <c r="N29" s="80" t="str">
        <f>ACCESSOIRES!AW29</f>
        <v>A0558.00</v>
      </c>
      <c r="O29" s="80">
        <f>ACCESSOIRES!BE29</f>
        <v>1.873</v>
      </c>
      <c r="P29" s="87">
        <f>ACCESSOIRES!BF29</f>
        <v>1.2174500000000001</v>
      </c>
      <c r="Q29" s="22">
        <f>ACCESSOIRES!BH29</f>
        <v>0</v>
      </c>
      <c r="R29" s="80">
        <f>ACCESSOIRES!BP29</f>
        <v>0</v>
      </c>
      <c r="S29" s="87">
        <f>ACCESSOIRES!BQ29</f>
        <v>0</v>
      </c>
      <c r="T29" s="22">
        <f>ACCESSOIRES!BT29</f>
        <v>0</v>
      </c>
      <c r="U29" s="80">
        <f>ACCESSOIRES!CB29</f>
        <v>0</v>
      </c>
      <c r="V29" s="87">
        <f>ACCESSOIRES!CC29</f>
        <v>0</v>
      </c>
      <c r="W29" s="80">
        <f>ACCESSOIRES!CE29</f>
        <v>0</v>
      </c>
      <c r="X29" s="80">
        <f>ACCESSOIRES!CM29</f>
        <v>0</v>
      </c>
      <c r="Y29" s="87">
        <f>ACCESSOIRES!CN29</f>
        <v>0</v>
      </c>
      <c r="Z29" s="22">
        <f>ACCESSOIRES!CQ29</f>
        <v>0</v>
      </c>
      <c r="AA29" s="80">
        <f>ACCESSOIRES!CY29</f>
        <v>0</v>
      </c>
      <c r="AB29" s="87">
        <f>ACCESSOIRES!CZ29</f>
        <v>0</v>
      </c>
      <c r="AC29" s="22">
        <f>ACCESSOIRES!DB29</f>
        <v>0</v>
      </c>
      <c r="AD29" s="80">
        <f>ACCESSOIRES!DJ29</f>
        <v>0</v>
      </c>
      <c r="AE29" s="87">
        <f>ACCESSOIRES!DK29</f>
        <v>0</v>
      </c>
      <c r="AF29" s="83" t="s">
        <v>42</v>
      </c>
    </row>
    <row r="30" spans="1:32">
      <c r="A30" s="83" t="s">
        <v>119</v>
      </c>
      <c r="B30" s="80">
        <f>ACCESSOIRES!C30</f>
        <v>0</v>
      </c>
      <c r="C30" s="80">
        <f>ACCESSOIRES!K30</f>
        <v>0</v>
      </c>
      <c r="D30" s="87">
        <f>ACCESSOIRES!L30</f>
        <v>0</v>
      </c>
      <c r="E30" s="22" t="str">
        <f>ACCESSOIRES!N30</f>
        <v>593.165</v>
      </c>
      <c r="F30" s="22">
        <f>ACCESSOIRES!V30</f>
        <v>0</v>
      </c>
      <c r="G30" s="96">
        <f>ACCESSOIRES!W30</f>
        <v>0</v>
      </c>
      <c r="H30" s="80">
        <f>ACCESSOIRES!Z30</f>
        <v>0</v>
      </c>
      <c r="I30" s="80">
        <f>ACCESSOIRES!AH30</f>
        <v>0</v>
      </c>
      <c r="J30" s="87">
        <f>ACCESSOIRES!AI30</f>
        <v>0</v>
      </c>
      <c r="K30" s="22" t="str">
        <f>ACCESSOIRES!AK30</f>
        <v>2262.103</v>
      </c>
      <c r="L30" s="80">
        <f>ACCESSOIRES!AS30</f>
        <v>3.2</v>
      </c>
      <c r="M30" s="87">
        <f>ACCESSOIRES!AT30</f>
        <v>0</v>
      </c>
      <c r="N30" s="80">
        <f>ACCESSOIRES!AW30</f>
        <v>0</v>
      </c>
      <c r="O30" s="80">
        <f>ACCESSOIRES!BE30</f>
        <v>6.2679999999999998</v>
      </c>
      <c r="P30" s="87">
        <f>ACCESSOIRES!BF30</f>
        <v>4.7009999999999996</v>
      </c>
      <c r="Q30" s="22">
        <f>ACCESSOIRES!BH30</f>
        <v>0</v>
      </c>
      <c r="R30" s="80">
        <f>ACCESSOIRES!BP30</f>
        <v>0</v>
      </c>
      <c r="S30" s="87">
        <f>ACCESSOIRES!BQ30</f>
        <v>0</v>
      </c>
      <c r="T30" s="22">
        <f>ACCESSOIRES!BT30</f>
        <v>0</v>
      </c>
      <c r="U30" s="80">
        <f>ACCESSOIRES!CB30</f>
        <v>0</v>
      </c>
      <c r="V30" s="87">
        <f>ACCESSOIRES!CC30</f>
        <v>0</v>
      </c>
      <c r="W30" s="80" t="str">
        <f>ACCESSOIRES!CE30</f>
        <v>OR0.300.0092 (AY0.704.4014)</v>
      </c>
      <c r="X30" s="80">
        <f>ACCESSOIRES!CM30</f>
        <v>0.30976399999999998</v>
      </c>
      <c r="Y30" s="87">
        <f>ACCESSOIRES!CN30</f>
        <v>0.30976399999999998</v>
      </c>
      <c r="Z30" s="22">
        <f>ACCESSOIRES!CQ30</f>
        <v>0</v>
      </c>
      <c r="AA30" s="80">
        <f>ACCESSOIRES!CY30</f>
        <v>0</v>
      </c>
      <c r="AB30" s="87">
        <f>ACCESSOIRES!CZ30</f>
        <v>0</v>
      </c>
      <c r="AC30" s="22">
        <f>ACCESSOIRES!DB30</f>
        <v>0</v>
      </c>
      <c r="AD30" s="80">
        <f>ACCESSOIRES!DJ30</f>
        <v>0</v>
      </c>
      <c r="AE30" s="87">
        <f>ACCESSOIRES!DK30</f>
        <v>0</v>
      </c>
      <c r="AF30" s="83" t="s">
        <v>119</v>
      </c>
    </row>
    <row r="31" spans="1:32">
      <c r="A31" s="152" t="s">
        <v>197</v>
      </c>
      <c r="B31" s="80">
        <f>ACCESSOIRES!C31</f>
        <v>0</v>
      </c>
      <c r="C31" s="80">
        <f>ACCESSOIRES!K31</f>
        <v>0</v>
      </c>
      <c r="D31" s="87">
        <f>ACCESSOIRES!L31</f>
        <v>0</v>
      </c>
      <c r="E31" s="22">
        <f>ACCESSOIRES!N31</f>
        <v>0</v>
      </c>
      <c r="F31" s="22">
        <f>ACCESSOIRES!V31</f>
        <v>0</v>
      </c>
      <c r="G31" s="96">
        <f>ACCESSOIRES!W31</f>
        <v>0</v>
      </c>
      <c r="H31" s="80">
        <f>ACCESSOIRES!Z31</f>
        <v>0</v>
      </c>
      <c r="I31" s="80">
        <f>ACCESSOIRES!AH31</f>
        <v>0</v>
      </c>
      <c r="J31" s="87">
        <f>ACCESSOIRES!AI31</f>
        <v>0</v>
      </c>
      <c r="K31" s="22" t="str">
        <f>ACCESSOIRES!AK31</f>
        <v>225.932</v>
      </c>
      <c r="L31" s="80">
        <f>ACCESSOIRES!AS31</f>
        <v>16.666666666666668</v>
      </c>
      <c r="M31" s="87">
        <f>ACCESSOIRES!AT31</f>
        <v>0</v>
      </c>
      <c r="N31" s="80">
        <f>ACCESSOIRES!AW31</f>
        <v>0</v>
      </c>
      <c r="O31" s="80">
        <f>ACCESSOIRES!BE31</f>
        <v>1.7239999999999998E-2</v>
      </c>
      <c r="P31" s="87">
        <f>ACCESSOIRES!BF31</f>
        <v>1.2930000000000001E-2</v>
      </c>
      <c r="Q31" s="22" t="str">
        <f>ACCESSOIRES!BH31</f>
        <v>4939.122</v>
      </c>
      <c r="R31" s="80">
        <f>ACCESSOIRES!BP31</f>
        <v>16.666666666666668</v>
      </c>
      <c r="S31" s="87">
        <f>ACCESSOIRES!BQ31</f>
        <v>0</v>
      </c>
      <c r="T31" s="22">
        <f>ACCESSOIRES!BT31</f>
        <v>0</v>
      </c>
      <c r="U31" s="80">
        <f>ACCESSOIRES!CB31</f>
        <v>0</v>
      </c>
      <c r="V31" s="87">
        <f>ACCESSOIRES!CC31</f>
        <v>0</v>
      </c>
      <c r="W31" s="80" t="str">
        <f>ACCESSOIRES!CE31</f>
        <v>RK0.340.0101</v>
      </c>
      <c r="X31" s="80">
        <f>ACCESSOIRES!CM31</f>
        <v>4.1381600000000004E-2</v>
      </c>
      <c r="Y31" s="87">
        <f>ACCESSOIRES!CN31</f>
        <v>4.1381600000000004E-2</v>
      </c>
      <c r="Z31" s="22">
        <f>ACCESSOIRES!CQ31</f>
        <v>0</v>
      </c>
      <c r="AA31" s="80">
        <f>ACCESSOIRES!CY31</f>
        <v>0</v>
      </c>
      <c r="AB31" s="87">
        <f>ACCESSOIRES!CZ31</f>
        <v>0</v>
      </c>
      <c r="AC31" s="22" t="str">
        <f>ACCESSOIRES!DB31</f>
        <v>900.3746</v>
      </c>
      <c r="AD31" s="80">
        <f>ACCESSOIRES!DJ31</f>
        <v>17</v>
      </c>
      <c r="AE31" s="87">
        <f>ACCESSOIRES!DK31</f>
        <v>0</v>
      </c>
      <c r="AF31" s="152" t="s">
        <v>197</v>
      </c>
    </row>
    <row r="32" spans="1:32">
      <c r="A32" s="153"/>
      <c r="B32" s="80">
        <f>ACCESSOIRES!C32</f>
        <v>0</v>
      </c>
      <c r="C32" s="80">
        <f>ACCESSOIRES!K32</f>
        <v>0</v>
      </c>
      <c r="D32" s="87">
        <f>ACCESSOIRES!L32</f>
        <v>0</v>
      </c>
      <c r="E32" s="22">
        <f>ACCESSOIRES!N32</f>
        <v>0</v>
      </c>
      <c r="F32" s="22">
        <f>ACCESSOIRES!V32</f>
        <v>0</v>
      </c>
      <c r="G32" s="96">
        <f>ACCESSOIRES!W32</f>
        <v>0</v>
      </c>
      <c r="H32" s="80">
        <f>ACCESSOIRES!Z32</f>
        <v>0</v>
      </c>
      <c r="I32" s="80">
        <f>ACCESSOIRES!AH32</f>
        <v>0</v>
      </c>
      <c r="J32" s="87">
        <f>ACCESSOIRES!AI32</f>
        <v>0</v>
      </c>
      <c r="K32" s="22" t="str">
        <f>ACCESSOIRES!AK32</f>
        <v>225.933</v>
      </c>
      <c r="L32" s="80">
        <f>ACCESSOIRES!AS32</f>
        <v>16.666666666666668</v>
      </c>
      <c r="M32" s="87">
        <f>ACCESSOIRES!AT32</f>
        <v>0</v>
      </c>
      <c r="N32" s="80">
        <f>ACCESSOIRES!AW32</f>
        <v>0</v>
      </c>
      <c r="O32" s="80">
        <f>ACCESSOIRES!BE32</f>
        <v>0</v>
      </c>
      <c r="P32" s="87">
        <f>ACCESSOIRES!BF32</f>
        <v>0</v>
      </c>
      <c r="Q32" s="22" t="str">
        <f>ACCESSOIRES!BH32</f>
        <v>4931.122</v>
      </c>
      <c r="R32" s="80">
        <f>ACCESSOIRES!BP32</f>
        <v>16.666666666666668</v>
      </c>
      <c r="S32" s="87">
        <f>ACCESSOIRES!BQ32</f>
        <v>0</v>
      </c>
      <c r="T32" s="22">
        <f>ACCESSOIRES!BT32</f>
        <v>0</v>
      </c>
      <c r="U32" s="80">
        <f>ACCESSOIRES!CB32</f>
        <v>0</v>
      </c>
      <c r="V32" s="87">
        <f>ACCESSOIRES!CC32</f>
        <v>0</v>
      </c>
      <c r="W32" s="80" t="str">
        <f>ACCESSOIRES!CE32</f>
        <v>RK0.340.0102</v>
      </c>
      <c r="X32" s="80">
        <f>ACCESSOIRES!CM32</f>
        <v>4.3414800000000003E-2</v>
      </c>
      <c r="Y32" s="87">
        <f>ACCESSOIRES!CN32</f>
        <v>4.3414800000000003E-2</v>
      </c>
      <c r="Z32" s="22">
        <f>ACCESSOIRES!CQ32</f>
        <v>0</v>
      </c>
      <c r="AA32" s="80">
        <f>ACCESSOIRES!CY32</f>
        <v>0</v>
      </c>
      <c r="AB32" s="87">
        <f>ACCESSOIRES!CZ32</f>
        <v>0</v>
      </c>
      <c r="AC32" s="22" t="str">
        <f>ACCESSOIRES!DB32</f>
        <v>900.3748</v>
      </c>
      <c r="AD32" s="80">
        <f>ACCESSOIRES!DJ32</f>
        <v>17</v>
      </c>
      <c r="AE32" s="87">
        <f>ACCESSOIRES!DK32</f>
        <v>0</v>
      </c>
      <c r="AF32" s="153"/>
    </row>
    <row r="33" spans="1:32">
      <c r="A33" s="83" t="s">
        <v>202</v>
      </c>
      <c r="B33" s="80">
        <f>ACCESSOIRES!C33</f>
        <v>0</v>
      </c>
      <c r="C33" s="80">
        <f>ACCESSOIRES!K33</f>
        <v>0</v>
      </c>
      <c r="D33" s="87">
        <f>ACCESSOIRES!L33</f>
        <v>0</v>
      </c>
      <c r="E33" s="22">
        <f>ACCESSOIRES!N33</f>
        <v>0</v>
      </c>
      <c r="F33" s="22">
        <f>ACCESSOIRES!V33</f>
        <v>0</v>
      </c>
      <c r="G33" s="96">
        <f>ACCESSOIRES!W33</f>
        <v>0</v>
      </c>
      <c r="H33" s="80">
        <f>ACCESSOIRES!Z33</f>
        <v>0</v>
      </c>
      <c r="I33" s="80">
        <f>ACCESSOIRES!AH33</f>
        <v>0</v>
      </c>
      <c r="J33" s="87">
        <f>ACCESSOIRES!AI33</f>
        <v>0</v>
      </c>
      <c r="K33" s="22" t="str">
        <f>ACCESSOIRES!AK33</f>
        <v>225.010</v>
      </c>
      <c r="L33" s="80">
        <f>ACCESSOIRES!AS33</f>
        <v>0.17100000000000001</v>
      </c>
      <c r="M33" s="87">
        <f>ACCESSOIRES!AT33</f>
        <v>0</v>
      </c>
      <c r="N33" s="80">
        <f>ACCESSOIRES!AW33</f>
        <v>0</v>
      </c>
      <c r="O33" s="80">
        <f>ACCESSOIRES!BE33</f>
        <v>0</v>
      </c>
      <c r="P33" s="87">
        <f>ACCESSOIRES!BF33</f>
        <v>0</v>
      </c>
      <c r="Q33" s="22">
        <f>ACCESSOIRES!BH33</f>
        <v>0</v>
      </c>
      <c r="R33" s="80">
        <f>ACCESSOIRES!BP33</f>
        <v>0</v>
      </c>
      <c r="S33" s="87">
        <f>ACCESSOIRES!BQ33</f>
        <v>0</v>
      </c>
      <c r="T33" s="22">
        <f>ACCESSOIRES!BT33</f>
        <v>0</v>
      </c>
      <c r="U33" s="80">
        <f>ACCESSOIRES!CB33</f>
        <v>0</v>
      </c>
      <c r="V33" s="87">
        <f>ACCESSOIRES!CC33</f>
        <v>0</v>
      </c>
      <c r="W33" s="80" t="str">
        <f>ACCESSOIRES!CE33</f>
        <v>RK0.340.0155</v>
      </c>
      <c r="X33" s="80">
        <f>ACCESSOIRES!CM33</f>
        <v>0.25151880000000004</v>
      </c>
      <c r="Y33" s="87">
        <f>ACCESSOIRES!CN33</f>
        <v>0.25151880000000004</v>
      </c>
      <c r="Z33" s="22">
        <f>ACCESSOIRES!CQ33</f>
        <v>0</v>
      </c>
      <c r="AA33" s="80">
        <f>ACCESSOIRES!CY33</f>
        <v>0</v>
      </c>
      <c r="AB33" s="87">
        <f>ACCESSOIRES!CZ33</f>
        <v>0</v>
      </c>
      <c r="AC33" s="22">
        <f>ACCESSOIRES!DB33</f>
        <v>0</v>
      </c>
      <c r="AD33" s="80">
        <f>ACCESSOIRES!DJ33</f>
        <v>0</v>
      </c>
      <c r="AE33" s="87">
        <f>ACCESSOIRES!DK33</f>
        <v>0</v>
      </c>
      <c r="AF33" s="83" t="s">
        <v>202</v>
      </c>
    </row>
    <row r="34" spans="1:32">
      <c r="A34" s="83" t="s">
        <v>157</v>
      </c>
      <c r="B34" s="80">
        <f>ACCESSOIRES!C34</f>
        <v>0</v>
      </c>
      <c r="C34" s="80">
        <f>ACCESSOIRES!K34</f>
        <v>0</v>
      </c>
      <c r="D34" s="87">
        <f>ACCESSOIRES!L34</f>
        <v>0</v>
      </c>
      <c r="E34" s="22">
        <f>ACCESSOIRES!N34</f>
        <v>0</v>
      </c>
      <c r="F34" s="22">
        <f>ACCESSOIRES!V34</f>
        <v>0</v>
      </c>
      <c r="G34" s="96">
        <f>ACCESSOIRES!W34</f>
        <v>0</v>
      </c>
      <c r="H34" s="80">
        <f>ACCESSOIRES!Z34</f>
        <v>0</v>
      </c>
      <c r="I34" s="80">
        <f>ACCESSOIRES!AH34</f>
        <v>0</v>
      </c>
      <c r="J34" s="87">
        <f>ACCESSOIRES!AI34</f>
        <v>0</v>
      </c>
      <c r="K34" s="22">
        <f>ACCESSOIRES!AK34</f>
        <v>0</v>
      </c>
      <c r="L34" s="80">
        <f>ACCESSOIRES!AS34</f>
        <v>0</v>
      </c>
      <c r="M34" s="87">
        <f>ACCESSOIRES!AT34</f>
        <v>0</v>
      </c>
      <c r="N34" s="80" t="str">
        <f>ACCESSOIRES!AW34</f>
        <v>T3608.00</v>
      </c>
      <c r="O34" s="80">
        <f>ACCESSOIRES!BE34</f>
        <v>4.2699999999999996</v>
      </c>
      <c r="P34" s="87">
        <f>ACCESSOIRES!BF34</f>
        <v>2.7755000000000001</v>
      </c>
      <c r="Q34" s="22">
        <f>ACCESSOIRES!BH34</f>
        <v>0</v>
      </c>
      <c r="R34" s="80">
        <f>ACCESSOIRES!BP34</f>
        <v>0</v>
      </c>
      <c r="S34" s="87">
        <f>ACCESSOIRES!BQ34</f>
        <v>0</v>
      </c>
      <c r="T34" s="22">
        <f>ACCESSOIRES!BT34</f>
        <v>0</v>
      </c>
      <c r="U34" s="80">
        <f>ACCESSOIRES!CB34</f>
        <v>0</v>
      </c>
      <c r="V34" s="87">
        <f>ACCESSOIRES!CC34</f>
        <v>0</v>
      </c>
      <c r="W34" s="80" t="str">
        <f>ACCESSOIRES!CE34</f>
        <v>SM0.200.1005</v>
      </c>
      <c r="X34" s="80">
        <f>ACCESSOIRES!CM34</f>
        <v>5.3221999999999996</v>
      </c>
      <c r="Y34" s="87">
        <f>ACCESSOIRES!CN34</f>
        <v>5.3221999999999996</v>
      </c>
      <c r="Z34" s="22">
        <f>ACCESSOIRES!CQ34</f>
        <v>0</v>
      </c>
      <c r="AA34" s="80">
        <f>ACCESSOIRES!CY34</f>
        <v>0</v>
      </c>
      <c r="AB34" s="87">
        <f>ACCESSOIRES!CZ34</f>
        <v>0</v>
      </c>
      <c r="AC34" s="22">
        <f>ACCESSOIRES!DB34</f>
        <v>0</v>
      </c>
      <c r="AD34" s="80">
        <f>ACCESSOIRES!DJ34</f>
        <v>0</v>
      </c>
      <c r="AE34" s="87">
        <f>ACCESSOIRES!DK34</f>
        <v>0</v>
      </c>
      <c r="AF34" s="83" t="s">
        <v>157</v>
      </c>
    </row>
    <row r="35" spans="1:32">
      <c r="A35" s="83" t="s">
        <v>4</v>
      </c>
      <c r="B35" s="80">
        <f>ACCESSOIRES!C35</f>
        <v>0</v>
      </c>
      <c r="C35" s="80">
        <f>ACCESSOIRES!K35</f>
        <v>0</v>
      </c>
      <c r="D35" s="87">
        <f>ACCESSOIRES!L35</f>
        <v>0</v>
      </c>
      <c r="E35" s="22" t="str">
        <f>ACCESSOIRES!N35</f>
        <v>851.623C</v>
      </c>
      <c r="F35" s="22">
        <f>ACCESSOIRES!V35</f>
        <v>3.8140000000000001</v>
      </c>
      <c r="G35" s="96">
        <f>ACCESSOIRES!W35</f>
        <v>2.8605</v>
      </c>
      <c r="H35" s="80">
        <f>ACCESSOIRES!Z35</f>
        <v>0</v>
      </c>
      <c r="I35" s="80">
        <f>ACCESSOIRES!AH35</f>
        <v>0</v>
      </c>
      <c r="J35" s="87">
        <f>ACCESSOIRES!AI35</f>
        <v>0</v>
      </c>
      <c r="K35" s="22" t="str">
        <f>ACCESSOIRES!AK35</f>
        <v>2262.036</v>
      </c>
      <c r="L35" s="80">
        <f>ACCESSOIRES!AS35</f>
        <v>1.6</v>
      </c>
      <c r="M35" s="87">
        <f>ACCESSOIRES!AT35</f>
        <v>0</v>
      </c>
      <c r="N35" s="80">
        <f>ACCESSOIRES!AW35</f>
        <v>0</v>
      </c>
      <c r="O35" s="80">
        <f>ACCESSOIRES!BE35</f>
        <v>0</v>
      </c>
      <c r="P35" s="87">
        <f>ACCESSOIRES!BF35</f>
        <v>0</v>
      </c>
      <c r="Q35" s="22" t="str">
        <f>ACCESSOIRES!BH35</f>
        <v>7611.172</v>
      </c>
      <c r="R35" s="80">
        <f>ACCESSOIRES!BP35</f>
        <v>2.6</v>
      </c>
      <c r="S35" s="87">
        <f>ACCESSOIRES!BQ35</f>
        <v>0</v>
      </c>
      <c r="T35" s="22" t="str">
        <f>ACCESSOIRES!BT35</f>
        <v>F201.06</v>
      </c>
      <c r="U35" s="80">
        <f>ACCESSOIRES!CB35</f>
        <v>1</v>
      </c>
      <c r="V35" s="87">
        <f>ACCESSOIRES!CC35</f>
        <v>0</v>
      </c>
      <c r="W35" s="80" t="str">
        <f>ACCESSOIRES!CE35</f>
        <v>AY0.704.9000</v>
      </c>
      <c r="X35" s="80">
        <f>ACCESSOIRES!CM35</f>
        <v>1.4323295999999999</v>
      </c>
      <c r="Y35" s="87">
        <f>ACCESSOIRES!CN35</f>
        <v>1.4323295999999999</v>
      </c>
      <c r="Z35" s="22" t="str">
        <f>ACCESSOIRES!CQ35</f>
        <v>ECM1342</v>
      </c>
      <c r="AA35" s="80">
        <f>ACCESSOIRES!CY35</f>
        <v>2.6132600000000004</v>
      </c>
      <c r="AB35" s="87">
        <f>ACCESSOIRES!CZ35</f>
        <v>1.9599450000000005</v>
      </c>
      <c r="AC35" s="22">
        <f>ACCESSOIRES!DB35</f>
        <v>0</v>
      </c>
      <c r="AD35" s="80">
        <f>ACCESSOIRES!DJ35</f>
        <v>0</v>
      </c>
      <c r="AE35" s="87">
        <f>ACCESSOIRES!DK35</f>
        <v>0</v>
      </c>
      <c r="AF35" s="83" t="s">
        <v>4</v>
      </c>
    </row>
    <row r="36" spans="1:32">
      <c r="A36" s="23" t="s">
        <v>170</v>
      </c>
      <c r="B36" s="80">
        <f>ACCESSOIRES!C36</f>
        <v>0</v>
      </c>
      <c r="C36" s="80">
        <f>ACCESSOIRES!K36</f>
        <v>0</v>
      </c>
      <c r="D36" s="87">
        <f>ACCESSOIRES!L36</f>
        <v>0</v>
      </c>
      <c r="E36" s="22">
        <f>ACCESSOIRES!N36</f>
        <v>0</v>
      </c>
      <c r="F36" s="22">
        <f>ACCESSOIRES!V36</f>
        <v>0</v>
      </c>
      <c r="G36" s="96">
        <f>ACCESSOIRES!W36</f>
        <v>0</v>
      </c>
      <c r="H36" s="80" t="str">
        <f>ACCESSOIRES!Z36</f>
        <v>562.0002</v>
      </c>
      <c r="I36" s="80" t="e">
        <f>ACCESSOIRES!AH36</f>
        <v>#DIV/0!</v>
      </c>
      <c r="J36" s="87" t="e">
        <f>ACCESSOIRES!AI36</f>
        <v>#DIV/0!</v>
      </c>
      <c r="K36" s="22">
        <f>ACCESSOIRES!AK36</f>
        <v>0</v>
      </c>
      <c r="L36" s="80">
        <f>ACCESSOIRES!AS36</f>
        <v>0</v>
      </c>
      <c r="M36" s="87">
        <f>ACCESSOIRES!AT36</f>
        <v>0</v>
      </c>
      <c r="N36" s="80">
        <f>ACCESSOIRES!AW36</f>
        <v>0</v>
      </c>
      <c r="O36" s="80">
        <f>ACCESSOIRES!BE36</f>
        <v>0.41259999999999997</v>
      </c>
      <c r="P36" s="87">
        <f>ACCESSOIRES!BF36</f>
        <v>0.30945</v>
      </c>
      <c r="Q36" s="22" t="str">
        <f>ACCESSOIRES!BH36</f>
        <v>9274.172</v>
      </c>
      <c r="R36" s="80">
        <f>ACCESSOIRES!BP36</f>
        <v>0.18</v>
      </c>
      <c r="S36" s="87">
        <f>ACCESSOIRES!BQ36</f>
        <v>0</v>
      </c>
      <c r="T36" s="22" t="str">
        <f>ACCESSOIRES!BT36</f>
        <v>EPT100</v>
      </c>
      <c r="U36" s="80">
        <f>ACCESSOIRES!CB36</f>
        <v>0.16</v>
      </c>
      <c r="V36" s="87">
        <f>ACCESSOIRES!CC36</f>
        <v>0</v>
      </c>
      <c r="W36" s="80">
        <f>ACCESSOIRES!CE36</f>
        <v>0</v>
      </c>
      <c r="X36" s="80">
        <f>ACCESSOIRES!CM36</f>
        <v>0</v>
      </c>
      <c r="Y36" s="87">
        <f>ACCESSOIRES!CN36</f>
        <v>0</v>
      </c>
      <c r="Z36" s="22" t="str">
        <f>ACCESSOIRES!CQ36</f>
        <v>ECM8019</v>
      </c>
      <c r="AA36" s="80">
        <f>ACCESSOIRES!CY36</f>
        <v>0.32351799999999997</v>
      </c>
      <c r="AB36" s="87">
        <f>ACCESSOIRES!CZ36</f>
        <v>0.24263849999999998</v>
      </c>
      <c r="AC36" s="22">
        <f>ACCESSOIRES!DB36</f>
        <v>0</v>
      </c>
      <c r="AD36" s="80">
        <f>ACCESSOIRES!DJ36</f>
        <v>0</v>
      </c>
      <c r="AE36" s="87">
        <f>ACCESSOIRES!DK36</f>
        <v>0</v>
      </c>
      <c r="AF36" s="23" t="s">
        <v>170</v>
      </c>
    </row>
    <row r="37" spans="1:32">
      <c r="A37" s="83" t="s">
        <v>118</v>
      </c>
      <c r="B37" s="80">
        <f>ACCESSOIRES!C37</f>
        <v>0</v>
      </c>
      <c r="C37" s="80">
        <f>ACCESSOIRES!K37</f>
        <v>0</v>
      </c>
      <c r="D37" s="87">
        <f>ACCESSOIRES!L37</f>
        <v>0</v>
      </c>
      <c r="E37" s="22">
        <f>ACCESSOIRES!N37</f>
        <v>0</v>
      </c>
      <c r="F37" s="22">
        <f>ACCESSOIRES!V37</f>
        <v>0</v>
      </c>
      <c r="G37" s="96">
        <f>ACCESSOIRES!W37</f>
        <v>0</v>
      </c>
      <c r="H37" s="80">
        <f>ACCESSOIRES!Z37</f>
        <v>0</v>
      </c>
      <c r="I37" s="80">
        <f>ACCESSOIRES!AH37</f>
        <v>0</v>
      </c>
      <c r="J37" s="87">
        <f>ACCESSOIRES!AI37</f>
        <v>0</v>
      </c>
      <c r="K37" s="22">
        <f>ACCESSOIRES!AK37</f>
        <v>0</v>
      </c>
      <c r="L37" s="80">
        <f>ACCESSOIRES!AS37</f>
        <v>0</v>
      </c>
      <c r="M37" s="87">
        <f>ACCESSOIRES!AT37</f>
        <v>0</v>
      </c>
      <c r="N37" s="80">
        <f>ACCESSOIRES!AW37</f>
        <v>0</v>
      </c>
      <c r="O37" s="80">
        <f>ACCESSOIRES!BE37</f>
        <v>0</v>
      </c>
      <c r="P37" s="87">
        <f>ACCESSOIRES!BF37</f>
        <v>0</v>
      </c>
      <c r="Q37" s="22">
        <f>ACCESSOIRES!BH37</f>
        <v>0</v>
      </c>
      <c r="R37" s="80">
        <f>ACCESSOIRES!BP37</f>
        <v>0</v>
      </c>
      <c r="S37" s="87">
        <f>ACCESSOIRES!BQ37</f>
        <v>0</v>
      </c>
      <c r="T37" s="22" t="str">
        <f>ACCESSOIRES!BT37</f>
        <v>RR.1TSB</v>
      </c>
      <c r="U37" s="80">
        <f>ACCESSOIRES!CB37</f>
        <v>1.5</v>
      </c>
      <c r="V37" s="87">
        <f>ACCESSOIRES!CC37</f>
        <v>0</v>
      </c>
      <c r="W37" s="80">
        <f>ACCESSOIRES!CE37</f>
        <v>0</v>
      </c>
      <c r="X37" s="80">
        <f>ACCESSOIRES!CM37</f>
        <v>0</v>
      </c>
      <c r="Y37" s="87">
        <f>ACCESSOIRES!CN37</f>
        <v>0</v>
      </c>
      <c r="Z37" s="22">
        <f>ACCESSOIRES!CQ37</f>
        <v>0</v>
      </c>
      <c r="AA37" s="80">
        <f>ACCESSOIRES!CY37</f>
        <v>0</v>
      </c>
      <c r="AB37" s="87">
        <f>ACCESSOIRES!CZ37</f>
        <v>0</v>
      </c>
      <c r="AC37" s="22">
        <f>ACCESSOIRES!DB37</f>
        <v>0</v>
      </c>
      <c r="AD37" s="80">
        <f>ACCESSOIRES!DJ37</f>
        <v>0</v>
      </c>
      <c r="AE37" s="87">
        <f>ACCESSOIRES!DK37</f>
        <v>0</v>
      </c>
      <c r="AF37" s="83" t="s">
        <v>118</v>
      </c>
    </row>
    <row r="38" spans="1:32">
      <c r="A38" s="83" t="s">
        <v>642</v>
      </c>
      <c r="B38" s="80">
        <f>ACCESSOIRES!C38</f>
        <v>0</v>
      </c>
      <c r="C38" s="80">
        <f>ACCESSOIRES!K38</f>
        <v>0</v>
      </c>
      <c r="D38" s="87">
        <f>ACCESSOIRES!L38</f>
        <v>0</v>
      </c>
      <c r="E38" s="22">
        <f>ACCESSOIRES!N38</f>
        <v>0</v>
      </c>
      <c r="F38" s="22">
        <f>ACCESSOIRES!V38</f>
        <v>0</v>
      </c>
      <c r="G38" s="96">
        <f>ACCESSOIRES!W38</f>
        <v>0</v>
      </c>
      <c r="H38" s="80">
        <f>ACCESSOIRES!Z38</f>
        <v>0</v>
      </c>
      <c r="I38" s="80">
        <f>ACCESSOIRES!AH38</f>
        <v>0</v>
      </c>
      <c r="J38" s="87">
        <f>ACCESSOIRES!AI38</f>
        <v>0</v>
      </c>
      <c r="K38" s="22">
        <f>ACCESSOIRES!AK38</f>
        <v>0</v>
      </c>
      <c r="L38" s="80">
        <f>ACCESSOIRES!AS38</f>
        <v>0</v>
      </c>
      <c r="M38" s="87">
        <f>ACCESSOIRES!AT38</f>
        <v>0</v>
      </c>
      <c r="N38" s="80">
        <f>ACCESSOIRES!AW38</f>
        <v>0</v>
      </c>
      <c r="O38" s="80">
        <f>ACCESSOIRES!BE38</f>
        <v>0</v>
      </c>
      <c r="P38" s="87">
        <f>ACCESSOIRES!BF38</f>
        <v>0</v>
      </c>
      <c r="Q38" s="22">
        <f>ACCESSOIRES!BH38</f>
        <v>0</v>
      </c>
      <c r="R38" s="80">
        <f>ACCESSOIRES!BP38</f>
        <v>0</v>
      </c>
      <c r="S38" s="87">
        <f>ACCESSOIRES!BQ38</f>
        <v>0</v>
      </c>
      <c r="T38" s="22">
        <f>ACCESSOIRES!BT38</f>
        <v>0</v>
      </c>
      <c r="U38" s="80">
        <f>ACCESSOIRES!CB38</f>
        <v>0</v>
      </c>
      <c r="V38" s="87">
        <f>ACCESSOIRES!CC38</f>
        <v>0</v>
      </c>
      <c r="W38" s="80">
        <f>ACCESSOIRES!CE38</f>
        <v>0</v>
      </c>
      <c r="X38" s="80">
        <f>ACCESSOIRES!CM38</f>
        <v>0</v>
      </c>
      <c r="Y38" s="87">
        <f>ACCESSOIRES!CN38</f>
        <v>0</v>
      </c>
      <c r="Z38" s="22">
        <f>ACCESSOIRES!CQ38</f>
        <v>0</v>
      </c>
      <c r="AA38" s="80">
        <f>ACCESSOIRES!CY38</f>
        <v>0</v>
      </c>
      <c r="AB38" s="87">
        <f>ACCESSOIRES!CZ38</f>
        <v>0</v>
      </c>
      <c r="AC38" s="22" t="str">
        <f>ACCESSOIRES!DB38</f>
        <v>900.6049</v>
      </c>
      <c r="AD38" s="80">
        <f>ACCESSOIRES!DJ38</f>
        <v>0.31</v>
      </c>
      <c r="AE38" s="87">
        <f>ACCESSOIRES!DK38</f>
        <v>0</v>
      </c>
      <c r="AF38" s="83" t="s">
        <v>642</v>
      </c>
    </row>
    <row r="39" spans="1:32">
      <c r="A39" s="83" t="s">
        <v>136</v>
      </c>
      <c r="B39" s="80">
        <f>ACCESSOIRES!C39</f>
        <v>0</v>
      </c>
      <c r="C39" s="80">
        <f>ACCESSOIRES!K39</f>
        <v>0</v>
      </c>
      <c r="D39" s="87">
        <f>ACCESSOIRES!L39</f>
        <v>0</v>
      </c>
      <c r="E39" s="22" t="str">
        <f>ACCESSOIRES!N39</f>
        <v>851.824</v>
      </c>
      <c r="F39" s="22">
        <f>ACCESSOIRES!V39</f>
        <v>64.739999999999995</v>
      </c>
      <c r="G39" s="96">
        <f>ACCESSOIRES!W39</f>
        <v>48.554999999999993</v>
      </c>
      <c r="H39" s="80">
        <f>ACCESSOIRES!Z39</f>
        <v>0</v>
      </c>
      <c r="I39" s="80">
        <f>ACCESSOIRES!AH39</f>
        <v>0</v>
      </c>
      <c r="J39" s="87">
        <f>ACCESSOIRES!AI39</f>
        <v>0</v>
      </c>
      <c r="K39" s="22">
        <f>ACCESSOIRES!AK39</f>
        <v>0</v>
      </c>
      <c r="L39" s="80">
        <f>ACCESSOIRES!AS39</f>
        <v>0</v>
      </c>
      <c r="M39" s="87">
        <f>ACCESSOIRES!AT39</f>
        <v>0</v>
      </c>
      <c r="N39" s="80">
        <f>ACCESSOIRES!AW39</f>
        <v>0</v>
      </c>
      <c r="O39" s="80">
        <f>ACCESSOIRES!BE39</f>
        <v>0</v>
      </c>
      <c r="P39" s="87">
        <f>ACCESSOIRES!BF39</f>
        <v>0</v>
      </c>
      <c r="Q39" s="22">
        <f>ACCESSOIRES!BH39</f>
        <v>0</v>
      </c>
      <c r="R39" s="80">
        <f>ACCESSOIRES!BP39</f>
        <v>0</v>
      </c>
      <c r="S39" s="87">
        <f>ACCESSOIRES!BQ39</f>
        <v>0</v>
      </c>
      <c r="T39" s="22">
        <f>ACCESSOIRES!BT39</f>
        <v>0</v>
      </c>
      <c r="U39" s="80">
        <f>ACCESSOIRES!CB39</f>
        <v>0</v>
      </c>
      <c r="V39" s="87">
        <f>ACCESSOIRES!CC39</f>
        <v>0</v>
      </c>
      <c r="W39" s="80">
        <f>ACCESSOIRES!CE39</f>
        <v>0</v>
      </c>
      <c r="X39" s="80">
        <f>ACCESSOIRES!CM39</f>
        <v>0</v>
      </c>
      <c r="Y39" s="87">
        <f>ACCESSOIRES!CN39</f>
        <v>0</v>
      </c>
      <c r="Z39" s="22">
        <f>ACCESSOIRES!CQ39</f>
        <v>0</v>
      </c>
      <c r="AA39" s="80">
        <f>ACCESSOIRES!CY39</f>
        <v>0</v>
      </c>
      <c r="AB39" s="87">
        <f>ACCESSOIRES!CZ39</f>
        <v>0</v>
      </c>
      <c r="AC39" s="22">
        <f>ACCESSOIRES!DB39</f>
        <v>0</v>
      </c>
      <c r="AD39" s="80">
        <f>ACCESSOIRES!DJ39</f>
        <v>0</v>
      </c>
      <c r="AE39" s="87">
        <f>ACCESSOIRES!DK39</f>
        <v>0</v>
      </c>
      <c r="AF39" s="83" t="s">
        <v>136</v>
      </c>
    </row>
    <row r="40" spans="1:32">
      <c r="A40" s="83" t="s">
        <v>365</v>
      </c>
      <c r="B40" s="80">
        <f>ACCESSOIRES!C40</f>
        <v>0</v>
      </c>
      <c r="C40" s="80">
        <f>ACCESSOIRES!K40</f>
        <v>0</v>
      </c>
      <c r="D40" s="87">
        <f>ACCESSOIRES!L40</f>
        <v>0</v>
      </c>
      <c r="E40" s="22">
        <f>ACCESSOIRES!N40</f>
        <v>0</v>
      </c>
      <c r="F40" s="22">
        <f>ACCESSOIRES!V40</f>
        <v>0</v>
      </c>
      <c r="G40" s="96">
        <f>ACCESSOIRES!W40</f>
        <v>0</v>
      </c>
      <c r="H40" s="80">
        <f>ACCESSOIRES!Z40</f>
        <v>0</v>
      </c>
      <c r="I40" s="80">
        <f>ACCESSOIRES!AH40</f>
        <v>0</v>
      </c>
      <c r="J40" s="87">
        <f>ACCESSOIRES!AI40</f>
        <v>0</v>
      </c>
      <c r="K40" s="22" t="str">
        <f>ACCESSOIRES!AK40</f>
        <v>225.053</v>
      </c>
      <c r="L40" s="80">
        <f>ACCESSOIRES!AS40</f>
        <v>28.6</v>
      </c>
      <c r="M40" s="87">
        <f>ACCESSOIRES!AT40</f>
        <v>0</v>
      </c>
      <c r="N40" s="80">
        <f>ACCESSOIRES!AW40</f>
        <v>0</v>
      </c>
      <c r="O40" s="80">
        <f>ACCESSOIRES!BE40</f>
        <v>0</v>
      </c>
      <c r="P40" s="87">
        <f>ACCESSOIRES!BF40</f>
        <v>0</v>
      </c>
      <c r="Q40" s="22" t="str">
        <f>ACCESSOIRES!BH40</f>
        <v>3293.172</v>
      </c>
      <c r="R40" s="80">
        <f>ACCESSOIRES!BP40</f>
        <v>26</v>
      </c>
      <c r="S40" s="87">
        <f>ACCESSOIRES!BQ40</f>
        <v>0</v>
      </c>
      <c r="T40" s="22">
        <f>ACCESSOIRES!BT40</f>
        <v>0</v>
      </c>
      <c r="U40" s="80">
        <f>ACCESSOIRES!CB40</f>
        <v>0</v>
      </c>
      <c r="V40" s="87">
        <f>ACCESSOIRES!CC40</f>
        <v>0</v>
      </c>
      <c r="W40" s="80">
        <f>ACCESSOIRES!CE40</f>
        <v>0</v>
      </c>
      <c r="X40" s="80">
        <f>ACCESSOIRES!CM40</f>
        <v>0</v>
      </c>
      <c r="Y40" s="87">
        <f>ACCESSOIRES!CN40</f>
        <v>0</v>
      </c>
      <c r="Z40" s="22">
        <f>ACCESSOIRES!CQ40</f>
        <v>0</v>
      </c>
      <c r="AA40" s="80">
        <f>ACCESSOIRES!CY40</f>
        <v>0</v>
      </c>
      <c r="AB40" s="87">
        <f>ACCESSOIRES!CZ40</f>
        <v>0</v>
      </c>
      <c r="AC40" s="22" t="str">
        <f>ACCESSOIRES!DB40</f>
        <v>950.1071</v>
      </c>
      <c r="AD40" s="80">
        <f>ACCESSOIRES!DJ40</f>
        <v>22.7</v>
      </c>
      <c r="AE40" s="87">
        <f>ACCESSOIRES!DK40</f>
        <v>0</v>
      </c>
      <c r="AF40" s="83" t="s">
        <v>365</v>
      </c>
    </row>
    <row r="41" spans="1:32">
      <c r="A41" s="152" t="s">
        <v>501</v>
      </c>
      <c r="B41" s="80">
        <f>ACCESSOIRES!C41</f>
        <v>0</v>
      </c>
      <c r="C41" s="80">
        <f>ACCESSOIRES!K41</f>
        <v>0</v>
      </c>
      <c r="D41" s="87">
        <f>ACCESSOIRES!L41</f>
        <v>0</v>
      </c>
      <c r="E41" s="22">
        <f>ACCESSOIRES!N41</f>
        <v>0</v>
      </c>
      <c r="F41" s="22">
        <f>ACCESSOIRES!V41</f>
        <v>0</v>
      </c>
      <c r="G41" s="96">
        <f>ACCESSOIRES!W41</f>
        <v>0</v>
      </c>
      <c r="H41" s="80">
        <f>ACCESSOIRES!Z41</f>
        <v>0</v>
      </c>
      <c r="I41" s="80">
        <f>ACCESSOIRES!AH41</f>
        <v>0</v>
      </c>
      <c r="J41" s="87">
        <f>ACCESSOIRES!AI41</f>
        <v>0</v>
      </c>
      <c r="K41" s="22">
        <f>ACCESSOIRES!AK41</f>
        <v>0</v>
      </c>
      <c r="L41" s="80">
        <f>ACCESSOIRES!AS41</f>
        <v>0</v>
      </c>
      <c r="M41" s="87">
        <f>ACCESSOIRES!AT41</f>
        <v>0</v>
      </c>
      <c r="N41" s="80">
        <f>ACCESSOIRES!AW41</f>
        <v>0</v>
      </c>
      <c r="O41" s="80">
        <f>ACCESSOIRES!BE41</f>
        <v>0</v>
      </c>
      <c r="P41" s="87">
        <f>ACCESSOIRES!BF41</f>
        <v>0</v>
      </c>
      <c r="Q41" s="22" t="str">
        <f>ACCESSOIRES!BH41</f>
        <v>5203.176</v>
      </c>
      <c r="R41" s="80">
        <f>ACCESSOIRES!BP41</f>
        <v>51</v>
      </c>
      <c r="S41" s="87">
        <f>ACCESSOIRES!BQ41</f>
        <v>0</v>
      </c>
      <c r="T41" s="22">
        <f>ACCESSOIRES!BT41</f>
        <v>0</v>
      </c>
      <c r="U41" s="80">
        <f>ACCESSOIRES!CB41</f>
        <v>0</v>
      </c>
      <c r="V41" s="87">
        <f>ACCESSOIRES!CC41</f>
        <v>0</v>
      </c>
      <c r="W41" s="80">
        <f>ACCESSOIRES!CE41</f>
        <v>0</v>
      </c>
      <c r="X41" s="80">
        <f>ACCESSOIRES!CM41</f>
        <v>0</v>
      </c>
      <c r="Y41" s="87">
        <f>ACCESSOIRES!CN41</f>
        <v>0</v>
      </c>
      <c r="Z41" s="22">
        <f>ACCESSOIRES!CQ41</f>
        <v>0</v>
      </c>
      <c r="AA41" s="80">
        <f>ACCESSOIRES!CY41</f>
        <v>0</v>
      </c>
      <c r="AB41" s="87">
        <f>ACCESSOIRES!CZ41</f>
        <v>0</v>
      </c>
      <c r="AC41" s="22" t="str">
        <f>ACCESSOIRES!DB41</f>
        <v>891.2014</v>
      </c>
      <c r="AD41" s="80">
        <f>ACCESSOIRES!DJ41</f>
        <v>103.2</v>
      </c>
      <c r="AE41" s="87">
        <f>ACCESSOIRES!DK41</f>
        <v>0</v>
      </c>
      <c r="AF41" s="152" t="s">
        <v>501</v>
      </c>
    </row>
    <row r="42" spans="1:32">
      <c r="A42" s="153"/>
      <c r="B42" s="80">
        <f>ACCESSOIRES!C42</f>
        <v>0</v>
      </c>
      <c r="C42" s="80">
        <f>ACCESSOIRES!K42</f>
        <v>0</v>
      </c>
      <c r="D42" s="87">
        <f>ACCESSOIRES!L42</f>
        <v>0</v>
      </c>
      <c r="E42" s="22">
        <f>ACCESSOIRES!N42</f>
        <v>0</v>
      </c>
      <c r="F42" s="22">
        <f>ACCESSOIRES!V42</f>
        <v>0</v>
      </c>
      <c r="G42" s="96">
        <f>ACCESSOIRES!W42</f>
        <v>0</v>
      </c>
      <c r="H42" s="80">
        <f>ACCESSOIRES!Z42</f>
        <v>0</v>
      </c>
      <c r="I42" s="80">
        <f>ACCESSOIRES!AH42</f>
        <v>0</v>
      </c>
      <c r="J42" s="87">
        <f>ACCESSOIRES!AI42</f>
        <v>0</v>
      </c>
      <c r="K42" s="22">
        <f>ACCESSOIRES!AK42</f>
        <v>0</v>
      </c>
      <c r="L42" s="80">
        <f>ACCESSOIRES!AS42</f>
        <v>0</v>
      </c>
      <c r="M42" s="87">
        <f>ACCESSOIRES!AT42</f>
        <v>0</v>
      </c>
      <c r="N42" s="80">
        <f>ACCESSOIRES!AW42</f>
        <v>0</v>
      </c>
      <c r="O42" s="80">
        <f>ACCESSOIRES!BE42</f>
        <v>0</v>
      </c>
      <c r="P42" s="87">
        <f>ACCESSOIRES!BF42</f>
        <v>0</v>
      </c>
      <c r="Q42" s="22">
        <f>ACCESSOIRES!BH42</f>
        <v>0</v>
      </c>
      <c r="R42" s="80">
        <f>ACCESSOIRES!BP42</f>
        <v>0</v>
      </c>
      <c r="S42" s="87">
        <f>ACCESSOIRES!BQ42</f>
        <v>0</v>
      </c>
      <c r="T42" s="22">
        <f>ACCESSOIRES!BT42</f>
        <v>0</v>
      </c>
      <c r="U42" s="80">
        <f>ACCESSOIRES!CB42</f>
        <v>0</v>
      </c>
      <c r="V42" s="87">
        <f>ACCESSOIRES!CC42</f>
        <v>0</v>
      </c>
      <c r="W42" s="80">
        <f>ACCESSOIRES!CE42</f>
        <v>0</v>
      </c>
      <c r="X42" s="80">
        <f>ACCESSOIRES!CM42</f>
        <v>0</v>
      </c>
      <c r="Y42" s="87">
        <f>ACCESSOIRES!CN42</f>
        <v>0</v>
      </c>
      <c r="Z42" s="22">
        <f>ACCESSOIRES!CQ42</f>
        <v>0</v>
      </c>
      <c r="AA42" s="80">
        <f>ACCESSOIRES!CY42</f>
        <v>0</v>
      </c>
      <c r="AB42" s="87">
        <f>ACCESSOIRES!CZ42</f>
        <v>0</v>
      </c>
      <c r="AC42" s="22">
        <f>ACCESSOIRES!DB42</f>
        <v>0</v>
      </c>
      <c r="AD42" s="80">
        <f>ACCESSOIRES!DJ42</f>
        <v>0</v>
      </c>
      <c r="AE42" s="87">
        <f>ACCESSOIRES!DK42</f>
        <v>0</v>
      </c>
      <c r="AF42" s="153"/>
    </row>
    <row r="43" spans="1:32">
      <c r="A43" s="152" t="s">
        <v>503</v>
      </c>
      <c r="B43" s="80">
        <f>ACCESSOIRES!C43</f>
        <v>0</v>
      </c>
      <c r="C43" s="80">
        <f>ACCESSOIRES!K43</f>
        <v>0</v>
      </c>
      <c r="D43" s="87">
        <f>ACCESSOIRES!L43</f>
        <v>0</v>
      </c>
      <c r="E43" s="22">
        <f>ACCESSOIRES!N43</f>
        <v>0</v>
      </c>
      <c r="F43" s="22">
        <f>ACCESSOIRES!V43</f>
        <v>0</v>
      </c>
      <c r="G43" s="96">
        <f>ACCESSOIRES!W43</f>
        <v>0</v>
      </c>
      <c r="H43" s="80">
        <f>ACCESSOIRES!Z43</f>
        <v>0</v>
      </c>
      <c r="I43" s="80">
        <f>ACCESSOIRES!AH43</f>
        <v>0</v>
      </c>
      <c r="J43" s="87">
        <f>ACCESSOIRES!AI43</f>
        <v>0</v>
      </c>
      <c r="K43" s="22">
        <f>ACCESSOIRES!AK43</f>
        <v>0</v>
      </c>
      <c r="L43" s="80">
        <f>ACCESSOIRES!AS43</f>
        <v>0</v>
      </c>
      <c r="M43" s="87">
        <f>ACCESSOIRES!AT43</f>
        <v>0</v>
      </c>
      <c r="N43" s="80">
        <f>ACCESSOIRES!AW43</f>
        <v>0</v>
      </c>
      <c r="O43" s="80">
        <f>ACCESSOIRES!BE43</f>
        <v>0</v>
      </c>
      <c r="P43" s="87">
        <f>ACCESSOIRES!BF43</f>
        <v>0</v>
      </c>
      <c r="Q43" s="22" t="str">
        <f>ACCESSOIRES!BH43</f>
        <v>5207.176</v>
      </c>
      <c r="R43" s="80">
        <f>ACCESSOIRES!BP43</f>
        <v>22</v>
      </c>
      <c r="S43" s="87">
        <f>ACCESSOIRES!BQ43</f>
        <v>0</v>
      </c>
      <c r="T43" s="22">
        <f>ACCESSOIRES!BT43</f>
        <v>0</v>
      </c>
      <c r="U43" s="80">
        <f>ACCESSOIRES!CB43</f>
        <v>0</v>
      </c>
      <c r="V43" s="87">
        <f>ACCESSOIRES!CC43</f>
        <v>0</v>
      </c>
      <c r="W43" s="80">
        <f>ACCESSOIRES!CE43</f>
        <v>0</v>
      </c>
      <c r="X43" s="80">
        <f>ACCESSOIRES!CM43</f>
        <v>0</v>
      </c>
      <c r="Y43" s="87">
        <f>ACCESSOIRES!CN43</f>
        <v>0</v>
      </c>
      <c r="Z43" s="22">
        <f>ACCESSOIRES!CQ43</f>
        <v>0</v>
      </c>
      <c r="AA43" s="80">
        <f>ACCESSOIRES!CY43</f>
        <v>0</v>
      </c>
      <c r="AB43" s="87">
        <f>ACCESSOIRES!CZ43</f>
        <v>0</v>
      </c>
      <c r="AC43" s="22" t="str">
        <f>ACCESSOIRES!DB43</f>
        <v>872.3989</v>
      </c>
      <c r="AD43" s="80">
        <f>ACCESSOIRES!DJ43</f>
        <v>32.799999999999997</v>
      </c>
      <c r="AE43" s="87">
        <f>ACCESSOIRES!DK43</f>
        <v>0</v>
      </c>
      <c r="AF43" s="152" t="s">
        <v>503</v>
      </c>
    </row>
    <row r="44" spans="1:32">
      <c r="A44" s="153"/>
      <c r="B44" s="80">
        <f>ACCESSOIRES!C44</f>
        <v>0</v>
      </c>
      <c r="C44" s="80">
        <f>ACCESSOIRES!K44</f>
        <v>0</v>
      </c>
      <c r="D44" s="87">
        <f>ACCESSOIRES!L44</f>
        <v>0</v>
      </c>
      <c r="E44" s="22">
        <f>ACCESSOIRES!N44</f>
        <v>0</v>
      </c>
      <c r="F44" s="22">
        <f>ACCESSOIRES!V44</f>
        <v>0</v>
      </c>
      <c r="G44" s="96">
        <f>ACCESSOIRES!W44</f>
        <v>0</v>
      </c>
      <c r="H44" s="80">
        <f>ACCESSOIRES!Z44</f>
        <v>0</v>
      </c>
      <c r="I44" s="80">
        <f>ACCESSOIRES!AH44</f>
        <v>0</v>
      </c>
      <c r="J44" s="87">
        <f>ACCESSOIRES!AI44</f>
        <v>0</v>
      </c>
      <c r="K44" s="22">
        <f>ACCESSOIRES!AK44</f>
        <v>0</v>
      </c>
      <c r="L44" s="80">
        <f>ACCESSOIRES!AS44</f>
        <v>0</v>
      </c>
      <c r="M44" s="87">
        <f>ACCESSOIRES!AT44</f>
        <v>0</v>
      </c>
      <c r="N44" s="80">
        <f>ACCESSOIRES!AW44</f>
        <v>0</v>
      </c>
      <c r="O44" s="80">
        <f>ACCESSOIRES!BE44</f>
        <v>0</v>
      </c>
      <c r="P44" s="87">
        <f>ACCESSOIRES!BF44</f>
        <v>0</v>
      </c>
      <c r="Q44" s="22" t="str">
        <f>ACCESSOIRES!BH44</f>
        <v>4233.013</v>
      </c>
      <c r="R44" s="80">
        <f>ACCESSOIRES!BP44</f>
        <v>109</v>
      </c>
      <c r="S44" s="87">
        <f>ACCESSOIRES!BQ44</f>
        <v>0</v>
      </c>
      <c r="T44" s="22">
        <f>ACCESSOIRES!BT44</f>
        <v>0</v>
      </c>
      <c r="U44" s="80">
        <f>ACCESSOIRES!CB44</f>
        <v>0</v>
      </c>
      <c r="V44" s="87">
        <f>ACCESSOIRES!CC44</f>
        <v>0</v>
      </c>
      <c r="W44" s="80">
        <f>ACCESSOIRES!CE44</f>
        <v>0</v>
      </c>
      <c r="X44" s="80">
        <f>ACCESSOIRES!CM44</f>
        <v>0</v>
      </c>
      <c r="Y44" s="87">
        <f>ACCESSOIRES!CN44</f>
        <v>0</v>
      </c>
      <c r="Z44" s="22">
        <f>ACCESSOIRES!CQ44</f>
        <v>0</v>
      </c>
      <c r="AA44" s="80">
        <f>ACCESSOIRES!CY44</f>
        <v>0</v>
      </c>
      <c r="AB44" s="87">
        <f>ACCESSOIRES!CZ44</f>
        <v>0</v>
      </c>
      <c r="AC44" s="22" t="str">
        <f>ACCESSOIRES!DB44</f>
        <v>891.2011</v>
      </c>
      <c r="AD44" s="80">
        <f>ACCESSOIRES!DJ44</f>
        <v>109.7</v>
      </c>
      <c r="AE44" s="87">
        <f>ACCESSOIRES!DK44</f>
        <v>0</v>
      </c>
      <c r="AF44" s="153"/>
    </row>
    <row r="45" spans="1:32">
      <c r="A45" s="152" t="s">
        <v>26</v>
      </c>
      <c r="B45" s="80">
        <f>ACCESSOIRES!C45</f>
        <v>0</v>
      </c>
      <c r="C45" s="80">
        <f>ACCESSOIRES!K45</f>
        <v>0</v>
      </c>
      <c r="D45" s="87">
        <f>ACCESSOIRES!L45</f>
        <v>0</v>
      </c>
      <c r="E45" s="22">
        <f>ACCESSOIRES!N45</f>
        <v>0</v>
      </c>
      <c r="F45" s="22">
        <f>ACCESSOIRES!V45</f>
        <v>0</v>
      </c>
      <c r="G45" s="96">
        <f>ACCESSOIRES!W45</f>
        <v>0</v>
      </c>
      <c r="H45" s="80">
        <f>ACCESSOIRES!Z45</f>
        <v>0</v>
      </c>
      <c r="I45" s="80">
        <f>ACCESSOIRES!AH45</f>
        <v>0</v>
      </c>
      <c r="J45" s="87">
        <f>ACCESSOIRES!AI45</f>
        <v>0</v>
      </c>
      <c r="K45" s="22" t="str">
        <f>ACCESSOIRES!AK45</f>
        <v>2211.862</v>
      </c>
      <c r="L45" s="80">
        <f>ACCESSOIRES!AS45</f>
        <v>26</v>
      </c>
      <c r="M45" s="87">
        <f>ACCESSOIRES!AT45</f>
        <v>0</v>
      </c>
      <c r="N45" s="80">
        <f>ACCESSOIRES!AW45</f>
        <v>0</v>
      </c>
      <c r="O45" s="80">
        <f>ACCESSOIRES!BE45</f>
        <v>0</v>
      </c>
      <c r="P45" s="87">
        <f>ACCESSOIRES!BF45</f>
        <v>0</v>
      </c>
      <c r="Q45" s="22">
        <f>ACCESSOIRES!BH45</f>
        <v>0</v>
      </c>
      <c r="R45" s="80">
        <f>ACCESSOIRES!BP45</f>
        <v>0</v>
      </c>
      <c r="S45" s="87">
        <f>ACCESSOIRES!BQ45</f>
        <v>0</v>
      </c>
      <c r="T45" s="22" t="str">
        <f>ACCESSOIRES!BT45</f>
        <v>5058W</v>
      </c>
      <c r="U45" s="80">
        <f>ACCESSOIRES!CB45</f>
        <v>29</v>
      </c>
      <c r="V45" s="87">
        <f>ACCESSOIRES!CC45</f>
        <v>0</v>
      </c>
      <c r="W45" s="80">
        <f>ACCESSOIRES!CE45</f>
        <v>0</v>
      </c>
      <c r="X45" s="80">
        <f>ACCESSOIRES!CM45</f>
        <v>0</v>
      </c>
      <c r="Y45" s="87">
        <f>ACCESSOIRES!CN45</f>
        <v>0</v>
      </c>
      <c r="Z45" s="22" t="str">
        <f>ACCESSOIRES!CQ45</f>
        <v>ECM1337</v>
      </c>
      <c r="AA45" s="80">
        <f>ACCESSOIRES!CY45</f>
        <v>34.803600000000003</v>
      </c>
      <c r="AB45" s="87">
        <f>ACCESSOIRES!CZ45</f>
        <v>26.102700000000002</v>
      </c>
      <c r="AC45" s="22">
        <f>ACCESSOIRES!DB45</f>
        <v>0</v>
      </c>
      <c r="AD45" s="80">
        <f>ACCESSOIRES!DJ45</f>
        <v>0</v>
      </c>
      <c r="AE45" s="87">
        <f>ACCESSOIRES!DK45</f>
        <v>0</v>
      </c>
      <c r="AF45" s="152" t="s">
        <v>26</v>
      </c>
    </row>
    <row r="46" spans="1:32">
      <c r="A46" s="153"/>
      <c r="B46" s="80">
        <f>ACCESSOIRES!C46</f>
        <v>0</v>
      </c>
      <c r="C46" s="80">
        <f>ACCESSOIRES!K46</f>
        <v>0</v>
      </c>
      <c r="D46" s="87">
        <f>ACCESSOIRES!L46</f>
        <v>0</v>
      </c>
      <c r="E46" s="22" t="str">
        <f>ACCESSOIRES!N46</f>
        <v>852.760</v>
      </c>
      <c r="F46" s="22">
        <f>ACCESSOIRES!V46</f>
        <v>12.013333333333334</v>
      </c>
      <c r="G46" s="96">
        <f>ACCESSOIRES!W46</f>
        <v>9.01</v>
      </c>
      <c r="H46" s="80">
        <f>ACCESSOIRES!Z46</f>
        <v>0</v>
      </c>
      <c r="I46" s="80">
        <f>ACCESSOIRES!AH46</f>
        <v>0</v>
      </c>
      <c r="J46" s="87">
        <f>ACCESSOIRES!AI46</f>
        <v>0</v>
      </c>
      <c r="K46" s="22" t="str">
        <f>ACCESSOIRES!AK46</f>
        <v>2211.861</v>
      </c>
      <c r="L46" s="80">
        <f>ACCESSOIRES!AS46</f>
        <v>26</v>
      </c>
      <c r="M46" s="87">
        <f>ACCESSOIRES!AT46</f>
        <v>0</v>
      </c>
      <c r="N46" s="80">
        <f>ACCESSOIRES!AW46</f>
        <v>0</v>
      </c>
      <c r="O46" s="80">
        <f>ACCESSOIRES!BE46</f>
        <v>0</v>
      </c>
      <c r="P46" s="87">
        <f>ACCESSOIRES!BF46</f>
        <v>0</v>
      </c>
      <c r="Q46" s="22">
        <f>ACCESSOIRES!BH46</f>
        <v>0</v>
      </c>
      <c r="R46" s="80">
        <f>ACCESSOIRES!BP46</f>
        <v>0</v>
      </c>
      <c r="S46" s="87">
        <f>ACCESSOIRES!BQ46</f>
        <v>0</v>
      </c>
      <c r="T46" s="22" t="str">
        <f>ACCESSOIRES!BT46</f>
        <v>5056W</v>
      </c>
      <c r="U46" s="80">
        <f>ACCESSOIRES!CB46</f>
        <v>29</v>
      </c>
      <c r="V46" s="87">
        <f>ACCESSOIRES!CC46</f>
        <v>0</v>
      </c>
      <c r="W46" s="80" t="str">
        <f>ACCESSOIRES!CE46</f>
        <v>SG0.720.0690</v>
      </c>
      <c r="X46" s="80">
        <f>ACCESSOIRES!CM46</f>
        <v>22.604399999999998</v>
      </c>
      <c r="Y46" s="87">
        <f>ACCESSOIRES!CN46</f>
        <v>22.604399999999998</v>
      </c>
      <c r="Z46" s="22" t="str">
        <f>ACCESSOIRES!CQ46</f>
        <v>ECM1333</v>
      </c>
      <c r="AA46" s="80">
        <f>ACCESSOIRES!CY46</f>
        <v>31.873399999999997</v>
      </c>
      <c r="AB46" s="87">
        <f>ACCESSOIRES!CZ46</f>
        <v>23.905049999999996</v>
      </c>
      <c r="AC46" s="22">
        <f>ACCESSOIRES!DB46</f>
        <v>0</v>
      </c>
      <c r="AD46" s="80">
        <f>ACCESSOIRES!DJ46</f>
        <v>0</v>
      </c>
      <c r="AE46" s="87">
        <f>ACCESSOIRES!DK46</f>
        <v>0</v>
      </c>
      <c r="AF46" s="153"/>
    </row>
    <row r="47" spans="1:32">
      <c r="A47" s="152" t="s">
        <v>30</v>
      </c>
      <c r="B47" s="80">
        <f>ACCESSOIRES!C47</f>
        <v>0</v>
      </c>
      <c r="C47" s="80">
        <f>ACCESSOIRES!K47</f>
        <v>0</v>
      </c>
      <c r="D47" s="87">
        <f>ACCESSOIRES!L47</f>
        <v>0</v>
      </c>
      <c r="E47" s="22" t="str">
        <f>ACCESSOIRES!N47</f>
        <v>000.111S</v>
      </c>
      <c r="F47" s="22">
        <f>ACCESSOIRES!V47</f>
        <v>9.868E-3</v>
      </c>
      <c r="G47" s="96">
        <f>ACCESSOIRES!W47</f>
        <v>7.4010000000000005E-3</v>
      </c>
      <c r="H47" s="80">
        <f>ACCESSOIRES!Z47</f>
        <v>1000</v>
      </c>
      <c r="I47" s="80">
        <f>ACCESSOIRES!AH47</f>
        <v>0</v>
      </c>
      <c r="J47" s="87">
        <f>ACCESSOIRES!AI47</f>
        <v>0</v>
      </c>
      <c r="K47" s="22">
        <f>ACCESSOIRES!AK47</f>
        <v>0</v>
      </c>
      <c r="L47" s="80">
        <f>ACCESSOIRES!AS47</f>
        <v>0.69599999999999995</v>
      </c>
      <c r="M47" s="87">
        <f>ACCESSOIRES!AT47</f>
        <v>0</v>
      </c>
      <c r="N47" s="80">
        <f>ACCESSOIRES!AW47</f>
        <v>0</v>
      </c>
      <c r="O47" s="80">
        <f>ACCESSOIRES!BE47</f>
        <v>1.4500000000000001E-2</v>
      </c>
      <c r="P47" s="87">
        <f>ACCESSOIRES!BF47</f>
        <v>9.4250000000000011E-3</v>
      </c>
      <c r="Q47" s="22">
        <f>ACCESSOIRES!BH47</f>
        <v>0</v>
      </c>
      <c r="R47" s="80">
        <f>ACCESSOIRES!BP47</f>
        <v>0.496</v>
      </c>
      <c r="S47" s="87">
        <f>ACCESSOIRES!BQ47</f>
        <v>0</v>
      </c>
      <c r="T47" s="22">
        <f>ACCESSOIRES!BT47</f>
        <v>0</v>
      </c>
      <c r="U47" s="80">
        <f>ACCESSOIRES!CB47</f>
        <v>0.38</v>
      </c>
      <c r="V47" s="87">
        <f>ACCESSOIRES!CC47</f>
        <v>0</v>
      </c>
      <c r="W47" s="80">
        <f>ACCESSOIRES!CE47</f>
        <v>0</v>
      </c>
      <c r="X47" s="80">
        <f>ACCESSOIRES!CM47</f>
        <v>0</v>
      </c>
      <c r="Y47" s="87">
        <f>ACCESSOIRES!CN47</f>
        <v>0</v>
      </c>
      <c r="Z47" s="22">
        <f>ACCESSOIRES!CQ47</f>
        <v>0</v>
      </c>
      <c r="AA47" s="80">
        <f>ACCESSOIRES!CY47</f>
        <v>0</v>
      </c>
      <c r="AB47" s="87">
        <f>ACCESSOIRES!CZ47</f>
        <v>0</v>
      </c>
      <c r="AC47" s="22">
        <f>ACCESSOIRES!DB47</f>
        <v>0</v>
      </c>
      <c r="AD47" s="80">
        <f>ACCESSOIRES!DJ47</f>
        <v>0</v>
      </c>
      <c r="AE47" s="87">
        <f>ACCESSOIRES!DK47</f>
        <v>0</v>
      </c>
      <c r="AF47" s="152" t="s">
        <v>30</v>
      </c>
    </row>
    <row r="48" spans="1:32">
      <c r="A48" s="155"/>
      <c r="B48" s="80">
        <f>ACCESSOIRES!C48</f>
        <v>0</v>
      </c>
      <c r="C48" s="80">
        <f>ACCESSOIRES!K48</f>
        <v>0</v>
      </c>
      <c r="D48" s="87">
        <f>ACCESSOIRES!L48</f>
        <v>0</v>
      </c>
      <c r="E48" s="22" t="str">
        <f>ACCESSOIRES!N48</f>
        <v>000.127</v>
      </c>
      <c r="F48" s="22">
        <f>ACCESSOIRES!V48</f>
        <v>3.3027999999999995E-2</v>
      </c>
      <c r="G48" s="96">
        <f>ACCESSOIRES!W48</f>
        <v>2.4770999999999998E-2</v>
      </c>
      <c r="H48" s="80">
        <f>ACCESSOIRES!Z48</f>
        <v>1000</v>
      </c>
      <c r="I48" s="80">
        <f>ACCESSOIRES!AH48</f>
        <v>0</v>
      </c>
      <c r="J48" s="87">
        <f>ACCESSOIRES!AI48</f>
        <v>0</v>
      </c>
      <c r="K48" s="22">
        <f>ACCESSOIRES!AK48</f>
        <v>0</v>
      </c>
      <c r="L48" s="80">
        <f>ACCESSOIRES!AS48</f>
        <v>0</v>
      </c>
      <c r="M48" s="87">
        <f>ACCESSOIRES!AT48</f>
        <v>0</v>
      </c>
      <c r="N48" s="80">
        <f>ACCESSOIRES!AW48</f>
        <v>0</v>
      </c>
      <c r="O48" s="80">
        <f>ACCESSOIRES!BE48</f>
        <v>0</v>
      </c>
      <c r="P48" s="87">
        <f>ACCESSOIRES!BF48</f>
        <v>0</v>
      </c>
      <c r="Q48" s="22">
        <f>ACCESSOIRES!BH48</f>
        <v>0</v>
      </c>
      <c r="R48" s="80">
        <f>ACCESSOIRES!BP48</f>
        <v>0</v>
      </c>
      <c r="S48" s="87">
        <f>ACCESSOIRES!BQ48</f>
        <v>0</v>
      </c>
      <c r="T48" s="22">
        <f>ACCESSOIRES!BT48</f>
        <v>0</v>
      </c>
      <c r="U48" s="80">
        <f>ACCESSOIRES!CB48</f>
        <v>0</v>
      </c>
      <c r="V48" s="87">
        <f>ACCESSOIRES!CC48</f>
        <v>0</v>
      </c>
      <c r="W48" s="80">
        <f>ACCESSOIRES!CE48</f>
        <v>0</v>
      </c>
      <c r="X48" s="80">
        <f>ACCESSOIRES!CM48</f>
        <v>0</v>
      </c>
      <c r="Y48" s="87">
        <f>ACCESSOIRES!CN48</f>
        <v>0</v>
      </c>
      <c r="Z48" s="22">
        <f>ACCESSOIRES!CQ48</f>
        <v>0</v>
      </c>
      <c r="AA48" s="80">
        <f>ACCESSOIRES!CY48</f>
        <v>0</v>
      </c>
      <c r="AB48" s="87">
        <f>ACCESSOIRES!CZ48</f>
        <v>0</v>
      </c>
      <c r="AC48" s="22">
        <f>ACCESSOIRES!DB48</f>
        <v>0</v>
      </c>
      <c r="AD48" s="80">
        <f>ACCESSOIRES!DJ48</f>
        <v>0</v>
      </c>
      <c r="AE48" s="87">
        <f>ACCESSOIRES!DK48</f>
        <v>0</v>
      </c>
      <c r="AF48" s="155"/>
    </row>
    <row r="49" spans="1:32">
      <c r="A49" s="153"/>
      <c r="B49" s="80">
        <f>ACCESSOIRES!C49</f>
        <v>0</v>
      </c>
      <c r="C49" s="80">
        <f>ACCESSOIRES!K49</f>
        <v>0</v>
      </c>
      <c r="D49" s="87">
        <f>ACCESSOIRES!L49</f>
        <v>0</v>
      </c>
      <c r="E49" s="22" t="str">
        <f>ACCESSOIRES!N49</f>
        <v>000.111LF</v>
      </c>
      <c r="F49" s="22">
        <f>ACCESSOIRES!V49</f>
        <v>2.5003333333333336E-2</v>
      </c>
      <c r="G49" s="96">
        <f>ACCESSOIRES!W49</f>
        <v>1.8752500000000002E-2</v>
      </c>
      <c r="H49" s="80">
        <f>ACCESSOIRES!Z49</f>
        <v>1000</v>
      </c>
      <c r="I49" s="80">
        <f>ACCESSOIRES!AH49</f>
        <v>0</v>
      </c>
      <c r="J49" s="87">
        <f>ACCESSOIRES!AI49</f>
        <v>0</v>
      </c>
      <c r="K49" s="22">
        <f>ACCESSOIRES!AK49</f>
        <v>0</v>
      </c>
      <c r="L49" s="80">
        <f>ACCESSOIRES!AS49</f>
        <v>0</v>
      </c>
      <c r="M49" s="87">
        <f>ACCESSOIRES!AT49</f>
        <v>0</v>
      </c>
      <c r="N49" s="80">
        <f>ACCESSOIRES!AW49</f>
        <v>0</v>
      </c>
      <c r="O49" s="80">
        <f>ACCESSOIRES!BE49</f>
        <v>0</v>
      </c>
      <c r="P49" s="87">
        <f>ACCESSOIRES!BF49</f>
        <v>0</v>
      </c>
      <c r="Q49" s="22">
        <f>ACCESSOIRES!BH49</f>
        <v>0</v>
      </c>
      <c r="R49" s="80">
        <f>ACCESSOIRES!BP49</f>
        <v>0</v>
      </c>
      <c r="S49" s="87">
        <f>ACCESSOIRES!BQ49</f>
        <v>0</v>
      </c>
      <c r="T49" s="22">
        <f>ACCESSOIRES!BT49</f>
        <v>0</v>
      </c>
      <c r="U49" s="80">
        <f>ACCESSOIRES!CB49</f>
        <v>0</v>
      </c>
      <c r="V49" s="87">
        <f>ACCESSOIRES!CC49</f>
        <v>0</v>
      </c>
      <c r="W49" s="80">
        <f>ACCESSOIRES!CE49</f>
        <v>0</v>
      </c>
      <c r="X49" s="80">
        <f>ACCESSOIRES!CM49</f>
        <v>0</v>
      </c>
      <c r="Y49" s="87">
        <f>ACCESSOIRES!CN49</f>
        <v>0</v>
      </c>
      <c r="Z49" s="22">
        <f>ACCESSOIRES!CQ49</f>
        <v>0</v>
      </c>
      <c r="AA49" s="80">
        <f>ACCESSOIRES!CY49</f>
        <v>0</v>
      </c>
      <c r="AB49" s="87">
        <f>ACCESSOIRES!CZ49</f>
        <v>0</v>
      </c>
      <c r="AC49" s="22">
        <f>ACCESSOIRES!DB49</f>
        <v>0</v>
      </c>
      <c r="AD49" s="80">
        <f>ACCESSOIRES!DJ49</f>
        <v>0</v>
      </c>
      <c r="AE49" s="87">
        <f>ACCESSOIRES!DK49</f>
        <v>0</v>
      </c>
      <c r="AF49" s="153"/>
    </row>
    <row r="50" spans="1:32">
      <c r="A50" s="152" t="s">
        <v>35</v>
      </c>
      <c r="B50" s="80">
        <f>ACCESSOIRES!C50</f>
        <v>0</v>
      </c>
      <c r="C50" s="80">
        <f>ACCESSOIRES!K50</f>
        <v>0</v>
      </c>
      <c r="D50" s="87">
        <f>ACCESSOIRES!L50</f>
        <v>0</v>
      </c>
      <c r="E50" s="22">
        <f>ACCESSOIRES!N50</f>
        <v>0</v>
      </c>
      <c r="F50" s="22">
        <f>ACCESSOIRES!V50</f>
        <v>0</v>
      </c>
      <c r="G50" s="96">
        <f>ACCESSOIRES!W50</f>
        <v>0</v>
      </c>
      <c r="H50" s="80">
        <f>ACCESSOIRES!Z50</f>
        <v>0</v>
      </c>
      <c r="I50" s="80">
        <f>ACCESSOIRES!AH50</f>
        <v>0</v>
      </c>
      <c r="J50" s="87">
        <f>ACCESSOIRES!AI50</f>
        <v>0</v>
      </c>
      <c r="K50" s="22">
        <f>ACCESSOIRES!AK50</f>
        <v>0</v>
      </c>
      <c r="L50" s="80">
        <f>ACCESSOIRES!AS50</f>
        <v>0</v>
      </c>
      <c r="M50" s="87">
        <f>ACCESSOIRES!AT50</f>
        <v>0</v>
      </c>
      <c r="N50" s="80" t="str">
        <f>ACCESSOIRES!AW50</f>
        <v>K6060.06</v>
      </c>
      <c r="O50" s="80">
        <f>ACCESSOIRES!BE50</f>
        <v>2.4037500000000001</v>
      </c>
      <c r="P50" s="87">
        <f>ACCESSOIRES!BF50</f>
        <v>1.5624375000000001</v>
      </c>
      <c r="Q50" s="22">
        <f>ACCESSOIRES!BH50</f>
        <v>0</v>
      </c>
      <c r="R50" s="80">
        <f>ACCESSOIRES!BP50</f>
        <v>0</v>
      </c>
      <c r="S50" s="87">
        <f>ACCESSOIRES!BQ50</f>
        <v>0</v>
      </c>
      <c r="T50" s="22" t="str">
        <f>ACCESSOIRES!BT50</f>
        <v>ETGY030</v>
      </c>
      <c r="U50" s="80">
        <f>ACCESSOIRES!CB50</f>
        <v>0.5</v>
      </c>
      <c r="V50" s="87">
        <f>ACCESSOIRES!CC50</f>
        <v>0</v>
      </c>
      <c r="W50" s="80" t="str">
        <f>ACCESSOIRES!CE50</f>
        <v>OR0.640.2030</v>
      </c>
      <c r="X50" s="80">
        <f>ACCESSOIRES!CM50</f>
        <v>2.640768</v>
      </c>
      <c r="Y50" s="87">
        <f>ACCESSOIRES!CN50</f>
        <v>2.640768</v>
      </c>
      <c r="Z50" s="22" t="str">
        <f>ACCESSOIRES!CQ50</f>
        <v>J00389</v>
      </c>
      <c r="AA50" s="80">
        <f>ACCESSOIRES!CY50</f>
        <v>3.3886666666666665</v>
      </c>
      <c r="AB50" s="87">
        <f>ACCESSOIRES!CZ50</f>
        <v>2.5415000000000001</v>
      </c>
      <c r="AC50" s="22">
        <f>ACCESSOIRES!DB50</f>
        <v>0</v>
      </c>
      <c r="AD50" s="80">
        <f>ACCESSOIRES!DJ50</f>
        <v>0</v>
      </c>
      <c r="AE50" s="87">
        <f>ACCESSOIRES!DK50</f>
        <v>0</v>
      </c>
      <c r="AF50" s="152" t="s">
        <v>35</v>
      </c>
    </row>
    <row r="51" spans="1:32">
      <c r="A51" s="153"/>
      <c r="B51" s="80">
        <f>ACCESSOIRES!C51</f>
        <v>0</v>
      </c>
      <c r="C51" s="80">
        <f>ACCESSOIRES!K51</f>
        <v>0</v>
      </c>
      <c r="D51" s="87">
        <f>ACCESSOIRES!L51</f>
        <v>0</v>
      </c>
      <c r="E51" s="22">
        <f>ACCESSOIRES!N51</f>
        <v>0</v>
      </c>
      <c r="F51" s="22">
        <f>ACCESSOIRES!V51</f>
        <v>0</v>
      </c>
      <c r="G51" s="96">
        <f>ACCESSOIRES!W51</f>
        <v>0</v>
      </c>
      <c r="H51" s="80">
        <f>ACCESSOIRES!Z51</f>
        <v>0</v>
      </c>
      <c r="I51" s="80">
        <f>ACCESSOIRES!AH51</f>
        <v>0</v>
      </c>
      <c r="J51" s="87">
        <f>ACCESSOIRES!AI51</f>
        <v>0</v>
      </c>
      <c r="K51" s="22">
        <f>ACCESSOIRES!AK51</f>
        <v>0</v>
      </c>
      <c r="L51" s="80">
        <f>ACCESSOIRES!AS51</f>
        <v>0</v>
      </c>
      <c r="M51" s="87">
        <f>ACCESSOIRES!AT51</f>
        <v>0</v>
      </c>
      <c r="N51" s="80" t="str">
        <f>ACCESSOIRES!AW51</f>
        <v>K6020.06</v>
      </c>
      <c r="O51" s="80">
        <f>ACCESSOIRES!BE51</f>
        <v>2.4037500000000001</v>
      </c>
      <c r="P51" s="87">
        <f>ACCESSOIRES!BF51</f>
        <v>1.5624375000000001</v>
      </c>
      <c r="Q51" s="22">
        <f>ACCESSOIRES!BH51</f>
        <v>0</v>
      </c>
      <c r="R51" s="80">
        <f>ACCESSOIRES!BP51</f>
        <v>0</v>
      </c>
      <c r="S51" s="87">
        <f>ACCESSOIRES!BQ51</f>
        <v>0</v>
      </c>
      <c r="T51" s="22" t="str">
        <f>ACCESSOIRES!BT51</f>
        <v>ETCL030</v>
      </c>
      <c r="U51" s="80">
        <f>ACCESSOIRES!CB51</f>
        <v>0.5</v>
      </c>
      <c r="V51" s="87">
        <f>ACCESSOIRES!CC51</f>
        <v>0</v>
      </c>
      <c r="W51" s="80" t="str">
        <f>ACCESSOIRES!CE51</f>
        <v>OR0.640.2031</v>
      </c>
      <c r="X51" s="80">
        <f>ACCESSOIRES!CM51</f>
        <v>2.640768</v>
      </c>
      <c r="Y51" s="87">
        <f>ACCESSOIRES!CN51</f>
        <v>2.640768</v>
      </c>
      <c r="Z51" s="22" t="str">
        <f>ACCESSOIRES!CQ51</f>
        <v>J00388</v>
      </c>
      <c r="AA51" s="80">
        <f>ACCESSOIRES!CY51</f>
        <v>3.3886666666666665</v>
      </c>
      <c r="AB51" s="87">
        <f>ACCESSOIRES!CZ51</f>
        <v>2.5415000000000001</v>
      </c>
      <c r="AC51" s="22">
        <f>ACCESSOIRES!DB51</f>
        <v>0</v>
      </c>
      <c r="AD51" s="80">
        <f>ACCESSOIRES!DJ51</f>
        <v>0</v>
      </c>
      <c r="AE51" s="87">
        <f>ACCESSOIRES!DK51</f>
        <v>0</v>
      </c>
      <c r="AF51" s="153"/>
    </row>
    <row r="52" spans="1:32">
      <c r="A52" s="83" t="s">
        <v>113</v>
      </c>
      <c r="B52" s="80" t="str">
        <f>ACCESSOIRES!C52</f>
        <v>885.146</v>
      </c>
      <c r="C52" s="80">
        <f>ACCESSOIRES!K52</f>
        <v>198.87</v>
      </c>
      <c r="D52" s="87">
        <f>ACCESSOIRES!L52</f>
        <v>129.2655</v>
      </c>
      <c r="E52" s="22">
        <f>ACCESSOIRES!N52</f>
        <v>0</v>
      </c>
      <c r="F52" s="22">
        <f>ACCESSOIRES!V52</f>
        <v>0</v>
      </c>
      <c r="G52" s="96">
        <f>ACCESSOIRES!W52</f>
        <v>0</v>
      </c>
      <c r="H52" s="80">
        <f>ACCESSOIRES!Z52</f>
        <v>0</v>
      </c>
      <c r="I52" s="80">
        <f>ACCESSOIRES!AH52</f>
        <v>0</v>
      </c>
      <c r="J52" s="87">
        <f>ACCESSOIRES!AI52</f>
        <v>0</v>
      </c>
      <c r="K52" s="22">
        <f>ACCESSOIRES!AK52</f>
        <v>0</v>
      </c>
      <c r="L52" s="80">
        <f>ACCESSOIRES!AS52</f>
        <v>0</v>
      </c>
      <c r="M52" s="87">
        <f>ACCESSOIRES!AT52</f>
        <v>0</v>
      </c>
      <c r="N52" s="80">
        <f>ACCESSOIRES!AW52</f>
        <v>0</v>
      </c>
      <c r="O52" s="80">
        <f>ACCESSOIRES!BE52</f>
        <v>0</v>
      </c>
      <c r="P52" s="87">
        <f>ACCESSOIRES!BF52</f>
        <v>0</v>
      </c>
      <c r="Q52" s="22">
        <f>ACCESSOIRES!BH52</f>
        <v>0</v>
      </c>
      <c r="R52" s="80">
        <f>ACCESSOIRES!BP52</f>
        <v>0</v>
      </c>
      <c r="S52" s="87">
        <f>ACCESSOIRES!BQ52</f>
        <v>0</v>
      </c>
      <c r="T52" s="22">
        <f>ACCESSOIRES!BT52</f>
        <v>0</v>
      </c>
      <c r="U52" s="80">
        <f>ACCESSOIRES!CB52</f>
        <v>0</v>
      </c>
      <c r="V52" s="87">
        <f>ACCESSOIRES!CC52</f>
        <v>0</v>
      </c>
      <c r="W52" s="80">
        <f>ACCESSOIRES!CE52</f>
        <v>0</v>
      </c>
      <c r="X52" s="80">
        <f>ACCESSOIRES!CM52</f>
        <v>0</v>
      </c>
      <c r="Y52" s="87">
        <f>ACCESSOIRES!CN52</f>
        <v>0</v>
      </c>
      <c r="Z52" s="22">
        <f>ACCESSOIRES!CQ52</f>
        <v>0</v>
      </c>
      <c r="AA52" s="80">
        <f>ACCESSOIRES!CY52</f>
        <v>0</v>
      </c>
      <c r="AB52" s="87">
        <f>ACCESSOIRES!CZ52</f>
        <v>0</v>
      </c>
      <c r="AC52" s="22">
        <f>ACCESSOIRES!DB52</f>
        <v>0</v>
      </c>
      <c r="AD52" s="80">
        <f>ACCESSOIRES!DJ52</f>
        <v>0</v>
      </c>
      <c r="AE52" s="87">
        <f>ACCESSOIRES!DK52</f>
        <v>0</v>
      </c>
      <c r="AF52" s="83" t="s">
        <v>113</v>
      </c>
    </row>
    <row r="53" spans="1:32">
      <c r="A53" s="152" t="s">
        <v>181</v>
      </c>
      <c r="B53" s="80">
        <f>ACCESSOIRES!C53</f>
        <v>0</v>
      </c>
      <c r="C53" s="80">
        <f>ACCESSOIRES!K53</f>
        <v>0</v>
      </c>
      <c r="D53" s="87">
        <f>ACCESSOIRES!L53</f>
        <v>0</v>
      </c>
      <c r="E53" s="22">
        <f>ACCESSOIRES!N53</f>
        <v>0</v>
      </c>
      <c r="F53" s="22">
        <f>ACCESSOIRES!V53</f>
        <v>0</v>
      </c>
      <c r="G53" s="96">
        <f>ACCESSOIRES!W53</f>
        <v>0</v>
      </c>
      <c r="H53" s="80">
        <f>ACCESSOIRES!Z53</f>
        <v>0</v>
      </c>
      <c r="I53" s="80">
        <f>ACCESSOIRES!AH53</f>
        <v>0</v>
      </c>
      <c r="J53" s="87">
        <f>ACCESSOIRES!AI53</f>
        <v>0</v>
      </c>
      <c r="K53" s="22" t="str">
        <f>ACCESSOIRES!AK53</f>
        <v>226.433</v>
      </c>
      <c r="L53" s="80">
        <f>ACCESSOIRES!AS53</f>
        <v>11.2</v>
      </c>
      <c r="M53" s="87">
        <f>ACCESSOIRES!AT53</f>
        <v>0</v>
      </c>
      <c r="N53" s="80">
        <f>ACCESSOIRES!AW53</f>
        <v>0</v>
      </c>
      <c r="O53" s="80">
        <f>ACCESSOIRES!BE53</f>
        <v>10.51</v>
      </c>
      <c r="P53" s="87">
        <f>ACCESSOIRES!BF53</f>
        <v>7.8825000000000003</v>
      </c>
      <c r="Q53" s="22" t="str">
        <f>ACCESSOIRES!BH53</f>
        <v>5684.008</v>
      </c>
      <c r="R53" s="80">
        <f>ACCESSOIRES!BP53</f>
        <v>8.8099999999999987</v>
      </c>
      <c r="S53" s="87">
        <f>ACCESSOIRES!BQ53</f>
        <v>0</v>
      </c>
      <c r="T53" s="22">
        <f>ACCESSOIRES!BT53</f>
        <v>0</v>
      </c>
      <c r="U53" s="80">
        <f>ACCESSOIRES!CB53</f>
        <v>0</v>
      </c>
      <c r="V53" s="87">
        <f>ACCESSOIRES!CC53</f>
        <v>0</v>
      </c>
      <c r="W53" s="80" t="str">
        <f>ACCESSOIRES!CE53</f>
        <v>OR0.741.1171</v>
      </c>
      <c r="X53" s="80">
        <f>ACCESSOIRES!CM53</f>
        <v>0.88743199999999989</v>
      </c>
      <c r="Y53" s="87">
        <f>ACCESSOIRES!CN53</f>
        <v>0.88743199999999989</v>
      </c>
      <c r="Z53" s="22">
        <f>ACCESSOIRES!CQ53</f>
        <v>0</v>
      </c>
      <c r="AA53" s="80">
        <f>ACCESSOIRES!CY53</f>
        <v>0</v>
      </c>
      <c r="AB53" s="87">
        <f>ACCESSOIRES!CZ53</f>
        <v>0</v>
      </c>
      <c r="AC53" s="22" t="str">
        <f>ACCESSOIRES!DB53</f>
        <v>100.5104</v>
      </c>
      <c r="AD53" s="80">
        <f>ACCESSOIRES!DJ53</f>
        <v>2.29</v>
      </c>
      <c r="AE53" s="87">
        <f>ACCESSOIRES!DK53</f>
        <v>0</v>
      </c>
      <c r="AF53" s="152" t="s">
        <v>181</v>
      </c>
    </row>
    <row r="54" spans="1:32">
      <c r="A54" s="153"/>
      <c r="B54" s="80">
        <f>ACCESSOIRES!C54</f>
        <v>0</v>
      </c>
      <c r="C54" s="80">
        <f>ACCESSOIRES!K54</f>
        <v>0</v>
      </c>
      <c r="D54" s="87">
        <f>ACCESSOIRES!L54</f>
        <v>0</v>
      </c>
      <c r="E54" s="22">
        <f>ACCESSOIRES!N54</f>
        <v>0</v>
      </c>
      <c r="F54" s="22">
        <f>ACCESSOIRES!V54</f>
        <v>0</v>
      </c>
      <c r="G54" s="96">
        <f>ACCESSOIRES!W54</f>
        <v>0</v>
      </c>
      <c r="H54" s="80">
        <f>ACCESSOIRES!Z54</f>
        <v>0</v>
      </c>
      <c r="I54" s="80">
        <f>ACCESSOIRES!AH54</f>
        <v>0</v>
      </c>
      <c r="J54" s="87">
        <f>ACCESSOIRES!AI54</f>
        <v>0</v>
      </c>
      <c r="K54" s="22">
        <f>ACCESSOIRES!AK54</f>
        <v>0</v>
      </c>
      <c r="L54" s="80">
        <f>ACCESSOIRES!AS54</f>
        <v>0</v>
      </c>
      <c r="M54" s="87">
        <f>ACCESSOIRES!AT54</f>
        <v>0</v>
      </c>
      <c r="N54" s="80">
        <f>ACCESSOIRES!AW54</f>
        <v>0</v>
      </c>
      <c r="O54" s="80">
        <f>ACCESSOIRES!BE54</f>
        <v>0</v>
      </c>
      <c r="P54" s="87">
        <f>ACCESSOIRES!BF54</f>
        <v>0</v>
      </c>
      <c r="Q54" s="22" t="str">
        <f>ACCESSOIRES!BH54</f>
        <v>1386.111</v>
      </c>
      <c r="R54" s="80">
        <f>ACCESSOIRES!BP54</f>
        <v>2.0499999999999998</v>
      </c>
      <c r="S54" s="87">
        <f>ACCESSOIRES!BQ54</f>
        <v>0</v>
      </c>
      <c r="T54" s="22">
        <f>ACCESSOIRES!BT54</f>
        <v>0</v>
      </c>
      <c r="U54" s="80">
        <f>ACCESSOIRES!CB54</f>
        <v>0</v>
      </c>
      <c r="V54" s="87">
        <f>ACCESSOIRES!CC54</f>
        <v>0</v>
      </c>
      <c r="W54" s="80">
        <f>ACCESSOIRES!CE54</f>
        <v>0</v>
      </c>
      <c r="X54" s="80">
        <f>ACCESSOIRES!CM54</f>
        <v>0</v>
      </c>
      <c r="Y54" s="87">
        <f>ACCESSOIRES!CN54</f>
        <v>0</v>
      </c>
      <c r="Z54" s="22">
        <f>ACCESSOIRES!CQ54</f>
        <v>0</v>
      </c>
      <c r="AA54" s="80">
        <f>ACCESSOIRES!CY54</f>
        <v>0</v>
      </c>
      <c r="AB54" s="87">
        <f>ACCESSOIRES!CZ54</f>
        <v>0</v>
      </c>
      <c r="AC54" s="22">
        <f>ACCESSOIRES!DB54</f>
        <v>0</v>
      </c>
      <c r="AD54" s="80">
        <f>ACCESSOIRES!DJ54</f>
        <v>0</v>
      </c>
      <c r="AE54" s="87">
        <f>ACCESSOIRES!DK54</f>
        <v>0</v>
      </c>
      <c r="AF54" s="153"/>
    </row>
    <row r="55" spans="1:32">
      <c r="A55" s="83" t="s">
        <v>512</v>
      </c>
      <c r="B55" s="80">
        <f>ACCESSOIRES!C55</f>
        <v>0</v>
      </c>
      <c r="C55" s="80">
        <f>ACCESSOIRES!K55</f>
        <v>0</v>
      </c>
      <c r="D55" s="87">
        <f>ACCESSOIRES!L55</f>
        <v>0</v>
      </c>
      <c r="E55" s="22">
        <f>ACCESSOIRES!N55</f>
        <v>0</v>
      </c>
      <c r="F55" s="22">
        <f>ACCESSOIRES!V55</f>
        <v>0</v>
      </c>
      <c r="G55" s="96">
        <f>ACCESSOIRES!W55</f>
        <v>0</v>
      </c>
      <c r="H55" s="80">
        <f>ACCESSOIRES!Z55</f>
        <v>0</v>
      </c>
      <c r="I55" s="80">
        <f>ACCESSOIRES!AH55</f>
        <v>0</v>
      </c>
      <c r="J55" s="87">
        <f>ACCESSOIRES!AI55</f>
        <v>0</v>
      </c>
      <c r="K55" s="22" t="str">
        <f>ACCESSOIRES!AK55</f>
        <v>226.879</v>
      </c>
      <c r="L55" s="80">
        <f>ACCESSOIRES!AS55</f>
        <v>4.5299999999999994</v>
      </c>
      <c r="M55" s="87">
        <f>ACCESSOIRES!AT55</f>
        <v>0</v>
      </c>
      <c r="N55" s="80">
        <f>ACCESSOIRES!AW55</f>
        <v>0</v>
      </c>
      <c r="O55" s="80">
        <f>ACCESSOIRES!BE55</f>
        <v>0</v>
      </c>
      <c r="P55" s="87">
        <f>ACCESSOIRES!BF55</f>
        <v>0</v>
      </c>
      <c r="Q55" s="22" t="str">
        <f>ACCESSOIRES!BH55</f>
        <v>8276.008</v>
      </c>
      <c r="R55" s="80">
        <f>ACCESSOIRES!BP55</f>
        <v>4.2799999999999994</v>
      </c>
      <c r="S55" s="87">
        <f>ACCESSOIRES!BQ55</f>
        <v>0</v>
      </c>
      <c r="T55" s="22" t="str">
        <f>ACCESSOIRES!BT55</f>
        <v>T.2</v>
      </c>
      <c r="U55" s="80">
        <f>ACCESSOIRES!CB55</f>
        <v>5.6</v>
      </c>
      <c r="V55" s="87">
        <f>ACCESSOIRES!CC55</f>
        <v>0</v>
      </c>
      <c r="W55" s="80">
        <f>ACCESSOIRES!CE55</f>
        <v>0</v>
      </c>
      <c r="X55" s="80">
        <f>ACCESSOIRES!CM55</f>
        <v>0</v>
      </c>
      <c r="Y55" s="87">
        <f>ACCESSOIRES!CN55</f>
        <v>0</v>
      </c>
      <c r="Z55" s="22">
        <f>ACCESSOIRES!CQ55</f>
        <v>0</v>
      </c>
      <c r="AA55" s="80">
        <f>ACCESSOIRES!CY55</f>
        <v>0</v>
      </c>
      <c r="AB55" s="87">
        <f>ACCESSOIRES!CZ55</f>
        <v>0</v>
      </c>
      <c r="AC55" s="22" t="str">
        <f>ACCESSOIRES!DB55</f>
        <v>880.3960</v>
      </c>
      <c r="AD55" s="80">
        <f>ACCESSOIRES!DJ55</f>
        <v>3.9799999999999995</v>
      </c>
      <c r="AE55" s="87">
        <f>ACCESSOIRES!DK55</f>
        <v>0</v>
      </c>
      <c r="AF55" s="83" t="s">
        <v>512</v>
      </c>
    </row>
    <row r="56" spans="1:32">
      <c r="A56" s="83" t="s">
        <v>398</v>
      </c>
      <c r="B56" s="80">
        <f>ACCESSOIRES!C56</f>
        <v>0</v>
      </c>
      <c r="C56" s="80">
        <f>ACCESSOIRES!K56</f>
        <v>0</v>
      </c>
      <c r="D56" s="87">
        <f>ACCESSOIRES!L56</f>
        <v>0</v>
      </c>
      <c r="E56" s="22">
        <f>ACCESSOIRES!N56</f>
        <v>0</v>
      </c>
      <c r="F56" s="22">
        <f>ACCESSOIRES!V56</f>
        <v>0</v>
      </c>
      <c r="G56" s="96">
        <f>ACCESSOIRES!W56</f>
        <v>0</v>
      </c>
      <c r="H56" s="80">
        <f>ACCESSOIRES!Z56</f>
        <v>0</v>
      </c>
      <c r="I56" s="80">
        <f>ACCESSOIRES!AH56</f>
        <v>0</v>
      </c>
      <c r="J56" s="87">
        <f>ACCESSOIRES!AI56</f>
        <v>0</v>
      </c>
      <c r="K56" s="22" t="str">
        <f>ACCESSOIRES!AK56</f>
        <v>226.728</v>
      </c>
      <c r="L56" s="80">
        <f>ACCESSOIRES!AS56</f>
        <v>2.04</v>
      </c>
      <c r="M56" s="87">
        <f>ACCESSOIRES!AT56</f>
        <v>0</v>
      </c>
      <c r="N56" s="80">
        <f>ACCESSOIRES!AW56</f>
        <v>0</v>
      </c>
      <c r="O56" s="80">
        <f>ACCESSOIRES!BE56</f>
        <v>0</v>
      </c>
      <c r="P56" s="87">
        <f>ACCESSOIRES!BF56</f>
        <v>0</v>
      </c>
      <c r="Q56" s="22" t="str">
        <f>ACCESSOIRES!BH56</f>
        <v>7521.111</v>
      </c>
      <c r="R56" s="80">
        <f>ACCESSOIRES!BP56</f>
        <v>2.0499999999999998</v>
      </c>
      <c r="S56" s="87">
        <f>ACCESSOIRES!BQ56</f>
        <v>0</v>
      </c>
      <c r="T56" s="22">
        <f>ACCESSOIRES!BT56</f>
        <v>0</v>
      </c>
      <c r="U56" s="80">
        <f>ACCESSOIRES!CB56</f>
        <v>0</v>
      </c>
      <c r="V56" s="87">
        <f>ACCESSOIRES!CC56</f>
        <v>0</v>
      </c>
      <c r="W56" s="80">
        <f>ACCESSOIRES!CE56</f>
        <v>0</v>
      </c>
      <c r="X56" s="80">
        <f>ACCESSOIRES!CM56</f>
        <v>0</v>
      </c>
      <c r="Y56" s="87">
        <f>ACCESSOIRES!CN56</f>
        <v>0</v>
      </c>
      <c r="Z56" s="22">
        <f>ACCESSOIRES!CQ56</f>
        <v>0</v>
      </c>
      <c r="AA56" s="80">
        <f>ACCESSOIRES!CY56</f>
        <v>0</v>
      </c>
      <c r="AB56" s="87">
        <f>ACCESSOIRES!CZ56</f>
        <v>0</v>
      </c>
      <c r="AC56" s="22" t="str">
        <f>ACCESSOIRES!DB56</f>
        <v>100.4372</v>
      </c>
      <c r="AD56" s="80">
        <f>ACCESSOIRES!DJ56</f>
        <v>2.46</v>
      </c>
      <c r="AE56" s="87">
        <f>ACCESSOIRES!DK56</f>
        <v>0</v>
      </c>
      <c r="AF56" s="83" t="s">
        <v>398</v>
      </c>
    </row>
    <row r="57" spans="1:32">
      <c r="A57" s="83" t="s">
        <v>45</v>
      </c>
      <c r="B57" s="80">
        <f>ACCESSOIRES!C57</f>
        <v>0</v>
      </c>
      <c r="C57" s="80">
        <f>ACCESSOIRES!K57</f>
        <v>0</v>
      </c>
      <c r="D57" s="87">
        <f>ACCESSOIRES!L57</f>
        <v>0</v>
      </c>
      <c r="E57" s="22">
        <f>ACCESSOIRES!N57</f>
        <v>0</v>
      </c>
      <c r="F57" s="22">
        <f>ACCESSOIRES!V57</f>
        <v>0</v>
      </c>
      <c r="G57" s="96">
        <f>ACCESSOIRES!W57</f>
        <v>0</v>
      </c>
      <c r="H57" s="80">
        <f>ACCESSOIRES!Z57</f>
        <v>0</v>
      </c>
      <c r="I57" s="80">
        <f>ACCESSOIRES!AH57</f>
        <v>0</v>
      </c>
      <c r="J57" s="87">
        <f>ACCESSOIRES!AI57</f>
        <v>0</v>
      </c>
      <c r="K57" s="22">
        <f>ACCESSOIRES!AK57</f>
        <v>0</v>
      </c>
      <c r="L57" s="80">
        <f>ACCESSOIRES!AS57</f>
        <v>0</v>
      </c>
      <c r="M57" s="87">
        <f>ACCESSOIRES!AT57</f>
        <v>0</v>
      </c>
      <c r="N57" s="80">
        <f>ACCESSOIRES!AW57</f>
        <v>0</v>
      </c>
      <c r="O57" s="80">
        <f>ACCESSOIRES!BE57</f>
        <v>18.809999999999999</v>
      </c>
      <c r="P57" s="87">
        <f>ACCESSOIRES!BF57</f>
        <v>14.107499999999998</v>
      </c>
      <c r="Q57" s="22">
        <f>ACCESSOIRES!BH57</f>
        <v>0</v>
      </c>
      <c r="R57" s="80">
        <f>ACCESSOIRES!BP57</f>
        <v>0</v>
      </c>
      <c r="S57" s="87">
        <f>ACCESSOIRES!BQ57</f>
        <v>0</v>
      </c>
      <c r="T57" s="22" t="str">
        <f>ACCESSOIRES!BT57</f>
        <v>8859.31.010</v>
      </c>
      <c r="U57" s="80">
        <f>ACCESSOIRES!CB57</f>
        <v>11.4</v>
      </c>
      <c r="V57" s="87">
        <f>ACCESSOIRES!CC57</f>
        <v>0</v>
      </c>
      <c r="W57" s="80">
        <f>ACCESSOIRES!CE57</f>
        <v>0</v>
      </c>
      <c r="X57" s="80">
        <f>ACCESSOIRES!CM57</f>
        <v>0</v>
      </c>
      <c r="Y57" s="87">
        <f>ACCESSOIRES!CN57</f>
        <v>0</v>
      </c>
      <c r="Z57" s="22">
        <f>ACCESSOIRES!CQ57</f>
        <v>0</v>
      </c>
      <c r="AA57" s="80">
        <f>ACCESSOIRES!CY57</f>
        <v>0</v>
      </c>
      <c r="AB57" s="87">
        <f>ACCESSOIRES!CZ57</f>
        <v>0</v>
      </c>
      <c r="AC57" s="22">
        <f>ACCESSOIRES!DB57</f>
        <v>0</v>
      </c>
      <c r="AD57" s="80">
        <f>ACCESSOIRES!DJ57</f>
        <v>0</v>
      </c>
      <c r="AE57" s="87">
        <f>ACCESSOIRES!DK57</f>
        <v>0</v>
      </c>
      <c r="AF57" s="83" t="s">
        <v>45</v>
      </c>
    </row>
    <row r="58" spans="1:32">
      <c r="A58" s="152" t="s">
        <v>392</v>
      </c>
      <c r="B58" s="80">
        <f>ACCESSOIRES!C58</f>
        <v>0</v>
      </c>
      <c r="C58" s="80">
        <f>ACCESSOIRES!K58</f>
        <v>0</v>
      </c>
      <c r="D58" s="87">
        <f>ACCESSOIRES!L58</f>
        <v>0</v>
      </c>
      <c r="E58" s="22">
        <f>ACCESSOIRES!N58</f>
        <v>0</v>
      </c>
      <c r="F58" s="22">
        <f>ACCESSOIRES!V58</f>
        <v>0</v>
      </c>
      <c r="G58" s="96">
        <f>ACCESSOIRES!W58</f>
        <v>0</v>
      </c>
      <c r="H58" s="80">
        <f>ACCESSOIRES!Z58</f>
        <v>0</v>
      </c>
      <c r="I58" s="80">
        <f>ACCESSOIRES!AH58</f>
        <v>0</v>
      </c>
      <c r="J58" s="87">
        <f>ACCESSOIRES!AI58</f>
        <v>0</v>
      </c>
      <c r="K58" s="22" t="str">
        <f>ACCESSOIRES!AK58</f>
        <v>2266.118</v>
      </c>
      <c r="L58" s="80">
        <f>ACCESSOIRES!AS58</f>
        <v>10.8</v>
      </c>
      <c r="M58" s="87">
        <f>ACCESSOIRES!AT58</f>
        <v>0</v>
      </c>
      <c r="N58" s="80">
        <f>ACCESSOIRES!AW58</f>
        <v>0</v>
      </c>
      <c r="O58" s="80">
        <f>ACCESSOIRES!BE58</f>
        <v>0</v>
      </c>
      <c r="P58" s="87">
        <f>ACCESSOIRES!BF58</f>
        <v>0</v>
      </c>
      <c r="Q58" s="22" t="str">
        <f>ACCESSOIRES!BH58</f>
        <v>3663.191</v>
      </c>
      <c r="R58" s="80">
        <f>ACCESSOIRES!BP58</f>
        <v>1</v>
      </c>
      <c r="S58" s="87">
        <f>ACCESSOIRES!BQ58</f>
        <v>0</v>
      </c>
      <c r="T58" s="22">
        <f>ACCESSOIRES!BT58</f>
        <v>0</v>
      </c>
      <c r="U58" s="80">
        <f>ACCESSOIRES!CB58</f>
        <v>0</v>
      </c>
      <c r="V58" s="87">
        <f>ACCESSOIRES!CC58</f>
        <v>0</v>
      </c>
      <c r="W58" s="80">
        <f>ACCESSOIRES!CE58</f>
        <v>0</v>
      </c>
      <c r="X58" s="80">
        <f>ACCESSOIRES!CM58</f>
        <v>0</v>
      </c>
      <c r="Y58" s="87">
        <f>ACCESSOIRES!CN58</f>
        <v>0</v>
      </c>
      <c r="Z58" s="22">
        <f>ACCESSOIRES!CQ58</f>
        <v>0</v>
      </c>
      <c r="AA58" s="80">
        <f>ACCESSOIRES!CY58</f>
        <v>0</v>
      </c>
      <c r="AB58" s="87">
        <f>ACCESSOIRES!CZ58</f>
        <v>0</v>
      </c>
      <c r="AC58" s="22" t="str">
        <f>ACCESSOIRES!DB58</f>
        <v>878.2895</v>
      </c>
      <c r="AD58" s="80">
        <f>ACCESSOIRES!DJ58</f>
        <v>5.0999999999999996</v>
      </c>
      <c r="AE58" s="87">
        <f>ACCESSOIRES!DK58</f>
        <v>0</v>
      </c>
      <c r="AF58" s="152" t="s">
        <v>392</v>
      </c>
    </row>
    <row r="59" spans="1:32">
      <c r="A59" s="153"/>
      <c r="B59" s="80">
        <f>ACCESSOIRES!C59</f>
        <v>0</v>
      </c>
      <c r="C59" s="80">
        <f>ACCESSOIRES!K59</f>
        <v>0</v>
      </c>
      <c r="D59" s="87">
        <f>ACCESSOIRES!L59</f>
        <v>0</v>
      </c>
      <c r="E59" s="22">
        <f>ACCESSOIRES!N59</f>
        <v>0</v>
      </c>
      <c r="F59" s="22">
        <f>ACCESSOIRES!V59</f>
        <v>0</v>
      </c>
      <c r="G59" s="96">
        <f>ACCESSOIRES!W59</f>
        <v>0</v>
      </c>
      <c r="H59" s="80">
        <f>ACCESSOIRES!Z59</f>
        <v>0</v>
      </c>
      <c r="I59" s="80">
        <f>ACCESSOIRES!AH59</f>
        <v>0</v>
      </c>
      <c r="J59" s="87">
        <f>ACCESSOIRES!AI59</f>
        <v>0</v>
      </c>
      <c r="K59" s="22" t="str">
        <f>ACCESSOIRES!AK59</f>
        <v>2266.005</v>
      </c>
      <c r="L59" s="80">
        <f>ACCESSOIRES!AS59</f>
        <v>6.34</v>
      </c>
      <c r="M59" s="87">
        <f>ACCESSOIRES!AT59</f>
        <v>0</v>
      </c>
      <c r="N59" s="80">
        <f>ACCESSOIRES!AW59</f>
        <v>0</v>
      </c>
      <c r="O59" s="80">
        <f>ACCESSOIRES!BE59</f>
        <v>0</v>
      </c>
      <c r="P59" s="87">
        <f>ACCESSOIRES!BF59</f>
        <v>0</v>
      </c>
      <c r="Q59" s="22" t="str">
        <f>ACCESSOIRES!BH59</f>
        <v>3834.191</v>
      </c>
      <c r="R59" s="80">
        <f>ACCESSOIRES!BP59</f>
        <v>2.7</v>
      </c>
      <c r="S59" s="87">
        <f>ACCESSOIRES!BQ59</f>
        <v>0</v>
      </c>
      <c r="T59" s="22">
        <f>ACCESSOIRES!BT59</f>
        <v>0</v>
      </c>
      <c r="U59" s="80">
        <f>ACCESSOIRES!CB59</f>
        <v>0</v>
      </c>
      <c r="V59" s="87">
        <f>ACCESSOIRES!CC59</f>
        <v>0</v>
      </c>
      <c r="W59" s="80">
        <f>ACCESSOIRES!CE59</f>
        <v>0</v>
      </c>
      <c r="X59" s="80">
        <f>ACCESSOIRES!CM59</f>
        <v>0</v>
      </c>
      <c r="Y59" s="87">
        <f>ACCESSOIRES!CN59</f>
        <v>0</v>
      </c>
      <c r="Z59" s="22">
        <f>ACCESSOIRES!CQ59</f>
        <v>0</v>
      </c>
      <c r="AA59" s="80">
        <f>ACCESSOIRES!CY59</f>
        <v>0</v>
      </c>
      <c r="AB59" s="87">
        <f>ACCESSOIRES!CZ59</f>
        <v>0</v>
      </c>
      <c r="AC59" s="22" t="str">
        <f>ACCESSOIRES!DB59</f>
        <v>878.2733</v>
      </c>
      <c r="AD59" s="80">
        <f>ACCESSOIRES!DJ59</f>
        <v>5.4</v>
      </c>
      <c r="AE59" s="87">
        <f>ACCESSOIRES!DK59</f>
        <v>0</v>
      </c>
      <c r="AF59" s="153"/>
    </row>
    <row r="60" spans="1:32">
      <c r="A60" s="152" t="s">
        <v>12</v>
      </c>
      <c r="B60" s="80">
        <f>ACCESSOIRES!C60</f>
        <v>0</v>
      </c>
      <c r="C60" s="80">
        <f>ACCESSOIRES!K60</f>
        <v>0</v>
      </c>
      <c r="D60" s="87">
        <f>ACCESSOIRES!L60</f>
        <v>0</v>
      </c>
      <c r="E60" s="22">
        <f>ACCESSOIRES!N60</f>
        <v>0</v>
      </c>
      <c r="F60" s="22">
        <f>ACCESSOIRES!V60</f>
        <v>0</v>
      </c>
      <c r="G60" s="96">
        <f>ACCESSOIRES!W60</f>
        <v>0</v>
      </c>
      <c r="H60" s="80">
        <f>ACCESSOIRES!Z60</f>
        <v>0</v>
      </c>
      <c r="I60" s="80">
        <f>ACCESSOIRES!AH60</f>
        <v>0</v>
      </c>
      <c r="J60" s="87">
        <f>ACCESSOIRES!AI60</f>
        <v>0</v>
      </c>
      <c r="K60" s="22">
        <f>ACCESSOIRES!AK60</f>
        <v>0</v>
      </c>
      <c r="L60" s="80">
        <f>ACCESSOIRES!AS60</f>
        <v>0</v>
      </c>
      <c r="M60" s="87">
        <f>ACCESSOIRES!AT60</f>
        <v>0</v>
      </c>
      <c r="N60" s="80" t="str">
        <f>ACCESSOIRES!AW60</f>
        <v>K6940.07</v>
      </c>
      <c r="O60" s="80">
        <f>ACCESSOIRES!BE60</f>
        <v>3.5866666666666664</v>
      </c>
      <c r="P60" s="87">
        <f>ACCESSOIRES!BF60</f>
        <v>2.3313333333333333</v>
      </c>
      <c r="Q60" s="22" t="str">
        <f>ACCESSOIRES!BH60</f>
        <v>7788.172</v>
      </c>
      <c r="R60" s="80">
        <f>ACCESSOIRES!BP60</f>
        <v>1.6500000000000001</v>
      </c>
      <c r="S60" s="87">
        <f>ACCESSOIRES!BQ60</f>
        <v>0</v>
      </c>
      <c r="T60" s="22" t="str">
        <f>ACCESSOIRES!BT60</f>
        <v>ASPTC027</v>
      </c>
      <c r="U60" s="80">
        <f>ACCESSOIRES!CB60</f>
        <v>1.8333333333333333</v>
      </c>
      <c r="V60" s="87">
        <f>ACCESSOIRES!CC60</f>
        <v>0</v>
      </c>
      <c r="W60" s="80" t="str">
        <f>ACCESSOIRES!CE60</f>
        <v>AI0.640.0100</v>
      </c>
      <c r="X60" s="80">
        <f>ACCESSOIRES!CM60</f>
        <v>1.6664266666666665</v>
      </c>
      <c r="Y60" s="87">
        <f>ACCESSOIRES!CN60</f>
        <v>1.6664266666666665</v>
      </c>
      <c r="Z60" s="22">
        <f>ACCESSOIRES!CQ60</f>
        <v>0</v>
      </c>
      <c r="AA60" s="80">
        <f>ACCESSOIRES!CY60</f>
        <v>0</v>
      </c>
      <c r="AB60" s="87">
        <f>ACCESSOIRES!CZ60</f>
        <v>0</v>
      </c>
      <c r="AC60" s="22">
        <f>ACCESSOIRES!DB60</f>
        <v>0</v>
      </c>
      <c r="AD60" s="80">
        <f>ACCESSOIRES!DJ60</f>
        <v>0</v>
      </c>
      <c r="AE60" s="87">
        <f>ACCESSOIRES!DK60</f>
        <v>0</v>
      </c>
      <c r="AF60" s="152" t="s">
        <v>12</v>
      </c>
    </row>
    <row r="61" spans="1:32">
      <c r="A61" s="153"/>
      <c r="B61" s="80">
        <f>ACCESSOIRES!C61</f>
        <v>0</v>
      </c>
      <c r="C61" s="80">
        <f>ACCESSOIRES!K61</f>
        <v>0</v>
      </c>
      <c r="D61" s="87">
        <f>ACCESSOIRES!L61</f>
        <v>0</v>
      </c>
      <c r="E61" s="22">
        <f>ACCESSOIRES!N61</f>
        <v>0</v>
      </c>
      <c r="F61" s="22">
        <f>ACCESSOIRES!V61</f>
        <v>0</v>
      </c>
      <c r="G61" s="96">
        <f>ACCESSOIRES!W61</f>
        <v>0</v>
      </c>
      <c r="H61" s="80">
        <f>ACCESSOIRES!Z61</f>
        <v>0</v>
      </c>
      <c r="I61" s="80">
        <f>ACCESSOIRES!AH61</f>
        <v>0</v>
      </c>
      <c r="J61" s="87">
        <f>ACCESSOIRES!AI61</f>
        <v>0</v>
      </c>
      <c r="K61" s="22">
        <f>ACCESSOIRES!AK61</f>
        <v>0</v>
      </c>
      <c r="L61" s="80">
        <f>ACCESSOIRES!AS61</f>
        <v>0</v>
      </c>
      <c r="M61" s="87">
        <f>ACCESSOIRES!AT61</f>
        <v>0</v>
      </c>
      <c r="N61" s="80">
        <f>ACCESSOIRES!AW61</f>
        <v>0</v>
      </c>
      <c r="O61" s="80">
        <f>ACCESSOIRES!BE61</f>
        <v>0</v>
      </c>
      <c r="P61" s="87">
        <f>ACCESSOIRES!BF61</f>
        <v>0</v>
      </c>
      <c r="Q61" s="22" t="str">
        <f>ACCESSOIRES!BH61</f>
        <v>7789.172</v>
      </c>
      <c r="R61" s="80">
        <f>ACCESSOIRES!BP61</f>
        <v>1.6500000000000001</v>
      </c>
      <c r="S61" s="87">
        <f>ACCESSOIRES!BQ61</f>
        <v>0</v>
      </c>
      <c r="T61" s="22" t="str">
        <f>ACCESSOIRES!BT61</f>
        <v>ASPTG027</v>
      </c>
      <c r="U61" s="80">
        <f>ACCESSOIRES!CB61</f>
        <v>1.8333333333333333</v>
      </c>
      <c r="V61" s="87">
        <f>ACCESSOIRES!CC61</f>
        <v>0</v>
      </c>
      <c r="W61" s="80" t="str">
        <f>ACCESSOIRES!CE61</f>
        <v>TP0.100.0238</v>
      </c>
      <c r="X61" s="80">
        <f>ACCESSOIRES!CM61</f>
        <v>2.5116000000000001</v>
      </c>
      <c r="Y61" s="87">
        <f>ACCESSOIRES!CN61</f>
        <v>2.5116000000000001</v>
      </c>
      <c r="Z61" s="22">
        <f>ACCESSOIRES!CQ61</f>
        <v>0</v>
      </c>
      <c r="AA61" s="80">
        <f>ACCESSOIRES!CY61</f>
        <v>0</v>
      </c>
      <c r="AB61" s="87">
        <f>ACCESSOIRES!CZ61</f>
        <v>0</v>
      </c>
      <c r="AC61" s="22">
        <f>ACCESSOIRES!DB61</f>
        <v>0</v>
      </c>
      <c r="AD61" s="80">
        <f>ACCESSOIRES!DJ61</f>
        <v>0</v>
      </c>
      <c r="AE61" s="87">
        <f>ACCESSOIRES!DK61</f>
        <v>0</v>
      </c>
      <c r="AF61" s="153"/>
    </row>
    <row r="62" spans="1:32">
      <c r="A62" s="152" t="s">
        <v>357</v>
      </c>
      <c r="B62" s="80">
        <f>ACCESSOIRES!C62</f>
        <v>0</v>
      </c>
      <c r="C62" s="80">
        <f>ACCESSOIRES!K62</f>
        <v>0</v>
      </c>
      <c r="D62" s="87">
        <f>ACCESSOIRES!L62</f>
        <v>0</v>
      </c>
      <c r="E62" s="22">
        <f>ACCESSOIRES!N62</f>
        <v>0</v>
      </c>
      <c r="F62" s="22">
        <f>ACCESSOIRES!V62</f>
        <v>0</v>
      </c>
      <c r="G62" s="96">
        <f>ACCESSOIRES!W62</f>
        <v>0</v>
      </c>
      <c r="H62" s="80">
        <f>ACCESSOIRES!Z62</f>
        <v>0</v>
      </c>
      <c r="I62" s="80">
        <f>ACCESSOIRES!AH62</f>
        <v>0</v>
      </c>
      <c r="J62" s="87">
        <f>ACCESSOIRES!AI62</f>
        <v>0</v>
      </c>
      <c r="K62" s="22" t="str">
        <f>ACCESSOIRES!AK62</f>
        <v>225.432</v>
      </c>
      <c r="L62" s="80">
        <f>ACCESSOIRES!AS62</f>
        <v>6.7000000000000004E-2</v>
      </c>
      <c r="M62" s="87">
        <f>ACCESSOIRES!AT62</f>
        <v>0</v>
      </c>
      <c r="N62" s="80">
        <f>ACCESSOIRES!AW62</f>
        <v>0</v>
      </c>
      <c r="O62" s="80">
        <f>ACCESSOIRES!BE62</f>
        <v>0</v>
      </c>
      <c r="P62" s="87">
        <f>ACCESSOIRES!BF62</f>
        <v>0</v>
      </c>
      <c r="Q62" s="22" t="str">
        <f>ACCESSOIRES!BH62</f>
        <v>3120.122</v>
      </c>
      <c r="R62" s="80">
        <f>ACCESSOIRES!BP62</f>
        <v>6.3500000000000001E-2</v>
      </c>
      <c r="S62" s="87">
        <f>ACCESSOIRES!BQ62</f>
        <v>0</v>
      </c>
      <c r="T62" s="22">
        <f>ACCESSOIRES!BT62</f>
        <v>0</v>
      </c>
      <c r="U62" s="80">
        <f>ACCESSOIRES!CB62</f>
        <v>0</v>
      </c>
      <c r="V62" s="87">
        <f>ACCESSOIRES!CC62</f>
        <v>0</v>
      </c>
      <c r="W62" s="80">
        <f>ACCESSOIRES!CE62</f>
        <v>0</v>
      </c>
      <c r="X62" s="80">
        <f>ACCESSOIRES!CM62</f>
        <v>0</v>
      </c>
      <c r="Y62" s="87">
        <f>ACCESSOIRES!CN62</f>
        <v>0</v>
      </c>
      <c r="Z62" s="22">
        <f>ACCESSOIRES!CQ62</f>
        <v>0</v>
      </c>
      <c r="AA62" s="80">
        <f>ACCESSOIRES!CY62</f>
        <v>0</v>
      </c>
      <c r="AB62" s="87">
        <f>ACCESSOIRES!CZ62</f>
        <v>0</v>
      </c>
      <c r="AC62" s="22" t="str">
        <f>ACCESSOIRES!DB62</f>
        <v>900.1925</v>
      </c>
      <c r="AD62" s="80">
        <f>ACCESSOIRES!DJ62</f>
        <v>8.9499999999999996E-2</v>
      </c>
      <c r="AE62" s="87">
        <f>ACCESSOIRES!DK62</f>
        <v>0</v>
      </c>
      <c r="AF62" s="152" t="s">
        <v>357</v>
      </c>
    </row>
    <row r="63" spans="1:32">
      <c r="A63" s="153"/>
      <c r="B63" s="80">
        <f>ACCESSOIRES!C63</f>
        <v>0</v>
      </c>
      <c r="C63" s="80">
        <f>ACCESSOIRES!K63</f>
        <v>0</v>
      </c>
      <c r="D63" s="87">
        <f>ACCESSOIRES!L63</f>
        <v>0</v>
      </c>
      <c r="E63" s="22">
        <f>ACCESSOIRES!N63</f>
        <v>0</v>
      </c>
      <c r="F63" s="22">
        <f>ACCESSOIRES!V63</f>
        <v>0</v>
      </c>
      <c r="G63" s="96">
        <f>ACCESSOIRES!W63</f>
        <v>0</v>
      </c>
      <c r="H63" s="80">
        <f>ACCESSOIRES!Z63</f>
        <v>0</v>
      </c>
      <c r="I63" s="80">
        <f>ACCESSOIRES!AH63</f>
        <v>0</v>
      </c>
      <c r="J63" s="87">
        <f>ACCESSOIRES!AI63</f>
        <v>0</v>
      </c>
      <c r="K63" s="22" t="str">
        <f>ACCESSOIRES!AK63</f>
        <v>225.859</v>
      </c>
      <c r="L63" s="80">
        <f>ACCESSOIRES!AS63</f>
        <v>6.9000000000000006E-2</v>
      </c>
      <c r="M63" s="87">
        <f>ACCESSOIRES!AT63</f>
        <v>0</v>
      </c>
      <c r="N63" s="80">
        <f>ACCESSOIRES!AW63</f>
        <v>0</v>
      </c>
      <c r="O63" s="80">
        <f>ACCESSOIRES!BE63</f>
        <v>0</v>
      </c>
      <c r="P63" s="87">
        <f>ACCESSOIRES!BF63</f>
        <v>0</v>
      </c>
      <c r="Q63" s="22" t="str">
        <f>ACCESSOIRES!BH63</f>
        <v>4957.122</v>
      </c>
      <c r="R63" s="80">
        <f>ACCESSOIRES!BP63</f>
        <v>7.9000000000000001E-2</v>
      </c>
      <c r="S63" s="87">
        <f>ACCESSOIRES!BQ63</f>
        <v>0</v>
      </c>
      <c r="T63" s="22">
        <f>ACCESSOIRES!BT63</f>
        <v>0</v>
      </c>
      <c r="U63" s="80">
        <f>ACCESSOIRES!CB63</f>
        <v>0</v>
      </c>
      <c r="V63" s="87">
        <f>ACCESSOIRES!CC63</f>
        <v>0</v>
      </c>
      <c r="W63" s="80">
        <f>ACCESSOIRES!CE63</f>
        <v>0</v>
      </c>
      <c r="X63" s="80">
        <f>ACCESSOIRES!CM63</f>
        <v>0</v>
      </c>
      <c r="Y63" s="87">
        <f>ACCESSOIRES!CN63</f>
        <v>0</v>
      </c>
      <c r="Z63" s="22">
        <f>ACCESSOIRES!CQ63</f>
        <v>0</v>
      </c>
      <c r="AA63" s="80">
        <f>ACCESSOIRES!CY63</f>
        <v>0</v>
      </c>
      <c r="AB63" s="87">
        <f>ACCESSOIRES!CZ63</f>
        <v>0</v>
      </c>
      <c r="AC63" s="22" t="str">
        <f>ACCESSOIRES!DB63</f>
        <v>900.2735</v>
      </c>
      <c r="AD63" s="80">
        <f>ACCESSOIRES!DJ63</f>
        <v>8.1000000000000003E-2</v>
      </c>
      <c r="AE63" s="87">
        <f>ACCESSOIRES!DK63</f>
        <v>0</v>
      </c>
      <c r="AF63" s="153"/>
    </row>
    <row r="64" spans="1:32">
      <c r="A64" s="23" t="s">
        <v>368</v>
      </c>
      <c r="B64" s="80">
        <f>ACCESSOIRES!C64</f>
        <v>0</v>
      </c>
      <c r="C64" s="80">
        <f>ACCESSOIRES!K64</f>
        <v>0</v>
      </c>
      <c r="D64" s="87">
        <f>ACCESSOIRES!L64</f>
        <v>0</v>
      </c>
      <c r="E64" s="22">
        <f>ACCESSOIRES!N64</f>
        <v>0</v>
      </c>
      <c r="F64" s="22">
        <f>ACCESSOIRES!V64</f>
        <v>0</v>
      </c>
      <c r="G64" s="96">
        <f>ACCESSOIRES!W64</f>
        <v>0</v>
      </c>
      <c r="H64" s="80">
        <f>ACCESSOIRES!Z64</f>
        <v>0</v>
      </c>
      <c r="I64" s="80">
        <f>ACCESSOIRES!AH64</f>
        <v>0</v>
      </c>
      <c r="J64" s="87">
        <f>ACCESSOIRES!AI64</f>
        <v>0</v>
      </c>
      <c r="K64" s="22" t="str">
        <f>ACCESSOIRES!AK64</f>
        <v>225.144</v>
      </c>
      <c r="L64" s="80">
        <f>ACCESSOIRES!AS64</f>
        <v>3.3600000000000005E-2</v>
      </c>
      <c r="M64" s="87">
        <f>ACCESSOIRES!AT64</f>
        <v>0</v>
      </c>
      <c r="N64" s="80">
        <f>ACCESSOIRES!AW64</f>
        <v>0</v>
      </c>
      <c r="O64" s="80">
        <f>ACCESSOIRES!BE64</f>
        <v>0</v>
      </c>
      <c r="P64" s="87">
        <f>ACCESSOIRES!BF64</f>
        <v>0</v>
      </c>
      <c r="Q64" s="22" t="str">
        <f>ACCESSOIRES!BH64</f>
        <v>1922.003</v>
      </c>
      <c r="R64" s="80">
        <f>ACCESSOIRES!BP64</f>
        <v>1.8466666666666666E-2</v>
      </c>
      <c r="S64" s="87">
        <f>ACCESSOIRES!BQ64</f>
        <v>0</v>
      </c>
      <c r="T64" s="22">
        <f>ACCESSOIRES!BT64</f>
        <v>0</v>
      </c>
      <c r="U64" s="80">
        <f>ACCESSOIRES!CB64</f>
        <v>0</v>
      </c>
      <c r="V64" s="87">
        <f>ACCESSOIRES!CC64</f>
        <v>0</v>
      </c>
      <c r="W64" s="80">
        <f>ACCESSOIRES!CE64</f>
        <v>0</v>
      </c>
      <c r="X64" s="80">
        <f>ACCESSOIRES!CM64</f>
        <v>0</v>
      </c>
      <c r="Y64" s="87">
        <f>ACCESSOIRES!CN64</f>
        <v>0</v>
      </c>
      <c r="Z64" s="22">
        <f>ACCESSOIRES!CQ64</f>
        <v>0</v>
      </c>
      <c r="AA64" s="80">
        <f>ACCESSOIRES!CY64</f>
        <v>0</v>
      </c>
      <c r="AB64" s="87">
        <f>ACCESSOIRES!CZ64</f>
        <v>0</v>
      </c>
      <c r="AC64" s="22" t="str">
        <f>ACCESSOIRES!DB64</f>
        <v>900.3862</v>
      </c>
      <c r="AD64" s="80">
        <f>ACCESSOIRES!DJ64</f>
        <v>1.9666666666666666E-2</v>
      </c>
      <c r="AE64" s="87">
        <f>ACCESSOIRES!DK64</f>
        <v>0</v>
      </c>
      <c r="AF64" s="23" t="s">
        <v>368</v>
      </c>
    </row>
    <row r="65" spans="1:32">
      <c r="A65" s="152" t="s">
        <v>598</v>
      </c>
      <c r="B65" s="80">
        <f>ACCESSOIRES!C65</f>
        <v>0</v>
      </c>
      <c r="C65" s="80">
        <f>ACCESSOIRES!K65</f>
        <v>0</v>
      </c>
      <c r="D65" s="87">
        <f>ACCESSOIRES!L65</f>
        <v>0</v>
      </c>
      <c r="E65" s="22">
        <f>ACCESSOIRES!N65</f>
        <v>0</v>
      </c>
      <c r="F65" s="22">
        <f>ACCESSOIRES!V65</f>
        <v>0</v>
      </c>
      <c r="G65" s="96">
        <f>ACCESSOIRES!W65</f>
        <v>0</v>
      </c>
      <c r="H65" s="80">
        <f>ACCESSOIRES!Z65</f>
        <v>0</v>
      </c>
      <c r="I65" s="80">
        <f>ACCESSOIRES!AH65</f>
        <v>0</v>
      </c>
      <c r="J65" s="87">
        <f>ACCESSOIRES!AI65</f>
        <v>0</v>
      </c>
      <c r="K65" s="22">
        <f>ACCESSOIRES!AK65</f>
        <v>0</v>
      </c>
      <c r="L65" s="80">
        <f>ACCESSOIRES!AS65</f>
        <v>0</v>
      </c>
      <c r="M65" s="87">
        <f>ACCESSOIRES!AT65</f>
        <v>0</v>
      </c>
      <c r="N65" s="80">
        <f>ACCESSOIRES!AW65</f>
        <v>0</v>
      </c>
      <c r="O65" s="80">
        <f>ACCESSOIRES!BE65</f>
        <v>0</v>
      </c>
      <c r="P65" s="87">
        <f>ACCESSOIRES!BF65</f>
        <v>0</v>
      </c>
      <c r="Q65" s="22">
        <f>ACCESSOIRES!BH65</f>
        <v>0</v>
      </c>
      <c r="R65" s="80">
        <f>ACCESSOIRES!BP65</f>
        <v>0</v>
      </c>
      <c r="S65" s="87">
        <f>ACCESSOIRES!BQ65</f>
        <v>0</v>
      </c>
      <c r="T65" s="22">
        <f>ACCESSOIRES!BT65</f>
        <v>0</v>
      </c>
      <c r="U65" s="80">
        <f>ACCESSOIRES!CB65</f>
        <v>0</v>
      </c>
      <c r="V65" s="87">
        <f>ACCESSOIRES!CC65</f>
        <v>0</v>
      </c>
      <c r="W65" s="80">
        <f>ACCESSOIRES!CE65</f>
        <v>0</v>
      </c>
      <c r="X65" s="80">
        <f>ACCESSOIRES!CM65</f>
        <v>0</v>
      </c>
      <c r="Y65" s="87">
        <f>ACCESSOIRES!CN65</f>
        <v>0</v>
      </c>
      <c r="Z65" s="22">
        <f>ACCESSOIRES!CQ65</f>
        <v>0</v>
      </c>
      <c r="AA65" s="80">
        <f>ACCESSOIRES!CY65</f>
        <v>0</v>
      </c>
      <c r="AB65" s="87">
        <f>ACCESSOIRES!CZ65</f>
        <v>0</v>
      </c>
      <c r="AC65" s="22">
        <f>ACCESSOIRES!DB65</f>
        <v>0</v>
      </c>
      <c r="AD65" s="80">
        <f>ACCESSOIRES!DJ65</f>
        <v>0</v>
      </c>
      <c r="AE65" s="87">
        <f>ACCESSOIRES!DK65</f>
        <v>0</v>
      </c>
      <c r="AF65" s="152" t="s">
        <v>598</v>
      </c>
    </row>
    <row r="66" spans="1:32">
      <c r="A66" s="154"/>
      <c r="B66" s="80">
        <f>ACCESSOIRES!C66</f>
        <v>0</v>
      </c>
      <c r="C66" s="80">
        <f>ACCESSOIRES!K66</f>
        <v>0</v>
      </c>
      <c r="D66" s="87">
        <f>ACCESSOIRES!L66</f>
        <v>0</v>
      </c>
      <c r="E66" s="22">
        <f>ACCESSOIRES!N66</f>
        <v>0</v>
      </c>
      <c r="F66" s="22">
        <f>ACCESSOIRES!V66</f>
        <v>0</v>
      </c>
      <c r="G66" s="96">
        <f>ACCESSOIRES!W66</f>
        <v>0</v>
      </c>
      <c r="H66" s="80">
        <f>ACCESSOIRES!Z66</f>
        <v>0</v>
      </c>
      <c r="I66" s="80">
        <f>ACCESSOIRES!AH66</f>
        <v>0</v>
      </c>
      <c r="J66" s="87">
        <f>ACCESSOIRES!AI66</f>
        <v>0</v>
      </c>
      <c r="K66" s="22">
        <f>ACCESSOIRES!AK66</f>
        <v>0</v>
      </c>
      <c r="L66" s="80">
        <f>ACCESSOIRES!AS66</f>
        <v>0</v>
      </c>
      <c r="M66" s="87">
        <f>ACCESSOIRES!AT66</f>
        <v>0</v>
      </c>
      <c r="N66" s="80">
        <f>ACCESSOIRES!AW66</f>
        <v>0</v>
      </c>
      <c r="O66" s="80">
        <f>ACCESSOIRES!BE66</f>
        <v>0</v>
      </c>
      <c r="P66" s="87">
        <f>ACCESSOIRES!BF66</f>
        <v>0</v>
      </c>
      <c r="Q66" s="22">
        <f>ACCESSOIRES!BH66</f>
        <v>0</v>
      </c>
      <c r="R66" s="80">
        <f>ACCESSOIRES!BP66</f>
        <v>0</v>
      </c>
      <c r="S66" s="87">
        <f>ACCESSOIRES!BQ66</f>
        <v>0</v>
      </c>
      <c r="T66" s="22">
        <f>ACCESSOIRES!BT66</f>
        <v>0</v>
      </c>
      <c r="U66" s="80">
        <f>ACCESSOIRES!CB66</f>
        <v>0</v>
      </c>
      <c r="V66" s="87">
        <f>ACCESSOIRES!CC66</f>
        <v>0</v>
      </c>
      <c r="W66" s="80">
        <f>ACCESSOIRES!CE66</f>
        <v>0</v>
      </c>
      <c r="X66" s="80">
        <f>ACCESSOIRES!CM66</f>
        <v>0</v>
      </c>
      <c r="Y66" s="87">
        <f>ACCESSOIRES!CN66</f>
        <v>0</v>
      </c>
      <c r="Z66" s="22">
        <f>ACCESSOIRES!CQ66</f>
        <v>0</v>
      </c>
      <c r="AA66" s="80">
        <f>ACCESSOIRES!CY66</f>
        <v>0</v>
      </c>
      <c r="AB66" s="87">
        <f>ACCESSOIRES!CZ66</f>
        <v>0</v>
      </c>
      <c r="AC66" s="22">
        <f>ACCESSOIRES!DB66</f>
        <v>0</v>
      </c>
      <c r="AD66" s="80">
        <f>ACCESSOIRES!DJ66</f>
        <v>0</v>
      </c>
      <c r="AE66" s="87">
        <f>ACCESSOIRES!DK66</f>
        <v>0</v>
      </c>
      <c r="AF66" s="154"/>
    </row>
    <row r="67" spans="1:32">
      <c r="A67" s="154"/>
      <c r="B67" s="80">
        <f>ACCESSOIRES!C67</f>
        <v>0</v>
      </c>
      <c r="C67" s="80">
        <f>ACCESSOIRES!K67</f>
        <v>0</v>
      </c>
      <c r="D67" s="87">
        <f>ACCESSOIRES!L67</f>
        <v>0</v>
      </c>
      <c r="E67" s="22">
        <f>ACCESSOIRES!N67</f>
        <v>0</v>
      </c>
      <c r="F67" s="22">
        <f>ACCESSOIRES!V67</f>
        <v>0</v>
      </c>
      <c r="G67" s="96">
        <f>ACCESSOIRES!W67</f>
        <v>0</v>
      </c>
      <c r="H67" s="80">
        <f>ACCESSOIRES!Z67</f>
        <v>0</v>
      </c>
      <c r="I67" s="80">
        <f>ACCESSOIRES!AH67</f>
        <v>0</v>
      </c>
      <c r="J67" s="87">
        <f>ACCESSOIRES!AI67</f>
        <v>0</v>
      </c>
      <c r="K67" s="22">
        <f>ACCESSOIRES!AK67</f>
        <v>0</v>
      </c>
      <c r="L67" s="80">
        <f>ACCESSOIRES!AS67</f>
        <v>0</v>
      </c>
      <c r="M67" s="87">
        <f>ACCESSOIRES!AT67</f>
        <v>0</v>
      </c>
      <c r="N67" s="80">
        <f>ACCESSOIRES!AW67</f>
        <v>0</v>
      </c>
      <c r="O67" s="80">
        <f>ACCESSOIRES!BE67</f>
        <v>0</v>
      </c>
      <c r="P67" s="87">
        <f>ACCESSOIRES!BF67</f>
        <v>0</v>
      </c>
      <c r="Q67" s="22">
        <f>ACCESSOIRES!BH67</f>
        <v>0</v>
      </c>
      <c r="R67" s="80">
        <f>ACCESSOIRES!BP67</f>
        <v>0</v>
      </c>
      <c r="S67" s="87">
        <f>ACCESSOIRES!BQ67</f>
        <v>0</v>
      </c>
      <c r="T67" s="22">
        <f>ACCESSOIRES!BT67</f>
        <v>0</v>
      </c>
      <c r="U67" s="80">
        <f>ACCESSOIRES!CB67</f>
        <v>0</v>
      </c>
      <c r="V67" s="87">
        <f>ACCESSOIRES!CC67</f>
        <v>0</v>
      </c>
      <c r="W67" s="80">
        <f>ACCESSOIRES!CE67</f>
        <v>0</v>
      </c>
      <c r="X67" s="80">
        <f>ACCESSOIRES!CM67</f>
        <v>0</v>
      </c>
      <c r="Y67" s="87">
        <f>ACCESSOIRES!CN67</f>
        <v>0</v>
      </c>
      <c r="Z67" s="22">
        <f>ACCESSOIRES!CQ67</f>
        <v>0</v>
      </c>
      <c r="AA67" s="80">
        <f>ACCESSOIRES!CY67</f>
        <v>0</v>
      </c>
      <c r="AB67" s="87">
        <f>ACCESSOIRES!CZ67</f>
        <v>0</v>
      </c>
      <c r="AC67" s="22">
        <f>ACCESSOIRES!DB67</f>
        <v>0</v>
      </c>
      <c r="AD67" s="80">
        <f>ACCESSOIRES!DJ67</f>
        <v>0</v>
      </c>
      <c r="AE67" s="87">
        <f>ACCESSOIRES!DK67</f>
        <v>0</v>
      </c>
      <c r="AF67" s="154"/>
    </row>
    <row r="68" spans="1:32">
      <c r="A68" s="154"/>
      <c r="B68" s="80">
        <f>ACCESSOIRES!C68</f>
        <v>0</v>
      </c>
      <c r="C68" s="80">
        <f>ACCESSOIRES!K68</f>
        <v>0</v>
      </c>
      <c r="D68" s="87">
        <f>ACCESSOIRES!L68</f>
        <v>0</v>
      </c>
      <c r="E68" s="22">
        <f>ACCESSOIRES!N68</f>
        <v>0</v>
      </c>
      <c r="F68" s="22">
        <f>ACCESSOIRES!V68</f>
        <v>0</v>
      </c>
      <c r="G68" s="96">
        <f>ACCESSOIRES!W68</f>
        <v>0</v>
      </c>
      <c r="H68" s="80">
        <f>ACCESSOIRES!Z68</f>
        <v>0</v>
      </c>
      <c r="I68" s="80">
        <f>ACCESSOIRES!AH68</f>
        <v>0</v>
      </c>
      <c r="J68" s="87">
        <f>ACCESSOIRES!AI68</f>
        <v>0</v>
      </c>
      <c r="K68" s="22">
        <f>ACCESSOIRES!AK68</f>
        <v>0</v>
      </c>
      <c r="L68" s="80">
        <f>ACCESSOIRES!AS68</f>
        <v>0</v>
      </c>
      <c r="M68" s="87">
        <f>ACCESSOIRES!AT68</f>
        <v>0</v>
      </c>
      <c r="N68" s="80">
        <f>ACCESSOIRES!AW68</f>
        <v>0</v>
      </c>
      <c r="O68" s="80">
        <f>ACCESSOIRES!BE68</f>
        <v>0</v>
      </c>
      <c r="P68" s="87">
        <f>ACCESSOIRES!BF68</f>
        <v>0</v>
      </c>
      <c r="Q68" s="22">
        <f>ACCESSOIRES!BH68</f>
        <v>0</v>
      </c>
      <c r="R68" s="80">
        <f>ACCESSOIRES!BP68</f>
        <v>0</v>
      </c>
      <c r="S68" s="87">
        <f>ACCESSOIRES!BQ68</f>
        <v>0</v>
      </c>
      <c r="T68" s="22">
        <f>ACCESSOIRES!BT68</f>
        <v>0</v>
      </c>
      <c r="U68" s="80">
        <f>ACCESSOIRES!CB68</f>
        <v>0</v>
      </c>
      <c r="V68" s="87">
        <f>ACCESSOIRES!CC68</f>
        <v>0</v>
      </c>
      <c r="W68" s="80">
        <f>ACCESSOIRES!CE68</f>
        <v>0</v>
      </c>
      <c r="X68" s="80">
        <f>ACCESSOIRES!CM68</f>
        <v>0</v>
      </c>
      <c r="Y68" s="87">
        <f>ACCESSOIRES!CN68</f>
        <v>0</v>
      </c>
      <c r="Z68" s="22">
        <f>ACCESSOIRES!CQ68</f>
        <v>0</v>
      </c>
      <c r="AA68" s="80">
        <f>ACCESSOIRES!CY68</f>
        <v>0</v>
      </c>
      <c r="AB68" s="87">
        <f>ACCESSOIRES!CZ68</f>
        <v>0</v>
      </c>
      <c r="AC68" s="22">
        <f>ACCESSOIRES!DB68</f>
        <v>0</v>
      </c>
      <c r="AD68" s="80">
        <f>ACCESSOIRES!DJ68</f>
        <v>0</v>
      </c>
      <c r="AE68" s="87">
        <f>ACCESSOIRES!DK68</f>
        <v>0</v>
      </c>
      <c r="AF68" s="154"/>
    </row>
    <row r="69" spans="1:32">
      <c r="A69" s="154"/>
      <c r="B69" s="80">
        <f>ACCESSOIRES!C69</f>
        <v>0</v>
      </c>
      <c r="C69" s="80">
        <f>ACCESSOIRES!K69</f>
        <v>0</v>
      </c>
      <c r="D69" s="87">
        <f>ACCESSOIRES!L69</f>
        <v>0</v>
      </c>
      <c r="E69" s="22">
        <f>ACCESSOIRES!N69</f>
        <v>0</v>
      </c>
      <c r="F69" s="22">
        <f>ACCESSOIRES!V69</f>
        <v>0</v>
      </c>
      <c r="G69" s="96">
        <f>ACCESSOIRES!W69</f>
        <v>0</v>
      </c>
      <c r="H69" s="80">
        <f>ACCESSOIRES!Z69</f>
        <v>0</v>
      </c>
      <c r="I69" s="80">
        <f>ACCESSOIRES!AH69</f>
        <v>0</v>
      </c>
      <c r="J69" s="87">
        <f>ACCESSOIRES!AI69</f>
        <v>0</v>
      </c>
      <c r="K69" s="22">
        <f>ACCESSOIRES!AK69</f>
        <v>0</v>
      </c>
      <c r="L69" s="80">
        <f>ACCESSOIRES!AS69</f>
        <v>0</v>
      </c>
      <c r="M69" s="87">
        <f>ACCESSOIRES!AT69</f>
        <v>0</v>
      </c>
      <c r="N69" s="80">
        <f>ACCESSOIRES!AW69</f>
        <v>0</v>
      </c>
      <c r="O69" s="80">
        <f>ACCESSOIRES!BE69</f>
        <v>0</v>
      </c>
      <c r="P69" s="87">
        <f>ACCESSOIRES!BF69</f>
        <v>0</v>
      </c>
      <c r="Q69" s="22">
        <f>ACCESSOIRES!BH69</f>
        <v>0</v>
      </c>
      <c r="R69" s="80">
        <f>ACCESSOIRES!BP69</f>
        <v>0</v>
      </c>
      <c r="S69" s="87">
        <f>ACCESSOIRES!BQ69</f>
        <v>0</v>
      </c>
      <c r="T69" s="22">
        <f>ACCESSOIRES!BT69</f>
        <v>0</v>
      </c>
      <c r="U69" s="80">
        <f>ACCESSOIRES!CB69</f>
        <v>0</v>
      </c>
      <c r="V69" s="87">
        <f>ACCESSOIRES!CC69</f>
        <v>0</v>
      </c>
      <c r="W69" s="80">
        <f>ACCESSOIRES!CE69</f>
        <v>0</v>
      </c>
      <c r="X69" s="80">
        <f>ACCESSOIRES!CM69</f>
        <v>0</v>
      </c>
      <c r="Y69" s="87">
        <f>ACCESSOIRES!CN69</f>
        <v>0</v>
      </c>
      <c r="Z69" s="22">
        <f>ACCESSOIRES!CQ69</f>
        <v>0</v>
      </c>
      <c r="AA69" s="80">
        <f>ACCESSOIRES!CY69</f>
        <v>0</v>
      </c>
      <c r="AB69" s="87">
        <f>ACCESSOIRES!CZ69</f>
        <v>0</v>
      </c>
      <c r="AC69" s="22">
        <f>ACCESSOIRES!DB69</f>
        <v>0</v>
      </c>
      <c r="AD69" s="80">
        <f>ACCESSOIRES!DJ69</f>
        <v>0</v>
      </c>
      <c r="AE69" s="87">
        <f>ACCESSOIRES!DK69</f>
        <v>0</v>
      </c>
      <c r="AF69" s="154"/>
    </row>
    <row r="70" spans="1:32">
      <c r="A70" s="153"/>
      <c r="B70" s="80">
        <f>ACCESSOIRES!C70</f>
        <v>0</v>
      </c>
      <c r="C70" s="80">
        <f>ACCESSOIRES!K70</f>
        <v>0</v>
      </c>
      <c r="D70" s="87">
        <f>ACCESSOIRES!L70</f>
        <v>0</v>
      </c>
      <c r="E70" s="22">
        <f>ACCESSOIRES!N70</f>
        <v>0</v>
      </c>
      <c r="F70" s="22">
        <f>ACCESSOIRES!V70</f>
        <v>0</v>
      </c>
      <c r="G70" s="96">
        <f>ACCESSOIRES!W70</f>
        <v>0</v>
      </c>
      <c r="H70" s="80">
        <f>ACCESSOIRES!Z70</f>
        <v>0</v>
      </c>
      <c r="I70" s="80">
        <f>ACCESSOIRES!AH70</f>
        <v>0</v>
      </c>
      <c r="J70" s="87">
        <f>ACCESSOIRES!AI70</f>
        <v>0</v>
      </c>
      <c r="K70" s="22">
        <f>ACCESSOIRES!AK70</f>
        <v>0</v>
      </c>
      <c r="L70" s="80">
        <f>ACCESSOIRES!AS70</f>
        <v>0</v>
      </c>
      <c r="M70" s="87">
        <f>ACCESSOIRES!AT70</f>
        <v>0</v>
      </c>
      <c r="N70" s="80">
        <f>ACCESSOIRES!AW70</f>
        <v>0</v>
      </c>
      <c r="O70" s="80">
        <f>ACCESSOIRES!BE70</f>
        <v>0</v>
      </c>
      <c r="P70" s="87">
        <f>ACCESSOIRES!BF70</f>
        <v>0</v>
      </c>
      <c r="Q70" s="22">
        <f>ACCESSOIRES!BH70</f>
        <v>0</v>
      </c>
      <c r="R70" s="80">
        <f>ACCESSOIRES!BP70</f>
        <v>0</v>
      </c>
      <c r="S70" s="87">
        <f>ACCESSOIRES!BQ70</f>
        <v>0</v>
      </c>
      <c r="T70" s="22">
        <f>ACCESSOIRES!BT70</f>
        <v>0</v>
      </c>
      <c r="U70" s="80">
        <f>ACCESSOIRES!CB70</f>
        <v>0</v>
      </c>
      <c r="V70" s="87">
        <f>ACCESSOIRES!CC70</f>
        <v>0</v>
      </c>
      <c r="W70" s="80">
        <f>ACCESSOIRES!CE70</f>
        <v>0</v>
      </c>
      <c r="X70" s="80">
        <f>ACCESSOIRES!CM70</f>
        <v>0</v>
      </c>
      <c r="Y70" s="87">
        <f>ACCESSOIRES!CN70</f>
        <v>0</v>
      </c>
      <c r="Z70" s="22">
        <f>ACCESSOIRES!CQ70</f>
        <v>0</v>
      </c>
      <c r="AA70" s="80">
        <f>ACCESSOIRES!CY70</f>
        <v>0</v>
      </c>
      <c r="AB70" s="87">
        <f>ACCESSOIRES!CZ70</f>
        <v>0</v>
      </c>
      <c r="AC70" s="22">
        <f>ACCESSOIRES!DB70</f>
        <v>0</v>
      </c>
      <c r="AD70" s="80">
        <f>ACCESSOIRES!DJ70</f>
        <v>0</v>
      </c>
      <c r="AE70" s="87">
        <f>ACCESSOIRES!DK70</f>
        <v>0</v>
      </c>
      <c r="AF70" s="153"/>
    </row>
    <row r="71" spans="1:32">
      <c r="A71" s="81" t="s">
        <v>307</v>
      </c>
      <c r="B71" s="80" t="str">
        <f>ACCESSOIRES!C71</f>
        <v>390.145</v>
      </c>
      <c r="C71" s="80">
        <f>ACCESSOIRES!K71</f>
        <v>0.33</v>
      </c>
      <c r="D71" s="87">
        <f>ACCESSOIRES!L71</f>
        <v>0.16500000000000001</v>
      </c>
      <c r="E71" s="22" t="str">
        <f>ACCESSOIRES!N71</f>
        <v>855.636</v>
      </c>
      <c r="F71" s="22">
        <f>ACCESSOIRES!V71</f>
        <v>0.313</v>
      </c>
      <c r="G71" s="96">
        <f>ACCESSOIRES!W71</f>
        <v>0.23475000000000001</v>
      </c>
      <c r="H71" s="80" t="str">
        <f>ACCESSOIRES!Z71</f>
        <v>312.1007</v>
      </c>
      <c r="I71" s="80">
        <f>ACCESSOIRES!AH71</f>
        <v>0.74439999999999995</v>
      </c>
      <c r="J71" s="87">
        <f>ACCESSOIRES!AI71</f>
        <v>0</v>
      </c>
      <c r="K71" s="22" t="str">
        <f>ACCESSOIRES!AK71</f>
        <v>2262.050</v>
      </c>
      <c r="L71" s="80">
        <f>ACCESSOIRES!AS71</f>
        <v>0.11</v>
      </c>
      <c r="M71" s="87">
        <f>ACCESSOIRES!AT71</f>
        <v>0</v>
      </c>
      <c r="N71" s="80" t="str">
        <f>ACCESSOIRES!AW71</f>
        <v>K4610.36</v>
      </c>
      <c r="O71" s="80">
        <f>ACCESSOIRES!BE71</f>
        <v>0.37420000000000003</v>
      </c>
      <c r="P71" s="87">
        <f>ACCESSOIRES!BF71</f>
        <v>0.24323</v>
      </c>
      <c r="Q71" s="22" t="str">
        <f>ACCESSOIRES!BH71</f>
        <v>7616.172</v>
      </c>
      <c r="R71" s="80">
        <f>ACCESSOIRES!BP71</f>
        <v>0.22</v>
      </c>
      <c r="S71" s="87">
        <f>ACCESSOIRES!BQ71</f>
        <v>0</v>
      </c>
      <c r="T71" s="22" t="str">
        <f>ACCESSOIRES!BT71</f>
        <v>SKH014</v>
      </c>
      <c r="U71" s="80">
        <f>ACCESSOIRES!CB71</f>
        <v>0.31</v>
      </c>
      <c r="V71" s="87">
        <f>ACCESSOIRES!CC71</f>
        <v>0</v>
      </c>
      <c r="W71" s="80" t="str">
        <f>ACCESSOIRES!CE71</f>
        <v>OR0.271.0001</v>
      </c>
      <c r="X71" s="80">
        <f>ACCESSOIRES!CM71</f>
        <v>0.61773400000000001</v>
      </c>
      <c r="Y71" s="87">
        <f>ACCESSOIRES!CN71</f>
        <v>0.61773400000000001</v>
      </c>
      <c r="Z71" s="22" t="str">
        <f>ACCESSOIRES!CQ71</f>
        <v>ECM0825</v>
      </c>
      <c r="AA71" s="80">
        <f>ACCESSOIRES!CY71</f>
        <v>0.34803600000000001</v>
      </c>
      <c r="AB71" s="87">
        <f>ACCESSOIRES!CZ71</f>
        <v>0.26102700000000001</v>
      </c>
      <c r="AC71" s="22">
        <f>ACCESSOIRES!DB71</f>
        <v>0</v>
      </c>
      <c r="AD71" s="80">
        <f>ACCESSOIRES!DJ71</f>
        <v>0</v>
      </c>
      <c r="AE71" s="87">
        <f>ACCESSOIRES!DK71</f>
        <v>0</v>
      </c>
      <c r="AF71" s="81" t="s">
        <v>307</v>
      </c>
    </row>
    <row r="72" spans="1:32">
      <c r="A72" s="83" t="s">
        <v>308</v>
      </c>
      <c r="B72" s="80">
        <f>ACCESSOIRES!C72</f>
        <v>0</v>
      </c>
      <c r="C72" s="80">
        <f>ACCESSOIRES!K72</f>
        <v>0</v>
      </c>
      <c r="D72" s="87">
        <f>ACCESSOIRES!L72</f>
        <v>0</v>
      </c>
      <c r="E72" s="22">
        <f>ACCESSOIRES!N72</f>
        <v>0</v>
      </c>
      <c r="F72" s="22">
        <f>ACCESSOIRES!V72</f>
        <v>0</v>
      </c>
      <c r="G72" s="96">
        <f>ACCESSOIRES!W72</f>
        <v>0</v>
      </c>
      <c r="H72" s="80" t="str">
        <f>ACCESSOIRES!Z72</f>
        <v>312.1011</v>
      </c>
      <c r="I72" s="80">
        <f>ACCESSOIRES!AH72</f>
        <v>1.0349999999999999</v>
      </c>
      <c r="J72" s="87">
        <f>ACCESSOIRES!AI72</f>
        <v>0</v>
      </c>
      <c r="K72" s="22">
        <f>ACCESSOIRES!AK72</f>
        <v>0</v>
      </c>
      <c r="L72" s="80">
        <f>ACCESSOIRES!AS72</f>
        <v>0</v>
      </c>
      <c r="M72" s="87">
        <f>ACCESSOIRES!AT72</f>
        <v>0</v>
      </c>
      <c r="N72" s="80" t="str">
        <f>ACCESSOIRES!AW72</f>
        <v>K4680.36</v>
      </c>
      <c r="O72" s="80">
        <f>ACCESSOIRES!BE72</f>
        <v>1.4435</v>
      </c>
      <c r="P72" s="87">
        <f>ACCESSOIRES!BF72</f>
        <v>0.93827499999999997</v>
      </c>
      <c r="Q72" s="22">
        <f>ACCESSOIRES!BH72</f>
        <v>0</v>
      </c>
      <c r="R72" s="80">
        <f>ACCESSOIRES!BP72</f>
        <v>0</v>
      </c>
      <c r="S72" s="87">
        <f>ACCESSOIRES!BQ72</f>
        <v>0</v>
      </c>
      <c r="T72" s="22" t="str">
        <f>ACCESSOIRES!BT72</f>
        <v>1001.512</v>
      </c>
      <c r="U72" s="80">
        <f>ACCESSOIRES!CB72</f>
        <v>0.96</v>
      </c>
      <c r="V72" s="87">
        <f>ACCESSOIRES!CC72</f>
        <v>0</v>
      </c>
      <c r="W72" s="80">
        <f>ACCESSOIRES!CE72</f>
        <v>0</v>
      </c>
      <c r="X72" s="80">
        <f>ACCESSOIRES!CM72</f>
        <v>0</v>
      </c>
      <c r="Y72" s="87">
        <f>ACCESSOIRES!CN72</f>
        <v>0</v>
      </c>
      <c r="Z72" s="22">
        <f>ACCESSOIRES!CQ72</f>
        <v>0</v>
      </c>
      <c r="AA72" s="80">
        <f>ACCESSOIRES!CY72</f>
        <v>0</v>
      </c>
      <c r="AB72" s="87">
        <f>ACCESSOIRES!CZ72</f>
        <v>0</v>
      </c>
      <c r="AC72" s="22">
        <f>ACCESSOIRES!DB72</f>
        <v>0</v>
      </c>
      <c r="AD72" s="80">
        <f>ACCESSOIRES!DJ72</f>
        <v>0</v>
      </c>
      <c r="AE72" s="87">
        <f>ACCESSOIRES!DK72</f>
        <v>0</v>
      </c>
      <c r="AF72" s="83" t="s">
        <v>308</v>
      </c>
    </row>
    <row r="73" spans="1:32">
      <c r="A73" s="83" t="s">
        <v>33</v>
      </c>
      <c r="B73" s="80">
        <f>ACCESSOIRES!C73</f>
        <v>0</v>
      </c>
      <c r="C73" s="80">
        <f>ACCESSOIRES!K73</f>
        <v>0</v>
      </c>
      <c r="D73" s="87">
        <f>ACCESSOIRES!L73</f>
        <v>0</v>
      </c>
      <c r="E73" s="22">
        <f>ACCESSOIRES!N73</f>
        <v>0</v>
      </c>
      <c r="F73" s="22">
        <f>ACCESSOIRES!V73</f>
        <v>0</v>
      </c>
      <c r="G73" s="96">
        <f>ACCESSOIRES!W73</f>
        <v>0</v>
      </c>
      <c r="H73" s="80" t="str">
        <f>ACCESSOIRES!Z73</f>
        <v>659.0012</v>
      </c>
      <c r="I73" s="80">
        <f>ACCESSOIRES!AH73</f>
        <v>4.4340000000000004E-2</v>
      </c>
      <c r="J73" s="87">
        <f>ACCESSOIRES!AI73</f>
        <v>0</v>
      </c>
      <c r="K73" s="22" t="str">
        <f>ACCESSOIRES!AK73</f>
        <v>2261.609</v>
      </c>
      <c r="L73" s="80">
        <f>ACCESSOIRES!AS73</f>
        <v>1.3030303030303031E-2</v>
      </c>
      <c r="M73" s="87">
        <f>ACCESSOIRES!AT73</f>
        <v>0</v>
      </c>
      <c r="N73" s="80">
        <f>ACCESSOIRES!AW73</f>
        <v>0</v>
      </c>
      <c r="O73" s="80">
        <f>ACCESSOIRES!BE73</f>
        <v>0</v>
      </c>
      <c r="P73" s="87">
        <f>ACCESSOIRES!BF73</f>
        <v>0</v>
      </c>
      <c r="Q73" s="22">
        <f>ACCESSOIRES!BH73</f>
        <v>0</v>
      </c>
      <c r="R73" s="80">
        <f>ACCESSOIRES!BP73</f>
        <v>0</v>
      </c>
      <c r="S73" s="87">
        <f>ACCESSOIRES!BQ73</f>
        <v>0</v>
      </c>
      <c r="T73" s="22" t="str">
        <f>ACCESSOIRES!BT73</f>
        <v>TT.5</v>
      </c>
      <c r="U73" s="80">
        <f>ACCESSOIRES!CB73</f>
        <v>1.4903846153846155E-2</v>
      </c>
      <c r="V73" s="87">
        <f>ACCESSOIRES!CC73</f>
        <v>0</v>
      </c>
      <c r="W73" s="80" t="str">
        <f>ACCESSOIRES!CE73</f>
        <v>OR0640.1240</v>
      </c>
      <c r="X73" s="80">
        <f>ACCESSOIRES!CM73</f>
        <v>7.9175200000000001E-2</v>
      </c>
      <c r="Y73" s="87">
        <f>ACCESSOIRES!CN73</f>
        <v>7.9175200000000001E-2</v>
      </c>
      <c r="Z73" s="22" t="str">
        <f>ACCESSOIRES!CQ73</f>
        <v>J00221</v>
      </c>
      <c r="AA73" s="80">
        <f>ACCESSOIRES!CY73</f>
        <v>3.4007474747474752E-2</v>
      </c>
      <c r="AB73" s="87">
        <f>ACCESSOIRES!CZ73</f>
        <v>2.5505606060606062E-2</v>
      </c>
      <c r="AC73" s="22">
        <f>ACCESSOIRES!DB73</f>
        <v>0</v>
      </c>
      <c r="AD73" s="80">
        <f>ACCESSOIRES!DJ73</f>
        <v>0</v>
      </c>
      <c r="AE73" s="87">
        <f>ACCESSOIRES!DK73</f>
        <v>0</v>
      </c>
      <c r="AF73" s="83" t="s">
        <v>33</v>
      </c>
    </row>
    <row r="74" spans="1:32">
      <c r="A74" s="83" t="s">
        <v>162</v>
      </c>
      <c r="B74" s="80">
        <f>ACCESSOIRES!C74</f>
        <v>0</v>
      </c>
      <c r="C74" s="80">
        <f>ACCESSOIRES!K74</f>
        <v>0</v>
      </c>
      <c r="D74" s="87">
        <f>ACCESSOIRES!L74</f>
        <v>0</v>
      </c>
      <c r="E74" s="22" t="str">
        <f>ACCESSOIRES!N74</f>
        <v>855.628</v>
      </c>
      <c r="F74" s="22">
        <f>ACCESSOIRES!V74</f>
        <v>5.7579999999999999E-2</v>
      </c>
      <c r="G74" s="96">
        <f>ACCESSOIRES!W74</f>
        <v>4.3185000000000001E-2</v>
      </c>
      <c r="H74" s="80" t="str">
        <f>ACCESSOIRES!Z74</f>
        <v>312.1005</v>
      </c>
      <c r="I74" s="80">
        <f>ACCESSOIRES!AH74</f>
        <v>7.4439999999999992E-2</v>
      </c>
      <c r="J74" s="87">
        <f>ACCESSOIRES!AI74</f>
        <v>0</v>
      </c>
      <c r="K74" s="22" t="str">
        <f>ACCESSOIRES!AK74</f>
        <v>2262.005</v>
      </c>
      <c r="L74" s="80">
        <f>ACCESSOIRES!AS74</f>
        <v>3.5799999999999998E-2</v>
      </c>
      <c r="M74" s="87">
        <f>ACCESSOIRES!AT74</f>
        <v>0</v>
      </c>
      <c r="N74" s="80" t="str">
        <f>ACCESSOIRES!AW74</f>
        <v>K4430.25</v>
      </c>
      <c r="O74" s="80">
        <f>ACCESSOIRES!BE74</f>
        <v>6.4849999999999991E-2</v>
      </c>
      <c r="P74" s="87">
        <f>ACCESSOIRES!BF74</f>
        <v>4.2152499999999996E-2</v>
      </c>
      <c r="Q74" s="22" t="str">
        <f>ACCESSOIRES!BH74</f>
        <v>7615.172</v>
      </c>
      <c r="R74" s="80">
        <f>ACCESSOIRES!BP74</f>
        <v>3.2500000000000001E-2</v>
      </c>
      <c r="S74" s="87">
        <f>ACCESSOIRES!BQ74</f>
        <v>0</v>
      </c>
      <c r="T74" s="22">
        <f>ACCESSOIRES!BT74</f>
        <v>12022</v>
      </c>
      <c r="U74" s="80">
        <f>ACCESSOIRES!CB74</f>
        <v>0.45</v>
      </c>
      <c r="V74" s="87">
        <f>ACCESSOIRES!CC74</f>
        <v>0</v>
      </c>
      <c r="W74" s="80" t="str">
        <f>ACCESSOIRES!CE74</f>
        <v>OR0.270.0001</v>
      </c>
      <c r="X74" s="80">
        <f>ACCESSOIRES!CM74</f>
        <v>3.5545119999999999E-2</v>
      </c>
      <c r="Y74" s="87">
        <f>ACCESSOIRES!CN74</f>
        <v>3.5545119999999999E-2</v>
      </c>
      <c r="Z74" s="22" t="str">
        <f>ACCESSOIRES!CQ74</f>
        <v>ECE0707</v>
      </c>
      <c r="AA74" s="80">
        <f>ACCESSOIRES!CY74</f>
        <v>6.0517600000000005E-2</v>
      </c>
      <c r="AB74" s="87">
        <f>ACCESSOIRES!CZ74</f>
        <v>4.5388199999999997E-2</v>
      </c>
      <c r="AC74" s="22">
        <f>ACCESSOIRES!DB74</f>
        <v>0</v>
      </c>
      <c r="AD74" s="80">
        <f>ACCESSOIRES!DJ74</f>
        <v>0</v>
      </c>
      <c r="AE74" s="87">
        <f>ACCESSOIRES!DK74</f>
        <v>0</v>
      </c>
      <c r="AF74" s="83" t="s">
        <v>162</v>
      </c>
    </row>
    <row r="75" spans="1:32">
      <c r="A75" s="83" t="s">
        <v>163</v>
      </c>
      <c r="B75" s="80">
        <f>ACCESSOIRES!C75</f>
        <v>0</v>
      </c>
      <c r="C75" s="80">
        <f>ACCESSOIRES!K75</f>
        <v>0</v>
      </c>
      <c r="D75" s="87">
        <f>ACCESSOIRES!L75</f>
        <v>0</v>
      </c>
      <c r="E75" s="22">
        <f>ACCESSOIRES!N75</f>
        <v>0</v>
      </c>
      <c r="F75" s="22">
        <f>ACCESSOIRES!V75</f>
        <v>0</v>
      </c>
      <c r="G75" s="96">
        <f>ACCESSOIRES!W75</f>
        <v>0</v>
      </c>
      <c r="H75" s="80" t="str">
        <f>ACCESSOIRES!Z75</f>
        <v>312.1009</v>
      </c>
      <c r="I75" s="80">
        <f>ACCESSOIRES!AH75</f>
        <v>0.74439999999999995</v>
      </c>
      <c r="J75" s="87">
        <f>ACCESSOIRES!AI75</f>
        <v>0</v>
      </c>
      <c r="K75" s="22" t="str">
        <f>ACCESSOIRES!AK75</f>
        <v>2261.030</v>
      </c>
      <c r="L75" s="80">
        <f>ACCESSOIRES!AS75</f>
        <v>0.38</v>
      </c>
      <c r="M75" s="87">
        <f>ACCESSOIRES!AT75</f>
        <v>0</v>
      </c>
      <c r="N75" s="80" t="str">
        <f>ACCESSOIRES!AW75</f>
        <v>K4480.30</v>
      </c>
      <c r="O75" s="80">
        <f>ACCESSOIRES!BE75</f>
        <v>0.64849999999999997</v>
      </c>
      <c r="P75" s="87">
        <f>ACCESSOIRES!BF75</f>
        <v>0.42152499999999998</v>
      </c>
      <c r="Q75" s="22" t="str">
        <f>ACCESSOIRES!BH75</f>
        <v>7618.172</v>
      </c>
      <c r="R75" s="80">
        <f>ACCESSOIRES!BP75</f>
        <v>2.4E-2</v>
      </c>
      <c r="S75" s="87">
        <f>ACCESSOIRES!BQ75</f>
        <v>0</v>
      </c>
      <c r="T75" s="22" t="str">
        <f>ACCESSOIRES!BT75</f>
        <v>0975.55</v>
      </c>
      <c r="U75" s="80">
        <f>ACCESSOIRES!CB75</f>
        <v>0.39</v>
      </c>
      <c r="V75" s="87">
        <f>ACCESSOIRES!CC75</f>
        <v>0</v>
      </c>
      <c r="W75" s="80">
        <f>ACCESSOIRES!CE75</f>
        <v>0</v>
      </c>
      <c r="X75" s="80">
        <f>ACCESSOIRES!CM75</f>
        <v>0</v>
      </c>
      <c r="Y75" s="87">
        <f>ACCESSOIRES!CN75</f>
        <v>0</v>
      </c>
      <c r="Z75" s="22">
        <f>ACCESSOIRES!CQ75</f>
        <v>0</v>
      </c>
      <c r="AA75" s="80">
        <f>ACCESSOIRES!CY75</f>
        <v>0</v>
      </c>
      <c r="AB75" s="87">
        <f>ACCESSOIRES!CZ75</f>
        <v>0</v>
      </c>
      <c r="AC75" s="22">
        <f>ACCESSOIRES!DB75</f>
        <v>0</v>
      </c>
      <c r="AD75" s="80">
        <f>ACCESSOIRES!DJ75</f>
        <v>0</v>
      </c>
      <c r="AE75" s="87">
        <f>ACCESSOIRES!DK75</f>
        <v>0</v>
      </c>
      <c r="AF75" s="83" t="s">
        <v>163</v>
      </c>
    </row>
    <row r="76" spans="1:32">
      <c r="A76" s="83" t="s">
        <v>164</v>
      </c>
      <c r="B76" s="80">
        <f>ACCESSOIRES!C76</f>
        <v>0</v>
      </c>
      <c r="C76" s="80">
        <f>ACCESSOIRES!K76</f>
        <v>0</v>
      </c>
      <c r="D76" s="87">
        <f>ACCESSOIRES!L76</f>
        <v>0</v>
      </c>
      <c r="E76" s="22" t="str">
        <f>ACCESSOIRES!N76</f>
        <v>855.623</v>
      </c>
      <c r="F76" s="22">
        <f>ACCESSOIRES!V76</f>
        <v>3.1300000000000001E-2</v>
      </c>
      <c r="G76" s="96">
        <f>ACCESSOIRES!W76</f>
        <v>2.3475000000000003E-2</v>
      </c>
      <c r="H76" s="80" t="str">
        <f>ACCESSOIRES!Z76</f>
        <v>312.1002</v>
      </c>
      <c r="I76" s="80">
        <f>ACCESSOIRES!AH76</f>
        <v>5.527E-2</v>
      </c>
      <c r="J76" s="87">
        <f>ACCESSOIRES!AI76</f>
        <v>0</v>
      </c>
      <c r="K76" s="22" t="str">
        <f>ACCESSOIRES!AK76</f>
        <v>2262.002</v>
      </c>
      <c r="L76" s="80">
        <f>ACCESSOIRES!AS76</f>
        <v>1.7899999999999999E-2</v>
      </c>
      <c r="M76" s="87">
        <f>ACCESSOIRES!AT76</f>
        <v>0</v>
      </c>
      <c r="N76" s="80" t="str">
        <f>ACCESSOIRES!AW76</f>
        <v>K4210.30</v>
      </c>
      <c r="O76" s="80">
        <f>ACCESSOIRES!BE76</f>
        <v>4.6780000000000002E-2</v>
      </c>
      <c r="P76" s="87">
        <f>ACCESSOIRES!BF76</f>
        <v>3.0407E-2</v>
      </c>
      <c r="Q76" s="22" t="str">
        <f>ACCESSOIRES!BH76</f>
        <v>7609.172</v>
      </c>
      <c r="R76" s="80">
        <f>ACCESSOIRES!BP76</f>
        <v>1.78E-2</v>
      </c>
      <c r="S76" s="87">
        <f>ACCESSOIRES!BQ76</f>
        <v>0</v>
      </c>
      <c r="T76" s="22" t="str">
        <f>ACCESSOIRES!BT76</f>
        <v>LT010</v>
      </c>
      <c r="U76" s="80">
        <f>ACCESSOIRES!CB76</f>
        <v>2.3E-2</v>
      </c>
      <c r="V76" s="87">
        <f>ACCESSOIRES!CC76</f>
        <v>0</v>
      </c>
      <c r="W76" s="80" t="str">
        <f>ACCESSOIRES!CE76</f>
        <v>OR0.270.0012</v>
      </c>
      <c r="X76" s="80">
        <f>ACCESSOIRES!CM76</f>
        <v>3.5545119999999999E-2</v>
      </c>
      <c r="Y76" s="87">
        <f>ACCESSOIRES!CN76</f>
        <v>3.5545119999999999E-2</v>
      </c>
      <c r="Z76" s="22" t="str">
        <f>ACCESSOIRES!CQ76</f>
        <v>E00702</v>
      </c>
      <c r="AA76" s="80">
        <f>ACCESSOIRES!CY76</f>
        <v>4.4431399999999996E-2</v>
      </c>
      <c r="AB76" s="87">
        <f>ACCESSOIRES!CZ76</f>
        <v>3.332355E-2</v>
      </c>
      <c r="AC76" s="22">
        <f>ACCESSOIRES!DB76</f>
        <v>0</v>
      </c>
      <c r="AD76" s="80">
        <f>ACCESSOIRES!DJ76</f>
        <v>0</v>
      </c>
      <c r="AE76" s="87">
        <f>ACCESSOIRES!DK76</f>
        <v>0</v>
      </c>
      <c r="AF76" s="83" t="s">
        <v>164</v>
      </c>
    </row>
    <row r="77" spans="1:32">
      <c r="A77" s="83" t="s">
        <v>165</v>
      </c>
      <c r="B77" s="80">
        <f>ACCESSOIRES!C77</f>
        <v>0</v>
      </c>
      <c r="C77" s="80">
        <f>ACCESSOIRES!K77</f>
        <v>0</v>
      </c>
      <c r="D77" s="87">
        <f>ACCESSOIRES!L77</f>
        <v>0</v>
      </c>
      <c r="E77" s="22">
        <f>ACCESSOIRES!N77</f>
        <v>0</v>
      </c>
      <c r="F77" s="22">
        <f>ACCESSOIRES!V77</f>
        <v>0</v>
      </c>
      <c r="G77" s="96">
        <f>ACCESSOIRES!W77</f>
        <v>0</v>
      </c>
      <c r="H77" s="80" t="str">
        <f>ACCESSOIRES!Z77</f>
        <v>312.1010</v>
      </c>
      <c r="I77" s="80">
        <f>ACCESSOIRES!AH77</f>
        <v>0.74439999999999995</v>
      </c>
      <c r="J77" s="87">
        <f>ACCESSOIRES!AI77</f>
        <v>0</v>
      </c>
      <c r="K77" s="22" t="str">
        <f>ACCESSOIRES!AK77</f>
        <v>2261.031</v>
      </c>
      <c r="L77" s="80">
        <f>ACCESSOIRES!AS77</f>
        <v>0.27</v>
      </c>
      <c r="M77" s="87">
        <f>ACCESSOIRES!AT77</f>
        <v>0</v>
      </c>
      <c r="N77" s="80" t="str">
        <f>ACCESSOIRES!AW77</f>
        <v>K4280.30</v>
      </c>
      <c r="O77" s="80">
        <f>ACCESSOIRES!BE77</f>
        <v>0.51910000000000001</v>
      </c>
      <c r="P77" s="87">
        <f>ACCESSOIRES!BF77</f>
        <v>0.33741500000000002</v>
      </c>
      <c r="Q77" s="22" t="str">
        <f>ACCESSOIRES!BH77</f>
        <v>7601.172</v>
      </c>
      <c r="R77" s="80">
        <f>ACCESSOIRES!BP77</f>
        <v>0.2</v>
      </c>
      <c r="S77" s="87">
        <f>ACCESSOIRES!BQ77</f>
        <v>0</v>
      </c>
      <c r="T77" s="22" t="str">
        <f>ACCESSOIRES!BT77</f>
        <v>907.102</v>
      </c>
      <c r="U77" s="80">
        <f>ACCESSOIRES!CB77</f>
        <v>0.32</v>
      </c>
      <c r="V77" s="87">
        <f>ACCESSOIRES!CC77</f>
        <v>0</v>
      </c>
      <c r="W77" s="80" t="str">
        <f>ACCESSOIRES!CE77</f>
        <v>OR0.272.0012</v>
      </c>
      <c r="X77" s="80">
        <f>ACCESSOIRES!CM77</f>
        <v>0.2878772</v>
      </c>
      <c r="Y77" s="87">
        <f>ACCESSOIRES!CN77</f>
        <v>0.2878772</v>
      </c>
      <c r="Z77" s="22">
        <f>ACCESSOIRES!CQ77</f>
        <v>0</v>
      </c>
      <c r="AA77" s="80">
        <f>ACCESSOIRES!CY77</f>
        <v>0</v>
      </c>
      <c r="AB77" s="87">
        <f>ACCESSOIRES!CZ77</f>
        <v>0</v>
      </c>
      <c r="AC77" s="22">
        <f>ACCESSOIRES!DB77</f>
        <v>0</v>
      </c>
      <c r="AD77" s="80">
        <f>ACCESSOIRES!DJ77</f>
        <v>0</v>
      </c>
      <c r="AE77" s="87">
        <f>ACCESSOIRES!DK77</f>
        <v>0</v>
      </c>
      <c r="AF77" s="83" t="s">
        <v>165</v>
      </c>
    </row>
    <row r="78" spans="1:32">
      <c r="A78" s="83" t="s">
        <v>28</v>
      </c>
      <c r="B78" s="80" t="str">
        <f>ACCESSOIRES!C78</f>
        <v>704.450</v>
      </c>
      <c r="C78" s="80">
        <f>ACCESSOIRES!K78</f>
        <v>1800</v>
      </c>
      <c r="D78" s="87">
        <f>ACCESSOIRES!L78</f>
        <v>1260</v>
      </c>
      <c r="E78" s="22">
        <f>ACCESSOIRES!N78</f>
        <v>0</v>
      </c>
      <c r="F78" s="22">
        <f>ACCESSOIRES!V78</f>
        <v>0</v>
      </c>
      <c r="G78" s="96">
        <f>ACCESSOIRES!W78</f>
        <v>0</v>
      </c>
      <c r="H78" s="80">
        <f>ACCESSOIRES!Z78</f>
        <v>0</v>
      </c>
      <c r="I78" s="80" t="e">
        <f>ACCESSOIRES!AH78</f>
        <v>#DIV/0!</v>
      </c>
      <c r="J78" s="87" t="e">
        <f>ACCESSOIRES!AI78</f>
        <v>#DIV/0!</v>
      </c>
      <c r="K78" s="22">
        <f>ACCESSOIRES!AK78</f>
        <v>0</v>
      </c>
      <c r="L78" s="80">
        <f>ACCESSOIRES!AS78</f>
        <v>0</v>
      </c>
      <c r="M78" s="87">
        <f>ACCESSOIRES!AT78</f>
        <v>0</v>
      </c>
      <c r="N78" s="80" t="str">
        <f>ACCESSOIRES!AW78</f>
        <v>IV-TU.TU7</v>
      </c>
      <c r="O78" s="80">
        <f>ACCESSOIRES!BE78</f>
        <v>869.44</v>
      </c>
      <c r="P78" s="87">
        <f>ACCESSOIRES!BF78</f>
        <v>652.08000000000004</v>
      </c>
      <c r="Q78" s="22">
        <f>ACCESSOIRES!BH78</f>
        <v>0</v>
      </c>
      <c r="R78" s="80">
        <f>ACCESSOIRES!BP78</f>
        <v>0</v>
      </c>
      <c r="S78" s="87">
        <f>ACCESSOIRES!BQ78</f>
        <v>0</v>
      </c>
      <c r="T78" s="22">
        <f>ACCESSOIRES!BT78</f>
        <v>0</v>
      </c>
      <c r="U78" s="80">
        <f>ACCESSOIRES!CB78</f>
        <v>0</v>
      </c>
      <c r="V78" s="87">
        <f>ACCESSOIRES!CC78</f>
        <v>0</v>
      </c>
      <c r="W78" s="80" t="str">
        <f>ACCESSOIRES!CE78</f>
        <v>KE09100770</v>
      </c>
      <c r="X78" s="80">
        <f>ACCESSOIRES!CM78</f>
        <v>1101.62364</v>
      </c>
      <c r="Y78" s="87">
        <f>ACCESSOIRES!CN78</f>
        <v>1101.62364</v>
      </c>
      <c r="Z78" s="22">
        <f>ACCESSOIRES!CQ78</f>
        <v>0</v>
      </c>
      <c r="AA78" s="80">
        <f>ACCESSOIRES!CY78</f>
        <v>0</v>
      </c>
      <c r="AB78" s="87">
        <f>ACCESSOIRES!CZ78</f>
        <v>0</v>
      </c>
      <c r="AC78" s="22">
        <f>ACCESSOIRES!DB78</f>
        <v>0</v>
      </c>
      <c r="AD78" s="80">
        <f>ACCESSOIRES!DJ78</f>
        <v>0</v>
      </c>
      <c r="AE78" s="87">
        <f>ACCESSOIRES!DK78</f>
        <v>0</v>
      </c>
      <c r="AF78" s="83" t="s">
        <v>28</v>
      </c>
    </row>
    <row r="79" spans="1:32">
      <c r="A79" s="152" t="s">
        <v>40</v>
      </c>
      <c r="B79" s="80">
        <f>ACCESSOIRES!C79</f>
        <v>0</v>
      </c>
      <c r="C79" s="80">
        <f>ACCESSOIRES!K79</f>
        <v>0</v>
      </c>
      <c r="D79" s="87">
        <f>ACCESSOIRES!L79</f>
        <v>0</v>
      </c>
      <c r="E79" s="22">
        <f>ACCESSOIRES!N79</f>
        <v>0</v>
      </c>
      <c r="F79" s="22">
        <f>ACCESSOIRES!V79</f>
        <v>0</v>
      </c>
      <c r="G79" s="96">
        <f>ACCESSOIRES!W79</f>
        <v>0</v>
      </c>
      <c r="H79" s="80">
        <f>ACCESSOIRES!Z79</f>
        <v>0</v>
      </c>
      <c r="I79" s="80">
        <f>ACCESSOIRES!AH79</f>
        <v>0</v>
      </c>
      <c r="J79" s="87">
        <f>ACCESSOIRES!AI79</f>
        <v>0</v>
      </c>
      <c r="K79" s="22" t="str">
        <f>ACCESSOIRES!AK79</f>
        <v>2265.035</v>
      </c>
      <c r="L79" s="80">
        <f>ACCESSOIRES!AS79</f>
        <v>69</v>
      </c>
      <c r="M79" s="87">
        <f>ACCESSOIRES!AT79</f>
        <v>0</v>
      </c>
      <c r="N79" s="80" t="str">
        <f>ACCESSOIRES!AW79</f>
        <v>M0774.01</v>
      </c>
      <c r="O79" s="80">
        <f>ACCESSOIRES!BE79</f>
        <v>51.76</v>
      </c>
      <c r="P79" s="87">
        <f>ACCESSOIRES!BF79</f>
        <v>33.643999999999998</v>
      </c>
      <c r="Q79" s="22" t="str">
        <f>ACCESSOIRES!BH79</f>
        <v>8289.172</v>
      </c>
      <c r="R79" s="80">
        <f>ACCESSOIRES!BP79</f>
        <v>67</v>
      </c>
      <c r="S79" s="87">
        <f>ACCESSOIRES!BQ79</f>
        <v>0</v>
      </c>
      <c r="T79" s="22" t="str">
        <f>ACCESSOIRES!BT79</f>
        <v>05.002</v>
      </c>
      <c r="U79" s="80">
        <f>ACCESSOIRES!CB79</f>
        <v>52</v>
      </c>
      <c r="V79" s="87">
        <f>ACCESSOIRES!CC79</f>
        <v>0</v>
      </c>
      <c r="W79" s="80">
        <f>ACCESSOIRES!CE79</f>
        <v>0</v>
      </c>
      <c r="X79" s="80">
        <f>ACCESSOIRES!CM79</f>
        <v>0</v>
      </c>
      <c r="Y79" s="87">
        <f>ACCESSOIRES!CN79</f>
        <v>0</v>
      </c>
      <c r="Z79" s="22">
        <f>ACCESSOIRES!CQ79</f>
        <v>0</v>
      </c>
      <c r="AA79" s="80">
        <f>ACCESSOIRES!CY79</f>
        <v>0</v>
      </c>
      <c r="AB79" s="87">
        <f>ACCESSOIRES!CZ79</f>
        <v>0</v>
      </c>
      <c r="AC79" s="22">
        <f>ACCESSOIRES!DB79</f>
        <v>0</v>
      </c>
      <c r="AD79" s="80">
        <f>ACCESSOIRES!DJ79</f>
        <v>0</v>
      </c>
      <c r="AE79" s="87">
        <f>ACCESSOIRES!DK79</f>
        <v>0</v>
      </c>
      <c r="AF79" s="152" t="s">
        <v>40</v>
      </c>
    </row>
    <row r="80" spans="1:32">
      <c r="A80" s="154"/>
      <c r="B80" s="80">
        <f>ACCESSOIRES!C80</f>
        <v>0</v>
      </c>
      <c r="C80" s="80">
        <f>ACCESSOIRES!K80</f>
        <v>0</v>
      </c>
      <c r="D80" s="87">
        <f>ACCESSOIRES!L80</f>
        <v>0</v>
      </c>
      <c r="E80" s="22">
        <f>ACCESSOIRES!N80</f>
        <v>0</v>
      </c>
      <c r="F80" s="22">
        <f>ACCESSOIRES!V80</f>
        <v>0</v>
      </c>
      <c r="G80" s="96">
        <f>ACCESSOIRES!W80</f>
        <v>0</v>
      </c>
      <c r="H80" s="80">
        <f>ACCESSOIRES!Z80</f>
        <v>0</v>
      </c>
      <c r="I80" s="80">
        <f>ACCESSOIRES!AH80</f>
        <v>0</v>
      </c>
      <c r="J80" s="87">
        <f>ACCESSOIRES!AI80</f>
        <v>0</v>
      </c>
      <c r="K80" s="22" t="str">
        <f>ACCESSOIRES!AK80</f>
        <v>2265.034</v>
      </c>
      <c r="L80" s="80">
        <f>ACCESSOIRES!AS80</f>
        <v>69</v>
      </c>
      <c r="M80" s="87">
        <f>ACCESSOIRES!AT80</f>
        <v>0</v>
      </c>
      <c r="N80" s="80" t="str">
        <f>ACCESSOIRES!AW80</f>
        <v>M0776.01</v>
      </c>
      <c r="O80" s="80">
        <f>ACCESSOIRES!BE80</f>
        <v>51.76</v>
      </c>
      <c r="P80" s="87">
        <f>ACCESSOIRES!BF80</f>
        <v>33.643999999999998</v>
      </c>
      <c r="Q80" s="22" t="str">
        <f>ACCESSOIRES!BH80</f>
        <v>8280.172</v>
      </c>
      <c r="R80" s="80">
        <f>ACCESSOIRES!BP80</f>
        <v>67</v>
      </c>
      <c r="S80" s="87">
        <f>ACCESSOIRES!BQ80</f>
        <v>0</v>
      </c>
      <c r="T80" s="22" t="str">
        <f>ACCESSOIRES!BT80</f>
        <v>05.001</v>
      </c>
      <c r="U80" s="80">
        <f>ACCESSOIRES!CB80</f>
        <v>52</v>
      </c>
      <c r="V80" s="87">
        <f>ACCESSOIRES!CC80</f>
        <v>0</v>
      </c>
      <c r="W80" s="80">
        <f>ACCESSOIRES!CE80</f>
        <v>0</v>
      </c>
      <c r="X80" s="80">
        <f>ACCESSOIRES!CM80</f>
        <v>0</v>
      </c>
      <c r="Y80" s="87">
        <f>ACCESSOIRES!CN80</f>
        <v>0</v>
      </c>
      <c r="Z80" s="22">
        <f>ACCESSOIRES!CQ80</f>
        <v>0</v>
      </c>
      <c r="AA80" s="80">
        <f>ACCESSOIRES!CY80</f>
        <v>0</v>
      </c>
      <c r="AB80" s="87">
        <f>ACCESSOIRES!CZ80</f>
        <v>0</v>
      </c>
      <c r="AC80" s="22">
        <f>ACCESSOIRES!DB80</f>
        <v>0</v>
      </c>
      <c r="AD80" s="80">
        <f>ACCESSOIRES!DJ80</f>
        <v>0</v>
      </c>
      <c r="AE80" s="87">
        <f>ACCESSOIRES!DK80</f>
        <v>0</v>
      </c>
      <c r="AF80" s="154"/>
    </row>
    <row r="81" spans="1:32">
      <c r="A81" s="153"/>
      <c r="B81" s="80">
        <f>ACCESSOIRES!C81</f>
        <v>0</v>
      </c>
      <c r="C81" s="80">
        <f>ACCESSOIRES!K81</f>
        <v>0</v>
      </c>
      <c r="D81" s="87">
        <f>ACCESSOIRES!L81</f>
        <v>0</v>
      </c>
      <c r="E81" s="22">
        <f>ACCESSOIRES!N81</f>
        <v>0</v>
      </c>
      <c r="F81" s="22">
        <f>ACCESSOIRES!V81</f>
        <v>0</v>
      </c>
      <c r="G81" s="96">
        <f>ACCESSOIRES!W81</f>
        <v>0</v>
      </c>
      <c r="H81" s="80">
        <f>ACCESSOIRES!Z81</f>
        <v>0</v>
      </c>
      <c r="I81" s="80">
        <f>ACCESSOIRES!AH81</f>
        <v>0</v>
      </c>
      <c r="J81" s="87">
        <f>ACCESSOIRES!AI81</f>
        <v>0</v>
      </c>
      <c r="K81" s="22" t="str">
        <f>ACCESSOIRES!AK81</f>
        <v>2285.001</v>
      </c>
      <c r="L81" s="80">
        <f>ACCESSOIRES!AS81</f>
        <v>55</v>
      </c>
      <c r="M81" s="87">
        <f>ACCESSOIRES!AT81</f>
        <v>0</v>
      </c>
      <c r="N81" s="80" t="str">
        <f>ACCESSOIRES!AW81</f>
        <v>M0772.01</v>
      </c>
      <c r="O81" s="80">
        <f>ACCESSOIRES!BE81</f>
        <v>0</v>
      </c>
      <c r="P81" s="87">
        <f>ACCESSOIRES!BF81</f>
        <v>0</v>
      </c>
      <c r="Q81" s="22" t="str">
        <f>ACCESSOIRES!BH81</f>
        <v>8293.172</v>
      </c>
      <c r="R81" s="80">
        <f>ACCESSOIRES!BP81</f>
        <v>50</v>
      </c>
      <c r="S81" s="87">
        <f>ACCESSOIRES!BQ81</f>
        <v>0</v>
      </c>
      <c r="T81" s="22" t="str">
        <f>ACCESSOIRES!BT81</f>
        <v>550.406</v>
      </c>
      <c r="U81" s="80">
        <f>ACCESSOIRES!CB81</f>
        <v>56</v>
      </c>
      <c r="V81" s="87">
        <f>ACCESSOIRES!CC81</f>
        <v>0</v>
      </c>
      <c r="W81" s="80" t="str">
        <f>ACCESSOIRES!CE81</f>
        <v>OR0.716.0001</v>
      </c>
      <c r="X81" s="80">
        <f>ACCESSOIRES!CM81</f>
        <v>173.94623999999999</v>
      </c>
      <c r="Y81" s="87">
        <f>ACCESSOIRES!CN81</f>
        <v>173.94623999999999</v>
      </c>
      <c r="Z81" s="22">
        <f>ACCESSOIRES!CQ81</f>
        <v>0</v>
      </c>
      <c r="AA81" s="80">
        <f>ACCESSOIRES!CY81</f>
        <v>0</v>
      </c>
      <c r="AB81" s="87">
        <f>ACCESSOIRES!CZ81</f>
        <v>0</v>
      </c>
      <c r="AC81" s="22">
        <f>ACCESSOIRES!DB81</f>
        <v>0</v>
      </c>
      <c r="AD81" s="80">
        <f>ACCESSOIRES!DJ81</f>
        <v>0</v>
      </c>
      <c r="AE81" s="87">
        <f>ACCESSOIRES!DK81</f>
        <v>0</v>
      </c>
      <c r="AF81" s="153"/>
    </row>
    <row r="82" spans="1:32">
      <c r="A82" s="83" t="s">
        <v>362</v>
      </c>
      <c r="B82" s="80">
        <f>ACCESSOIRES!C82</f>
        <v>0</v>
      </c>
      <c r="C82" s="80">
        <f>ACCESSOIRES!K82</f>
        <v>0</v>
      </c>
      <c r="D82" s="87">
        <f>ACCESSOIRES!L82</f>
        <v>0</v>
      </c>
      <c r="E82" s="22">
        <f>ACCESSOIRES!N82</f>
        <v>0</v>
      </c>
      <c r="F82" s="22">
        <f>ACCESSOIRES!V82</f>
        <v>0</v>
      </c>
      <c r="G82" s="96">
        <f>ACCESSOIRES!W82</f>
        <v>0</v>
      </c>
      <c r="H82" s="80">
        <f>ACCESSOIRES!Z82</f>
        <v>0</v>
      </c>
      <c r="I82" s="80">
        <f>ACCESSOIRES!AH82</f>
        <v>0</v>
      </c>
      <c r="J82" s="87">
        <f>ACCESSOIRES!AI82</f>
        <v>0</v>
      </c>
      <c r="K82" s="22" t="str">
        <f>ACCESSOIRES!AK82</f>
        <v>225.714</v>
      </c>
      <c r="L82" s="80">
        <f>ACCESSOIRES!AS82</f>
        <v>0.17199999999999999</v>
      </c>
      <c r="M82" s="87">
        <f>ACCESSOIRES!AT82</f>
        <v>0</v>
      </c>
      <c r="N82" s="80">
        <f>ACCESSOIRES!AW82</f>
        <v>0</v>
      </c>
      <c r="O82" s="80">
        <f>ACCESSOIRES!BE82</f>
        <v>0</v>
      </c>
      <c r="P82" s="87">
        <f>ACCESSOIRES!BF82</f>
        <v>0</v>
      </c>
      <c r="Q82" s="22" t="str">
        <f>ACCESSOIRES!BH82</f>
        <v>4907.122</v>
      </c>
      <c r="R82" s="80">
        <f>ACCESSOIRES!BP82</f>
        <v>0.17899999999999999</v>
      </c>
      <c r="S82" s="87">
        <f>ACCESSOIRES!BQ82</f>
        <v>0</v>
      </c>
      <c r="T82" s="22" t="str">
        <f>ACCESSOIRES!BT82</f>
        <v>10407B</v>
      </c>
      <c r="U82" s="80">
        <f>ACCESSOIRES!CB82</f>
        <v>0.26</v>
      </c>
      <c r="V82" s="87">
        <f>ACCESSOIRES!CC82</f>
        <v>0</v>
      </c>
      <c r="W82" s="80">
        <f>ACCESSOIRES!CE82</f>
        <v>0</v>
      </c>
      <c r="X82" s="80">
        <f>ACCESSOIRES!CM82</f>
        <v>0</v>
      </c>
      <c r="Y82" s="87">
        <f>ACCESSOIRES!CN82</f>
        <v>0</v>
      </c>
      <c r="Z82" s="22">
        <f>ACCESSOIRES!CQ82</f>
        <v>0</v>
      </c>
      <c r="AA82" s="80">
        <f>ACCESSOIRES!CY82</f>
        <v>0</v>
      </c>
      <c r="AB82" s="87">
        <f>ACCESSOIRES!CZ82</f>
        <v>0</v>
      </c>
      <c r="AC82" s="22" t="str">
        <f>ACCESSOIRES!DB82</f>
        <v>900.2782</v>
      </c>
      <c r="AD82" s="80">
        <f>ACCESSOIRES!DJ82</f>
        <v>0.17399999999999999</v>
      </c>
      <c r="AE82" s="87">
        <f>ACCESSOIRES!DK82</f>
        <v>0</v>
      </c>
      <c r="AF82" s="83" t="s">
        <v>362</v>
      </c>
    </row>
    <row r="83" spans="1:32">
      <c r="A83" s="152" t="s">
        <v>23</v>
      </c>
      <c r="B83" s="80">
        <f>ACCESSOIRES!C83</f>
        <v>0</v>
      </c>
      <c r="C83" s="80">
        <f>ACCESSOIRES!K83</f>
        <v>0</v>
      </c>
      <c r="D83" s="87">
        <f>ACCESSOIRES!L83</f>
        <v>0</v>
      </c>
      <c r="E83" s="22">
        <f>ACCESSOIRES!N83</f>
        <v>0</v>
      </c>
      <c r="F83" s="22">
        <f>ACCESSOIRES!V83</f>
        <v>0</v>
      </c>
      <c r="G83" s="96">
        <f>ACCESSOIRES!W83</f>
        <v>0</v>
      </c>
      <c r="H83" s="80">
        <f>ACCESSOIRES!Z83</f>
        <v>0</v>
      </c>
      <c r="I83" s="80">
        <f>ACCESSOIRES!AH83</f>
        <v>0</v>
      </c>
      <c r="J83" s="87">
        <f>ACCESSOIRES!AI83</f>
        <v>0</v>
      </c>
      <c r="K83" s="22" t="str">
        <f>ACCESSOIRES!AK83</f>
        <v>225.440</v>
      </c>
      <c r="L83" s="80">
        <f>ACCESSOIRES!AS83</f>
        <v>0.12375</v>
      </c>
      <c r="M83" s="87">
        <f>ACCESSOIRES!AT83</f>
        <v>0</v>
      </c>
      <c r="N83" s="80">
        <f>ACCESSOIRES!AW83</f>
        <v>0</v>
      </c>
      <c r="O83" s="80">
        <f>ACCESSOIRES!BE83</f>
        <v>0</v>
      </c>
      <c r="P83" s="87">
        <f>ACCESSOIRES!BF83</f>
        <v>0</v>
      </c>
      <c r="Q83" s="22" t="str">
        <f>ACCESSOIRES!BH83</f>
        <v>5422.004</v>
      </c>
      <c r="R83" s="80">
        <f>ACCESSOIRES!BP83</f>
        <v>0.11749999999999999</v>
      </c>
      <c r="S83" s="87">
        <f>ACCESSOIRES!BQ83</f>
        <v>0</v>
      </c>
      <c r="T83" s="22" t="str">
        <f>ACCESSOIRES!BT83</f>
        <v>PR400.KIT</v>
      </c>
      <c r="U83" s="80">
        <f>ACCESSOIRES!CB83</f>
        <v>0.1125</v>
      </c>
      <c r="V83" s="87">
        <f>ACCESSOIRES!CC83</f>
        <v>0</v>
      </c>
      <c r="W83" s="80">
        <f>ACCESSOIRES!CE83</f>
        <v>0</v>
      </c>
      <c r="X83" s="80">
        <f>ACCESSOIRES!CM83</f>
        <v>0</v>
      </c>
      <c r="Y83" s="87">
        <f>ACCESSOIRES!CN83</f>
        <v>0</v>
      </c>
      <c r="Z83" s="22">
        <f>ACCESSOIRES!CQ83</f>
        <v>0</v>
      </c>
      <c r="AA83" s="80">
        <f>ACCESSOIRES!CY83</f>
        <v>0</v>
      </c>
      <c r="AB83" s="87">
        <f>ACCESSOIRES!CZ83</f>
        <v>0</v>
      </c>
      <c r="AC83" s="22" t="str">
        <f>ACCESSOIRES!DB83</f>
        <v>891.2202</v>
      </c>
      <c r="AD83" s="80">
        <f>ACCESSOIRES!DJ83</f>
        <v>0.10800000000000001</v>
      </c>
      <c r="AE83" s="87">
        <f>ACCESSOIRES!DK83</f>
        <v>0</v>
      </c>
      <c r="AF83" s="152" t="s">
        <v>23</v>
      </c>
    </row>
    <row r="84" spans="1:32">
      <c r="A84" s="153"/>
      <c r="B84" s="80" t="str">
        <f>ACCESSOIRES!C84</f>
        <v>712.092</v>
      </c>
      <c r="C84" s="80">
        <f>ACCESSOIRES!K84</f>
        <v>0.22500000000000001</v>
      </c>
      <c r="D84" s="87">
        <f>ACCESSOIRES!L84</f>
        <v>0.15749999999999997</v>
      </c>
      <c r="E84" s="22" t="str">
        <f>ACCESSOIRES!N84</f>
        <v>001.914</v>
      </c>
      <c r="F84" s="22">
        <f>ACCESSOIRES!V84</f>
        <v>0.235675</v>
      </c>
      <c r="G84" s="96">
        <f>ACCESSOIRES!W84</f>
        <v>0.17675625</v>
      </c>
      <c r="H84" s="80">
        <f>ACCESSOIRES!Z84</f>
        <v>0</v>
      </c>
      <c r="I84" s="80">
        <f>ACCESSOIRES!AH84</f>
        <v>0</v>
      </c>
      <c r="J84" s="87">
        <f>ACCESSOIRES!AI84</f>
        <v>0</v>
      </c>
      <c r="K84" s="22" t="str">
        <f>ACCESSOIRES!AK84</f>
        <v>225.740</v>
      </c>
      <c r="L84" s="80">
        <f>ACCESSOIRES!AS84</f>
        <v>0.10675000000000001</v>
      </c>
      <c r="M84" s="87">
        <f>ACCESSOIRES!AT84</f>
        <v>0</v>
      </c>
      <c r="N84" s="80">
        <f>ACCESSOIRES!AW84</f>
        <v>0</v>
      </c>
      <c r="O84" s="80">
        <f>ACCESSOIRES!BE84</f>
        <v>0</v>
      </c>
      <c r="P84" s="87">
        <f>ACCESSOIRES!BF84</f>
        <v>0</v>
      </c>
      <c r="Q84" s="22" t="str">
        <f>ACCESSOIRES!BH84</f>
        <v>5424.004</v>
      </c>
      <c r="R84" s="80">
        <f>ACCESSOIRES!BP84</f>
        <v>0.1125</v>
      </c>
      <c r="S84" s="87">
        <f>ACCESSOIRES!BQ84</f>
        <v>0</v>
      </c>
      <c r="T84" s="22" t="str">
        <f>ACCESSOIRES!BT84</f>
        <v>MRA400</v>
      </c>
      <c r="U84" s="80">
        <f>ACCESSOIRES!CB84</f>
        <v>8.2500000000000004E-2</v>
      </c>
      <c r="V84" s="87">
        <f>ACCESSOIRES!CC84</f>
        <v>0</v>
      </c>
      <c r="W84" s="80">
        <f>ACCESSOIRES!CE84</f>
        <v>0</v>
      </c>
      <c r="X84" s="80">
        <f>ACCESSOIRES!CM84</f>
        <v>0</v>
      </c>
      <c r="Y84" s="87">
        <f>ACCESSOIRES!CN84</f>
        <v>0</v>
      </c>
      <c r="Z84" s="22">
        <f>ACCESSOIRES!CQ84</f>
        <v>0</v>
      </c>
      <c r="AA84" s="80">
        <f>ACCESSOIRES!CY84</f>
        <v>0</v>
      </c>
      <c r="AB84" s="87">
        <f>ACCESSOIRES!CZ84</f>
        <v>0</v>
      </c>
      <c r="AC84" s="22">
        <f>ACCESSOIRES!DB84</f>
        <v>0</v>
      </c>
      <c r="AD84" s="80">
        <f>ACCESSOIRES!DJ84</f>
        <v>0</v>
      </c>
      <c r="AE84" s="87">
        <f>ACCESSOIRES!DK84</f>
        <v>0</v>
      </c>
      <c r="AF84" s="153"/>
    </row>
    <row r="85" spans="1:32">
      <c r="A85" s="152" t="s">
        <v>63</v>
      </c>
      <c r="B85" s="80">
        <f>ACCESSOIRES!C85</f>
        <v>0</v>
      </c>
      <c r="C85" s="80">
        <f>ACCESSOIRES!K85</f>
        <v>0</v>
      </c>
      <c r="D85" s="87">
        <f>ACCESSOIRES!L85</f>
        <v>0</v>
      </c>
      <c r="E85" s="22">
        <f>ACCESSOIRES!N85</f>
        <v>0</v>
      </c>
      <c r="F85" s="22">
        <f>ACCESSOIRES!V85</f>
        <v>0</v>
      </c>
      <c r="G85" s="96">
        <f>ACCESSOIRES!W85</f>
        <v>0</v>
      </c>
      <c r="H85" s="80">
        <f>ACCESSOIRES!Z85</f>
        <v>0</v>
      </c>
      <c r="I85" s="80">
        <f>ACCESSOIRES!AH85</f>
        <v>0</v>
      </c>
      <c r="J85" s="87">
        <f>ACCESSOIRES!AI85</f>
        <v>0</v>
      </c>
      <c r="K85" s="22" t="str">
        <f>ACCESSOIRES!AK85</f>
        <v>2265.800</v>
      </c>
      <c r="L85" s="80">
        <f>ACCESSOIRES!AS85</f>
        <v>175</v>
      </c>
      <c r="M85" s="87">
        <f>ACCESSOIRES!AT85</f>
        <v>0</v>
      </c>
      <c r="N85" s="80" t="str">
        <f>ACCESSOIRES!AW85</f>
        <v>OF.MOLD.800</v>
      </c>
      <c r="O85" s="80">
        <f>ACCESSOIRES!BE85</f>
        <v>224.35</v>
      </c>
      <c r="P85" s="87">
        <f>ACCESSOIRES!BF85</f>
        <v>168.26249999999999</v>
      </c>
      <c r="Q85" s="22" t="str">
        <f>ACCESSOIRES!BH85</f>
        <v>9369.172</v>
      </c>
      <c r="R85" s="80">
        <f>ACCESSOIRES!BP85</f>
        <v>180</v>
      </c>
      <c r="S85" s="87">
        <f>ACCESSOIRES!BQ85</f>
        <v>0</v>
      </c>
      <c r="T85" s="22">
        <f>ACCESSOIRES!BT85</f>
        <v>2045</v>
      </c>
      <c r="U85" s="80">
        <f>ACCESSOIRES!CB85</f>
        <v>182</v>
      </c>
      <c r="V85" s="87">
        <f>ACCESSOIRES!CC85</f>
        <v>0</v>
      </c>
      <c r="W85" s="80">
        <f>ACCESSOIRES!CE85</f>
        <v>0</v>
      </c>
      <c r="X85" s="80">
        <f>ACCESSOIRES!CM85</f>
        <v>0</v>
      </c>
      <c r="Y85" s="87">
        <f>ACCESSOIRES!CN85</f>
        <v>0</v>
      </c>
      <c r="Z85" s="22">
        <f>ACCESSOIRES!CQ85</f>
        <v>0</v>
      </c>
      <c r="AA85" s="80">
        <f>ACCESSOIRES!CY85</f>
        <v>0</v>
      </c>
      <c r="AB85" s="87">
        <f>ACCESSOIRES!CZ85</f>
        <v>0</v>
      </c>
      <c r="AC85" s="22">
        <f>ACCESSOIRES!DB85</f>
        <v>0</v>
      </c>
      <c r="AD85" s="80">
        <f>ACCESSOIRES!DJ85</f>
        <v>0</v>
      </c>
      <c r="AE85" s="87">
        <f>ACCESSOIRES!DK85</f>
        <v>0</v>
      </c>
      <c r="AF85" s="152" t="s">
        <v>63</v>
      </c>
    </row>
    <row r="86" spans="1:32">
      <c r="A86" s="153"/>
      <c r="B86" s="80">
        <f>ACCESSOIRES!C86</f>
        <v>0</v>
      </c>
      <c r="C86" s="80">
        <f>ACCESSOIRES!K86</f>
        <v>0</v>
      </c>
      <c r="D86" s="87">
        <f>ACCESSOIRES!L86</f>
        <v>0</v>
      </c>
      <c r="E86" s="22">
        <f>ACCESSOIRES!N86</f>
        <v>0</v>
      </c>
      <c r="F86" s="22">
        <f>ACCESSOIRES!V86</f>
        <v>0</v>
      </c>
      <c r="G86" s="96">
        <f>ACCESSOIRES!W86</f>
        <v>0</v>
      </c>
      <c r="H86" s="80">
        <f>ACCESSOIRES!Z86</f>
        <v>0</v>
      </c>
      <c r="I86" s="80">
        <f>ACCESSOIRES!AH86</f>
        <v>0</v>
      </c>
      <c r="J86" s="87">
        <f>ACCESSOIRES!AI86</f>
        <v>0</v>
      </c>
      <c r="K86" s="22">
        <f>ACCESSOIRES!AK86</f>
        <v>0</v>
      </c>
      <c r="L86" s="80">
        <f>ACCESSOIRES!AS86</f>
        <v>0</v>
      </c>
      <c r="M86" s="87">
        <f>ACCESSOIRES!AT86</f>
        <v>0</v>
      </c>
      <c r="N86" s="80">
        <f>ACCESSOIRES!AW86</f>
        <v>0</v>
      </c>
      <c r="O86" s="80">
        <f>ACCESSOIRES!BE86</f>
        <v>0</v>
      </c>
      <c r="P86" s="87">
        <f>ACCESSOIRES!BF86</f>
        <v>0</v>
      </c>
      <c r="Q86" s="22">
        <f>ACCESSOIRES!BH86</f>
        <v>0</v>
      </c>
      <c r="R86" s="80">
        <f>ACCESSOIRES!BP86</f>
        <v>0</v>
      </c>
      <c r="S86" s="87">
        <f>ACCESSOIRES!BQ86</f>
        <v>0</v>
      </c>
      <c r="T86" s="22">
        <f>ACCESSOIRES!BT86</f>
        <v>0</v>
      </c>
      <c r="U86" s="80">
        <f>ACCESSOIRES!CB86</f>
        <v>0</v>
      </c>
      <c r="V86" s="87">
        <f>ACCESSOIRES!CC86</f>
        <v>0</v>
      </c>
      <c r="W86" s="80" t="str">
        <f>ACCESSOIRES!CE86</f>
        <v>OA0.700.0004</v>
      </c>
      <c r="X86" s="80">
        <f>ACCESSOIRES!CM86</f>
        <v>4.8713079999999991</v>
      </c>
      <c r="Y86" s="87">
        <f>ACCESSOIRES!CN86</f>
        <v>4.8713079999999991</v>
      </c>
      <c r="Z86" s="22">
        <f>ACCESSOIRES!CQ86</f>
        <v>0</v>
      </c>
      <c r="AA86" s="80">
        <f>ACCESSOIRES!CY86</f>
        <v>0</v>
      </c>
      <c r="AB86" s="87">
        <f>ACCESSOIRES!CZ86</f>
        <v>0</v>
      </c>
      <c r="AC86" s="22">
        <f>ACCESSOIRES!DB86</f>
        <v>0</v>
      </c>
      <c r="AD86" s="80">
        <f>ACCESSOIRES!DJ86</f>
        <v>0</v>
      </c>
      <c r="AE86" s="87">
        <f>ACCESSOIRES!DK86</f>
        <v>0</v>
      </c>
      <c r="AF86" s="153"/>
    </row>
    <row r="87" spans="1:32">
      <c r="A87" s="152" t="s">
        <v>27</v>
      </c>
      <c r="B87" s="80">
        <f>ACCESSOIRES!C87</f>
        <v>0</v>
      </c>
      <c r="C87" s="80">
        <f>ACCESSOIRES!K87</f>
        <v>0</v>
      </c>
      <c r="D87" s="87">
        <f>ACCESSOIRES!L87</f>
        <v>0</v>
      </c>
      <c r="E87" s="22" t="str">
        <f>ACCESSOIRES!N87</f>
        <v>861.095</v>
      </c>
      <c r="F87" s="22">
        <f>ACCESSOIRES!V87</f>
        <v>86.85</v>
      </c>
      <c r="G87" s="96">
        <f>ACCESSOIRES!W87</f>
        <v>65.137499999999989</v>
      </c>
      <c r="H87" s="80">
        <f>ACCESSOIRES!Z87</f>
        <v>0</v>
      </c>
      <c r="I87" s="80">
        <f>ACCESSOIRES!AH87</f>
        <v>0</v>
      </c>
      <c r="J87" s="87">
        <f>ACCESSOIRES!AI87</f>
        <v>0</v>
      </c>
      <c r="K87" s="22" t="str">
        <f>ACCESSOIRES!AK87</f>
        <v>2215.582</v>
      </c>
      <c r="L87" s="80">
        <f>ACCESSOIRES!AS87</f>
        <v>62.5</v>
      </c>
      <c r="M87" s="87">
        <f>ACCESSOIRES!AT87</f>
        <v>0</v>
      </c>
      <c r="N87" s="80" t="str">
        <f>ACCESSOIRES!AW87</f>
        <v>PR.MZP512</v>
      </c>
      <c r="O87" s="80">
        <f>ACCESSOIRES!BE87</f>
        <v>50.83</v>
      </c>
      <c r="P87" s="87">
        <f>ACCESSOIRES!BF87</f>
        <v>38.122500000000002</v>
      </c>
      <c r="Q87" s="22" t="str">
        <f>ACCESSOIRES!BH87</f>
        <v>3569.090</v>
      </c>
      <c r="R87" s="80">
        <f>ACCESSOIRES!BP87</f>
        <v>58</v>
      </c>
      <c r="S87" s="87">
        <f>ACCESSOIRES!BQ87</f>
        <v>0</v>
      </c>
      <c r="T87" s="22" t="str">
        <f>ACCESSOIRES!BT87</f>
        <v>MZP512</v>
      </c>
      <c r="U87" s="80">
        <f>ACCESSOIRES!CB87</f>
        <v>55</v>
      </c>
      <c r="V87" s="87">
        <f>ACCESSOIRES!CC87</f>
        <v>0</v>
      </c>
      <c r="W87" s="80" t="str">
        <f>ACCESSOIRES!CE87</f>
        <v>EV0.714.0112</v>
      </c>
      <c r="X87" s="80">
        <f>ACCESSOIRES!CM87</f>
        <v>52.097760000000001</v>
      </c>
      <c r="Y87" s="87">
        <f>ACCESSOIRES!CN87</f>
        <v>52.097760000000001</v>
      </c>
      <c r="Z87" s="22" t="str">
        <f>ACCESSOIRES!CQ87</f>
        <v>ECM0105</v>
      </c>
      <c r="AA87" s="80">
        <f>ACCESSOIRES!CY87</f>
        <v>69.607200000000006</v>
      </c>
      <c r="AB87" s="87">
        <f>ACCESSOIRES!CZ87</f>
        <v>52.205400000000004</v>
      </c>
      <c r="AC87" s="22" t="str">
        <f>ACCESSOIRES!DB87</f>
        <v>878.1347</v>
      </c>
      <c r="AD87" s="80">
        <f>ACCESSOIRES!DJ87</f>
        <v>59.8</v>
      </c>
      <c r="AE87" s="87">
        <f>ACCESSOIRES!DK87</f>
        <v>0</v>
      </c>
      <c r="AF87" s="152" t="s">
        <v>27</v>
      </c>
    </row>
    <row r="88" spans="1:32">
      <c r="A88" s="153"/>
      <c r="B88" s="80">
        <f>ACCESSOIRES!C88</f>
        <v>0</v>
      </c>
      <c r="C88" s="80">
        <f>ACCESSOIRES!K88</f>
        <v>0</v>
      </c>
      <c r="D88" s="87">
        <f>ACCESSOIRES!L88</f>
        <v>0</v>
      </c>
      <c r="E88" s="22" t="str">
        <f>ACCESSOIRES!N88</f>
        <v>861.094</v>
      </c>
      <c r="F88" s="22">
        <f>ACCESSOIRES!V88</f>
        <v>86.85</v>
      </c>
      <c r="G88" s="96">
        <f>ACCESSOIRES!W88</f>
        <v>65.137499999999989</v>
      </c>
      <c r="H88" s="80">
        <f>ACCESSOIRES!Z88</f>
        <v>0</v>
      </c>
      <c r="I88" s="80">
        <f>ACCESSOIRES!AH88</f>
        <v>0</v>
      </c>
      <c r="J88" s="87">
        <f>ACCESSOIRES!AI88</f>
        <v>0</v>
      </c>
      <c r="K88" s="22" t="str">
        <f>ACCESSOIRES!AK88</f>
        <v>2215.583</v>
      </c>
      <c r="L88" s="80">
        <f>ACCESSOIRES!AS88</f>
        <v>62.5</v>
      </c>
      <c r="M88" s="87">
        <f>ACCESSOIRES!AT88</f>
        <v>0</v>
      </c>
      <c r="N88" s="80">
        <f>ACCESSOIRES!AW88</f>
        <v>0</v>
      </c>
      <c r="O88" s="80">
        <f>ACCESSOIRES!BE88</f>
        <v>0</v>
      </c>
      <c r="P88" s="87">
        <f>ACCESSOIRES!BF88</f>
        <v>0</v>
      </c>
      <c r="Q88" s="22" t="str">
        <f>ACCESSOIRES!BH88</f>
        <v>8064.002</v>
      </c>
      <c r="R88" s="80">
        <f>ACCESSOIRES!BP88</f>
        <v>58</v>
      </c>
      <c r="S88" s="87">
        <f>ACCESSOIRES!BQ88</f>
        <v>0</v>
      </c>
      <c r="T88" s="22" t="str">
        <f>ACCESSOIRES!BT88</f>
        <v>MZP522</v>
      </c>
      <c r="U88" s="80">
        <f>ACCESSOIRES!CB88</f>
        <v>55</v>
      </c>
      <c r="V88" s="87">
        <f>ACCESSOIRES!CC88</f>
        <v>0</v>
      </c>
      <c r="W88" s="80" t="str">
        <f>ACCESSOIRES!CE88</f>
        <v>EV0.714.0111</v>
      </c>
      <c r="X88" s="80">
        <f>ACCESSOIRES!CM88</f>
        <v>52.097760000000001</v>
      </c>
      <c r="Y88" s="87">
        <f>ACCESSOIRES!CN88</f>
        <v>52.097760000000001</v>
      </c>
      <c r="Z88" s="22" t="str">
        <f>ACCESSOIRES!CQ88</f>
        <v>ECM0106</v>
      </c>
      <c r="AA88" s="80">
        <f>ACCESSOIRES!CY88</f>
        <v>69.607200000000006</v>
      </c>
      <c r="AB88" s="87">
        <f>ACCESSOIRES!CZ88</f>
        <v>52.205400000000004</v>
      </c>
      <c r="AC88" s="22" t="str">
        <f>ACCESSOIRES!DB88</f>
        <v>880.6842</v>
      </c>
      <c r="AD88" s="80">
        <f>ACCESSOIRES!DJ88</f>
        <v>59.8</v>
      </c>
      <c r="AE88" s="87">
        <f>ACCESSOIRES!DK88</f>
        <v>0</v>
      </c>
      <c r="AF88" s="153"/>
    </row>
    <row r="89" spans="1:32">
      <c r="A89" s="23" t="s">
        <v>187</v>
      </c>
      <c r="B89" s="80">
        <f>ACCESSOIRES!C89</f>
        <v>0</v>
      </c>
      <c r="C89" s="80">
        <f>ACCESSOIRES!K89</f>
        <v>0</v>
      </c>
      <c r="D89" s="87">
        <f>ACCESSOIRES!L89</f>
        <v>0</v>
      </c>
      <c r="E89" s="22">
        <f>ACCESSOIRES!N89</f>
        <v>0</v>
      </c>
      <c r="F89" s="22">
        <f>ACCESSOIRES!V89</f>
        <v>0</v>
      </c>
      <c r="G89" s="96">
        <f>ACCESSOIRES!W89</f>
        <v>0</v>
      </c>
      <c r="H89" s="80">
        <f>ACCESSOIRES!Z89</f>
        <v>0</v>
      </c>
      <c r="I89" s="80">
        <f>ACCESSOIRES!AH89</f>
        <v>0</v>
      </c>
      <c r="J89" s="87">
        <f>ACCESSOIRES!AI89</f>
        <v>0</v>
      </c>
      <c r="K89" s="22">
        <f>ACCESSOIRES!AK89</f>
        <v>0</v>
      </c>
      <c r="L89" s="80">
        <f>ACCESSOIRES!AS89</f>
        <v>0</v>
      </c>
      <c r="M89" s="87">
        <f>ACCESSOIRES!AT89</f>
        <v>0</v>
      </c>
      <c r="N89" s="80">
        <f>ACCESSOIRES!AW89</f>
        <v>0</v>
      </c>
      <c r="O89" s="80">
        <f>ACCESSOIRES!BE89</f>
        <v>0</v>
      </c>
      <c r="P89" s="87">
        <f>ACCESSOIRES!BF89</f>
        <v>0</v>
      </c>
      <c r="Q89" s="22" t="str">
        <f>ACCESSOIRES!BH89</f>
        <v>2298.191</v>
      </c>
      <c r="R89" s="80">
        <f>ACCESSOIRES!BP89</f>
        <v>86.666666666666671</v>
      </c>
      <c r="S89" s="87">
        <f>ACCESSOIRES!BQ89</f>
        <v>0</v>
      </c>
      <c r="T89" s="22">
        <f>ACCESSOIRES!BT89</f>
        <v>0</v>
      </c>
      <c r="U89" s="80">
        <f>ACCESSOIRES!CB89</f>
        <v>0</v>
      </c>
      <c r="V89" s="87">
        <f>ACCESSOIRES!CC89</f>
        <v>0</v>
      </c>
      <c r="W89" s="80" t="str">
        <f>ACCESSOIRES!CE89</f>
        <v>DE0.923.0020</v>
      </c>
      <c r="X89" s="80">
        <f>ACCESSOIRES!CM89</f>
        <v>48.306440000000002</v>
      </c>
      <c r="Y89" s="87">
        <f>ACCESSOIRES!CN89</f>
        <v>48.306440000000002</v>
      </c>
      <c r="Z89" s="22">
        <f>ACCESSOIRES!CQ89</f>
        <v>0</v>
      </c>
      <c r="AA89" s="80">
        <f>ACCESSOIRES!CY89</f>
        <v>0</v>
      </c>
      <c r="AB89" s="87">
        <f>ACCESSOIRES!CZ89</f>
        <v>0</v>
      </c>
      <c r="AC89" s="22">
        <f>ACCESSOIRES!DB89</f>
        <v>0</v>
      </c>
      <c r="AD89" s="80">
        <f>ACCESSOIRES!DJ89</f>
        <v>0</v>
      </c>
      <c r="AE89" s="87">
        <f>ACCESSOIRES!DK89</f>
        <v>0</v>
      </c>
      <c r="AF89" s="23" t="s">
        <v>187</v>
      </c>
    </row>
    <row r="90" spans="1:32">
      <c r="A90" s="83" t="s">
        <v>420</v>
      </c>
      <c r="B90" s="80">
        <f>ACCESSOIRES!C90</f>
        <v>0</v>
      </c>
      <c r="C90" s="80">
        <f>ACCESSOIRES!K90</f>
        <v>0</v>
      </c>
      <c r="D90" s="87">
        <f>ACCESSOIRES!L90</f>
        <v>0</v>
      </c>
      <c r="E90" s="22">
        <f>ACCESSOIRES!N90</f>
        <v>0</v>
      </c>
      <c r="F90" s="22">
        <f>ACCESSOIRES!V90</f>
        <v>0</v>
      </c>
      <c r="G90" s="96">
        <f>ACCESSOIRES!W90</f>
        <v>0</v>
      </c>
      <c r="H90" s="80">
        <f>ACCESSOIRES!Z90</f>
        <v>0</v>
      </c>
      <c r="I90" s="80">
        <f>ACCESSOIRES!AH90</f>
        <v>0</v>
      </c>
      <c r="J90" s="87">
        <f>ACCESSOIRES!AI90</f>
        <v>0</v>
      </c>
      <c r="K90" s="22" t="str">
        <f>ACCESSOIRES!AK90</f>
        <v>2215.404</v>
      </c>
      <c r="L90" s="80">
        <f>ACCESSOIRES!AS90</f>
        <v>0.89499999999999991</v>
      </c>
      <c r="M90" s="87">
        <f>ACCESSOIRES!AT90</f>
        <v>0</v>
      </c>
      <c r="N90" s="80">
        <f>ACCESSOIRES!AW90</f>
        <v>0</v>
      </c>
      <c r="O90" s="80">
        <f>ACCESSOIRES!BE90</f>
        <v>0</v>
      </c>
      <c r="P90" s="87">
        <f>ACCESSOIRES!BF90</f>
        <v>0</v>
      </c>
      <c r="Q90" s="22">
        <f>ACCESSOIRES!BH90</f>
        <v>0</v>
      </c>
      <c r="R90" s="80">
        <f>ACCESSOIRES!BP90</f>
        <v>0</v>
      </c>
      <c r="S90" s="87">
        <f>ACCESSOIRES!BQ90</f>
        <v>0</v>
      </c>
      <c r="T90" s="22">
        <f>ACCESSOIRES!BT90</f>
        <v>0</v>
      </c>
      <c r="U90" s="80">
        <f>ACCESSOIRES!CB90</f>
        <v>0</v>
      </c>
      <c r="V90" s="87">
        <f>ACCESSOIRES!CC90</f>
        <v>0</v>
      </c>
      <c r="W90" s="80">
        <f>ACCESSOIRES!CE90</f>
        <v>0</v>
      </c>
      <c r="X90" s="80">
        <f>ACCESSOIRES!CM90</f>
        <v>0</v>
      </c>
      <c r="Y90" s="87">
        <f>ACCESSOIRES!CN90</f>
        <v>0</v>
      </c>
      <c r="Z90" s="22">
        <f>ACCESSOIRES!CQ90</f>
        <v>0</v>
      </c>
      <c r="AA90" s="80">
        <f>ACCESSOIRES!CY90</f>
        <v>0</v>
      </c>
      <c r="AB90" s="87">
        <f>ACCESSOIRES!CZ90</f>
        <v>0</v>
      </c>
      <c r="AC90" s="22" t="str">
        <f>ACCESSOIRES!DB90</f>
        <v>877.1135</v>
      </c>
      <c r="AD90" s="80">
        <f>ACCESSOIRES!DJ90</f>
        <v>0.36599999999999999</v>
      </c>
      <c r="AE90" s="87">
        <f>ACCESSOIRES!DK90</f>
        <v>0</v>
      </c>
      <c r="AF90" s="83" t="s">
        <v>420</v>
      </c>
    </row>
    <row r="91" spans="1:32">
      <c r="A91" s="82" t="s">
        <v>390</v>
      </c>
      <c r="B91" s="80">
        <f>ACCESSOIRES!C91</f>
        <v>0</v>
      </c>
      <c r="C91" s="80">
        <f>ACCESSOIRES!K91</f>
        <v>0</v>
      </c>
      <c r="D91" s="87">
        <f>ACCESSOIRES!L91</f>
        <v>0</v>
      </c>
      <c r="E91" s="22">
        <f>ACCESSOIRES!N91</f>
        <v>0</v>
      </c>
      <c r="F91" s="22">
        <f>ACCESSOIRES!V91</f>
        <v>0</v>
      </c>
      <c r="G91" s="96">
        <f>ACCESSOIRES!W91</f>
        <v>0</v>
      </c>
      <c r="H91" s="80">
        <f>ACCESSOIRES!Z91</f>
        <v>0</v>
      </c>
      <c r="I91" s="80">
        <f>ACCESSOIRES!AH91</f>
        <v>0</v>
      </c>
      <c r="J91" s="87">
        <f>ACCESSOIRES!AI91</f>
        <v>0</v>
      </c>
      <c r="K91" s="22" t="str">
        <f>ACCESSOIRES!AK91</f>
        <v>2279.094</v>
      </c>
      <c r="L91" s="80">
        <f>ACCESSOIRES!AS91</f>
        <v>0.21770833333333331</v>
      </c>
      <c r="M91" s="87">
        <f>ACCESSOIRES!AT91</f>
        <v>0</v>
      </c>
      <c r="N91" s="80">
        <f>ACCESSOIRES!AW91</f>
        <v>0</v>
      </c>
      <c r="O91" s="80">
        <f>ACCESSOIRES!BE91</f>
        <v>0</v>
      </c>
      <c r="P91" s="87">
        <f>ACCESSOIRES!BF91</f>
        <v>0</v>
      </c>
      <c r="Q91" s="22">
        <f>ACCESSOIRES!BH91</f>
        <v>0</v>
      </c>
      <c r="R91" s="80">
        <f>ACCESSOIRES!BP91</f>
        <v>0</v>
      </c>
      <c r="S91" s="87">
        <f>ACCESSOIRES!BQ91</f>
        <v>0</v>
      </c>
      <c r="T91" s="22">
        <f>ACCESSOIRES!BT91</f>
        <v>18159</v>
      </c>
      <c r="U91" s="80">
        <f>ACCESSOIRES!CB91</f>
        <v>1.7708333333333333E-2</v>
      </c>
      <c r="V91" s="87">
        <f>ACCESSOIRES!CC91</f>
        <v>0</v>
      </c>
      <c r="W91" s="80">
        <f>ACCESSOIRES!CE91</f>
        <v>0</v>
      </c>
      <c r="X91" s="80">
        <f>ACCESSOIRES!CM91</f>
        <v>0</v>
      </c>
      <c r="Y91" s="87">
        <f>ACCESSOIRES!CN91</f>
        <v>0</v>
      </c>
      <c r="Z91" s="22">
        <f>ACCESSOIRES!CQ91</f>
        <v>0</v>
      </c>
      <c r="AA91" s="80">
        <f>ACCESSOIRES!CY91</f>
        <v>0</v>
      </c>
      <c r="AB91" s="87">
        <f>ACCESSOIRES!CZ91</f>
        <v>0</v>
      </c>
      <c r="AC91" s="22">
        <f>ACCESSOIRES!DB91</f>
        <v>0</v>
      </c>
      <c r="AD91" s="80">
        <f>ACCESSOIRES!DJ91</f>
        <v>0</v>
      </c>
      <c r="AE91" s="87">
        <f>ACCESSOIRES!DK91</f>
        <v>0</v>
      </c>
      <c r="AF91" s="82" t="s">
        <v>390</v>
      </c>
    </row>
    <row r="92" spans="1:32">
      <c r="A92" s="152" t="s">
        <v>383</v>
      </c>
      <c r="B92" s="80">
        <f>ACCESSOIRES!C92</f>
        <v>0</v>
      </c>
      <c r="C92" s="80">
        <f>ACCESSOIRES!K92</f>
        <v>0</v>
      </c>
      <c r="D92" s="87">
        <f>ACCESSOIRES!L92</f>
        <v>0</v>
      </c>
      <c r="E92" s="22">
        <f>ACCESSOIRES!N92</f>
        <v>0</v>
      </c>
      <c r="F92" s="22">
        <f>ACCESSOIRES!V92</f>
        <v>0</v>
      </c>
      <c r="G92" s="96">
        <f>ACCESSOIRES!W92</f>
        <v>0</v>
      </c>
      <c r="H92" s="80">
        <f>ACCESSOIRES!Z92</f>
        <v>0</v>
      </c>
      <c r="I92" s="80">
        <f>ACCESSOIRES!AH92</f>
        <v>0</v>
      </c>
      <c r="J92" s="87">
        <f>ACCESSOIRES!AI92</f>
        <v>0</v>
      </c>
      <c r="K92" s="22" t="str">
        <f>ACCESSOIRES!AK92</f>
        <v>225.752</v>
      </c>
      <c r="L92" s="80">
        <f>ACCESSOIRES!AS92</f>
        <v>7.0999999999999994E-2</v>
      </c>
      <c r="M92" s="87">
        <f>ACCESSOIRES!AT92</f>
        <v>0</v>
      </c>
      <c r="N92" s="80">
        <f>ACCESSOIRES!AW92</f>
        <v>0</v>
      </c>
      <c r="O92" s="80">
        <f>ACCESSOIRES!BE92</f>
        <v>0</v>
      </c>
      <c r="P92" s="87">
        <f>ACCESSOIRES!BF92</f>
        <v>0</v>
      </c>
      <c r="Q92" s="22">
        <f>ACCESSOIRES!BH92</f>
        <v>0</v>
      </c>
      <c r="R92" s="80">
        <f>ACCESSOIRES!BP92</f>
        <v>0</v>
      </c>
      <c r="S92" s="87">
        <f>ACCESSOIRES!BQ92</f>
        <v>0</v>
      </c>
      <c r="T92" s="22" t="str">
        <f>ACCESSOIRES!BT92</f>
        <v>U1D</v>
      </c>
      <c r="U92" s="80">
        <f>ACCESSOIRES!CB92</f>
        <v>0.19</v>
      </c>
      <c r="V92" s="87">
        <f>ACCESSOIRES!CC92</f>
        <v>0</v>
      </c>
      <c r="W92" s="80">
        <f>ACCESSOIRES!CE92</f>
        <v>0</v>
      </c>
      <c r="X92" s="80">
        <f>ACCESSOIRES!CM92</f>
        <v>0</v>
      </c>
      <c r="Y92" s="87">
        <f>ACCESSOIRES!CN92</f>
        <v>0</v>
      </c>
      <c r="Z92" s="22">
        <f>ACCESSOIRES!CQ92</f>
        <v>0</v>
      </c>
      <c r="AA92" s="80">
        <f>ACCESSOIRES!CY92</f>
        <v>0</v>
      </c>
      <c r="AB92" s="87">
        <f>ACCESSOIRES!CZ92</f>
        <v>0</v>
      </c>
      <c r="AC92" s="22" t="str">
        <f>ACCESSOIRES!DB92</f>
        <v>900.1157</v>
      </c>
      <c r="AD92" s="80">
        <f>ACCESSOIRES!DJ92</f>
        <v>0.22500000000000001</v>
      </c>
      <c r="AE92" s="87">
        <f>ACCESSOIRES!DK92</f>
        <v>0</v>
      </c>
      <c r="AF92" s="152" t="s">
        <v>383</v>
      </c>
    </row>
    <row r="93" spans="1:32">
      <c r="A93" s="153"/>
      <c r="B93" s="80">
        <f>ACCESSOIRES!C93</f>
        <v>0</v>
      </c>
      <c r="C93" s="80">
        <f>ACCESSOIRES!K93</f>
        <v>0</v>
      </c>
      <c r="D93" s="87">
        <f>ACCESSOIRES!L93</f>
        <v>0</v>
      </c>
      <c r="E93" s="22">
        <f>ACCESSOIRES!N93</f>
        <v>0</v>
      </c>
      <c r="F93" s="22">
        <f>ACCESSOIRES!V93</f>
        <v>0</v>
      </c>
      <c r="G93" s="96">
        <f>ACCESSOIRES!W93</f>
        <v>0</v>
      </c>
      <c r="H93" s="80">
        <f>ACCESSOIRES!Z93</f>
        <v>0</v>
      </c>
      <c r="I93" s="80">
        <f>ACCESSOIRES!AH93</f>
        <v>0</v>
      </c>
      <c r="J93" s="87">
        <f>ACCESSOIRES!AI93</f>
        <v>0</v>
      </c>
      <c r="K93" s="22">
        <f>ACCESSOIRES!AK93</f>
        <v>0</v>
      </c>
      <c r="L93" s="80">
        <f>ACCESSOIRES!AS93</f>
        <v>0</v>
      </c>
      <c r="M93" s="87">
        <f>ACCESSOIRES!AT93</f>
        <v>0</v>
      </c>
      <c r="N93" s="80">
        <f>ACCESSOIRES!AW93</f>
        <v>0</v>
      </c>
      <c r="O93" s="80">
        <f>ACCESSOIRES!BE93</f>
        <v>0</v>
      </c>
      <c r="P93" s="87">
        <f>ACCESSOIRES!BF93</f>
        <v>0</v>
      </c>
      <c r="Q93" s="22">
        <f>ACCESSOIRES!BH93</f>
        <v>0</v>
      </c>
      <c r="R93" s="80">
        <f>ACCESSOIRES!BP93</f>
        <v>0</v>
      </c>
      <c r="S93" s="87">
        <f>ACCESSOIRES!BQ93</f>
        <v>0</v>
      </c>
      <c r="T93" s="22" t="str">
        <f>ACCESSOIRES!BT93</f>
        <v>U1R200</v>
      </c>
      <c r="U93" s="80">
        <f>ACCESSOIRES!CB93</f>
        <v>0.16500000000000001</v>
      </c>
      <c r="V93" s="87">
        <f>ACCESSOIRES!CC93</f>
        <v>0</v>
      </c>
      <c r="W93" s="80">
        <f>ACCESSOIRES!CE93</f>
        <v>0</v>
      </c>
      <c r="X93" s="80">
        <f>ACCESSOIRES!CM93</f>
        <v>0</v>
      </c>
      <c r="Y93" s="87">
        <f>ACCESSOIRES!CN93</f>
        <v>0</v>
      </c>
      <c r="Z93" s="22">
        <f>ACCESSOIRES!CQ93</f>
        <v>0</v>
      </c>
      <c r="AA93" s="80">
        <f>ACCESSOIRES!CY93</f>
        <v>0</v>
      </c>
      <c r="AB93" s="87">
        <f>ACCESSOIRES!CZ93</f>
        <v>0</v>
      </c>
      <c r="AC93" s="22">
        <f>ACCESSOIRES!DB93</f>
        <v>0</v>
      </c>
      <c r="AD93" s="80">
        <f>ACCESSOIRES!DJ93</f>
        <v>0</v>
      </c>
      <c r="AE93" s="87">
        <f>ACCESSOIRES!DK93</f>
        <v>0</v>
      </c>
      <c r="AF93" s="153"/>
    </row>
    <row r="94" spans="1:32">
      <c r="A94" s="83" t="s">
        <v>109</v>
      </c>
      <c r="B94" s="80" t="str">
        <f>ACCESSOIRES!C94</f>
        <v>712.032</v>
      </c>
      <c r="C94" s="80">
        <f>ACCESSOIRES!K94</f>
        <v>56.24</v>
      </c>
      <c r="D94" s="87">
        <f>ACCESSOIRES!L94</f>
        <v>28.12</v>
      </c>
      <c r="E94" s="22">
        <f>ACCESSOIRES!N94</f>
        <v>0</v>
      </c>
      <c r="F94" s="22">
        <f>ACCESSOIRES!V94</f>
        <v>0</v>
      </c>
      <c r="G94" s="96">
        <f>ACCESSOIRES!W94</f>
        <v>0</v>
      </c>
      <c r="H94" s="80">
        <f>ACCESSOIRES!Z94</f>
        <v>0</v>
      </c>
      <c r="I94" s="80">
        <f>ACCESSOIRES!AH94</f>
        <v>0</v>
      </c>
      <c r="J94" s="87">
        <f>ACCESSOIRES!AI94</f>
        <v>0</v>
      </c>
      <c r="K94" s="22">
        <f>ACCESSOIRES!AK94</f>
        <v>0</v>
      </c>
      <c r="L94" s="80">
        <f>ACCESSOIRES!AS94</f>
        <v>0</v>
      </c>
      <c r="M94" s="87">
        <f>ACCESSOIRES!AT94</f>
        <v>0</v>
      </c>
      <c r="N94" s="80">
        <f>ACCESSOIRES!AW94</f>
        <v>0</v>
      </c>
      <c r="O94" s="80">
        <f>ACCESSOIRES!BE94</f>
        <v>0</v>
      </c>
      <c r="P94" s="87">
        <f>ACCESSOIRES!BF94</f>
        <v>0</v>
      </c>
      <c r="Q94" s="22">
        <f>ACCESSOIRES!BH94</f>
        <v>0</v>
      </c>
      <c r="R94" s="80">
        <f>ACCESSOIRES!BP94</f>
        <v>0</v>
      </c>
      <c r="S94" s="87">
        <f>ACCESSOIRES!BQ94</f>
        <v>0</v>
      </c>
      <c r="T94" s="22">
        <f>ACCESSOIRES!BT94</f>
        <v>0</v>
      </c>
      <c r="U94" s="80">
        <f>ACCESSOIRES!CB94</f>
        <v>0</v>
      </c>
      <c r="V94" s="87">
        <f>ACCESSOIRES!CC94</f>
        <v>0</v>
      </c>
      <c r="W94" s="80">
        <f>ACCESSOIRES!CE94</f>
        <v>0</v>
      </c>
      <c r="X94" s="80">
        <f>ACCESSOIRES!CM94</f>
        <v>0</v>
      </c>
      <c r="Y94" s="87">
        <f>ACCESSOIRES!CN94</f>
        <v>0</v>
      </c>
      <c r="Z94" s="22">
        <f>ACCESSOIRES!CQ94</f>
        <v>0</v>
      </c>
      <c r="AA94" s="80">
        <f>ACCESSOIRES!CY94</f>
        <v>0</v>
      </c>
      <c r="AB94" s="87">
        <f>ACCESSOIRES!CZ94</f>
        <v>0</v>
      </c>
      <c r="AC94" s="22">
        <f>ACCESSOIRES!DB94</f>
        <v>0</v>
      </c>
      <c r="AD94" s="80">
        <f>ACCESSOIRES!DJ94</f>
        <v>0</v>
      </c>
      <c r="AE94" s="87">
        <f>ACCESSOIRES!DK94</f>
        <v>0</v>
      </c>
      <c r="AF94" s="83" t="s">
        <v>109</v>
      </c>
    </row>
    <row r="95" spans="1:32">
      <c r="A95" s="83" t="s">
        <v>178</v>
      </c>
      <c r="B95" s="80">
        <f>ACCESSOIRES!C95</f>
        <v>0</v>
      </c>
      <c r="C95" s="80">
        <f>ACCESSOIRES!K95</f>
        <v>0</v>
      </c>
      <c r="D95" s="87">
        <f>ACCESSOIRES!L95</f>
        <v>0</v>
      </c>
      <c r="E95" s="22">
        <f>ACCESSOIRES!N95</f>
        <v>0</v>
      </c>
      <c r="F95" s="22">
        <f>ACCESSOIRES!V95</f>
        <v>0</v>
      </c>
      <c r="G95" s="96">
        <f>ACCESSOIRES!W95</f>
        <v>0</v>
      </c>
      <c r="H95" s="80">
        <f>ACCESSOIRES!Z95</f>
        <v>0</v>
      </c>
      <c r="I95" s="80">
        <f>ACCESSOIRES!AH95</f>
        <v>0</v>
      </c>
      <c r="J95" s="87">
        <f>ACCESSOIRES!AI95</f>
        <v>0</v>
      </c>
      <c r="K95" s="22">
        <f>ACCESSOIRES!AK95</f>
        <v>0</v>
      </c>
      <c r="L95" s="80">
        <f>ACCESSOIRES!AS95</f>
        <v>0</v>
      </c>
      <c r="M95" s="87">
        <f>ACCESSOIRES!AT95</f>
        <v>0</v>
      </c>
      <c r="N95" s="80">
        <f>ACCESSOIRES!AW95</f>
        <v>0</v>
      </c>
      <c r="O95" s="80">
        <f>ACCESSOIRES!BE95</f>
        <v>0</v>
      </c>
      <c r="P95" s="87">
        <f>ACCESSOIRES!BF95</f>
        <v>0</v>
      </c>
      <c r="Q95" s="22">
        <f>ACCESSOIRES!BH95</f>
        <v>0</v>
      </c>
      <c r="R95" s="80">
        <f>ACCESSOIRES!BP95</f>
        <v>0</v>
      </c>
      <c r="S95" s="87">
        <f>ACCESSOIRES!BQ95</f>
        <v>0</v>
      </c>
      <c r="T95" s="22">
        <f>ACCESSOIRES!BT95</f>
        <v>0</v>
      </c>
      <c r="U95" s="80">
        <f>ACCESSOIRES!CB95</f>
        <v>0</v>
      </c>
      <c r="V95" s="87">
        <f>ACCESSOIRES!CC95</f>
        <v>0</v>
      </c>
      <c r="W95" s="80" t="str">
        <f>ACCESSOIRES!CE95</f>
        <v>OR0.740.0197</v>
      </c>
      <c r="X95" s="80">
        <f>ACCESSOIRES!CM95</f>
        <v>61.593999999999994</v>
      </c>
      <c r="Y95" s="87">
        <f>ACCESSOIRES!CN95</f>
        <v>61.593999999999994</v>
      </c>
      <c r="Z95" s="22">
        <f>ACCESSOIRES!CQ95</f>
        <v>0</v>
      </c>
      <c r="AA95" s="80">
        <f>ACCESSOIRES!CY95</f>
        <v>0</v>
      </c>
      <c r="AB95" s="87">
        <f>ACCESSOIRES!CZ95</f>
        <v>0</v>
      </c>
      <c r="AC95" s="22">
        <f>ACCESSOIRES!DB95</f>
        <v>0</v>
      </c>
      <c r="AD95" s="80">
        <f>ACCESSOIRES!DJ95</f>
        <v>0</v>
      </c>
      <c r="AE95" s="87">
        <f>ACCESSOIRES!DK95</f>
        <v>0</v>
      </c>
      <c r="AF95" s="83" t="s">
        <v>178</v>
      </c>
    </row>
  </sheetData>
  <mergeCells count="52">
    <mergeCell ref="B1:D1"/>
    <mergeCell ref="E1:G1"/>
    <mergeCell ref="A85:A86"/>
    <mergeCell ref="A87:A88"/>
    <mergeCell ref="A92:A93"/>
    <mergeCell ref="A58:A59"/>
    <mergeCell ref="A60:A61"/>
    <mergeCell ref="A62:A63"/>
    <mergeCell ref="A65:A70"/>
    <mergeCell ref="A79:A81"/>
    <mergeCell ref="A21:A26"/>
    <mergeCell ref="A27:A28"/>
    <mergeCell ref="H1:J1"/>
    <mergeCell ref="Z1:AB1"/>
    <mergeCell ref="T1:V1"/>
    <mergeCell ref="AC1:AE1"/>
    <mergeCell ref="A83:A84"/>
    <mergeCell ref="A41:A42"/>
    <mergeCell ref="A43:A44"/>
    <mergeCell ref="A45:A46"/>
    <mergeCell ref="A47:A49"/>
    <mergeCell ref="A50:A51"/>
    <mergeCell ref="A53:A54"/>
    <mergeCell ref="A31:A32"/>
    <mergeCell ref="A4:A5"/>
    <mergeCell ref="A9:A10"/>
    <mergeCell ref="A13:A15"/>
    <mergeCell ref="AF45:AF46"/>
    <mergeCell ref="Q1:S1"/>
    <mergeCell ref="K1:M1"/>
    <mergeCell ref="AF4:AF5"/>
    <mergeCell ref="AF9:AF10"/>
    <mergeCell ref="AF13:AF15"/>
    <mergeCell ref="AF21:AF26"/>
    <mergeCell ref="AF27:AF28"/>
    <mergeCell ref="AF31:AF32"/>
    <mergeCell ref="AF41:AF42"/>
    <mergeCell ref="AF43:AF44"/>
    <mergeCell ref="N1:P1"/>
    <mergeCell ref="W1:Y1"/>
    <mergeCell ref="AF92:AF93"/>
    <mergeCell ref="AF47:AF49"/>
    <mergeCell ref="AF50:AF51"/>
    <mergeCell ref="AF53:AF54"/>
    <mergeCell ref="AF58:AF59"/>
    <mergeCell ref="AF60:AF61"/>
    <mergeCell ref="AF62:AF63"/>
    <mergeCell ref="AF65:AF70"/>
    <mergeCell ref="AF79:AF81"/>
    <mergeCell ref="AF83:AF84"/>
    <mergeCell ref="AF85:AF86"/>
    <mergeCell ref="AF87:AF8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C46"/>
  <sheetViews>
    <sheetView tabSelected="1" topLeftCell="A12" zoomScale="50" zoomScaleNormal="50" workbookViewId="0">
      <selection activeCell="A46" sqref="A30:XFD46"/>
    </sheetView>
  </sheetViews>
  <sheetFormatPr baseColWidth="10" defaultRowHeight="15"/>
  <cols>
    <col min="1" max="1" width="33.28515625" style="138" bestFit="1" customWidth="1"/>
    <col min="2" max="2" width="7.85546875" style="95" bestFit="1" customWidth="1"/>
    <col min="3" max="3" width="11.5703125" style="88" bestFit="1" customWidth="1"/>
    <col min="4" max="4" width="5.85546875" style="88" bestFit="1" customWidth="1"/>
    <col min="5" max="5" width="9.28515625" style="88" bestFit="1" customWidth="1"/>
    <col min="6" max="6" width="5.5703125" style="88" bestFit="1" customWidth="1"/>
    <col min="7" max="7" width="11.5703125" style="88" bestFit="1" customWidth="1"/>
    <col min="8" max="8" width="2.7109375" style="88" bestFit="1" customWidth="1"/>
    <col min="9" max="9" width="9" style="88" bestFit="1" customWidth="1"/>
    <col min="10" max="10" width="9.5703125" style="88" bestFit="1" customWidth="1"/>
    <col min="11" max="11" width="9.85546875" style="88" bestFit="1" customWidth="1"/>
    <col min="12" max="12" width="11.5703125" style="89" bestFit="1" customWidth="1"/>
    <col min="13" max="13" width="71.28515625" style="88" bestFit="1" customWidth="1"/>
    <col min="14" max="14" width="9.85546875" style="88" bestFit="1" customWidth="1"/>
    <col min="15" max="15" width="4.7109375" style="88" bestFit="1" customWidth="1"/>
    <col min="16" max="16" width="8.140625" style="88" bestFit="1" customWidth="1"/>
    <col min="17" max="17" width="5.5703125" style="88" bestFit="1" customWidth="1"/>
    <col min="18" max="18" width="8.42578125" style="88" bestFit="1" customWidth="1"/>
    <col min="19" max="19" width="2.7109375" style="88" bestFit="1" customWidth="1"/>
    <col min="20" max="20" width="5" style="88" bestFit="1" customWidth="1"/>
    <col min="21" max="22" width="9.5703125" style="88" bestFit="1" customWidth="1"/>
    <col min="23" max="23" width="11.5703125" style="89" bestFit="1" customWidth="1"/>
    <col min="24" max="24" width="33.28515625" style="139" bestFit="1" customWidth="1"/>
    <col min="25" max="25" width="37.5703125" style="88" bestFit="1" customWidth="1"/>
    <col min="26" max="26" width="9.5703125" style="88" bestFit="1" customWidth="1"/>
    <col min="27" max="27" width="7" style="88" bestFit="1" customWidth="1"/>
    <col min="28" max="28" width="7.85546875" style="88" bestFit="1" customWidth="1"/>
    <col min="29" max="29" width="5.5703125" style="88" bestFit="1" customWidth="1"/>
    <col min="30" max="30" width="8.42578125" style="88" bestFit="1" customWidth="1"/>
    <col min="31" max="31" width="2.7109375" style="88" bestFit="1" customWidth="1"/>
    <col min="32" max="32" width="8.7109375" style="88" bestFit="1" customWidth="1"/>
    <col min="33" max="34" width="9.5703125" style="88" bestFit="1" customWidth="1"/>
    <col min="35" max="35" width="11.5703125" style="89" bestFit="1" customWidth="1"/>
    <col min="36" max="36" width="20.140625" style="88" bestFit="1" customWidth="1"/>
    <col min="37" max="37" width="13.5703125" style="88" bestFit="1" customWidth="1"/>
    <col min="38" max="38" width="3.5703125" style="93" bestFit="1" customWidth="1"/>
    <col min="39" max="39" width="9.28515625" style="88" bestFit="1" customWidth="1"/>
    <col min="40" max="40" width="5.5703125" style="93" bestFit="1" customWidth="1"/>
    <col min="41" max="41" width="8.7109375" style="88" bestFit="1" customWidth="1"/>
    <col min="42" max="42" width="2.7109375" style="88" bestFit="1" customWidth="1"/>
    <col min="43" max="43" width="6.42578125" style="88" bestFit="1" customWidth="1"/>
    <col min="44" max="44" width="9.5703125" style="88" bestFit="1" customWidth="1"/>
    <col min="45" max="45" width="9.28515625" style="88" bestFit="1" customWidth="1"/>
    <col min="46" max="46" width="11.5703125" style="89" bestFit="1" customWidth="1"/>
    <col min="47" max="47" width="33.28515625" style="139" bestFit="1" customWidth="1"/>
    <col min="48" max="48" width="27" style="128" bestFit="1" customWidth="1"/>
    <col min="49" max="49" width="9.85546875" style="92" bestFit="1" customWidth="1"/>
    <col min="50" max="50" width="7" style="92" bestFit="1" customWidth="1"/>
    <col min="51" max="51" width="7.85546875" style="92" bestFit="1" customWidth="1"/>
    <col min="52" max="52" width="5.5703125" style="92" bestFit="1" customWidth="1"/>
    <col min="53" max="53" width="8.42578125" style="92" bestFit="1" customWidth="1"/>
    <col min="54" max="54" width="2.7109375" style="92" bestFit="1" customWidth="1"/>
    <col min="55" max="55" width="8.7109375" style="92" bestFit="1" customWidth="1"/>
    <col min="56" max="56" width="9.5703125" style="92" bestFit="1" customWidth="1"/>
    <col min="57" max="57" width="8.7109375" style="92" bestFit="1" customWidth="1"/>
    <col min="58" max="58" width="11.5703125" style="60" bestFit="1" customWidth="1"/>
    <col min="59" max="59" width="25.5703125" style="135" bestFit="1" customWidth="1"/>
    <col min="60" max="60" width="13.5703125" style="135" bestFit="1" customWidth="1"/>
    <col min="61" max="61" width="3.5703125" style="135" bestFit="1" customWidth="1"/>
    <col min="62" max="62" width="7.85546875" style="135" bestFit="1" customWidth="1"/>
    <col min="63" max="63" width="5.5703125" style="135" bestFit="1" customWidth="1"/>
    <col min="64" max="64" width="8.42578125" style="135" bestFit="1" customWidth="1"/>
    <col min="65" max="65" width="2.7109375" style="135" bestFit="1" customWidth="1"/>
    <col min="66" max="66" width="6.42578125" style="135" bestFit="1" customWidth="1"/>
    <col min="67" max="67" width="9.5703125" style="135" bestFit="1" customWidth="1"/>
    <col min="68" max="68" width="8.7109375" style="135" bestFit="1" customWidth="1"/>
    <col min="69" max="69" width="11.5703125" style="136" bestFit="1" customWidth="1"/>
    <col min="70" max="70" width="33.28515625" style="139" bestFit="1" customWidth="1"/>
    <col min="71" max="71" width="45.5703125" style="88" bestFit="1" customWidth="1"/>
    <col min="72" max="72" width="15" style="88" bestFit="1" customWidth="1"/>
    <col min="73" max="73" width="5.85546875" style="88" bestFit="1" customWidth="1"/>
    <col min="74" max="74" width="12.7109375" style="88" bestFit="1" customWidth="1"/>
    <col min="75" max="75" width="5.5703125" style="88" bestFit="1" customWidth="1"/>
    <col min="76" max="76" width="12.7109375" style="88" bestFit="1" customWidth="1"/>
    <col min="77" max="77" width="2.7109375" style="88" bestFit="1" customWidth="1"/>
    <col min="78" max="78" width="9" style="88" bestFit="1" customWidth="1"/>
    <col min="79" max="79" width="9.5703125" style="88" bestFit="1" customWidth="1"/>
    <col min="80" max="80" width="13.85546875" style="88" bestFit="1" customWidth="1"/>
    <col min="81" max="81" width="13.85546875" style="89" bestFit="1" customWidth="1"/>
    <col min="82" max="82" width="19.28515625" style="88" bestFit="1" customWidth="1"/>
    <col min="83" max="83" width="10.140625" style="88" bestFit="1" customWidth="1"/>
    <col min="84" max="84" width="4.7109375" style="88" bestFit="1" customWidth="1"/>
    <col min="85" max="85" width="8.7109375" style="88" bestFit="1" customWidth="1"/>
    <col min="86" max="86" width="5.5703125" style="88" bestFit="1" customWidth="1"/>
    <col min="87" max="87" width="8.7109375" style="88" bestFit="1" customWidth="1"/>
    <col min="88" max="88" width="2.7109375" style="88" bestFit="1" customWidth="1"/>
    <col min="89" max="89" width="8.7109375" style="88" bestFit="1" customWidth="1"/>
    <col min="90" max="90" width="9.5703125" style="88" bestFit="1" customWidth="1"/>
    <col min="91" max="91" width="8.7109375" style="88" bestFit="1" customWidth="1"/>
    <col min="92" max="92" width="11.5703125" style="89" bestFit="1" customWidth="1"/>
    <col min="93" max="93" width="33.28515625" style="139" bestFit="1" customWidth="1"/>
    <col min="94" max="94" width="53" style="95" bestFit="1" customWidth="1"/>
    <col min="95" max="95" width="9.85546875" style="88" bestFit="1" customWidth="1"/>
    <col min="96" max="96" width="7" style="88" bestFit="1" customWidth="1"/>
    <col min="97" max="97" width="7.85546875" style="88" bestFit="1" customWidth="1"/>
    <col min="98" max="98" width="5.5703125" style="88" bestFit="1" customWidth="1"/>
    <col min="99" max="99" width="8.42578125" style="88" bestFit="1" customWidth="1"/>
    <col min="100" max="100" width="2.7109375" style="88" bestFit="1" customWidth="1"/>
    <col min="101" max="101" width="7.5703125" style="88" bestFit="1" customWidth="1"/>
    <col min="102" max="102" width="9.5703125" style="88" bestFit="1" customWidth="1"/>
    <col min="103" max="103" width="8.7109375" style="88" bestFit="1" customWidth="1"/>
    <col min="104" max="104" width="11.5703125" style="89" bestFit="1" customWidth="1"/>
    <col min="105" max="105" width="32.7109375" style="95" bestFit="1" customWidth="1"/>
    <col min="106" max="106" width="14.7109375" style="89" bestFit="1" customWidth="1"/>
    <col min="107" max="107" width="33.28515625" style="139" bestFit="1" customWidth="1"/>
    <col min="108" max="16384" width="11.42578125" style="1"/>
  </cols>
  <sheetData>
    <row r="1" spans="1:107">
      <c r="B1" s="160" t="s">
        <v>114</v>
      </c>
      <c r="C1" s="156"/>
      <c r="D1" s="156"/>
      <c r="E1" s="156"/>
      <c r="F1" s="156"/>
      <c r="G1" s="156"/>
      <c r="H1" s="156"/>
      <c r="I1" s="156"/>
      <c r="J1" s="156"/>
      <c r="K1" s="156"/>
      <c r="L1" s="157"/>
      <c r="M1" s="156" t="s">
        <v>297</v>
      </c>
      <c r="N1" s="156"/>
      <c r="O1" s="156"/>
      <c r="P1" s="156"/>
      <c r="Q1" s="156"/>
      <c r="R1" s="156"/>
      <c r="S1" s="156"/>
      <c r="T1" s="156"/>
      <c r="U1" s="156"/>
      <c r="V1" s="156"/>
      <c r="W1" s="157"/>
      <c r="Y1" s="156" t="s">
        <v>342</v>
      </c>
      <c r="Z1" s="156"/>
      <c r="AA1" s="156"/>
      <c r="AB1" s="156"/>
      <c r="AC1" s="156"/>
      <c r="AD1" s="156"/>
      <c r="AE1" s="156"/>
      <c r="AF1" s="156"/>
      <c r="AJ1" s="156" t="s">
        <v>153</v>
      </c>
      <c r="AK1" s="156"/>
      <c r="AL1" s="156"/>
      <c r="AM1" s="156"/>
      <c r="AN1" s="156"/>
      <c r="AO1" s="156"/>
      <c r="AP1" s="156"/>
      <c r="AQ1" s="156"/>
      <c r="AR1" s="156"/>
      <c r="AS1" s="156"/>
      <c r="AT1" s="157"/>
      <c r="AV1" s="160" t="s">
        <v>343</v>
      </c>
      <c r="AW1" s="156"/>
      <c r="AX1" s="156"/>
      <c r="AY1" s="156"/>
      <c r="AZ1" s="156"/>
      <c r="BA1" s="156"/>
      <c r="BB1" s="156"/>
      <c r="BC1" s="156"/>
      <c r="BD1" s="88"/>
      <c r="BE1" s="88"/>
      <c r="BF1" s="89"/>
      <c r="BG1" s="156" t="s">
        <v>712</v>
      </c>
      <c r="BH1" s="156"/>
      <c r="BI1" s="156"/>
      <c r="BJ1" s="156"/>
      <c r="BK1" s="156"/>
      <c r="BL1" s="156"/>
      <c r="BM1" s="156"/>
      <c r="BN1" s="156"/>
      <c r="BO1" s="156"/>
      <c r="BP1" s="156"/>
      <c r="BQ1" s="157"/>
      <c r="BS1" s="145" t="s">
        <v>160</v>
      </c>
      <c r="BT1" s="145"/>
      <c r="BU1" s="145"/>
      <c r="BV1" s="145"/>
      <c r="BW1" s="145"/>
      <c r="BX1" s="145"/>
      <c r="BY1" s="145"/>
      <c r="BZ1" s="145"/>
      <c r="CA1" s="145"/>
      <c r="CB1" s="145"/>
      <c r="CC1" s="146"/>
      <c r="CD1" s="156" t="s">
        <v>662</v>
      </c>
      <c r="CE1" s="156"/>
      <c r="CF1" s="156"/>
      <c r="CG1" s="156"/>
      <c r="CH1" s="156"/>
      <c r="CI1" s="156"/>
      <c r="CJ1" s="156"/>
      <c r="CK1" s="156"/>
      <c r="CL1" s="156"/>
      <c r="CM1" s="156"/>
      <c r="CN1" s="157"/>
      <c r="CP1" s="160" t="s">
        <v>705</v>
      </c>
      <c r="CQ1" s="156"/>
      <c r="CR1" s="156"/>
      <c r="CS1" s="156"/>
      <c r="CT1" s="156"/>
      <c r="CU1" s="156"/>
      <c r="CV1" s="156"/>
      <c r="CW1" s="156"/>
      <c r="CX1" s="156"/>
      <c r="CY1" s="156"/>
    </row>
    <row r="2" spans="1:107">
      <c r="C2" s="30" t="s">
        <v>601</v>
      </c>
      <c r="D2" s="46"/>
      <c r="E2" s="46" t="s">
        <v>809</v>
      </c>
      <c r="F2" s="93" t="s">
        <v>808</v>
      </c>
      <c r="G2" s="46" t="s">
        <v>810</v>
      </c>
      <c r="H2" s="30" t="s">
        <v>785</v>
      </c>
      <c r="I2" s="46" t="s">
        <v>813</v>
      </c>
      <c r="J2" s="46" t="s">
        <v>811</v>
      </c>
      <c r="K2" s="46" t="s">
        <v>784</v>
      </c>
      <c r="L2" s="59" t="s">
        <v>812</v>
      </c>
      <c r="N2" s="88" t="s">
        <v>601</v>
      </c>
      <c r="P2" s="88" t="s">
        <v>809</v>
      </c>
      <c r="Q2" s="88" t="s">
        <v>808</v>
      </c>
      <c r="R2" s="88" t="s">
        <v>810</v>
      </c>
      <c r="S2" s="88" t="s">
        <v>785</v>
      </c>
      <c r="T2" s="88" t="s">
        <v>802</v>
      </c>
      <c r="U2" s="88" t="s">
        <v>811</v>
      </c>
      <c r="V2" s="88" t="s">
        <v>784</v>
      </c>
      <c r="W2" s="89" t="s">
        <v>812</v>
      </c>
      <c r="Z2" s="88" t="s">
        <v>601</v>
      </c>
      <c r="AB2" s="88" t="s">
        <v>809</v>
      </c>
      <c r="AC2" s="88" t="s">
        <v>808</v>
      </c>
      <c r="AD2" s="88" t="s">
        <v>810</v>
      </c>
      <c r="AE2" s="88" t="s">
        <v>785</v>
      </c>
      <c r="AF2" s="88" t="s">
        <v>802</v>
      </c>
      <c r="AG2" s="88" t="s">
        <v>811</v>
      </c>
      <c r="AH2" s="88" t="s">
        <v>784</v>
      </c>
      <c r="AI2" s="89" t="s">
        <v>812</v>
      </c>
      <c r="AK2" s="88" t="s">
        <v>601</v>
      </c>
      <c r="AM2" s="88" t="s">
        <v>809</v>
      </c>
      <c r="AN2" s="93" t="s">
        <v>808</v>
      </c>
      <c r="AO2" s="88" t="s">
        <v>810</v>
      </c>
      <c r="AP2" s="88" t="s">
        <v>785</v>
      </c>
      <c r="AQ2" s="88" t="s">
        <v>802</v>
      </c>
      <c r="AR2" s="88" t="s">
        <v>811</v>
      </c>
      <c r="AS2" s="88" t="s">
        <v>784</v>
      </c>
      <c r="AT2" s="89" t="s">
        <v>812</v>
      </c>
      <c r="AV2" s="95"/>
      <c r="AW2" s="88" t="s">
        <v>601</v>
      </c>
      <c r="AX2" s="88"/>
      <c r="AY2" s="88" t="s">
        <v>809</v>
      </c>
      <c r="AZ2" s="88" t="s">
        <v>808</v>
      </c>
      <c r="BA2" s="88" t="s">
        <v>810</v>
      </c>
      <c r="BB2" s="88" t="s">
        <v>785</v>
      </c>
      <c r="BC2" s="88" t="s">
        <v>802</v>
      </c>
      <c r="BD2" s="88" t="s">
        <v>811</v>
      </c>
      <c r="BE2" s="88" t="s">
        <v>784</v>
      </c>
      <c r="BF2" s="89" t="s">
        <v>812</v>
      </c>
      <c r="BG2" s="88"/>
      <c r="BH2" s="88" t="s">
        <v>601</v>
      </c>
      <c r="BI2" s="88"/>
      <c r="BJ2" s="88" t="s">
        <v>809</v>
      </c>
      <c r="BK2" s="88" t="s">
        <v>808</v>
      </c>
      <c r="BL2" s="88" t="s">
        <v>810</v>
      </c>
      <c r="BM2" s="88" t="s">
        <v>785</v>
      </c>
      <c r="BN2" s="88" t="s">
        <v>802</v>
      </c>
      <c r="BO2" s="88" t="s">
        <v>811</v>
      </c>
      <c r="BP2" s="88" t="s">
        <v>784</v>
      </c>
      <c r="BQ2" s="89" t="s">
        <v>812</v>
      </c>
      <c r="BS2" s="93"/>
      <c r="BT2" s="93" t="s">
        <v>601</v>
      </c>
      <c r="BU2" s="93"/>
      <c r="BV2" s="93" t="s">
        <v>809</v>
      </c>
      <c r="BW2" s="93" t="s">
        <v>808</v>
      </c>
      <c r="BX2" s="93" t="s">
        <v>810</v>
      </c>
      <c r="BY2" s="93" t="s">
        <v>785</v>
      </c>
      <c r="BZ2" s="93" t="s">
        <v>813</v>
      </c>
      <c r="CA2" s="93" t="s">
        <v>811</v>
      </c>
      <c r="CB2" s="93" t="s">
        <v>784</v>
      </c>
      <c r="CC2" s="94" t="s">
        <v>812</v>
      </c>
      <c r="CE2" s="88" t="s">
        <v>601</v>
      </c>
      <c r="CG2" s="88" t="s">
        <v>809</v>
      </c>
      <c r="CH2" s="88" t="s">
        <v>808</v>
      </c>
      <c r="CI2" s="88" t="s">
        <v>810</v>
      </c>
      <c r="CJ2" s="88" t="s">
        <v>785</v>
      </c>
      <c r="CK2" s="88" t="s">
        <v>802</v>
      </c>
      <c r="CL2" s="88" t="s">
        <v>811</v>
      </c>
      <c r="CM2" s="88" t="s">
        <v>784</v>
      </c>
      <c r="CN2" s="89" t="s">
        <v>812</v>
      </c>
      <c r="CQ2" s="88" t="s">
        <v>601</v>
      </c>
      <c r="CS2" s="88" t="s">
        <v>809</v>
      </c>
      <c r="CT2" s="88" t="s">
        <v>808</v>
      </c>
      <c r="CU2" s="88" t="s">
        <v>810</v>
      </c>
      <c r="CV2" s="88" t="s">
        <v>785</v>
      </c>
      <c r="CW2" s="88" t="s">
        <v>802</v>
      </c>
      <c r="CX2" s="88" t="s">
        <v>811</v>
      </c>
      <c r="CY2" s="88" t="s">
        <v>784</v>
      </c>
      <c r="CZ2" s="89" t="s">
        <v>812</v>
      </c>
    </row>
    <row r="3" spans="1:107">
      <c r="AV3" s="95"/>
      <c r="AW3" s="88"/>
      <c r="AX3" s="88"/>
      <c r="AY3" s="88"/>
      <c r="AZ3" s="88"/>
      <c r="BA3" s="88"/>
      <c r="BB3" s="88"/>
      <c r="BC3" s="88"/>
      <c r="BD3" s="88"/>
      <c r="BE3" s="88"/>
      <c r="BF3" s="89"/>
    </row>
    <row r="4" spans="1:107" s="2" customFormat="1">
      <c r="A4" s="138"/>
      <c r="B4" s="95"/>
      <c r="C4" s="88"/>
      <c r="D4" s="88"/>
      <c r="E4" s="88"/>
      <c r="F4" s="88"/>
      <c r="G4" s="88"/>
      <c r="H4" s="88"/>
      <c r="I4" s="88"/>
      <c r="J4" s="88"/>
      <c r="K4" s="88"/>
      <c r="L4" s="89"/>
      <c r="M4" s="88"/>
      <c r="N4" s="56"/>
      <c r="O4" s="56"/>
      <c r="P4" s="56"/>
      <c r="Q4" s="56"/>
      <c r="R4" s="56"/>
      <c r="S4" s="56"/>
      <c r="T4" s="56"/>
      <c r="U4" s="56"/>
      <c r="V4" s="56"/>
      <c r="W4" s="137"/>
      <c r="X4" s="139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9"/>
      <c r="AJ4" s="88"/>
      <c r="AK4" s="88"/>
      <c r="AL4" s="93"/>
      <c r="AM4" s="88"/>
      <c r="AN4" s="93"/>
      <c r="AO4" s="88"/>
      <c r="AP4" s="88"/>
      <c r="AQ4" s="88"/>
      <c r="AR4" s="88"/>
      <c r="AS4" s="88"/>
      <c r="AT4" s="89"/>
      <c r="AU4" s="139"/>
      <c r="AV4" s="95"/>
      <c r="AW4" s="88"/>
      <c r="AX4" s="88"/>
      <c r="AY4" s="88"/>
      <c r="AZ4" s="88"/>
      <c r="BA4" s="88"/>
      <c r="BB4" s="88"/>
      <c r="BC4" s="88"/>
      <c r="BD4" s="88"/>
      <c r="BE4" s="88"/>
      <c r="BF4" s="89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6"/>
      <c r="BR4" s="139"/>
      <c r="BS4" s="56"/>
      <c r="BT4" s="56"/>
      <c r="BU4" s="88"/>
      <c r="BV4" s="88"/>
      <c r="BW4" s="88"/>
      <c r="BX4" s="88"/>
      <c r="BY4" s="88"/>
      <c r="BZ4" s="88"/>
      <c r="CA4" s="88"/>
      <c r="CB4" s="88"/>
      <c r="CC4" s="89"/>
      <c r="CD4" s="56"/>
      <c r="CE4" s="56"/>
      <c r="CF4" s="88"/>
      <c r="CG4" s="88"/>
      <c r="CH4" s="88"/>
      <c r="CI4" s="88"/>
      <c r="CJ4" s="88"/>
      <c r="CK4" s="88"/>
      <c r="CL4" s="88"/>
      <c r="CM4" s="88"/>
      <c r="CN4" s="89"/>
      <c r="CO4" s="139"/>
      <c r="CP4" s="95"/>
      <c r="CQ4" s="88"/>
      <c r="CR4" s="88"/>
      <c r="CS4" s="88"/>
      <c r="CT4" s="88"/>
      <c r="CU4" s="88"/>
      <c r="CV4" s="88"/>
      <c r="CW4" s="88"/>
      <c r="CX4" s="88"/>
      <c r="CY4" s="88"/>
      <c r="CZ4" s="89"/>
      <c r="DA4" s="160" t="s">
        <v>0</v>
      </c>
      <c r="DB4" s="157"/>
      <c r="DC4" s="139"/>
    </row>
    <row r="5" spans="1:107" s="7" customFormat="1">
      <c r="A5" s="61" t="s">
        <v>240</v>
      </c>
      <c r="B5" s="130"/>
      <c r="C5" s="11"/>
      <c r="D5" s="11"/>
      <c r="E5" s="11"/>
      <c r="F5" s="11"/>
      <c r="G5" s="11"/>
      <c r="H5" s="11"/>
      <c r="I5" s="11"/>
      <c r="J5" s="11"/>
      <c r="K5" s="11"/>
      <c r="L5" s="132"/>
      <c r="M5" s="11"/>
      <c r="N5" s="11"/>
      <c r="O5" s="11"/>
      <c r="P5" s="11"/>
      <c r="Q5" s="11"/>
      <c r="R5" s="11"/>
      <c r="S5" s="11"/>
      <c r="T5" s="11"/>
      <c r="U5" s="11"/>
      <c r="V5" s="11"/>
      <c r="W5" s="132"/>
      <c r="X5" s="134" t="s">
        <v>240</v>
      </c>
      <c r="Y5" s="11" t="s">
        <v>425</v>
      </c>
      <c r="Z5" s="11" t="s">
        <v>426</v>
      </c>
      <c r="AA5" s="51">
        <v>1</v>
      </c>
      <c r="AB5" s="51">
        <v>3.8</v>
      </c>
      <c r="AC5" s="51"/>
      <c r="AD5" s="51"/>
      <c r="AE5" s="51">
        <v>0</v>
      </c>
      <c r="AF5" s="48">
        <f>AE5*AB5</f>
        <v>0</v>
      </c>
      <c r="AG5" s="48">
        <f>AE5*AD5</f>
        <v>0</v>
      </c>
      <c r="AH5" s="48">
        <f>AB5/AA5</f>
        <v>3.8</v>
      </c>
      <c r="AI5" s="120">
        <f>AD5/AA5</f>
        <v>0</v>
      </c>
      <c r="AJ5" s="48"/>
      <c r="AK5" s="88" t="s">
        <v>894</v>
      </c>
      <c r="AL5" s="51">
        <v>1</v>
      </c>
      <c r="AM5" s="48">
        <v>13.47</v>
      </c>
      <c r="AN5" s="55">
        <v>0.2</v>
      </c>
      <c r="AO5" s="48">
        <f>AM5-(AM5*AN5)</f>
        <v>10.776</v>
      </c>
      <c r="AP5" s="48"/>
      <c r="AQ5" s="48">
        <f>AP5*AM5</f>
        <v>0</v>
      </c>
      <c r="AR5" s="48">
        <f>AP5*AO5</f>
        <v>0</v>
      </c>
      <c r="AS5" s="48">
        <f>AM5/AL5</f>
        <v>13.47</v>
      </c>
      <c r="AT5" s="120">
        <f>AO5/AL5</f>
        <v>10.776</v>
      </c>
      <c r="AU5" s="134" t="s">
        <v>240</v>
      </c>
      <c r="AV5" s="130" t="s">
        <v>529</v>
      </c>
      <c r="AW5" s="11" t="s">
        <v>530</v>
      </c>
      <c r="AX5" s="51">
        <v>1</v>
      </c>
      <c r="AY5" s="51">
        <v>2.8</v>
      </c>
      <c r="AZ5" s="51"/>
      <c r="BA5" s="51"/>
      <c r="BB5" s="51">
        <v>0</v>
      </c>
      <c r="BC5" s="48">
        <f>BB5*AY5</f>
        <v>0</v>
      </c>
      <c r="BD5" s="48">
        <f>BB5*BA5</f>
        <v>0</v>
      </c>
      <c r="BE5" s="48">
        <f>AY5/AX5</f>
        <v>2.8</v>
      </c>
      <c r="BF5" s="120">
        <f>BA5/AX5</f>
        <v>0</v>
      </c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32"/>
      <c r="BR5" s="134" t="s">
        <v>240</v>
      </c>
      <c r="BS5" s="11" t="s">
        <v>241</v>
      </c>
      <c r="BT5" s="11" t="s">
        <v>242</v>
      </c>
      <c r="BU5" s="11">
        <v>1</v>
      </c>
      <c r="BV5" s="11">
        <v>10.9434</v>
      </c>
      <c r="BW5" s="11"/>
      <c r="BX5" s="49">
        <f>BV5-(BV5*BW5)</f>
        <v>10.9434</v>
      </c>
      <c r="BY5" s="49"/>
      <c r="BZ5" s="49">
        <f>BY5*BV5</f>
        <v>0</v>
      </c>
      <c r="CA5" s="49">
        <f>BY5*BX5</f>
        <v>0</v>
      </c>
      <c r="CB5" s="49">
        <f>BV5/BU5</f>
        <v>10.9434</v>
      </c>
      <c r="CC5" s="100">
        <f>BX5/BU5</f>
        <v>10.9434</v>
      </c>
      <c r="CD5" s="11" t="s">
        <v>670</v>
      </c>
      <c r="CE5" s="11" t="s">
        <v>671</v>
      </c>
      <c r="CF5" s="51">
        <v>1</v>
      </c>
      <c r="CG5" s="48">
        <v>6.9367999999999999</v>
      </c>
      <c r="CH5" s="55">
        <v>0.25</v>
      </c>
      <c r="CI5" s="45">
        <f>CG5*0.75</f>
        <v>5.2026000000000003</v>
      </c>
      <c r="CJ5" s="51">
        <v>1</v>
      </c>
      <c r="CK5" s="48">
        <f>CJ5*CG5</f>
        <v>6.9367999999999999</v>
      </c>
      <c r="CL5" s="48">
        <f>CJ5*CI5</f>
        <v>5.2026000000000003</v>
      </c>
      <c r="CM5" s="48">
        <f>CG5/CF5</f>
        <v>6.9367999999999999</v>
      </c>
      <c r="CN5" s="120">
        <f>CI5/CF5</f>
        <v>5.2026000000000003</v>
      </c>
      <c r="CO5" s="134" t="s">
        <v>240</v>
      </c>
      <c r="CP5" s="130" t="s">
        <v>605</v>
      </c>
      <c r="CQ5" s="11" t="s">
        <v>606</v>
      </c>
      <c r="CR5" s="51">
        <v>1</v>
      </c>
      <c r="CS5" s="51">
        <v>4</v>
      </c>
      <c r="CT5" s="51"/>
      <c r="CU5" s="51"/>
      <c r="CV5" s="51">
        <v>0</v>
      </c>
      <c r="CW5" s="48">
        <f>CV5*CS5</f>
        <v>0</v>
      </c>
      <c r="CX5" s="48">
        <f>CV5*CU5</f>
        <v>0</v>
      </c>
      <c r="CY5" s="48">
        <f>CS5/CR5</f>
        <v>4</v>
      </c>
      <c r="CZ5" s="120">
        <f>CU5/CR5</f>
        <v>0</v>
      </c>
      <c r="DA5" s="130"/>
      <c r="DB5" s="132"/>
      <c r="DC5" s="134" t="s">
        <v>240</v>
      </c>
    </row>
    <row r="6" spans="1:107" s="4" customFormat="1">
      <c r="A6" s="90" t="s">
        <v>250</v>
      </c>
      <c r="B6" s="130" t="s">
        <v>836</v>
      </c>
      <c r="C6" s="11" t="s">
        <v>837</v>
      </c>
      <c r="D6" s="65">
        <v>100</v>
      </c>
      <c r="E6" s="65">
        <v>166.78</v>
      </c>
      <c r="F6" s="54">
        <v>0</v>
      </c>
      <c r="G6" s="65">
        <v>166.78</v>
      </c>
      <c r="H6" s="65"/>
      <c r="I6" s="65">
        <f>H6*E6</f>
        <v>0</v>
      </c>
      <c r="J6" s="65">
        <f>H6*G6</f>
        <v>0</v>
      </c>
      <c r="K6" s="45">
        <f>E6/D6</f>
        <v>1.6677999999999999</v>
      </c>
      <c r="L6" s="119">
        <f>G6/D6</f>
        <v>1.6677999999999999</v>
      </c>
      <c r="M6" s="65"/>
      <c r="N6" s="65"/>
      <c r="O6" s="65"/>
      <c r="P6" s="65"/>
      <c r="Q6" s="65"/>
      <c r="R6" s="65"/>
      <c r="S6" s="65"/>
      <c r="T6" s="65"/>
      <c r="U6" s="65"/>
      <c r="V6" s="65"/>
      <c r="W6" s="127"/>
      <c r="X6" s="91" t="s">
        <v>250</v>
      </c>
      <c r="Y6" s="65"/>
      <c r="Z6" s="65"/>
      <c r="AA6" s="49"/>
      <c r="AB6" s="49"/>
      <c r="AC6" s="49"/>
      <c r="AD6" s="49"/>
      <c r="AE6" s="49"/>
      <c r="AF6" s="93">
        <f t="shared" ref="AF6:AF44" si="0">AB6*AE6</f>
        <v>0</v>
      </c>
      <c r="AG6" s="93"/>
      <c r="AH6" s="46"/>
      <c r="AI6" s="59"/>
      <c r="AJ6" s="45" t="s">
        <v>895</v>
      </c>
      <c r="AK6" s="45" t="s">
        <v>896</v>
      </c>
      <c r="AL6" s="49">
        <v>16</v>
      </c>
      <c r="AM6" s="45">
        <v>189.22</v>
      </c>
      <c r="AN6" s="54">
        <v>0.35</v>
      </c>
      <c r="AO6" s="48">
        <f>AM6-(AM6*AN6)</f>
        <v>122.99300000000001</v>
      </c>
      <c r="AP6" s="48"/>
      <c r="AQ6" s="48">
        <f>AP6*AM6</f>
        <v>0</v>
      </c>
      <c r="AR6" s="48">
        <f>AP6*AO6</f>
        <v>0</v>
      </c>
      <c r="AS6" s="48">
        <f>AM6/AL6</f>
        <v>11.82625</v>
      </c>
      <c r="AT6" s="120">
        <f>AO6/AL6</f>
        <v>7.6870625000000006</v>
      </c>
      <c r="AU6" s="91" t="s">
        <v>250</v>
      </c>
      <c r="AV6" s="129"/>
      <c r="AW6" s="65"/>
      <c r="AX6" s="49"/>
      <c r="AY6" s="49"/>
      <c r="AZ6" s="49"/>
      <c r="BA6" s="49"/>
      <c r="BB6" s="49"/>
      <c r="BC6" s="93">
        <f t="shared" ref="BC6:BC44" si="1">AY6*BB6</f>
        <v>0</v>
      </c>
      <c r="BD6" s="93"/>
      <c r="BE6" s="46"/>
      <c r="BF6" s="59"/>
      <c r="BG6" s="65" t="s">
        <v>783</v>
      </c>
      <c r="BH6" s="65" t="s">
        <v>782</v>
      </c>
      <c r="BI6" s="65">
        <v>50</v>
      </c>
      <c r="BJ6" s="65">
        <v>175</v>
      </c>
      <c r="BK6" s="65"/>
      <c r="BL6" s="65"/>
      <c r="BM6" s="65"/>
      <c r="BN6" s="48">
        <f>BM6*BJ6</f>
        <v>0</v>
      </c>
      <c r="BO6" s="48">
        <f>BM6*BL6</f>
        <v>0</v>
      </c>
      <c r="BP6" s="48">
        <f>BJ6/BI6</f>
        <v>3.5</v>
      </c>
      <c r="BQ6" s="120">
        <f>BL6/BI6</f>
        <v>0</v>
      </c>
      <c r="BR6" s="91" t="s">
        <v>250</v>
      </c>
      <c r="BS6" s="65" t="s">
        <v>251</v>
      </c>
      <c r="BT6" s="65" t="s">
        <v>252</v>
      </c>
      <c r="BU6" s="65">
        <v>100</v>
      </c>
      <c r="BV6" s="65">
        <v>193.04635999999999</v>
      </c>
      <c r="BW6" s="65"/>
      <c r="BX6" s="49">
        <f>BV6-(BV6*BW6)</f>
        <v>193.04635999999999</v>
      </c>
      <c r="BY6" s="49"/>
      <c r="BZ6" s="49">
        <f>BY6*BV6</f>
        <v>0</v>
      </c>
      <c r="CA6" s="49">
        <f>BY6*BX6</f>
        <v>0</v>
      </c>
      <c r="CB6" s="49">
        <f>BV6/BU6</f>
        <v>1.9304635999999999</v>
      </c>
      <c r="CC6" s="100">
        <f>BX6/BU6</f>
        <v>1.9304635999999999</v>
      </c>
      <c r="CD6" s="65" t="s">
        <v>673</v>
      </c>
      <c r="CE6" s="65" t="s">
        <v>674</v>
      </c>
      <c r="CF6" s="49">
        <v>100</v>
      </c>
      <c r="CG6" s="45">
        <v>152.6096</v>
      </c>
      <c r="CH6" s="55">
        <v>0.25</v>
      </c>
      <c r="CI6" s="45">
        <f>CG6*0.75</f>
        <v>114.4572</v>
      </c>
      <c r="CJ6" s="49">
        <v>1</v>
      </c>
      <c r="CK6" s="48">
        <f>CJ6*CG6</f>
        <v>152.6096</v>
      </c>
      <c r="CL6" s="48">
        <f>CJ6*CI6</f>
        <v>114.4572</v>
      </c>
      <c r="CM6" s="48">
        <f>CG6/CF6</f>
        <v>1.5260959999999999</v>
      </c>
      <c r="CN6" s="120">
        <f>CI6/CF6</f>
        <v>1.1445719999999999</v>
      </c>
      <c r="CO6" s="91" t="s">
        <v>250</v>
      </c>
      <c r="CP6" s="129"/>
      <c r="CQ6" s="65"/>
      <c r="CR6" s="49"/>
      <c r="CS6" s="49"/>
      <c r="CT6" s="49"/>
      <c r="CU6" s="49"/>
      <c r="CV6" s="49"/>
      <c r="CW6" s="93"/>
      <c r="CX6" s="93"/>
      <c r="CY6" s="46"/>
      <c r="CZ6" s="59"/>
      <c r="DA6" s="129"/>
      <c r="DB6" s="127"/>
      <c r="DC6" s="91" t="s">
        <v>250</v>
      </c>
    </row>
    <row r="7" spans="1:107" s="4" customFormat="1">
      <c r="A7" s="90" t="s">
        <v>78</v>
      </c>
      <c r="B7" s="130"/>
      <c r="C7" s="11"/>
      <c r="D7" s="65"/>
      <c r="E7" s="65"/>
      <c r="F7" s="65"/>
      <c r="G7" s="65"/>
      <c r="H7" s="65"/>
      <c r="I7" s="65"/>
      <c r="J7" s="65"/>
      <c r="K7" s="45"/>
      <c r="L7" s="119"/>
      <c r="M7" s="65"/>
      <c r="N7" s="65"/>
      <c r="O7" s="65"/>
      <c r="P7" s="65"/>
      <c r="Q7" s="65"/>
      <c r="R7" s="65"/>
      <c r="S7" s="65"/>
      <c r="T7" s="65"/>
      <c r="U7" s="65"/>
      <c r="V7" s="65"/>
      <c r="W7" s="127"/>
      <c r="X7" s="91" t="s">
        <v>78</v>
      </c>
      <c r="Y7" s="65"/>
      <c r="Z7" s="65"/>
      <c r="AA7" s="49"/>
      <c r="AB7" s="49"/>
      <c r="AC7" s="49"/>
      <c r="AD7" s="49"/>
      <c r="AE7" s="49"/>
      <c r="AF7" s="93">
        <f t="shared" si="0"/>
        <v>0</v>
      </c>
      <c r="AG7" s="93"/>
      <c r="AH7" s="46"/>
      <c r="AI7" s="59"/>
      <c r="AJ7" s="45"/>
      <c r="AK7" s="45"/>
      <c r="AL7" s="49">
        <v>1</v>
      </c>
      <c r="AM7" s="45">
        <v>897</v>
      </c>
      <c r="AN7" s="54">
        <v>0.2</v>
      </c>
      <c r="AO7" s="48">
        <f>AM7-(AM7*AN7)</f>
        <v>717.6</v>
      </c>
      <c r="AP7" s="48"/>
      <c r="AQ7" s="48">
        <f>AP7*AM7</f>
        <v>0</v>
      </c>
      <c r="AR7" s="48">
        <f>AP7*AO7</f>
        <v>0</v>
      </c>
      <c r="AS7" s="48">
        <f>AM7/AL7</f>
        <v>897</v>
      </c>
      <c r="AT7" s="120">
        <f>AO7/AL7</f>
        <v>717.6</v>
      </c>
      <c r="AU7" s="91" t="s">
        <v>78</v>
      </c>
      <c r="AV7" s="129"/>
      <c r="AW7" s="65"/>
      <c r="AX7" s="49"/>
      <c r="AY7" s="49"/>
      <c r="AZ7" s="49"/>
      <c r="BA7" s="49"/>
      <c r="BB7" s="49"/>
      <c r="BC7" s="93">
        <f t="shared" si="1"/>
        <v>0</v>
      </c>
      <c r="BD7" s="93"/>
      <c r="BE7" s="46"/>
      <c r="BF7" s="59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127"/>
      <c r="BR7" s="91" t="s">
        <v>78</v>
      </c>
      <c r="BS7" s="65"/>
      <c r="BT7" s="65" t="s">
        <v>291</v>
      </c>
      <c r="BU7" s="65">
        <v>1</v>
      </c>
      <c r="BV7" s="65">
        <v>718.41327999999987</v>
      </c>
      <c r="BW7" s="65"/>
      <c r="BX7" s="49">
        <f>BV7-(BV7*BW7)</f>
        <v>718.41327999999987</v>
      </c>
      <c r="BY7" s="49"/>
      <c r="BZ7" s="49">
        <f>BY7*BV7</f>
        <v>0</v>
      </c>
      <c r="CA7" s="49">
        <f>BY7*BX7</f>
        <v>0</v>
      </c>
      <c r="CB7" s="49">
        <f>BV7/BU7</f>
        <v>718.41327999999987</v>
      </c>
      <c r="CC7" s="100">
        <f>BX7/BU7</f>
        <v>718.41327999999987</v>
      </c>
      <c r="CD7" s="65"/>
      <c r="CE7" s="65"/>
      <c r="CF7" s="49"/>
      <c r="CG7" s="45"/>
      <c r="CH7" s="65"/>
      <c r="CI7" s="45"/>
      <c r="CJ7" s="49"/>
      <c r="CK7" s="45"/>
      <c r="CL7" s="45"/>
      <c r="CM7" s="45"/>
      <c r="CN7" s="119"/>
      <c r="CO7" s="91" t="s">
        <v>78</v>
      </c>
      <c r="CP7" s="129"/>
      <c r="CQ7" s="65"/>
      <c r="CR7" s="49"/>
      <c r="CS7" s="49"/>
      <c r="CT7" s="49"/>
      <c r="CU7" s="49"/>
      <c r="CV7" s="49"/>
      <c r="CW7" s="93"/>
      <c r="CX7" s="93"/>
      <c r="CY7" s="46"/>
      <c r="CZ7" s="59"/>
      <c r="DA7" s="129"/>
      <c r="DB7" s="127" t="s">
        <v>79</v>
      </c>
      <c r="DC7" s="91" t="s">
        <v>78</v>
      </c>
    </row>
    <row r="8" spans="1:107" s="4" customFormat="1">
      <c r="A8" s="90" t="s">
        <v>280</v>
      </c>
      <c r="B8" s="130"/>
      <c r="C8" s="11"/>
      <c r="D8" s="65"/>
      <c r="E8" s="65"/>
      <c r="F8" s="65"/>
      <c r="G8" s="65"/>
      <c r="H8" s="65"/>
      <c r="I8" s="65"/>
      <c r="J8" s="65"/>
      <c r="K8" s="45"/>
      <c r="L8" s="119"/>
      <c r="M8" s="65"/>
      <c r="N8" s="65"/>
      <c r="O8" s="65"/>
      <c r="P8" s="65"/>
      <c r="Q8" s="65"/>
      <c r="R8" s="65"/>
      <c r="S8" s="65"/>
      <c r="T8" s="65"/>
      <c r="U8" s="65"/>
      <c r="V8" s="65"/>
      <c r="W8" s="127"/>
      <c r="X8" s="91" t="s">
        <v>280</v>
      </c>
      <c r="Y8" s="65"/>
      <c r="Z8" s="65"/>
      <c r="AA8" s="49"/>
      <c r="AB8" s="49"/>
      <c r="AC8" s="49"/>
      <c r="AD8" s="49"/>
      <c r="AE8" s="49"/>
      <c r="AF8" s="93">
        <f t="shared" si="0"/>
        <v>0</v>
      </c>
      <c r="AG8" s="93"/>
      <c r="AH8" s="46"/>
      <c r="AI8" s="59"/>
      <c r="AJ8" s="45"/>
      <c r="AK8" s="45" t="s">
        <v>897</v>
      </c>
      <c r="AL8" s="49">
        <v>1</v>
      </c>
      <c r="AM8" s="45">
        <v>10.32</v>
      </c>
      <c r="AN8" s="54">
        <v>0.2</v>
      </c>
      <c r="AO8" s="48">
        <f>AM8-(AM8*AN8)</f>
        <v>8.2560000000000002</v>
      </c>
      <c r="AP8" s="48"/>
      <c r="AQ8" s="48">
        <f>AP8*AM8</f>
        <v>0</v>
      </c>
      <c r="AR8" s="48">
        <f>AP8*AO8</f>
        <v>0</v>
      </c>
      <c r="AS8" s="48">
        <f>AM8/AL8</f>
        <v>10.32</v>
      </c>
      <c r="AT8" s="120">
        <f>AO8/AL8</f>
        <v>8.2560000000000002</v>
      </c>
      <c r="AU8" s="91" t="s">
        <v>280</v>
      </c>
      <c r="AV8" s="129" t="s">
        <v>596</v>
      </c>
      <c r="AW8" s="65" t="s">
        <v>597</v>
      </c>
      <c r="AX8" s="49">
        <v>1</v>
      </c>
      <c r="AY8" s="49">
        <v>9</v>
      </c>
      <c r="AZ8" s="49"/>
      <c r="BA8" s="49"/>
      <c r="BB8" s="49">
        <v>1</v>
      </c>
      <c r="BC8" s="48">
        <f>BB8*AY8</f>
        <v>9</v>
      </c>
      <c r="BD8" s="48">
        <f>BB8*BA8</f>
        <v>0</v>
      </c>
      <c r="BE8" s="48">
        <f>AY8/AX8</f>
        <v>9</v>
      </c>
      <c r="BF8" s="120">
        <f>BA8/AX8</f>
        <v>0</v>
      </c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127"/>
      <c r="BR8" s="91" t="s">
        <v>280</v>
      </c>
      <c r="BS8" s="65" t="s">
        <v>281</v>
      </c>
      <c r="BT8" s="65" t="s">
        <v>282</v>
      </c>
      <c r="BU8" s="65">
        <v>1</v>
      </c>
      <c r="BV8" s="65">
        <v>11.76864</v>
      </c>
      <c r="BW8" s="65"/>
      <c r="BX8" s="49">
        <f>BV8-(BV8*BW8)</f>
        <v>11.76864</v>
      </c>
      <c r="BY8" s="49"/>
      <c r="BZ8" s="49">
        <f>BY8*BV8</f>
        <v>0</v>
      </c>
      <c r="CA8" s="49">
        <f>BY8*BX8</f>
        <v>0</v>
      </c>
      <c r="CB8" s="49">
        <f>BV8/BU8</f>
        <v>11.76864</v>
      </c>
      <c r="CC8" s="100">
        <f>BX8/BU8</f>
        <v>11.76864</v>
      </c>
      <c r="CD8" s="65"/>
      <c r="CE8" s="65"/>
      <c r="CF8" s="49"/>
      <c r="CG8" s="45"/>
      <c r="CH8" s="65"/>
      <c r="CI8" s="45"/>
      <c r="CJ8" s="49"/>
      <c r="CK8" s="45"/>
      <c r="CL8" s="45"/>
      <c r="CM8" s="45"/>
      <c r="CN8" s="119"/>
      <c r="CO8" s="91" t="s">
        <v>280</v>
      </c>
      <c r="CP8" s="129"/>
      <c r="CQ8" s="65"/>
      <c r="CR8" s="49"/>
      <c r="CS8" s="49"/>
      <c r="CT8" s="49"/>
      <c r="CU8" s="49"/>
      <c r="CV8" s="49"/>
      <c r="CW8" s="93"/>
      <c r="CX8" s="93"/>
      <c r="CY8" s="46"/>
      <c r="CZ8" s="59"/>
      <c r="DA8" s="129"/>
      <c r="DB8" s="127"/>
      <c r="DC8" s="91" t="s">
        <v>280</v>
      </c>
    </row>
    <row r="9" spans="1:107" s="4" customFormat="1">
      <c r="A9" s="90" t="s">
        <v>243</v>
      </c>
      <c r="B9" s="130"/>
      <c r="C9" s="11"/>
      <c r="D9" s="65"/>
      <c r="E9" s="65"/>
      <c r="F9" s="65"/>
      <c r="G9" s="65"/>
      <c r="H9" s="65"/>
      <c r="I9" s="65"/>
      <c r="J9" s="65"/>
      <c r="K9" s="45"/>
      <c r="L9" s="119"/>
      <c r="M9" s="65"/>
      <c r="N9" s="65"/>
      <c r="O9" s="65"/>
      <c r="P9" s="65"/>
      <c r="Q9" s="65"/>
      <c r="R9" s="65"/>
      <c r="S9" s="65"/>
      <c r="T9" s="65"/>
      <c r="U9" s="65"/>
      <c r="V9" s="65"/>
      <c r="W9" s="127"/>
      <c r="X9" s="91" t="s">
        <v>243</v>
      </c>
      <c r="Y9" s="65" t="s">
        <v>427</v>
      </c>
      <c r="Z9" s="65" t="s">
        <v>428</v>
      </c>
      <c r="AA9" s="49">
        <v>1</v>
      </c>
      <c r="AB9" s="49">
        <v>9</v>
      </c>
      <c r="AC9" s="49"/>
      <c r="AD9" s="49"/>
      <c r="AE9" s="49">
        <v>0</v>
      </c>
      <c r="AF9" s="48">
        <f>AE9*AB9</f>
        <v>0</v>
      </c>
      <c r="AG9" s="48">
        <f>AE9*AD9</f>
        <v>0</v>
      </c>
      <c r="AH9" s="48">
        <f>AB9/AA9</f>
        <v>9</v>
      </c>
      <c r="AI9" s="120">
        <f>AD9/AA9</f>
        <v>0</v>
      </c>
      <c r="AJ9" s="45"/>
      <c r="AK9" s="45" t="s">
        <v>898</v>
      </c>
      <c r="AL9" s="49">
        <v>1</v>
      </c>
      <c r="AM9" s="45">
        <v>9.0299999999999994</v>
      </c>
      <c r="AN9" s="54">
        <v>0.2</v>
      </c>
      <c r="AO9" s="48">
        <f>AM9-(AM9*AN9)</f>
        <v>7.2239999999999993</v>
      </c>
      <c r="AP9" s="48"/>
      <c r="AQ9" s="48">
        <f>AP9*AM9</f>
        <v>0</v>
      </c>
      <c r="AR9" s="48">
        <f>AP9*AO9</f>
        <v>0</v>
      </c>
      <c r="AS9" s="48">
        <f>AM9/AL9</f>
        <v>9.0299999999999994</v>
      </c>
      <c r="AT9" s="120">
        <f>AO9/AL9</f>
        <v>7.2239999999999993</v>
      </c>
      <c r="AU9" s="91" t="s">
        <v>243</v>
      </c>
      <c r="AV9" s="129" t="s">
        <v>592</v>
      </c>
      <c r="AW9" s="65" t="s">
        <v>591</v>
      </c>
      <c r="AX9" s="49">
        <v>1</v>
      </c>
      <c r="AY9" s="49">
        <v>8.5</v>
      </c>
      <c r="AZ9" s="49"/>
      <c r="BA9" s="49"/>
      <c r="BB9" s="49">
        <v>1</v>
      </c>
      <c r="BC9" s="48">
        <f>BB9*AY9</f>
        <v>8.5</v>
      </c>
      <c r="BD9" s="48">
        <f>BB9*BA9</f>
        <v>0</v>
      </c>
      <c r="BE9" s="48">
        <f>AY9/AX9</f>
        <v>8.5</v>
      </c>
      <c r="BF9" s="120">
        <f>BA9/AX9</f>
        <v>0</v>
      </c>
      <c r="BG9" s="65" t="s">
        <v>719</v>
      </c>
      <c r="BH9" s="65" t="s">
        <v>720</v>
      </c>
      <c r="BI9" s="65">
        <v>1</v>
      </c>
      <c r="BJ9" s="65">
        <v>4</v>
      </c>
      <c r="BK9" s="65"/>
      <c r="BL9" s="65"/>
      <c r="BM9" s="65"/>
      <c r="BN9" s="48">
        <f>BM9*BJ9</f>
        <v>0</v>
      </c>
      <c r="BO9" s="48">
        <f>BM9*BL9</f>
        <v>0</v>
      </c>
      <c r="BP9" s="48">
        <f>BJ9/BI9</f>
        <v>4</v>
      </c>
      <c r="BQ9" s="120">
        <f>BL9/BI9</f>
        <v>0</v>
      </c>
      <c r="BR9" s="91" t="s">
        <v>243</v>
      </c>
      <c r="BS9" s="65"/>
      <c r="BT9" s="65" t="s">
        <v>244</v>
      </c>
      <c r="BU9" s="65">
        <v>1</v>
      </c>
      <c r="BV9" s="65">
        <v>11.828440000000001</v>
      </c>
      <c r="BW9" s="65"/>
      <c r="BX9" s="49">
        <f>BV9-(BV9*BW9)</f>
        <v>11.828440000000001</v>
      </c>
      <c r="BY9" s="49"/>
      <c r="BZ9" s="49">
        <f>BY9*BV9</f>
        <v>0</v>
      </c>
      <c r="CA9" s="49">
        <f>BY9*BX9</f>
        <v>0</v>
      </c>
      <c r="CB9" s="49">
        <f>BV9/BU9</f>
        <v>11.828440000000001</v>
      </c>
      <c r="CC9" s="100">
        <f>BX9/BU9</f>
        <v>11.828440000000001</v>
      </c>
      <c r="CD9" s="65"/>
      <c r="CE9" s="65" t="s">
        <v>665</v>
      </c>
      <c r="CF9" s="49">
        <v>1</v>
      </c>
      <c r="CG9" s="45">
        <v>16.086199999999998</v>
      </c>
      <c r="CH9" s="55">
        <v>0.25</v>
      </c>
      <c r="CI9" s="45">
        <f>CG9*0.75</f>
        <v>12.064649999999999</v>
      </c>
      <c r="CJ9" s="49">
        <v>1</v>
      </c>
      <c r="CK9" s="48">
        <f>CJ9*CG9</f>
        <v>16.086199999999998</v>
      </c>
      <c r="CL9" s="48">
        <f>CJ9*CI9</f>
        <v>12.064649999999999</v>
      </c>
      <c r="CM9" s="48">
        <f>CG9/CF9</f>
        <v>16.086199999999998</v>
      </c>
      <c r="CN9" s="120">
        <f>CI9/CF9</f>
        <v>12.064649999999999</v>
      </c>
      <c r="CO9" s="91" t="s">
        <v>243</v>
      </c>
      <c r="CP9" s="129"/>
      <c r="CQ9" s="65"/>
      <c r="CR9" s="49"/>
      <c r="CS9" s="49"/>
      <c r="CT9" s="49"/>
      <c r="CU9" s="49"/>
      <c r="CV9" s="49"/>
      <c r="CW9" s="93"/>
      <c r="CX9" s="93"/>
      <c r="CY9" s="46"/>
      <c r="CZ9" s="59"/>
      <c r="DA9" s="129"/>
      <c r="DB9" s="127"/>
      <c r="DC9" s="91" t="s">
        <v>243</v>
      </c>
    </row>
    <row r="10" spans="1:107" s="4" customFormat="1">
      <c r="A10" s="90" t="s">
        <v>60</v>
      </c>
      <c r="B10" s="130"/>
      <c r="C10" s="11"/>
      <c r="D10" s="65"/>
      <c r="E10" s="65"/>
      <c r="F10" s="65"/>
      <c r="G10" s="65"/>
      <c r="H10" s="65"/>
      <c r="I10" s="65"/>
      <c r="J10" s="65"/>
      <c r="K10" s="45"/>
      <c r="L10" s="119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127"/>
      <c r="X10" s="91" t="s">
        <v>60</v>
      </c>
      <c r="Y10" s="65"/>
      <c r="Z10" s="65"/>
      <c r="AA10" s="49"/>
      <c r="AB10" s="49"/>
      <c r="AC10" s="49"/>
      <c r="AD10" s="49"/>
      <c r="AE10" s="49"/>
      <c r="AF10" s="93">
        <f t="shared" si="0"/>
        <v>0</v>
      </c>
      <c r="AG10" s="93"/>
      <c r="AH10" s="46"/>
      <c r="AI10" s="59"/>
      <c r="AJ10" s="45"/>
      <c r="AK10" s="45"/>
      <c r="AL10" s="49"/>
      <c r="AM10" s="45"/>
      <c r="AN10" s="49"/>
      <c r="AO10" s="45"/>
      <c r="AP10" s="45"/>
      <c r="AQ10" s="45"/>
      <c r="AR10" s="45"/>
      <c r="AS10" s="45"/>
      <c r="AT10" s="119"/>
      <c r="AU10" s="91" t="s">
        <v>60</v>
      </c>
      <c r="AV10" s="129"/>
      <c r="AW10" s="65"/>
      <c r="AX10" s="49"/>
      <c r="AY10" s="49"/>
      <c r="AZ10" s="49"/>
      <c r="BA10" s="49"/>
      <c r="BB10" s="49"/>
      <c r="BC10" s="93">
        <f t="shared" si="1"/>
        <v>0</v>
      </c>
      <c r="BD10" s="93"/>
      <c r="BE10" s="46"/>
      <c r="BF10" s="59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127"/>
      <c r="BR10" s="91" t="s">
        <v>60</v>
      </c>
      <c r="BS10" s="65"/>
      <c r="BT10" s="65"/>
      <c r="BU10" s="65"/>
      <c r="BV10" s="65">
        <v>0</v>
      </c>
      <c r="BW10" s="65"/>
      <c r="BX10" s="65"/>
      <c r="BY10" s="65"/>
      <c r="BZ10" s="65"/>
      <c r="CA10" s="65"/>
      <c r="CB10" s="65"/>
      <c r="CC10" s="127"/>
      <c r="CD10" s="65"/>
      <c r="CE10" s="65"/>
      <c r="CF10" s="49"/>
      <c r="CG10" s="45"/>
      <c r="CH10" s="65"/>
      <c r="CI10" s="45"/>
      <c r="CJ10" s="49"/>
      <c r="CK10" s="45"/>
      <c r="CL10" s="45"/>
      <c r="CM10" s="45"/>
      <c r="CN10" s="119"/>
      <c r="CO10" s="91" t="s">
        <v>60</v>
      </c>
      <c r="CP10" s="129"/>
      <c r="CQ10" s="65"/>
      <c r="CR10" s="49"/>
      <c r="CS10" s="49"/>
      <c r="CT10" s="49"/>
      <c r="CU10" s="49"/>
      <c r="CV10" s="49"/>
      <c r="CW10" s="93"/>
      <c r="CX10" s="93"/>
      <c r="CY10" s="46"/>
      <c r="CZ10" s="59"/>
      <c r="DA10" s="129"/>
      <c r="DB10" s="127">
        <v>18320</v>
      </c>
      <c r="DC10" s="91" t="s">
        <v>60</v>
      </c>
    </row>
    <row r="11" spans="1:107" s="4" customFormat="1">
      <c r="A11" s="90" t="s">
        <v>277</v>
      </c>
      <c r="B11" s="130"/>
      <c r="C11" s="11"/>
      <c r="D11" s="65"/>
      <c r="E11" s="65"/>
      <c r="F11" s="65"/>
      <c r="G11" s="65"/>
      <c r="H11" s="65"/>
      <c r="I11" s="65"/>
      <c r="J11" s="65"/>
      <c r="K11" s="45"/>
      <c r="L11" s="119"/>
      <c r="M11" s="65" t="s">
        <v>840</v>
      </c>
      <c r="N11" s="65"/>
      <c r="O11" s="65">
        <v>0.5</v>
      </c>
      <c r="P11" s="65">
        <v>90</v>
      </c>
      <c r="Q11" s="65"/>
      <c r="R11" s="65"/>
      <c r="S11" s="65"/>
      <c r="T11" s="88">
        <f>S11*P11</f>
        <v>0</v>
      </c>
      <c r="U11" s="88">
        <f>S11*R11</f>
        <v>0</v>
      </c>
      <c r="V11" s="46">
        <f>P11/O11</f>
        <v>180</v>
      </c>
      <c r="W11" s="59">
        <f>R11/O11</f>
        <v>0</v>
      </c>
      <c r="X11" s="91" t="s">
        <v>277</v>
      </c>
      <c r="Y11" s="65"/>
      <c r="Z11" s="65"/>
      <c r="AA11" s="49"/>
      <c r="AB11" s="49"/>
      <c r="AC11" s="49"/>
      <c r="AD11" s="49"/>
      <c r="AE11" s="49"/>
      <c r="AF11" s="93">
        <f t="shared" si="0"/>
        <v>0</v>
      </c>
      <c r="AG11" s="93"/>
      <c r="AH11" s="46"/>
      <c r="AI11" s="59"/>
      <c r="AJ11" s="45"/>
      <c r="AK11" s="45"/>
      <c r="AL11" s="49"/>
      <c r="AM11" s="45"/>
      <c r="AN11" s="49"/>
      <c r="AO11" s="45"/>
      <c r="AP11" s="45"/>
      <c r="AQ11" s="45"/>
      <c r="AR11" s="45"/>
      <c r="AS11" s="45"/>
      <c r="AT11" s="119"/>
      <c r="AU11" s="91" t="s">
        <v>277</v>
      </c>
      <c r="AV11" s="129"/>
      <c r="AW11" s="65"/>
      <c r="AX11" s="49"/>
      <c r="AY11" s="49"/>
      <c r="AZ11" s="49"/>
      <c r="BA11" s="49"/>
      <c r="BB11" s="49"/>
      <c r="BC11" s="93">
        <f t="shared" si="1"/>
        <v>0</v>
      </c>
      <c r="BD11" s="93"/>
      <c r="BE11" s="46"/>
      <c r="BF11" s="59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127"/>
      <c r="BR11" s="91" t="s">
        <v>277</v>
      </c>
      <c r="BS11" s="65" t="s">
        <v>278</v>
      </c>
      <c r="BT11" s="65" t="s">
        <v>279</v>
      </c>
      <c r="BU11" s="65">
        <v>0.5</v>
      </c>
      <c r="BV11" s="65">
        <v>19.171880000000002</v>
      </c>
      <c r="BW11" s="65"/>
      <c r="BX11" s="49">
        <f>BV11-(BV11*BW11)</f>
        <v>19.171880000000002</v>
      </c>
      <c r="BY11" s="49"/>
      <c r="BZ11" s="49">
        <f>BY11*BV11</f>
        <v>0</v>
      </c>
      <c r="CA11" s="49">
        <f>BY11*BX11</f>
        <v>0</v>
      </c>
      <c r="CB11" s="49">
        <f>BV11/BU11</f>
        <v>38.343760000000003</v>
      </c>
      <c r="CC11" s="100">
        <f>BX11/BU11</f>
        <v>38.343760000000003</v>
      </c>
      <c r="CD11" s="65"/>
      <c r="CE11" s="65"/>
      <c r="CF11" s="49"/>
      <c r="CG11" s="45"/>
      <c r="CH11" s="65"/>
      <c r="CI11" s="45"/>
      <c r="CJ11" s="49"/>
      <c r="CK11" s="45"/>
      <c r="CL11" s="45"/>
      <c r="CM11" s="45"/>
      <c r="CN11" s="119"/>
      <c r="CO11" s="91" t="s">
        <v>277</v>
      </c>
      <c r="CP11" s="129"/>
      <c r="CQ11" s="65"/>
      <c r="CR11" s="49"/>
      <c r="CS11" s="49"/>
      <c r="CT11" s="49"/>
      <c r="CU11" s="49"/>
      <c r="CV11" s="49"/>
      <c r="CW11" s="93"/>
      <c r="CX11" s="93"/>
      <c r="CY11" s="46"/>
      <c r="CZ11" s="59"/>
      <c r="DA11" s="129"/>
      <c r="DB11" s="127"/>
      <c r="DC11" s="91" t="s">
        <v>277</v>
      </c>
    </row>
    <row r="12" spans="1:107" s="4" customFormat="1">
      <c r="A12" s="90" t="s">
        <v>274</v>
      </c>
      <c r="B12" s="130"/>
      <c r="C12" s="11" t="s">
        <v>833</v>
      </c>
      <c r="D12" s="65">
        <v>1</v>
      </c>
      <c r="E12" s="65">
        <v>14.28</v>
      </c>
      <c r="F12" s="54">
        <v>0.25</v>
      </c>
      <c r="G12" s="65">
        <f>E12*0.75</f>
        <v>10.709999999999999</v>
      </c>
      <c r="H12" s="65"/>
      <c r="I12" s="65">
        <f>H12*E12</f>
        <v>0</v>
      </c>
      <c r="J12" s="65">
        <f>H12*G12</f>
        <v>0</v>
      </c>
      <c r="K12" s="45">
        <f>E12/D12</f>
        <v>14.28</v>
      </c>
      <c r="L12" s="119">
        <f>G12/D12</f>
        <v>10.709999999999999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127"/>
      <c r="X12" s="91" t="s">
        <v>274</v>
      </c>
      <c r="Y12" s="65"/>
      <c r="Z12" s="65"/>
      <c r="AA12" s="49"/>
      <c r="AB12" s="49"/>
      <c r="AC12" s="49"/>
      <c r="AD12" s="49"/>
      <c r="AE12" s="49"/>
      <c r="AF12" s="93">
        <f t="shared" si="0"/>
        <v>0</v>
      </c>
      <c r="AG12" s="93"/>
      <c r="AH12" s="46"/>
      <c r="AI12" s="59"/>
      <c r="AJ12" s="45"/>
      <c r="AK12" s="45"/>
      <c r="AL12" s="49"/>
      <c r="AM12" s="45"/>
      <c r="AN12" s="49"/>
      <c r="AO12" s="45"/>
      <c r="AP12" s="45"/>
      <c r="AQ12" s="45"/>
      <c r="AR12" s="45"/>
      <c r="AS12" s="45"/>
      <c r="AT12" s="119"/>
      <c r="AU12" s="91" t="s">
        <v>274</v>
      </c>
      <c r="AV12" s="129"/>
      <c r="AW12" s="65"/>
      <c r="AX12" s="49"/>
      <c r="AY12" s="49"/>
      <c r="AZ12" s="49"/>
      <c r="BA12" s="49"/>
      <c r="BB12" s="49"/>
      <c r="BC12" s="93">
        <f t="shared" si="1"/>
        <v>0</v>
      </c>
      <c r="BD12" s="93"/>
      <c r="BE12" s="46"/>
      <c r="BF12" s="59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127"/>
      <c r="BR12" s="91" t="s">
        <v>274</v>
      </c>
      <c r="BS12" s="65" t="s">
        <v>275</v>
      </c>
      <c r="BT12" s="65" t="s">
        <v>276</v>
      </c>
      <c r="BU12" s="65">
        <v>0.05</v>
      </c>
      <c r="BV12" s="65">
        <v>16.995160000000002</v>
      </c>
      <c r="BW12" s="65"/>
      <c r="BX12" s="49">
        <f>BV12-(BV12*BW12)</f>
        <v>16.995160000000002</v>
      </c>
      <c r="BY12" s="49"/>
      <c r="BZ12" s="49">
        <f>BY12*BV12</f>
        <v>0</v>
      </c>
      <c r="CA12" s="49">
        <f>BY12*BX12</f>
        <v>0</v>
      </c>
      <c r="CB12" s="49">
        <f>BV12/BU12</f>
        <v>339.90320000000003</v>
      </c>
      <c r="CC12" s="100">
        <f>BX12/BU12</f>
        <v>339.90320000000003</v>
      </c>
      <c r="CD12" s="65"/>
      <c r="CE12" s="65"/>
      <c r="CF12" s="49"/>
      <c r="CG12" s="45"/>
      <c r="CH12" s="65"/>
      <c r="CI12" s="45"/>
      <c r="CJ12" s="49"/>
      <c r="CK12" s="45"/>
      <c r="CL12" s="45"/>
      <c r="CM12" s="45"/>
      <c r="CN12" s="119"/>
      <c r="CO12" s="91" t="s">
        <v>274</v>
      </c>
      <c r="CP12" s="129"/>
      <c r="CQ12" s="65"/>
      <c r="CR12" s="49"/>
      <c r="CS12" s="49"/>
      <c r="CT12" s="49"/>
      <c r="CU12" s="49"/>
      <c r="CV12" s="49"/>
      <c r="CW12" s="93"/>
      <c r="CX12" s="93"/>
      <c r="CY12" s="46"/>
      <c r="CZ12" s="59"/>
      <c r="DA12" s="129"/>
      <c r="DB12" s="127"/>
      <c r="DC12" s="91" t="s">
        <v>274</v>
      </c>
    </row>
    <row r="13" spans="1:107" s="4" customFormat="1">
      <c r="A13" s="90" t="s">
        <v>247</v>
      </c>
      <c r="B13" s="130"/>
      <c r="C13" s="11"/>
      <c r="D13" s="65"/>
      <c r="E13" s="65"/>
      <c r="F13" s="65"/>
      <c r="G13" s="65"/>
      <c r="H13" s="65"/>
      <c r="I13" s="65"/>
      <c r="J13" s="65"/>
      <c r="K13" s="45"/>
      <c r="L13" s="119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127"/>
      <c r="X13" s="91" t="s">
        <v>247</v>
      </c>
      <c r="Y13" s="65"/>
      <c r="Z13" s="65"/>
      <c r="AA13" s="49"/>
      <c r="AB13" s="49"/>
      <c r="AC13" s="49"/>
      <c r="AD13" s="49"/>
      <c r="AE13" s="49"/>
      <c r="AF13" s="93">
        <f t="shared" si="0"/>
        <v>0</v>
      </c>
      <c r="AG13" s="93"/>
      <c r="AH13" s="46"/>
      <c r="AI13" s="59"/>
      <c r="AJ13" s="45"/>
      <c r="AK13" s="45"/>
      <c r="AL13" s="49"/>
      <c r="AM13" s="45"/>
      <c r="AN13" s="49"/>
      <c r="AO13" s="45"/>
      <c r="AP13" s="45"/>
      <c r="AQ13" s="45"/>
      <c r="AR13" s="45"/>
      <c r="AS13" s="45"/>
      <c r="AT13" s="119"/>
      <c r="AU13" s="91" t="s">
        <v>247</v>
      </c>
      <c r="AV13" s="129"/>
      <c r="AW13" s="65"/>
      <c r="AX13" s="49"/>
      <c r="AY13" s="49"/>
      <c r="AZ13" s="49"/>
      <c r="BA13" s="49"/>
      <c r="BB13" s="49"/>
      <c r="BC13" s="93">
        <f t="shared" si="1"/>
        <v>0</v>
      </c>
      <c r="BD13" s="93"/>
      <c r="BE13" s="46"/>
      <c r="BF13" s="59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127"/>
      <c r="BR13" s="91" t="s">
        <v>247</v>
      </c>
      <c r="BS13" s="65" t="s">
        <v>248</v>
      </c>
      <c r="BT13" s="65" t="s">
        <v>249</v>
      </c>
      <c r="BU13" s="65">
        <v>1</v>
      </c>
      <c r="BV13" s="65">
        <v>38.068679999999993</v>
      </c>
      <c r="BW13" s="65"/>
      <c r="BX13" s="49">
        <f>BV13-(BV13*BW13)</f>
        <v>38.068679999999993</v>
      </c>
      <c r="BY13" s="49"/>
      <c r="BZ13" s="49">
        <f>BY13*BV13</f>
        <v>0</v>
      </c>
      <c r="CA13" s="49">
        <f>BY13*BX13</f>
        <v>0</v>
      </c>
      <c r="CB13" s="49">
        <f>BV13/BU13</f>
        <v>38.068679999999993</v>
      </c>
      <c r="CC13" s="100">
        <f>BX13/BU13</f>
        <v>38.068679999999993</v>
      </c>
      <c r="CD13" s="65"/>
      <c r="CE13" s="65"/>
      <c r="CF13" s="49"/>
      <c r="CG13" s="45"/>
      <c r="CH13" s="65"/>
      <c r="CI13" s="45"/>
      <c r="CJ13" s="49"/>
      <c r="CK13" s="45"/>
      <c r="CL13" s="45"/>
      <c r="CM13" s="45"/>
      <c r="CN13" s="119"/>
      <c r="CO13" s="91" t="s">
        <v>247</v>
      </c>
      <c r="CP13" s="129"/>
      <c r="CQ13" s="65"/>
      <c r="CR13" s="49"/>
      <c r="CS13" s="49"/>
      <c r="CT13" s="49"/>
      <c r="CU13" s="49"/>
      <c r="CV13" s="49"/>
      <c r="CW13" s="93"/>
      <c r="CX13" s="93"/>
      <c r="CY13" s="46"/>
      <c r="CZ13" s="59"/>
      <c r="DA13" s="129"/>
      <c r="DB13" s="127"/>
      <c r="DC13" s="91" t="s">
        <v>247</v>
      </c>
    </row>
    <row r="14" spans="1:107" s="5" customFormat="1">
      <c r="A14" s="90" t="s">
        <v>53</v>
      </c>
      <c r="B14" s="130"/>
      <c r="C14" s="11"/>
      <c r="D14" s="65"/>
      <c r="E14" s="65"/>
      <c r="F14" s="65"/>
      <c r="G14" s="65"/>
      <c r="H14" s="65"/>
      <c r="I14" s="65"/>
      <c r="J14" s="65"/>
      <c r="K14" s="45"/>
      <c r="L14" s="119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127"/>
      <c r="X14" s="91" t="s">
        <v>53</v>
      </c>
      <c r="Y14" s="65"/>
      <c r="Z14" s="65"/>
      <c r="AA14" s="49"/>
      <c r="AB14" s="49"/>
      <c r="AC14" s="49"/>
      <c r="AD14" s="49"/>
      <c r="AE14" s="49"/>
      <c r="AF14" s="93">
        <f t="shared" si="0"/>
        <v>0</v>
      </c>
      <c r="AG14" s="93"/>
      <c r="AH14" s="46"/>
      <c r="AI14" s="59"/>
      <c r="AJ14" s="45"/>
      <c r="AK14" s="45"/>
      <c r="AL14" s="49"/>
      <c r="AM14" s="45"/>
      <c r="AN14" s="49"/>
      <c r="AO14" s="45"/>
      <c r="AP14" s="45"/>
      <c r="AQ14" s="45"/>
      <c r="AR14" s="45"/>
      <c r="AS14" s="45"/>
      <c r="AT14" s="119"/>
      <c r="AU14" s="91" t="s">
        <v>53</v>
      </c>
      <c r="AV14" s="129"/>
      <c r="AW14" s="65"/>
      <c r="AX14" s="49"/>
      <c r="AY14" s="49"/>
      <c r="AZ14" s="49"/>
      <c r="BA14" s="49"/>
      <c r="BB14" s="49"/>
      <c r="BC14" s="93">
        <f t="shared" si="1"/>
        <v>0</v>
      </c>
      <c r="BD14" s="93"/>
      <c r="BE14" s="46"/>
      <c r="BF14" s="59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127"/>
      <c r="BR14" s="91" t="s">
        <v>53</v>
      </c>
      <c r="BS14" s="65"/>
      <c r="BT14" s="65"/>
      <c r="BU14" s="65"/>
      <c r="BV14" s="65">
        <v>0</v>
      </c>
      <c r="BW14" s="65"/>
      <c r="BX14" s="65"/>
      <c r="BY14" s="65"/>
      <c r="BZ14" s="65"/>
      <c r="CA14" s="65"/>
      <c r="CB14" s="65"/>
      <c r="CC14" s="127"/>
      <c r="CD14" s="65"/>
      <c r="CE14" s="65"/>
      <c r="CF14" s="49"/>
      <c r="CG14" s="45"/>
      <c r="CH14" s="65"/>
      <c r="CI14" s="45"/>
      <c r="CJ14" s="49"/>
      <c r="CK14" s="45"/>
      <c r="CL14" s="45"/>
      <c r="CM14" s="45"/>
      <c r="CN14" s="119"/>
      <c r="CO14" s="91" t="s">
        <v>53</v>
      </c>
      <c r="CP14" s="129"/>
      <c r="CQ14" s="65"/>
      <c r="CR14" s="49"/>
      <c r="CS14" s="49"/>
      <c r="CT14" s="49"/>
      <c r="CU14" s="49"/>
      <c r="CV14" s="49"/>
      <c r="CW14" s="93"/>
      <c r="CX14" s="93"/>
      <c r="CY14" s="46"/>
      <c r="CZ14" s="59"/>
      <c r="DA14" s="129"/>
      <c r="DB14" s="127">
        <v>18901</v>
      </c>
      <c r="DC14" s="91" t="s">
        <v>53</v>
      </c>
    </row>
    <row r="15" spans="1:107" s="4" customFormat="1">
      <c r="A15" s="90" t="s">
        <v>51</v>
      </c>
      <c r="B15" s="130"/>
      <c r="C15" s="11"/>
      <c r="D15" s="65"/>
      <c r="E15" s="65"/>
      <c r="F15" s="65"/>
      <c r="G15" s="65"/>
      <c r="H15" s="65"/>
      <c r="I15" s="65"/>
      <c r="J15" s="65"/>
      <c r="K15" s="45"/>
      <c r="L15" s="119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127"/>
      <c r="X15" s="91" t="s">
        <v>51</v>
      </c>
      <c r="Y15" s="65"/>
      <c r="Z15" s="65"/>
      <c r="AA15" s="49"/>
      <c r="AB15" s="49"/>
      <c r="AC15" s="49"/>
      <c r="AD15" s="49"/>
      <c r="AE15" s="49"/>
      <c r="AF15" s="93">
        <f t="shared" si="0"/>
        <v>0</v>
      </c>
      <c r="AG15" s="93"/>
      <c r="AH15" s="46"/>
      <c r="AI15" s="59"/>
      <c r="AJ15" s="45"/>
      <c r="AK15" s="45"/>
      <c r="AL15" s="49"/>
      <c r="AM15" s="45"/>
      <c r="AN15" s="49"/>
      <c r="AO15" s="45"/>
      <c r="AP15" s="45"/>
      <c r="AQ15" s="45"/>
      <c r="AR15" s="45"/>
      <c r="AS15" s="45"/>
      <c r="AT15" s="119"/>
      <c r="AU15" s="91" t="s">
        <v>51</v>
      </c>
      <c r="AV15" s="131"/>
      <c r="AW15" s="44"/>
      <c r="AX15" s="71"/>
      <c r="AY15" s="71"/>
      <c r="AZ15" s="71"/>
      <c r="BA15" s="71"/>
      <c r="BB15" s="71"/>
      <c r="BC15" s="93">
        <f t="shared" si="1"/>
        <v>0</v>
      </c>
      <c r="BD15" s="93"/>
      <c r="BE15" s="46"/>
      <c r="BF15" s="59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127"/>
      <c r="BR15" s="91" t="s">
        <v>51</v>
      </c>
      <c r="BS15" s="65"/>
      <c r="BT15" s="65"/>
      <c r="BU15" s="65"/>
      <c r="BV15" s="65">
        <v>0</v>
      </c>
      <c r="BW15" s="65"/>
      <c r="BX15" s="65"/>
      <c r="BY15" s="65"/>
      <c r="BZ15" s="65"/>
      <c r="CA15" s="65"/>
      <c r="CB15" s="65"/>
      <c r="CC15" s="127"/>
      <c r="CD15" s="65"/>
      <c r="CE15" s="65"/>
      <c r="CF15" s="49"/>
      <c r="CG15" s="45"/>
      <c r="CH15" s="65"/>
      <c r="CI15" s="45"/>
      <c r="CJ15" s="49"/>
      <c r="CK15" s="45"/>
      <c r="CL15" s="45"/>
      <c r="CM15" s="45"/>
      <c r="CN15" s="119"/>
      <c r="CO15" s="91" t="s">
        <v>51</v>
      </c>
      <c r="CP15" s="129"/>
      <c r="CQ15" s="65"/>
      <c r="CR15" s="49"/>
      <c r="CS15" s="49"/>
      <c r="CT15" s="49"/>
      <c r="CU15" s="49"/>
      <c r="CV15" s="49"/>
      <c r="CW15" s="93"/>
      <c r="CX15" s="93"/>
      <c r="CY15" s="46"/>
      <c r="CZ15" s="59"/>
      <c r="DA15" s="129" t="s">
        <v>52</v>
      </c>
      <c r="DB15" s="127">
        <v>88750</v>
      </c>
      <c r="DC15" s="91" t="s">
        <v>51</v>
      </c>
    </row>
    <row r="16" spans="1:107" s="4" customFormat="1">
      <c r="A16" s="90" t="s">
        <v>677</v>
      </c>
      <c r="B16" s="130"/>
      <c r="C16" s="11"/>
      <c r="D16" s="65"/>
      <c r="E16" s="65"/>
      <c r="F16" s="65"/>
      <c r="G16" s="65"/>
      <c r="H16" s="65"/>
      <c r="I16" s="65"/>
      <c r="J16" s="65"/>
      <c r="K16" s="45"/>
      <c r="L16" s="119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127"/>
      <c r="X16" s="91" t="s">
        <v>677</v>
      </c>
      <c r="Y16" s="65"/>
      <c r="Z16" s="65"/>
      <c r="AA16" s="49"/>
      <c r="AB16" s="49"/>
      <c r="AC16" s="49"/>
      <c r="AD16" s="49"/>
      <c r="AE16" s="49"/>
      <c r="AF16" s="93"/>
      <c r="AG16" s="93"/>
      <c r="AH16" s="46"/>
      <c r="AI16" s="59"/>
      <c r="AJ16" s="45" t="s">
        <v>922</v>
      </c>
      <c r="AK16" s="45" t="s">
        <v>921</v>
      </c>
      <c r="AL16" s="49"/>
      <c r="AM16" s="45">
        <v>28.8</v>
      </c>
      <c r="AN16" s="54">
        <v>0.35</v>
      </c>
      <c r="AO16" s="45"/>
      <c r="AP16" s="45"/>
      <c r="AQ16" s="45"/>
      <c r="AR16" s="45"/>
      <c r="AS16" s="45"/>
      <c r="AT16" s="119"/>
      <c r="AU16" s="91" t="s">
        <v>677</v>
      </c>
      <c r="AV16" s="131"/>
      <c r="AW16" s="44"/>
      <c r="AX16" s="71"/>
      <c r="AY16" s="71"/>
      <c r="AZ16" s="71"/>
      <c r="BA16" s="71"/>
      <c r="BB16" s="71"/>
      <c r="BC16" s="93"/>
      <c r="BD16" s="93"/>
      <c r="BE16" s="46"/>
      <c r="BF16" s="59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127"/>
      <c r="BR16" s="91" t="s">
        <v>677</v>
      </c>
      <c r="BS16" s="65"/>
      <c r="BT16" s="65"/>
      <c r="BU16" s="65"/>
      <c r="BV16" s="65">
        <v>0</v>
      </c>
      <c r="BW16" s="65"/>
      <c r="BX16" s="65"/>
      <c r="BY16" s="65"/>
      <c r="BZ16" s="65"/>
      <c r="CA16" s="65"/>
      <c r="CB16" s="65"/>
      <c r="CC16" s="127"/>
      <c r="CD16" s="65" t="s">
        <v>678</v>
      </c>
      <c r="CE16" s="65" t="s">
        <v>679</v>
      </c>
      <c r="CF16" s="49">
        <v>0.5</v>
      </c>
      <c r="CG16" s="45">
        <v>21.1692</v>
      </c>
      <c r="CH16" s="54">
        <v>0</v>
      </c>
      <c r="CI16" s="45">
        <v>21.1692</v>
      </c>
      <c r="CJ16" s="49">
        <v>1</v>
      </c>
      <c r="CK16" s="48">
        <f>CJ16*CG16</f>
        <v>21.1692</v>
      </c>
      <c r="CL16" s="48">
        <f>CJ16*CI16</f>
        <v>21.1692</v>
      </c>
      <c r="CM16" s="48">
        <f>CG16/CF16</f>
        <v>42.3384</v>
      </c>
      <c r="CN16" s="120">
        <f>CI16/CF16</f>
        <v>42.3384</v>
      </c>
      <c r="CO16" s="91" t="s">
        <v>677</v>
      </c>
      <c r="CP16" s="129"/>
      <c r="CQ16" s="65"/>
      <c r="CR16" s="49"/>
      <c r="CS16" s="49"/>
      <c r="CT16" s="49"/>
      <c r="CU16" s="49"/>
      <c r="CV16" s="49"/>
      <c r="CW16" s="93"/>
      <c r="CX16" s="93"/>
      <c r="CY16" s="46"/>
      <c r="CZ16" s="59"/>
      <c r="DA16" s="129"/>
      <c r="DB16" s="127"/>
      <c r="DC16" s="91" t="s">
        <v>677</v>
      </c>
    </row>
    <row r="17" spans="1:107" s="5" customFormat="1">
      <c r="A17" s="90" t="s">
        <v>71</v>
      </c>
      <c r="B17" s="130"/>
      <c r="C17" s="11"/>
      <c r="D17" s="65"/>
      <c r="E17" s="65"/>
      <c r="F17" s="65"/>
      <c r="G17" s="65"/>
      <c r="H17" s="65"/>
      <c r="I17" s="65"/>
      <c r="J17" s="65"/>
      <c r="K17" s="45"/>
      <c r="L17" s="119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127"/>
      <c r="X17" s="91" t="s">
        <v>71</v>
      </c>
      <c r="Y17" s="11"/>
      <c r="Z17" s="11"/>
      <c r="AA17" s="51"/>
      <c r="AB17" s="51"/>
      <c r="AC17" s="51"/>
      <c r="AD17" s="51"/>
      <c r="AE17" s="51"/>
      <c r="AF17" s="93">
        <f t="shared" si="0"/>
        <v>0</v>
      </c>
      <c r="AG17" s="93"/>
      <c r="AH17" s="46"/>
      <c r="AI17" s="59"/>
      <c r="AJ17" s="45"/>
      <c r="AK17" s="45"/>
      <c r="AL17" s="49"/>
      <c r="AM17" s="45"/>
      <c r="AN17" s="49"/>
      <c r="AO17" s="45"/>
      <c r="AP17" s="45"/>
      <c r="AQ17" s="45"/>
      <c r="AR17" s="45"/>
      <c r="AS17" s="45"/>
      <c r="AT17" s="119"/>
      <c r="AU17" s="91" t="s">
        <v>71</v>
      </c>
      <c r="AV17" s="133"/>
      <c r="AW17" s="72"/>
      <c r="AX17" s="73"/>
      <c r="AY17" s="73"/>
      <c r="AZ17" s="73"/>
      <c r="BA17" s="73"/>
      <c r="BB17" s="73"/>
      <c r="BC17" s="93">
        <f t="shared" si="1"/>
        <v>0</v>
      </c>
      <c r="BD17" s="93"/>
      <c r="BE17" s="46"/>
      <c r="BF17" s="59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127"/>
      <c r="BR17" s="91" t="s">
        <v>71</v>
      </c>
      <c r="BS17" s="65"/>
      <c r="BT17" s="65"/>
      <c r="BU17" s="65"/>
      <c r="BV17" s="65">
        <v>0</v>
      </c>
      <c r="BW17" s="65"/>
      <c r="BX17" s="65"/>
      <c r="BY17" s="65"/>
      <c r="BZ17" s="65"/>
      <c r="CA17" s="65"/>
      <c r="CB17" s="65"/>
      <c r="CC17" s="127"/>
      <c r="CD17" s="65"/>
      <c r="CE17" s="65"/>
      <c r="CF17" s="49"/>
      <c r="CG17" s="45"/>
      <c r="CH17" s="65"/>
      <c r="CI17" s="45"/>
      <c r="CJ17" s="49"/>
      <c r="CK17" s="45"/>
      <c r="CL17" s="45"/>
      <c r="CM17" s="45"/>
      <c r="CN17" s="119"/>
      <c r="CO17" s="91" t="s">
        <v>71</v>
      </c>
      <c r="CP17" s="129"/>
      <c r="CQ17" s="65"/>
      <c r="CR17" s="49"/>
      <c r="CS17" s="49"/>
      <c r="CT17" s="49"/>
      <c r="CU17" s="49"/>
      <c r="CV17" s="49"/>
      <c r="CW17" s="93"/>
      <c r="CX17" s="93"/>
      <c r="CY17" s="46"/>
      <c r="CZ17" s="59"/>
      <c r="DA17" s="129" t="s">
        <v>72</v>
      </c>
      <c r="DB17" s="127" t="s">
        <v>73</v>
      </c>
      <c r="DC17" s="91" t="s">
        <v>71</v>
      </c>
    </row>
    <row r="18" spans="1:107" s="4" customFormat="1">
      <c r="A18" s="90" t="s">
        <v>54</v>
      </c>
      <c r="B18" s="130"/>
      <c r="C18" s="11"/>
      <c r="D18" s="65"/>
      <c r="E18" s="65"/>
      <c r="F18" s="65"/>
      <c r="G18" s="65"/>
      <c r="H18" s="65"/>
      <c r="I18" s="65"/>
      <c r="J18" s="65"/>
      <c r="K18" s="45"/>
      <c r="L18" s="119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127"/>
      <c r="X18" s="91" t="s">
        <v>54</v>
      </c>
      <c r="Y18" s="11"/>
      <c r="Z18" s="11"/>
      <c r="AA18" s="51"/>
      <c r="AB18" s="51"/>
      <c r="AC18" s="51"/>
      <c r="AD18" s="51"/>
      <c r="AE18" s="51"/>
      <c r="AF18" s="93">
        <f t="shared" si="0"/>
        <v>0</v>
      </c>
      <c r="AG18" s="93"/>
      <c r="AH18" s="46"/>
      <c r="AI18" s="59"/>
      <c r="AJ18" s="45" t="s">
        <v>924</v>
      </c>
      <c r="AK18" s="45" t="s">
        <v>923</v>
      </c>
      <c r="AL18" s="49"/>
      <c r="AM18" s="45">
        <v>27.95</v>
      </c>
      <c r="AN18" s="54">
        <v>0.35</v>
      </c>
      <c r="AO18" s="45"/>
      <c r="AP18" s="45"/>
      <c r="AQ18" s="45"/>
      <c r="AR18" s="45"/>
      <c r="AS18" s="45"/>
      <c r="AT18" s="119"/>
      <c r="AU18" s="91" t="s">
        <v>54</v>
      </c>
      <c r="AV18" s="133"/>
      <c r="AW18" s="72"/>
      <c r="AX18" s="73"/>
      <c r="AY18" s="73"/>
      <c r="AZ18" s="73"/>
      <c r="BA18" s="73"/>
      <c r="BB18" s="73"/>
      <c r="BC18" s="93">
        <f t="shared" si="1"/>
        <v>0</v>
      </c>
      <c r="BD18" s="93"/>
      <c r="BE18" s="46"/>
      <c r="BF18" s="59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127"/>
      <c r="BR18" s="91" t="s">
        <v>54</v>
      </c>
      <c r="BS18" s="65"/>
      <c r="BT18" s="65"/>
      <c r="BU18" s="65"/>
      <c r="BV18" s="65">
        <v>0</v>
      </c>
      <c r="BW18" s="65"/>
      <c r="BX18" s="65"/>
      <c r="BY18" s="65"/>
      <c r="BZ18" s="65"/>
      <c r="CA18" s="65"/>
      <c r="CB18" s="65"/>
      <c r="CC18" s="127"/>
      <c r="CD18" s="65"/>
      <c r="CE18" s="65"/>
      <c r="CF18" s="49"/>
      <c r="CG18" s="45"/>
      <c r="CH18" s="65"/>
      <c r="CI18" s="45"/>
      <c r="CJ18" s="49"/>
      <c r="CK18" s="45"/>
      <c r="CL18" s="45"/>
      <c r="CM18" s="45"/>
      <c r="CN18" s="119"/>
      <c r="CO18" s="91" t="s">
        <v>54</v>
      </c>
      <c r="CP18" s="129"/>
      <c r="CQ18" s="65"/>
      <c r="CR18" s="49"/>
      <c r="CS18" s="49"/>
      <c r="CT18" s="49"/>
      <c r="CU18" s="49"/>
      <c r="CV18" s="49"/>
      <c r="CW18" s="93"/>
      <c r="CX18" s="93"/>
      <c r="CY18" s="46"/>
      <c r="CZ18" s="59"/>
      <c r="DA18" s="129" t="s">
        <v>55</v>
      </c>
      <c r="DB18" s="127" t="s">
        <v>56</v>
      </c>
      <c r="DC18" s="91" t="s">
        <v>54</v>
      </c>
    </row>
    <row r="19" spans="1:107" s="10" customFormat="1">
      <c r="A19" s="61" t="s">
        <v>68</v>
      </c>
      <c r="B19" s="130"/>
      <c r="C19" s="11"/>
      <c r="D19" s="11"/>
      <c r="E19" s="11"/>
      <c r="F19" s="11"/>
      <c r="G19" s="11"/>
      <c r="H19" s="11"/>
      <c r="I19" s="11"/>
      <c r="J19" s="11"/>
      <c r="K19" s="48"/>
      <c r="L19" s="120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32"/>
      <c r="X19" s="134" t="s">
        <v>68</v>
      </c>
      <c r="Y19" s="11"/>
      <c r="Z19" s="11"/>
      <c r="AA19" s="51"/>
      <c r="AB19" s="51"/>
      <c r="AC19" s="51"/>
      <c r="AD19" s="51"/>
      <c r="AE19" s="51"/>
      <c r="AF19" s="93">
        <f t="shared" si="0"/>
        <v>0</v>
      </c>
      <c r="AG19" s="93"/>
      <c r="AH19" s="46"/>
      <c r="AI19" s="59"/>
      <c r="AJ19" s="48" t="s">
        <v>899</v>
      </c>
      <c r="AK19" s="48" t="s">
        <v>900</v>
      </c>
      <c r="AL19" s="51"/>
      <c r="AM19" s="48">
        <v>54.33</v>
      </c>
      <c r="AN19" s="55">
        <v>0.05</v>
      </c>
      <c r="AO19" s="48">
        <f>AM19-(AM19*AN19)</f>
        <v>51.613500000000002</v>
      </c>
      <c r="AP19" s="48"/>
      <c r="AQ19" s="48">
        <f>AP19*AM19</f>
        <v>0</v>
      </c>
      <c r="AR19" s="48">
        <f>AP19*AO19</f>
        <v>0</v>
      </c>
      <c r="AS19" s="48" t="e">
        <f>AM19/AL19</f>
        <v>#DIV/0!</v>
      </c>
      <c r="AT19" s="120" t="e">
        <f>AO19/AL19</f>
        <v>#DIV/0!</v>
      </c>
      <c r="AU19" s="134" t="s">
        <v>68</v>
      </c>
      <c r="AV19" s="133"/>
      <c r="AW19" s="72"/>
      <c r="AX19" s="73"/>
      <c r="AY19" s="73"/>
      <c r="AZ19" s="73"/>
      <c r="BA19" s="73"/>
      <c r="BB19" s="73"/>
      <c r="BC19" s="93">
        <f>AY19*BB19</f>
        <v>0</v>
      </c>
      <c r="BD19" s="93"/>
      <c r="BE19" s="46"/>
      <c r="BF19" s="59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32"/>
      <c r="BR19" s="134" t="s">
        <v>68</v>
      </c>
      <c r="BS19" s="11"/>
      <c r="BT19" s="11"/>
      <c r="BU19" s="11"/>
      <c r="BV19" s="11">
        <v>0</v>
      </c>
      <c r="BW19" s="11"/>
      <c r="BX19" s="11"/>
      <c r="BY19" s="11"/>
      <c r="BZ19" s="11"/>
      <c r="CA19" s="11"/>
      <c r="CB19" s="11"/>
      <c r="CC19" s="132"/>
      <c r="CD19" s="11"/>
      <c r="CE19" s="11"/>
      <c r="CF19" s="51"/>
      <c r="CG19" s="48"/>
      <c r="CH19" s="11"/>
      <c r="CI19" s="48"/>
      <c r="CJ19" s="51"/>
      <c r="CK19" s="48"/>
      <c r="CL19" s="48"/>
      <c r="CM19" s="48"/>
      <c r="CN19" s="120"/>
      <c r="CO19" s="134" t="s">
        <v>68</v>
      </c>
      <c r="CP19" s="130"/>
      <c r="CQ19" s="11"/>
      <c r="CR19" s="51"/>
      <c r="CS19" s="51"/>
      <c r="CT19" s="51"/>
      <c r="CU19" s="51"/>
      <c r="CV19" s="51"/>
      <c r="CW19" s="93"/>
      <c r="CX19" s="93"/>
      <c r="CY19" s="46"/>
      <c r="CZ19" s="59"/>
      <c r="DA19" s="130" t="s">
        <v>69</v>
      </c>
      <c r="DB19" s="132" t="s">
        <v>70</v>
      </c>
      <c r="DC19" s="134" t="s">
        <v>68</v>
      </c>
    </row>
    <row r="20" spans="1:107" s="8" customFormat="1">
      <c r="A20" s="162" t="s">
        <v>18</v>
      </c>
      <c r="B20" s="165"/>
      <c r="C20" s="11"/>
      <c r="D20" s="88"/>
      <c r="E20" s="88"/>
      <c r="F20" s="88"/>
      <c r="G20" s="88"/>
      <c r="H20" s="88"/>
      <c r="I20" s="88"/>
      <c r="J20" s="88"/>
      <c r="K20" s="46"/>
      <c r="L20" s="59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9"/>
      <c r="X20" s="161" t="s">
        <v>18</v>
      </c>
      <c r="Y20" s="65" t="s">
        <v>440</v>
      </c>
      <c r="Z20" s="65" t="s">
        <v>441</v>
      </c>
      <c r="AA20" s="49">
        <v>0.45400000000000001</v>
      </c>
      <c r="AB20" s="49">
        <v>22.9</v>
      </c>
      <c r="AC20" s="49"/>
      <c r="AD20" s="49"/>
      <c r="AE20" s="49">
        <v>1</v>
      </c>
      <c r="AF20" s="48">
        <f>AE20*AB20</f>
        <v>22.9</v>
      </c>
      <c r="AG20" s="48">
        <f>AE20*AD20</f>
        <v>0</v>
      </c>
      <c r="AH20" s="48">
        <f>AB20/AA20</f>
        <v>50.440528634361229</v>
      </c>
      <c r="AI20" s="120">
        <f>AD20/AA20</f>
        <v>0</v>
      </c>
      <c r="AJ20" s="46"/>
      <c r="AK20" s="46"/>
      <c r="AL20" s="93"/>
      <c r="AM20" s="46"/>
      <c r="AN20" s="93"/>
      <c r="AO20" s="46"/>
      <c r="AP20" s="46"/>
      <c r="AQ20" s="46"/>
      <c r="AR20" s="46"/>
      <c r="AS20" s="46"/>
      <c r="AT20" s="59"/>
      <c r="AU20" s="161" t="s">
        <v>18</v>
      </c>
      <c r="AV20" s="131" t="s">
        <v>583</v>
      </c>
      <c r="AW20" s="44" t="s">
        <v>584</v>
      </c>
      <c r="AX20" s="71">
        <v>0.45400000000000001</v>
      </c>
      <c r="AY20" s="71">
        <v>25</v>
      </c>
      <c r="AZ20" s="71"/>
      <c r="BA20" s="71"/>
      <c r="BB20" s="71">
        <v>1</v>
      </c>
      <c r="BC20" s="48">
        <f>BB20*AY20</f>
        <v>25</v>
      </c>
      <c r="BD20" s="48">
        <f>BB20*BA20</f>
        <v>0</v>
      </c>
      <c r="BE20" s="48">
        <f>AY20/AX20</f>
        <v>55.066079295154182</v>
      </c>
      <c r="BF20" s="120">
        <f>BA20/AX20</f>
        <v>0</v>
      </c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9"/>
      <c r="BR20" s="161" t="s">
        <v>18</v>
      </c>
      <c r="BS20" s="88"/>
      <c r="BT20" s="88"/>
      <c r="BU20" s="88"/>
      <c r="BV20" s="88">
        <v>0</v>
      </c>
      <c r="BW20" s="88"/>
      <c r="BX20" s="88"/>
      <c r="BY20" s="88"/>
      <c r="BZ20" s="88"/>
      <c r="CA20" s="88"/>
      <c r="CB20" s="88"/>
      <c r="CC20" s="89"/>
      <c r="CD20" s="88"/>
      <c r="CE20" s="88"/>
      <c r="CF20" s="93"/>
      <c r="CG20" s="46"/>
      <c r="CH20" s="88"/>
      <c r="CI20" s="46"/>
      <c r="CJ20" s="93"/>
      <c r="CK20" s="46"/>
      <c r="CL20" s="46"/>
      <c r="CM20" s="46"/>
      <c r="CN20" s="59"/>
      <c r="CO20" s="161" t="s">
        <v>18</v>
      </c>
      <c r="CP20" s="95" t="s">
        <v>583</v>
      </c>
      <c r="CQ20" s="88" t="s">
        <v>602</v>
      </c>
      <c r="CR20" s="93">
        <v>0.45400000000000001</v>
      </c>
      <c r="CS20" s="93">
        <v>22.9</v>
      </c>
      <c r="CT20" s="93"/>
      <c r="CU20" s="93"/>
      <c r="CV20" s="93">
        <v>1</v>
      </c>
      <c r="CW20" s="48">
        <f>CV20*CS20</f>
        <v>22.9</v>
      </c>
      <c r="CX20" s="48">
        <f>CV20*CU20</f>
        <v>0</v>
      </c>
      <c r="CY20" s="48">
        <f>CS20/CR20</f>
        <v>50.440528634361229</v>
      </c>
      <c r="CZ20" s="120">
        <f>CU20/CR20</f>
        <v>0</v>
      </c>
      <c r="DA20" s="95" t="s">
        <v>19</v>
      </c>
      <c r="DB20" s="89" t="s">
        <v>20</v>
      </c>
      <c r="DC20" s="161" t="s">
        <v>18</v>
      </c>
    </row>
    <row r="21" spans="1:107" s="4" customFormat="1">
      <c r="A21" s="163"/>
      <c r="B21" s="165"/>
      <c r="C21" s="11"/>
      <c r="D21" s="65"/>
      <c r="E21" s="65"/>
      <c r="F21" s="65"/>
      <c r="G21" s="65"/>
      <c r="H21" s="65"/>
      <c r="I21" s="65"/>
      <c r="J21" s="65"/>
      <c r="K21" s="45"/>
      <c r="L21" s="119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127"/>
      <c r="X21" s="159"/>
      <c r="Y21" s="65"/>
      <c r="Z21" s="65"/>
      <c r="AA21" s="49"/>
      <c r="AB21" s="49"/>
      <c r="AC21" s="49"/>
      <c r="AD21" s="49"/>
      <c r="AE21" s="49"/>
      <c r="AF21" s="93">
        <f t="shared" si="0"/>
        <v>0</v>
      </c>
      <c r="AG21" s="93"/>
      <c r="AH21" s="46"/>
      <c r="AI21" s="59"/>
      <c r="AJ21" s="45"/>
      <c r="AK21" s="45"/>
      <c r="AL21" s="49"/>
      <c r="AM21" s="45"/>
      <c r="AN21" s="49"/>
      <c r="AO21" s="45"/>
      <c r="AP21" s="45"/>
      <c r="AQ21" s="45"/>
      <c r="AR21" s="45"/>
      <c r="AS21" s="45"/>
      <c r="AT21" s="119"/>
      <c r="AU21" s="159"/>
      <c r="AV21" s="131"/>
      <c r="AW21" s="44"/>
      <c r="AX21" s="71"/>
      <c r="AY21" s="71"/>
      <c r="AZ21" s="71"/>
      <c r="BA21" s="71"/>
      <c r="BB21" s="71"/>
      <c r="BC21" s="93">
        <f t="shared" si="1"/>
        <v>0</v>
      </c>
      <c r="BD21" s="93"/>
      <c r="BE21" s="46"/>
      <c r="BF21" s="59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127"/>
      <c r="BR21" s="159"/>
      <c r="BS21" s="65"/>
      <c r="BT21" s="65"/>
      <c r="BU21" s="65"/>
      <c r="BV21" s="65">
        <v>0</v>
      </c>
      <c r="BW21" s="65"/>
      <c r="BX21" s="65"/>
      <c r="BY21" s="65"/>
      <c r="BZ21" s="65"/>
      <c r="CA21" s="65"/>
      <c r="CB21" s="65"/>
      <c r="CC21" s="127"/>
      <c r="CD21" s="65"/>
      <c r="CE21" s="65"/>
      <c r="CF21" s="49"/>
      <c r="CG21" s="45"/>
      <c r="CH21" s="65"/>
      <c r="CI21" s="45"/>
      <c r="CJ21" s="49"/>
      <c r="CK21" s="45"/>
      <c r="CL21" s="45"/>
      <c r="CM21" s="45"/>
      <c r="CN21" s="119"/>
      <c r="CO21" s="159"/>
      <c r="CP21" s="129"/>
      <c r="CQ21" s="65"/>
      <c r="CR21" s="49"/>
      <c r="CS21" s="49"/>
      <c r="CT21" s="49"/>
      <c r="CU21" s="49"/>
      <c r="CV21" s="49"/>
      <c r="CW21" s="93"/>
      <c r="CX21" s="93"/>
      <c r="CY21" s="46"/>
      <c r="CZ21" s="59"/>
      <c r="DA21" s="129" t="s">
        <v>21</v>
      </c>
      <c r="DB21" s="127" t="s">
        <v>22</v>
      </c>
      <c r="DC21" s="159"/>
    </row>
    <row r="22" spans="1:107" s="6" customFormat="1">
      <c r="A22" s="164" t="s">
        <v>46</v>
      </c>
      <c r="B22" s="165"/>
      <c r="C22" s="11"/>
      <c r="D22" s="88"/>
      <c r="E22" s="88"/>
      <c r="F22" s="88"/>
      <c r="G22" s="88"/>
      <c r="H22" s="88"/>
      <c r="I22" s="88"/>
      <c r="J22" s="88"/>
      <c r="K22" s="46"/>
      <c r="L22" s="59"/>
      <c r="M22" s="88" t="s">
        <v>841</v>
      </c>
      <c r="N22" s="88" t="s">
        <v>328</v>
      </c>
      <c r="O22" s="88">
        <v>100</v>
      </c>
      <c r="P22" s="88">
        <v>139.15</v>
      </c>
      <c r="Q22" s="53">
        <v>0.2</v>
      </c>
      <c r="R22" s="46">
        <f>P22*0.8</f>
        <v>111.32000000000001</v>
      </c>
      <c r="S22" s="88"/>
      <c r="T22" s="88">
        <f>S22*P22</f>
        <v>0</v>
      </c>
      <c r="U22" s="88">
        <f>S22*R22</f>
        <v>0</v>
      </c>
      <c r="V22" s="46">
        <f>P22/O22</f>
        <v>1.3915</v>
      </c>
      <c r="W22" s="59">
        <f>R22/O22</f>
        <v>1.1132</v>
      </c>
      <c r="X22" s="158" t="s">
        <v>46</v>
      </c>
      <c r="Y22" s="88"/>
      <c r="Z22" s="88"/>
      <c r="AA22" s="93"/>
      <c r="AB22" s="93"/>
      <c r="AC22" s="93"/>
      <c r="AD22" s="93"/>
      <c r="AE22" s="93"/>
      <c r="AF22" s="93">
        <f t="shared" si="0"/>
        <v>0</v>
      </c>
      <c r="AG22" s="93"/>
      <c r="AH22" s="46"/>
      <c r="AI22" s="59"/>
      <c r="AJ22" s="46"/>
      <c r="AK22" s="46"/>
      <c r="AL22" s="93"/>
      <c r="AM22" s="46"/>
      <c r="AN22" s="93"/>
      <c r="AO22" s="46"/>
      <c r="AP22" s="46"/>
      <c r="AQ22" s="46"/>
      <c r="AR22" s="46"/>
      <c r="AS22" s="46"/>
      <c r="AT22" s="59"/>
      <c r="AU22" s="158" t="s">
        <v>46</v>
      </c>
      <c r="AV22" s="128"/>
      <c r="AW22" s="92"/>
      <c r="AX22" s="74"/>
      <c r="AY22" s="74"/>
      <c r="AZ22" s="74"/>
      <c r="BA22" s="74"/>
      <c r="BB22" s="74"/>
      <c r="BC22" s="93">
        <f t="shared" si="1"/>
        <v>0</v>
      </c>
      <c r="BD22" s="93"/>
      <c r="BE22" s="46"/>
      <c r="BF22" s="59"/>
      <c r="BG22" s="88" t="s">
        <v>726</v>
      </c>
      <c r="BH22" s="88" t="s">
        <v>725</v>
      </c>
      <c r="BI22" s="88">
        <v>10</v>
      </c>
      <c r="BJ22" s="88">
        <v>12</v>
      </c>
      <c r="BK22" s="88"/>
      <c r="BL22" s="88"/>
      <c r="BM22" s="88"/>
      <c r="BN22" s="48">
        <f t="shared" ref="BN22:BN25" si="2">BM22*BJ22</f>
        <v>0</v>
      </c>
      <c r="BO22" s="48">
        <f t="shared" ref="BO22:BO25" si="3">BM22*BL22</f>
        <v>0</v>
      </c>
      <c r="BP22" s="48">
        <f t="shared" ref="BP22:BP25" si="4">BJ22/BI22</f>
        <v>1.2</v>
      </c>
      <c r="BQ22" s="120">
        <f t="shared" ref="BQ22:BQ25" si="5">BL22/BI22</f>
        <v>0</v>
      </c>
      <c r="BR22" s="158" t="s">
        <v>46</v>
      </c>
      <c r="BS22" s="88"/>
      <c r="BT22" s="88"/>
      <c r="BU22" s="88"/>
      <c r="BV22" s="88">
        <v>0</v>
      </c>
      <c r="BW22" s="88"/>
      <c r="BX22" s="88"/>
      <c r="BY22" s="88"/>
      <c r="BZ22" s="88"/>
      <c r="CA22" s="88"/>
      <c r="CB22" s="88"/>
      <c r="CC22" s="89"/>
      <c r="CD22" s="88"/>
      <c r="CE22" s="88"/>
      <c r="CF22" s="93"/>
      <c r="CG22" s="46"/>
      <c r="CH22" s="88"/>
      <c r="CI22" s="46"/>
      <c r="CJ22" s="93"/>
      <c r="CK22" s="46"/>
      <c r="CL22" s="46"/>
      <c r="CM22" s="46"/>
      <c r="CN22" s="59"/>
      <c r="CO22" s="158" t="s">
        <v>46</v>
      </c>
      <c r="CP22" s="95" t="s">
        <v>633</v>
      </c>
      <c r="CQ22" s="88" t="s">
        <v>632</v>
      </c>
      <c r="CR22" s="93">
        <v>25</v>
      </c>
      <c r="CS22" s="93">
        <v>30</v>
      </c>
      <c r="CT22" s="93"/>
      <c r="CU22" s="93"/>
      <c r="CV22" s="93">
        <v>1</v>
      </c>
      <c r="CW22" s="48">
        <f>CV22*CS22</f>
        <v>30</v>
      </c>
      <c r="CX22" s="48">
        <f>CV22*CU22</f>
        <v>0</v>
      </c>
      <c r="CY22" s="48">
        <f>CS22/CR22</f>
        <v>1.2</v>
      </c>
      <c r="CZ22" s="120">
        <f>CU22/CR22</f>
        <v>0</v>
      </c>
      <c r="DA22" s="95"/>
      <c r="DB22" s="89"/>
      <c r="DC22" s="158" t="s">
        <v>46</v>
      </c>
    </row>
    <row r="23" spans="1:107" s="6" customFormat="1">
      <c r="A23" s="162"/>
      <c r="B23" s="165"/>
      <c r="C23" s="11"/>
      <c r="D23" s="88"/>
      <c r="E23" s="88"/>
      <c r="F23" s="88"/>
      <c r="G23" s="88"/>
      <c r="H23" s="88"/>
      <c r="I23" s="88"/>
      <c r="J23" s="88"/>
      <c r="K23" s="46"/>
      <c r="L23" s="59"/>
      <c r="M23" s="88" t="s">
        <v>842</v>
      </c>
      <c r="N23" s="88" t="s">
        <v>329</v>
      </c>
      <c r="O23" s="88">
        <v>100</v>
      </c>
      <c r="P23" s="88">
        <v>145.65</v>
      </c>
      <c r="Q23" s="53">
        <v>0.2</v>
      </c>
      <c r="R23" s="46">
        <f t="shared" ref="R23:R28" si="6">P23*0.8</f>
        <v>116.52000000000001</v>
      </c>
      <c r="S23" s="88"/>
      <c r="T23" s="88">
        <f t="shared" ref="T23:T29" si="7">S23*P23</f>
        <v>0</v>
      </c>
      <c r="U23" s="88">
        <f t="shared" ref="U23:U29" si="8">S23*R23</f>
        <v>0</v>
      </c>
      <c r="V23" s="46">
        <f t="shared" ref="V23:V29" si="9">P23/O23</f>
        <v>1.4565000000000001</v>
      </c>
      <c r="W23" s="59">
        <f t="shared" ref="W23:W29" si="10">R23/O23</f>
        <v>1.1652</v>
      </c>
      <c r="X23" s="161"/>
      <c r="Y23" s="88" t="s">
        <v>432</v>
      </c>
      <c r="Z23" s="88" t="s">
        <v>433</v>
      </c>
      <c r="AA23" s="93">
        <v>50</v>
      </c>
      <c r="AB23" s="93">
        <v>34.9</v>
      </c>
      <c r="AC23" s="93"/>
      <c r="AD23" s="93"/>
      <c r="AE23" s="93">
        <v>1</v>
      </c>
      <c r="AF23" s="48">
        <f>AE23*AB23</f>
        <v>34.9</v>
      </c>
      <c r="AG23" s="48">
        <f>AE23*AD23</f>
        <v>0</v>
      </c>
      <c r="AH23" s="48">
        <f>AB23/AA23</f>
        <v>0.69799999999999995</v>
      </c>
      <c r="AI23" s="120">
        <f>AD23/AA23</f>
        <v>0</v>
      </c>
      <c r="AJ23" s="46"/>
      <c r="AK23" s="46"/>
      <c r="AL23" s="93"/>
      <c r="AM23" s="46"/>
      <c r="AN23" s="93"/>
      <c r="AO23" s="46"/>
      <c r="AP23" s="46"/>
      <c r="AQ23" s="46"/>
      <c r="AR23" s="46"/>
      <c r="AS23" s="46"/>
      <c r="AT23" s="59"/>
      <c r="AU23" s="161"/>
      <c r="AV23" s="128"/>
      <c r="AW23" s="92"/>
      <c r="AX23" s="74"/>
      <c r="AY23" s="74"/>
      <c r="AZ23" s="74"/>
      <c r="BA23" s="74"/>
      <c r="BB23" s="74"/>
      <c r="BC23" s="93">
        <f t="shared" si="1"/>
        <v>0</v>
      </c>
      <c r="BD23" s="93"/>
      <c r="BE23" s="46"/>
      <c r="BF23" s="59"/>
      <c r="BG23" s="88" t="s">
        <v>727</v>
      </c>
      <c r="BH23" s="88" t="s">
        <v>728</v>
      </c>
      <c r="BI23" s="88">
        <v>10</v>
      </c>
      <c r="BJ23" s="88">
        <v>12</v>
      </c>
      <c r="BK23" s="88"/>
      <c r="BL23" s="88"/>
      <c r="BM23" s="88"/>
      <c r="BN23" s="48">
        <f t="shared" si="2"/>
        <v>0</v>
      </c>
      <c r="BO23" s="48">
        <f t="shared" si="3"/>
        <v>0</v>
      </c>
      <c r="BP23" s="48">
        <f t="shared" si="4"/>
        <v>1.2</v>
      </c>
      <c r="BQ23" s="120">
        <f t="shared" si="5"/>
        <v>0</v>
      </c>
      <c r="BR23" s="161"/>
      <c r="BS23" s="88"/>
      <c r="BT23" s="88"/>
      <c r="BU23" s="88"/>
      <c r="BV23" s="88">
        <v>0</v>
      </c>
      <c r="BW23" s="88"/>
      <c r="BX23" s="88"/>
      <c r="BY23" s="88"/>
      <c r="BZ23" s="88"/>
      <c r="CA23" s="88"/>
      <c r="CB23" s="88"/>
      <c r="CC23" s="89"/>
      <c r="CD23" s="88"/>
      <c r="CE23" s="88"/>
      <c r="CF23" s="93"/>
      <c r="CG23" s="46"/>
      <c r="CH23" s="88"/>
      <c r="CI23" s="46"/>
      <c r="CJ23" s="93"/>
      <c r="CK23" s="46"/>
      <c r="CL23" s="46"/>
      <c r="CM23" s="46"/>
      <c r="CN23" s="59"/>
      <c r="CO23" s="161"/>
      <c r="CP23" s="95"/>
      <c r="CQ23" s="88"/>
      <c r="CR23" s="93"/>
      <c r="CS23" s="93"/>
      <c r="CT23" s="93"/>
      <c r="CU23" s="93"/>
      <c r="CV23" s="93"/>
      <c r="CW23" s="93"/>
      <c r="CX23" s="93"/>
      <c r="CY23" s="46"/>
      <c r="CZ23" s="59"/>
      <c r="DA23" s="95" t="s">
        <v>95</v>
      </c>
      <c r="DB23" s="89">
        <v>10025</v>
      </c>
      <c r="DC23" s="161"/>
    </row>
    <row r="24" spans="1:107" s="6" customFormat="1">
      <c r="A24" s="162"/>
      <c r="B24" s="165"/>
      <c r="C24" s="11"/>
      <c r="D24" s="88"/>
      <c r="E24" s="88"/>
      <c r="F24" s="88"/>
      <c r="G24" s="88"/>
      <c r="H24" s="88"/>
      <c r="I24" s="88"/>
      <c r="J24" s="88"/>
      <c r="K24" s="46"/>
      <c r="L24" s="59"/>
      <c r="M24" s="88" t="s">
        <v>843</v>
      </c>
      <c r="N24" s="88" t="s">
        <v>330</v>
      </c>
      <c r="O24" s="88">
        <v>100</v>
      </c>
      <c r="P24" s="88">
        <v>152.44</v>
      </c>
      <c r="Q24" s="53">
        <v>0.2</v>
      </c>
      <c r="R24" s="46">
        <f t="shared" si="6"/>
        <v>121.952</v>
      </c>
      <c r="S24" s="88"/>
      <c r="T24" s="88">
        <f t="shared" si="7"/>
        <v>0</v>
      </c>
      <c r="U24" s="88">
        <f t="shared" si="8"/>
        <v>0</v>
      </c>
      <c r="V24" s="46">
        <f t="shared" si="9"/>
        <v>1.5244</v>
      </c>
      <c r="W24" s="59">
        <f t="shared" si="10"/>
        <v>1.2195199999999999</v>
      </c>
      <c r="X24" s="161"/>
      <c r="Y24" s="88"/>
      <c r="Z24" s="88"/>
      <c r="AA24" s="93"/>
      <c r="AB24" s="93"/>
      <c r="AC24" s="93"/>
      <c r="AD24" s="93"/>
      <c r="AE24" s="93"/>
      <c r="AF24" s="93">
        <f t="shared" si="0"/>
        <v>0</v>
      </c>
      <c r="AG24" s="93"/>
      <c r="AH24" s="46"/>
      <c r="AI24" s="59"/>
      <c r="AJ24" s="46"/>
      <c r="AK24" s="46"/>
      <c r="AL24" s="93"/>
      <c r="AM24" s="46"/>
      <c r="AN24" s="93"/>
      <c r="AO24" s="46"/>
      <c r="AP24" s="46"/>
      <c r="AQ24" s="46"/>
      <c r="AR24" s="46"/>
      <c r="AS24" s="46"/>
      <c r="AT24" s="59"/>
      <c r="AU24" s="161"/>
      <c r="AV24" s="128"/>
      <c r="AW24" s="92"/>
      <c r="AX24" s="74"/>
      <c r="AY24" s="74"/>
      <c r="AZ24" s="74"/>
      <c r="BA24" s="74"/>
      <c r="BB24" s="74"/>
      <c r="BC24" s="93">
        <f t="shared" si="1"/>
        <v>0</v>
      </c>
      <c r="BD24" s="93"/>
      <c r="BE24" s="46"/>
      <c r="BF24" s="59"/>
      <c r="BG24" s="88" t="s">
        <v>729</v>
      </c>
      <c r="BH24" s="88" t="s">
        <v>730</v>
      </c>
      <c r="BI24" s="88">
        <v>10</v>
      </c>
      <c r="BJ24" s="88">
        <v>42</v>
      </c>
      <c r="BK24" s="88"/>
      <c r="BL24" s="88"/>
      <c r="BM24" s="88"/>
      <c r="BN24" s="48">
        <f t="shared" si="2"/>
        <v>0</v>
      </c>
      <c r="BO24" s="48">
        <f t="shared" si="3"/>
        <v>0</v>
      </c>
      <c r="BP24" s="48">
        <f t="shared" si="4"/>
        <v>4.2</v>
      </c>
      <c r="BQ24" s="120">
        <f t="shared" si="5"/>
        <v>0</v>
      </c>
      <c r="BR24" s="161"/>
      <c r="BS24" s="88"/>
      <c r="BT24" s="88"/>
      <c r="BU24" s="88"/>
      <c r="BV24" s="88">
        <v>0</v>
      </c>
      <c r="BW24" s="88"/>
      <c r="BX24" s="88"/>
      <c r="BY24" s="88"/>
      <c r="BZ24" s="88"/>
      <c r="CA24" s="88"/>
      <c r="CB24" s="88"/>
      <c r="CC24" s="89"/>
      <c r="CD24" s="88"/>
      <c r="CE24" s="88"/>
      <c r="CF24" s="93"/>
      <c r="CG24" s="46"/>
      <c r="CH24" s="88"/>
      <c r="CI24" s="46"/>
      <c r="CJ24" s="93"/>
      <c r="CK24" s="46"/>
      <c r="CL24" s="46"/>
      <c r="CM24" s="46"/>
      <c r="CN24" s="59"/>
      <c r="CO24" s="161"/>
      <c r="CP24" s="95"/>
      <c r="CQ24" s="88"/>
      <c r="CR24" s="93"/>
      <c r="CS24" s="93"/>
      <c r="CT24" s="93"/>
      <c r="CU24" s="93"/>
      <c r="CV24" s="93"/>
      <c r="CW24" s="93"/>
      <c r="CX24" s="93"/>
      <c r="CY24" s="46"/>
      <c r="CZ24" s="59"/>
      <c r="DA24" s="95" t="s">
        <v>97</v>
      </c>
      <c r="DB24" s="89">
        <v>10030</v>
      </c>
      <c r="DC24" s="161"/>
    </row>
    <row r="25" spans="1:107" s="6" customFormat="1">
      <c r="A25" s="162"/>
      <c r="B25" s="165"/>
      <c r="C25" s="11"/>
      <c r="D25" s="88"/>
      <c r="E25" s="88"/>
      <c r="F25" s="88"/>
      <c r="G25" s="88"/>
      <c r="H25" s="88"/>
      <c r="I25" s="88"/>
      <c r="J25" s="88"/>
      <c r="K25" s="46"/>
      <c r="L25" s="59"/>
      <c r="M25" s="88" t="s">
        <v>844</v>
      </c>
      <c r="N25" s="88" t="s">
        <v>331</v>
      </c>
      <c r="O25" s="88">
        <v>100</v>
      </c>
      <c r="P25" s="88">
        <v>171.72</v>
      </c>
      <c r="Q25" s="53">
        <v>0.2</v>
      </c>
      <c r="R25" s="46">
        <f t="shared" si="6"/>
        <v>137.376</v>
      </c>
      <c r="S25" s="88"/>
      <c r="T25" s="88">
        <f t="shared" si="7"/>
        <v>0</v>
      </c>
      <c r="U25" s="88">
        <f t="shared" si="8"/>
        <v>0</v>
      </c>
      <c r="V25" s="46">
        <f t="shared" si="9"/>
        <v>1.7172000000000001</v>
      </c>
      <c r="W25" s="59">
        <f t="shared" si="10"/>
        <v>1.3737600000000001</v>
      </c>
      <c r="X25" s="161"/>
      <c r="Y25" s="88"/>
      <c r="Z25" s="88"/>
      <c r="AA25" s="93"/>
      <c r="AB25" s="93"/>
      <c r="AC25" s="93"/>
      <c r="AD25" s="93"/>
      <c r="AE25" s="93"/>
      <c r="AF25" s="93">
        <f t="shared" si="0"/>
        <v>0</v>
      </c>
      <c r="AG25" s="93"/>
      <c r="AH25" s="46"/>
      <c r="AI25" s="59"/>
      <c r="AJ25" s="46"/>
      <c r="AK25" s="46"/>
      <c r="AL25" s="93"/>
      <c r="AM25" s="46"/>
      <c r="AN25" s="93"/>
      <c r="AO25" s="46"/>
      <c r="AP25" s="46"/>
      <c r="AQ25" s="46"/>
      <c r="AR25" s="46"/>
      <c r="AS25" s="46"/>
      <c r="AT25" s="59"/>
      <c r="AU25" s="161"/>
      <c r="AV25" s="128"/>
      <c r="AW25" s="92"/>
      <c r="AX25" s="74"/>
      <c r="AY25" s="74"/>
      <c r="AZ25" s="74"/>
      <c r="BA25" s="74"/>
      <c r="BB25" s="74"/>
      <c r="BC25" s="93">
        <f t="shared" si="1"/>
        <v>0</v>
      </c>
      <c r="BD25" s="93"/>
      <c r="BE25" s="46"/>
      <c r="BF25" s="59"/>
      <c r="BG25" s="88" t="s">
        <v>731</v>
      </c>
      <c r="BH25" s="88" t="s">
        <v>732</v>
      </c>
      <c r="BI25" s="88">
        <v>10</v>
      </c>
      <c r="BJ25" s="88">
        <v>42</v>
      </c>
      <c r="BK25" s="88"/>
      <c r="BL25" s="88"/>
      <c r="BM25" s="88"/>
      <c r="BN25" s="48">
        <f t="shared" si="2"/>
        <v>0</v>
      </c>
      <c r="BO25" s="48">
        <f t="shared" si="3"/>
        <v>0</v>
      </c>
      <c r="BP25" s="48">
        <f t="shared" si="4"/>
        <v>4.2</v>
      </c>
      <c r="BQ25" s="120">
        <f t="shared" si="5"/>
        <v>0</v>
      </c>
      <c r="BR25" s="161"/>
      <c r="BS25" s="88" t="s">
        <v>262</v>
      </c>
      <c r="BT25" s="88" t="s">
        <v>263</v>
      </c>
      <c r="BU25" s="88">
        <v>10</v>
      </c>
      <c r="BV25" s="88">
        <v>37.877319999999997</v>
      </c>
      <c r="BW25" s="88"/>
      <c r="BX25" s="49">
        <f>BV25-(BV25*BW25)</f>
        <v>37.877319999999997</v>
      </c>
      <c r="BY25" s="49"/>
      <c r="BZ25" s="49">
        <f>BY25*BV25</f>
        <v>0</v>
      </c>
      <c r="CA25" s="49">
        <f>BY25*BX25</f>
        <v>0</v>
      </c>
      <c r="CB25" s="49">
        <f>BV25/BU25</f>
        <v>3.7877319999999997</v>
      </c>
      <c r="CC25" s="100">
        <f>BX25/BU25</f>
        <v>3.7877319999999997</v>
      </c>
      <c r="CD25" s="88"/>
      <c r="CE25" s="88"/>
      <c r="CF25" s="93"/>
      <c r="CG25" s="46"/>
      <c r="CH25" s="88"/>
      <c r="CI25" s="46"/>
      <c r="CJ25" s="93"/>
      <c r="CK25" s="46"/>
      <c r="CL25" s="46"/>
      <c r="CM25" s="46"/>
      <c r="CN25" s="59"/>
      <c r="CO25" s="161"/>
      <c r="CP25" s="95"/>
      <c r="CQ25" s="88"/>
      <c r="CR25" s="93"/>
      <c r="CS25" s="93"/>
      <c r="CT25" s="93"/>
      <c r="CU25" s="93"/>
      <c r="CV25" s="93"/>
      <c r="CW25" s="93"/>
      <c r="CX25" s="93"/>
      <c r="CY25" s="46"/>
      <c r="CZ25" s="59"/>
      <c r="DA25" s="95" t="s">
        <v>98</v>
      </c>
      <c r="DB25" s="89">
        <v>10045</v>
      </c>
      <c r="DC25" s="161"/>
    </row>
    <row r="26" spans="1:107" s="6" customFormat="1">
      <c r="A26" s="162"/>
      <c r="B26" s="165"/>
      <c r="C26" s="11"/>
      <c r="D26" s="88"/>
      <c r="E26" s="88"/>
      <c r="F26" s="88"/>
      <c r="G26" s="88"/>
      <c r="H26" s="88"/>
      <c r="I26" s="88"/>
      <c r="J26" s="88"/>
      <c r="K26" s="46"/>
      <c r="L26" s="59"/>
      <c r="M26" s="88" t="s">
        <v>845</v>
      </c>
      <c r="N26" s="88" t="s">
        <v>332</v>
      </c>
      <c r="O26" s="88">
        <v>50</v>
      </c>
      <c r="P26" s="88">
        <v>121.08</v>
      </c>
      <c r="Q26" s="53">
        <v>0.2</v>
      </c>
      <c r="R26" s="46">
        <f t="shared" si="6"/>
        <v>96.864000000000004</v>
      </c>
      <c r="S26" s="88"/>
      <c r="T26" s="88">
        <f t="shared" si="7"/>
        <v>0</v>
      </c>
      <c r="U26" s="88">
        <f t="shared" si="8"/>
        <v>0</v>
      </c>
      <c r="V26" s="46">
        <f t="shared" si="9"/>
        <v>2.4215999999999998</v>
      </c>
      <c r="W26" s="59">
        <f t="shared" si="10"/>
        <v>1.9372800000000001</v>
      </c>
      <c r="X26" s="161"/>
      <c r="Y26" s="88" t="s">
        <v>434</v>
      </c>
      <c r="Z26" s="88" t="s">
        <v>435</v>
      </c>
      <c r="AA26" s="93">
        <v>25</v>
      </c>
      <c r="AB26" s="93">
        <v>104.9</v>
      </c>
      <c r="AC26" s="93"/>
      <c r="AD26" s="93"/>
      <c r="AE26" s="93">
        <v>1</v>
      </c>
      <c r="AF26" s="48">
        <f>AE26*AB26</f>
        <v>104.9</v>
      </c>
      <c r="AG26" s="48">
        <f>AE26*AD26</f>
        <v>0</v>
      </c>
      <c r="AH26" s="48">
        <f>AB26/AA26</f>
        <v>4.1960000000000006</v>
      </c>
      <c r="AI26" s="120">
        <f>AD26/AA26</f>
        <v>0</v>
      </c>
      <c r="AJ26" s="46"/>
      <c r="AK26" s="46"/>
      <c r="AL26" s="93"/>
      <c r="AM26" s="46"/>
      <c r="AN26" s="93"/>
      <c r="AO26" s="46"/>
      <c r="AP26" s="46"/>
      <c r="AQ26" s="46"/>
      <c r="AR26" s="46"/>
      <c r="AS26" s="46"/>
      <c r="AT26" s="59"/>
      <c r="AU26" s="161"/>
      <c r="AV26" s="128"/>
      <c r="AW26" s="92"/>
      <c r="AX26" s="74"/>
      <c r="AY26" s="74"/>
      <c r="AZ26" s="74"/>
      <c r="BA26" s="74"/>
      <c r="BB26" s="74"/>
      <c r="BC26" s="93">
        <f t="shared" si="1"/>
        <v>0</v>
      </c>
      <c r="BD26" s="93"/>
      <c r="BE26" s="46"/>
      <c r="BF26" s="59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9"/>
      <c r="BR26" s="161"/>
      <c r="BS26" s="88" t="s">
        <v>264</v>
      </c>
      <c r="BT26" s="88" t="s">
        <v>265</v>
      </c>
      <c r="BU26" s="88">
        <v>10</v>
      </c>
      <c r="BV26" s="88">
        <v>97.10324</v>
      </c>
      <c r="BW26" s="88"/>
      <c r="BX26" s="49">
        <f>BV26-(BV26*BW26)</f>
        <v>97.10324</v>
      </c>
      <c r="BY26" s="49"/>
      <c r="BZ26" s="49">
        <f>BY26*BV26</f>
        <v>0</v>
      </c>
      <c r="CA26" s="49">
        <f>BY26*BX26</f>
        <v>0</v>
      </c>
      <c r="CB26" s="49">
        <f>BV26/BU26</f>
        <v>9.710324</v>
      </c>
      <c r="CC26" s="100">
        <f>BX26/BU26</f>
        <v>9.710324</v>
      </c>
      <c r="CD26" s="88"/>
      <c r="CE26" s="88"/>
      <c r="CF26" s="93"/>
      <c r="CG26" s="46"/>
      <c r="CH26" s="88"/>
      <c r="CI26" s="46"/>
      <c r="CJ26" s="93"/>
      <c r="CK26" s="46"/>
      <c r="CL26" s="46"/>
      <c r="CM26" s="46"/>
      <c r="CN26" s="59"/>
      <c r="CO26" s="161"/>
      <c r="CP26" s="95"/>
      <c r="CQ26" s="88"/>
      <c r="CR26" s="93"/>
      <c r="CS26" s="93"/>
      <c r="CT26" s="93"/>
      <c r="CU26" s="93"/>
      <c r="CV26" s="93"/>
      <c r="CW26" s="93"/>
      <c r="CX26" s="93"/>
      <c r="CY26" s="46"/>
      <c r="CZ26" s="59"/>
      <c r="DA26" s="95" t="s">
        <v>99</v>
      </c>
      <c r="DB26" s="89">
        <v>10065</v>
      </c>
      <c r="DC26" s="161"/>
    </row>
    <row r="27" spans="1:107" s="5" customFormat="1">
      <c r="A27" s="162"/>
      <c r="B27" s="165"/>
      <c r="C27" s="11"/>
      <c r="D27" s="88"/>
      <c r="E27" s="88"/>
      <c r="F27" s="88"/>
      <c r="G27" s="88"/>
      <c r="H27" s="88"/>
      <c r="I27" s="88"/>
      <c r="J27" s="88"/>
      <c r="K27" s="46"/>
      <c r="L27" s="59"/>
      <c r="M27" s="88" t="s">
        <v>846</v>
      </c>
      <c r="N27" s="65" t="s">
        <v>333</v>
      </c>
      <c r="O27" s="88">
        <v>30</v>
      </c>
      <c r="P27" s="88">
        <v>162.91999999999999</v>
      </c>
      <c r="Q27" s="53">
        <v>0.2</v>
      </c>
      <c r="R27" s="46">
        <f t="shared" si="6"/>
        <v>130.33599999999998</v>
      </c>
      <c r="S27" s="88"/>
      <c r="T27" s="88">
        <f t="shared" si="7"/>
        <v>0</v>
      </c>
      <c r="U27" s="88">
        <f t="shared" si="8"/>
        <v>0</v>
      </c>
      <c r="V27" s="46">
        <f t="shared" si="9"/>
        <v>5.4306666666666663</v>
      </c>
      <c r="W27" s="59">
        <f t="shared" si="10"/>
        <v>4.3445333333333327</v>
      </c>
      <c r="X27" s="161"/>
      <c r="Y27" s="88" t="s">
        <v>436</v>
      </c>
      <c r="Z27" s="88" t="s">
        <v>437</v>
      </c>
      <c r="AA27" s="93">
        <v>25</v>
      </c>
      <c r="AB27" s="93">
        <v>125</v>
      </c>
      <c r="AC27" s="93"/>
      <c r="AD27" s="93"/>
      <c r="AE27" s="93">
        <v>1</v>
      </c>
      <c r="AF27" s="48">
        <f>AE27*AB27</f>
        <v>125</v>
      </c>
      <c r="AG27" s="48">
        <f>AE27*AD27</f>
        <v>0</v>
      </c>
      <c r="AH27" s="48">
        <f>AB27/AA27</f>
        <v>5</v>
      </c>
      <c r="AI27" s="120">
        <f>AD27/AA27</f>
        <v>0</v>
      </c>
      <c r="AJ27" s="46"/>
      <c r="AK27" s="46"/>
      <c r="AL27" s="93"/>
      <c r="AM27" s="46"/>
      <c r="AN27" s="93"/>
      <c r="AO27" s="46"/>
      <c r="AP27" s="46"/>
      <c r="AQ27" s="46"/>
      <c r="AR27" s="46"/>
      <c r="AS27" s="46"/>
      <c r="AT27" s="59"/>
      <c r="AU27" s="161"/>
      <c r="AV27" s="128"/>
      <c r="AW27" s="92"/>
      <c r="AX27" s="74"/>
      <c r="AY27" s="74"/>
      <c r="AZ27" s="74"/>
      <c r="BA27" s="74"/>
      <c r="BB27" s="74"/>
      <c r="BC27" s="93">
        <f t="shared" si="1"/>
        <v>0</v>
      </c>
      <c r="BD27" s="93"/>
      <c r="BE27" s="46"/>
      <c r="BF27" s="59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9"/>
      <c r="BR27" s="161"/>
      <c r="BS27" s="88" t="s">
        <v>266</v>
      </c>
      <c r="BT27" s="88" t="s">
        <v>267</v>
      </c>
      <c r="BU27" s="88">
        <v>10</v>
      </c>
      <c r="BV27" s="88">
        <v>23.23828</v>
      </c>
      <c r="BW27" s="88"/>
      <c r="BX27" s="49">
        <f>BV27-(BV27*BW27)</f>
        <v>23.23828</v>
      </c>
      <c r="BY27" s="49"/>
      <c r="BZ27" s="49">
        <f>BY27*BV27</f>
        <v>0</v>
      </c>
      <c r="CA27" s="49">
        <f>BY27*BX27</f>
        <v>0</v>
      </c>
      <c r="CB27" s="49">
        <f>BV27/BU27</f>
        <v>2.3238279999999998</v>
      </c>
      <c r="CC27" s="100">
        <f>BX27/BU27</f>
        <v>2.3238279999999998</v>
      </c>
      <c r="CD27" s="88"/>
      <c r="CE27" s="88"/>
      <c r="CF27" s="93"/>
      <c r="CG27" s="46"/>
      <c r="CH27" s="88"/>
      <c r="CI27" s="46"/>
      <c r="CJ27" s="93"/>
      <c r="CK27" s="46"/>
      <c r="CL27" s="46"/>
      <c r="CM27" s="46"/>
      <c r="CN27" s="59"/>
      <c r="CO27" s="161"/>
      <c r="CP27" s="95"/>
      <c r="CQ27" s="88"/>
      <c r="CR27" s="93"/>
      <c r="CS27" s="93"/>
      <c r="CT27" s="93"/>
      <c r="CU27" s="93"/>
      <c r="CV27" s="93"/>
      <c r="CW27" s="93"/>
      <c r="CX27" s="93"/>
      <c r="CY27" s="46"/>
      <c r="CZ27" s="59"/>
      <c r="DA27" s="95" t="s">
        <v>100</v>
      </c>
      <c r="DB27" s="89">
        <v>10085</v>
      </c>
      <c r="DC27" s="161"/>
    </row>
    <row r="28" spans="1:107" s="5" customFormat="1">
      <c r="A28" s="162"/>
      <c r="B28" s="165"/>
      <c r="C28" s="11"/>
      <c r="D28" s="88"/>
      <c r="E28" s="88"/>
      <c r="F28" s="88"/>
      <c r="G28" s="88"/>
      <c r="H28" s="88"/>
      <c r="I28" s="88"/>
      <c r="J28" s="88"/>
      <c r="K28" s="46"/>
      <c r="L28" s="59"/>
      <c r="M28" s="88" t="s">
        <v>847</v>
      </c>
      <c r="N28" s="65" t="s">
        <v>334</v>
      </c>
      <c r="O28" s="88">
        <v>50</v>
      </c>
      <c r="P28" s="88">
        <v>96.34</v>
      </c>
      <c r="Q28" s="53">
        <v>0.2</v>
      </c>
      <c r="R28" s="46">
        <f t="shared" si="6"/>
        <v>77.072000000000003</v>
      </c>
      <c r="S28" s="88"/>
      <c r="T28" s="88">
        <f t="shared" si="7"/>
        <v>0</v>
      </c>
      <c r="U28" s="88">
        <f t="shared" si="8"/>
        <v>0</v>
      </c>
      <c r="V28" s="46">
        <f t="shared" si="9"/>
        <v>1.9268000000000001</v>
      </c>
      <c r="W28" s="59">
        <f t="shared" si="10"/>
        <v>1.5414400000000001</v>
      </c>
      <c r="X28" s="161"/>
      <c r="Y28" s="88"/>
      <c r="Z28" s="88"/>
      <c r="AA28" s="93"/>
      <c r="AB28" s="93"/>
      <c r="AC28" s="93"/>
      <c r="AD28" s="93"/>
      <c r="AE28" s="93"/>
      <c r="AF28" s="93">
        <f t="shared" si="0"/>
        <v>0</v>
      </c>
      <c r="AG28" s="93"/>
      <c r="AH28" s="46"/>
      <c r="AI28" s="59"/>
      <c r="AJ28" s="46"/>
      <c r="AK28" s="46"/>
      <c r="AL28" s="93"/>
      <c r="AM28" s="46"/>
      <c r="AN28" s="93"/>
      <c r="AO28" s="46"/>
      <c r="AP28" s="46"/>
      <c r="AQ28" s="46"/>
      <c r="AR28" s="46"/>
      <c r="AS28" s="46"/>
      <c r="AT28" s="59"/>
      <c r="AU28" s="161"/>
      <c r="AV28" s="128"/>
      <c r="AW28" s="92"/>
      <c r="AX28" s="74"/>
      <c r="AY28" s="74"/>
      <c r="AZ28" s="74"/>
      <c r="BA28" s="74"/>
      <c r="BB28" s="74"/>
      <c r="BC28" s="93">
        <f t="shared" si="1"/>
        <v>0</v>
      </c>
      <c r="BD28" s="93"/>
      <c r="BE28" s="46"/>
      <c r="BF28" s="59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9"/>
      <c r="BR28" s="161"/>
      <c r="BS28" s="88" t="s">
        <v>260</v>
      </c>
      <c r="BT28" s="88" t="s">
        <v>261</v>
      </c>
      <c r="BU28" s="88">
        <v>10</v>
      </c>
      <c r="BV28" s="88">
        <v>10.488919999999998</v>
      </c>
      <c r="BW28" s="88"/>
      <c r="BX28" s="49">
        <f>BV28-(BV28*BW28)</f>
        <v>10.488919999999998</v>
      </c>
      <c r="BY28" s="49"/>
      <c r="BZ28" s="49">
        <f>BY28*BV28</f>
        <v>0</v>
      </c>
      <c r="CA28" s="49">
        <f>BY28*BX28</f>
        <v>0</v>
      </c>
      <c r="CB28" s="49">
        <f>BV28/BU28</f>
        <v>1.0488919999999999</v>
      </c>
      <c r="CC28" s="100">
        <f>BX28/BU28</f>
        <v>1.0488919999999999</v>
      </c>
      <c r="CD28" s="88"/>
      <c r="CE28" s="88"/>
      <c r="CF28" s="93"/>
      <c r="CG28" s="46"/>
      <c r="CH28" s="88"/>
      <c r="CI28" s="46"/>
      <c r="CJ28" s="93"/>
      <c r="CK28" s="46"/>
      <c r="CL28" s="46"/>
      <c r="CM28" s="46"/>
      <c r="CN28" s="59"/>
      <c r="CO28" s="161"/>
      <c r="CP28" s="95"/>
      <c r="CQ28" s="88"/>
      <c r="CR28" s="93"/>
      <c r="CS28" s="93"/>
      <c r="CT28" s="93"/>
      <c r="CU28" s="93"/>
      <c r="CV28" s="93"/>
      <c r="CW28" s="93"/>
      <c r="CX28" s="93"/>
      <c r="CY28" s="46"/>
      <c r="CZ28" s="59"/>
      <c r="DA28" s="95"/>
      <c r="DB28" s="89"/>
      <c r="DC28" s="161"/>
    </row>
    <row r="29" spans="1:107" s="5" customFormat="1">
      <c r="A29" s="163"/>
      <c r="B29" s="165"/>
      <c r="C29" s="11"/>
      <c r="D29" s="65"/>
      <c r="E29" s="65"/>
      <c r="F29" s="65"/>
      <c r="G29" s="65"/>
      <c r="H29" s="65"/>
      <c r="I29" s="65"/>
      <c r="J29" s="65"/>
      <c r="K29" s="45"/>
      <c r="L29" s="119"/>
      <c r="M29" s="65" t="s">
        <v>848</v>
      </c>
      <c r="N29" s="65" t="s">
        <v>335</v>
      </c>
      <c r="O29" s="88">
        <v>100</v>
      </c>
      <c r="P29" s="65">
        <v>195.13</v>
      </c>
      <c r="Q29" s="53">
        <v>0.2</v>
      </c>
      <c r="R29" s="46">
        <f>P29*0.8</f>
        <v>156.10400000000001</v>
      </c>
      <c r="S29" s="65"/>
      <c r="T29" s="88">
        <f t="shared" si="7"/>
        <v>0</v>
      </c>
      <c r="U29" s="88">
        <f t="shared" si="8"/>
        <v>0</v>
      </c>
      <c r="V29" s="46">
        <f t="shared" si="9"/>
        <v>1.9513</v>
      </c>
      <c r="W29" s="59">
        <f t="shared" si="10"/>
        <v>1.5610400000000002</v>
      </c>
      <c r="X29" s="159"/>
      <c r="Y29" s="65"/>
      <c r="Z29" s="65"/>
      <c r="AA29" s="49"/>
      <c r="AB29" s="49"/>
      <c r="AC29" s="49"/>
      <c r="AD29" s="49"/>
      <c r="AE29" s="49"/>
      <c r="AF29" s="93">
        <f t="shared" si="0"/>
        <v>0</v>
      </c>
      <c r="AG29" s="93"/>
      <c r="AH29" s="46"/>
      <c r="AI29" s="59"/>
      <c r="AJ29" s="45"/>
      <c r="AK29" s="45"/>
      <c r="AL29" s="49"/>
      <c r="AM29" s="45"/>
      <c r="AN29" s="49"/>
      <c r="AO29" s="45"/>
      <c r="AP29" s="45"/>
      <c r="AQ29" s="45"/>
      <c r="AR29" s="45"/>
      <c r="AS29" s="45"/>
      <c r="AT29" s="119"/>
      <c r="AU29" s="159"/>
      <c r="AV29" s="131"/>
      <c r="AW29" s="44"/>
      <c r="AX29" s="71"/>
      <c r="AY29" s="71"/>
      <c r="AZ29" s="71"/>
      <c r="BA29" s="71"/>
      <c r="BB29" s="71"/>
      <c r="BC29" s="93">
        <f t="shared" si="1"/>
        <v>0</v>
      </c>
      <c r="BD29" s="93"/>
      <c r="BE29" s="46"/>
      <c r="BF29" s="59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127"/>
      <c r="BR29" s="159"/>
      <c r="BS29" s="65"/>
      <c r="BT29" s="65"/>
      <c r="BU29" s="65"/>
      <c r="BV29" s="65">
        <v>0</v>
      </c>
      <c r="BW29" s="65"/>
      <c r="BX29" s="65"/>
      <c r="BY29" s="65"/>
      <c r="BZ29" s="65"/>
      <c r="CA29" s="65"/>
      <c r="CB29" s="65"/>
      <c r="CC29" s="127"/>
      <c r="CD29" s="65"/>
      <c r="CE29" s="65"/>
      <c r="CF29" s="49"/>
      <c r="CG29" s="45"/>
      <c r="CH29" s="65"/>
      <c r="CI29" s="45"/>
      <c r="CJ29" s="49"/>
      <c r="CK29" s="45"/>
      <c r="CL29" s="45"/>
      <c r="CM29" s="45"/>
      <c r="CN29" s="119"/>
      <c r="CO29" s="159"/>
      <c r="CP29" s="129"/>
      <c r="CQ29" s="65"/>
      <c r="CR29" s="49"/>
      <c r="CS29" s="49"/>
      <c r="CT29" s="49"/>
      <c r="CU29" s="49"/>
      <c r="CV29" s="49"/>
      <c r="CW29" s="93"/>
      <c r="CX29" s="93"/>
      <c r="CY29" s="46"/>
      <c r="CZ29" s="59"/>
      <c r="DA29" s="129" t="s">
        <v>96</v>
      </c>
      <c r="DB29" s="127">
        <v>70500</v>
      </c>
      <c r="DC29" s="159"/>
    </row>
    <row r="30" spans="1:107" s="4" customFormat="1">
      <c r="A30" s="90" t="s">
        <v>47</v>
      </c>
      <c r="B30" s="130" t="s">
        <v>839</v>
      </c>
      <c r="C30" s="11" t="s">
        <v>838</v>
      </c>
      <c r="D30" s="65">
        <v>22.8</v>
      </c>
      <c r="E30" s="65">
        <v>73.63</v>
      </c>
      <c r="F30" s="54">
        <v>0.25</v>
      </c>
      <c r="G30" s="65">
        <f>E30*0.75</f>
        <v>55.222499999999997</v>
      </c>
      <c r="H30" s="65"/>
      <c r="I30" s="65">
        <f>H30*E30</f>
        <v>0</v>
      </c>
      <c r="J30" s="65">
        <f>H30*G30</f>
        <v>0</v>
      </c>
      <c r="K30" s="45">
        <f>E30/D30</f>
        <v>3.2293859649122805</v>
      </c>
      <c r="L30" s="119">
        <f>G30/D30</f>
        <v>2.4220394736842104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127"/>
      <c r="X30" s="91" t="s">
        <v>47</v>
      </c>
      <c r="Y30" s="65" t="s">
        <v>423</v>
      </c>
      <c r="Z30" s="65" t="s">
        <v>424</v>
      </c>
      <c r="AA30" s="49">
        <v>4.5</v>
      </c>
      <c r="AB30" s="49">
        <v>31.6</v>
      </c>
      <c r="AC30" s="49"/>
      <c r="AD30" s="49"/>
      <c r="AE30" s="49">
        <v>1</v>
      </c>
      <c r="AF30" s="48">
        <f>AE30*AB30</f>
        <v>31.6</v>
      </c>
      <c r="AG30" s="48">
        <f>AE30*AD30</f>
        <v>0</v>
      </c>
      <c r="AH30" s="48">
        <f>AB30/AA30</f>
        <v>7.0222222222222221</v>
      </c>
      <c r="AI30" s="120">
        <f>AD30/AA30</f>
        <v>0</v>
      </c>
      <c r="AJ30" s="45" t="s">
        <v>901</v>
      </c>
      <c r="AK30" s="45" t="s">
        <v>902</v>
      </c>
      <c r="AL30" s="49">
        <v>25</v>
      </c>
      <c r="AM30" s="45">
        <v>96.8</v>
      </c>
      <c r="AN30" s="54">
        <v>0.15</v>
      </c>
      <c r="AO30" s="48">
        <f>AM30-(AM30*AN30)</f>
        <v>82.28</v>
      </c>
      <c r="AP30" s="48"/>
      <c r="AQ30" s="48">
        <f>AP30*AM30</f>
        <v>0</v>
      </c>
      <c r="AR30" s="48">
        <f>AP30*AO30</f>
        <v>0</v>
      </c>
      <c r="AS30" s="48">
        <f>AM30/AL30</f>
        <v>3.8719999999999999</v>
      </c>
      <c r="AT30" s="120">
        <f>AO30/AL30</f>
        <v>3.2911999999999999</v>
      </c>
      <c r="AU30" s="91" t="s">
        <v>47</v>
      </c>
      <c r="AV30" s="131" t="s">
        <v>423</v>
      </c>
      <c r="AW30" s="44" t="s">
        <v>533</v>
      </c>
      <c r="AX30" s="71">
        <v>4.5</v>
      </c>
      <c r="AY30" s="71">
        <v>28.8</v>
      </c>
      <c r="AZ30" s="71"/>
      <c r="BA30" s="71"/>
      <c r="BB30" s="71">
        <v>1</v>
      </c>
      <c r="BC30" s="48">
        <f>BB30*AY30</f>
        <v>28.8</v>
      </c>
      <c r="BD30" s="48">
        <f>BB30*BA30</f>
        <v>0</v>
      </c>
      <c r="BE30" s="48">
        <f>AY30/AX30</f>
        <v>6.4</v>
      </c>
      <c r="BF30" s="120">
        <f>BA30/AX30</f>
        <v>0</v>
      </c>
      <c r="BG30" s="65" t="s">
        <v>735</v>
      </c>
      <c r="BH30" s="65" t="s">
        <v>736</v>
      </c>
      <c r="BI30" s="65">
        <v>25</v>
      </c>
      <c r="BJ30" s="65">
        <v>150</v>
      </c>
      <c r="BK30" s="65"/>
      <c r="BL30" s="65"/>
      <c r="BM30" s="65"/>
      <c r="BN30" s="48">
        <f>BM30*BJ30</f>
        <v>0</v>
      </c>
      <c r="BO30" s="48">
        <f>BM30*BL30</f>
        <v>0</v>
      </c>
      <c r="BP30" s="48">
        <f>BJ30/BI30</f>
        <v>6</v>
      </c>
      <c r="BQ30" s="120">
        <f>BL30/BI30</f>
        <v>0</v>
      </c>
      <c r="BR30" s="91" t="s">
        <v>47</v>
      </c>
      <c r="BS30" s="65" t="s">
        <v>237</v>
      </c>
      <c r="BT30" s="65" t="s">
        <v>238</v>
      </c>
      <c r="BU30" s="65">
        <v>28</v>
      </c>
      <c r="BV30" s="65">
        <v>166.65064000000001</v>
      </c>
      <c r="BW30" s="65"/>
      <c r="BX30" s="49">
        <f>BV30-(BV30*BW30)</f>
        <v>166.65064000000001</v>
      </c>
      <c r="BY30" s="49"/>
      <c r="BZ30" s="49">
        <f>BY30*BV30</f>
        <v>0</v>
      </c>
      <c r="CA30" s="49">
        <f>BY30*BX30</f>
        <v>0</v>
      </c>
      <c r="CB30" s="49">
        <f>BV30/BU30</f>
        <v>5.9518085714285718</v>
      </c>
      <c r="CC30" s="100">
        <f>BX30/BU30</f>
        <v>5.9518085714285718</v>
      </c>
      <c r="CD30" s="65" t="s">
        <v>675</v>
      </c>
      <c r="CE30" s="65" t="s">
        <v>676</v>
      </c>
      <c r="CF30" s="49">
        <v>20</v>
      </c>
      <c r="CG30" s="45">
        <v>132.45699999999999</v>
      </c>
      <c r="CH30" s="54">
        <v>0</v>
      </c>
      <c r="CI30" s="45">
        <v>132.45699999999999</v>
      </c>
      <c r="CJ30" s="49">
        <v>1</v>
      </c>
      <c r="CK30" s="48">
        <f>CJ30*CG30</f>
        <v>132.45699999999999</v>
      </c>
      <c r="CL30" s="48">
        <f>CJ30*CI30</f>
        <v>132.45699999999999</v>
      </c>
      <c r="CM30" s="48">
        <f>CG30/CF30</f>
        <v>6.6228499999999997</v>
      </c>
      <c r="CN30" s="120">
        <f>CI30/CF30</f>
        <v>6.6228499999999997</v>
      </c>
      <c r="CO30" s="91" t="s">
        <v>47</v>
      </c>
      <c r="CP30" s="129"/>
      <c r="CQ30" s="65"/>
      <c r="CR30" s="49"/>
      <c r="CS30" s="49"/>
      <c r="CT30" s="49"/>
      <c r="CU30" s="49"/>
      <c r="CV30" s="49"/>
      <c r="CW30" s="93"/>
      <c r="CX30" s="93"/>
      <c r="CY30" s="46"/>
      <c r="CZ30" s="59"/>
      <c r="DA30" s="129" t="s">
        <v>48</v>
      </c>
      <c r="DB30" s="127" t="s">
        <v>49</v>
      </c>
      <c r="DC30" s="91" t="s">
        <v>47</v>
      </c>
    </row>
    <row r="31" spans="1:107" s="7" customFormat="1">
      <c r="A31" s="61" t="s">
        <v>255</v>
      </c>
      <c r="B31" s="130"/>
      <c r="C31" s="11"/>
      <c r="D31" s="11"/>
      <c r="E31" s="11"/>
      <c r="F31" s="11"/>
      <c r="G31" s="11"/>
      <c r="H31" s="11"/>
      <c r="I31" s="11"/>
      <c r="J31" s="11"/>
      <c r="K31" s="48"/>
      <c r="L31" s="120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32"/>
      <c r="X31" s="134" t="s">
        <v>255</v>
      </c>
      <c r="Y31" s="11"/>
      <c r="Z31" s="11"/>
      <c r="AA31" s="51"/>
      <c r="AB31" s="51"/>
      <c r="AC31" s="51"/>
      <c r="AD31" s="51"/>
      <c r="AE31" s="51"/>
      <c r="AF31" s="93">
        <f t="shared" si="0"/>
        <v>0</v>
      </c>
      <c r="AG31" s="93"/>
      <c r="AH31" s="46"/>
      <c r="AI31" s="59"/>
      <c r="AJ31" s="48"/>
      <c r="AK31" s="48"/>
      <c r="AL31" s="51"/>
      <c r="AM31" s="48"/>
      <c r="AN31" s="51"/>
      <c r="AO31" s="48"/>
      <c r="AP31" s="48"/>
      <c r="AQ31" s="48"/>
      <c r="AR31" s="48"/>
      <c r="AS31" s="48"/>
      <c r="AT31" s="120"/>
      <c r="AU31" s="134" t="s">
        <v>255</v>
      </c>
      <c r="AV31" s="133"/>
      <c r="AW31" s="72"/>
      <c r="AX31" s="73"/>
      <c r="AY31" s="73"/>
      <c r="AZ31" s="73"/>
      <c r="BA31" s="73"/>
      <c r="BB31" s="73"/>
      <c r="BC31" s="93">
        <f t="shared" si="1"/>
        <v>0</v>
      </c>
      <c r="BD31" s="93"/>
      <c r="BE31" s="46"/>
      <c r="BF31" s="59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32"/>
      <c r="BR31" s="134" t="s">
        <v>255</v>
      </c>
      <c r="BS31" s="11" t="s">
        <v>256</v>
      </c>
      <c r="BT31" s="11" t="s">
        <v>257</v>
      </c>
      <c r="BU31" s="11">
        <v>1</v>
      </c>
      <c r="BV31" s="11">
        <v>103.83671999999999</v>
      </c>
      <c r="BW31" s="11"/>
      <c r="BX31" s="49">
        <f>BV31-(BV31*BW31)</f>
        <v>103.83671999999999</v>
      </c>
      <c r="BY31" s="49"/>
      <c r="BZ31" s="49">
        <f>BY31*BV31</f>
        <v>0</v>
      </c>
      <c r="CA31" s="49">
        <f>BY31*BX31</f>
        <v>0</v>
      </c>
      <c r="CB31" s="49">
        <f>BV31/BU31</f>
        <v>103.83671999999999</v>
      </c>
      <c r="CC31" s="100">
        <f>BX31/BU31</f>
        <v>103.83671999999999</v>
      </c>
      <c r="CD31" s="11"/>
      <c r="CE31" s="11"/>
      <c r="CF31" s="51"/>
      <c r="CG31" s="48"/>
      <c r="CH31" s="11"/>
      <c r="CI31" s="48"/>
      <c r="CJ31" s="51"/>
      <c r="CK31" s="48"/>
      <c r="CL31" s="48"/>
      <c r="CM31" s="48"/>
      <c r="CN31" s="120"/>
      <c r="CO31" s="134" t="s">
        <v>255</v>
      </c>
      <c r="CP31" s="130"/>
      <c r="CQ31" s="11"/>
      <c r="CR31" s="51"/>
      <c r="CS31" s="51"/>
      <c r="CT31" s="51"/>
      <c r="CU31" s="51"/>
      <c r="CV31" s="51"/>
      <c r="CW31" s="93"/>
      <c r="CX31" s="93"/>
      <c r="CY31" s="46"/>
      <c r="CZ31" s="59"/>
      <c r="DA31" s="130"/>
      <c r="DB31" s="132"/>
      <c r="DC31" s="134" t="s">
        <v>255</v>
      </c>
    </row>
    <row r="32" spans="1:107" s="4" customFormat="1">
      <c r="A32" s="164" t="s">
        <v>258</v>
      </c>
      <c r="B32" s="130"/>
      <c r="C32" s="11"/>
      <c r="D32" s="65"/>
      <c r="E32" s="65"/>
      <c r="F32" s="65"/>
      <c r="G32" s="65"/>
      <c r="H32" s="65"/>
      <c r="I32" s="65"/>
      <c r="J32" s="65"/>
      <c r="K32" s="45"/>
      <c r="L32" s="119"/>
      <c r="M32" s="65"/>
      <c r="N32" s="65"/>
      <c r="O32" s="88"/>
      <c r="P32" s="88"/>
      <c r="Q32" s="88"/>
      <c r="R32" s="88"/>
      <c r="S32" s="88"/>
      <c r="T32" s="88"/>
      <c r="U32" s="88"/>
      <c r="V32" s="88"/>
      <c r="W32" s="89"/>
      <c r="X32" s="158" t="s">
        <v>258</v>
      </c>
      <c r="Y32" s="65" t="s">
        <v>416</v>
      </c>
      <c r="Z32" s="88" t="s">
        <v>417</v>
      </c>
      <c r="AA32" s="93">
        <v>0.05</v>
      </c>
      <c r="AB32" s="93">
        <v>32.299999999999997</v>
      </c>
      <c r="AC32" s="93"/>
      <c r="AD32" s="93"/>
      <c r="AE32" s="93">
        <v>1</v>
      </c>
      <c r="AF32" s="48">
        <f>AE32*AB32</f>
        <v>32.299999999999997</v>
      </c>
      <c r="AG32" s="48">
        <f>AE32*AD32</f>
        <v>0</v>
      </c>
      <c r="AH32" s="48">
        <f>AB32/AA32</f>
        <v>645.99999999999989</v>
      </c>
      <c r="AI32" s="120">
        <f>AD32/AA32</f>
        <v>0</v>
      </c>
      <c r="AJ32" s="46"/>
      <c r="AK32" s="46"/>
      <c r="AL32" s="93"/>
      <c r="AM32" s="46"/>
      <c r="AN32" s="93"/>
      <c r="AO32" s="46"/>
      <c r="AP32" s="46"/>
      <c r="AQ32" s="46"/>
      <c r="AR32" s="46"/>
      <c r="AS32" s="46"/>
      <c r="AT32" s="59"/>
      <c r="AU32" s="158" t="s">
        <v>258</v>
      </c>
      <c r="AV32" s="128"/>
      <c r="AW32" s="92"/>
      <c r="AX32" s="74"/>
      <c r="AY32" s="74"/>
      <c r="AZ32" s="74"/>
      <c r="BA32" s="74"/>
      <c r="BB32" s="74"/>
      <c r="BC32" s="93">
        <f t="shared" si="1"/>
        <v>0</v>
      </c>
      <c r="BD32" s="93"/>
      <c r="BE32" s="46"/>
      <c r="BF32" s="59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9"/>
      <c r="BR32" s="158" t="s">
        <v>258</v>
      </c>
      <c r="BS32" s="65"/>
      <c r="BT32" s="65"/>
      <c r="BU32" s="88"/>
      <c r="BV32" s="88">
        <v>0</v>
      </c>
      <c r="BW32" s="88"/>
      <c r="BX32" s="88"/>
      <c r="BY32" s="88"/>
      <c r="BZ32" s="88"/>
      <c r="CA32" s="88"/>
      <c r="CB32" s="88"/>
      <c r="CC32" s="89"/>
      <c r="CD32" s="88"/>
      <c r="CE32" s="88"/>
      <c r="CF32" s="93"/>
      <c r="CG32" s="46"/>
      <c r="CH32" s="88"/>
      <c r="CI32" s="46"/>
      <c r="CJ32" s="93"/>
      <c r="CK32" s="46"/>
      <c r="CL32" s="46"/>
      <c r="CM32" s="46"/>
      <c r="CN32" s="59"/>
      <c r="CO32" s="158" t="s">
        <v>258</v>
      </c>
      <c r="CP32" s="95"/>
      <c r="CQ32" s="88"/>
      <c r="CR32" s="93"/>
      <c r="CS32" s="93"/>
      <c r="CT32" s="93"/>
      <c r="CU32" s="93"/>
      <c r="CV32" s="93"/>
      <c r="CW32" s="93"/>
      <c r="CX32" s="93"/>
      <c r="CY32" s="46"/>
      <c r="CZ32" s="59"/>
      <c r="DA32" s="129"/>
      <c r="DB32" s="127"/>
      <c r="DC32" s="158" t="s">
        <v>258</v>
      </c>
    </row>
    <row r="33" spans="1:107" s="4" customFormat="1">
      <c r="A33" s="163"/>
      <c r="B33" s="130"/>
      <c r="C33" s="11"/>
      <c r="D33" s="65"/>
      <c r="E33" s="65"/>
      <c r="F33" s="65"/>
      <c r="G33" s="65"/>
      <c r="H33" s="65"/>
      <c r="I33" s="65"/>
      <c r="J33" s="65"/>
      <c r="K33" s="45"/>
      <c r="L33" s="119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127"/>
      <c r="X33" s="159"/>
      <c r="Y33" s="65" t="s">
        <v>418</v>
      </c>
      <c r="Z33" s="65" t="s">
        <v>419</v>
      </c>
      <c r="AA33" s="49">
        <v>0.03</v>
      </c>
      <c r="AB33" s="49">
        <v>42.7</v>
      </c>
      <c r="AC33" s="49"/>
      <c r="AD33" s="49"/>
      <c r="AE33" s="49">
        <v>1</v>
      </c>
      <c r="AF33" s="48">
        <f>AE33*AB33</f>
        <v>42.7</v>
      </c>
      <c r="AG33" s="48">
        <f>AE33*AD33</f>
        <v>0</v>
      </c>
      <c r="AH33" s="48">
        <f>AB33/AA33</f>
        <v>1423.3333333333335</v>
      </c>
      <c r="AI33" s="120">
        <f>AD33/AA33</f>
        <v>0</v>
      </c>
      <c r="AJ33" s="45"/>
      <c r="AK33" s="45"/>
      <c r="AL33" s="49"/>
      <c r="AM33" s="45"/>
      <c r="AN33" s="49"/>
      <c r="AO33" s="45"/>
      <c r="AP33" s="45"/>
      <c r="AQ33" s="45"/>
      <c r="AR33" s="45"/>
      <c r="AS33" s="45"/>
      <c r="AT33" s="119"/>
      <c r="AU33" s="159"/>
      <c r="AV33" s="131"/>
      <c r="AW33" s="44"/>
      <c r="AX33" s="71"/>
      <c r="AY33" s="71"/>
      <c r="AZ33" s="71"/>
      <c r="BA33" s="71"/>
      <c r="BB33" s="71"/>
      <c r="BC33" s="93">
        <f t="shared" si="1"/>
        <v>0</v>
      </c>
      <c r="BD33" s="93"/>
      <c r="BE33" s="46"/>
      <c r="BF33" s="59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127"/>
      <c r="BR33" s="159"/>
      <c r="BS33" s="65" t="s">
        <v>912</v>
      </c>
      <c r="BT33" s="65" t="s">
        <v>259</v>
      </c>
      <c r="BU33" s="65">
        <v>24</v>
      </c>
      <c r="BV33" s="65">
        <v>164.21080000000001</v>
      </c>
      <c r="BW33" s="65"/>
      <c r="BX33" s="49">
        <f>BV33-(BV33*BW33)</f>
        <v>164.21080000000001</v>
      </c>
      <c r="BY33" s="49"/>
      <c r="BZ33" s="49">
        <f>BY33*BV33</f>
        <v>0</v>
      </c>
      <c r="CA33" s="49">
        <f>BY33*BX33</f>
        <v>0</v>
      </c>
      <c r="CB33" s="49">
        <f>BV33/BU33</f>
        <v>6.8421166666666666</v>
      </c>
      <c r="CC33" s="100">
        <f>BX33/BU33</f>
        <v>6.8421166666666666</v>
      </c>
      <c r="CD33" s="65"/>
      <c r="CE33" s="65"/>
      <c r="CF33" s="49"/>
      <c r="CG33" s="45"/>
      <c r="CH33" s="65"/>
      <c r="CI33" s="45"/>
      <c r="CJ33" s="49"/>
      <c r="CK33" s="45"/>
      <c r="CL33" s="45"/>
      <c r="CM33" s="45"/>
      <c r="CN33" s="119"/>
      <c r="CO33" s="159"/>
      <c r="CP33" s="129"/>
      <c r="CQ33" s="65"/>
      <c r="CR33" s="49"/>
      <c r="CS33" s="49"/>
      <c r="CT33" s="49"/>
      <c r="CU33" s="49"/>
      <c r="CV33" s="49"/>
      <c r="CW33" s="93"/>
      <c r="CX33" s="93"/>
      <c r="CY33" s="46"/>
      <c r="CZ33" s="59"/>
      <c r="DA33" s="129"/>
      <c r="DB33" s="127"/>
      <c r="DC33" s="159"/>
    </row>
    <row r="34" spans="1:107" s="5" customFormat="1">
      <c r="A34" s="90" t="s">
        <v>57</v>
      </c>
      <c r="B34" s="130"/>
      <c r="C34" s="11"/>
      <c r="D34" s="65"/>
      <c r="E34" s="65"/>
      <c r="F34" s="65"/>
      <c r="G34" s="65"/>
      <c r="H34" s="65"/>
      <c r="I34" s="65"/>
      <c r="J34" s="65"/>
      <c r="K34" s="45"/>
      <c r="L34" s="119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127"/>
      <c r="X34" s="91" t="s">
        <v>57</v>
      </c>
      <c r="Y34" s="65"/>
      <c r="Z34" s="65"/>
      <c r="AA34" s="49"/>
      <c r="AB34" s="49"/>
      <c r="AC34" s="49"/>
      <c r="AD34" s="49"/>
      <c r="AE34" s="49"/>
      <c r="AF34" s="93">
        <f t="shared" si="0"/>
        <v>0</v>
      </c>
      <c r="AG34" s="93"/>
      <c r="AH34" s="46"/>
      <c r="AI34" s="59"/>
      <c r="AJ34" s="45"/>
      <c r="AK34" s="45"/>
      <c r="AL34" s="49"/>
      <c r="AM34" s="45"/>
      <c r="AN34" s="49"/>
      <c r="AO34" s="45"/>
      <c r="AP34" s="45"/>
      <c r="AQ34" s="45"/>
      <c r="AR34" s="45"/>
      <c r="AS34" s="45"/>
      <c r="AT34" s="119"/>
      <c r="AU34" s="91" t="s">
        <v>57</v>
      </c>
      <c r="AV34" s="131"/>
      <c r="AW34" s="44"/>
      <c r="AX34" s="71"/>
      <c r="AY34" s="71"/>
      <c r="AZ34" s="71"/>
      <c r="BA34" s="71"/>
      <c r="BB34" s="71"/>
      <c r="BC34" s="93">
        <f t="shared" si="1"/>
        <v>0</v>
      </c>
      <c r="BD34" s="93"/>
      <c r="BE34" s="46"/>
      <c r="BF34" s="59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127"/>
      <c r="BR34" s="91" t="s">
        <v>57</v>
      </c>
      <c r="BS34" s="65"/>
      <c r="BT34" s="65"/>
      <c r="BU34" s="65"/>
      <c r="BV34" s="65">
        <v>0</v>
      </c>
      <c r="BW34" s="65"/>
      <c r="BX34" s="65"/>
      <c r="BY34" s="65"/>
      <c r="BZ34" s="65"/>
      <c r="CA34" s="65"/>
      <c r="CB34" s="65"/>
      <c r="CC34" s="127"/>
      <c r="CD34" s="65"/>
      <c r="CE34" s="65"/>
      <c r="CF34" s="49"/>
      <c r="CG34" s="45"/>
      <c r="CH34" s="65"/>
      <c r="CI34" s="45"/>
      <c r="CJ34" s="49"/>
      <c r="CK34" s="45"/>
      <c r="CL34" s="45"/>
      <c r="CM34" s="45"/>
      <c r="CN34" s="119"/>
      <c r="CO34" s="91" t="s">
        <v>57</v>
      </c>
      <c r="CP34" s="129"/>
      <c r="CQ34" s="65"/>
      <c r="CR34" s="49"/>
      <c r="CS34" s="49"/>
      <c r="CT34" s="49"/>
      <c r="CU34" s="49"/>
      <c r="CV34" s="49"/>
      <c r="CW34" s="93"/>
      <c r="CX34" s="93"/>
      <c r="CY34" s="46"/>
      <c r="CZ34" s="59"/>
      <c r="DA34" s="129" t="s">
        <v>58</v>
      </c>
      <c r="DB34" s="127" t="s">
        <v>59</v>
      </c>
      <c r="DC34" s="91" t="s">
        <v>57</v>
      </c>
    </row>
    <row r="35" spans="1:107" s="4" customFormat="1">
      <c r="A35" s="90" t="s">
        <v>77</v>
      </c>
      <c r="B35" s="130"/>
      <c r="C35" s="11"/>
      <c r="D35" s="65"/>
      <c r="E35" s="65"/>
      <c r="F35" s="65"/>
      <c r="G35" s="65"/>
      <c r="H35" s="65"/>
      <c r="I35" s="65"/>
      <c r="J35" s="65"/>
      <c r="K35" s="45"/>
      <c r="L35" s="119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127"/>
      <c r="X35" s="91" t="s">
        <v>77</v>
      </c>
      <c r="Y35" s="65" t="s">
        <v>438</v>
      </c>
      <c r="Z35" s="65" t="s">
        <v>439</v>
      </c>
      <c r="AA35" s="49">
        <v>1</v>
      </c>
      <c r="AB35" s="49">
        <v>289</v>
      </c>
      <c r="AC35" s="49"/>
      <c r="AD35" s="49"/>
      <c r="AE35" s="49">
        <v>0</v>
      </c>
      <c r="AF35" s="48">
        <f>AE35*AB35</f>
        <v>0</v>
      </c>
      <c r="AG35" s="48">
        <f>AE35*AD35</f>
        <v>0</v>
      </c>
      <c r="AH35" s="48">
        <f>AB35/AA35</f>
        <v>289</v>
      </c>
      <c r="AI35" s="120">
        <f>AD35/AA35</f>
        <v>0</v>
      </c>
      <c r="AJ35" s="45"/>
      <c r="AK35" s="45"/>
      <c r="AL35" s="49"/>
      <c r="AM35" s="45"/>
      <c r="AN35" s="49"/>
      <c r="AO35" s="45"/>
      <c r="AP35" s="45"/>
      <c r="AQ35" s="45"/>
      <c r="AR35" s="45"/>
      <c r="AS35" s="45"/>
      <c r="AT35" s="119"/>
      <c r="AU35" s="91" t="s">
        <v>77</v>
      </c>
      <c r="AV35" s="131"/>
      <c r="AW35" s="44"/>
      <c r="AX35" s="71"/>
      <c r="AY35" s="71"/>
      <c r="AZ35" s="71"/>
      <c r="BA35" s="71"/>
      <c r="BB35" s="71"/>
      <c r="BC35" s="93">
        <f t="shared" si="1"/>
        <v>0</v>
      </c>
      <c r="BD35" s="93"/>
      <c r="BE35" s="46"/>
      <c r="BF35" s="59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127"/>
      <c r="BR35" s="91" t="s">
        <v>77</v>
      </c>
      <c r="BS35" s="65" t="s">
        <v>289</v>
      </c>
      <c r="BT35" s="65" t="s">
        <v>290</v>
      </c>
      <c r="BU35" s="65">
        <v>1</v>
      </c>
      <c r="BV35" s="65">
        <v>443.04623999999995</v>
      </c>
      <c r="BW35" s="65"/>
      <c r="BX35" s="49">
        <f>BV35-(BV35*BW35)</f>
        <v>443.04623999999995</v>
      </c>
      <c r="BY35" s="49"/>
      <c r="BZ35" s="49">
        <f>BY35*BV35</f>
        <v>0</v>
      </c>
      <c r="CA35" s="49">
        <f>BY35*BX35</f>
        <v>0</v>
      </c>
      <c r="CB35" s="49">
        <f>BV35/BU35</f>
        <v>443.04623999999995</v>
      </c>
      <c r="CC35" s="100">
        <f>BX35/BU35</f>
        <v>443.04623999999995</v>
      </c>
      <c r="CD35" s="65"/>
      <c r="CE35" s="65"/>
      <c r="CF35" s="49"/>
      <c r="CG35" s="45"/>
      <c r="CH35" s="65"/>
      <c r="CI35" s="45"/>
      <c r="CJ35" s="49"/>
      <c r="CK35" s="45"/>
      <c r="CL35" s="45"/>
      <c r="CM35" s="45"/>
      <c r="CN35" s="119"/>
      <c r="CO35" s="91" t="s">
        <v>77</v>
      </c>
      <c r="CP35" s="129"/>
      <c r="CQ35" s="65"/>
      <c r="CR35" s="49"/>
      <c r="CS35" s="49"/>
      <c r="CT35" s="49"/>
      <c r="CU35" s="49"/>
      <c r="CV35" s="49"/>
      <c r="CW35" s="93"/>
      <c r="CX35" s="93"/>
      <c r="CY35" s="46"/>
      <c r="CZ35" s="59"/>
      <c r="DA35" s="129" t="s">
        <v>289</v>
      </c>
      <c r="DB35" s="127" t="s">
        <v>76</v>
      </c>
      <c r="DC35" s="91" t="s">
        <v>77</v>
      </c>
    </row>
    <row r="36" spans="1:107" s="6" customFormat="1">
      <c r="A36" s="164" t="s">
        <v>103</v>
      </c>
      <c r="B36" s="165"/>
      <c r="C36" s="11"/>
      <c r="D36" s="88"/>
      <c r="E36" s="88"/>
      <c r="F36" s="88"/>
      <c r="G36" s="88"/>
      <c r="H36" s="88"/>
      <c r="I36" s="88"/>
      <c r="J36" s="88"/>
      <c r="K36" s="46"/>
      <c r="L36" s="59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9"/>
      <c r="X36" s="158" t="s">
        <v>103</v>
      </c>
      <c r="Y36" s="88"/>
      <c r="Z36" s="88"/>
      <c r="AA36" s="93"/>
      <c r="AB36" s="93"/>
      <c r="AC36" s="93"/>
      <c r="AD36" s="93"/>
      <c r="AE36" s="93"/>
      <c r="AF36" s="93">
        <f t="shared" si="0"/>
        <v>0</v>
      </c>
      <c r="AG36" s="93"/>
      <c r="AH36" s="46"/>
      <c r="AI36" s="59"/>
      <c r="AJ36" s="46"/>
      <c r="AK36" s="46"/>
      <c r="AL36" s="93"/>
      <c r="AM36" s="46"/>
      <c r="AN36" s="93"/>
      <c r="AO36" s="46"/>
      <c r="AP36" s="46"/>
      <c r="AQ36" s="46"/>
      <c r="AR36" s="46"/>
      <c r="AS36" s="46"/>
      <c r="AT36" s="59"/>
      <c r="AU36" s="158" t="s">
        <v>103</v>
      </c>
      <c r="AV36" s="128"/>
      <c r="AW36" s="92"/>
      <c r="AX36" s="74"/>
      <c r="AY36" s="74"/>
      <c r="AZ36" s="74"/>
      <c r="BA36" s="74"/>
      <c r="BB36" s="74"/>
      <c r="BC36" s="93">
        <f t="shared" si="1"/>
        <v>0</v>
      </c>
      <c r="BD36" s="93"/>
      <c r="BE36" s="46"/>
      <c r="BF36" s="59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9"/>
      <c r="BR36" s="158" t="s">
        <v>103</v>
      </c>
      <c r="BS36" s="88"/>
      <c r="BT36" s="88"/>
      <c r="BU36" s="88"/>
      <c r="BV36" s="88">
        <v>0</v>
      </c>
      <c r="BW36" s="88"/>
      <c r="BX36" s="88"/>
      <c r="BY36" s="88"/>
      <c r="BZ36" s="88"/>
      <c r="CA36" s="88"/>
      <c r="CB36" s="88"/>
      <c r="CC36" s="89"/>
      <c r="CD36" s="88"/>
      <c r="CE36" s="88"/>
      <c r="CF36" s="93"/>
      <c r="CG36" s="46"/>
      <c r="CH36" s="88"/>
      <c r="CI36" s="46"/>
      <c r="CJ36" s="93"/>
      <c r="CK36" s="46"/>
      <c r="CL36" s="46"/>
      <c r="CM36" s="46"/>
      <c r="CN36" s="59"/>
      <c r="CO36" s="158" t="s">
        <v>103</v>
      </c>
      <c r="CP36" s="95"/>
      <c r="CQ36" s="88"/>
      <c r="CR36" s="93"/>
      <c r="CS36" s="93"/>
      <c r="CT36" s="93"/>
      <c r="CU36" s="93"/>
      <c r="CV36" s="93"/>
      <c r="CW36" s="93"/>
      <c r="CX36" s="93"/>
      <c r="CY36" s="46"/>
      <c r="CZ36" s="59"/>
      <c r="DA36" s="95" t="s">
        <v>101</v>
      </c>
      <c r="DB36" s="89" t="s">
        <v>74</v>
      </c>
      <c r="DC36" s="158" t="s">
        <v>103</v>
      </c>
    </row>
    <row r="37" spans="1:107" s="5" customFormat="1">
      <c r="A37" s="163"/>
      <c r="B37" s="165"/>
      <c r="C37" s="11"/>
      <c r="D37" s="65"/>
      <c r="E37" s="65"/>
      <c r="F37" s="65"/>
      <c r="G37" s="65"/>
      <c r="H37" s="65"/>
      <c r="I37" s="65"/>
      <c r="J37" s="65"/>
      <c r="K37" s="45"/>
      <c r="L37" s="119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127"/>
      <c r="X37" s="159"/>
      <c r="Y37" s="65"/>
      <c r="Z37" s="65"/>
      <c r="AA37" s="49"/>
      <c r="AB37" s="49"/>
      <c r="AC37" s="49"/>
      <c r="AD37" s="49"/>
      <c r="AE37" s="49"/>
      <c r="AF37" s="93">
        <f t="shared" si="0"/>
        <v>0</v>
      </c>
      <c r="AG37" s="93"/>
      <c r="AH37" s="46"/>
      <c r="AI37" s="59"/>
      <c r="AJ37" s="45"/>
      <c r="AK37" s="45"/>
      <c r="AL37" s="49"/>
      <c r="AM37" s="45"/>
      <c r="AN37" s="49"/>
      <c r="AO37" s="45"/>
      <c r="AP37" s="45"/>
      <c r="AQ37" s="45"/>
      <c r="AR37" s="45"/>
      <c r="AS37" s="45"/>
      <c r="AT37" s="119"/>
      <c r="AU37" s="159"/>
      <c r="AV37" s="131"/>
      <c r="AW37" s="44"/>
      <c r="AX37" s="71"/>
      <c r="AY37" s="71"/>
      <c r="AZ37" s="71"/>
      <c r="BA37" s="71"/>
      <c r="BB37" s="71"/>
      <c r="BC37" s="93">
        <f t="shared" si="1"/>
        <v>0</v>
      </c>
      <c r="BD37" s="93"/>
      <c r="BE37" s="46"/>
      <c r="BF37" s="59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127"/>
      <c r="BR37" s="159"/>
      <c r="BS37" s="65"/>
      <c r="BT37" s="65"/>
      <c r="BU37" s="65"/>
      <c r="BV37" s="65">
        <v>0</v>
      </c>
      <c r="BW37" s="65"/>
      <c r="BX37" s="65"/>
      <c r="BY37" s="65"/>
      <c r="BZ37" s="65"/>
      <c r="CA37" s="65"/>
      <c r="CB37" s="65"/>
      <c r="CC37" s="127"/>
      <c r="CD37" s="65"/>
      <c r="CE37" s="65"/>
      <c r="CF37" s="49"/>
      <c r="CG37" s="45"/>
      <c r="CH37" s="65"/>
      <c r="CI37" s="45"/>
      <c r="CJ37" s="49"/>
      <c r="CK37" s="45"/>
      <c r="CL37" s="45"/>
      <c r="CM37" s="45"/>
      <c r="CN37" s="119"/>
      <c r="CO37" s="159"/>
      <c r="CP37" s="129"/>
      <c r="CQ37" s="65"/>
      <c r="CR37" s="49"/>
      <c r="CS37" s="49"/>
      <c r="CT37" s="49"/>
      <c r="CU37" s="49"/>
      <c r="CV37" s="49"/>
      <c r="CW37" s="93"/>
      <c r="CX37" s="93"/>
      <c r="CY37" s="46"/>
      <c r="CZ37" s="59"/>
      <c r="DA37" s="129" t="s">
        <v>102</v>
      </c>
      <c r="DB37" s="127" t="s">
        <v>75</v>
      </c>
      <c r="DC37" s="159"/>
    </row>
    <row r="38" spans="1:107" s="5" customFormat="1">
      <c r="A38" s="90" t="s">
        <v>271</v>
      </c>
      <c r="B38" s="130"/>
      <c r="C38" s="11" t="s">
        <v>834</v>
      </c>
      <c r="D38" s="65">
        <v>1</v>
      </c>
      <c r="E38" s="65">
        <v>56.91</v>
      </c>
      <c r="F38" s="54">
        <v>0.25</v>
      </c>
      <c r="G38" s="65">
        <f>E38*0.75</f>
        <v>42.682499999999997</v>
      </c>
      <c r="H38" s="65"/>
      <c r="I38" s="65">
        <f>H38*E38</f>
        <v>0</v>
      </c>
      <c r="J38" s="65">
        <f>H38*G38</f>
        <v>0</v>
      </c>
      <c r="K38" s="45">
        <f>E38/D38</f>
        <v>56.91</v>
      </c>
      <c r="L38" s="119">
        <f>G38/D38</f>
        <v>42.682499999999997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127"/>
      <c r="X38" s="91" t="s">
        <v>271</v>
      </c>
      <c r="Y38" s="65"/>
      <c r="Z38" s="65"/>
      <c r="AA38" s="49"/>
      <c r="AB38" s="49"/>
      <c r="AC38" s="49"/>
      <c r="AD38" s="49"/>
      <c r="AE38" s="49"/>
      <c r="AF38" s="93">
        <f t="shared" si="0"/>
        <v>0</v>
      </c>
      <c r="AG38" s="93"/>
      <c r="AH38" s="46"/>
      <c r="AI38" s="59"/>
      <c r="AJ38" s="45"/>
      <c r="AK38" s="45"/>
      <c r="AL38" s="49"/>
      <c r="AM38" s="45"/>
      <c r="AN38" s="49"/>
      <c r="AO38" s="45"/>
      <c r="AP38" s="45"/>
      <c r="AQ38" s="45"/>
      <c r="AR38" s="45"/>
      <c r="AS38" s="45"/>
      <c r="AT38" s="119"/>
      <c r="AU38" s="91" t="s">
        <v>271</v>
      </c>
      <c r="AV38" s="131"/>
      <c r="AW38" s="44"/>
      <c r="AX38" s="71"/>
      <c r="AY38" s="71"/>
      <c r="AZ38" s="71"/>
      <c r="BA38" s="71"/>
      <c r="BB38" s="71"/>
      <c r="BC38" s="93">
        <f t="shared" si="1"/>
        <v>0</v>
      </c>
      <c r="BD38" s="93"/>
      <c r="BE38" s="46"/>
      <c r="BF38" s="59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127"/>
      <c r="BR38" s="91" t="s">
        <v>271</v>
      </c>
      <c r="BS38" s="65" t="s">
        <v>272</v>
      </c>
      <c r="BT38" s="65" t="s">
        <v>273</v>
      </c>
      <c r="BU38" s="65">
        <v>1</v>
      </c>
      <c r="BV38" s="65">
        <v>37.80556</v>
      </c>
      <c r="BW38" s="65"/>
      <c r="BX38" s="49">
        <f>BV38-(BV38*BW38)</f>
        <v>37.80556</v>
      </c>
      <c r="BY38" s="49"/>
      <c r="BZ38" s="49">
        <f>BY38*BV38</f>
        <v>0</v>
      </c>
      <c r="CA38" s="49">
        <f>BY38*BX38</f>
        <v>0</v>
      </c>
      <c r="CB38" s="49">
        <f>BV38/BU38</f>
        <v>37.80556</v>
      </c>
      <c r="CC38" s="100">
        <f>BX38/BU38</f>
        <v>37.80556</v>
      </c>
      <c r="CD38" s="65"/>
      <c r="CE38" s="65"/>
      <c r="CF38" s="49"/>
      <c r="CG38" s="45"/>
      <c r="CH38" s="65"/>
      <c r="CI38" s="45"/>
      <c r="CJ38" s="49"/>
      <c r="CK38" s="45"/>
      <c r="CL38" s="45"/>
      <c r="CM38" s="45"/>
      <c r="CN38" s="119"/>
      <c r="CO38" s="91" t="s">
        <v>271</v>
      </c>
      <c r="CP38" s="129"/>
      <c r="CQ38" s="65"/>
      <c r="CR38" s="49"/>
      <c r="CS38" s="49"/>
      <c r="CT38" s="49"/>
      <c r="CU38" s="49"/>
      <c r="CV38" s="49"/>
      <c r="CW38" s="93"/>
      <c r="CX38" s="93"/>
      <c r="CY38" s="46"/>
      <c r="CZ38" s="59"/>
      <c r="DA38" s="129"/>
      <c r="DB38" s="127"/>
      <c r="DC38" s="91" t="s">
        <v>271</v>
      </c>
    </row>
    <row r="39" spans="1:107" s="5" customFormat="1">
      <c r="A39" s="90" t="s">
        <v>283</v>
      </c>
      <c r="B39" s="130"/>
      <c r="C39" s="11"/>
      <c r="D39" s="65"/>
      <c r="E39" s="65"/>
      <c r="F39" s="65"/>
      <c r="G39" s="65"/>
      <c r="H39" s="65"/>
      <c r="I39" s="65"/>
      <c r="J39" s="65"/>
      <c r="K39" s="45"/>
      <c r="L39" s="119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127"/>
      <c r="X39" s="91" t="s">
        <v>283</v>
      </c>
      <c r="Y39" s="65" t="s">
        <v>789</v>
      </c>
      <c r="Z39" s="65" t="s">
        <v>429</v>
      </c>
      <c r="AA39" s="49">
        <v>1</v>
      </c>
      <c r="AB39" s="49">
        <v>15.4</v>
      </c>
      <c r="AC39" s="49"/>
      <c r="AD39" s="49"/>
      <c r="AE39" s="49">
        <v>1</v>
      </c>
      <c r="AF39" s="48">
        <f>AE39*AB39</f>
        <v>15.4</v>
      </c>
      <c r="AG39" s="48">
        <f>AE39*AD39</f>
        <v>0</v>
      </c>
      <c r="AH39" s="48">
        <f>AB39/AA39</f>
        <v>15.4</v>
      </c>
      <c r="AI39" s="120">
        <f>AD39/AA39</f>
        <v>0</v>
      </c>
      <c r="AJ39" s="45"/>
      <c r="AK39" s="45"/>
      <c r="AL39" s="49"/>
      <c r="AM39" s="45"/>
      <c r="AN39" s="49"/>
      <c r="AO39" s="45"/>
      <c r="AP39" s="45"/>
      <c r="AQ39" s="45"/>
      <c r="AR39" s="45"/>
      <c r="AS39" s="45"/>
      <c r="AT39" s="119"/>
      <c r="AU39" s="91" t="s">
        <v>283</v>
      </c>
      <c r="AV39" s="131" t="s">
        <v>593</v>
      </c>
      <c r="AW39" s="44" t="s">
        <v>594</v>
      </c>
      <c r="AX39" s="71">
        <v>1</v>
      </c>
      <c r="AY39" s="71">
        <v>12</v>
      </c>
      <c r="AZ39" s="71"/>
      <c r="BA39" s="71"/>
      <c r="BB39" s="71">
        <v>1</v>
      </c>
      <c r="BC39" s="48">
        <f>BB39*AY39</f>
        <v>12</v>
      </c>
      <c r="BD39" s="48">
        <f>BB39*BA39</f>
        <v>0</v>
      </c>
      <c r="BE39" s="48">
        <f>AY39/AX39</f>
        <v>12</v>
      </c>
      <c r="BF39" s="120">
        <f>BA39/AX39</f>
        <v>0</v>
      </c>
      <c r="BG39" s="65" t="s">
        <v>717</v>
      </c>
      <c r="BH39" s="65" t="s">
        <v>718</v>
      </c>
      <c r="BI39" s="65">
        <v>1</v>
      </c>
      <c r="BJ39" s="65">
        <v>4</v>
      </c>
      <c r="BK39" s="65"/>
      <c r="BL39" s="65"/>
      <c r="BM39" s="65"/>
      <c r="BN39" s="48">
        <f>BM39*BJ39</f>
        <v>0</v>
      </c>
      <c r="BO39" s="48">
        <f>BM39*BL39</f>
        <v>0</v>
      </c>
      <c r="BP39" s="48">
        <f>BJ39/BI39</f>
        <v>4</v>
      </c>
      <c r="BQ39" s="120">
        <f>BL39/BI39</f>
        <v>0</v>
      </c>
      <c r="BR39" s="91" t="s">
        <v>283</v>
      </c>
      <c r="BS39" s="65" t="s">
        <v>245</v>
      </c>
      <c r="BT39" s="65" t="s">
        <v>246</v>
      </c>
      <c r="BU39" s="65">
        <v>1</v>
      </c>
      <c r="BV39" s="65">
        <v>10.14208</v>
      </c>
      <c r="BW39" s="65"/>
      <c r="BX39" s="49">
        <f>BV39-(BV39*BW39)</f>
        <v>10.14208</v>
      </c>
      <c r="BY39" s="49"/>
      <c r="BZ39" s="49">
        <f>BY39*BV39</f>
        <v>0</v>
      </c>
      <c r="CA39" s="49">
        <f>BY39*BX39</f>
        <v>0</v>
      </c>
      <c r="CB39" s="49">
        <f>BV39/BU39</f>
        <v>10.14208</v>
      </c>
      <c r="CC39" s="100">
        <f>BX39/BU39</f>
        <v>10.14208</v>
      </c>
      <c r="CD39" s="65" t="s">
        <v>123</v>
      </c>
      <c r="CE39" s="65" t="s">
        <v>672</v>
      </c>
      <c r="CF39" s="49">
        <v>1</v>
      </c>
      <c r="CG39" s="45">
        <v>10.225800000000001</v>
      </c>
      <c r="CH39" s="54">
        <v>0</v>
      </c>
      <c r="CI39" s="45">
        <v>10.225800000000001</v>
      </c>
      <c r="CJ39" s="49">
        <v>1</v>
      </c>
      <c r="CK39" s="48">
        <f>CJ39*CG39</f>
        <v>10.225800000000001</v>
      </c>
      <c r="CL39" s="48">
        <f>CJ39*CI39</f>
        <v>10.225800000000001</v>
      </c>
      <c r="CM39" s="48">
        <f>CG39/CF39</f>
        <v>10.225800000000001</v>
      </c>
      <c r="CN39" s="120">
        <f>CI39/CF39</f>
        <v>10.225800000000001</v>
      </c>
      <c r="CO39" s="91" t="s">
        <v>283</v>
      </c>
      <c r="CP39" s="129"/>
      <c r="CQ39" s="65"/>
      <c r="CR39" s="49"/>
      <c r="CS39" s="49"/>
      <c r="CT39" s="49"/>
      <c r="CU39" s="49"/>
      <c r="CV39" s="49"/>
      <c r="CW39" s="93"/>
      <c r="CX39" s="93"/>
      <c r="CY39" s="46"/>
      <c r="CZ39" s="59"/>
      <c r="DA39" s="129"/>
      <c r="DB39" s="127"/>
      <c r="DC39" s="91" t="s">
        <v>283</v>
      </c>
    </row>
    <row r="40" spans="1:107" s="5" customFormat="1">
      <c r="A40" s="90" t="s">
        <v>284</v>
      </c>
      <c r="B40" s="130"/>
      <c r="C40" s="11"/>
      <c r="D40" s="65"/>
      <c r="E40" s="65"/>
      <c r="F40" s="65"/>
      <c r="G40" s="65"/>
      <c r="H40" s="65"/>
      <c r="I40" s="65"/>
      <c r="J40" s="65"/>
      <c r="K40" s="45"/>
      <c r="L40" s="119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127"/>
      <c r="X40" s="91" t="s">
        <v>284</v>
      </c>
      <c r="Y40" s="65"/>
      <c r="Z40" s="65"/>
      <c r="AA40" s="49"/>
      <c r="AB40" s="49"/>
      <c r="AC40" s="49"/>
      <c r="AD40" s="49"/>
      <c r="AE40" s="49"/>
      <c r="AF40" s="93">
        <f t="shared" si="0"/>
        <v>0</v>
      </c>
      <c r="AG40" s="93"/>
      <c r="AH40" s="46"/>
      <c r="AI40" s="59"/>
      <c r="AJ40" s="45"/>
      <c r="AK40" s="45"/>
      <c r="AL40" s="49"/>
      <c r="AM40" s="45"/>
      <c r="AN40" s="49"/>
      <c r="AO40" s="45"/>
      <c r="AP40" s="45"/>
      <c r="AQ40" s="45"/>
      <c r="AR40" s="45"/>
      <c r="AS40" s="45"/>
      <c r="AT40" s="119"/>
      <c r="AU40" s="91" t="s">
        <v>284</v>
      </c>
      <c r="AV40" s="131"/>
      <c r="AW40" s="44" t="s">
        <v>595</v>
      </c>
      <c r="AX40" s="71">
        <v>1</v>
      </c>
      <c r="AY40" s="71">
        <v>15</v>
      </c>
      <c r="AZ40" s="71"/>
      <c r="BA40" s="71"/>
      <c r="BB40" s="71">
        <v>1</v>
      </c>
      <c r="BC40" s="48">
        <f>BB40*AY40</f>
        <v>15</v>
      </c>
      <c r="BD40" s="48">
        <f>BB40*BA40</f>
        <v>0</v>
      </c>
      <c r="BE40" s="48">
        <f>AY40/AX40</f>
        <v>15</v>
      </c>
      <c r="BF40" s="120">
        <f>BA40/AX40</f>
        <v>0</v>
      </c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127"/>
      <c r="BR40" s="91" t="s">
        <v>284</v>
      </c>
      <c r="BS40" s="65"/>
      <c r="BT40" s="65" t="s">
        <v>285</v>
      </c>
      <c r="BU40" s="65">
        <v>1</v>
      </c>
      <c r="BV40" s="65">
        <v>15.0098</v>
      </c>
      <c r="BW40" s="65"/>
      <c r="BX40" s="49">
        <f>BV40-(BV40*BW40)</f>
        <v>15.0098</v>
      </c>
      <c r="BY40" s="49"/>
      <c r="BZ40" s="49">
        <f>BY40*BV40</f>
        <v>0</v>
      </c>
      <c r="CA40" s="49">
        <f>BY40*BX40</f>
        <v>0</v>
      </c>
      <c r="CB40" s="49">
        <f>BV40/BU40</f>
        <v>15.0098</v>
      </c>
      <c r="CC40" s="100">
        <f>BX40/BU40</f>
        <v>15.0098</v>
      </c>
      <c r="CD40" s="65"/>
      <c r="CE40" s="65"/>
      <c r="CF40" s="49"/>
      <c r="CG40" s="45"/>
      <c r="CH40" s="65"/>
      <c r="CI40" s="45"/>
      <c r="CJ40" s="49"/>
      <c r="CK40" s="45"/>
      <c r="CL40" s="45"/>
      <c r="CM40" s="45"/>
      <c r="CN40" s="119"/>
      <c r="CO40" s="91" t="s">
        <v>284</v>
      </c>
      <c r="CP40" s="129"/>
      <c r="CQ40" s="65"/>
      <c r="CR40" s="49"/>
      <c r="CS40" s="49"/>
      <c r="CT40" s="49"/>
      <c r="CU40" s="49"/>
      <c r="CV40" s="49"/>
      <c r="CW40" s="93"/>
      <c r="CX40" s="93"/>
      <c r="CY40" s="46"/>
      <c r="CZ40" s="59"/>
      <c r="DA40" s="129"/>
      <c r="DB40" s="127"/>
      <c r="DC40" s="91" t="s">
        <v>284</v>
      </c>
    </row>
    <row r="41" spans="1:107" s="5" customFormat="1">
      <c r="A41" s="90" t="s">
        <v>287</v>
      </c>
      <c r="B41" s="130"/>
      <c r="C41" s="11" t="s">
        <v>835</v>
      </c>
      <c r="D41" s="65">
        <v>1</v>
      </c>
      <c r="E41" s="65">
        <v>2997.09</v>
      </c>
      <c r="F41" s="54">
        <v>0.35</v>
      </c>
      <c r="G41" s="65">
        <f>E41*0.65</f>
        <v>1948.1085</v>
      </c>
      <c r="H41" s="65"/>
      <c r="I41" s="65">
        <f>H41*E41</f>
        <v>0</v>
      </c>
      <c r="J41" s="65">
        <f>H41*G41</f>
        <v>0</v>
      </c>
      <c r="K41" s="45">
        <f>E41/D41</f>
        <v>2997.09</v>
      </c>
      <c r="L41" s="119">
        <f>G41/D41</f>
        <v>1948.1085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127"/>
      <c r="X41" s="91" t="s">
        <v>287</v>
      </c>
      <c r="Y41" s="65"/>
      <c r="Z41" s="65"/>
      <c r="AA41" s="49"/>
      <c r="AB41" s="49"/>
      <c r="AC41" s="49"/>
      <c r="AD41" s="49"/>
      <c r="AE41" s="49"/>
      <c r="AF41" s="93">
        <f t="shared" si="0"/>
        <v>0</v>
      </c>
      <c r="AG41" s="93"/>
      <c r="AH41" s="46"/>
      <c r="AI41" s="59"/>
      <c r="AJ41" s="45"/>
      <c r="AK41" s="45"/>
      <c r="AL41" s="49"/>
      <c r="AM41" s="45"/>
      <c r="AN41" s="49"/>
      <c r="AO41" s="45"/>
      <c r="AP41" s="45"/>
      <c r="AQ41" s="45"/>
      <c r="AR41" s="45"/>
      <c r="AS41" s="45"/>
      <c r="AT41" s="119"/>
      <c r="AU41" s="91" t="s">
        <v>287</v>
      </c>
      <c r="AV41" s="131"/>
      <c r="AW41" s="44"/>
      <c r="AX41" s="71"/>
      <c r="AY41" s="71"/>
      <c r="AZ41" s="71"/>
      <c r="BA41" s="71"/>
      <c r="BB41" s="71"/>
      <c r="BC41" s="93">
        <f t="shared" si="1"/>
        <v>0</v>
      </c>
      <c r="BD41" s="93"/>
      <c r="BE41" s="46"/>
      <c r="BF41" s="59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127"/>
      <c r="BR41" s="91" t="s">
        <v>287</v>
      </c>
      <c r="BS41" s="65"/>
      <c r="BT41" s="65" t="s">
        <v>288</v>
      </c>
      <c r="BU41" s="65">
        <v>1</v>
      </c>
      <c r="BV41" s="65">
        <v>2467.0011599999998</v>
      </c>
      <c r="BW41" s="65"/>
      <c r="BX41" s="49">
        <f>BV41-(BV41*BW41)</f>
        <v>2467.0011599999998</v>
      </c>
      <c r="BY41" s="49"/>
      <c r="BZ41" s="49">
        <f>BY41*BV41</f>
        <v>0</v>
      </c>
      <c r="CA41" s="49">
        <f>BY41*BX41</f>
        <v>0</v>
      </c>
      <c r="CB41" s="49">
        <f>BV41/BU41</f>
        <v>2467.0011599999998</v>
      </c>
      <c r="CC41" s="100">
        <f>BX41/BU41</f>
        <v>2467.0011599999998</v>
      </c>
      <c r="CD41" s="65"/>
      <c r="CE41" s="65"/>
      <c r="CF41" s="49"/>
      <c r="CG41" s="45"/>
      <c r="CH41" s="65"/>
      <c r="CI41" s="45"/>
      <c r="CJ41" s="49"/>
      <c r="CK41" s="45"/>
      <c r="CL41" s="45"/>
      <c r="CM41" s="45"/>
      <c r="CN41" s="119"/>
      <c r="CO41" s="91" t="s">
        <v>287</v>
      </c>
      <c r="CP41" s="129"/>
      <c r="CQ41" s="65"/>
      <c r="CR41" s="49"/>
      <c r="CS41" s="49"/>
      <c r="CT41" s="49"/>
      <c r="CU41" s="49"/>
      <c r="CV41" s="49"/>
      <c r="CW41" s="93"/>
      <c r="CX41" s="93"/>
      <c r="CY41" s="46"/>
      <c r="CZ41" s="59"/>
      <c r="DA41" s="129"/>
      <c r="DB41" s="127"/>
      <c r="DC41" s="91" t="s">
        <v>287</v>
      </c>
    </row>
    <row r="42" spans="1:107" s="4" customFormat="1">
      <c r="A42" s="90" t="s">
        <v>61</v>
      </c>
      <c r="B42" s="130"/>
      <c r="C42" s="11"/>
      <c r="D42" s="65"/>
      <c r="E42" s="65"/>
      <c r="F42" s="65"/>
      <c r="G42" s="65"/>
      <c r="H42" s="65"/>
      <c r="I42" s="65"/>
      <c r="J42" s="65"/>
      <c r="K42" s="65"/>
      <c r="L42" s="127"/>
      <c r="M42" s="65" t="s">
        <v>336</v>
      </c>
      <c r="N42" s="65" t="s">
        <v>337</v>
      </c>
      <c r="O42" s="65">
        <v>1</v>
      </c>
      <c r="P42" s="65">
        <v>1490</v>
      </c>
      <c r="Q42" s="65"/>
      <c r="R42" s="65"/>
      <c r="S42" s="65"/>
      <c r="T42" s="88">
        <f>S42*P42</f>
        <v>0</v>
      </c>
      <c r="U42" s="88">
        <f>S42*R42</f>
        <v>0</v>
      </c>
      <c r="V42" s="46">
        <f>P42/O42</f>
        <v>1490</v>
      </c>
      <c r="W42" s="59">
        <f>R42/O42</f>
        <v>0</v>
      </c>
      <c r="X42" s="91" t="s">
        <v>61</v>
      </c>
      <c r="Y42" s="65" t="s">
        <v>430</v>
      </c>
      <c r="Z42" s="65" t="s">
        <v>431</v>
      </c>
      <c r="AA42" s="49">
        <v>1</v>
      </c>
      <c r="AB42" s="49">
        <v>499</v>
      </c>
      <c r="AC42" s="49"/>
      <c r="AD42" s="49"/>
      <c r="AE42" s="49">
        <v>1</v>
      </c>
      <c r="AF42" s="48">
        <f>AE42*AB42</f>
        <v>499</v>
      </c>
      <c r="AG42" s="48">
        <f>AE42*AD42</f>
        <v>0</v>
      </c>
      <c r="AH42" s="48">
        <f>AB42/AA42</f>
        <v>499</v>
      </c>
      <c r="AI42" s="120">
        <f>AD42/AA42</f>
        <v>0</v>
      </c>
      <c r="AJ42" s="45"/>
      <c r="AK42" s="45"/>
      <c r="AL42" s="49">
        <v>1</v>
      </c>
      <c r="AM42" s="45">
        <v>1149.6300000000001</v>
      </c>
      <c r="AN42" s="54">
        <v>0.15</v>
      </c>
      <c r="AO42" s="48">
        <f>AM42-(AM42*AN42)</f>
        <v>977.18550000000005</v>
      </c>
      <c r="AP42" s="48"/>
      <c r="AQ42" s="48">
        <f>AP42*AM42</f>
        <v>0</v>
      </c>
      <c r="AR42" s="48">
        <f>AP42*AO42</f>
        <v>0</v>
      </c>
      <c r="AS42" s="48">
        <f>AM42/AL42</f>
        <v>1149.6300000000001</v>
      </c>
      <c r="AT42" s="120">
        <f>AO42/AL42</f>
        <v>977.18550000000005</v>
      </c>
      <c r="AU42" s="91" t="s">
        <v>61</v>
      </c>
      <c r="AV42" s="131" t="s">
        <v>430</v>
      </c>
      <c r="AW42" s="44" t="s">
        <v>585</v>
      </c>
      <c r="AX42" s="71">
        <v>1</v>
      </c>
      <c r="AY42" s="71">
        <v>499</v>
      </c>
      <c r="AZ42" s="71"/>
      <c r="BA42" s="71"/>
      <c r="BB42" s="71">
        <v>1</v>
      </c>
      <c r="BC42" s="48">
        <f>BB42*AY42</f>
        <v>499</v>
      </c>
      <c r="BD42" s="48">
        <f>BB42*BA42</f>
        <v>0</v>
      </c>
      <c r="BE42" s="48">
        <f>AY42/AX42</f>
        <v>499</v>
      </c>
      <c r="BF42" s="120">
        <f>BA42/AX42</f>
        <v>0</v>
      </c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127"/>
      <c r="BR42" s="91" t="s">
        <v>61</v>
      </c>
      <c r="BS42" s="65"/>
      <c r="BT42" s="65"/>
      <c r="BU42" s="65"/>
      <c r="BV42" s="65">
        <v>0</v>
      </c>
      <c r="BW42" s="65"/>
      <c r="BX42" s="65"/>
      <c r="BY42" s="65"/>
      <c r="BZ42" s="65"/>
      <c r="CA42" s="65"/>
      <c r="CB42" s="65"/>
      <c r="CC42" s="127"/>
      <c r="CD42" s="65"/>
      <c r="CE42" s="65"/>
      <c r="CF42" s="49"/>
      <c r="CG42" s="45"/>
      <c r="CH42" s="65"/>
      <c r="CI42" s="45"/>
      <c r="CJ42" s="49"/>
      <c r="CK42" s="45"/>
      <c r="CL42" s="45"/>
      <c r="CM42" s="45"/>
      <c r="CN42" s="119"/>
      <c r="CO42" s="91" t="s">
        <v>61</v>
      </c>
      <c r="CP42" s="129"/>
      <c r="CQ42" s="65"/>
      <c r="CR42" s="49"/>
      <c r="CS42" s="49"/>
      <c r="CT42" s="49"/>
      <c r="CU42" s="49"/>
      <c r="CV42" s="49"/>
      <c r="CW42" s="93"/>
      <c r="CX42" s="93"/>
      <c r="CY42" s="46"/>
      <c r="CZ42" s="59"/>
      <c r="DA42" s="129"/>
      <c r="DB42" s="127" t="s">
        <v>62</v>
      </c>
      <c r="DC42" s="91" t="s">
        <v>61</v>
      </c>
    </row>
    <row r="43" spans="1:107" s="4" customFormat="1">
      <c r="A43" s="90" t="s">
        <v>268</v>
      </c>
      <c r="B43" s="130"/>
      <c r="C43" s="11"/>
      <c r="D43" s="65"/>
      <c r="E43" s="65"/>
      <c r="F43" s="65"/>
      <c r="G43" s="65"/>
      <c r="H43" s="65"/>
      <c r="I43" s="65"/>
      <c r="J43" s="65"/>
      <c r="K43" s="65"/>
      <c r="L43" s="127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127"/>
      <c r="X43" s="91" t="s">
        <v>268</v>
      </c>
      <c r="Y43" s="65"/>
      <c r="Z43" s="65"/>
      <c r="AA43" s="49"/>
      <c r="AB43" s="49"/>
      <c r="AC43" s="49"/>
      <c r="AD43" s="49"/>
      <c r="AE43" s="49"/>
      <c r="AF43" s="93">
        <f t="shared" si="0"/>
        <v>0</v>
      </c>
      <c r="AG43" s="93"/>
      <c r="AH43" s="46"/>
      <c r="AI43" s="59"/>
      <c r="AJ43" s="45"/>
      <c r="AK43" s="45"/>
      <c r="AL43" s="49"/>
      <c r="AM43" s="45"/>
      <c r="AN43" s="49"/>
      <c r="AO43" s="45"/>
      <c r="AP43" s="45"/>
      <c r="AQ43" s="45"/>
      <c r="AR43" s="45"/>
      <c r="AS43" s="45"/>
      <c r="AT43" s="119"/>
      <c r="AU43" s="91" t="s">
        <v>268</v>
      </c>
      <c r="AV43" s="131"/>
      <c r="AW43" s="44"/>
      <c r="AX43" s="71"/>
      <c r="AY43" s="71"/>
      <c r="AZ43" s="71"/>
      <c r="BA43" s="71"/>
      <c r="BB43" s="71"/>
      <c r="BC43" s="93">
        <f t="shared" si="1"/>
        <v>0</v>
      </c>
      <c r="BD43" s="93"/>
      <c r="BE43" s="46"/>
      <c r="BF43" s="59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127"/>
      <c r="BR43" s="91" t="s">
        <v>268</v>
      </c>
      <c r="BS43" s="65" t="s">
        <v>269</v>
      </c>
      <c r="BT43" s="65" t="s">
        <v>270</v>
      </c>
      <c r="BU43" s="65">
        <v>0.5</v>
      </c>
      <c r="BV43" s="65">
        <v>32.351799999999997</v>
      </c>
      <c r="BW43" s="65"/>
      <c r="BX43" s="49">
        <f>BV43-(BV43*BW43)</f>
        <v>32.351799999999997</v>
      </c>
      <c r="BY43" s="49"/>
      <c r="BZ43" s="49">
        <f>BY43*BV43</f>
        <v>0</v>
      </c>
      <c r="CA43" s="49">
        <f>BY43*BX43</f>
        <v>0</v>
      </c>
      <c r="CB43" s="49">
        <f>BV43/BU43</f>
        <v>64.703599999999994</v>
      </c>
      <c r="CC43" s="100">
        <f>BX43/BU43</f>
        <v>64.703599999999994</v>
      </c>
      <c r="CD43" s="65"/>
      <c r="CE43" s="65"/>
      <c r="CF43" s="49"/>
      <c r="CG43" s="45"/>
      <c r="CH43" s="65"/>
      <c r="CI43" s="45"/>
      <c r="CJ43" s="49"/>
      <c r="CK43" s="45"/>
      <c r="CL43" s="45"/>
      <c r="CM43" s="45"/>
      <c r="CN43" s="119"/>
      <c r="CO43" s="91" t="s">
        <v>268</v>
      </c>
      <c r="CP43" s="129"/>
      <c r="CQ43" s="65"/>
      <c r="CR43" s="49"/>
      <c r="CS43" s="49"/>
      <c r="CT43" s="49"/>
      <c r="CU43" s="49"/>
      <c r="CV43" s="49"/>
      <c r="CW43" s="93"/>
      <c r="CX43" s="93"/>
      <c r="CY43" s="46"/>
      <c r="CZ43" s="59"/>
      <c r="DA43" s="129"/>
      <c r="DB43" s="127"/>
      <c r="DC43" s="91" t="s">
        <v>268</v>
      </c>
    </row>
    <row r="44" spans="1:107" s="5" customFormat="1">
      <c r="A44" s="90" t="s">
        <v>286</v>
      </c>
      <c r="B44" s="130"/>
      <c r="C44" s="11"/>
      <c r="D44" s="65"/>
      <c r="E44" s="65"/>
      <c r="F44" s="65"/>
      <c r="G44" s="65"/>
      <c r="H44" s="65"/>
      <c r="I44" s="65"/>
      <c r="J44" s="65"/>
      <c r="K44" s="65"/>
      <c r="L44" s="127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127"/>
      <c r="X44" s="91" t="s">
        <v>286</v>
      </c>
      <c r="Y44" s="65"/>
      <c r="Z44" s="65"/>
      <c r="AA44" s="49"/>
      <c r="AB44" s="49"/>
      <c r="AC44" s="49"/>
      <c r="AD44" s="49"/>
      <c r="AE44" s="49"/>
      <c r="AF44" s="93">
        <f t="shared" si="0"/>
        <v>0</v>
      </c>
      <c r="AG44" s="93"/>
      <c r="AH44" s="46"/>
      <c r="AI44" s="59"/>
      <c r="AJ44" s="45"/>
      <c r="AK44" s="45" t="s">
        <v>903</v>
      </c>
      <c r="AL44" s="49">
        <v>1</v>
      </c>
      <c r="AM44" s="45">
        <v>349.72</v>
      </c>
      <c r="AN44" s="54">
        <v>0.15</v>
      </c>
      <c r="AO44" s="48">
        <f>AM44-(AM44*AN44)</f>
        <v>297.262</v>
      </c>
      <c r="AP44" s="48"/>
      <c r="AQ44" s="48">
        <f>AP44*AM44</f>
        <v>0</v>
      </c>
      <c r="AR44" s="48">
        <f>AP44*AO44</f>
        <v>0</v>
      </c>
      <c r="AS44" s="48">
        <f>AM44/AL44</f>
        <v>349.72</v>
      </c>
      <c r="AT44" s="120">
        <f>AO44/AL44</f>
        <v>297.262</v>
      </c>
      <c r="AU44" s="91" t="s">
        <v>286</v>
      </c>
      <c r="AV44" s="131"/>
      <c r="AW44" s="44"/>
      <c r="AX44" s="71"/>
      <c r="AY44" s="71"/>
      <c r="AZ44" s="71"/>
      <c r="BA44" s="71"/>
      <c r="BB44" s="71"/>
      <c r="BC44" s="93">
        <f t="shared" si="1"/>
        <v>0</v>
      </c>
      <c r="BD44" s="93"/>
      <c r="BE44" s="46"/>
      <c r="BF44" s="59"/>
      <c r="BG44" s="65" t="s">
        <v>241</v>
      </c>
      <c r="BH44" s="65">
        <v>401344</v>
      </c>
      <c r="BI44" s="65">
        <v>1</v>
      </c>
      <c r="BJ44" s="65">
        <v>350</v>
      </c>
      <c r="BK44" s="65"/>
      <c r="BL44" s="65"/>
      <c r="BM44" s="65"/>
      <c r="BN44" s="48">
        <f>BM44*BJ44</f>
        <v>0</v>
      </c>
      <c r="BO44" s="48">
        <f>BM44*BL44</f>
        <v>0</v>
      </c>
      <c r="BP44" s="48">
        <f>BJ44/BI44</f>
        <v>350</v>
      </c>
      <c r="BQ44" s="120">
        <f>BL44/BI44</f>
        <v>0</v>
      </c>
      <c r="BR44" s="91" t="s">
        <v>286</v>
      </c>
      <c r="BS44" s="65"/>
      <c r="BT44" s="65" t="s">
        <v>239</v>
      </c>
      <c r="BU44" s="65">
        <v>1</v>
      </c>
      <c r="BV44" s="65">
        <v>621.84824000000003</v>
      </c>
      <c r="BW44" s="65"/>
      <c r="BX44" s="49">
        <f>BV44-(BV44*BW44)</f>
        <v>621.84824000000003</v>
      </c>
      <c r="BY44" s="49"/>
      <c r="BZ44" s="49">
        <f>BY44*BV44</f>
        <v>0</v>
      </c>
      <c r="CA44" s="49">
        <f>BY44*BX44</f>
        <v>0</v>
      </c>
      <c r="CB44" s="49">
        <f>BV44/BU44</f>
        <v>621.84824000000003</v>
      </c>
      <c r="CC44" s="100">
        <f>BX44/BU44</f>
        <v>621.84824000000003</v>
      </c>
      <c r="CD44" s="65" t="s">
        <v>241</v>
      </c>
      <c r="CE44" s="65" t="s">
        <v>807</v>
      </c>
      <c r="CF44" s="49">
        <v>1</v>
      </c>
      <c r="CG44" s="45">
        <v>263.06020000000001</v>
      </c>
      <c r="CH44" s="54">
        <v>0.1</v>
      </c>
      <c r="CI44" s="45">
        <f>CG44*0.9</f>
        <v>236.75418000000002</v>
      </c>
      <c r="CJ44" s="49">
        <v>1</v>
      </c>
      <c r="CK44" s="48">
        <f>CJ44*CG44</f>
        <v>263.06020000000001</v>
      </c>
      <c r="CL44" s="48">
        <f>CJ44*CI44</f>
        <v>236.75418000000002</v>
      </c>
      <c r="CM44" s="48">
        <f>CG44/CF44</f>
        <v>263.06020000000001</v>
      </c>
      <c r="CN44" s="120">
        <f>CI44/CF44</f>
        <v>236.75418000000002</v>
      </c>
      <c r="CO44" s="91" t="s">
        <v>286</v>
      </c>
      <c r="CP44" s="129" t="s">
        <v>660</v>
      </c>
      <c r="CQ44" s="65" t="s">
        <v>661</v>
      </c>
      <c r="CR44" s="49">
        <v>1</v>
      </c>
      <c r="CS44" s="49">
        <v>320</v>
      </c>
      <c r="CT44" s="49"/>
      <c r="CU44" s="49"/>
      <c r="CV44" s="49">
        <v>0</v>
      </c>
      <c r="CW44" s="48">
        <f>CV44*CS44</f>
        <v>0</v>
      </c>
      <c r="CX44" s="48">
        <f>CV44*CU44</f>
        <v>0</v>
      </c>
      <c r="CY44" s="48">
        <f>CS44/CR44</f>
        <v>320</v>
      </c>
      <c r="CZ44" s="120">
        <f>CU44/CR44</f>
        <v>0</v>
      </c>
      <c r="DA44" s="129"/>
      <c r="DB44" s="127" t="s">
        <v>50</v>
      </c>
      <c r="DC44" s="91" t="s">
        <v>286</v>
      </c>
    </row>
    <row r="45" spans="1:107">
      <c r="B45" s="130"/>
      <c r="C45" s="11"/>
      <c r="AV45" s="166"/>
      <c r="AW45" s="167"/>
      <c r="AX45" s="167"/>
      <c r="AY45" s="167"/>
      <c r="AZ45" s="167"/>
      <c r="BA45" s="167"/>
      <c r="BB45" s="167"/>
    </row>
    <row r="46" spans="1:107">
      <c r="Y46" s="168" t="s">
        <v>490</v>
      </c>
      <c r="Z46" s="168"/>
      <c r="AA46" s="168"/>
      <c r="AB46" s="168"/>
      <c r="AC46" s="168"/>
      <c r="AD46" s="168"/>
      <c r="AE46" s="168"/>
      <c r="AF46" s="92">
        <f>SUM(AF5:AF45)</f>
        <v>908.7</v>
      </c>
      <c r="AG46" s="92"/>
      <c r="AH46" s="92"/>
      <c r="AI46" s="60"/>
      <c r="AV46" s="166" t="s">
        <v>490</v>
      </c>
      <c r="AW46" s="167"/>
      <c r="AX46" s="167"/>
      <c r="AY46" s="167"/>
      <c r="AZ46" s="167"/>
      <c r="BA46" s="167"/>
      <c r="BB46" s="167"/>
      <c r="BC46" s="92">
        <f>SUM(BC6:BC45)</f>
        <v>597.29999999999995</v>
      </c>
    </row>
  </sheetData>
  <mergeCells count="40">
    <mergeCell ref="AV45:BB45"/>
    <mergeCell ref="AV46:BB46"/>
    <mergeCell ref="X22:X29"/>
    <mergeCell ref="X32:X33"/>
    <mergeCell ref="X36:X37"/>
    <mergeCell ref="Y46:AE46"/>
    <mergeCell ref="B1:L1"/>
    <mergeCell ref="CD1:CN1"/>
    <mergeCell ref="AJ1:AT1"/>
    <mergeCell ref="BS1:CC1"/>
    <mergeCell ref="X20:X21"/>
    <mergeCell ref="BG1:BQ1"/>
    <mergeCell ref="M1:W1"/>
    <mergeCell ref="BR20:BR21"/>
    <mergeCell ref="A20:A21"/>
    <mergeCell ref="A36:A37"/>
    <mergeCell ref="A22:A29"/>
    <mergeCell ref="DA4:DB4"/>
    <mergeCell ref="B20:B21"/>
    <mergeCell ref="B22:B29"/>
    <mergeCell ref="B36:B37"/>
    <mergeCell ref="A32:A33"/>
    <mergeCell ref="AU20:AU21"/>
    <mergeCell ref="AU22:AU29"/>
    <mergeCell ref="AU32:AU33"/>
    <mergeCell ref="AU36:AU37"/>
    <mergeCell ref="CO20:CO21"/>
    <mergeCell ref="CO22:CO29"/>
    <mergeCell ref="CO32:CO33"/>
    <mergeCell ref="CO36:CO37"/>
    <mergeCell ref="DC36:DC37"/>
    <mergeCell ref="Y1:AF1"/>
    <mergeCell ref="AV1:BC1"/>
    <mergeCell ref="CP1:CY1"/>
    <mergeCell ref="DC20:DC21"/>
    <mergeCell ref="DC22:DC29"/>
    <mergeCell ref="DC32:DC33"/>
    <mergeCell ref="BR36:BR37"/>
    <mergeCell ref="BR22:BR29"/>
    <mergeCell ref="BR32:BR33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44"/>
  <sheetViews>
    <sheetView zoomScale="50" zoomScaleNormal="50" workbookViewId="0">
      <selection activeCell="N1" sqref="A1:XFD1048576"/>
    </sheetView>
  </sheetViews>
  <sheetFormatPr baseColWidth="10" defaultRowHeight="15"/>
  <cols>
    <col min="1" max="1" width="33.28515625" style="13" bestFit="1" customWidth="1"/>
    <col min="2" max="2" width="11.5703125" style="64" bestFit="1" customWidth="1"/>
    <col min="3" max="3" width="9.85546875" style="64" bestFit="1" customWidth="1"/>
    <col min="4" max="4" width="11.5703125" style="70" bestFit="1" customWidth="1"/>
    <col min="5" max="5" width="9.85546875" style="64" bestFit="1" customWidth="1"/>
    <col min="6" max="6" width="9.5703125" style="64" bestFit="1" customWidth="1"/>
    <col min="7" max="7" width="11.5703125" style="70" bestFit="1" customWidth="1"/>
    <col min="8" max="8" width="9.5703125" style="64" bestFit="1" customWidth="1"/>
    <col min="9" max="9" width="13.85546875" style="64" bestFit="1" customWidth="1"/>
    <col min="10" max="10" width="11.5703125" style="70" bestFit="1" customWidth="1"/>
    <col min="11" max="11" width="13.5703125" style="64" bestFit="1" customWidth="1"/>
    <col min="12" max="12" width="10.42578125" style="64" bestFit="1" customWidth="1"/>
    <col min="13" max="13" width="11.5703125" style="70" bestFit="1" customWidth="1"/>
    <col min="14" max="14" width="9.85546875" style="64" bestFit="1" customWidth="1"/>
    <col min="15" max="15" width="12.7109375" style="64" bestFit="1" customWidth="1"/>
    <col min="16" max="16" width="11.5703125" style="70" bestFit="1" customWidth="1"/>
    <col min="17" max="17" width="13.5703125" style="64" bestFit="1" customWidth="1"/>
    <col min="18" max="18" width="7" style="64" bestFit="1" customWidth="1"/>
    <col min="19" max="19" width="11.5703125" style="70" bestFit="1" customWidth="1"/>
    <col min="20" max="20" width="15" style="64" bestFit="1" customWidth="1"/>
    <col min="21" max="21" width="13.85546875" style="64" bestFit="1" customWidth="1"/>
    <col min="22" max="22" width="13.85546875" style="70" bestFit="1" customWidth="1"/>
    <col min="23" max="23" width="10.140625" style="64" bestFit="1" customWidth="1"/>
    <col min="24" max="24" width="8.7109375" style="64" bestFit="1" customWidth="1"/>
    <col min="25" max="25" width="11.5703125" style="70" bestFit="1" customWidth="1"/>
    <col min="26" max="26" width="9.85546875" style="64" bestFit="1" customWidth="1"/>
    <col min="27" max="27" width="13.85546875" style="64" bestFit="1" customWidth="1"/>
    <col min="28" max="28" width="11.5703125" style="70" bestFit="1" customWidth="1"/>
    <col min="29" max="29" width="33.28515625" style="13" bestFit="1" customWidth="1"/>
  </cols>
  <sheetData>
    <row r="1" spans="1:29">
      <c r="B1" s="169" t="s">
        <v>114</v>
      </c>
      <c r="C1" s="169"/>
      <c r="D1" s="170"/>
      <c r="E1" s="169" t="s">
        <v>297</v>
      </c>
      <c r="F1" s="169"/>
      <c r="G1" s="170"/>
      <c r="H1" s="169" t="s">
        <v>342</v>
      </c>
      <c r="I1" s="169"/>
      <c r="J1" s="170"/>
      <c r="K1" s="169" t="s">
        <v>153</v>
      </c>
      <c r="L1" s="169"/>
      <c r="M1" s="170"/>
      <c r="N1" s="169" t="s">
        <v>343</v>
      </c>
      <c r="O1" s="169"/>
      <c r="P1" s="170"/>
      <c r="Q1" s="169" t="s">
        <v>712</v>
      </c>
      <c r="R1" s="169"/>
      <c r="S1" s="170"/>
      <c r="T1" s="169" t="s">
        <v>160</v>
      </c>
      <c r="U1" s="169"/>
      <c r="V1" s="170"/>
      <c r="W1" s="169" t="s">
        <v>662</v>
      </c>
      <c r="X1" s="169"/>
      <c r="Y1" s="170"/>
      <c r="Z1" s="169" t="s">
        <v>705</v>
      </c>
      <c r="AA1" s="169"/>
      <c r="AB1" s="170"/>
    </row>
    <row r="2" spans="1:29">
      <c r="B2" s="64" t="s">
        <v>917</v>
      </c>
      <c r="C2" s="64" t="s">
        <v>784</v>
      </c>
      <c r="D2" s="70" t="s">
        <v>812</v>
      </c>
      <c r="E2" s="64" t="s">
        <v>917</v>
      </c>
      <c r="F2" s="64" t="s">
        <v>784</v>
      </c>
      <c r="G2" s="70" t="s">
        <v>812</v>
      </c>
      <c r="H2" s="64" t="s">
        <v>917</v>
      </c>
      <c r="I2" s="64" t="s">
        <v>784</v>
      </c>
      <c r="J2" s="70" t="s">
        <v>812</v>
      </c>
      <c r="K2" s="64" t="s">
        <v>917</v>
      </c>
      <c r="L2" s="64" t="s">
        <v>784</v>
      </c>
      <c r="M2" s="70" t="s">
        <v>812</v>
      </c>
      <c r="N2" s="64" t="s">
        <v>917</v>
      </c>
      <c r="O2" s="64" t="s">
        <v>784</v>
      </c>
      <c r="P2" s="70" t="s">
        <v>812</v>
      </c>
      <c r="Q2" s="64" t="s">
        <v>917</v>
      </c>
      <c r="R2" s="64" t="s">
        <v>784</v>
      </c>
      <c r="S2" s="70" t="s">
        <v>812</v>
      </c>
      <c r="T2" s="64" t="s">
        <v>917</v>
      </c>
      <c r="U2" s="64" t="s">
        <v>784</v>
      </c>
      <c r="V2" s="70" t="s">
        <v>812</v>
      </c>
      <c r="W2" s="64" t="s">
        <v>917</v>
      </c>
      <c r="X2" s="64" t="s">
        <v>784</v>
      </c>
      <c r="Y2" s="70" t="s">
        <v>812</v>
      </c>
      <c r="Z2" s="64" t="s">
        <v>917</v>
      </c>
      <c r="AA2" s="64" t="s">
        <v>784</v>
      </c>
      <c r="AB2" s="70" t="s">
        <v>812</v>
      </c>
    </row>
    <row r="5" spans="1:29">
      <c r="A5" s="9" t="s">
        <v>240</v>
      </c>
      <c r="B5" s="66">
        <f>LABO!C5</f>
        <v>0</v>
      </c>
      <c r="C5" s="66">
        <f>LABO!K5</f>
        <v>0</v>
      </c>
      <c r="D5" s="67">
        <f>LABO!L5</f>
        <v>0</v>
      </c>
      <c r="E5" s="66">
        <f>LABO!N5</f>
        <v>0</v>
      </c>
      <c r="F5" s="66">
        <f>LABO!V5</f>
        <v>0</v>
      </c>
      <c r="G5" s="67">
        <f>LABO!W5</f>
        <v>0</v>
      </c>
      <c r="H5" s="64" t="str">
        <f>LABO!Z5</f>
        <v>221.767</v>
      </c>
      <c r="I5" s="64">
        <f>LABO!AH5</f>
        <v>3.8</v>
      </c>
      <c r="J5" s="70">
        <f>LABO!AI5</f>
        <v>0</v>
      </c>
      <c r="K5" s="64" t="str">
        <f>LABO!AK5</f>
        <v>EV.FD060</v>
      </c>
      <c r="L5" s="64">
        <f>LABO!AS5</f>
        <v>13.47</v>
      </c>
      <c r="M5" s="70">
        <f>LABO!AT5</f>
        <v>10.776</v>
      </c>
      <c r="N5" s="64" t="str">
        <f>LABO!AW5</f>
        <v>3695.122</v>
      </c>
      <c r="O5" s="64">
        <f>LABO!BE5</f>
        <v>2.8</v>
      </c>
      <c r="P5" s="70">
        <f>LABO!BF5</f>
        <v>0</v>
      </c>
      <c r="Q5" s="64">
        <f>LABO!BH5</f>
        <v>0</v>
      </c>
      <c r="R5" s="64">
        <f>LABO!BP5</f>
        <v>0</v>
      </c>
      <c r="S5" s="70">
        <f>LABO!BQ5</f>
        <v>0</v>
      </c>
      <c r="T5" s="66" t="str">
        <f>LABO!BT5</f>
        <v>PG0.100.0871</v>
      </c>
      <c r="U5" s="68">
        <f>LABO!CB5</f>
        <v>10.9434</v>
      </c>
      <c r="V5" s="69">
        <f>LABO!CC5</f>
        <v>10.9434</v>
      </c>
      <c r="W5" s="66" t="str">
        <f>LABO!CE5</f>
        <v>ECM7006</v>
      </c>
      <c r="X5" s="46">
        <f>LABO!CM5</f>
        <v>6.9367999999999999</v>
      </c>
      <c r="Y5" s="59">
        <f>LABO!CN5</f>
        <v>5.2026000000000003</v>
      </c>
      <c r="Z5" s="64" t="str">
        <f>LABO!CQ5</f>
        <v>900.1473</v>
      </c>
      <c r="AA5" s="64">
        <f>LABO!CY5</f>
        <v>4</v>
      </c>
      <c r="AB5" s="70">
        <f>LABO!CZ5</f>
        <v>0</v>
      </c>
      <c r="AC5" s="9" t="s">
        <v>240</v>
      </c>
    </row>
    <row r="6" spans="1:29">
      <c r="A6" s="63" t="s">
        <v>250</v>
      </c>
      <c r="B6" s="66" t="str">
        <f>LABO!C6</f>
        <v>EV000-006</v>
      </c>
      <c r="C6" s="46">
        <f>LABO!K6</f>
        <v>1.6677999999999999</v>
      </c>
      <c r="D6" s="59">
        <f>LABO!L6</f>
        <v>1.6677999999999999</v>
      </c>
      <c r="E6" s="66">
        <f>LABO!N6</f>
        <v>0</v>
      </c>
      <c r="F6" s="66">
        <f>LABO!V6</f>
        <v>0</v>
      </c>
      <c r="G6" s="67">
        <f>LABO!W6</f>
        <v>0</v>
      </c>
      <c r="H6" s="64">
        <f>LABO!Z6</f>
        <v>0</v>
      </c>
      <c r="I6" s="64">
        <f>LABO!AH6</f>
        <v>0</v>
      </c>
      <c r="J6" s="70">
        <f>LABO!AI6</f>
        <v>0</v>
      </c>
      <c r="K6" s="64" t="str">
        <f>LABO!AK6</f>
        <v>T3360.00</v>
      </c>
      <c r="L6" s="64">
        <f>LABO!AS6</f>
        <v>11.82625</v>
      </c>
      <c r="M6" s="70">
        <f>LABO!AT6</f>
        <v>7.6870625000000006</v>
      </c>
      <c r="N6" s="64">
        <f>LABO!AW6</f>
        <v>0</v>
      </c>
      <c r="O6" s="64">
        <f>LABO!BE6</f>
        <v>0</v>
      </c>
      <c r="P6" s="70">
        <f>LABO!BF6</f>
        <v>0</v>
      </c>
      <c r="Q6" s="64" t="str">
        <f>LABO!BH6</f>
        <v>0850.4</v>
      </c>
      <c r="R6" s="64">
        <f>LABO!BP6</f>
        <v>3.5</v>
      </c>
      <c r="S6" s="70">
        <f>LABO!BQ6</f>
        <v>0</v>
      </c>
      <c r="T6" s="66" t="str">
        <f>LABO!BT6</f>
        <v>CH0.710.0100</v>
      </c>
      <c r="U6" s="68">
        <f>LABO!CB6</f>
        <v>1.9304635999999999</v>
      </c>
      <c r="V6" s="69">
        <f>LABO!CC6</f>
        <v>1.9304635999999999</v>
      </c>
      <c r="W6" s="66" t="str">
        <f>LABO!CE6</f>
        <v>ECM0208</v>
      </c>
      <c r="X6" s="46">
        <f>LABO!CM6</f>
        <v>1.5260959999999999</v>
      </c>
      <c r="Y6" s="59">
        <f>LABO!CN6</f>
        <v>1.1445719999999999</v>
      </c>
      <c r="Z6" s="64">
        <f>LABO!CQ6</f>
        <v>0</v>
      </c>
      <c r="AA6" s="64">
        <f>LABO!CY6</f>
        <v>0</v>
      </c>
      <c r="AB6" s="70">
        <f>LABO!CZ6</f>
        <v>0</v>
      </c>
      <c r="AC6" s="63" t="s">
        <v>250</v>
      </c>
    </row>
    <row r="7" spans="1:29">
      <c r="A7" s="63" t="s">
        <v>78</v>
      </c>
      <c r="B7" s="66">
        <f>LABO!C7</f>
        <v>0</v>
      </c>
      <c r="C7" s="46">
        <f>LABO!K7</f>
        <v>0</v>
      </c>
      <c r="D7" s="59">
        <f>LABO!L7</f>
        <v>0</v>
      </c>
      <c r="E7" s="66">
        <f>LABO!N7</f>
        <v>0</v>
      </c>
      <c r="F7" s="66">
        <f>LABO!V7</f>
        <v>0</v>
      </c>
      <c r="G7" s="67">
        <f>LABO!W7</f>
        <v>0</v>
      </c>
      <c r="H7" s="64">
        <f>LABO!Z7</f>
        <v>0</v>
      </c>
      <c r="I7" s="64">
        <f>LABO!AH7</f>
        <v>0</v>
      </c>
      <c r="J7" s="70">
        <f>LABO!AI7</f>
        <v>0</v>
      </c>
      <c r="K7" s="64">
        <f>LABO!AK7</f>
        <v>0</v>
      </c>
      <c r="L7" s="64">
        <f>LABO!AS7</f>
        <v>897</v>
      </c>
      <c r="M7" s="70">
        <f>LABO!AT7</f>
        <v>717.6</v>
      </c>
      <c r="N7" s="64">
        <f>LABO!AW7</f>
        <v>0</v>
      </c>
      <c r="O7" s="64">
        <f>LABO!BE7</f>
        <v>0</v>
      </c>
      <c r="P7" s="70">
        <f>LABO!BF7</f>
        <v>0</v>
      </c>
      <c r="Q7" s="64">
        <f>LABO!BH7</f>
        <v>0</v>
      </c>
      <c r="R7" s="64">
        <f>LABO!BP7</f>
        <v>0</v>
      </c>
      <c r="S7" s="70">
        <f>LABO!BQ7</f>
        <v>0</v>
      </c>
      <c r="T7" s="66" t="str">
        <f>LABO!BT7</f>
        <v>SD0.005.8500</v>
      </c>
      <c r="U7" s="68">
        <f>LABO!CB7</f>
        <v>718.41327999999987</v>
      </c>
      <c r="V7" s="69">
        <f>LABO!CC7</f>
        <v>718.41327999999987</v>
      </c>
      <c r="W7" s="66">
        <f>LABO!CE7</f>
        <v>0</v>
      </c>
      <c r="X7" s="46">
        <f>LABO!CM7</f>
        <v>0</v>
      </c>
      <c r="Y7" s="59">
        <f>LABO!CN7</f>
        <v>0</v>
      </c>
      <c r="Z7" s="64">
        <f>LABO!CQ7</f>
        <v>0</v>
      </c>
      <c r="AA7" s="64">
        <f>LABO!CY7</f>
        <v>0</v>
      </c>
      <c r="AB7" s="70">
        <f>LABO!CZ7</f>
        <v>0</v>
      </c>
      <c r="AC7" s="63" t="s">
        <v>78</v>
      </c>
    </row>
    <row r="8" spans="1:29">
      <c r="A8" s="63" t="s">
        <v>280</v>
      </c>
      <c r="B8" s="66">
        <f>LABO!C8</f>
        <v>0</v>
      </c>
      <c r="C8" s="46">
        <f>LABO!K8</f>
        <v>0</v>
      </c>
      <c r="D8" s="59">
        <f>LABO!L8</f>
        <v>0</v>
      </c>
      <c r="E8" s="66">
        <f>LABO!N8</f>
        <v>0</v>
      </c>
      <c r="F8" s="66">
        <f>LABO!V8</f>
        <v>0</v>
      </c>
      <c r="G8" s="67">
        <f>LABO!W8</f>
        <v>0</v>
      </c>
      <c r="H8" s="64">
        <f>LABO!Z8</f>
        <v>0</v>
      </c>
      <c r="I8" s="64">
        <f>LABO!AH8</f>
        <v>0</v>
      </c>
      <c r="J8" s="70">
        <f>LABO!AI8</f>
        <v>0</v>
      </c>
      <c r="K8" s="64" t="str">
        <f>LABO!AK8</f>
        <v>ME.060.320</v>
      </c>
      <c r="L8" s="64">
        <f>LABO!AS8</f>
        <v>10.32</v>
      </c>
      <c r="M8" s="70">
        <f>LABO!AT8</f>
        <v>8.2560000000000002</v>
      </c>
      <c r="N8" s="64" t="str">
        <f>LABO!AW8</f>
        <v>5471.099</v>
      </c>
      <c r="O8" s="64">
        <f>LABO!BE8</f>
        <v>9</v>
      </c>
      <c r="P8" s="70">
        <f>LABO!BF8</f>
        <v>0</v>
      </c>
      <c r="Q8" s="64">
        <f>LABO!BH8</f>
        <v>0</v>
      </c>
      <c r="R8" s="64">
        <f>LABO!BP8</f>
        <v>0</v>
      </c>
      <c r="S8" s="70">
        <f>LABO!BQ8</f>
        <v>0</v>
      </c>
      <c r="T8" s="66" t="str">
        <f>LABO!BT8</f>
        <v>PG0.845.2067</v>
      </c>
      <c r="U8" s="68">
        <f>LABO!CB8</f>
        <v>11.76864</v>
      </c>
      <c r="V8" s="69">
        <f>LABO!CC8</f>
        <v>11.76864</v>
      </c>
      <c r="W8" s="66">
        <f>LABO!CE8</f>
        <v>0</v>
      </c>
      <c r="X8" s="46">
        <f>LABO!CM8</f>
        <v>0</v>
      </c>
      <c r="Y8" s="59">
        <f>LABO!CN8</f>
        <v>0</v>
      </c>
      <c r="Z8" s="64">
        <f>LABO!CQ8</f>
        <v>0</v>
      </c>
      <c r="AA8" s="64">
        <f>LABO!CY8</f>
        <v>0</v>
      </c>
      <c r="AB8" s="70">
        <f>LABO!CZ8</f>
        <v>0</v>
      </c>
      <c r="AC8" s="63" t="s">
        <v>280</v>
      </c>
    </row>
    <row r="9" spans="1:29">
      <c r="A9" s="63" t="s">
        <v>243</v>
      </c>
      <c r="B9" s="66">
        <f>LABO!C9</f>
        <v>0</v>
      </c>
      <c r="C9" s="46">
        <f>LABO!K9</f>
        <v>0</v>
      </c>
      <c r="D9" s="59">
        <f>LABO!L9</f>
        <v>0</v>
      </c>
      <c r="E9" s="66">
        <f>LABO!N9</f>
        <v>0</v>
      </c>
      <c r="F9" s="66">
        <f>LABO!V9</f>
        <v>0</v>
      </c>
      <c r="G9" s="67">
        <f>LABO!W9</f>
        <v>0</v>
      </c>
      <c r="H9" s="64" t="str">
        <f>LABO!Z9</f>
        <v>2211.395</v>
      </c>
      <c r="I9" s="64">
        <f>LABO!AH9</f>
        <v>9</v>
      </c>
      <c r="J9" s="70">
        <f>LABO!AI9</f>
        <v>0</v>
      </c>
      <c r="K9" s="64" t="str">
        <f>LABO!AK9</f>
        <v>ME.060.030</v>
      </c>
      <c r="L9" s="64">
        <f>LABO!AS9</f>
        <v>9.0299999999999994</v>
      </c>
      <c r="M9" s="70">
        <f>LABO!AT9</f>
        <v>7.2239999999999993</v>
      </c>
      <c r="N9" s="64" t="str">
        <f>LABO!AW9</f>
        <v>9696.090</v>
      </c>
      <c r="O9" s="64">
        <f>LABO!BE9</f>
        <v>8.5</v>
      </c>
      <c r="P9" s="70">
        <f>LABO!BF9</f>
        <v>0</v>
      </c>
      <c r="Q9" s="64" t="str">
        <f>LABO!BH9</f>
        <v>MUA.422</v>
      </c>
      <c r="R9" s="64">
        <f>LABO!BP9</f>
        <v>4</v>
      </c>
      <c r="S9" s="70">
        <f>LABO!BQ9</f>
        <v>0</v>
      </c>
      <c r="T9" s="66" t="str">
        <f>LABO!BT9</f>
        <v>SA0.845.1996</v>
      </c>
      <c r="U9" s="68">
        <f>LABO!CB9</f>
        <v>11.828440000000001</v>
      </c>
      <c r="V9" s="69">
        <f>LABO!CC9</f>
        <v>11.828440000000001</v>
      </c>
      <c r="W9" s="66" t="str">
        <f>LABO!CE9</f>
        <v>I00039</v>
      </c>
      <c r="X9" s="46">
        <f>LABO!CM9</f>
        <v>16.086199999999998</v>
      </c>
      <c r="Y9" s="59">
        <f>LABO!CN9</f>
        <v>12.064649999999999</v>
      </c>
      <c r="Z9" s="64">
        <f>LABO!CQ9</f>
        <v>0</v>
      </c>
      <c r="AA9" s="64">
        <f>LABO!CY9</f>
        <v>0</v>
      </c>
      <c r="AB9" s="70">
        <f>LABO!CZ9</f>
        <v>0</v>
      </c>
      <c r="AC9" s="63" t="s">
        <v>243</v>
      </c>
    </row>
    <row r="10" spans="1:29">
      <c r="A10" s="63" t="s">
        <v>60</v>
      </c>
      <c r="B10" s="66">
        <f>LABO!C10</f>
        <v>0</v>
      </c>
      <c r="C10" s="46">
        <f>LABO!K10</f>
        <v>0</v>
      </c>
      <c r="D10" s="59">
        <f>LABO!L10</f>
        <v>0</v>
      </c>
      <c r="E10" s="66">
        <f>LABO!N10</f>
        <v>0</v>
      </c>
      <c r="F10" s="66">
        <f>LABO!V10</f>
        <v>0</v>
      </c>
      <c r="G10" s="67">
        <f>LABO!W10</f>
        <v>0</v>
      </c>
      <c r="H10" s="64">
        <f>LABO!Z10</f>
        <v>0</v>
      </c>
      <c r="I10" s="64">
        <f>LABO!AH10</f>
        <v>0</v>
      </c>
      <c r="J10" s="70">
        <f>LABO!AI10</f>
        <v>0</v>
      </c>
      <c r="K10" s="64">
        <f>LABO!AK10</f>
        <v>0</v>
      </c>
      <c r="L10" s="64">
        <f>LABO!AS10</f>
        <v>0</v>
      </c>
      <c r="M10" s="70">
        <f>LABO!AT10</f>
        <v>0</v>
      </c>
      <c r="N10" s="64">
        <f>LABO!AW10</f>
        <v>0</v>
      </c>
      <c r="O10" s="64">
        <f>LABO!BE10</f>
        <v>0</v>
      </c>
      <c r="P10" s="70">
        <f>LABO!BF10</f>
        <v>0</v>
      </c>
      <c r="Q10" s="64">
        <f>LABO!BH10</f>
        <v>0</v>
      </c>
      <c r="R10" s="64">
        <f>LABO!BP10</f>
        <v>0</v>
      </c>
      <c r="S10" s="70">
        <f>LABO!BQ10</f>
        <v>0</v>
      </c>
      <c r="T10" s="66">
        <f>LABO!BT10</f>
        <v>0</v>
      </c>
      <c r="U10" s="66">
        <f>LABO!CB10</f>
        <v>0</v>
      </c>
      <c r="V10" s="67">
        <f>LABO!CC10</f>
        <v>0</v>
      </c>
      <c r="W10" s="66">
        <f>LABO!CE10</f>
        <v>0</v>
      </c>
      <c r="X10" s="46">
        <f>LABO!CM10</f>
        <v>0</v>
      </c>
      <c r="Y10" s="59">
        <f>LABO!CN10</f>
        <v>0</v>
      </c>
      <c r="Z10" s="64">
        <f>LABO!CQ10</f>
        <v>0</v>
      </c>
      <c r="AA10" s="64">
        <f>LABO!CY10</f>
        <v>0</v>
      </c>
      <c r="AB10" s="70">
        <f>LABO!CZ10</f>
        <v>0</v>
      </c>
      <c r="AC10" s="63" t="s">
        <v>60</v>
      </c>
    </row>
    <row r="11" spans="1:29" s="3" customFormat="1">
      <c r="A11" s="63" t="s">
        <v>277</v>
      </c>
      <c r="B11" s="66">
        <f>LABO!C11</f>
        <v>0</v>
      </c>
      <c r="C11" s="46">
        <f>LABO!K11</f>
        <v>0</v>
      </c>
      <c r="D11" s="59">
        <f>LABO!L11</f>
        <v>0</v>
      </c>
      <c r="E11" s="66">
        <f>LABO!N11</f>
        <v>0</v>
      </c>
      <c r="F11" s="46">
        <f>LABO!V11</f>
        <v>180</v>
      </c>
      <c r="G11" s="59">
        <f>LABO!W11</f>
        <v>0</v>
      </c>
      <c r="H11" s="64">
        <f>LABO!Z11</f>
        <v>0</v>
      </c>
      <c r="I11" s="64">
        <f>LABO!AH11</f>
        <v>0</v>
      </c>
      <c r="J11" s="70">
        <f>LABO!AI11</f>
        <v>0</v>
      </c>
      <c r="K11" s="64">
        <f>LABO!AK11</f>
        <v>0</v>
      </c>
      <c r="L11" s="64">
        <f>LABO!AS11</f>
        <v>0</v>
      </c>
      <c r="M11" s="70">
        <f>LABO!AT11</f>
        <v>0</v>
      </c>
      <c r="N11" s="64">
        <f>LABO!AW11</f>
        <v>0</v>
      </c>
      <c r="O11" s="64">
        <f>LABO!BE11</f>
        <v>0</v>
      </c>
      <c r="P11" s="70">
        <f>LABO!BF11</f>
        <v>0</v>
      </c>
      <c r="Q11" s="64">
        <f>LABO!BH11</f>
        <v>0</v>
      </c>
      <c r="R11" s="64">
        <f>LABO!BP11</f>
        <v>0</v>
      </c>
      <c r="S11" s="70">
        <f>LABO!BQ11</f>
        <v>0</v>
      </c>
      <c r="T11" s="66" t="str">
        <f>LABO!BT11</f>
        <v>LWI.267.0008</v>
      </c>
      <c r="U11" s="68">
        <f>LABO!CB11</f>
        <v>38.343760000000003</v>
      </c>
      <c r="V11" s="69">
        <f>LABO!CC11</f>
        <v>38.343760000000003</v>
      </c>
      <c r="W11" s="66">
        <f>LABO!CE11</f>
        <v>0</v>
      </c>
      <c r="X11" s="46">
        <f>LABO!CM11</f>
        <v>0</v>
      </c>
      <c r="Y11" s="59">
        <f>LABO!CN11</f>
        <v>0</v>
      </c>
      <c r="Z11" s="64">
        <f>LABO!CQ11</f>
        <v>0</v>
      </c>
      <c r="AA11" s="64">
        <f>LABO!CY11</f>
        <v>0</v>
      </c>
      <c r="AB11" s="70">
        <f>LABO!CZ11</f>
        <v>0</v>
      </c>
      <c r="AC11" s="63" t="s">
        <v>277</v>
      </c>
    </row>
    <row r="12" spans="1:29">
      <c r="A12" s="63" t="s">
        <v>274</v>
      </c>
      <c r="B12" s="66" t="str">
        <f>LABO!C12</f>
        <v>AA860-010</v>
      </c>
      <c r="C12" s="46">
        <f>LABO!K12</f>
        <v>14.28</v>
      </c>
      <c r="D12" s="59">
        <f>LABO!L12</f>
        <v>10.709999999999999</v>
      </c>
      <c r="E12" s="66">
        <f>LABO!N12</f>
        <v>0</v>
      </c>
      <c r="F12" s="66">
        <f>LABO!V12</f>
        <v>0</v>
      </c>
      <c r="G12" s="67">
        <f>LABO!W12</f>
        <v>0</v>
      </c>
      <c r="H12" s="64">
        <f>LABO!Z12</f>
        <v>0</v>
      </c>
      <c r="I12" s="64">
        <f>LABO!AH12</f>
        <v>0</v>
      </c>
      <c r="J12" s="70">
        <f>LABO!AI12</f>
        <v>0</v>
      </c>
      <c r="K12" s="64">
        <f>LABO!AK12</f>
        <v>0</v>
      </c>
      <c r="L12" s="64">
        <f>LABO!AS12</f>
        <v>0</v>
      </c>
      <c r="M12" s="70">
        <f>LABO!AT12</f>
        <v>0</v>
      </c>
      <c r="N12" s="64">
        <f>LABO!AW12</f>
        <v>0</v>
      </c>
      <c r="O12" s="64">
        <f>LABO!BE12</f>
        <v>0</v>
      </c>
      <c r="P12" s="70">
        <f>LABO!BF12</f>
        <v>0</v>
      </c>
      <c r="Q12" s="64">
        <f>LABO!BH12</f>
        <v>0</v>
      </c>
      <c r="R12" s="64">
        <f>LABO!BP12</f>
        <v>0</v>
      </c>
      <c r="S12" s="70">
        <f>LABO!BQ12</f>
        <v>0</v>
      </c>
      <c r="T12" s="66" t="str">
        <f>LABO!BT12</f>
        <v>OD0.759.1985</v>
      </c>
      <c r="U12" s="68">
        <f>LABO!CB12</f>
        <v>339.90320000000003</v>
      </c>
      <c r="V12" s="69">
        <f>LABO!CC12</f>
        <v>339.90320000000003</v>
      </c>
      <c r="W12" s="66">
        <f>LABO!CE12</f>
        <v>0</v>
      </c>
      <c r="X12" s="46">
        <f>LABO!CM12</f>
        <v>0</v>
      </c>
      <c r="Y12" s="59">
        <f>LABO!CN12</f>
        <v>0</v>
      </c>
      <c r="Z12" s="64">
        <f>LABO!CQ12</f>
        <v>0</v>
      </c>
      <c r="AA12" s="64">
        <f>LABO!CY12</f>
        <v>0</v>
      </c>
      <c r="AB12" s="70">
        <f>LABO!CZ12</f>
        <v>0</v>
      </c>
      <c r="AC12" s="63" t="s">
        <v>274</v>
      </c>
    </row>
    <row r="13" spans="1:29">
      <c r="A13" s="63" t="s">
        <v>247</v>
      </c>
      <c r="B13" s="66">
        <f>LABO!C13</f>
        <v>0</v>
      </c>
      <c r="C13" s="46">
        <f>LABO!K13</f>
        <v>0</v>
      </c>
      <c r="D13" s="59">
        <f>LABO!L13</f>
        <v>0</v>
      </c>
      <c r="E13" s="66">
        <f>LABO!N13</f>
        <v>0</v>
      </c>
      <c r="F13" s="66">
        <f>LABO!V13</f>
        <v>0</v>
      </c>
      <c r="G13" s="67">
        <f>LABO!W13</f>
        <v>0</v>
      </c>
      <c r="H13" s="64">
        <f>LABO!Z13</f>
        <v>0</v>
      </c>
      <c r="I13" s="64">
        <f>LABO!AH13</f>
        <v>0</v>
      </c>
      <c r="J13" s="70">
        <f>LABO!AI13</f>
        <v>0</v>
      </c>
      <c r="K13" s="64">
        <f>LABO!AK13</f>
        <v>0</v>
      </c>
      <c r="L13" s="64">
        <f>LABO!AS13</f>
        <v>0</v>
      </c>
      <c r="M13" s="70">
        <f>LABO!AT13</f>
        <v>0</v>
      </c>
      <c r="N13" s="64">
        <f>LABO!AW13</f>
        <v>0</v>
      </c>
      <c r="O13" s="64">
        <f>LABO!BE13</f>
        <v>0</v>
      </c>
      <c r="P13" s="70">
        <f>LABO!BF13</f>
        <v>0</v>
      </c>
      <c r="Q13" s="64">
        <f>LABO!BH13</f>
        <v>0</v>
      </c>
      <c r="R13" s="64">
        <f>LABO!BP13</f>
        <v>0</v>
      </c>
      <c r="S13" s="70">
        <f>LABO!BQ13</f>
        <v>0</v>
      </c>
      <c r="T13" s="66" t="str">
        <f>LABO!BT13</f>
        <v>ID0.194.2237</v>
      </c>
      <c r="U13" s="68">
        <f>LABO!CB13</f>
        <v>38.068679999999993</v>
      </c>
      <c r="V13" s="69">
        <f>LABO!CC13</f>
        <v>38.068679999999993</v>
      </c>
      <c r="W13" s="66">
        <f>LABO!CE13</f>
        <v>0</v>
      </c>
      <c r="X13" s="46">
        <f>LABO!CM13</f>
        <v>0</v>
      </c>
      <c r="Y13" s="59">
        <f>LABO!CN13</f>
        <v>0</v>
      </c>
      <c r="Z13" s="64">
        <f>LABO!CQ13</f>
        <v>0</v>
      </c>
      <c r="AA13" s="64">
        <f>LABO!CY13</f>
        <v>0</v>
      </c>
      <c r="AB13" s="70">
        <f>LABO!CZ13</f>
        <v>0</v>
      </c>
      <c r="AC13" s="63" t="s">
        <v>247</v>
      </c>
    </row>
    <row r="14" spans="1:29">
      <c r="A14" s="63" t="s">
        <v>53</v>
      </c>
      <c r="B14" s="66">
        <f>LABO!C14</f>
        <v>0</v>
      </c>
      <c r="C14" s="46">
        <f>LABO!K14</f>
        <v>0</v>
      </c>
      <c r="D14" s="59">
        <f>LABO!L14</f>
        <v>0</v>
      </c>
      <c r="E14" s="66">
        <f>LABO!N14</f>
        <v>0</v>
      </c>
      <c r="F14" s="66">
        <f>LABO!V14</f>
        <v>0</v>
      </c>
      <c r="G14" s="67">
        <f>LABO!W14</f>
        <v>0</v>
      </c>
      <c r="H14" s="64">
        <f>LABO!Z14</f>
        <v>0</v>
      </c>
      <c r="I14" s="64">
        <f>LABO!AH14</f>
        <v>0</v>
      </c>
      <c r="J14" s="70">
        <f>LABO!AI14</f>
        <v>0</v>
      </c>
      <c r="K14" s="64">
        <f>LABO!AK14</f>
        <v>0</v>
      </c>
      <c r="L14" s="64">
        <f>LABO!AS14</f>
        <v>0</v>
      </c>
      <c r="M14" s="70">
        <f>LABO!AT14</f>
        <v>0</v>
      </c>
      <c r="N14" s="64">
        <f>LABO!AW14</f>
        <v>0</v>
      </c>
      <c r="O14" s="64">
        <f>LABO!BE14</f>
        <v>0</v>
      </c>
      <c r="P14" s="70">
        <f>LABO!BF14</f>
        <v>0</v>
      </c>
      <c r="Q14" s="64">
        <f>LABO!BH14</f>
        <v>0</v>
      </c>
      <c r="R14" s="64">
        <f>LABO!BP14</f>
        <v>0</v>
      </c>
      <c r="S14" s="70">
        <f>LABO!BQ14</f>
        <v>0</v>
      </c>
      <c r="T14" s="66">
        <f>LABO!BT14</f>
        <v>0</v>
      </c>
      <c r="U14" s="66">
        <f>LABO!CB14</f>
        <v>0</v>
      </c>
      <c r="V14" s="67">
        <f>LABO!CC14</f>
        <v>0</v>
      </c>
      <c r="W14" s="66">
        <f>LABO!CE14</f>
        <v>0</v>
      </c>
      <c r="X14" s="46">
        <f>LABO!CM14</f>
        <v>0</v>
      </c>
      <c r="Y14" s="59">
        <f>LABO!CN14</f>
        <v>0</v>
      </c>
      <c r="Z14" s="64">
        <f>LABO!CQ14</f>
        <v>0</v>
      </c>
      <c r="AA14" s="64">
        <f>LABO!CY14</f>
        <v>0</v>
      </c>
      <c r="AB14" s="70">
        <f>LABO!CZ14</f>
        <v>0</v>
      </c>
      <c r="AC14" s="63" t="s">
        <v>53</v>
      </c>
    </row>
    <row r="15" spans="1:29">
      <c r="A15" s="63" t="s">
        <v>51</v>
      </c>
      <c r="B15" s="66">
        <f>LABO!C15</f>
        <v>0</v>
      </c>
      <c r="C15" s="46">
        <f>LABO!K15</f>
        <v>0</v>
      </c>
      <c r="D15" s="59">
        <f>LABO!L15</f>
        <v>0</v>
      </c>
      <c r="E15" s="66">
        <f>LABO!N15</f>
        <v>0</v>
      </c>
      <c r="F15" s="66">
        <f>LABO!V15</f>
        <v>0</v>
      </c>
      <c r="G15" s="67">
        <f>LABO!W15</f>
        <v>0</v>
      </c>
      <c r="H15" s="64">
        <f>LABO!Z15</f>
        <v>0</v>
      </c>
      <c r="I15" s="64">
        <f>LABO!AH15</f>
        <v>0</v>
      </c>
      <c r="J15" s="70">
        <f>LABO!AI15</f>
        <v>0</v>
      </c>
      <c r="K15" s="64">
        <f>LABO!AK15</f>
        <v>0</v>
      </c>
      <c r="L15" s="64">
        <f>LABO!AS15</f>
        <v>0</v>
      </c>
      <c r="M15" s="70">
        <f>LABO!AT15</f>
        <v>0</v>
      </c>
      <c r="N15" s="64">
        <f>LABO!AW15</f>
        <v>0</v>
      </c>
      <c r="O15" s="64">
        <f>LABO!BE15</f>
        <v>0</v>
      </c>
      <c r="P15" s="70">
        <f>LABO!BF15</f>
        <v>0</v>
      </c>
      <c r="Q15" s="64">
        <f>LABO!BH15</f>
        <v>0</v>
      </c>
      <c r="R15" s="64">
        <f>LABO!BP15</f>
        <v>0</v>
      </c>
      <c r="S15" s="70">
        <f>LABO!BQ15</f>
        <v>0</v>
      </c>
      <c r="T15" s="66">
        <f>LABO!BT15</f>
        <v>0</v>
      </c>
      <c r="U15" s="66">
        <f>LABO!CB15</f>
        <v>0</v>
      </c>
      <c r="V15" s="67">
        <f>LABO!CC15</f>
        <v>0</v>
      </c>
      <c r="W15" s="66">
        <f>LABO!CE15</f>
        <v>0</v>
      </c>
      <c r="X15" s="46">
        <f>LABO!CM15</f>
        <v>0</v>
      </c>
      <c r="Y15" s="59">
        <f>LABO!CN15</f>
        <v>0</v>
      </c>
      <c r="Z15" s="64">
        <f>LABO!CQ15</f>
        <v>0</v>
      </c>
      <c r="AA15" s="64">
        <f>LABO!CY15</f>
        <v>0</v>
      </c>
      <c r="AB15" s="70">
        <f>LABO!CZ15</f>
        <v>0</v>
      </c>
      <c r="AC15" s="63" t="s">
        <v>51</v>
      </c>
    </row>
    <row r="16" spans="1:29">
      <c r="A16" s="63" t="s">
        <v>677</v>
      </c>
      <c r="B16" s="66">
        <f>LABO!C16</f>
        <v>0</v>
      </c>
      <c r="C16" s="46">
        <f>LABO!K16</f>
        <v>0</v>
      </c>
      <c r="D16" s="59">
        <f>LABO!L16</f>
        <v>0</v>
      </c>
      <c r="E16" s="66">
        <f>LABO!N16</f>
        <v>0</v>
      </c>
      <c r="F16" s="66">
        <f>LABO!V16</f>
        <v>0</v>
      </c>
      <c r="G16" s="67">
        <f>LABO!W16</f>
        <v>0</v>
      </c>
      <c r="H16" s="64">
        <f>LABO!Z16</f>
        <v>0</v>
      </c>
      <c r="I16" s="64">
        <f>LABO!AH16</f>
        <v>0</v>
      </c>
      <c r="J16" s="70">
        <f>LABO!AI16</f>
        <v>0</v>
      </c>
      <c r="K16" s="64" t="str">
        <f>LABO!AK16</f>
        <v>R6320.00</v>
      </c>
      <c r="L16" s="64">
        <f>LABO!AS16</f>
        <v>0</v>
      </c>
      <c r="M16" s="70">
        <f>LABO!AT16</f>
        <v>0</v>
      </c>
      <c r="N16" s="64">
        <f>LABO!AW16</f>
        <v>0</v>
      </c>
      <c r="O16" s="64">
        <f>LABO!BE16</f>
        <v>0</v>
      </c>
      <c r="P16" s="70">
        <f>LABO!BF16</f>
        <v>0</v>
      </c>
      <c r="Q16" s="64">
        <f>LABO!BH16</f>
        <v>0</v>
      </c>
      <c r="R16" s="64">
        <f>LABO!BP16</f>
        <v>0</v>
      </c>
      <c r="S16" s="70">
        <f>LABO!BQ16</f>
        <v>0</v>
      </c>
      <c r="T16" s="66">
        <f>LABO!BT16</f>
        <v>0</v>
      </c>
      <c r="U16" s="66">
        <f>LABO!CB16</f>
        <v>0</v>
      </c>
      <c r="V16" s="67">
        <f>LABO!CC16</f>
        <v>0</v>
      </c>
      <c r="W16" s="66" t="str">
        <f>LABO!CE16</f>
        <v>ECS3189</v>
      </c>
      <c r="X16" s="46">
        <f>LABO!CM16</f>
        <v>42.3384</v>
      </c>
      <c r="Y16" s="59">
        <f>LABO!CN16</f>
        <v>42.3384</v>
      </c>
      <c r="Z16" s="64">
        <f>LABO!CQ16</f>
        <v>0</v>
      </c>
      <c r="AA16" s="64">
        <f>LABO!CY16</f>
        <v>0</v>
      </c>
      <c r="AB16" s="70">
        <f>LABO!CZ16</f>
        <v>0</v>
      </c>
      <c r="AC16" s="63" t="s">
        <v>677</v>
      </c>
    </row>
    <row r="17" spans="1:29">
      <c r="A17" s="63" t="s">
        <v>71</v>
      </c>
      <c r="B17" s="66">
        <f>LABO!C17</f>
        <v>0</v>
      </c>
      <c r="C17" s="46">
        <f>LABO!K17</f>
        <v>0</v>
      </c>
      <c r="D17" s="59">
        <f>LABO!L17</f>
        <v>0</v>
      </c>
      <c r="E17" s="66">
        <f>LABO!N17</f>
        <v>0</v>
      </c>
      <c r="F17" s="66">
        <f>LABO!V17</f>
        <v>0</v>
      </c>
      <c r="G17" s="67">
        <f>LABO!W17</f>
        <v>0</v>
      </c>
      <c r="H17" s="64">
        <f>LABO!Z17</f>
        <v>0</v>
      </c>
      <c r="I17" s="64">
        <f>LABO!AH17</f>
        <v>0</v>
      </c>
      <c r="J17" s="70">
        <f>LABO!AI17</f>
        <v>0</v>
      </c>
      <c r="K17" s="64">
        <f>LABO!AK17</f>
        <v>0</v>
      </c>
      <c r="L17" s="64">
        <f>LABO!AS17</f>
        <v>0</v>
      </c>
      <c r="M17" s="70">
        <f>LABO!AT17</f>
        <v>0</v>
      </c>
      <c r="N17" s="64">
        <f>LABO!AW17</f>
        <v>0</v>
      </c>
      <c r="O17" s="64">
        <f>LABO!BE17</f>
        <v>0</v>
      </c>
      <c r="P17" s="70">
        <f>LABO!BF17</f>
        <v>0</v>
      </c>
      <c r="Q17" s="64">
        <f>LABO!BH17</f>
        <v>0</v>
      </c>
      <c r="R17" s="64">
        <f>LABO!BP17</f>
        <v>0</v>
      </c>
      <c r="S17" s="70">
        <f>LABO!BQ17</f>
        <v>0</v>
      </c>
      <c r="T17" s="66">
        <f>LABO!BT17</f>
        <v>0</v>
      </c>
      <c r="U17" s="66">
        <f>LABO!CB17</f>
        <v>0</v>
      </c>
      <c r="V17" s="67">
        <f>LABO!CC17</f>
        <v>0</v>
      </c>
      <c r="W17" s="66">
        <f>LABO!CE17</f>
        <v>0</v>
      </c>
      <c r="X17" s="46">
        <f>LABO!CM17</f>
        <v>0</v>
      </c>
      <c r="Y17" s="59">
        <f>LABO!CN17</f>
        <v>0</v>
      </c>
      <c r="Z17" s="64">
        <f>LABO!CQ17</f>
        <v>0</v>
      </c>
      <c r="AA17" s="64">
        <f>LABO!CY17</f>
        <v>0</v>
      </c>
      <c r="AB17" s="70">
        <f>LABO!CZ17</f>
        <v>0</v>
      </c>
      <c r="AC17" s="63" t="s">
        <v>71</v>
      </c>
    </row>
    <row r="18" spans="1:29">
      <c r="A18" s="63" t="s">
        <v>54</v>
      </c>
      <c r="B18" s="66">
        <f>LABO!C18</f>
        <v>0</v>
      </c>
      <c r="C18" s="46">
        <f>LABO!K18</f>
        <v>0</v>
      </c>
      <c r="D18" s="59">
        <f>LABO!L18</f>
        <v>0</v>
      </c>
      <c r="E18" s="66">
        <f>LABO!N18</f>
        <v>0</v>
      </c>
      <c r="F18" s="66">
        <f>LABO!V18</f>
        <v>0</v>
      </c>
      <c r="G18" s="67">
        <f>LABO!W18</f>
        <v>0</v>
      </c>
      <c r="H18" s="64">
        <f>LABO!Z18</f>
        <v>0</v>
      </c>
      <c r="I18" s="64">
        <f>LABO!AH18</f>
        <v>0</v>
      </c>
      <c r="J18" s="70">
        <f>LABO!AI18</f>
        <v>0</v>
      </c>
      <c r="K18" s="64" t="str">
        <f>LABO!AK18</f>
        <v>R3427.00</v>
      </c>
      <c r="L18" s="64">
        <f>LABO!AS18</f>
        <v>0</v>
      </c>
      <c r="M18" s="70">
        <f>LABO!AT18</f>
        <v>0</v>
      </c>
      <c r="N18" s="64">
        <f>LABO!AW18</f>
        <v>0</v>
      </c>
      <c r="O18" s="64">
        <f>LABO!BE18</f>
        <v>0</v>
      </c>
      <c r="P18" s="70">
        <f>LABO!BF18</f>
        <v>0</v>
      </c>
      <c r="Q18" s="64">
        <f>LABO!BH18</f>
        <v>0</v>
      </c>
      <c r="R18" s="64">
        <f>LABO!BP18</f>
        <v>0</v>
      </c>
      <c r="S18" s="70">
        <f>LABO!BQ18</f>
        <v>0</v>
      </c>
      <c r="T18" s="66">
        <f>LABO!BT18</f>
        <v>0</v>
      </c>
      <c r="U18" s="66">
        <f>LABO!CB18</f>
        <v>0</v>
      </c>
      <c r="V18" s="67">
        <f>LABO!CC18</f>
        <v>0</v>
      </c>
      <c r="W18" s="66">
        <f>LABO!CE18</f>
        <v>0</v>
      </c>
      <c r="X18" s="46">
        <f>LABO!CM18</f>
        <v>0</v>
      </c>
      <c r="Y18" s="59">
        <f>LABO!CN18</f>
        <v>0</v>
      </c>
      <c r="Z18" s="64">
        <f>LABO!CQ18</f>
        <v>0</v>
      </c>
      <c r="AA18" s="64">
        <f>LABO!CY18</f>
        <v>0</v>
      </c>
      <c r="AB18" s="70">
        <f>LABO!CZ18</f>
        <v>0</v>
      </c>
      <c r="AC18" s="63" t="s">
        <v>54</v>
      </c>
    </row>
    <row r="19" spans="1:29">
      <c r="A19" s="9" t="s">
        <v>68</v>
      </c>
      <c r="B19" s="66">
        <f>LABO!C19</f>
        <v>0</v>
      </c>
      <c r="C19" s="46">
        <f>LABO!K19</f>
        <v>0</v>
      </c>
      <c r="D19" s="59">
        <f>LABO!L19</f>
        <v>0</v>
      </c>
      <c r="E19" s="66">
        <f>LABO!N19</f>
        <v>0</v>
      </c>
      <c r="F19" s="66">
        <f>LABO!V19</f>
        <v>0</v>
      </c>
      <c r="G19" s="67">
        <f>LABO!W19</f>
        <v>0</v>
      </c>
      <c r="H19" s="64">
        <f>LABO!Z19</f>
        <v>0</v>
      </c>
      <c r="I19" s="64">
        <f>LABO!AH19</f>
        <v>0</v>
      </c>
      <c r="J19" s="70">
        <f>LABO!AI19</f>
        <v>0</v>
      </c>
      <c r="K19" s="64" t="str">
        <f>LABO!AK19</f>
        <v>HE.66004969</v>
      </c>
      <c r="L19" s="64" t="e">
        <f>LABO!AS19</f>
        <v>#DIV/0!</v>
      </c>
      <c r="M19" s="70" t="e">
        <f>LABO!AT19</f>
        <v>#DIV/0!</v>
      </c>
      <c r="N19" s="64">
        <f>LABO!AW19</f>
        <v>0</v>
      </c>
      <c r="O19" s="64">
        <f>LABO!BE19</f>
        <v>0</v>
      </c>
      <c r="P19" s="70">
        <f>LABO!BF19</f>
        <v>0</v>
      </c>
      <c r="Q19" s="64">
        <f>LABO!BH19</f>
        <v>0</v>
      </c>
      <c r="R19" s="64">
        <f>LABO!BP19</f>
        <v>0</v>
      </c>
      <c r="S19" s="70">
        <f>LABO!BQ19</f>
        <v>0</v>
      </c>
      <c r="T19" s="66">
        <f>LABO!BT19</f>
        <v>0</v>
      </c>
      <c r="U19" s="66">
        <f>LABO!CB19</f>
        <v>0</v>
      </c>
      <c r="V19" s="67">
        <f>LABO!CC19</f>
        <v>0</v>
      </c>
      <c r="W19" s="66">
        <f>LABO!CE19</f>
        <v>0</v>
      </c>
      <c r="X19" s="46">
        <f>LABO!CM19</f>
        <v>0</v>
      </c>
      <c r="Y19" s="59">
        <f>LABO!CN19</f>
        <v>0</v>
      </c>
      <c r="Z19" s="64">
        <f>LABO!CQ19</f>
        <v>0</v>
      </c>
      <c r="AA19" s="64">
        <f>LABO!CY19</f>
        <v>0</v>
      </c>
      <c r="AB19" s="70">
        <f>LABO!CZ19</f>
        <v>0</v>
      </c>
      <c r="AC19" s="9" t="s">
        <v>68</v>
      </c>
    </row>
    <row r="20" spans="1:29">
      <c r="A20" s="173" t="s">
        <v>18</v>
      </c>
      <c r="B20" s="66">
        <f>LABO!C20</f>
        <v>0</v>
      </c>
      <c r="C20" s="46">
        <f>LABO!K20</f>
        <v>0</v>
      </c>
      <c r="D20" s="59">
        <f>LABO!L20</f>
        <v>0</v>
      </c>
      <c r="E20" s="66">
        <f>LABO!N20</f>
        <v>0</v>
      </c>
      <c r="F20" s="66">
        <f>LABO!V20</f>
        <v>0</v>
      </c>
      <c r="G20" s="67">
        <f>LABO!W20</f>
        <v>0</v>
      </c>
      <c r="H20" s="64" t="str">
        <f>LABO!Z20</f>
        <v>228.919</v>
      </c>
      <c r="I20" s="64">
        <f>LABO!AH20</f>
        <v>50.440528634361229</v>
      </c>
      <c r="J20" s="70">
        <f>LABO!AI20</f>
        <v>0</v>
      </c>
      <c r="K20" s="64">
        <f>LABO!AK20</f>
        <v>0</v>
      </c>
      <c r="L20" s="64">
        <f>LABO!AS20</f>
        <v>0</v>
      </c>
      <c r="M20" s="70">
        <f>LABO!AT20</f>
        <v>0</v>
      </c>
      <c r="N20" s="64" t="str">
        <f>LABO!AW20</f>
        <v>1583.008</v>
      </c>
      <c r="O20" s="64">
        <f>LABO!BE20</f>
        <v>55.066079295154182</v>
      </c>
      <c r="P20" s="70">
        <f>LABO!BF20</f>
        <v>0</v>
      </c>
      <c r="Q20" s="64">
        <f>LABO!BH20</f>
        <v>0</v>
      </c>
      <c r="R20" s="64">
        <f>LABO!BP20</f>
        <v>0</v>
      </c>
      <c r="S20" s="70">
        <f>LABO!BQ20</f>
        <v>0</v>
      </c>
      <c r="T20" s="66">
        <f>LABO!BT20</f>
        <v>0</v>
      </c>
      <c r="U20" s="66">
        <f>LABO!CB20</f>
        <v>0</v>
      </c>
      <c r="V20" s="67">
        <f>LABO!CC20</f>
        <v>0</v>
      </c>
      <c r="W20" s="66">
        <f>LABO!CE20</f>
        <v>0</v>
      </c>
      <c r="X20" s="46">
        <f>LABO!CM20</f>
        <v>0</v>
      </c>
      <c r="Y20" s="59">
        <f>LABO!CN20</f>
        <v>0</v>
      </c>
      <c r="Z20" s="64" t="str">
        <f>LABO!CQ20</f>
        <v>886.9361</v>
      </c>
      <c r="AA20" s="64">
        <f>LABO!CY20</f>
        <v>50.440528634361229</v>
      </c>
      <c r="AB20" s="70">
        <f>LABO!CZ20</f>
        <v>0</v>
      </c>
      <c r="AC20" s="173" t="s">
        <v>18</v>
      </c>
    </row>
    <row r="21" spans="1:29">
      <c r="A21" s="172"/>
      <c r="B21" s="66">
        <f>LABO!C21</f>
        <v>0</v>
      </c>
      <c r="C21" s="46">
        <f>LABO!K21</f>
        <v>0</v>
      </c>
      <c r="D21" s="59">
        <f>LABO!L21</f>
        <v>0</v>
      </c>
      <c r="E21" s="66">
        <f>LABO!N21</f>
        <v>0</v>
      </c>
      <c r="F21" s="66">
        <f>LABO!V21</f>
        <v>0</v>
      </c>
      <c r="G21" s="67">
        <f>LABO!W21</f>
        <v>0</v>
      </c>
      <c r="H21" s="64">
        <f>LABO!Z21</f>
        <v>0</v>
      </c>
      <c r="I21" s="64">
        <f>LABO!AH21</f>
        <v>0</v>
      </c>
      <c r="J21" s="70">
        <f>LABO!AI21</f>
        <v>0</v>
      </c>
      <c r="K21" s="64">
        <f>LABO!AK21</f>
        <v>0</v>
      </c>
      <c r="L21" s="64">
        <f>LABO!AS21</f>
        <v>0</v>
      </c>
      <c r="M21" s="70">
        <f>LABO!AT21</f>
        <v>0</v>
      </c>
      <c r="N21" s="64">
        <f>LABO!AW21</f>
        <v>0</v>
      </c>
      <c r="O21" s="64">
        <f>LABO!BE21</f>
        <v>0</v>
      </c>
      <c r="P21" s="70">
        <f>LABO!BF21</f>
        <v>0</v>
      </c>
      <c r="Q21" s="64">
        <f>LABO!BH21</f>
        <v>0</v>
      </c>
      <c r="R21" s="64">
        <f>LABO!BP21</f>
        <v>0</v>
      </c>
      <c r="S21" s="70">
        <f>LABO!BQ21</f>
        <v>0</v>
      </c>
      <c r="T21" s="66">
        <f>LABO!BT21</f>
        <v>0</v>
      </c>
      <c r="U21" s="66">
        <f>LABO!CB21</f>
        <v>0</v>
      </c>
      <c r="V21" s="67">
        <f>LABO!CC21</f>
        <v>0</v>
      </c>
      <c r="W21" s="66">
        <f>LABO!CE21</f>
        <v>0</v>
      </c>
      <c r="X21" s="46">
        <f>LABO!CM21</f>
        <v>0</v>
      </c>
      <c r="Y21" s="59">
        <f>LABO!CN21</f>
        <v>0</v>
      </c>
      <c r="Z21" s="64">
        <f>LABO!CQ21</f>
        <v>0</v>
      </c>
      <c r="AA21" s="64">
        <f>LABO!CY21</f>
        <v>0</v>
      </c>
      <c r="AB21" s="70">
        <f>LABO!CZ21</f>
        <v>0</v>
      </c>
      <c r="AC21" s="172"/>
    </row>
    <row r="22" spans="1:29">
      <c r="A22" s="171" t="s">
        <v>46</v>
      </c>
      <c r="B22" s="66">
        <f>LABO!C22</f>
        <v>0</v>
      </c>
      <c r="C22" s="46">
        <f>LABO!K22</f>
        <v>0</v>
      </c>
      <c r="D22" s="59">
        <f>LABO!L22</f>
        <v>0</v>
      </c>
      <c r="E22" s="66" t="str">
        <f>LABO!N22</f>
        <v>408.0105</v>
      </c>
      <c r="F22" s="46">
        <f>LABO!V22</f>
        <v>1.3915</v>
      </c>
      <c r="G22" s="59">
        <f>LABO!W22</f>
        <v>1.1132</v>
      </c>
      <c r="H22" s="64">
        <f>LABO!Z22</f>
        <v>0</v>
      </c>
      <c r="I22" s="64">
        <f>LABO!AH22</f>
        <v>0</v>
      </c>
      <c r="J22" s="70">
        <f>LABO!AI22</f>
        <v>0</v>
      </c>
      <c r="K22" s="64">
        <f>LABO!AK22</f>
        <v>0</v>
      </c>
      <c r="L22" s="64">
        <f>LABO!AS22</f>
        <v>0</v>
      </c>
      <c r="M22" s="70">
        <f>LABO!AT22</f>
        <v>0</v>
      </c>
      <c r="N22" s="64">
        <f>LABO!AW22</f>
        <v>0</v>
      </c>
      <c r="O22" s="64">
        <f>LABO!BE22</f>
        <v>0</v>
      </c>
      <c r="P22" s="70">
        <f>LABO!BF22</f>
        <v>0</v>
      </c>
      <c r="Q22" s="64" t="str">
        <f>LABO!BH22</f>
        <v>DFS030X10S</v>
      </c>
      <c r="R22" s="64">
        <f>LABO!BP22</f>
        <v>1.2</v>
      </c>
      <c r="S22" s="70">
        <f>LABO!BQ22</f>
        <v>0</v>
      </c>
      <c r="T22" s="66">
        <f>LABO!BT22</f>
        <v>0</v>
      </c>
      <c r="U22" s="66">
        <f>LABO!CB22</f>
        <v>0</v>
      </c>
      <c r="V22" s="67">
        <f>LABO!CC22</f>
        <v>0</v>
      </c>
      <c r="W22" s="66">
        <f>LABO!CE22</f>
        <v>0</v>
      </c>
      <c r="X22" s="46">
        <f>LABO!CM22</f>
        <v>0</v>
      </c>
      <c r="Y22" s="59">
        <f>LABO!CN22</f>
        <v>0</v>
      </c>
      <c r="Z22" s="64" t="str">
        <f>LABO!CQ22</f>
        <v>892.7095</v>
      </c>
      <c r="AA22" s="64">
        <f>LABO!CY22</f>
        <v>1.2</v>
      </c>
      <c r="AB22" s="70">
        <f>LABO!CZ22</f>
        <v>0</v>
      </c>
      <c r="AC22" s="171" t="s">
        <v>46</v>
      </c>
    </row>
    <row r="23" spans="1:29">
      <c r="A23" s="173"/>
      <c r="B23" s="66">
        <f>LABO!C23</f>
        <v>0</v>
      </c>
      <c r="C23" s="46">
        <f>LABO!K23</f>
        <v>0</v>
      </c>
      <c r="D23" s="59">
        <f>LABO!L23</f>
        <v>0</v>
      </c>
      <c r="E23" s="66" t="str">
        <f>LABO!N23</f>
        <v>408.0106</v>
      </c>
      <c r="F23" s="46">
        <f>LABO!V23</f>
        <v>1.4565000000000001</v>
      </c>
      <c r="G23" s="59">
        <f>LABO!W23</f>
        <v>1.1652</v>
      </c>
      <c r="H23" s="64" t="str">
        <f>LABO!Z23</f>
        <v>2218.270</v>
      </c>
      <c r="I23" s="64">
        <f>LABO!AH23</f>
        <v>0.69799999999999995</v>
      </c>
      <c r="J23" s="70">
        <f>LABO!AI23</f>
        <v>0</v>
      </c>
      <c r="K23" s="64">
        <f>LABO!AK23</f>
        <v>0</v>
      </c>
      <c r="L23" s="64">
        <f>LABO!AS23</f>
        <v>0</v>
      </c>
      <c r="M23" s="70">
        <f>LABO!AT23</f>
        <v>0</v>
      </c>
      <c r="N23" s="64">
        <f>LABO!AW23</f>
        <v>0</v>
      </c>
      <c r="O23" s="64">
        <f>LABO!BE23</f>
        <v>0</v>
      </c>
      <c r="P23" s="70">
        <f>LABO!BF23</f>
        <v>0</v>
      </c>
      <c r="Q23" s="64" t="str">
        <f>LABO!BH23</f>
        <v>DFS040X10S</v>
      </c>
      <c r="R23" s="64">
        <f>LABO!BP23</f>
        <v>1.2</v>
      </c>
      <c r="S23" s="70">
        <f>LABO!BQ23</f>
        <v>0</v>
      </c>
      <c r="T23" s="66">
        <f>LABO!BT23</f>
        <v>0</v>
      </c>
      <c r="U23" s="66">
        <f>LABO!CB23</f>
        <v>0</v>
      </c>
      <c r="V23" s="67">
        <f>LABO!CC23</f>
        <v>0</v>
      </c>
      <c r="W23" s="66">
        <f>LABO!CE23</f>
        <v>0</v>
      </c>
      <c r="X23" s="46">
        <f>LABO!CM23</f>
        <v>0</v>
      </c>
      <c r="Y23" s="59">
        <f>LABO!CN23</f>
        <v>0</v>
      </c>
      <c r="Z23" s="64">
        <f>LABO!CQ23</f>
        <v>0</v>
      </c>
      <c r="AA23" s="64">
        <f>LABO!CY23</f>
        <v>0</v>
      </c>
      <c r="AB23" s="70">
        <f>LABO!CZ23</f>
        <v>0</v>
      </c>
      <c r="AC23" s="173"/>
    </row>
    <row r="24" spans="1:29">
      <c r="A24" s="173"/>
      <c r="B24" s="66">
        <f>LABO!C24</f>
        <v>0</v>
      </c>
      <c r="C24" s="46">
        <f>LABO!K24</f>
        <v>0</v>
      </c>
      <c r="D24" s="59">
        <f>LABO!L24</f>
        <v>0</v>
      </c>
      <c r="E24" s="66" t="str">
        <f>LABO!N24</f>
        <v>408.0108</v>
      </c>
      <c r="F24" s="46">
        <f>LABO!V24</f>
        <v>1.5244</v>
      </c>
      <c r="G24" s="59">
        <f>LABO!W24</f>
        <v>1.2195199999999999</v>
      </c>
      <c r="H24" s="64">
        <f>LABO!Z24</f>
        <v>0</v>
      </c>
      <c r="I24" s="64">
        <f>LABO!AH24</f>
        <v>0</v>
      </c>
      <c r="J24" s="70">
        <f>LABO!AI24</f>
        <v>0</v>
      </c>
      <c r="K24" s="64">
        <f>LABO!AK24</f>
        <v>0</v>
      </c>
      <c r="L24" s="64">
        <f>LABO!AS24</f>
        <v>0</v>
      </c>
      <c r="M24" s="70">
        <f>LABO!AT24</f>
        <v>0</v>
      </c>
      <c r="N24" s="64">
        <f>LABO!AW24</f>
        <v>0</v>
      </c>
      <c r="O24" s="64">
        <f>LABO!BE24</f>
        <v>0</v>
      </c>
      <c r="P24" s="70">
        <f>LABO!BF24</f>
        <v>0</v>
      </c>
      <c r="Q24" s="64" t="str">
        <f>LABO!BH24</f>
        <v>DCS060X10S</v>
      </c>
      <c r="R24" s="64">
        <f>LABO!BP24</f>
        <v>4.2</v>
      </c>
      <c r="S24" s="70">
        <f>LABO!BQ24</f>
        <v>0</v>
      </c>
      <c r="T24" s="66">
        <f>LABO!BT24</f>
        <v>0</v>
      </c>
      <c r="U24" s="66">
        <f>LABO!CB24</f>
        <v>0</v>
      </c>
      <c r="V24" s="67">
        <f>LABO!CC24</f>
        <v>0</v>
      </c>
      <c r="W24" s="66">
        <f>LABO!CE24</f>
        <v>0</v>
      </c>
      <c r="X24" s="46">
        <f>LABO!CM24</f>
        <v>0</v>
      </c>
      <c r="Y24" s="59">
        <f>LABO!CN24</f>
        <v>0</v>
      </c>
      <c r="Z24" s="64">
        <f>LABO!CQ24</f>
        <v>0</v>
      </c>
      <c r="AA24" s="64">
        <f>LABO!CY24</f>
        <v>0</v>
      </c>
      <c r="AB24" s="70">
        <f>LABO!CZ24</f>
        <v>0</v>
      </c>
      <c r="AC24" s="173"/>
    </row>
    <row r="25" spans="1:29">
      <c r="A25" s="173"/>
      <c r="B25" s="66">
        <f>LABO!C25</f>
        <v>0</v>
      </c>
      <c r="C25" s="46">
        <f>LABO!K25</f>
        <v>0</v>
      </c>
      <c r="D25" s="59">
        <f>LABO!L25</f>
        <v>0</v>
      </c>
      <c r="E25" s="66" t="str">
        <f>LABO!N25</f>
        <v>408.0110</v>
      </c>
      <c r="F25" s="46">
        <f>LABO!V25</f>
        <v>1.7172000000000001</v>
      </c>
      <c r="G25" s="59">
        <f>LABO!W25</f>
        <v>1.3737600000000001</v>
      </c>
      <c r="H25" s="64">
        <f>LABO!Z25</f>
        <v>0</v>
      </c>
      <c r="I25" s="64">
        <f>LABO!AH25</f>
        <v>0</v>
      </c>
      <c r="J25" s="70">
        <f>LABO!AI25</f>
        <v>0</v>
      </c>
      <c r="K25" s="64">
        <f>LABO!AK25</f>
        <v>0</v>
      </c>
      <c r="L25" s="64">
        <f>LABO!AS25</f>
        <v>0</v>
      </c>
      <c r="M25" s="70">
        <f>LABO!AT25</f>
        <v>0</v>
      </c>
      <c r="N25" s="64">
        <f>LABO!AW25</f>
        <v>0</v>
      </c>
      <c r="O25" s="64">
        <f>LABO!BE25</f>
        <v>0</v>
      </c>
      <c r="P25" s="70">
        <f>LABO!BF25</f>
        <v>0</v>
      </c>
      <c r="Q25" s="64" t="str">
        <f>LABO!BH25</f>
        <v>DCS080X10S</v>
      </c>
      <c r="R25" s="64">
        <f>LABO!BP25</f>
        <v>4.2</v>
      </c>
      <c r="S25" s="70">
        <f>LABO!BQ25</f>
        <v>0</v>
      </c>
      <c r="T25" s="66" t="str">
        <f>LABO!BT25</f>
        <v>ER0.581.710C</v>
      </c>
      <c r="U25" s="68">
        <f>LABO!CB25</f>
        <v>3.7877319999999997</v>
      </c>
      <c r="V25" s="69">
        <f>LABO!CC25</f>
        <v>3.7877319999999997</v>
      </c>
      <c r="W25" s="66">
        <f>LABO!CE25</f>
        <v>0</v>
      </c>
      <c r="X25" s="46">
        <f>LABO!CM25</f>
        <v>0</v>
      </c>
      <c r="Y25" s="59">
        <f>LABO!CN25</f>
        <v>0</v>
      </c>
      <c r="Z25" s="64">
        <f>LABO!CQ25</f>
        <v>0</v>
      </c>
      <c r="AA25" s="64">
        <f>LABO!CY25</f>
        <v>0</v>
      </c>
      <c r="AB25" s="70">
        <f>LABO!CZ25</f>
        <v>0</v>
      </c>
      <c r="AC25" s="173"/>
    </row>
    <row r="26" spans="1:29">
      <c r="A26" s="173"/>
      <c r="B26" s="66">
        <f>LABO!C26</f>
        <v>0</v>
      </c>
      <c r="C26" s="46">
        <f>LABO!K26</f>
        <v>0</v>
      </c>
      <c r="D26" s="59">
        <f>LABO!L26</f>
        <v>0</v>
      </c>
      <c r="E26" s="66" t="str">
        <f>LABO!N26</f>
        <v>408.0115</v>
      </c>
      <c r="F26" s="46">
        <f>LABO!V26</f>
        <v>2.4215999999999998</v>
      </c>
      <c r="G26" s="59">
        <f>LABO!W26</f>
        <v>1.9372800000000001</v>
      </c>
      <c r="H26" s="64" t="str">
        <f>LABO!Z26</f>
        <v>2218.272</v>
      </c>
      <c r="I26" s="64">
        <f>LABO!AH26</f>
        <v>4.1960000000000006</v>
      </c>
      <c r="J26" s="70">
        <f>LABO!AI26</f>
        <v>0</v>
      </c>
      <c r="K26" s="64">
        <f>LABO!AK26</f>
        <v>0</v>
      </c>
      <c r="L26" s="64">
        <f>LABO!AS26</f>
        <v>0</v>
      </c>
      <c r="M26" s="70">
        <f>LABO!AT26</f>
        <v>0</v>
      </c>
      <c r="N26" s="64">
        <f>LABO!AW26</f>
        <v>0</v>
      </c>
      <c r="O26" s="64">
        <f>LABO!BE26</f>
        <v>0</v>
      </c>
      <c r="P26" s="70">
        <f>LABO!BF26</f>
        <v>0</v>
      </c>
      <c r="Q26" s="64">
        <f>LABO!BH26</f>
        <v>0</v>
      </c>
      <c r="R26" s="64">
        <f>LABO!BP26</f>
        <v>0</v>
      </c>
      <c r="S26" s="70">
        <f>LABO!BQ26</f>
        <v>0</v>
      </c>
      <c r="T26" s="66" t="str">
        <f>LABO!BT26</f>
        <v>ER0.581.615C</v>
      </c>
      <c r="U26" s="68">
        <f>LABO!CB26</f>
        <v>9.710324</v>
      </c>
      <c r="V26" s="69">
        <f>LABO!CC26</f>
        <v>9.710324</v>
      </c>
      <c r="W26" s="66">
        <f>LABO!CE26</f>
        <v>0</v>
      </c>
      <c r="X26" s="46">
        <f>LABO!CM26</f>
        <v>0</v>
      </c>
      <c r="Y26" s="59">
        <f>LABO!CN26</f>
        <v>0</v>
      </c>
      <c r="Z26" s="64">
        <f>LABO!CQ26</f>
        <v>0</v>
      </c>
      <c r="AA26" s="64">
        <f>LABO!CY26</f>
        <v>0</v>
      </c>
      <c r="AB26" s="70">
        <f>LABO!CZ26</f>
        <v>0</v>
      </c>
      <c r="AC26" s="173"/>
    </row>
    <row r="27" spans="1:29">
      <c r="A27" s="173"/>
      <c r="B27" s="66">
        <f>LABO!C27</f>
        <v>0</v>
      </c>
      <c r="C27" s="46">
        <f>LABO!K27</f>
        <v>0</v>
      </c>
      <c r="D27" s="59">
        <f>LABO!L27</f>
        <v>0</v>
      </c>
      <c r="E27" s="66" t="str">
        <f>LABO!N27</f>
        <v>408.0220</v>
      </c>
      <c r="F27" s="46">
        <f>LABO!V27</f>
        <v>5.4306666666666663</v>
      </c>
      <c r="G27" s="59">
        <f>LABO!W27</f>
        <v>4.3445333333333327</v>
      </c>
      <c r="H27" s="64" t="str">
        <f>LABO!Z27</f>
        <v>2218.274</v>
      </c>
      <c r="I27" s="64">
        <f>LABO!AH27</f>
        <v>5</v>
      </c>
      <c r="J27" s="70">
        <f>LABO!AI27</f>
        <v>0</v>
      </c>
      <c r="K27" s="64">
        <f>LABO!AK27</f>
        <v>0</v>
      </c>
      <c r="L27" s="64">
        <f>LABO!AS27</f>
        <v>0</v>
      </c>
      <c r="M27" s="70">
        <f>LABO!AT27</f>
        <v>0</v>
      </c>
      <c r="N27" s="64">
        <f>LABO!AW27</f>
        <v>0</v>
      </c>
      <c r="O27" s="64">
        <f>LABO!BE27</f>
        <v>0</v>
      </c>
      <c r="P27" s="70">
        <f>LABO!BF27</f>
        <v>0</v>
      </c>
      <c r="Q27" s="64">
        <f>LABO!BH27</f>
        <v>0</v>
      </c>
      <c r="R27" s="64">
        <f>LABO!BP27</f>
        <v>0</v>
      </c>
      <c r="S27" s="70">
        <f>LABO!BQ27</f>
        <v>0</v>
      </c>
      <c r="T27" s="66" t="str">
        <f>LABO!BT27</f>
        <v>AI0.601.TC20</v>
      </c>
      <c r="U27" s="68">
        <f>LABO!CB27</f>
        <v>2.3238279999999998</v>
      </c>
      <c r="V27" s="69">
        <f>LABO!CC27</f>
        <v>2.3238279999999998</v>
      </c>
      <c r="W27" s="66">
        <f>LABO!CE27</f>
        <v>0</v>
      </c>
      <c r="X27" s="46">
        <f>LABO!CM27</f>
        <v>0</v>
      </c>
      <c r="Y27" s="59">
        <f>LABO!CN27</f>
        <v>0</v>
      </c>
      <c r="Z27" s="64">
        <f>LABO!CQ27</f>
        <v>0</v>
      </c>
      <c r="AA27" s="64">
        <f>LABO!CY27</f>
        <v>0</v>
      </c>
      <c r="AB27" s="70">
        <f>LABO!CZ27</f>
        <v>0</v>
      </c>
      <c r="AC27" s="173"/>
    </row>
    <row r="28" spans="1:29">
      <c r="A28" s="173"/>
      <c r="B28" s="66">
        <f>LABO!C28</f>
        <v>0</v>
      </c>
      <c r="C28" s="46">
        <f>LABO!K28</f>
        <v>0</v>
      </c>
      <c r="D28" s="59">
        <f>LABO!L28</f>
        <v>0</v>
      </c>
      <c r="E28" s="66" t="str">
        <f>LABO!N28</f>
        <v>408.0515</v>
      </c>
      <c r="F28" s="46">
        <f>LABO!V28</f>
        <v>1.9268000000000001</v>
      </c>
      <c r="G28" s="59">
        <f>LABO!W28</f>
        <v>1.5414400000000001</v>
      </c>
      <c r="H28" s="64">
        <f>LABO!Z28</f>
        <v>0</v>
      </c>
      <c r="I28" s="64">
        <f>LABO!AH28</f>
        <v>0</v>
      </c>
      <c r="J28" s="70">
        <f>LABO!AI28</f>
        <v>0</v>
      </c>
      <c r="K28" s="64">
        <f>LABO!AK28</f>
        <v>0</v>
      </c>
      <c r="L28" s="64">
        <f>LABO!AS28</f>
        <v>0</v>
      </c>
      <c r="M28" s="70">
        <f>LABO!AT28</f>
        <v>0</v>
      </c>
      <c r="N28" s="64">
        <f>LABO!AW28</f>
        <v>0</v>
      </c>
      <c r="O28" s="64">
        <f>LABO!BE28</f>
        <v>0</v>
      </c>
      <c r="P28" s="70">
        <f>LABO!BF28</f>
        <v>0</v>
      </c>
      <c r="Q28" s="64">
        <f>LABO!BH28</f>
        <v>0</v>
      </c>
      <c r="R28" s="64">
        <f>LABO!BP28</f>
        <v>0</v>
      </c>
      <c r="S28" s="70">
        <f>LABO!BQ28</f>
        <v>0</v>
      </c>
      <c r="T28" s="66" t="str">
        <f>LABO!BT28</f>
        <v>SC0.601.3176</v>
      </c>
      <c r="U28" s="68">
        <f>LABO!CB28</f>
        <v>1.0488919999999999</v>
      </c>
      <c r="V28" s="69">
        <f>LABO!CC28</f>
        <v>1.0488919999999999</v>
      </c>
      <c r="W28" s="66">
        <f>LABO!CE28</f>
        <v>0</v>
      </c>
      <c r="X28" s="46">
        <f>LABO!CM28</f>
        <v>0</v>
      </c>
      <c r="Y28" s="59">
        <f>LABO!CN28</f>
        <v>0</v>
      </c>
      <c r="Z28" s="64">
        <f>LABO!CQ28</f>
        <v>0</v>
      </c>
      <c r="AA28" s="64">
        <f>LABO!CY28</f>
        <v>0</v>
      </c>
      <c r="AB28" s="70">
        <f>LABO!CZ28</f>
        <v>0</v>
      </c>
      <c r="AC28" s="173"/>
    </row>
    <row r="29" spans="1:29">
      <c r="A29" s="172"/>
      <c r="B29" s="66">
        <f>LABO!C29</f>
        <v>0</v>
      </c>
      <c r="C29" s="46">
        <f>LABO!K29</f>
        <v>0</v>
      </c>
      <c r="D29" s="59">
        <f>LABO!L29</f>
        <v>0</v>
      </c>
      <c r="E29" s="66" t="str">
        <f>LABO!N29</f>
        <v>408.0610</v>
      </c>
      <c r="F29" s="46">
        <f>LABO!V29</f>
        <v>1.9513</v>
      </c>
      <c r="G29" s="59">
        <f>LABO!W29</f>
        <v>1.5610400000000002</v>
      </c>
      <c r="H29" s="64">
        <f>LABO!Z29</f>
        <v>0</v>
      </c>
      <c r="I29" s="64">
        <f>LABO!AH29</f>
        <v>0</v>
      </c>
      <c r="J29" s="70">
        <f>LABO!AI29</f>
        <v>0</v>
      </c>
      <c r="K29" s="64">
        <f>LABO!AK29</f>
        <v>0</v>
      </c>
      <c r="L29" s="64">
        <f>LABO!AS29</f>
        <v>0</v>
      </c>
      <c r="M29" s="70">
        <f>LABO!AT29</f>
        <v>0</v>
      </c>
      <c r="N29" s="64">
        <f>LABO!AW29</f>
        <v>0</v>
      </c>
      <c r="O29" s="64">
        <f>LABO!BE29</f>
        <v>0</v>
      </c>
      <c r="P29" s="70">
        <f>LABO!BF29</f>
        <v>0</v>
      </c>
      <c r="Q29" s="64">
        <f>LABO!BH29</f>
        <v>0</v>
      </c>
      <c r="R29" s="64">
        <f>LABO!BP29</f>
        <v>0</v>
      </c>
      <c r="S29" s="70">
        <f>LABO!BQ29</f>
        <v>0</v>
      </c>
      <c r="T29" s="66">
        <f>LABO!BT29</f>
        <v>0</v>
      </c>
      <c r="U29" s="66">
        <f>LABO!CB29</f>
        <v>0</v>
      </c>
      <c r="V29" s="67">
        <f>LABO!CC29</f>
        <v>0</v>
      </c>
      <c r="W29" s="66">
        <f>LABO!CE29</f>
        <v>0</v>
      </c>
      <c r="X29" s="46">
        <f>LABO!CM29</f>
        <v>0</v>
      </c>
      <c r="Y29" s="59">
        <f>LABO!CN29</f>
        <v>0</v>
      </c>
      <c r="Z29" s="64">
        <f>LABO!CQ29</f>
        <v>0</v>
      </c>
      <c r="AA29" s="64">
        <f>LABO!CY29</f>
        <v>0</v>
      </c>
      <c r="AB29" s="70">
        <f>LABO!CZ29</f>
        <v>0</v>
      </c>
      <c r="AC29" s="172"/>
    </row>
    <row r="30" spans="1:29">
      <c r="A30" s="63" t="s">
        <v>47</v>
      </c>
      <c r="B30" s="66" t="str">
        <f>LABO!C30</f>
        <v>EV000-228</v>
      </c>
      <c r="C30" s="46">
        <f>LABO!K30</f>
        <v>3.2293859649122805</v>
      </c>
      <c r="D30" s="59">
        <f>LABO!L30</f>
        <v>2.4220394736842104</v>
      </c>
      <c r="E30" s="66">
        <f>LABO!N30</f>
        <v>0</v>
      </c>
      <c r="F30" s="66">
        <f>LABO!V30</f>
        <v>0</v>
      </c>
      <c r="G30" s="67">
        <f>LABO!W30</f>
        <v>0</v>
      </c>
      <c r="H30" s="64" t="str">
        <f>LABO!Z30</f>
        <v>221.325</v>
      </c>
      <c r="I30" s="64">
        <f>LABO!AH30</f>
        <v>7.0222222222222221</v>
      </c>
      <c r="J30" s="70">
        <f>LABO!AI30</f>
        <v>0</v>
      </c>
      <c r="K30" s="64" t="str">
        <f>LABO!AK30</f>
        <v>UL.P9531</v>
      </c>
      <c r="L30" s="64">
        <f>LABO!AS30</f>
        <v>3.8719999999999999</v>
      </c>
      <c r="M30" s="70">
        <f>LABO!AT30</f>
        <v>3.2911999999999999</v>
      </c>
      <c r="N30" s="64" t="str">
        <f>LABO!AW30</f>
        <v>3245.088</v>
      </c>
      <c r="O30" s="64">
        <f>LABO!BE30</f>
        <v>6.4</v>
      </c>
      <c r="P30" s="70">
        <f>LABO!BF30</f>
        <v>0</v>
      </c>
      <c r="Q30" s="64" t="str">
        <f>LABO!BH30</f>
        <v>TOR425</v>
      </c>
      <c r="R30" s="64">
        <f>LABO!BP30</f>
        <v>6</v>
      </c>
      <c r="S30" s="70">
        <f>LABO!BQ30</f>
        <v>0</v>
      </c>
      <c r="T30" s="66" t="str">
        <f>LABO!BT30</f>
        <v>MM0.469.0092</v>
      </c>
      <c r="U30" s="68">
        <f>LABO!CB30</f>
        <v>5.9518085714285718</v>
      </c>
      <c r="V30" s="69">
        <f>LABO!CC30</f>
        <v>5.9518085714285718</v>
      </c>
      <c r="W30" s="66" t="str">
        <f>LABO!CE30</f>
        <v>ECM0245</v>
      </c>
      <c r="X30" s="46">
        <f>LABO!CM30</f>
        <v>6.6228499999999997</v>
      </c>
      <c r="Y30" s="59">
        <f>LABO!CN30</f>
        <v>6.6228499999999997</v>
      </c>
      <c r="Z30" s="64">
        <f>LABO!CQ30</f>
        <v>0</v>
      </c>
      <c r="AA30" s="64">
        <f>LABO!CY30</f>
        <v>0</v>
      </c>
      <c r="AB30" s="70">
        <f>LABO!CZ30</f>
        <v>0</v>
      </c>
      <c r="AC30" s="63" t="s">
        <v>47</v>
      </c>
    </row>
    <row r="31" spans="1:29">
      <c r="A31" s="9" t="s">
        <v>255</v>
      </c>
      <c r="B31" s="66">
        <f>LABO!C31</f>
        <v>0</v>
      </c>
      <c r="C31" s="46">
        <f>LABO!K31</f>
        <v>0</v>
      </c>
      <c r="D31" s="59">
        <f>LABO!L31</f>
        <v>0</v>
      </c>
      <c r="E31" s="66">
        <f>LABO!N31</f>
        <v>0</v>
      </c>
      <c r="F31" s="66">
        <f>LABO!V31</f>
        <v>0</v>
      </c>
      <c r="G31" s="67">
        <f>LABO!W31</f>
        <v>0</v>
      </c>
      <c r="H31" s="64">
        <f>LABO!Z31</f>
        <v>0</v>
      </c>
      <c r="I31" s="64">
        <f>LABO!AH31</f>
        <v>0</v>
      </c>
      <c r="J31" s="70">
        <f>LABO!AI31</f>
        <v>0</v>
      </c>
      <c r="K31" s="64">
        <f>LABO!AK31</f>
        <v>0</v>
      </c>
      <c r="L31" s="64">
        <f>LABO!AS31</f>
        <v>0</v>
      </c>
      <c r="M31" s="70">
        <f>LABO!AT31</f>
        <v>0</v>
      </c>
      <c r="N31" s="64">
        <f>LABO!AW31</f>
        <v>0</v>
      </c>
      <c r="O31" s="64">
        <f>LABO!BE31</f>
        <v>0</v>
      </c>
      <c r="P31" s="70">
        <f>LABO!BF31</f>
        <v>0</v>
      </c>
      <c r="Q31" s="64">
        <f>LABO!BH31</f>
        <v>0</v>
      </c>
      <c r="R31" s="64">
        <f>LABO!BP31</f>
        <v>0</v>
      </c>
      <c r="S31" s="70">
        <f>LABO!BQ31</f>
        <v>0</v>
      </c>
      <c r="T31" s="66" t="str">
        <f>LABO!BT31</f>
        <v>DE0.434.0023</v>
      </c>
      <c r="U31" s="68">
        <f>LABO!CB31</f>
        <v>103.83671999999999</v>
      </c>
      <c r="V31" s="69">
        <f>LABO!CC31</f>
        <v>103.83671999999999</v>
      </c>
      <c r="W31" s="66">
        <f>LABO!CE31</f>
        <v>0</v>
      </c>
      <c r="X31" s="46">
        <f>LABO!CM31</f>
        <v>0</v>
      </c>
      <c r="Y31" s="59">
        <f>LABO!CN31</f>
        <v>0</v>
      </c>
      <c r="Z31" s="64">
        <f>LABO!CQ31</f>
        <v>0</v>
      </c>
      <c r="AA31" s="64">
        <f>LABO!CY31</f>
        <v>0</v>
      </c>
      <c r="AB31" s="70">
        <f>LABO!CZ31</f>
        <v>0</v>
      </c>
      <c r="AC31" s="9" t="s">
        <v>255</v>
      </c>
    </row>
    <row r="32" spans="1:29">
      <c r="A32" s="171" t="s">
        <v>258</v>
      </c>
      <c r="B32" s="66">
        <f>LABO!C32</f>
        <v>0</v>
      </c>
      <c r="C32" s="46">
        <f>LABO!K32</f>
        <v>0</v>
      </c>
      <c r="D32" s="59">
        <f>LABO!L32</f>
        <v>0</v>
      </c>
      <c r="E32" s="66">
        <f>LABO!N32</f>
        <v>0</v>
      </c>
      <c r="F32" s="66">
        <f>LABO!V32</f>
        <v>0</v>
      </c>
      <c r="G32" s="67">
        <f>LABO!W32</f>
        <v>0</v>
      </c>
      <c r="H32" s="64" t="str">
        <f>LABO!Z32</f>
        <v>2213.006</v>
      </c>
      <c r="I32" s="64">
        <f>LABO!AH32</f>
        <v>645.99999999999989</v>
      </c>
      <c r="J32" s="70">
        <f>LABO!AI32</f>
        <v>0</v>
      </c>
      <c r="K32" s="64">
        <f>LABO!AK32</f>
        <v>0</v>
      </c>
      <c r="L32" s="64">
        <f>LABO!AS32</f>
        <v>0</v>
      </c>
      <c r="M32" s="70">
        <f>LABO!AT32</f>
        <v>0</v>
      </c>
      <c r="N32" s="64">
        <f>LABO!AW32</f>
        <v>0</v>
      </c>
      <c r="O32" s="64">
        <f>LABO!BE32</f>
        <v>0</v>
      </c>
      <c r="P32" s="70">
        <f>LABO!BF32</f>
        <v>0</v>
      </c>
      <c r="Q32" s="64">
        <f>LABO!BH32</f>
        <v>0</v>
      </c>
      <c r="R32" s="64">
        <f>LABO!BP32</f>
        <v>0</v>
      </c>
      <c r="S32" s="70">
        <f>LABO!BQ32</f>
        <v>0</v>
      </c>
      <c r="T32" s="66">
        <f>LABO!BT32</f>
        <v>0</v>
      </c>
      <c r="U32" s="66">
        <f>LABO!CB32</f>
        <v>0</v>
      </c>
      <c r="V32" s="67">
        <f>LABO!CC32</f>
        <v>0</v>
      </c>
      <c r="W32" s="66">
        <f>LABO!CE32</f>
        <v>0</v>
      </c>
      <c r="X32" s="46">
        <f>LABO!CM32</f>
        <v>0</v>
      </c>
      <c r="Y32" s="59">
        <f>LABO!CN32</f>
        <v>0</v>
      </c>
      <c r="Z32" s="64">
        <f>LABO!CQ32</f>
        <v>0</v>
      </c>
      <c r="AA32" s="64">
        <f>LABO!CY32</f>
        <v>0</v>
      </c>
      <c r="AB32" s="70">
        <f>LABO!CZ32</f>
        <v>0</v>
      </c>
      <c r="AC32" s="171" t="s">
        <v>258</v>
      </c>
    </row>
    <row r="33" spans="1:29">
      <c r="A33" s="172"/>
      <c r="B33" s="66">
        <f>LABO!C33</f>
        <v>0</v>
      </c>
      <c r="C33" s="46">
        <f>LABO!K33</f>
        <v>0</v>
      </c>
      <c r="D33" s="59">
        <f>LABO!L33</f>
        <v>0</v>
      </c>
      <c r="E33" s="66">
        <f>LABO!N33</f>
        <v>0</v>
      </c>
      <c r="F33" s="66">
        <f>LABO!V33</f>
        <v>0</v>
      </c>
      <c r="G33" s="67">
        <f>LABO!W33</f>
        <v>0</v>
      </c>
      <c r="H33" s="64" t="str">
        <f>LABO!Z33</f>
        <v>2212.617</v>
      </c>
      <c r="I33" s="64">
        <f>LABO!AH33</f>
        <v>1423.3333333333335</v>
      </c>
      <c r="J33" s="70">
        <f>LABO!AI33</f>
        <v>0</v>
      </c>
      <c r="K33" s="64">
        <f>LABO!AK33</f>
        <v>0</v>
      </c>
      <c r="L33" s="64">
        <f>LABO!AS33</f>
        <v>0</v>
      </c>
      <c r="M33" s="70">
        <f>LABO!AT33</f>
        <v>0</v>
      </c>
      <c r="N33" s="64">
        <f>LABO!AW33</f>
        <v>0</v>
      </c>
      <c r="O33" s="64">
        <f>LABO!BE33</f>
        <v>0</v>
      </c>
      <c r="P33" s="70">
        <f>LABO!BF33</f>
        <v>0</v>
      </c>
      <c r="Q33" s="64">
        <f>LABO!BH33</f>
        <v>0</v>
      </c>
      <c r="R33" s="64">
        <f>LABO!BP33</f>
        <v>0</v>
      </c>
      <c r="S33" s="70">
        <f>LABO!BQ33</f>
        <v>0</v>
      </c>
      <c r="T33" s="66" t="str">
        <f>LABO!BT33</f>
        <v>DE0.434.7110</v>
      </c>
      <c r="U33" s="68">
        <f>LABO!CB33</f>
        <v>6.8421166666666666</v>
      </c>
      <c r="V33" s="69">
        <f>LABO!CC33</f>
        <v>6.8421166666666666</v>
      </c>
      <c r="W33" s="66">
        <f>LABO!CE33</f>
        <v>0</v>
      </c>
      <c r="X33" s="46">
        <f>LABO!CM33</f>
        <v>0</v>
      </c>
      <c r="Y33" s="59">
        <f>LABO!CN33</f>
        <v>0</v>
      </c>
      <c r="Z33" s="64">
        <f>LABO!CQ33</f>
        <v>0</v>
      </c>
      <c r="AA33" s="64">
        <f>LABO!CY33</f>
        <v>0</v>
      </c>
      <c r="AB33" s="70">
        <f>LABO!CZ33</f>
        <v>0</v>
      </c>
      <c r="AC33" s="172"/>
    </row>
    <row r="34" spans="1:29">
      <c r="A34" s="63" t="s">
        <v>57</v>
      </c>
      <c r="B34" s="66">
        <f>LABO!C34</f>
        <v>0</v>
      </c>
      <c r="C34" s="46">
        <f>LABO!K34</f>
        <v>0</v>
      </c>
      <c r="D34" s="59">
        <f>LABO!L34</f>
        <v>0</v>
      </c>
      <c r="E34" s="66">
        <f>LABO!N34</f>
        <v>0</v>
      </c>
      <c r="F34" s="66">
        <f>LABO!V34</f>
        <v>0</v>
      </c>
      <c r="G34" s="67">
        <f>LABO!W34</f>
        <v>0</v>
      </c>
      <c r="H34" s="64">
        <f>LABO!Z34</f>
        <v>0</v>
      </c>
      <c r="I34" s="64">
        <f>LABO!AH34</f>
        <v>0</v>
      </c>
      <c r="J34" s="70">
        <f>LABO!AI34</f>
        <v>0</v>
      </c>
      <c r="K34" s="64">
        <f>LABO!AK34</f>
        <v>0</v>
      </c>
      <c r="L34" s="64">
        <f>LABO!AS34</f>
        <v>0</v>
      </c>
      <c r="M34" s="70">
        <f>LABO!AT34</f>
        <v>0</v>
      </c>
      <c r="N34" s="64">
        <f>LABO!AW34</f>
        <v>0</v>
      </c>
      <c r="O34" s="64">
        <f>LABO!BE34</f>
        <v>0</v>
      </c>
      <c r="P34" s="70">
        <f>LABO!BF34</f>
        <v>0</v>
      </c>
      <c r="Q34" s="64">
        <f>LABO!BH34</f>
        <v>0</v>
      </c>
      <c r="R34" s="64">
        <f>LABO!BP34</f>
        <v>0</v>
      </c>
      <c r="S34" s="70">
        <f>LABO!BQ34</f>
        <v>0</v>
      </c>
      <c r="T34" s="66">
        <f>LABO!BT34</f>
        <v>0</v>
      </c>
      <c r="U34" s="66">
        <f>LABO!CB34</f>
        <v>0</v>
      </c>
      <c r="V34" s="67">
        <f>LABO!CC34</f>
        <v>0</v>
      </c>
      <c r="W34" s="66">
        <f>LABO!CE34</f>
        <v>0</v>
      </c>
      <c r="X34" s="46">
        <f>LABO!CM34</f>
        <v>0</v>
      </c>
      <c r="Y34" s="59">
        <f>LABO!CN34</f>
        <v>0</v>
      </c>
      <c r="Z34" s="64">
        <f>LABO!CQ34</f>
        <v>0</v>
      </c>
      <c r="AA34" s="64">
        <f>LABO!CY34</f>
        <v>0</v>
      </c>
      <c r="AB34" s="70">
        <f>LABO!CZ34</f>
        <v>0</v>
      </c>
      <c r="AC34" s="63" t="s">
        <v>57</v>
      </c>
    </row>
    <row r="35" spans="1:29">
      <c r="A35" s="63" t="s">
        <v>77</v>
      </c>
      <c r="B35" s="66">
        <f>LABO!C35</f>
        <v>0</v>
      </c>
      <c r="C35" s="46">
        <f>LABO!K35</f>
        <v>0</v>
      </c>
      <c r="D35" s="59">
        <f>LABO!L35</f>
        <v>0</v>
      </c>
      <c r="E35" s="66">
        <f>LABO!N35</f>
        <v>0</v>
      </c>
      <c r="F35" s="66">
        <f>LABO!V35</f>
        <v>0</v>
      </c>
      <c r="G35" s="67">
        <f>LABO!W35</f>
        <v>0</v>
      </c>
      <c r="H35" s="64" t="str">
        <f>LABO!Z35</f>
        <v>228.100</v>
      </c>
      <c r="I35" s="64">
        <f>LABO!AH35</f>
        <v>289</v>
      </c>
      <c r="J35" s="70">
        <f>LABO!AI35</f>
        <v>0</v>
      </c>
      <c r="K35" s="64">
        <f>LABO!AK35</f>
        <v>0</v>
      </c>
      <c r="L35" s="64">
        <f>LABO!AS35</f>
        <v>0</v>
      </c>
      <c r="M35" s="70">
        <f>LABO!AT35</f>
        <v>0</v>
      </c>
      <c r="N35" s="64">
        <f>LABO!AW35</f>
        <v>0</v>
      </c>
      <c r="O35" s="64">
        <f>LABO!BE35</f>
        <v>0</v>
      </c>
      <c r="P35" s="70">
        <f>LABO!BF35</f>
        <v>0</v>
      </c>
      <c r="Q35" s="64">
        <f>LABO!BH35</f>
        <v>0</v>
      </c>
      <c r="R35" s="64">
        <f>LABO!BP35</f>
        <v>0</v>
      </c>
      <c r="S35" s="70">
        <f>LABO!BQ35</f>
        <v>0</v>
      </c>
      <c r="T35" s="66" t="str">
        <f>LABO!BT35</f>
        <v>SD0.002.2005</v>
      </c>
      <c r="U35" s="68">
        <f>LABO!CB35</f>
        <v>443.04623999999995</v>
      </c>
      <c r="V35" s="69">
        <f>LABO!CC35</f>
        <v>443.04623999999995</v>
      </c>
      <c r="W35" s="66">
        <f>LABO!CE35</f>
        <v>0</v>
      </c>
      <c r="X35" s="46">
        <f>LABO!CM35</f>
        <v>0</v>
      </c>
      <c r="Y35" s="59">
        <f>LABO!CN35</f>
        <v>0</v>
      </c>
      <c r="Z35" s="64">
        <f>LABO!CQ35</f>
        <v>0</v>
      </c>
      <c r="AA35" s="64">
        <f>LABO!CY35</f>
        <v>0</v>
      </c>
      <c r="AB35" s="70">
        <f>LABO!CZ35</f>
        <v>0</v>
      </c>
      <c r="AC35" s="63" t="s">
        <v>77</v>
      </c>
    </row>
    <row r="36" spans="1:29">
      <c r="A36" s="171" t="s">
        <v>103</v>
      </c>
      <c r="B36" s="66">
        <f>LABO!C36</f>
        <v>0</v>
      </c>
      <c r="C36" s="46">
        <f>LABO!K36</f>
        <v>0</v>
      </c>
      <c r="D36" s="59">
        <f>LABO!L36</f>
        <v>0</v>
      </c>
      <c r="E36" s="66">
        <f>LABO!N36</f>
        <v>0</v>
      </c>
      <c r="F36" s="66">
        <f>LABO!V36</f>
        <v>0</v>
      </c>
      <c r="G36" s="67">
        <f>LABO!W36</f>
        <v>0</v>
      </c>
      <c r="H36" s="64">
        <f>LABO!Z36</f>
        <v>0</v>
      </c>
      <c r="I36" s="64">
        <f>LABO!AH36</f>
        <v>0</v>
      </c>
      <c r="J36" s="70">
        <f>LABO!AI36</f>
        <v>0</v>
      </c>
      <c r="K36" s="64">
        <f>LABO!AK36</f>
        <v>0</v>
      </c>
      <c r="L36" s="64">
        <f>LABO!AS36</f>
        <v>0</v>
      </c>
      <c r="M36" s="70">
        <f>LABO!AT36</f>
        <v>0</v>
      </c>
      <c r="N36" s="64">
        <f>LABO!AW36</f>
        <v>0</v>
      </c>
      <c r="O36" s="64">
        <f>LABO!BE36</f>
        <v>0</v>
      </c>
      <c r="P36" s="70">
        <f>LABO!BF36</f>
        <v>0</v>
      </c>
      <c r="Q36" s="64">
        <f>LABO!BH36</f>
        <v>0</v>
      </c>
      <c r="R36" s="64">
        <f>LABO!BP36</f>
        <v>0</v>
      </c>
      <c r="S36" s="70">
        <f>LABO!BQ36</f>
        <v>0</v>
      </c>
      <c r="T36" s="66">
        <f>LABO!BT36</f>
        <v>0</v>
      </c>
      <c r="U36" s="66">
        <f>LABO!CB36</f>
        <v>0</v>
      </c>
      <c r="V36" s="67">
        <f>LABO!CC36</f>
        <v>0</v>
      </c>
      <c r="W36" s="66">
        <f>LABO!CE36</f>
        <v>0</v>
      </c>
      <c r="X36" s="46">
        <f>LABO!CM36</f>
        <v>0</v>
      </c>
      <c r="Y36" s="59">
        <f>LABO!CN36</f>
        <v>0</v>
      </c>
      <c r="Z36" s="64">
        <f>LABO!CQ36</f>
        <v>0</v>
      </c>
      <c r="AA36" s="64">
        <f>LABO!CY36</f>
        <v>0</v>
      </c>
      <c r="AB36" s="70">
        <f>LABO!CZ36</f>
        <v>0</v>
      </c>
      <c r="AC36" s="171" t="s">
        <v>103</v>
      </c>
    </row>
    <row r="37" spans="1:29">
      <c r="A37" s="172"/>
      <c r="B37" s="66">
        <f>LABO!C37</f>
        <v>0</v>
      </c>
      <c r="C37" s="46">
        <f>LABO!K37</f>
        <v>0</v>
      </c>
      <c r="D37" s="59">
        <f>LABO!L37</f>
        <v>0</v>
      </c>
      <c r="E37" s="66">
        <f>LABO!N37</f>
        <v>0</v>
      </c>
      <c r="F37" s="66">
        <f>LABO!V37</f>
        <v>0</v>
      </c>
      <c r="G37" s="67">
        <f>LABO!W37</f>
        <v>0</v>
      </c>
      <c r="H37" s="64">
        <f>LABO!Z37</f>
        <v>0</v>
      </c>
      <c r="I37" s="64">
        <f>LABO!AH37</f>
        <v>0</v>
      </c>
      <c r="J37" s="70">
        <f>LABO!AI37</f>
        <v>0</v>
      </c>
      <c r="K37" s="64">
        <f>LABO!AK37</f>
        <v>0</v>
      </c>
      <c r="L37" s="64">
        <f>LABO!AS37</f>
        <v>0</v>
      </c>
      <c r="M37" s="70">
        <f>LABO!AT37</f>
        <v>0</v>
      </c>
      <c r="N37" s="64">
        <f>LABO!AW37</f>
        <v>0</v>
      </c>
      <c r="O37" s="64">
        <f>LABO!BE37</f>
        <v>0</v>
      </c>
      <c r="P37" s="70">
        <f>LABO!BF37</f>
        <v>0</v>
      </c>
      <c r="Q37" s="64">
        <f>LABO!BH37</f>
        <v>0</v>
      </c>
      <c r="R37" s="64">
        <f>LABO!BP37</f>
        <v>0</v>
      </c>
      <c r="S37" s="70">
        <f>LABO!BQ37</f>
        <v>0</v>
      </c>
      <c r="T37" s="66">
        <f>LABO!BT37</f>
        <v>0</v>
      </c>
      <c r="U37" s="66">
        <f>LABO!CB37</f>
        <v>0</v>
      </c>
      <c r="V37" s="67">
        <f>LABO!CC37</f>
        <v>0</v>
      </c>
      <c r="W37" s="66">
        <f>LABO!CE37</f>
        <v>0</v>
      </c>
      <c r="X37" s="46">
        <f>LABO!CM37</f>
        <v>0</v>
      </c>
      <c r="Y37" s="59">
        <f>LABO!CN37</f>
        <v>0</v>
      </c>
      <c r="Z37" s="64">
        <f>LABO!CQ37</f>
        <v>0</v>
      </c>
      <c r="AA37" s="64">
        <f>LABO!CY37</f>
        <v>0</v>
      </c>
      <c r="AB37" s="70">
        <f>LABO!CZ37</f>
        <v>0</v>
      </c>
      <c r="AC37" s="172"/>
    </row>
    <row r="38" spans="1:29">
      <c r="A38" s="63" t="s">
        <v>271</v>
      </c>
      <c r="B38" s="66" t="str">
        <f>LABO!C38</f>
        <v xml:space="preserve">ID013-218 </v>
      </c>
      <c r="C38" s="46">
        <f>LABO!K38</f>
        <v>56.91</v>
      </c>
      <c r="D38" s="59">
        <f>LABO!L38</f>
        <v>42.682499999999997</v>
      </c>
      <c r="E38" s="66">
        <f>LABO!N38</f>
        <v>0</v>
      </c>
      <c r="F38" s="66">
        <f>LABO!V38</f>
        <v>0</v>
      </c>
      <c r="G38" s="67">
        <f>LABO!W38</f>
        <v>0</v>
      </c>
      <c r="H38" s="64">
        <f>LABO!Z38</f>
        <v>0</v>
      </c>
      <c r="I38" s="64">
        <f>LABO!AH38</f>
        <v>0</v>
      </c>
      <c r="J38" s="70">
        <f>LABO!AI38</f>
        <v>0</v>
      </c>
      <c r="K38" s="64">
        <f>LABO!AK38</f>
        <v>0</v>
      </c>
      <c r="L38" s="64">
        <f>LABO!AS38</f>
        <v>0</v>
      </c>
      <c r="M38" s="70">
        <f>LABO!AT38</f>
        <v>0</v>
      </c>
      <c r="N38" s="64">
        <f>LABO!AW38</f>
        <v>0</v>
      </c>
      <c r="O38" s="64">
        <f>LABO!BE38</f>
        <v>0</v>
      </c>
      <c r="P38" s="70">
        <f>LABO!BF38</f>
        <v>0</v>
      </c>
      <c r="Q38" s="64">
        <f>LABO!BH38</f>
        <v>0</v>
      </c>
      <c r="R38" s="64">
        <f>LABO!BP38</f>
        <v>0</v>
      </c>
      <c r="S38" s="70">
        <f>LABO!BQ38</f>
        <v>0</v>
      </c>
      <c r="T38" s="66" t="str">
        <f>LABO!BT38</f>
        <v>OR0.759.0025</v>
      </c>
      <c r="U38" s="68">
        <f>LABO!CB38</f>
        <v>37.80556</v>
      </c>
      <c r="V38" s="69">
        <f>LABO!CC38</f>
        <v>37.80556</v>
      </c>
      <c r="W38" s="66">
        <f>LABO!CE38</f>
        <v>0</v>
      </c>
      <c r="X38" s="46">
        <f>LABO!CM38</f>
        <v>0</v>
      </c>
      <c r="Y38" s="59">
        <f>LABO!CN38</f>
        <v>0</v>
      </c>
      <c r="Z38" s="64">
        <f>LABO!CQ38</f>
        <v>0</v>
      </c>
      <c r="AA38" s="64">
        <f>LABO!CY38</f>
        <v>0</v>
      </c>
      <c r="AB38" s="70">
        <f>LABO!CZ38</f>
        <v>0</v>
      </c>
      <c r="AC38" s="63" t="s">
        <v>271</v>
      </c>
    </row>
    <row r="39" spans="1:29">
      <c r="A39" s="63" t="s">
        <v>283</v>
      </c>
      <c r="B39" s="66">
        <f>LABO!C39</f>
        <v>0</v>
      </c>
      <c r="C39" s="46">
        <f>LABO!K39</f>
        <v>0</v>
      </c>
      <c r="D39" s="59">
        <f>LABO!L39</f>
        <v>0</v>
      </c>
      <c r="E39" s="66">
        <f>LABO!N39</f>
        <v>0</v>
      </c>
      <c r="F39" s="66">
        <f>LABO!V39</f>
        <v>0</v>
      </c>
      <c r="G39" s="67">
        <f>LABO!W39</f>
        <v>0</v>
      </c>
      <c r="H39" s="64" t="str">
        <f>LABO!Z39</f>
        <v>221.753</v>
      </c>
      <c r="I39" s="64">
        <f>LABO!AH39</f>
        <v>15.4</v>
      </c>
      <c r="J39" s="70">
        <f>LABO!AI39</f>
        <v>0</v>
      </c>
      <c r="K39" s="64">
        <f>LABO!AK39</f>
        <v>0</v>
      </c>
      <c r="L39" s="64">
        <f>LABO!AS39</f>
        <v>0</v>
      </c>
      <c r="M39" s="70">
        <f>LABO!AT39</f>
        <v>0</v>
      </c>
      <c r="N39" s="64" t="str">
        <f>LABO!AW39</f>
        <v>9764.090</v>
      </c>
      <c r="O39" s="64">
        <f>LABO!BE39</f>
        <v>12</v>
      </c>
      <c r="P39" s="70">
        <f>LABO!BF39</f>
        <v>0</v>
      </c>
      <c r="Q39" s="64" t="str">
        <f>LABO!BH39</f>
        <v>MUA.433E</v>
      </c>
      <c r="R39" s="64">
        <f>LABO!BP39</f>
        <v>4</v>
      </c>
      <c r="S39" s="70">
        <f>LABO!BQ39</f>
        <v>0</v>
      </c>
      <c r="T39" s="66" t="str">
        <f>LABO!BT39</f>
        <v>TE0.847.1916</v>
      </c>
      <c r="U39" s="68">
        <f>LABO!CB39</f>
        <v>10.14208</v>
      </c>
      <c r="V39" s="69">
        <f>LABO!CC39</f>
        <v>10.14208</v>
      </c>
      <c r="W39" s="66" t="str">
        <f>LABO!CE39</f>
        <v>ECM7007</v>
      </c>
      <c r="X39" s="46">
        <f>LABO!CM39</f>
        <v>10.225800000000001</v>
      </c>
      <c r="Y39" s="59">
        <f>LABO!CN39</f>
        <v>10.225800000000001</v>
      </c>
      <c r="Z39" s="64">
        <f>LABO!CQ39</f>
        <v>0</v>
      </c>
      <c r="AA39" s="64">
        <f>LABO!CY39</f>
        <v>0</v>
      </c>
      <c r="AB39" s="70">
        <f>LABO!CZ39</f>
        <v>0</v>
      </c>
      <c r="AC39" s="63" t="s">
        <v>283</v>
      </c>
    </row>
    <row r="40" spans="1:29">
      <c r="A40" s="63" t="s">
        <v>284</v>
      </c>
      <c r="B40" s="66">
        <f>LABO!C40</f>
        <v>0</v>
      </c>
      <c r="C40" s="46">
        <f>LABO!K40</f>
        <v>0</v>
      </c>
      <c r="D40" s="59">
        <f>LABO!L40</f>
        <v>0</v>
      </c>
      <c r="E40" s="66">
        <f>LABO!N40</f>
        <v>0</v>
      </c>
      <c r="F40" s="66">
        <f>LABO!V40</f>
        <v>0</v>
      </c>
      <c r="G40" s="67">
        <f>LABO!W40</f>
        <v>0</v>
      </c>
      <c r="H40" s="64">
        <f>LABO!Z40</f>
        <v>0</v>
      </c>
      <c r="I40" s="64">
        <f>LABO!AH40</f>
        <v>0</v>
      </c>
      <c r="J40" s="70">
        <f>LABO!AI40</f>
        <v>0</v>
      </c>
      <c r="K40" s="64">
        <f>LABO!AK40</f>
        <v>0</v>
      </c>
      <c r="L40" s="64">
        <f>LABO!AS40</f>
        <v>0</v>
      </c>
      <c r="M40" s="70">
        <f>LABO!AT40</f>
        <v>0</v>
      </c>
      <c r="N40" s="64" t="str">
        <f>LABO!AW40</f>
        <v>2127.099</v>
      </c>
      <c r="O40" s="64">
        <f>LABO!BE40</f>
        <v>15</v>
      </c>
      <c r="P40" s="70">
        <f>LABO!BF40</f>
        <v>0</v>
      </c>
      <c r="Q40" s="64">
        <f>LABO!BH40</f>
        <v>0</v>
      </c>
      <c r="R40" s="64">
        <f>LABO!BP40</f>
        <v>0</v>
      </c>
      <c r="S40" s="70">
        <f>LABO!BQ40</f>
        <v>0</v>
      </c>
      <c r="T40" s="66" t="str">
        <f>LABO!BT40</f>
        <v>SA0.847.0197</v>
      </c>
      <c r="U40" s="68">
        <f>LABO!CB40</f>
        <v>15.0098</v>
      </c>
      <c r="V40" s="69">
        <f>LABO!CC40</f>
        <v>15.0098</v>
      </c>
      <c r="W40" s="66">
        <f>LABO!CE40</f>
        <v>0</v>
      </c>
      <c r="X40" s="46">
        <f>LABO!CM40</f>
        <v>0</v>
      </c>
      <c r="Y40" s="59">
        <f>LABO!CN40</f>
        <v>0</v>
      </c>
      <c r="Z40" s="64">
        <f>LABO!CQ40</f>
        <v>0</v>
      </c>
      <c r="AA40" s="64">
        <f>LABO!CY40</f>
        <v>0</v>
      </c>
      <c r="AB40" s="70">
        <f>LABO!CZ40</f>
        <v>0</v>
      </c>
      <c r="AC40" s="63" t="s">
        <v>284</v>
      </c>
    </row>
    <row r="41" spans="1:29">
      <c r="A41" s="63" t="s">
        <v>287</v>
      </c>
      <c r="B41" s="66" t="str">
        <f>LABO!C41</f>
        <v>SP000-108</v>
      </c>
      <c r="C41" s="46">
        <f>LABO!K41</f>
        <v>2997.09</v>
      </c>
      <c r="D41" s="59">
        <f>LABO!L41</f>
        <v>1948.1085</v>
      </c>
      <c r="E41" s="66">
        <f>LABO!N41</f>
        <v>0</v>
      </c>
      <c r="F41" s="66">
        <f>LABO!V41</f>
        <v>0</v>
      </c>
      <c r="G41" s="67">
        <f>LABO!W41</f>
        <v>0</v>
      </c>
      <c r="H41" s="64">
        <f>LABO!Z41</f>
        <v>0</v>
      </c>
      <c r="I41" s="64">
        <f>LABO!AH41</f>
        <v>0</v>
      </c>
      <c r="J41" s="70">
        <f>LABO!AI41</f>
        <v>0</v>
      </c>
      <c r="K41" s="64">
        <f>LABO!AK41</f>
        <v>0</v>
      </c>
      <c r="L41" s="64">
        <f>LABO!AS41</f>
        <v>0</v>
      </c>
      <c r="M41" s="70">
        <f>LABO!AT41</f>
        <v>0</v>
      </c>
      <c r="N41" s="64">
        <f>LABO!AW41</f>
        <v>0</v>
      </c>
      <c r="O41" s="64">
        <f>LABO!BE41</f>
        <v>0</v>
      </c>
      <c r="P41" s="70">
        <f>LABO!BF41</f>
        <v>0</v>
      </c>
      <c r="Q41" s="64">
        <f>LABO!BH41</f>
        <v>0</v>
      </c>
      <c r="R41" s="64">
        <f>LABO!BP41</f>
        <v>0</v>
      </c>
      <c r="S41" s="70">
        <f>LABO!BQ41</f>
        <v>0</v>
      </c>
      <c r="T41" s="66" t="str">
        <f>LABO!BT41</f>
        <v>SP0.300.0200</v>
      </c>
      <c r="U41" s="68">
        <f>LABO!CB41</f>
        <v>2467.0011599999998</v>
      </c>
      <c r="V41" s="69">
        <f>LABO!CC41</f>
        <v>2467.0011599999998</v>
      </c>
      <c r="W41" s="66">
        <f>LABO!CE41</f>
        <v>0</v>
      </c>
      <c r="X41" s="46">
        <f>LABO!CM41</f>
        <v>0</v>
      </c>
      <c r="Y41" s="59">
        <f>LABO!CN41</f>
        <v>0</v>
      </c>
      <c r="Z41" s="64">
        <f>LABO!CQ41</f>
        <v>0</v>
      </c>
      <c r="AA41" s="64">
        <f>LABO!CY41</f>
        <v>0</v>
      </c>
      <c r="AB41" s="70">
        <f>LABO!CZ41</f>
        <v>0</v>
      </c>
      <c r="AC41" s="63" t="s">
        <v>287</v>
      </c>
    </row>
    <row r="42" spans="1:29">
      <c r="A42" s="63" t="s">
        <v>61</v>
      </c>
      <c r="B42" s="66">
        <f>LABO!C42</f>
        <v>0</v>
      </c>
      <c r="C42" s="66">
        <f>LABO!K42</f>
        <v>0</v>
      </c>
      <c r="D42" s="67">
        <f>LABO!L42</f>
        <v>0</v>
      </c>
      <c r="E42" s="66" t="str">
        <f>LABO!N42</f>
        <v>900.2000</v>
      </c>
      <c r="F42" s="46">
        <f>LABO!V42</f>
        <v>1490</v>
      </c>
      <c r="G42" s="59">
        <f>LABO!W42</f>
        <v>0</v>
      </c>
      <c r="H42" s="64" t="str">
        <f>LABO!Z42</f>
        <v>2216.313</v>
      </c>
      <c r="I42" s="64">
        <f>LABO!AH42</f>
        <v>499</v>
      </c>
      <c r="J42" s="70">
        <f>LABO!AI42</f>
        <v>0</v>
      </c>
      <c r="K42" s="64">
        <f>LABO!AK42</f>
        <v>0</v>
      </c>
      <c r="L42" s="64">
        <f>LABO!AS42</f>
        <v>1149.6300000000001</v>
      </c>
      <c r="M42" s="70">
        <f>LABO!AT42</f>
        <v>977.18550000000005</v>
      </c>
      <c r="N42" s="64" t="str">
        <f>LABO!AW42</f>
        <v>5645.002</v>
      </c>
      <c r="O42" s="64">
        <f>LABO!BE42</f>
        <v>499</v>
      </c>
      <c r="P42" s="70">
        <f>LABO!BF42</f>
        <v>0</v>
      </c>
      <c r="Q42" s="64">
        <f>LABO!BH42</f>
        <v>0</v>
      </c>
      <c r="R42" s="64">
        <f>LABO!BP42</f>
        <v>0</v>
      </c>
      <c r="S42" s="70">
        <f>LABO!BQ42</f>
        <v>0</v>
      </c>
      <c r="T42" s="66">
        <f>LABO!BT42</f>
        <v>0</v>
      </c>
      <c r="U42" s="66">
        <f>LABO!CB42</f>
        <v>0</v>
      </c>
      <c r="V42" s="67">
        <f>LABO!CC42</f>
        <v>0</v>
      </c>
      <c r="W42" s="66">
        <f>LABO!CE42</f>
        <v>0</v>
      </c>
      <c r="X42" s="46">
        <f>LABO!CM42</f>
        <v>0</v>
      </c>
      <c r="Y42" s="59">
        <f>LABO!CN42</f>
        <v>0</v>
      </c>
      <c r="Z42" s="64">
        <f>LABO!CQ42</f>
        <v>0</v>
      </c>
      <c r="AA42" s="64">
        <f>LABO!CY42</f>
        <v>0</v>
      </c>
      <c r="AB42" s="70">
        <f>LABO!CZ42</f>
        <v>0</v>
      </c>
      <c r="AC42" s="63" t="s">
        <v>61</v>
      </c>
    </row>
    <row r="43" spans="1:29">
      <c r="A43" s="63" t="s">
        <v>268</v>
      </c>
      <c r="B43" s="66">
        <f>LABO!C43</f>
        <v>0</v>
      </c>
      <c r="C43" s="66">
        <f>LABO!K43</f>
        <v>0</v>
      </c>
      <c r="D43" s="67">
        <f>LABO!L43</f>
        <v>0</v>
      </c>
      <c r="E43" s="66">
        <f>LABO!N43</f>
        <v>0</v>
      </c>
      <c r="F43" s="66">
        <f>LABO!V43</f>
        <v>0</v>
      </c>
      <c r="G43" s="67">
        <f>LABO!W43</f>
        <v>0</v>
      </c>
      <c r="H43" s="64">
        <f>LABO!Z43</f>
        <v>0</v>
      </c>
      <c r="I43" s="64">
        <f>LABO!AH43</f>
        <v>0</v>
      </c>
      <c r="J43" s="70">
        <f>LABO!AI43</f>
        <v>0</v>
      </c>
      <c r="K43" s="64">
        <f>LABO!AK43</f>
        <v>0</v>
      </c>
      <c r="L43" s="64">
        <f>LABO!AS43</f>
        <v>0</v>
      </c>
      <c r="M43" s="70">
        <f>LABO!AT43</f>
        <v>0</v>
      </c>
      <c r="N43" s="64">
        <f>LABO!AW43</f>
        <v>0</v>
      </c>
      <c r="O43" s="64">
        <f>LABO!BE43</f>
        <v>0</v>
      </c>
      <c r="P43" s="70">
        <f>LABO!BF43</f>
        <v>0</v>
      </c>
      <c r="Q43" s="64">
        <f>LABO!BH43</f>
        <v>0</v>
      </c>
      <c r="R43" s="64">
        <f>LABO!BP43</f>
        <v>0</v>
      </c>
      <c r="S43" s="70">
        <f>LABO!BQ43</f>
        <v>0</v>
      </c>
      <c r="T43" s="66" t="str">
        <f>LABO!BT43</f>
        <v>SC0.601.3189</v>
      </c>
      <c r="U43" s="68">
        <f>LABO!CB43</f>
        <v>64.703599999999994</v>
      </c>
      <c r="V43" s="69">
        <f>LABO!CC43</f>
        <v>64.703599999999994</v>
      </c>
      <c r="W43" s="66">
        <f>LABO!CE43</f>
        <v>0</v>
      </c>
      <c r="X43" s="46">
        <f>LABO!CM43</f>
        <v>0</v>
      </c>
      <c r="Y43" s="59">
        <f>LABO!CN43</f>
        <v>0</v>
      </c>
      <c r="Z43" s="64">
        <f>LABO!CQ43</f>
        <v>0</v>
      </c>
      <c r="AA43" s="64">
        <f>LABO!CY43</f>
        <v>0</v>
      </c>
      <c r="AB43" s="70">
        <f>LABO!CZ43</f>
        <v>0</v>
      </c>
      <c r="AC43" s="63" t="s">
        <v>268</v>
      </c>
    </row>
    <row r="44" spans="1:29">
      <c r="A44" s="63" t="s">
        <v>286</v>
      </c>
      <c r="B44" s="66">
        <f>LABO!C44</f>
        <v>0</v>
      </c>
      <c r="C44" s="66">
        <f>LABO!K44</f>
        <v>0</v>
      </c>
      <c r="D44" s="67">
        <f>LABO!L44</f>
        <v>0</v>
      </c>
      <c r="E44" s="66">
        <f>LABO!N44</f>
        <v>0</v>
      </c>
      <c r="F44" s="66">
        <f>LABO!V44</f>
        <v>0</v>
      </c>
      <c r="G44" s="67">
        <f>LABO!W44</f>
        <v>0</v>
      </c>
      <c r="H44" s="64">
        <f>LABO!Z44</f>
        <v>0</v>
      </c>
      <c r="I44" s="64">
        <f>LABO!AH44</f>
        <v>0</v>
      </c>
      <c r="J44" s="70">
        <f>LABO!AI44</f>
        <v>0</v>
      </c>
      <c r="K44" s="64" t="str">
        <f>LABO!AK44</f>
        <v>ME.080030</v>
      </c>
      <c r="L44" s="64">
        <f>LABO!AS44</f>
        <v>349.72</v>
      </c>
      <c r="M44" s="70">
        <f>LABO!AT44</f>
        <v>297.262</v>
      </c>
      <c r="N44" s="64">
        <f>LABO!AW44</f>
        <v>0</v>
      </c>
      <c r="O44" s="64">
        <f>LABO!BE44</f>
        <v>0</v>
      </c>
      <c r="P44" s="70">
        <f>LABO!BF44</f>
        <v>0</v>
      </c>
      <c r="Q44" s="64">
        <f>LABO!BH44</f>
        <v>401344</v>
      </c>
      <c r="R44" s="64">
        <f>LABO!BP44</f>
        <v>350</v>
      </c>
      <c r="S44" s="70">
        <f>LABO!BQ44</f>
        <v>0</v>
      </c>
      <c r="T44" s="66" t="str">
        <f>LABO!BT44</f>
        <v>ID0.169.0998</v>
      </c>
      <c r="U44" s="68">
        <f>LABO!CB44</f>
        <v>621.84824000000003</v>
      </c>
      <c r="V44" s="69">
        <f>LABO!CC44</f>
        <v>621.84824000000003</v>
      </c>
      <c r="W44" s="66" t="str">
        <f>LABO!CE44</f>
        <v>ECM0255</v>
      </c>
      <c r="X44" s="46">
        <f>LABO!CM44</f>
        <v>263.06020000000001</v>
      </c>
      <c r="Y44" s="59">
        <f>LABO!CN44</f>
        <v>236.75418000000002</v>
      </c>
      <c r="Z44" s="64" t="str">
        <f>LABO!CQ44</f>
        <v>900.3265</v>
      </c>
      <c r="AA44" s="64">
        <f>LABO!CY44</f>
        <v>320</v>
      </c>
      <c r="AB44" s="70">
        <f>LABO!CZ44</f>
        <v>0</v>
      </c>
      <c r="AC44" s="63" t="s">
        <v>286</v>
      </c>
    </row>
  </sheetData>
  <mergeCells count="17">
    <mergeCell ref="H1:J1"/>
    <mergeCell ref="A20:A21"/>
    <mergeCell ref="A22:A29"/>
    <mergeCell ref="A32:A33"/>
    <mergeCell ref="A36:A37"/>
    <mergeCell ref="E1:G1"/>
    <mergeCell ref="B1:D1"/>
    <mergeCell ref="T1:V1"/>
    <mergeCell ref="W1:Y1"/>
    <mergeCell ref="K1:M1"/>
    <mergeCell ref="AC36:AC37"/>
    <mergeCell ref="Z1:AB1"/>
    <mergeCell ref="N1:P1"/>
    <mergeCell ref="AC20:AC21"/>
    <mergeCell ref="AC22:AC29"/>
    <mergeCell ref="AC32:AC33"/>
    <mergeCell ref="Q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ACCESSOIRES</vt:lpstr>
      <vt:lpstr>ACCESSOIRES $</vt:lpstr>
      <vt:lpstr>LABO</vt:lpstr>
      <vt:lpstr>LABO $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MARCEAU</dc:creator>
  <cp:lastModifiedBy>A Z</cp:lastModifiedBy>
  <dcterms:created xsi:type="dcterms:W3CDTF">2010-09-23T13:52:19Z</dcterms:created>
  <dcterms:modified xsi:type="dcterms:W3CDTF">2011-09-08T19:25:32Z</dcterms:modified>
</cp:coreProperties>
</file>