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Forum Excel\"/>
    </mc:Choice>
  </mc:AlternateContent>
  <xr:revisionPtr revIDLastSave="0" documentId="8_{0E38A0F7-4CF3-408B-A931-D851922472A5}" xr6:coauthVersionLast="47" xr6:coauthVersionMax="47" xr10:uidLastSave="{00000000-0000-0000-0000-000000000000}"/>
  <bookViews>
    <workbookView xWindow="-120" yWindow="-120" windowWidth="24240" windowHeight="13020" xr2:uid="{140871AC-7B20-4E6A-B50C-47BE0B9ED256}"/>
  </bookViews>
  <sheets>
    <sheet name="Absences" sheetId="1" r:id="rId1"/>
    <sheet name="Dive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6" i="2" l="1"/>
  <c r="R16" i="2" s="1"/>
  <c r="L10" i="2"/>
  <c r="L11" i="2"/>
  <c r="L12" i="2"/>
  <c r="L13" i="2"/>
  <c r="L14" i="2"/>
  <c r="L15" i="2"/>
  <c r="L17" i="2"/>
  <c r="L18" i="2"/>
  <c r="L19" i="2"/>
  <c r="L9" i="2"/>
  <c r="L8" i="2"/>
  <c r="I6" i="1"/>
  <c r="Q19" i="2"/>
  <c r="Q18" i="2"/>
  <c r="Q17" i="2"/>
  <c r="Q15" i="2"/>
  <c r="Q14" i="2"/>
  <c r="Q13" i="2"/>
  <c r="Q12" i="2"/>
  <c r="Q11" i="2"/>
  <c r="Q10" i="2"/>
  <c r="Q9" i="2"/>
  <c r="Q8" i="2"/>
  <c r="L16" i="2" l="1"/>
  <c r="A13" i="2" l="1"/>
  <c r="A12" i="2"/>
  <c r="A11" i="2"/>
  <c r="A10" i="2"/>
  <c r="A9" i="2"/>
  <c r="A8" i="2"/>
  <c r="A7" i="2"/>
  <c r="A6" i="2"/>
  <c r="A5" i="2"/>
  <c r="A4" i="2"/>
  <c r="A3" i="2"/>
  <c r="A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P8" authorId="0" shapeId="0" xr:uid="{DF67244F-2094-40EA-A8B0-BA6CC6CC873D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<sst xmlns="http://schemas.openxmlformats.org/spreadsheetml/2006/main" count="59" uniqueCount="48">
  <si>
    <t>N°</t>
  </si>
  <si>
    <t>Nom</t>
  </si>
  <si>
    <t>prénom</t>
  </si>
  <si>
    <t>Date début</t>
  </si>
  <si>
    <t>date fin</t>
  </si>
  <si>
    <t>Type</t>
  </si>
  <si>
    <t>Durée</t>
  </si>
  <si>
    <t>CP/RTT 
pris</t>
  </si>
  <si>
    <t>Indemn. 
Brut</t>
  </si>
  <si>
    <t>Jours 
IJ</t>
  </si>
  <si>
    <t>complt 
salaire</t>
  </si>
  <si>
    <t>Heures 
présence</t>
  </si>
  <si>
    <t>Salaire présence</t>
  </si>
  <si>
    <t>Mois</t>
  </si>
  <si>
    <t>COUHF</t>
  </si>
  <si>
    <t>Jean</t>
  </si>
  <si>
    <t>RTT</t>
  </si>
  <si>
    <t>FITROI</t>
  </si>
  <si>
    <t>Zoé</t>
  </si>
  <si>
    <t>Grève</t>
  </si>
  <si>
    <t>1605,03</t>
  </si>
  <si>
    <t>Accident travail</t>
  </si>
  <si>
    <t>631,16</t>
  </si>
  <si>
    <t>312,57</t>
  </si>
  <si>
    <t>Congès payés</t>
  </si>
  <si>
    <t>1451,67</t>
  </si>
  <si>
    <t>HERDU</t>
  </si>
  <si>
    <t>Alain</t>
  </si>
  <si>
    <t>Arrêt maladie</t>
  </si>
  <si>
    <t>195,79</t>
  </si>
  <si>
    <t>1499,97</t>
  </si>
  <si>
    <t>Mois année</t>
  </si>
  <si>
    <t>Mois période</t>
  </si>
  <si>
    <t>Mois lettres</t>
  </si>
  <si>
    <t>Année</t>
  </si>
  <si>
    <t>Nbre jours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</si>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</sst>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quotePrefix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" fontId="6" fillId="0" borderId="0" xfId="0" applyNumberFormat="1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2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D643DB-CBB5-4A48-912B-FD2632820866}" name="Absence" displayName="Absence" ref="A1:N8" totalsRowShown="0" headerRowDxfId="21" dataDxfId="19" headerRowBorderDxfId="20" tableBorderDxfId="18" totalsRowBorderDxfId="17">
  <sortState xmlns:xlrd2="http://schemas.microsoft.com/office/spreadsheetml/2017/richdata2" ref="A2:N8">
    <sortCondition ref="B2:B8"/>
    <sortCondition ref="D2:D8"/>
  </sortState>
  <tableColumns count="14">
    <tableColumn id="1" xr3:uid="{EBC70477-43DC-4185-BD1F-243C723C9D2B}" name="N°" dataDxfId="16"/>
    <tableColumn id="2" xr3:uid="{1D35875C-4AE9-464D-87BD-EE5CECDBB81C}" name="Nom" dataDxfId="15"/>
    <tableColumn id="3" xr3:uid="{8B22FD13-3C2E-43B7-AAEC-BE131112097F}" name="prénom" dataDxfId="14"/>
    <tableColumn id="4" xr3:uid="{E1079FD1-5E43-4AE1-B435-C21F93401FA1}" name="Date début" dataDxfId="13"/>
    <tableColumn id="5" xr3:uid="{D6410725-9AC9-4FD5-818A-B08663BA5265}" name="date fin" dataDxfId="12"/>
    <tableColumn id="6" xr3:uid="{45124501-5A9D-4E7E-AB06-F7CFC8B6FEA3}" name="Type" dataDxfId="11"/>
    <tableColumn id="7" xr3:uid="{B3D551B2-1F97-45E3-9227-FAAA229E409B}" name="Durée" dataDxfId="10"/>
    <tableColumn id="14" xr3:uid="{77D13171-B0AD-4770-9231-B65EE3197F8D}" name="CP/RTT _x000a_pris" dataDxfId="9"/>
    <tableColumn id="8" xr3:uid="{567CE497-FDE3-415E-A264-4C5194C4D943}" name="Indemn. _x000a_Brut" dataDxfId="8"/>
    <tableColumn id="9" xr3:uid="{D40C4B9A-65B6-4154-83BB-DE5A52E64966}" name="Jours _x000a_IJ" dataDxfId="7"/>
    <tableColumn id="10" xr3:uid="{233B0F05-A067-481F-AFE0-6D1E4A8AB25C}" name="complt _x000a_salaire" dataDxfId="6"/>
    <tableColumn id="11" xr3:uid="{C54BA641-3388-455D-BA91-C08DE0C3B2D0}" name="Heures _x000a_présence" dataDxfId="5"/>
    <tableColumn id="12" xr3:uid="{C6E31EE7-4472-4B2F-A8B6-1280E44424D1}" name="Salaire présence" dataDxfId="4"/>
    <tableColumn id="13" xr3:uid="{5CF41BD2-3264-476B-B98D-C8DB2F995B11}" name="Mois" dataDxfId="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836891-CD5A-4D22-902D-2F9F164A67EF}" name="MoisPay" displayName="MoisPay" ref="A1:A13" totalsRowShown="0" headerRowDxfId="2" dataDxfId="1">
  <autoFilter ref="A1:A13" xr:uid="{C4836891-CD5A-4D22-902D-2F9F164A67EF}"/>
  <tableColumns count="1">
    <tableColumn id="1" xr3:uid="{8851E29E-5802-4FF2-A520-C15D8E9C4BF7}" name="Mois ann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89B52-5411-48B3-83E5-F81D5443D19E}">
  <sheetPr codeName="Feuil1"/>
  <dimension ref="A1:N8"/>
  <sheetViews>
    <sheetView showGridLines="0" tabSelected="1" workbookViewId="0">
      <pane ySplit="1" topLeftCell="A2" activePane="bottomLeft" state="frozen"/>
      <selection pane="bottomLeft" activeCell="M11" sqref="M11"/>
    </sheetView>
  </sheetViews>
  <sheetFormatPr baseColWidth="10" defaultRowHeight="15"/>
  <cols>
    <col min="1" max="1" width="3.140625" bestFit="1" customWidth="1"/>
    <col min="2" max="2" width="9" customWidth="1"/>
    <col min="3" max="3" width="8" bestFit="1" customWidth="1"/>
    <col min="4" max="4" width="10.85546875" bestFit="1" customWidth="1"/>
    <col min="5" max="5" width="10.7109375" bestFit="1" customWidth="1"/>
    <col min="6" max="6" width="15.85546875" bestFit="1" customWidth="1"/>
    <col min="7" max="7" width="6.42578125" bestFit="1" customWidth="1"/>
    <col min="8" max="8" width="7.28515625" bestFit="1" customWidth="1"/>
    <col min="9" max="10" width="8.42578125" bestFit="1" customWidth="1"/>
    <col min="11" max="11" width="7.140625" bestFit="1" customWidth="1"/>
    <col min="12" max="13" width="9.140625" bestFit="1" customWidth="1"/>
    <col min="14" max="14" width="5.42578125" bestFit="1" customWidth="1"/>
  </cols>
  <sheetData>
    <row r="1" spans="1:14" ht="30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1" t="s">
        <v>7</v>
      </c>
      <c r="I1" s="11" t="s">
        <v>8</v>
      </c>
      <c r="J1" s="10" t="s">
        <v>9</v>
      </c>
      <c r="K1" s="11" t="s">
        <v>10</v>
      </c>
      <c r="L1" s="11" t="s">
        <v>11</v>
      </c>
      <c r="M1" s="11" t="s">
        <v>12</v>
      </c>
      <c r="N1" s="10" t="s">
        <v>13</v>
      </c>
    </row>
    <row r="2" spans="1:14">
      <c r="A2" s="1">
        <v>1</v>
      </c>
      <c r="B2" s="1" t="s">
        <v>14</v>
      </c>
      <c r="C2" s="1" t="s">
        <v>15</v>
      </c>
      <c r="D2" s="12">
        <v>45720</v>
      </c>
      <c r="E2" s="12">
        <v>45723</v>
      </c>
      <c r="F2" s="1" t="s">
        <v>16</v>
      </c>
      <c r="G2" s="1">
        <v>4</v>
      </c>
      <c r="H2" s="1"/>
      <c r="I2" s="1">
        <v>175.36</v>
      </c>
      <c r="J2" s="1"/>
      <c r="K2" s="1"/>
      <c r="L2" s="1"/>
      <c r="M2" s="1">
        <v>846.26</v>
      </c>
      <c r="N2" s="1">
        <v>3</v>
      </c>
    </row>
    <row r="3" spans="1:14">
      <c r="A3" s="1">
        <v>2</v>
      </c>
      <c r="B3" s="1" t="s">
        <v>17</v>
      </c>
      <c r="C3" s="1" t="s">
        <v>18</v>
      </c>
      <c r="D3" s="12">
        <v>45720</v>
      </c>
      <c r="E3" s="12">
        <v>45723</v>
      </c>
      <c r="F3" s="1" t="s">
        <v>19</v>
      </c>
      <c r="G3" s="1">
        <v>4</v>
      </c>
      <c r="H3" s="1"/>
      <c r="I3" s="1">
        <v>0</v>
      </c>
      <c r="J3" s="1"/>
      <c r="K3" s="1"/>
      <c r="L3" s="1"/>
      <c r="M3" s="1" t="s">
        <v>20</v>
      </c>
      <c r="N3" s="1">
        <v>3</v>
      </c>
    </row>
    <row r="4" spans="1:14">
      <c r="A4" s="1">
        <v>3</v>
      </c>
      <c r="B4" s="13" t="s">
        <v>17</v>
      </c>
      <c r="C4" s="1" t="s">
        <v>18</v>
      </c>
      <c r="D4" s="12">
        <v>45813</v>
      </c>
      <c r="E4" s="12">
        <v>45828</v>
      </c>
      <c r="F4" s="1" t="s">
        <v>21</v>
      </c>
      <c r="G4" s="14">
        <v>16</v>
      </c>
      <c r="H4" s="14"/>
      <c r="I4" s="1" t="s">
        <v>22</v>
      </c>
      <c r="J4" s="1">
        <v>16</v>
      </c>
      <c r="K4" s="1" t="s">
        <v>23</v>
      </c>
      <c r="L4" s="1">
        <v>63</v>
      </c>
      <c r="M4" s="1">
        <v>830.75</v>
      </c>
      <c r="N4" s="1">
        <v>6</v>
      </c>
    </row>
    <row r="5" spans="1:14">
      <c r="A5" s="1">
        <v>4</v>
      </c>
      <c r="B5" s="1" t="s">
        <v>17</v>
      </c>
      <c r="C5" s="1" t="s">
        <v>18</v>
      </c>
      <c r="D5" s="12">
        <v>45848</v>
      </c>
      <c r="E5" s="12">
        <v>45856</v>
      </c>
      <c r="F5" s="1" t="s">
        <v>24</v>
      </c>
      <c r="G5" s="14">
        <v>9</v>
      </c>
      <c r="H5" s="14">
        <v>6</v>
      </c>
      <c r="I5" s="1">
        <v>552</v>
      </c>
      <c r="J5" s="1"/>
      <c r="K5" s="1"/>
      <c r="L5" s="1">
        <v>112</v>
      </c>
      <c r="M5" s="1" t="s">
        <v>25</v>
      </c>
      <c r="N5" s="1">
        <v>7</v>
      </c>
    </row>
    <row r="6" spans="1:14">
      <c r="A6" s="1">
        <v>5</v>
      </c>
      <c r="B6" s="1" t="s">
        <v>17</v>
      </c>
      <c r="C6" s="1" t="s">
        <v>18</v>
      </c>
      <c r="D6" s="12">
        <v>45860</v>
      </c>
      <c r="E6" s="12">
        <v>45861</v>
      </c>
      <c r="F6" s="1" t="s">
        <v>21</v>
      </c>
      <c r="G6" s="14">
        <v>2</v>
      </c>
      <c r="H6" s="14"/>
      <c r="I6" s="15">
        <f>525.97/13*2</f>
        <v>80.918461538461543</v>
      </c>
      <c r="J6" s="1">
        <v>2</v>
      </c>
      <c r="K6" s="1">
        <v>40</v>
      </c>
      <c r="L6" s="1"/>
      <c r="M6" s="1"/>
      <c r="N6" s="1">
        <v>7</v>
      </c>
    </row>
    <row r="7" spans="1:14">
      <c r="A7" s="1">
        <v>6</v>
      </c>
      <c r="B7" s="1" t="s">
        <v>17</v>
      </c>
      <c r="C7" s="1" t="s">
        <v>18</v>
      </c>
      <c r="D7" s="12">
        <v>45862</v>
      </c>
      <c r="E7" s="12">
        <v>45863</v>
      </c>
      <c r="F7" s="1" t="s">
        <v>19</v>
      </c>
      <c r="G7" s="14">
        <v>4</v>
      </c>
      <c r="H7" s="14"/>
      <c r="I7" s="1"/>
      <c r="J7" s="1"/>
      <c r="K7" s="1"/>
      <c r="L7" s="1"/>
      <c r="M7" s="1"/>
      <c r="N7" s="1">
        <v>7</v>
      </c>
    </row>
    <row r="8" spans="1:14">
      <c r="A8" s="1">
        <v>7</v>
      </c>
      <c r="B8" s="1" t="s">
        <v>26</v>
      </c>
      <c r="C8" s="1" t="s">
        <v>27</v>
      </c>
      <c r="D8" s="12">
        <v>45857</v>
      </c>
      <c r="E8" s="12">
        <v>45869</v>
      </c>
      <c r="F8" s="1" t="s">
        <v>28</v>
      </c>
      <c r="G8" s="16">
        <v>13</v>
      </c>
      <c r="H8" s="16"/>
      <c r="I8" s="1">
        <v>246.58</v>
      </c>
      <c r="J8" s="1">
        <v>6</v>
      </c>
      <c r="K8" s="1" t="s">
        <v>29</v>
      </c>
      <c r="L8" s="1">
        <v>91</v>
      </c>
      <c r="M8" s="1" t="s">
        <v>30</v>
      </c>
      <c r="N8" s="1">
        <v>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1E84D-DE47-4016-92CB-E258FFC642D6}">
  <sheetPr codeName="Feuil2"/>
  <dimension ref="A1:R19"/>
  <sheetViews>
    <sheetView showGridLines="0" workbookViewId="0">
      <selection activeCell="L8" sqref="L8"/>
    </sheetView>
  </sheetViews>
  <sheetFormatPr baseColWidth="10" defaultRowHeight="15"/>
  <cols>
    <col min="1" max="1" width="16" bestFit="1" customWidth="1"/>
  </cols>
  <sheetData>
    <row r="1" spans="1:18">
      <c r="A1" s="1" t="s">
        <v>31</v>
      </c>
    </row>
    <row r="2" spans="1:18">
      <c r="A2" s="2" t="str">
        <f>"01/06/" &amp; $F$2</f>
        <v>01/06/2025</v>
      </c>
      <c r="F2">
        <v>2025</v>
      </c>
    </row>
    <row r="3" spans="1:18">
      <c r="A3" s="2" t="str">
        <f>"01/07/" &amp; $F$2</f>
        <v>01/07/2025</v>
      </c>
    </row>
    <row r="4" spans="1:18">
      <c r="A4" s="2" t="str">
        <f>"01/08/" &amp; $F$2</f>
        <v>01/08/2025</v>
      </c>
    </row>
    <row r="5" spans="1:18">
      <c r="A5" s="2" t="str">
        <f>"01/09/" &amp; $F$2</f>
        <v>01/09/2025</v>
      </c>
    </row>
    <row r="6" spans="1:18">
      <c r="A6" s="2" t="str">
        <f>"01/10/" &amp; $F$2</f>
        <v>01/10/2025</v>
      </c>
    </row>
    <row r="7" spans="1:18">
      <c r="A7" s="2" t="str">
        <f>"01/11/" &amp; $F$2</f>
        <v>01/11/2025</v>
      </c>
      <c r="N7" s="3" t="s">
        <v>32</v>
      </c>
      <c r="O7" s="3" t="s">
        <v>31</v>
      </c>
      <c r="P7" s="3" t="s">
        <v>33</v>
      </c>
      <c r="Q7" s="4" t="s">
        <v>34</v>
      </c>
      <c r="R7" s="3" t="s">
        <v>35</v>
      </c>
    </row>
    <row r="8" spans="1:18">
      <c r="A8" s="2" t="str">
        <f>"01/12/" &amp; $F$2</f>
        <v>01/12/2025</v>
      </c>
      <c r="L8" s="9">
        <f>EOMONTH(DATE(Q8,N8,1),0)-DATE(Q8,N8,1)+1</f>
        <v>30</v>
      </c>
      <c r="N8" s="5">
        <v>6</v>
      </c>
      <c r="O8" s="5">
        <v>1</v>
      </c>
      <c r="P8" s="5" t="s">
        <v>36</v>
      </c>
      <c r="Q8" s="6">
        <f>$F$2</f>
        <v>2025</v>
      </c>
      <c r="R8" s="5">
        <v>30</v>
      </c>
    </row>
    <row r="9" spans="1:18">
      <c r="A9" s="2" t="str">
        <f>"01/01/" &amp; $F$2+1</f>
        <v>01/01/2026</v>
      </c>
      <c r="L9" s="9">
        <f>EOMONTH(DATE(Q9,N9,1),0)-DATE(Q9,N9,1)+1</f>
        <v>31</v>
      </c>
      <c r="N9" s="6">
        <v>7</v>
      </c>
      <c r="O9" s="6">
        <v>2</v>
      </c>
      <c r="P9" s="6" t="s">
        <v>37</v>
      </c>
      <c r="Q9" s="6">
        <f t="shared" ref="Q9:Q14" si="0">$F$2</f>
        <v>2025</v>
      </c>
      <c r="R9" s="6">
        <v>31</v>
      </c>
    </row>
    <row r="10" spans="1:18">
      <c r="A10" s="2" t="str">
        <f>"01/02/" &amp; $F$2+1</f>
        <v>01/02/2026</v>
      </c>
      <c r="L10" s="9">
        <f t="shared" ref="L10:L19" si="1">EOMONTH(DATE(Q10,N10,1),0)-DATE(Q10,N10,1)+1</f>
        <v>31</v>
      </c>
      <c r="N10" s="6">
        <v>8</v>
      </c>
      <c r="O10" s="6">
        <v>3</v>
      </c>
      <c r="P10" s="6" t="s">
        <v>38</v>
      </c>
      <c r="Q10" s="6">
        <f t="shared" si="0"/>
        <v>2025</v>
      </c>
      <c r="R10" s="6">
        <v>31</v>
      </c>
    </row>
    <row r="11" spans="1:18">
      <c r="A11" s="2" t="str">
        <f>"01/03/" &amp; $F$2+1</f>
        <v>01/03/2026</v>
      </c>
      <c r="L11" s="9">
        <f t="shared" si="1"/>
        <v>30</v>
      </c>
      <c r="N11" s="6">
        <v>9</v>
      </c>
      <c r="O11" s="6">
        <v>4</v>
      </c>
      <c r="P11" s="6" t="s">
        <v>39</v>
      </c>
      <c r="Q11" s="6">
        <f t="shared" si="0"/>
        <v>2025</v>
      </c>
      <c r="R11" s="6">
        <v>30</v>
      </c>
    </row>
    <row r="12" spans="1:18">
      <c r="A12" s="2" t="str">
        <f>"01/04/" &amp; $F$2+1</f>
        <v>01/04/2026</v>
      </c>
      <c r="L12" s="9">
        <f t="shared" si="1"/>
        <v>31</v>
      </c>
      <c r="N12" s="6">
        <v>10</v>
      </c>
      <c r="O12" s="6">
        <v>5</v>
      </c>
      <c r="P12" s="6" t="s">
        <v>40</v>
      </c>
      <c r="Q12" s="6">
        <f t="shared" si="0"/>
        <v>2025</v>
      </c>
      <c r="R12" s="6">
        <v>31</v>
      </c>
    </row>
    <row r="13" spans="1:18">
      <c r="A13" s="2" t="str">
        <f>"01/05/" &amp; $F$2+1</f>
        <v>01/05/2026</v>
      </c>
      <c r="L13" s="9">
        <f t="shared" si="1"/>
        <v>30</v>
      </c>
      <c r="N13" s="6">
        <v>11</v>
      </c>
      <c r="O13" s="6">
        <v>6</v>
      </c>
      <c r="P13" s="6" t="s">
        <v>41</v>
      </c>
      <c r="Q13" s="6">
        <f t="shared" si="0"/>
        <v>2025</v>
      </c>
      <c r="R13" s="6">
        <v>30</v>
      </c>
    </row>
    <row r="14" spans="1:18">
      <c r="L14" s="9">
        <f t="shared" si="1"/>
        <v>31</v>
      </c>
      <c r="N14" s="6">
        <v>12</v>
      </c>
      <c r="O14" s="6">
        <v>7</v>
      </c>
      <c r="P14" s="6" t="s">
        <v>42</v>
      </c>
      <c r="Q14" s="6">
        <f t="shared" si="0"/>
        <v>2025</v>
      </c>
      <c r="R14" s="6">
        <v>31</v>
      </c>
    </row>
    <row r="15" spans="1:18">
      <c r="L15" s="9">
        <f t="shared" si="1"/>
        <v>31</v>
      </c>
      <c r="N15" s="6">
        <v>1</v>
      </c>
      <c r="O15" s="6">
        <v>8</v>
      </c>
      <c r="P15" s="6" t="s">
        <v>43</v>
      </c>
      <c r="Q15" s="6">
        <f>$F$2+1</f>
        <v>2026</v>
      </c>
      <c r="R15" s="6">
        <v>31</v>
      </c>
    </row>
    <row r="16" spans="1:18">
      <c r="L16" s="9">
        <f t="shared" si="1"/>
        <v>28</v>
      </c>
      <c r="N16" s="6">
        <v>2</v>
      </c>
      <c r="O16" s="6">
        <v>9</v>
      </c>
      <c r="P16" s="6" t="s">
        <v>44</v>
      </c>
      <c r="Q16" s="6">
        <f>$F$2+1</f>
        <v>2026</v>
      </c>
      <c r="R16" s="7">
        <f>IF(OR(Q16=2024,Q16=2028,Q16=2032,Q16=2036),29,28)</f>
        <v>28</v>
      </c>
    </row>
    <row r="17" spans="12:18">
      <c r="L17" s="9">
        <f t="shared" si="1"/>
        <v>31</v>
      </c>
      <c r="N17" s="6">
        <v>3</v>
      </c>
      <c r="O17" s="6">
        <v>10</v>
      </c>
      <c r="P17" s="6" t="s">
        <v>45</v>
      </c>
      <c r="Q17" s="6">
        <f>$F$2+1</f>
        <v>2026</v>
      </c>
      <c r="R17" s="6">
        <v>31</v>
      </c>
    </row>
    <row r="18" spans="12:18">
      <c r="L18" s="9">
        <f t="shared" si="1"/>
        <v>30</v>
      </c>
      <c r="N18" s="6">
        <v>4</v>
      </c>
      <c r="O18" s="6">
        <v>11</v>
      </c>
      <c r="P18" s="6" t="s">
        <v>46</v>
      </c>
      <c r="Q18" s="6">
        <f>$F$2+1</f>
        <v>2026</v>
      </c>
      <c r="R18" s="6">
        <v>30</v>
      </c>
    </row>
    <row r="19" spans="12:18">
      <c r="L19" s="9">
        <f t="shared" si="1"/>
        <v>31</v>
      </c>
      <c r="N19" s="8">
        <v>5</v>
      </c>
      <c r="O19" s="8">
        <v>12</v>
      </c>
      <c r="P19" s="8" t="s">
        <v>47</v>
      </c>
      <c r="Q19" s="8">
        <f>$F$2+1</f>
        <v>2026</v>
      </c>
      <c r="R19" s="8">
        <v>31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Absences</vt:lpstr>
      <vt:lpstr>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2025-07-29T15:10:15Z</dcterms:created>
  <dcterms:modified xsi:type="dcterms:W3CDTF">2025-08-03T03:22:50Z</dcterms:modified>
</cp:coreProperties>
</file>