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defaultThemeVersion="124226"/>
  <bookViews>
    <workbookView xWindow="480" yWindow="300" windowWidth="15480" windowHeight="11640"/>
  </bookViews>
  <sheets>
    <sheet name="Feuil1" sheetId="1" r:id="rId1"/>
  </sheets>
  <definedNames>
    <definedName name="horaires">Feuil1!$O$2:$S$8</definedName>
    <definedName name="Total_Fin_Mois">Feuil1!$K$41</definedName>
  </definedNames>
  <calcPr calcId="125725"/>
</workbook>
</file>

<file path=xl/calcChain.xml><?xml version="1.0" encoding="utf-8"?>
<calcChain xmlns="http://schemas.openxmlformats.org/spreadsheetml/2006/main">
  <c r="C3" i="1"/>
  <c r="C4"/>
  <c r="B3"/>
  <c r="B4" s="1"/>
  <c r="T2"/>
  <c r="T3"/>
  <c r="T4"/>
  <c r="T5"/>
  <c r="T6"/>
  <c r="A3" l="1"/>
  <c r="B5"/>
  <c r="A4"/>
  <c r="I3"/>
  <c r="E3" l="1"/>
  <c r="G3"/>
  <c r="H3" s="1"/>
  <c r="G4"/>
  <c r="H4" s="1"/>
  <c r="E4"/>
  <c r="I4"/>
  <c r="A5"/>
  <c r="B6"/>
  <c r="J3" l="1"/>
  <c r="L3" s="1"/>
  <c r="D5"/>
  <c r="F5"/>
  <c r="K3"/>
  <c r="D3"/>
  <c r="F3"/>
  <c r="B7"/>
  <c r="A6"/>
  <c r="E5"/>
  <c r="G5"/>
  <c r="H5" s="1"/>
  <c r="I5"/>
  <c r="F4"/>
  <c r="D4"/>
  <c r="J4"/>
  <c r="M3" l="1"/>
  <c r="B8"/>
  <c r="A7"/>
  <c r="J5"/>
  <c r="L5" s="1"/>
  <c r="L4"/>
  <c r="M4" s="1"/>
  <c r="K5"/>
  <c r="K4"/>
  <c r="G6"/>
  <c r="H6" s="1"/>
  <c r="E6"/>
  <c r="I6"/>
  <c r="M5" l="1"/>
  <c r="D6"/>
  <c r="F6"/>
  <c r="B9"/>
  <c r="A8"/>
  <c r="J6"/>
  <c r="E7"/>
  <c r="I7"/>
  <c r="G7"/>
  <c r="H7" s="1"/>
  <c r="L6" l="1"/>
  <c r="K6"/>
  <c r="B10"/>
  <c r="A9"/>
  <c r="D7"/>
  <c r="F7"/>
  <c r="C8"/>
  <c r="G8"/>
  <c r="H8" s="1"/>
  <c r="E8"/>
  <c r="I8"/>
  <c r="J7"/>
  <c r="L7" s="1"/>
  <c r="M6" l="1"/>
  <c r="M7"/>
  <c r="J8"/>
  <c r="L8" s="1"/>
  <c r="E9"/>
  <c r="I9"/>
  <c r="C9"/>
  <c r="G9"/>
  <c r="H9" s="1"/>
  <c r="D8"/>
  <c r="F8"/>
  <c r="B11"/>
  <c r="A10"/>
  <c r="K7"/>
  <c r="K8" l="1"/>
  <c r="M8"/>
  <c r="C10"/>
  <c r="E10"/>
  <c r="I10"/>
  <c r="G10"/>
  <c r="H10" s="1"/>
  <c r="F9"/>
  <c r="D9"/>
  <c r="J9"/>
  <c r="A11"/>
  <c r="B12"/>
  <c r="B13" l="1"/>
  <c r="A12"/>
  <c r="L9"/>
  <c r="K9"/>
  <c r="F10"/>
  <c r="D10"/>
  <c r="C11"/>
  <c r="E11"/>
  <c r="I11"/>
  <c r="G11"/>
  <c r="H11" s="1"/>
  <c r="J10"/>
  <c r="L10" s="1"/>
  <c r="M9" l="1"/>
  <c r="M10"/>
  <c r="F11"/>
  <c r="D11"/>
  <c r="B14"/>
  <c r="A13"/>
  <c r="G12"/>
  <c r="H12" s="1"/>
  <c r="E12"/>
  <c r="I12"/>
  <c r="C12"/>
  <c r="J11"/>
  <c r="K10"/>
  <c r="B15" l="1"/>
  <c r="A14"/>
  <c r="L11"/>
  <c r="K11"/>
  <c r="F12"/>
  <c r="D12"/>
  <c r="C13"/>
  <c r="E13"/>
  <c r="I13"/>
  <c r="G13"/>
  <c r="H13" s="1"/>
  <c r="J12"/>
  <c r="M11" l="1"/>
  <c r="F13"/>
  <c r="D13"/>
  <c r="A15"/>
  <c r="B16"/>
  <c r="L12"/>
  <c r="K12"/>
  <c r="C14"/>
  <c r="E14"/>
  <c r="I14"/>
  <c r="G14"/>
  <c r="H14" s="1"/>
  <c r="J13"/>
  <c r="M13" l="1"/>
  <c r="M12"/>
  <c r="L13"/>
  <c r="K13"/>
  <c r="F14"/>
  <c r="D14"/>
  <c r="G15"/>
  <c r="H15" s="1"/>
  <c r="E15"/>
  <c r="I15"/>
  <c r="C15"/>
  <c r="B17"/>
  <c r="A16"/>
  <c r="J14"/>
  <c r="C16" l="1"/>
  <c r="E16"/>
  <c r="I16"/>
  <c r="G16"/>
  <c r="H16" s="1"/>
  <c r="F15"/>
  <c r="D15"/>
  <c r="L14"/>
  <c r="K14"/>
  <c r="A17"/>
  <c r="B18"/>
  <c r="J15"/>
  <c r="M14" l="1"/>
  <c r="L15"/>
  <c r="M15" s="1"/>
  <c r="K15"/>
  <c r="G17"/>
  <c r="H17" s="1"/>
  <c r="E17"/>
  <c r="I17"/>
  <c r="C17"/>
  <c r="F16"/>
  <c r="D16"/>
  <c r="B19"/>
  <c r="A18"/>
  <c r="J16"/>
  <c r="L16" l="1"/>
  <c r="M16" s="1"/>
  <c r="K16"/>
  <c r="A19"/>
  <c r="B20"/>
  <c r="C18"/>
  <c r="E18"/>
  <c r="I18"/>
  <c r="G18"/>
  <c r="H18" s="1"/>
  <c r="F17"/>
  <c r="D17"/>
  <c r="J17"/>
  <c r="L17" l="1"/>
  <c r="M17" s="1"/>
  <c r="K17"/>
  <c r="F18"/>
  <c r="D18"/>
  <c r="G19"/>
  <c r="H19" s="1"/>
  <c r="E19"/>
  <c r="I19"/>
  <c r="C19"/>
  <c r="B21"/>
  <c r="A20"/>
  <c r="J18"/>
  <c r="L18" l="1"/>
  <c r="M18" s="1"/>
  <c r="K18"/>
  <c r="A21"/>
  <c r="B22"/>
  <c r="C20"/>
  <c r="E20"/>
  <c r="I20"/>
  <c r="G20"/>
  <c r="H20" s="1"/>
  <c r="F19"/>
  <c r="D19"/>
  <c r="J19"/>
  <c r="L19" l="1"/>
  <c r="M19" s="1"/>
  <c r="K19"/>
  <c r="F20"/>
  <c r="D20"/>
  <c r="G21"/>
  <c r="H21" s="1"/>
  <c r="E21"/>
  <c r="I21"/>
  <c r="C21"/>
  <c r="B23"/>
  <c r="A22"/>
  <c r="J20"/>
  <c r="L20" l="1"/>
  <c r="M20" s="1"/>
  <c r="K20"/>
  <c r="B24"/>
  <c r="A23"/>
  <c r="G22"/>
  <c r="H22" s="1"/>
  <c r="E22"/>
  <c r="I22"/>
  <c r="C22"/>
  <c r="F21"/>
  <c r="D21"/>
  <c r="J21"/>
  <c r="F22" l="1"/>
  <c r="D22"/>
  <c r="L21"/>
  <c r="M21" s="1"/>
  <c r="K21"/>
  <c r="B25"/>
  <c r="A24"/>
  <c r="C23"/>
  <c r="E23"/>
  <c r="I23"/>
  <c r="G23"/>
  <c r="H23" s="1"/>
  <c r="J22"/>
  <c r="L22" l="1"/>
  <c r="M22" s="1"/>
  <c r="K22"/>
  <c r="F23"/>
  <c r="D23"/>
  <c r="B26"/>
  <c r="A25"/>
  <c r="G24"/>
  <c r="H24" s="1"/>
  <c r="E24"/>
  <c r="I24"/>
  <c r="C24"/>
  <c r="J23"/>
  <c r="B27" l="1"/>
  <c r="A26"/>
  <c r="C26" s="1"/>
  <c r="L23"/>
  <c r="M23" s="1"/>
  <c r="K23"/>
  <c r="F24"/>
  <c r="D24"/>
  <c r="E25"/>
  <c r="I25"/>
  <c r="G25"/>
  <c r="H25" s="1"/>
  <c r="C25"/>
  <c r="J24"/>
  <c r="B28" l="1"/>
  <c r="A27"/>
  <c r="J25"/>
  <c r="L24"/>
  <c r="M24" s="1"/>
  <c r="K24"/>
  <c r="D25"/>
  <c r="F25"/>
  <c r="E26"/>
  <c r="I26"/>
  <c r="G26"/>
  <c r="H26" s="1"/>
  <c r="L25" l="1"/>
  <c r="M25" s="1"/>
  <c r="K25"/>
  <c r="B29"/>
  <c r="A28"/>
  <c r="D26"/>
  <c r="F26"/>
  <c r="E27"/>
  <c r="I27"/>
  <c r="G27"/>
  <c r="H27" s="1"/>
  <c r="C27"/>
  <c r="J26"/>
  <c r="B30" l="1"/>
  <c r="A29"/>
  <c r="J27"/>
  <c r="L26"/>
  <c r="M26" s="1"/>
  <c r="K26"/>
  <c r="D27"/>
  <c r="F27"/>
  <c r="E28"/>
  <c r="I28"/>
  <c r="C28"/>
  <c r="G28"/>
  <c r="H28" s="1"/>
  <c r="L27" l="1"/>
  <c r="M27" s="1"/>
  <c r="K27"/>
  <c r="B31"/>
  <c r="A30"/>
  <c r="F28"/>
  <c r="D28"/>
  <c r="E29"/>
  <c r="I29"/>
  <c r="G29"/>
  <c r="H29" s="1"/>
  <c r="C29"/>
  <c r="J28"/>
  <c r="B32" l="1"/>
  <c r="A31"/>
  <c r="J29"/>
  <c r="L28"/>
  <c r="M28" s="1"/>
  <c r="K28"/>
  <c r="F29"/>
  <c r="D29"/>
  <c r="E30"/>
  <c r="I30"/>
  <c r="C30"/>
  <c r="G30"/>
  <c r="H30" s="1"/>
  <c r="L29" l="1"/>
  <c r="M29" s="1"/>
  <c r="K29"/>
  <c r="B33"/>
  <c r="A32"/>
  <c r="F30"/>
  <c r="D30"/>
  <c r="E31"/>
  <c r="I31"/>
  <c r="G31"/>
  <c r="H31" s="1"/>
  <c r="C31"/>
  <c r="J30"/>
  <c r="B34" l="1"/>
  <c r="A33"/>
  <c r="J31"/>
  <c r="L30"/>
  <c r="M30" s="1"/>
  <c r="K30"/>
  <c r="D31"/>
  <c r="F31"/>
  <c r="E32"/>
  <c r="I32"/>
  <c r="C32"/>
  <c r="G32"/>
  <c r="H32" s="1"/>
  <c r="L31" l="1"/>
  <c r="M31" s="1"/>
  <c r="K31"/>
  <c r="B35"/>
  <c r="A34"/>
  <c r="F32"/>
  <c r="D32"/>
  <c r="E33"/>
  <c r="I33"/>
  <c r="G33"/>
  <c r="H33" s="1"/>
  <c r="C33"/>
  <c r="J32"/>
  <c r="L32" l="1"/>
  <c r="M32" s="1"/>
  <c r="K32"/>
  <c r="B36"/>
  <c r="A35"/>
  <c r="J33"/>
  <c r="F33"/>
  <c r="D33"/>
  <c r="E34"/>
  <c r="I34"/>
  <c r="C34"/>
  <c r="G34"/>
  <c r="H34" s="1"/>
  <c r="L33" l="1"/>
  <c r="M33" s="1"/>
  <c r="K33"/>
  <c r="B37"/>
  <c r="A36"/>
  <c r="F34"/>
  <c r="D34"/>
  <c r="E35"/>
  <c r="I35"/>
  <c r="G35"/>
  <c r="H35" s="1"/>
  <c r="C35"/>
  <c r="J34"/>
  <c r="B38" l="1"/>
  <c r="A37"/>
  <c r="J35"/>
  <c r="L34"/>
  <c r="M34" s="1"/>
  <c r="K34"/>
  <c r="D35"/>
  <c r="F35"/>
  <c r="E36"/>
  <c r="I36"/>
  <c r="C36"/>
  <c r="G36"/>
  <c r="H36" s="1"/>
  <c r="L35" l="1"/>
  <c r="M35" s="1"/>
  <c r="K35"/>
  <c r="B39"/>
  <c r="A38"/>
  <c r="D36"/>
  <c r="F36"/>
  <c r="E37"/>
  <c r="I37"/>
  <c r="G37"/>
  <c r="H37" s="1"/>
  <c r="C37"/>
  <c r="J36"/>
  <c r="B40" l="1"/>
  <c r="A39"/>
  <c r="J37"/>
  <c r="L36"/>
  <c r="M36" s="1"/>
  <c r="K36"/>
  <c r="D37"/>
  <c r="F37"/>
  <c r="G38"/>
  <c r="H38" s="1"/>
  <c r="E38"/>
  <c r="I38"/>
  <c r="C38"/>
  <c r="D38" l="1"/>
  <c r="F38"/>
  <c r="L37"/>
  <c r="M37" s="1"/>
  <c r="K37"/>
  <c r="B41"/>
  <c r="A41" s="1"/>
  <c r="A40"/>
  <c r="J38"/>
  <c r="I39"/>
  <c r="C39"/>
  <c r="E39"/>
  <c r="G39"/>
  <c r="H39" s="1"/>
  <c r="L38" l="1"/>
  <c r="M38" s="1"/>
  <c r="K38"/>
  <c r="C41"/>
  <c r="G41"/>
  <c r="H41" s="1"/>
  <c r="E41"/>
  <c r="I41"/>
  <c r="F39"/>
  <c r="D39"/>
  <c r="E40"/>
  <c r="I40"/>
  <c r="C40"/>
  <c r="G40"/>
  <c r="H40" s="1"/>
  <c r="J39"/>
  <c r="L39" l="1"/>
  <c r="M39" s="1"/>
  <c r="K39"/>
  <c r="F40"/>
  <c r="D40"/>
  <c r="F41"/>
  <c r="D41"/>
  <c r="J40"/>
  <c r="J41"/>
  <c r="L40" l="1"/>
  <c r="M40" s="1"/>
  <c r="K40"/>
  <c r="L41"/>
  <c r="M41" s="1"/>
  <c r="K41"/>
</calcChain>
</file>

<file path=xl/sharedStrings.xml><?xml version="1.0" encoding="utf-8"?>
<sst xmlns="http://schemas.openxmlformats.org/spreadsheetml/2006/main" count="13" uniqueCount="13">
  <si>
    <t>Horaire semaine type</t>
  </si>
  <si>
    <t>lundi</t>
  </si>
  <si>
    <t>mardi</t>
  </si>
  <si>
    <t>mercredi</t>
  </si>
  <si>
    <t>jeudi</t>
  </si>
  <si>
    <t>vendredi</t>
  </si>
  <si>
    <t>samedi</t>
  </si>
  <si>
    <t>dimanche</t>
  </si>
  <si>
    <t>octobre</t>
  </si>
  <si>
    <t>Durée cumulé/Jours</t>
  </si>
  <si>
    <t>Durée cumulé/Mois</t>
  </si>
  <si>
    <t>Av /
ret jours</t>
  </si>
  <si>
    <t>Av /
ret mois</t>
  </si>
</sst>
</file>

<file path=xl/styles.xml><?xml version="1.0" encoding="utf-8"?>
<styleSheet xmlns="http://schemas.openxmlformats.org/spreadsheetml/2006/main">
  <numFmts count="4">
    <numFmt numFmtId="164" formatCode="dddd"/>
    <numFmt numFmtId="165" formatCode="d"/>
    <numFmt numFmtId="166" formatCode="h&quot;h&quot;mm"/>
    <numFmt numFmtId="167" formatCode="[h]:mm"/>
  </numFmts>
  <fonts count="3">
    <font>
      <sz val="10"/>
      <color theme="1"/>
      <name val="Calibri"/>
      <family val="2"/>
      <scheme val="minor"/>
    </font>
    <font>
      <sz val="10"/>
      <color indexed="55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3" borderId="4" xfId="0" applyFill="1" applyBorder="1" applyAlignment="1">
      <alignment horizontal="centerContinuous"/>
    </xf>
    <xf numFmtId="0" fontId="0" fillId="3" borderId="5" xfId="0" applyFill="1" applyBorder="1" applyAlignment="1">
      <alignment horizontal="centerContinuous"/>
    </xf>
    <xf numFmtId="20" fontId="0" fillId="3" borderId="0" xfId="0" applyNumberFormat="1" applyFill="1" applyBorder="1" applyAlignment="1">
      <alignment horizontal="center"/>
    </xf>
    <xf numFmtId="20" fontId="0" fillId="3" borderId="6" xfId="0" applyNumberFormat="1" applyFill="1" applyBorder="1" applyAlignment="1">
      <alignment horizontal="center"/>
    </xf>
    <xf numFmtId="164" fontId="0" fillId="0" borderId="7" xfId="0" applyNumberFormat="1" applyBorder="1" applyAlignment="1">
      <alignment horizontal="left"/>
    </xf>
    <xf numFmtId="165" fontId="0" fillId="0" borderId="7" xfId="0" applyNumberFormat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20" fontId="0" fillId="3" borderId="8" xfId="0" applyNumberForma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165" fontId="0" fillId="0" borderId="7" xfId="0" applyNumberFormat="1" applyFill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7" fontId="0" fillId="0" borderId="7" xfId="0" applyNumberFormat="1" applyBorder="1" applyAlignment="1">
      <alignment horizontal="center"/>
    </xf>
    <xf numFmtId="0" fontId="0" fillId="4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167" fontId="0" fillId="0" borderId="0" xfId="0" applyNumberFormat="1"/>
    <xf numFmtId="167" fontId="0" fillId="0" borderId="7" xfId="0" applyNumberFormat="1" applyFill="1" applyBorder="1" applyAlignment="1">
      <alignment horizontal="center" vertical="center" wrapText="1"/>
    </xf>
    <xf numFmtId="0" fontId="1" fillId="0" borderId="0" xfId="0" applyFont="1"/>
    <xf numFmtId="0" fontId="1" fillId="0" borderId="7" xfId="0" applyFont="1" applyBorder="1" applyAlignment="1">
      <alignment horizontal="center"/>
    </xf>
    <xf numFmtId="0" fontId="0" fillId="3" borderId="3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/>
    <xf numFmtId="0" fontId="0" fillId="3" borderId="11" xfId="0" applyFill="1" applyBorder="1" applyAlignment="1">
      <alignment horizontal="left"/>
    </xf>
    <xf numFmtId="166" fontId="0" fillId="0" borderId="12" xfId="0" applyNumberFormat="1" applyBorder="1" applyAlignment="1">
      <alignment horizontal="center"/>
    </xf>
    <xf numFmtId="0" fontId="0" fillId="0" borderId="6" xfId="0" applyBorder="1"/>
    <xf numFmtId="0" fontId="0" fillId="3" borderId="13" xfId="0" applyFill="1" applyBorder="1" applyAlignment="1">
      <alignment horizontal="left"/>
    </xf>
    <xf numFmtId="0" fontId="0" fillId="0" borderId="9" xfId="0" applyBorder="1"/>
    <xf numFmtId="167" fontId="0" fillId="0" borderId="0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rgb="FF66FF33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66FF33"/>
        </patternFill>
      </fill>
    </dxf>
    <dxf>
      <font>
        <color theme="0" tint="-0.24994659260841701"/>
      </font>
      <fill>
        <patternFill>
          <bgColor indexed="22"/>
        </patternFill>
      </fill>
    </dxf>
    <dxf>
      <font>
        <color theme="0" tint="-0.24994659260841701"/>
      </font>
      <fill>
        <patternFill>
          <bgColor indexed="22"/>
        </patternFill>
      </fill>
    </dxf>
  </dxfs>
  <tableStyles count="0" defaultTableStyle="TableStyleMedium9" defaultPivotStyle="PivotStyleLight16"/>
  <colors>
    <mruColors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504825</xdr:colOff>
      <xdr:row>1</xdr:row>
      <xdr:rowOff>152400</xdr:rowOff>
    </xdr:from>
    <xdr:to>
      <xdr:col>4</xdr:col>
      <xdr:colOff>76200</xdr:colOff>
      <xdr:row>1</xdr:row>
      <xdr:rowOff>381000</xdr:rowOff>
    </xdr:to>
    <xdr:sp macro="" textlink="">
      <xdr:nvSpPr>
        <xdr:cNvPr id="1025" name="Text Box 4"/>
        <xdr:cNvSpPr txBox="1">
          <a:spLocks noChangeArrowheads="1"/>
        </xdr:cNvSpPr>
      </xdr:nvSpPr>
      <xdr:spPr bwMode="auto">
        <a:xfrm>
          <a:off x="1704975" y="3333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733425</xdr:colOff>
      <xdr:row>28</xdr:row>
      <xdr:rowOff>142875</xdr:rowOff>
    </xdr:from>
    <xdr:to>
      <xdr:col>15</xdr:col>
      <xdr:colOff>47625</xdr:colOff>
      <xdr:row>30</xdr:row>
      <xdr:rowOff>19050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6267450" y="507682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2"/>
  <sheetViews>
    <sheetView tabSelected="1" workbookViewId="0">
      <pane ySplit="2" topLeftCell="A3" activePane="bottomLeft" state="frozen"/>
      <selection pane="bottomLeft" activeCell="C8" sqref="C8"/>
    </sheetView>
  </sheetViews>
  <sheetFormatPr baseColWidth="10" defaultRowHeight="12.75"/>
  <cols>
    <col min="2" max="2" width="5.42578125" customWidth="1"/>
    <col min="3" max="3" width="6.7109375" customWidth="1"/>
    <col min="4" max="4" width="2" style="22" bestFit="1" customWidth="1"/>
    <col min="5" max="5" width="6.7109375" customWidth="1"/>
    <col min="6" max="6" width="2.42578125" style="22" bestFit="1" customWidth="1"/>
    <col min="7" max="7" width="6.7109375" customWidth="1"/>
    <col min="8" max="8" width="2" style="22" bestFit="1" customWidth="1"/>
    <col min="9" max="12" width="6.7109375" customWidth="1"/>
    <col min="13" max="14" width="7" style="20" customWidth="1"/>
    <col min="15" max="15" width="11.42578125" style="25"/>
    <col min="16" max="19" width="5.42578125" bestFit="1" customWidth="1"/>
    <col min="20" max="20" width="5" bestFit="1" customWidth="1"/>
  </cols>
  <sheetData>
    <row r="1" spans="1:20" ht="14.25" thickTop="1" thickBot="1">
      <c r="A1" s="1" t="s">
        <v>8</v>
      </c>
      <c r="B1" s="2">
        <v>2011</v>
      </c>
      <c r="O1" s="24" t="s">
        <v>0</v>
      </c>
      <c r="P1" s="3"/>
      <c r="Q1" s="3"/>
      <c r="R1" s="3"/>
      <c r="S1" s="4"/>
      <c r="T1" s="26"/>
    </row>
    <row r="2" spans="1:20" ht="42" customHeight="1" thickTop="1">
      <c r="J2" s="18" t="s">
        <v>9</v>
      </c>
      <c r="K2" s="18" t="s">
        <v>10</v>
      </c>
      <c r="L2" s="19" t="s">
        <v>11</v>
      </c>
      <c r="M2" s="21" t="s">
        <v>12</v>
      </c>
      <c r="N2" s="32"/>
      <c r="O2" s="27" t="s">
        <v>1</v>
      </c>
      <c r="P2" s="5">
        <v>0.32013888888888892</v>
      </c>
      <c r="Q2" s="5">
        <v>0.5</v>
      </c>
      <c r="R2" s="5">
        <v>0.53125</v>
      </c>
      <c r="S2" s="6">
        <v>0.66666666666666663</v>
      </c>
      <c r="T2" s="28">
        <f>($Q2-$P2)+($S2-$R2)</f>
        <v>0.31527777777777771</v>
      </c>
    </row>
    <row r="3" spans="1:20">
      <c r="A3" s="7">
        <f>B3</f>
        <v>39355</v>
      </c>
      <c r="B3" s="8">
        <f>DATEVALUE("1 "&amp;$A$1&amp;" "&amp;$B$1)</f>
        <v>39355</v>
      </c>
      <c r="C3" s="9">
        <f t="shared" ref="C3:C41" si="0">IF($A3="",0,VLOOKUP(TEXT($A3,"jjjj"),horaires,INT(COLUMN()/2)+1,FALSE))</f>
        <v>0</v>
      </c>
      <c r="D3" s="23" t="str">
        <f t="shared" ref="D3:D41" si="1">IF(C3=0,"","à")</f>
        <v/>
      </c>
      <c r="E3" s="9">
        <f>IF($A3="",0,VLOOKUP(TEXT($A3,"jjjj"),horaires,INT(COLUMN()/2)+1,FALSE))</f>
        <v>0</v>
      </c>
      <c r="F3" s="23" t="str">
        <f>IF(C3=0,"","et")</f>
        <v/>
      </c>
      <c r="G3" s="9">
        <f t="shared" ref="G3:G41" si="2">IF($A3="",0,VLOOKUP(TEXT($A3,"jjjj"),horaires,INT(COLUMN()/2)+1,FALSE))</f>
        <v>0</v>
      </c>
      <c r="H3" s="23" t="str">
        <f>IF(G3=0,"","à")</f>
        <v/>
      </c>
      <c r="I3" s="16">
        <f t="shared" ref="I3:I41" si="3">IF($A3="",0,VLOOKUP(TEXT($A3,"jjjj"),horaires,INT(COLUMN()/2)+1,FALSE))</f>
        <v>0</v>
      </c>
      <c r="J3" s="9">
        <f>(E3-C3)+(I3-G3)</f>
        <v>0</v>
      </c>
      <c r="K3" s="17">
        <f>J3</f>
        <v>0</v>
      </c>
      <c r="L3" s="17">
        <f>J3-IF(A3="",0,CHOOSE(WEEKDAY(A3,2),$T$2,$T$3,$T$4,$T$5,$T$6,$T$1,$T$1))</f>
        <v>0</v>
      </c>
      <c r="M3" s="17">
        <f>$L$3</f>
        <v>0</v>
      </c>
      <c r="N3" s="32"/>
      <c r="O3" s="27" t="s">
        <v>2</v>
      </c>
      <c r="P3" s="5">
        <v>0.32013888888888892</v>
      </c>
      <c r="Q3" s="5">
        <v>0.5</v>
      </c>
      <c r="R3" s="5">
        <v>0.53125</v>
      </c>
      <c r="S3" s="6">
        <v>0.66666666666666663</v>
      </c>
      <c r="T3" s="28">
        <f>($Q3-$P3)+($S3-$R3)</f>
        <v>0.31527777777777771</v>
      </c>
    </row>
    <row r="4" spans="1:20">
      <c r="A4" s="7">
        <f t="shared" ref="A4:A41" si="4">B4</f>
        <v>39356</v>
      </c>
      <c r="B4" s="8">
        <f t="shared" ref="B4:B26" si="5">IF(B3="","",IF(MONTH(B3+1)=MONTH($B$3),B3+1,""))</f>
        <v>39356</v>
      </c>
      <c r="C4" s="9">
        <f t="shared" si="0"/>
        <v>0</v>
      </c>
      <c r="D4" s="23" t="str">
        <f t="shared" si="1"/>
        <v/>
      </c>
      <c r="E4" s="9">
        <f t="shared" ref="E4:E41" si="6">IF($A4="",0,VLOOKUP(TEXT($A4,"jjjj"),horaires,INT(COLUMN()/2)+1,FALSE))</f>
        <v>0</v>
      </c>
      <c r="F4" s="23" t="str">
        <f t="shared" ref="F4:F41" si="7">IF(C4=0,"","et")</f>
        <v/>
      </c>
      <c r="G4" s="9">
        <f t="shared" si="2"/>
        <v>0</v>
      </c>
      <c r="H4" s="23" t="str">
        <f t="shared" ref="H4:H41" si="8">IF(G4=0,"","à")</f>
        <v/>
      </c>
      <c r="I4" s="16">
        <f t="shared" si="3"/>
        <v>0</v>
      </c>
      <c r="J4" s="9">
        <f t="shared" ref="J4:J41" si="9">(E4-C4)+(I4-G4)</f>
        <v>0</v>
      </c>
      <c r="K4" s="17">
        <f>SUM($J$3:J4)</f>
        <v>0</v>
      </c>
      <c r="L4" s="17">
        <f>J4-IF(A4="",0,CHOOSE(WEEKDAY(A4,2),$T$2,$T$3,$T$4,$T$5,$T$6,$T$1,$T$1))</f>
        <v>0</v>
      </c>
      <c r="M4" s="17">
        <f>SUM($L$3:L4)</f>
        <v>0</v>
      </c>
      <c r="N4" s="32"/>
      <c r="O4" s="27" t="s">
        <v>3</v>
      </c>
      <c r="P4" s="5">
        <v>0.32013888888888892</v>
      </c>
      <c r="Q4" s="5">
        <v>0.5</v>
      </c>
      <c r="R4" s="5">
        <v>0.53125</v>
      </c>
      <c r="S4" s="6">
        <v>0.66666666666666663</v>
      </c>
      <c r="T4" s="28">
        <f>($Q4-$P4)+($S4-$R4)</f>
        <v>0.31527777777777771</v>
      </c>
    </row>
    <row r="5" spans="1:20">
      <c r="A5" s="7">
        <f t="shared" si="4"/>
        <v>39357</v>
      </c>
      <c r="B5" s="8">
        <f t="shared" si="5"/>
        <v>39357</v>
      </c>
      <c r="C5" s="9">
        <v>0.33333333333333331</v>
      </c>
      <c r="D5" s="23" t="str">
        <f t="shared" si="1"/>
        <v>à</v>
      </c>
      <c r="E5" s="9">
        <f t="shared" si="6"/>
        <v>0.5</v>
      </c>
      <c r="F5" s="23" t="str">
        <f t="shared" si="7"/>
        <v>et</v>
      </c>
      <c r="G5" s="9">
        <f t="shared" si="2"/>
        <v>0.53125</v>
      </c>
      <c r="H5" s="23" t="str">
        <f t="shared" si="8"/>
        <v>à</v>
      </c>
      <c r="I5" s="16">
        <f t="shared" si="3"/>
        <v>0.66666666666666663</v>
      </c>
      <c r="J5" s="9">
        <f t="shared" si="9"/>
        <v>0.30208333333333331</v>
      </c>
      <c r="K5" s="17">
        <f>SUM($J$3:J5)</f>
        <v>0.30208333333333331</v>
      </c>
      <c r="L5" s="17">
        <f>J5-IF(A5="",0,CHOOSE(WEEKDAY(A5,2),$T$2,$T$3,$T$4,$T$5,$T$6,$T$1,$T$1))</f>
        <v>-1.3194444444444398E-2</v>
      </c>
      <c r="M5" s="17">
        <f>SUM($L$3:L5)</f>
        <v>-1.3194444444444398E-2</v>
      </c>
      <c r="N5" s="32"/>
      <c r="O5" s="27" t="s">
        <v>4</v>
      </c>
      <c r="P5" s="5">
        <v>0.32013888888888892</v>
      </c>
      <c r="Q5" s="5">
        <v>0.5</v>
      </c>
      <c r="R5" s="5">
        <v>0.53125</v>
      </c>
      <c r="S5" s="6">
        <v>0.66666666666666663</v>
      </c>
      <c r="T5" s="28">
        <f>($Q5-$P5)+($S5-$R5)</f>
        <v>0.31527777777777771</v>
      </c>
    </row>
    <row r="6" spans="1:20">
      <c r="A6" s="7">
        <f t="shared" si="4"/>
        <v>39358</v>
      </c>
      <c r="B6" s="8">
        <f t="shared" si="5"/>
        <v>39358</v>
      </c>
      <c r="C6" s="9">
        <v>0.3125</v>
      </c>
      <c r="D6" s="23" t="str">
        <f t="shared" si="1"/>
        <v>à</v>
      </c>
      <c r="E6" s="9">
        <f t="shared" si="6"/>
        <v>0.5</v>
      </c>
      <c r="F6" s="23" t="str">
        <f t="shared" si="7"/>
        <v>et</v>
      </c>
      <c r="G6" s="9">
        <f t="shared" si="2"/>
        <v>0.53125</v>
      </c>
      <c r="H6" s="23" t="str">
        <f t="shared" si="8"/>
        <v>à</v>
      </c>
      <c r="I6" s="16">
        <f t="shared" si="3"/>
        <v>0.66666666666666663</v>
      </c>
      <c r="J6" s="9">
        <f t="shared" si="9"/>
        <v>0.32291666666666663</v>
      </c>
      <c r="K6" s="17">
        <f>SUM($J$3:J6)</f>
        <v>0.625</v>
      </c>
      <c r="L6" s="17">
        <f t="shared" ref="L6:L41" si="10">J6-IF(A6="",0,CHOOSE(WEEKDAY(A6,2),$T$2,$T$3,$T$4,$T$5,$T$6,$T$1,$T$1))</f>
        <v>7.6388888888889173E-3</v>
      </c>
      <c r="M6" s="17">
        <f>SUM($L$3:L6)</f>
        <v>-5.5555555555554803E-3</v>
      </c>
      <c r="N6" s="32"/>
      <c r="O6" s="27" t="s">
        <v>5</v>
      </c>
      <c r="P6" s="5">
        <v>0.32013888888888892</v>
      </c>
      <c r="Q6" s="5">
        <v>0.5</v>
      </c>
      <c r="R6" s="5">
        <v>0.53125</v>
      </c>
      <c r="S6" s="6">
        <v>0.625</v>
      </c>
      <c r="T6" s="28">
        <f>($Q6-$P6)+($S6-$R6)</f>
        <v>0.27361111111111108</v>
      </c>
    </row>
    <row r="7" spans="1:20">
      <c r="A7" s="7">
        <f t="shared" si="4"/>
        <v>39359</v>
      </c>
      <c r="B7" s="8">
        <f t="shared" si="5"/>
        <v>39359</v>
      </c>
      <c r="C7" s="9">
        <v>0.3125</v>
      </c>
      <c r="D7" s="23" t="str">
        <f t="shared" si="1"/>
        <v>à</v>
      </c>
      <c r="E7" s="9">
        <f t="shared" si="6"/>
        <v>0.5</v>
      </c>
      <c r="F7" s="23" t="str">
        <f t="shared" si="7"/>
        <v>et</v>
      </c>
      <c r="G7" s="9">
        <f t="shared" si="2"/>
        <v>0.53125</v>
      </c>
      <c r="H7" s="23" t="str">
        <f t="shared" si="8"/>
        <v>à</v>
      </c>
      <c r="I7" s="16">
        <f t="shared" si="3"/>
        <v>0.66666666666666663</v>
      </c>
      <c r="J7" s="9">
        <f t="shared" si="9"/>
        <v>0.32291666666666663</v>
      </c>
      <c r="K7" s="17">
        <f>SUM($J$3:J7)</f>
        <v>0.94791666666666663</v>
      </c>
      <c r="L7" s="17">
        <f t="shared" si="10"/>
        <v>7.6388888888889173E-3</v>
      </c>
      <c r="M7" s="17">
        <f>SUM($L$3:L7)</f>
        <v>2.083333333333437E-3</v>
      </c>
      <c r="N7" s="32"/>
      <c r="O7" s="27" t="s">
        <v>6</v>
      </c>
      <c r="P7" s="10"/>
      <c r="Q7" s="10"/>
      <c r="R7" s="10"/>
      <c r="S7" s="11"/>
      <c r="T7" s="29"/>
    </row>
    <row r="8" spans="1:20" ht="13.5" thickBot="1">
      <c r="A8" s="7">
        <f t="shared" si="4"/>
        <v>39360</v>
      </c>
      <c r="B8" s="8">
        <f t="shared" si="5"/>
        <v>39360</v>
      </c>
      <c r="C8" s="9">
        <f t="shared" si="0"/>
        <v>0.32013888888888892</v>
      </c>
      <c r="D8" s="23" t="str">
        <f t="shared" si="1"/>
        <v>à</v>
      </c>
      <c r="E8" s="9">
        <f t="shared" si="6"/>
        <v>0.5</v>
      </c>
      <c r="F8" s="23" t="str">
        <f t="shared" si="7"/>
        <v>et</v>
      </c>
      <c r="G8" s="9">
        <f t="shared" si="2"/>
        <v>0.53125</v>
      </c>
      <c r="H8" s="23" t="str">
        <f t="shared" si="8"/>
        <v>à</v>
      </c>
      <c r="I8" s="16">
        <f t="shared" si="3"/>
        <v>0.66666666666666663</v>
      </c>
      <c r="J8" s="9">
        <f t="shared" si="9"/>
        <v>0.31527777777777771</v>
      </c>
      <c r="K8" s="17">
        <f>SUM($J$3:J8)</f>
        <v>1.2631944444444443</v>
      </c>
      <c r="L8" s="17">
        <f t="shared" si="10"/>
        <v>0</v>
      </c>
      <c r="M8" s="17">
        <f>SUM($L$3:L8)</f>
        <v>2.083333333333437E-3</v>
      </c>
      <c r="N8" s="32"/>
      <c r="O8" s="30" t="s">
        <v>7</v>
      </c>
      <c r="P8" s="12"/>
      <c r="Q8" s="12"/>
      <c r="R8" s="13"/>
      <c r="S8" s="14"/>
      <c r="T8" s="31"/>
    </row>
    <row r="9" spans="1:20">
      <c r="A9" s="7">
        <f t="shared" si="4"/>
        <v>39361</v>
      </c>
      <c r="B9" s="8">
        <f t="shared" si="5"/>
        <v>39361</v>
      </c>
      <c r="C9" s="9">
        <f t="shared" si="0"/>
        <v>0.32013888888888892</v>
      </c>
      <c r="D9" s="23" t="str">
        <f t="shared" si="1"/>
        <v>à</v>
      </c>
      <c r="E9" s="9">
        <f t="shared" si="6"/>
        <v>0.5</v>
      </c>
      <c r="F9" s="23" t="str">
        <f t="shared" si="7"/>
        <v>et</v>
      </c>
      <c r="G9" s="9">
        <f t="shared" si="2"/>
        <v>0.53125</v>
      </c>
      <c r="H9" s="23" t="str">
        <f t="shared" si="8"/>
        <v>à</v>
      </c>
      <c r="I9" s="16">
        <f t="shared" si="3"/>
        <v>0.625</v>
      </c>
      <c r="J9" s="9">
        <f t="shared" si="9"/>
        <v>0.27361111111111108</v>
      </c>
      <c r="K9" s="17">
        <f>SUM($J$3:J9)</f>
        <v>1.5368055555555553</v>
      </c>
      <c r="L9" s="17">
        <f t="shared" si="10"/>
        <v>0</v>
      </c>
      <c r="M9" s="17">
        <f>SUM($L$3:L9)</f>
        <v>2.083333333333437E-3</v>
      </c>
      <c r="N9" s="32"/>
    </row>
    <row r="10" spans="1:20">
      <c r="A10" s="7">
        <f t="shared" si="4"/>
        <v>39362</v>
      </c>
      <c r="B10" s="8">
        <f t="shared" si="5"/>
        <v>39362</v>
      </c>
      <c r="C10" s="9">
        <f t="shared" si="0"/>
        <v>0</v>
      </c>
      <c r="D10" s="23" t="str">
        <f t="shared" si="1"/>
        <v/>
      </c>
      <c r="E10" s="9">
        <f t="shared" si="6"/>
        <v>0</v>
      </c>
      <c r="F10" s="23" t="str">
        <f t="shared" si="7"/>
        <v/>
      </c>
      <c r="G10" s="9">
        <f t="shared" si="2"/>
        <v>0</v>
      </c>
      <c r="H10" s="23" t="str">
        <f t="shared" si="8"/>
        <v/>
      </c>
      <c r="I10" s="16">
        <f t="shared" si="3"/>
        <v>0</v>
      </c>
      <c r="J10" s="9">
        <f t="shared" si="9"/>
        <v>0</v>
      </c>
      <c r="K10" s="17">
        <f>SUM($J$3:J10)</f>
        <v>1.5368055555555553</v>
      </c>
      <c r="L10" s="17">
        <f t="shared" si="10"/>
        <v>0</v>
      </c>
      <c r="M10" s="17">
        <f>SUM($L$3:L10)</f>
        <v>2.083333333333437E-3</v>
      </c>
      <c r="N10" s="32"/>
    </row>
    <row r="11" spans="1:20">
      <c r="A11" s="7">
        <f t="shared" si="4"/>
        <v>39363</v>
      </c>
      <c r="B11" s="8">
        <f t="shared" si="5"/>
        <v>39363</v>
      </c>
      <c r="C11" s="9">
        <f t="shared" si="0"/>
        <v>0</v>
      </c>
      <c r="D11" s="23" t="str">
        <f t="shared" si="1"/>
        <v/>
      </c>
      <c r="E11" s="9">
        <f t="shared" si="6"/>
        <v>0</v>
      </c>
      <c r="F11" s="23" t="str">
        <f t="shared" si="7"/>
        <v/>
      </c>
      <c r="G11" s="9">
        <f t="shared" si="2"/>
        <v>0</v>
      </c>
      <c r="H11" s="23" t="str">
        <f t="shared" si="8"/>
        <v/>
      </c>
      <c r="I11" s="16">
        <f t="shared" si="3"/>
        <v>0</v>
      </c>
      <c r="J11" s="9">
        <f t="shared" si="9"/>
        <v>0</v>
      </c>
      <c r="K11" s="17">
        <f>SUM($J$3:J11)</f>
        <v>1.5368055555555553</v>
      </c>
      <c r="L11" s="17">
        <f t="shared" si="10"/>
        <v>0</v>
      </c>
      <c r="M11" s="17">
        <f>SUM($L$3:L11)</f>
        <v>2.083333333333437E-3</v>
      </c>
      <c r="N11" s="32"/>
    </row>
    <row r="12" spans="1:20">
      <c r="A12" s="7">
        <f t="shared" si="4"/>
        <v>39364</v>
      </c>
      <c r="B12" s="8">
        <f t="shared" si="5"/>
        <v>39364</v>
      </c>
      <c r="C12" s="9">
        <f t="shared" si="0"/>
        <v>0.32013888888888892</v>
      </c>
      <c r="D12" s="23" t="str">
        <f t="shared" si="1"/>
        <v>à</v>
      </c>
      <c r="E12" s="9">
        <f t="shared" si="6"/>
        <v>0.5</v>
      </c>
      <c r="F12" s="23" t="str">
        <f t="shared" si="7"/>
        <v>et</v>
      </c>
      <c r="G12" s="9">
        <f t="shared" si="2"/>
        <v>0.53125</v>
      </c>
      <c r="H12" s="23" t="str">
        <f t="shared" si="8"/>
        <v>à</v>
      </c>
      <c r="I12" s="16">
        <f t="shared" si="3"/>
        <v>0.66666666666666663</v>
      </c>
      <c r="J12" s="9">
        <f t="shared" si="9"/>
        <v>0.31527777777777771</v>
      </c>
      <c r="K12" s="17">
        <f>SUM($J$3:J12)</f>
        <v>1.8520833333333331</v>
      </c>
      <c r="L12" s="17">
        <f t="shared" si="10"/>
        <v>0</v>
      </c>
      <c r="M12" s="17">
        <f>SUM($L$3:L12)</f>
        <v>2.083333333333437E-3</v>
      </c>
      <c r="N12" s="32"/>
    </row>
    <row r="13" spans="1:20">
      <c r="A13" s="7">
        <f t="shared" si="4"/>
        <v>39365</v>
      </c>
      <c r="B13" s="8">
        <f t="shared" si="5"/>
        <v>39365</v>
      </c>
      <c r="C13" s="9">
        <f t="shared" si="0"/>
        <v>0.32013888888888892</v>
      </c>
      <c r="D13" s="23" t="str">
        <f t="shared" si="1"/>
        <v>à</v>
      </c>
      <c r="E13" s="9">
        <f t="shared" si="6"/>
        <v>0.5</v>
      </c>
      <c r="F13" s="23" t="str">
        <f t="shared" si="7"/>
        <v>et</v>
      </c>
      <c r="G13" s="9">
        <f t="shared" si="2"/>
        <v>0.53125</v>
      </c>
      <c r="H13" s="23" t="str">
        <f t="shared" si="8"/>
        <v>à</v>
      </c>
      <c r="I13" s="16">
        <f t="shared" si="3"/>
        <v>0.66666666666666663</v>
      </c>
      <c r="J13" s="9">
        <f t="shared" si="9"/>
        <v>0.31527777777777771</v>
      </c>
      <c r="K13" s="17">
        <f>SUM($J$3:J13)</f>
        <v>2.1673611111111106</v>
      </c>
      <c r="L13" s="17">
        <f t="shared" si="10"/>
        <v>0</v>
      </c>
      <c r="M13" s="17">
        <f>SUM($L$3:L13)</f>
        <v>2.083333333333437E-3</v>
      </c>
      <c r="N13" s="32"/>
    </row>
    <row r="14" spans="1:20">
      <c r="A14" s="7">
        <f t="shared" si="4"/>
        <v>39366</v>
      </c>
      <c r="B14" s="8">
        <f t="shared" si="5"/>
        <v>39366</v>
      </c>
      <c r="C14" s="9">
        <f t="shared" si="0"/>
        <v>0.32013888888888892</v>
      </c>
      <c r="D14" s="23" t="str">
        <f t="shared" si="1"/>
        <v>à</v>
      </c>
      <c r="E14" s="9">
        <f t="shared" si="6"/>
        <v>0.5</v>
      </c>
      <c r="F14" s="23" t="str">
        <f t="shared" si="7"/>
        <v>et</v>
      </c>
      <c r="G14" s="9">
        <f t="shared" si="2"/>
        <v>0.53125</v>
      </c>
      <c r="H14" s="23" t="str">
        <f t="shared" si="8"/>
        <v>à</v>
      </c>
      <c r="I14" s="16">
        <f t="shared" si="3"/>
        <v>0.66666666666666663</v>
      </c>
      <c r="J14" s="9">
        <f t="shared" si="9"/>
        <v>0.31527777777777771</v>
      </c>
      <c r="K14" s="17">
        <f>SUM($J$3:J14)</f>
        <v>2.4826388888888884</v>
      </c>
      <c r="L14" s="17">
        <f t="shared" si="10"/>
        <v>0</v>
      </c>
      <c r="M14" s="17">
        <f>SUM($L$3:L14)</f>
        <v>2.083333333333437E-3</v>
      </c>
      <c r="N14" s="32"/>
    </row>
    <row r="15" spans="1:20">
      <c r="A15" s="7">
        <f t="shared" si="4"/>
        <v>39367</v>
      </c>
      <c r="B15" s="8">
        <f t="shared" si="5"/>
        <v>39367</v>
      </c>
      <c r="C15" s="9">
        <f t="shared" si="0"/>
        <v>0.32013888888888892</v>
      </c>
      <c r="D15" s="23" t="str">
        <f t="shared" si="1"/>
        <v>à</v>
      </c>
      <c r="E15" s="9">
        <f t="shared" si="6"/>
        <v>0.5</v>
      </c>
      <c r="F15" s="23" t="str">
        <f t="shared" si="7"/>
        <v>et</v>
      </c>
      <c r="G15" s="9">
        <f t="shared" si="2"/>
        <v>0.53125</v>
      </c>
      <c r="H15" s="23" t="str">
        <f t="shared" si="8"/>
        <v>à</v>
      </c>
      <c r="I15" s="16">
        <f t="shared" si="3"/>
        <v>0.66666666666666663</v>
      </c>
      <c r="J15" s="9">
        <f t="shared" si="9"/>
        <v>0.31527777777777771</v>
      </c>
      <c r="K15" s="17">
        <f>SUM($J$3:J15)</f>
        <v>2.7979166666666662</v>
      </c>
      <c r="L15" s="17">
        <f t="shared" si="10"/>
        <v>0</v>
      </c>
      <c r="M15" s="17">
        <f>SUM($L$3:L15)</f>
        <v>2.083333333333437E-3</v>
      </c>
      <c r="N15" s="32"/>
    </row>
    <row r="16" spans="1:20">
      <c r="A16" s="7">
        <f t="shared" si="4"/>
        <v>39368</v>
      </c>
      <c r="B16" s="8">
        <f t="shared" si="5"/>
        <v>39368</v>
      </c>
      <c r="C16" s="9">
        <f t="shared" si="0"/>
        <v>0.32013888888888892</v>
      </c>
      <c r="D16" s="23" t="str">
        <f t="shared" si="1"/>
        <v>à</v>
      </c>
      <c r="E16" s="9">
        <f t="shared" si="6"/>
        <v>0.5</v>
      </c>
      <c r="F16" s="23" t="str">
        <f t="shared" si="7"/>
        <v>et</v>
      </c>
      <c r="G16" s="9">
        <f t="shared" si="2"/>
        <v>0.53125</v>
      </c>
      <c r="H16" s="23" t="str">
        <f t="shared" si="8"/>
        <v>à</v>
      </c>
      <c r="I16" s="16">
        <f t="shared" si="3"/>
        <v>0.625</v>
      </c>
      <c r="J16" s="9">
        <f t="shared" si="9"/>
        <v>0.27361111111111108</v>
      </c>
      <c r="K16" s="17">
        <f>SUM($J$3:J16)</f>
        <v>3.0715277777777774</v>
      </c>
      <c r="L16" s="17">
        <f t="shared" si="10"/>
        <v>0</v>
      </c>
      <c r="M16" s="17">
        <f>SUM($L$3:L16)</f>
        <v>2.083333333333437E-3</v>
      </c>
      <c r="N16" s="32"/>
    </row>
    <row r="17" spans="1:14">
      <c r="A17" s="7">
        <f t="shared" si="4"/>
        <v>39369</v>
      </c>
      <c r="B17" s="8">
        <f t="shared" si="5"/>
        <v>39369</v>
      </c>
      <c r="C17" s="9">
        <f t="shared" si="0"/>
        <v>0</v>
      </c>
      <c r="D17" s="23" t="str">
        <f t="shared" si="1"/>
        <v/>
      </c>
      <c r="E17" s="9">
        <f t="shared" si="6"/>
        <v>0</v>
      </c>
      <c r="F17" s="23" t="str">
        <f t="shared" si="7"/>
        <v/>
      </c>
      <c r="G17" s="9">
        <f t="shared" si="2"/>
        <v>0</v>
      </c>
      <c r="H17" s="23" t="str">
        <f t="shared" si="8"/>
        <v/>
      </c>
      <c r="I17" s="16">
        <f t="shared" si="3"/>
        <v>0</v>
      </c>
      <c r="J17" s="9">
        <f t="shared" si="9"/>
        <v>0</v>
      </c>
      <c r="K17" s="17">
        <f>SUM($J$3:J17)</f>
        <v>3.0715277777777774</v>
      </c>
      <c r="L17" s="17">
        <f t="shared" si="10"/>
        <v>0</v>
      </c>
      <c r="M17" s="17">
        <f>SUM($L$3:L17)</f>
        <v>2.083333333333437E-3</v>
      </c>
      <c r="N17" s="32"/>
    </row>
    <row r="18" spans="1:14">
      <c r="A18" s="7">
        <f t="shared" si="4"/>
        <v>39370</v>
      </c>
      <c r="B18" s="8">
        <f t="shared" si="5"/>
        <v>39370</v>
      </c>
      <c r="C18" s="9">
        <f t="shared" si="0"/>
        <v>0</v>
      </c>
      <c r="D18" s="23" t="str">
        <f t="shared" si="1"/>
        <v/>
      </c>
      <c r="E18" s="9">
        <f t="shared" si="6"/>
        <v>0</v>
      </c>
      <c r="F18" s="23" t="str">
        <f t="shared" si="7"/>
        <v/>
      </c>
      <c r="G18" s="9">
        <f t="shared" si="2"/>
        <v>0</v>
      </c>
      <c r="H18" s="23" t="str">
        <f t="shared" si="8"/>
        <v/>
      </c>
      <c r="I18" s="16">
        <f t="shared" si="3"/>
        <v>0</v>
      </c>
      <c r="J18" s="9">
        <f t="shared" si="9"/>
        <v>0</v>
      </c>
      <c r="K18" s="17">
        <f>SUM($J$3:J18)</f>
        <v>3.0715277777777774</v>
      </c>
      <c r="L18" s="17">
        <f t="shared" si="10"/>
        <v>0</v>
      </c>
      <c r="M18" s="17">
        <f>SUM($L$3:L18)</f>
        <v>2.083333333333437E-3</v>
      </c>
      <c r="N18" s="32"/>
    </row>
    <row r="19" spans="1:14">
      <c r="A19" s="7">
        <f t="shared" si="4"/>
        <v>39371</v>
      </c>
      <c r="B19" s="8">
        <f t="shared" si="5"/>
        <v>39371</v>
      </c>
      <c r="C19" s="9">
        <f t="shared" si="0"/>
        <v>0.32013888888888892</v>
      </c>
      <c r="D19" s="23" t="str">
        <f t="shared" si="1"/>
        <v>à</v>
      </c>
      <c r="E19" s="9">
        <f t="shared" si="6"/>
        <v>0.5</v>
      </c>
      <c r="F19" s="23" t="str">
        <f t="shared" si="7"/>
        <v>et</v>
      </c>
      <c r="G19" s="9">
        <f t="shared" si="2"/>
        <v>0.53125</v>
      </c>
      <c r="H19" s="23" t="str">
        <f t="shared" si="8"/>
        <v>à</v>
      </c>
      <c r="I19" s="16">
        <f t="shared" si="3"/>
        <v>0.66666666666666663</v>
      </c>
      <c r="J19" s="9">
        <f t="shared" si="9"/>
        <v>0.31527777777777771</v>
      </c>
      <c r="K19" s="17">
        <f>SUM($J$3:J19)</f>
        <v>3.3868055555555552</v>
      </c>
      <c r="L19" s="17">
        <f t="shared" si="10"/>
        <v>0</v>
      </c>
      <c r="M19" s="17">
        <f>SUM($L$3:L19)</f>
        <v>2.083333333333437E-3</v>
      </c>
      <c r="N19" s="32"/>
    </row>
    <row r="20" spans="1:14">
      <c r="A20" s="7">
        <f t="shared" si="4"/>
        <v>39372</v>
      </c>
      <c r="B20" s="8">
        <f t="shared" si="5"/>
        <v>39372</v>
      </c>
      <c r="C20" s="9">
        <f t="shared" si="0"/>
        <v>0.32013888888888892</v>
      </c>
      <c r="D20" s="23" t="str">
        <f t="shared" si="1"/>
        <v>à</v>
      </c>
      <c r="E20" s="9">
        <f t="shared" si="6"/>
        <v>0.5</v>
      </c>
      <c r="F20" s="23" t="str">
        <f t="shared" si="7"/>
        <v>et</v>
      </c>
      <c r="G20" s="9">
        <f t="shared" si="2"/>
        <v>0.53125</v>
      </c>
      <c r="H20" s="23" t="str">
        <f t="shared" si="8"/>
        <v>à</v>
      </c>
      <c r="I20" s="16">
        <f t="shared" si="3"/>
        <v>0.66666666666666663</v>
      </c>
      <c r="J20" s="9">
        <f t="shared" si="9"/>
        <v>0.31527777777777771</v>
      </c>
      <c r="K20" s="17">
        <f>SUM($J$3:J20)</f>
        <v>3.7020833333333329</v>
      </c>
      <c r="L20" s="17">
        <f t="shared" si="10"/>
        <v>0</v>
      </c>
      <c r="M20" s="17">
        <f>SUM($L$3:L20)</f>
        <v>2.083333333333437E-3</v>
      </c>
      <c r="N20" s="32"/>
    </row>
    <row r="21" spans="1:14">
      <c r="A21" s="7">
        <f t="shared" si="4"/>
        <v>39373</v>
      </c>
      <c r="B21" s="8">
        <f t="shared" si="5"/>
        <v>39373</v>
      </c>
      <c r="C21" s="9">
        <f t="shared" si="0"/>
        <v>0.32013888888888892</v>
      </c>
      <c r="D21" s="23" t="str">
        <f t="shared" si="1"/>
        <v>à</v>
      </c>
      <c r="E21" s="9">
        <f t="shared" si="6"/>
        <v>0.5</v>
      </c>
      <c r="F21" s="23" t="str">
        <f t="shared" si="7"/>
        <v>et</v>
      </c>
      <c r="G21" s="9">
        <f t="shared" si="2"/>
        <v>0.53125</v>
      </c>
      <c r="H21" s="23" t="str">
        <f t="shared" si="8"/>
        <v>à</v>
      </c>
      <c r="I21" s="16">
        <f t="shared" si="3"/>
        <v>0.66666666666666663</v>
      </c>
      <c r="J21" s="9">
        <f t="shared" si="9"/>
        <v>0.31527777777777771</v>
      </c>
      <c r="K21" s="17">
        <f>SUM($J$3:J21)</f>
        <v>4.0173611111111107</v>
      </c>
      <c r="L21" s="17">
        <f t="shared" si="10"/>
        <v>0</v>
      </c>
      <c r="M21" s="17">
        <f>SUM($L$3:L21)</f>
        <v>2.083333333333437E-3</v>
      </c>
      <c r="N21" s="32"/>
    </row>
    <row r="22" spans="1:14">
      <c r="A22" s="7">
        <f t="shared" si="4"/>
        <v>39374</v>
      </c>
      <c r="B22" s="8">
        <f t="shared" si="5"/>
        <v>39374</v>
      </c>
      <c r="C22" s="9">
        <f t="shared" si="0"/>
        <v>0.32013888888888892</v>
      </c>
      <c r="D22" s="23" t="str">
        <f t="shared" si="1"/>
        <v>à</v>
      </c>
      <c r="E22" s="9">
        <f t="shared" si="6"/>
        <v>0.5</v>
      </c>
      <c r="F22" s="23" t="str">
        <f t="shared" si="7"/>
        <v>et</v>
      </c>
      <c r="G22" s="9">
        <f t="shared" si="2"/>
        <v>0.53125</v>
      </c>
      <c r="H22" s="23" t="str">
        <f t="shared" si="8"/>
        <v>à</v>
      </c>
      <c r="I22" s="16">
        <f t="shared" si="3"/>
        <v>0.66666666666666663</v>
      </c>
      <c r="J22" s="9">
        <f t="shared" si="9"/>
        <v>0.31527777777777771</v>
      </c>
      <c r="K22" s="17">
        <f>SUM($J$3:J22)</f>
        <v>4.332638888888888</v>
      </c>
      <c r="L22" s="17">
        <f t="shared" si="10"/>
        <v>0</v>
      </c>
      <c r="M22" s="17">
        <f>SUM($L$3:L22)</f>
        <v>2.083333333333437E-3</v>
      </c>
      <c r="N22" s="32"/>
    </row>
    <row r="23" spans="1:14">
      <c r="A23" s="7">
        <f t="shared" si="4"/>
        <v>39375</v>
      </c>
      <c r="B23" s="8">
        <f t="shared" si="5"/>
        <v>39375</v>
      </c>
      <c r="C23" s="9">
        <f t="shared" si="0"/>
        <v>0.32013888888888892</v>
      </c>
      <c r="D23" s="23" t="str">
        <f t="shared" si="1"/>
        <v>à</v>
      </c>
      <c r="E23" s="9">
        <f t="shared" si="6"/>
        <v>0.5</v>
      </c>
      <c r="F23" s="23" t="str">
        <f t="shared" si="7"/>
        <v>et</v>
      </c>
      <c r="G23" s="9">
        <f t="shared" si="2"/>
        <v>0.53125</v>
      </c>
      <c r="H23" s="23" t="str">
        <f t="shared" si="8"/>
        <v>à</v>
      </c>
      <c r="I23" s="16">
        <f t="shared" si="3"/>
        <v>0.625</v>
      </c>
      <c r="J23" s="9">
        <f t="shared" si="9"/>
        <v>0.27361111111111108</v>
      </c>
      <c r="K23" s="17">
        <f>SUM($J$3:J23)</f>
        <v>4.6062499999999993</v>
      </c>
      <c r="L23" s="17">
        <f t="shared" si="10"/>
        <v>0</v>
      </c>
      <c r="M23" s="17">
        <f>SUM($L$3:L23)</f>
        <v>2.083333333333437E-3</v>
      </c>
      <c r="N23" s="32"/>
    </row>
    <row r="24" spans="1:14">
      <c r="A24" s="7">
        <f t="shared" si="4"/>
        <v>39376</v>
      </c>
      <c r="B24" s="8">
        <f t="shared" si="5"/>
        <v>39376</v>
      </c>
      <c r="C24" s="9">
        <f t="shared" si="0"/>
        <v>0</v>
      </c>
      <c r="D24" s="23" t="str">
        <f t="shared" si="1"/>
        <v/>
      </c>
      <c r="E24" s="9">
        <f t="shared" si="6"/>
        <v>0</v>
      </c>
      <c r="F24" s="23" t="str">
        <f t="shared" si="7"/>
        <v/>
      </c>
      <c r="G24" s="9">
        <f t="shared" si="2"/>
        <v>0</v>
      </c>
      <c r="H24" s="23" t="str">
        <f t="shared" si="8"/>
        <v/>
      </c>
      <c r="I24" s="16">
        <f t="shared" si="3"/>
        <v>0</v>
      </c>
      <c r="J24" s="9">
        <f t="shared" si="9"/>
        <v>0</v>
      </c>
      <c r="K24" s="17">
        <f>SUM($J$3:J24)</f>
        <v>4.6062499999999993</v>
      </c>
      <c r="L24" s="17">
        <f t="shared" si="10"/>
        <v>0</v>
      </c>
      <c r="M24" s="17">
        <f>SUM($L$3:L24)</f>
        <v>2.083333333333437E-3</v>
      </c>
      <c r="N24" s="32"/>
    </row>
    <row r="25" spans="1:14">
      <c r="A25" s="7">
        <f t="shared" si="4"/>
        <v>39377</v>
      </c>
      <c r="B25" s="8">
        <f t="shared" si="5"/>
        <v>39377</v>
      </c>
      <c r="C25" s="9">
        <f t="shared" si="0"/>
        <v>0</v>
      </c>
      <c r="D25" s="23" t="str">
        <f t="shared" si="1"/>
        <v/>
      </c>
      <c r="E25" s="9">
        <f t="shared" si="6"/>
        <v>0</v>
      </c>
      <c r="F25" s="23" t="str">
        <f t="shared" si="7"/>
        <v/>
      </c>
      <c r="G25" s="9">
        <f t="shared" si="2"/>
        <v>0</v>
      </c>
      <c r="H25" s="23" t="str">
        <f t="shared" si="8"/>
        <v/>
      </c>
      <c r="I25" s="16">
        <f t="shared" si="3"/>
        <v>0</v>
      </c>
      <c r="J25" s="9">
        <f t="shared" si="9"/>
        <v>0</v>
      </c>
      <c r="K25" s="17">
        <f>SUM($J$3:J25)</f>
        <v>4.6062499999999993</v>
      </c>
      <c r="L25" s="17">
        <f t="shared" si="10"/>
        <v>0</v>
      </c>
      <c r="M25" s="17">
        <f>SUM($L$3:L25)</f>
        <v>2.083333333333437E-3</v>
      </c>
      <c r="N25" s="32"/>
    </row>
    <row r="26" spans="1:14">
      <c r="A26" s="7">
        <f t="shared" si="4"/>
        <v>39378</v>
      </c>
      <c r="B26" s="8">
        <f t="shared" si="5"/>
        <v>39378</v>
      </c>
      <c r="C26" s="9">
        <f t="shared" si="0"/>
        <v>0.32013888888888892</v>
      </c>
      <c r="D26" s="23" t="str">
        <f t="shared" si="1"/>
        <v>à</v>
      </c>
      <c r="E26" s="9">
        <f t="shared" si="6"/>
        <v>0.5</v>
      </c>
      <c r="F26" s="23" t="str">
        <f t="shared" si="7"/>
        <v>et</v>
      </c>
      <c r="G26" s="9">
        <f t="shared" si="2"/>
        <v>0.53125</v>
      </c>
      <c r="H26" s="23" t="str">
        <f t="shared" si="8"/>
        <v>à</v>
      </c>
      <c r="I26" s="16">
        <f t="shared" si="3"/>
        <v>0.66666666666666663</v>
      </c>
      <c r="J26" s="9">
        <f t="shared" si="9"/>
        <v>0.31527777777777771</v>
      </c>
      <c r="K26" s="17">
        <f>SUM($J$3:J26)</f>
        <v>4.9215277777777766</v>
      </c>
      <c r="L26" s="17">
        <f t="shared" si="10"/>
        <v>0</v>
      </c>
      <c r="M26" s="17">
        <f>SUM($L$3:L26)</f>
        <v>2.083333333333437E-3</v>
      </c>
      <c r="N26" s="32"/>
    </row>
    <row r="27" spans="1:14">
      <c r="A27" s="7">
        <f t="shared" si="4"/>
        <v>39379</v>
      </c>
      <c r="B27" s="15">
        <f>IF(B26="","",IF(OR(WEEKDAY(B25)+1&lt;6,MONTH(B26+1)=MONTH($B$3)),B26+1,""))</f>
        <v>39379</v>
      </c>
      <c r="C27" s="9">
        <f t="shared" si="0"/>
        <v>0.32013888888888892</v>
      </c>
      <c r="D27" s="23" t="str">
        <f t="shared" si="1"/>
        <v>à</v>
      </c>
      <c r="E27" s="9">
        <f t="shared" si="6"/>
        <v>0.5</v>
      </c>
      <c r="F27" s="23" t="str">
        <f t="shared" si="7"/>
        <v>et</v>
      </c>
      <c r="G27" s="9">
        <f t="shared" si="2"/>
        <v>0.53125</v>
      </c>
      <c r="H27" s="23" t="str">
        <f t="shared" si="8"/>
        <v>à</v>
      </c>
      <c r="I27" s="16">
        <f t="shared" si="3"/>
        <v>0.66666666666666663</v>
      </c>
      <c r="J27" s="9">
        <f t="shared" si="9"/>
        <v>0.31527777777777771</v>
      </c>
      <c r="K27" s="17">
        <f>SUM($J$3:J27)</f>
        <v>5.2368055555555539</v>
      </c>
      <c r="L27" s="17">
        <f t="shared" si="10"/>
        <v>0</v>
      </c>
      <c r="M27" s="17">
        <f>SUM($L$3:L27)</f>
        <v>2.083333333333437E-3</v>
      </c>
      <c r="N27" s="32"/>
    </row>
    <row r="28" spans="1:14">
      <c r="A28" s="7">
        <f t="shared" si="4"/>
        <v>39380</v>
      </c>
      <c r="B28" s="15">
        <f t="shared" ref="B28:B41" si="11">IF(B27="","",IF(OR(WEEKDAY(B26)+1&lt;6,MONTH(B27+1)=MONTH($B$3)),B27+1,""))</f>
        <v>39380</v>
      </c>
      <c r="C28" s="9">
        <f t="shared" si="0"/>
        <v>0.32013888888888892</v>
      </c>
      <c r="D28" s="23" t="str">
        <f t="shared" si="1"/>
        <v>à</v>
      </c>
      <c r="E28" s="9">
        <f t="shared" si="6"/>
        <v>0.5</v>
      </c>
      <c r="F28" s="23" t="str">
        <f t="shared" si="7"/>
        <v>et</v>
      </c>
      <c r="G28" s="9">
        <f t="shared" si="2"/>
        <v>0.53125</v>
      </c>
      <c r="H28" s="23" t="str">
        <f t="shared" si="8"/>
        <v>à</v>
      </c>
      <c r="I28" s="16">
        <f t="shared" si="3"/>
        <v>0.66666666666666663</v>
      </c>
      <c r="J28" s="9">
        <f t="shared" si="9"/>
        <v>0.31527777777777771</v>
      </c>
      <c r="K28" s="17">
        <f>SUM($J$3:J28)</f>
        <v>5.5520833333333313</v>
      </c>
      <c r="L28" s="17">
        <f t="shared" si="10"/>
        <v>0</v>
      </c>
      <c r="M28" s="17">
        <f>SUM($L$3:L28)</f>
        <v>2.083333333333437E-3</v>
      </c>
      <c r="N28" s="32"/>
    </row>
    <row r="29" spans="1:14">
      <c r="A29" s="7">
        <f t="shared" si="4"/>
        <v>39381</v>
      </c>
      <c r="B29" s="15">
        <f t="shared" si="11"/>
        <v>39381</v>
      </c>
      <c r="C29" s="9">
        <f t="shared" si="0"/>
        <v>0.32013888888888892</v>
      </c>
      <c r="D29" s="23" t="str">
        <f t="shared" si="1"/>
        <v>à</v>
      </c>
      <c r="E29" s="9">
        <f t="shared" si="6"/>
        <v>0.5</v>
      </c>
      <c r="F29" s="23" t="str">
        <f t="shared" si="7"/>
        <v>et</v>
      </c>
      <c r="G29" s="9">
        <f t="shared" si="2"/>
        <v>0.53125</v>
      </c>
      <c r="H29" s="23" t="str">
        <f t="shared" si="8"/>
        <v>à</v>
      </c>
      <c r="I29" s="16">
        <f t="shared" si="3"/>
        <v>0.66666666666666663</v>
      </c>
      <c r="J29" s="9">
        <f t="shared" si="9"/>
        <v>0.31527777777777771</v>
      </c>
      <c r="K29" s="17">
        <f>SUM($J$3:J29)</f>
        <v>5.8673611111111086</v>
      </c>
      <c r="L29" s="17">
        <f t="shared" si="10"/>
        <v>0</v>
      </c>
      <c r="M29" s="17">
        <f>SUM($L$3:L29)</f>
        <v>2.083333333333437E-3</v>
      </c>
      <c r="N29" s="32"/>
    </row>
    <row r="30" spans="1:14">
      <c r="A30" s="7">
        <f t="shared" si="4"/>
        <v>39382</v>
      </c>
      <c r="B30" s="15">
        <f t="shared" si="11"/>
        <v>39382</v>
      </c>
      <c r="C30" s="9">
        <f t="shared" si="0"/>
        <v>0.32013888888888892</v>
      </c>
      <c r="D30" s="23" t="str">
        <f t="shared" si="1"/>
        <v>à</v>
      </c>
      <c r="E30" s="9">
        <f t="shared" si="6"/>
        <v>0.5</v>
      </c>
      <c r="F30" s="23" t="str">
        <f t="shared" si="7"/>
        <v>et</v>
      </c>
      <c r="G30" s="9">
        <f t="shared" si="2"/>
        <v>0.53125</v>
      </c>
      <c r="H30" s="23" t="str">
        <f t="shared" si="8"/>
        <v>à</v>
      </c>
      <c r="I30" s="16">
        <f t="shared" si="3"/>
        <v>0.625</v>
      </c>
      <c r="J30" s="9">
        <f t="shared" si="9"/>
        <v>0.27361111111111108</v>
      </c>
      <c r="K30" s="17">
        <f>SUM($J$3:J30)</f>
        <v>6.1409722222222198</v>
      </c>
      <c r="L30" s="17">
        <f t="shared" si="10"/>
        <v>0</v>
      </c>
      <c r="M30" s="17">
        <f>SUM($L$3:L30)</f>
        <v>2.083333333333437E-3</v>
      </c>
      <c r="N30" s="32"/>
    </row>
    <row r="31" spans="1:14">
      <c r="A31" s="7">
        <f t="shared" si="4"/>
        <v>39383</v>
      </c>
      <c r="B31" s="15">
        <f t="shared" si="11"/>
        <v>39383</v>
      </c>
      <c r="C31" s="9">
        <f t="shared" si="0"/>
        <v>0</v>
      </c>
      <c r="D31" s="23" t="str">
        <f t="shared" si="1"/>
        <v/>
      </c>
      <c r="E31" s="9">
        <f t="shared" si="6"/>
        <v>0</v>
      </c>
      <c r="F31" s="23" t="str">
        <f t="shared" si="7"/>
        <v/>
      </c>
      <c r="G31" s="9">
        <f t="shared" si="2"/>
        <v>0</v>
      </c>
      <c r="H31" s="23" t="str">
        <f t="shared" si="8"/>
        <v/>
      </c>
      <c r="I31" s="16">
        <f t="shared" si="3"/>
        <v>0</v>
      </c>
      <c r="J31" s="9">
        <f t="shared" si="9"/>
        <v>0</v>
      </c>
      <c r="K31" s="17">
        <f>SUM($J$3:J31)</f>
        <v>6.1409722222222198</v>
      </c>
      <c r="L31" s="17">
        <f t="shared" si="10"/>
        <v>0</v>
      </c>
      <c r="M31" s="17">
        <f>SUM($L$3:L31)</f>
        <v>2.083333333333437E-3</v>
      </c>
      <c r="N31" s="32"/>
    </row>
    <row r="32" spans="1:14">
      <c r="A32" s="7">
        <f t="shared" si="4"/>
        <v>39384</v>
      </c>
      <c r="B32" s="15">
        <f t="shared" si="11"/>
        <v>39384</v>
      </c>
      <c r="C32" s="9">
        <f t="shared" si="0"/>
        <v>0</v>
      </c>
      <c r="D32" s="23" t="str">
        <f t="shared" si="1"/>
        <v/>
      </c>
      <c r="E32" s="9">
        <f t="shared" si="6"/>
        <v>0</v>
      </c>
      <c r="F32" s="23" t="str">
        <f t="shared" si="7"/>
        <v/>
      </c>
      <c r="G32" s="9">
        <f t="shared" si="2"/>
        <v>0</v>
      </c>
      <c r="H32" s="23" t="str">
        <f t="shared" si="8"/>
        <v/>
      </c>
      <c r="I32" s="16">
        <f t="shared" si="3"/>
        <v>0</v>
      </c>
      <c r="J32" s="9">
        <f t="shared" si="9"/>
        <v>0</v>
      </c>
      <c r="K32" s="17">
        <f>SUM($J$3:J32)</f>
        <v>6.1409722222222198</v>
      </c>
      <c r="L32" s="17">
        <f t="shared" si="10"/>
        <v>0</v>
      </c>
      <c r="M32" s="17">
        <f>SUM($L$3:L32)</f>
        <v>2.083333333333437E-3</v>
      </c>
      <c r="N32" s="32"/>
    </row>
    <row r="33" spans="1:14">
      <c r="A33" s="7">
        <f t="shared" si="4"/>
        <v>39385</v>
      </c>
      <c r="B33" s="15">
        <f t="shared" si="11"/>
        <v>39385</v>
      </c>
      <c r="C33" s="9">
        <f t="shared" si="0"/>
        <v>0.32013888888888892</v>
      </c>
      <c r="D33" s="23" t="str">
        <f t="shared" si="1"/>
        <v>à</v>
      </c>
      <c r="E33" s="9">
        <f t="shared" si="6"/>
        <v>0.5</v>
      </c>
      <c r="F33" s="23" t="str">
        <f t="shared" si="7"/>
        <v>et</v>
      </c>
      <c r="G33" s="9">
        <f t="shared" si="2"/>
        <v>0.53125</v>
      </c>
      <c r="H33" s="23" t="str">
        <f t="shared" si="8"/>
        <v>à</v>
      </c>
      <c r="I33" s="16">
        <f t="shared" si="3"/>
        <v>0.66666666666666663</v>
      </c>
      <c r="J33" s="9">
        <f t="shared" si="9"/>
        <v>0.31527777777777771</v>
      </c>
      <c r="K33" s="17">
        <f>SUM($J$3:J33)</f>
        <v>6.4562499999999972</v>
      </c>
      <c r="L33" s="17">
        <f t="shared" si="10"/>
        <v>0</v>
      </c>
      <c r="M33" s="17">
        <f>SUM($L$3:L33)</f>
        <v>2.083333333333437E-3</v>
      </c>
      <c r="N33" s="32"/>
    </row>
    <row r="34" spans="1:14">
      <c r="A34" s="7">
        <f t="shared" si="4"/>
        <v>39386</v>
      </c>
      <c r="B34" s="15">
        <f t="shared" si="11"/>
        <v>39386</v>
      </c>
      <c r="C34" s="9">
        <f t="shared" si="0"/>
        <v>0.32013888888888892</v>
      </c>
      <c r="D34" s="23" t="str">
        <f t="shared" si="1"/>
        <v>à</v>
      </c>
      <c r="E34" s="9">
        <f t="shared" si="6"/>
        <v>0.5</v>
      </c>
      <c r="F34" s="23" t="str">
        <f t="shared" si="7"/>
        <v>et</v>
      </c>
      <c r="G34" s="9">
        <f t="shared" si="2"/>
        <v>0.53125</v>
      </c>
      <c r="H34" s="23" t="str">
        <f t="shared" si="8"/>
        <v>à</v>
      </c>
      <c r="I34" s="16">
        <f t="shared" si="3"/>
        <v>0.66666666666666663</v>
      </c>
      <c r="J34" s="9">
        <f t="shared" si="9"/>
        <v>0.31527777777777771</v>
      </c>
      <c r="K34" s="17">
        <f>SUM($J$3:J34)</f>
        <v>6.7715277777777745</v>
      </c>
      <c r="L34" s="17">
        <f t="shared" si="10"/>
        <v>0</v>
      </c>
      <c r="M34" s="17">
        <f>SUM($L$3:L34)</f>
        <v>2.083333333333437E-3</v>
      </c>
      <c r="N34" s="32"/>
    </row>
    <row r="35" spans="1:14">
      <c r="A35" s="7">
        <f t="shared" si="4"/>
        <v>39387</v>
      </c>
      <c r="B35" s="15">
        <f t="shared" si="11"/>
        <v>39387</v>
      </c>
      <c r="C35" s="9">
        <f t="shared" si="0"/>
        <v>0.32013888888888892</v>
      </c>
      <c r="D35" s="23" t="str">
        <f t="shared" si="1"/>
        <v>à</v>
      </c>
      <c r="E35" s="9">
        <f t="shared" si="6"/>
        <v>0.5</v>
      </c>
      <c r="F35" s="23" t="str">
        <f t="shared" si="7"/>
        <v>et</v>
      </c>
      <c r="G35" s="9">
        <f t="shared" si="2"/>
        <v>0.53125</v>
      </c>
      <c r="H35" s="23" t="str">
        <f t="shared" si="8"/>
        <v>à</v>
      </c>
      <c r="I35" s="16">
        <f t="shared" si="3"/>
        <v>0.66666666666666663</v>
      </c>
      <c r="J35" s="9">
        <f t="shared" si="9"/>
        <v>0.31527777777777771</v>
      </c>
      <c r="K35" s="17">
        <f>SUM($J$3:J35)</f>
        <v>7.0868055555555518</v>
      </c>
      <c r="L35" s="17">
        <f t="shared" si="10"/>
        <v>0</v>
      </c>
      <c r="M35" s="17">
        <f>SUM($L$3:L35)</f>
        <v>2.083333333333437E-3</v>
      </c>
      <c r="N35" s="32"/>
    </row>
    <row r="36" spans="1:14">
      <c r="A36" s="7">
        <f t="shared" si="4"/>
        <v>39388</v>
      </c>
      <c r="B36" s="15">
        <f t="shared" si="11"/>
        <v>39388</v>
      </c>
      <c r="C36" s="9">
        <f t="shared" si="0"/>
        <v>0.32013888888888892</v>
      </c>
      <c r="D36" s="23" t="str">
        <f t="shared" si="1"/>
        <v>à</v>
      </c>
      <c r="E36" s="9">
        <f t="shared" si="6"/>
        <v>0.5</v>
      </c>
      <c r="F36" s="23" t="str">
        <f t="shared" si="7"/>
        <v>et</v>
      </c>
      <c r="G36" s="9">
        <f t="shared" si="2"/>
        <v>0.53125</v>
      </c>
      <c r="H36" s="23" t="str">
        <f t="shared" si="8"/>
        <v>à</v>
      </c>
      <c r="I36" s="16">
        <f t="shared" si="3"/>
        <v>0.66666666666666663</v>
      </c>
      <c r="J36" s="9">
        <f t="shared" si="9"/>
        <v>0.31527777777777771</v>
      </c>
      <c r="K36" s="17">
        <f>SUM($J$3:J36)</f>
        <v>7.4020833333333291</v>
      </c>
      <c r="L36" s="17">
        <f t="shared" si="10"/>
        <v>0</v>
      </c>
      <c r="M36" s="17">
        <f>SUM($L$3:L36)</f>
        <v>2.083333333333437E-3</v>
      </c>
      <c r="N36" s="32"/>
    </row>
    <row r="37" spans="1:14">
      <c r="A37" s="7">
        <f t="shared" si="4"/>
        <v>39389</v>
      </c>
      <c r="B37" s="15">
        <f t="shared" si="11"/>
        <v>39389</v>
      </c>
      <c r="C37" s="9">
        <f t="shared" si="0"/>
        <v>0.32013888888888892</v>
      </c>
      <c r="D37" s="23" t="str">
        <f t="shared" si="1"/>
        <v>à</v>
      </c>
      <c r="E37" s="9">
        <f t="shared" si="6"/>
        <v>0.5</v>
      </c>
      <c r="F37" s="23" t="str">
        <f t="shared" si="7"/>
        <v>et</v>
      </c>
      <c r="G37" s="9">
        <f t="shared" si="2"/>
        <v>0.53125</v>
      </c>
      <c r="H37" s="23" t="str">
        <f t="shared" si="8"/>
        <v>à</v>
      </c>
      <c r="I37" s="16">
        <f t="shared" si="3"/>
        <v>0.625</v>
      </c>
      <c r="J37" s="9">
        <f t="shared" si="9"/>
        <v>0.27361111111111108</v>
      </c>
      <c r="K37" s="17">
        <f>SUM($J$3:J37)</f>
        <v>7.6756944444444404</v>
      </c>
      <c r="L37" s="17">
        <f t="shared" si="10"/>
        <v>0</v>
      </c>
      <c r="M37" s="17">
        <f>SUM($L$3:L37)</f>
        <v>2.083333333333437E-3</v>
      </c>
      <c r="N37" s="32"/>
    </row>
    <row r="38" spans="1:14">
      <c r="A38" s="7" t="str">
        <f t="shared" si="4"/>
        <v/>
      </c>
      <c r="B38" s="15" t="str">
        <f t="shared" si="11"/>
        <v/>
      </c>
      <c r="C38" s="9">
        <f t="shared" si="0"/>
        <v>0</v>
      </c>
      <c r="D38" s="23" t="str">
        <f t="shared" si="1"/>
        <v/>
      </c>
      <c r="E38" s="9">
        <f t="shared" si="6"/>
        <v>0</v>
      </c>
      <c r="F38" s="23" t="str">
        <f t="shared" si="7"/>
        <v/>
      </c>
      <c r="G38" s="9">
        <f t="shared" si="2"/>
        <v>0</v>
      </c>
      <c r="H38" s="23" t="str">
        <f t="shared" si="8"/>
        <v/>
      </c>
      <c r="I38" s="16">
        <f t="shared" si="3"/>
        <v>0</v>
      </c>
      <c r="J38" s="9">
        <f t="shared" si="9"/>
        <v>0</v>
      </c>
      <c r="K38" s="17">
        <f>SUM($J$3:J38)</f>
        <v>7.6756944444444404</v>
      </c>
      <c r="L38" s="17">
        <f t="shared" si="10"/>
        <v>0</v>
      </c>
      <c r="M38" s="17">
        <f>SUM($L$3:L38)</f>
        <v>2.083333333333437E-3</v>
      </c>
      <c r="N38" s="32"/>
    </row>
    <row r="39" spans="1:14">
      <c r="A39" s="7" t="str">
        <f t="shared" si="4"/>
        <v/>
      </c>
      <c r="B39" s="15" t="str">
        <f t="shared" si="11"/>
        <v/>
      </c>
      <c r="C39" s="9">
        <f t="shared" si="0"/>
        <v>0</v>
      </c>
      <c r="D39" s="23" t="str">
        <f t="shared" si="1"/>
        <v/>
      </c>
      <c r="E39" s="9">
        <f t="shared" si="6"/>
        <v>0</v>
      </c>
      <c r="F39" s="23" t="str">
        <f t="shared" si="7"/>
        <v/>
      </c>
      <c r="G39" s="9">
        <f t="shared" si="2"/>
        <v>0</v>
      </c>
      <c r="H39" s="23" t="str">
        <f t="shared" si="8"/>
        <v/>
      </c>
      <c r="I39" s="16">
        <f t="shared" si="3"/>
        <v>0</v>
      </c>
      <c r="J39" s="9">
        <f t="shared" si="9"/>
        <v>0</v>
      </c>
      <c r="K39" s="17">
        <f>SUM($J$3:J39)</f>
        <v>7.6756944444444404</v>
      </c>
      <c r="L39" s="17">
        <f t="shared" si="10"/>
        <v>0</v>
      </c>
      <c r="M39" s="17">
        <f>SUM($L$3:L39)</f>
        <v>2.083333333333437E-3</v>
      </c>
      <c r="N39" s="32"/>
    </row>
    <row r="40" spans="1:14">
      <c r="A40" s="7" t="str">
        <f t="shared" si="4"/>
        <v/>
      </c>
      <c r="B40" s="15" t="str">
        <f t="shared" si="11"/>
        <v/>
      </c>
      <c r="C40" s="9">
        <f t="shared" si="0"/>
        <v>0</v>
      </c>
      <c r="D40" s="23" t="str">
        <f t="shared" si="1"/>
        <v/>
      </c>
      <c r="E40" s="9">
        <f t="shared" si="6"/>
        <v>0</v>
      </c>
      <c r="F40" s="23" t="str">
        <f t="shared" si="7"/>
        <v/>
      </c>
      <c r="G40" s="9">
        <f t="shared" si="2"/>
        <v>0</v>
      </c>
      <c r="H40" s="23" t="str">
        <f t="shared" si="8"/>
        <v/>
      </c>
      <c r="I40" s="16">
        <f t="shared" si="3"/>
        <v>0</v>
      </c>
      <c r="J40" s="9">
        <f t="shared" si="9"/>
        <v>0</v>
      </c>
      <c r="K40" s="17">
        <f>SUM($J$3:J40)</f>
        <v>7.6756944444444404</v>
      </c>
      <c r="L40" s="17">
        <f t="shared" si="10"/>
        <v>0</v>
      </c>
      <c r="M40" s="17">
        <f>SUM($L$3:L40)</f>
        <v>2.083333333333437E-3</v>
      </c>
      <c r="N40" s="32"/>
    </row>
    <row r="41" spans="1:14">
      <c r="A41" s="7" t="str">
        <f t="shared" si="4"/>
        <v/>
      </c>
      <c r="B41" s="15" t="str">
        <f t="shared" si="11"/>
        <v/>
      </c>
      <c r="C41" s="9">
        <f t="shared" si="0"/>
        <v>0</v>
      </c>
      <c r="D41" s="23" t="str">
        <f t="shared" si="1"/>
        <v/>
      </c>
      <c r="E41" s="9">
        <f t="shared" si="6"/>
        <v>0</v>
      </c>
      <c r="F41" s="23" t="str">
        <f t="shared" si="7"/>
        <v/>
      </c>
      <c r="G41" s="9">
        <f t="shared" si="2"/>
        <v>0</v>
      </c>
      <c r="H41" s="23" t="str">
        <f t="shared" si="8"/>
        <v/>
      </c>
      <c r="I41" s="16">
        <f t="shared" si="3"/>
        <v>0</v>
      </c>
      <c r="J41" s="9">
        <f t="shared" si="9"/>
        <v>0</v>
      </c>
      <c r="K41" s="17">
        <f>SUM($J$3:J41)</f>
        <v>7.6756944444444404</v>
      </c>
      <c r="L41" s="17">
        <f t="shared" si="10"/>
        <v>0</v>
      </c>
      <c r="M41" s="17">
        <f>SUM($L$3:L41)</f>
        <v>2.083333333333437E-3</v>
      </c>
      <c r="N41" s="32"/>
    </row>
    <row r="42" spans="1:14">
      <c r="N42" s="32"/>
    </row>
  </sheetData>
  <phoneticPr fontId="2" type="noConversion"/>
  <conditionalFormatting sqref="A3:M41">
    <cfRule type="expression" dxfId="5" priority="11" stopIfTrue="1">
      <formula>WEEKDAY($B3,2)&gt;5</formula>
    </cfRule>
  </conditionalFormatting>
  <conditionalFormatting sqref="T6">
    <cfRule type="expression" dxfId="4" priority="14" stopIfTrue="1">
      <formula>WEEKDAY($B9,2)&gt;5</formula>
    </cfRule>
  </conditionalFormatting>
  <conditionalFormatting sqref="L3:L41">
    <cfRule type="cellIs" dxfId="3" priority="3" operator="greaterThan">
      <formula>0.000694444444444444</formula>
    </cfRule>
    <cfRule type="cellIs" dxfId="2" priority="4" operator="lessThan">
      <formula>0</formula>
    </cfRule>
  </conditionalFormatting>
  <conditionalFormatting sqref="M3:M41">
    <cfRule type="cellIs" dxfId="1" priority="2" operator="lessThan">
      <formula>0</formula>
    </cfRule>
    <cfRule type="cellIs" dxfId="0" priority="1" operator="greaterThan">
      <formula>0</formula>
    </cfRule>
  </conditionalFormatting>
  <dataValidations count="1">
    <dataValidation type="list" allowBlank="1" showInputMessage="1" showErrorMessage="1" sqref="A1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horaires</vt:lpstr>
      <vt:lpstr>Total_Fin_Mois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philippe.robert</dc:creator>
  <cp:lastModifiedBy>philippe.robert</cp:lastModifiedBy>
  <dcterms:created xsi:type="dcterms:W3CDTF">2011-10-21T08:57:58Z</dcterms:created>
  <dcterms:modified xsi:type="dcterms:W3CDTF">2011-10-24T13:34:17Z</dcterms:modified>
</cp:coreProperties>
</file>