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V-AD-SIEGE\Partages\Partages_SIG\Scan_FS\"/>
    </mc:Choice>
  </mc:AlternateContent>
  <xr:revisionPtr revIDLastSave="0" documentId="13_ncr:1_{81697068-2C71-4AA8-8FD3-3BEBF0BFACF8}" xr6:coauthVersionLast="47" xr6:coauthVersionMax="47" xr10:uidLastSave="{00000000-0000-0000-0000-000000000000}"/>
  <bookViews>
    <workbookView xWindow="-120" yWindow="-120" windowWidth="29040" windowHeight="15840" activeTab="2" xr2:uid="{CBBD5EEA-519D-43A2-A157-0DFC4EE8627E}"/>
  </bookViews>
  <sheets>
    <sheet name="BASE AGENCE" sheetId="2" r:id="rId1"/>
    <sheet name="BDD" sheetId="1" r:id="rId2"/>
    <sheet name="CR AGENCE " sheetId="3" r:id="rId3"/>
  </sheets>
  <definedNames>
    <definedName name="_xlnm._FilterDatabase" localSheetId="0" hidden="1">'BASE AGENCE'!$A$66:$N$381</definedName>
    <definedName name="_xlnm._FilterDatabase" localSheetId="1" hidden="1">BDD!$A$1:$Q$361</definedName>
    <definedName name="compta">'BASE AGENCE'!$A$66:$I$381</definedName>
    <definedName name="DateDebut">'BASE AGENCE'!$B$3</definedName>
    <definedName name="DateFin">'BASE AGENCE'!$D$3</definedName>
  </definedNames>
  <calcPr calcId="191029" iterate="1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" i="2" l="1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B65" i="2" l="1"/>
  <c r="C65" i="2" s="1"/>
  <c r="B64" i="2"/>
  <c r="C64" i="2" s="1"/>
  <c r="B63" i="2"/>
  <c r="C63" i="2" s="1"/>
  <c r="B62" i="2"/>
  <c r="C62" i="2" s="1"/>
  <c r="B61" i="2"/>
  <c r="C61" i="2" s="1"/>
  <c r="B60" i="2"/>
  <c r="C60" i="2" s="1"/>
  <c r="B59" i="2"/>
  <c r="C59" i="2" s="1"/>
  <c r="B58" i="2"/>
  <c r="C58" i="2" s="1"/>
  <c r="B57" i="2"/>
  <c r="C57" i="2" s="1"/>
  <c r="B56" i="2"/>
  <c r="C56" i="2" s="1"/>
  <c r="B55" i="2"/>
  <c r="C55" i="2" s="1"/>
  <c r="B54" i="2"/>
  <c r="C54" i="2" s="1"/>
  <c r="B53" i="2"/>
  <c r="C53" i="2" s="1"/>
  <c r="B52" i="2"/>
  <c r="C52" i="2" s="1"/>
  <c r="B51" i="2"/>
  <c r="C51" i="2" s="1"/>
  <c r="B50" i="2"/>
  <c r="C50" i="2" s="1"/>
  <c r="B49" i="2"/>
  <c r="C49" i="2" s="1"/>
  <c r="B48" i="2"/>
  <c r="C48" i="2" s="1"/>
  <c r="B47" i="2"/>
  <c r="C47" i="2" s="1"/>
  <c r="B46" i="2"/>
  <c r="C46" i="2" s="1"/>
  <c r="B45" i="2"/>
  <c r="C45" i="2" s="1"/>
  <c r="B44" i="2"/>
  <c r="C44" i="2" s="1"/>
  <c r="B43" i="2"/>
  <c r="C43" i="2" s="1"/>
  <c r="B42" i="2"/>
  <c r="C42" i="2" s="1"/>
  <c r="B41" i="2"/>
  <c r="C41" i="2" s="1"/>
  <c r="B40" i="2"/>
  <c r="C40" i="2" s="1"/>
  <c r="B39" i="2"/>
  <c r="C39" i="2" s="1"/>
  <c r="B38" i="2"/>
  <c r="C38" i="2" s="1"/>
  <c r="B37" i="2"/>
  <c r="C37" i="2" s="1"/>
  <c r="B36" i="2"/>
  <c r="C36" i="2" s="1"/>
  <c r="B35" i="2"/>
  <c r="C35" i="2" s="1"/>
  <c r="B34" i="2"/>
  <c r="C34" i="2" s="1"/>
  <c r="B33" i="2"/>
  <c r="C33" i="2" s="1"/>
  <c r="B32" i="2"/>
  <c r="C32" i="2" s="1"/>
  <c r="B31" i="2"/>
  <c r="C31" i="2" s="1"/>
  <c r="B30" i="2"/>
  <c r="C30" i="2" s="1"/>
  <c r="B29" i="2"/>
  <c r="C29" i="2" s="1"/>
  <c r="B28" i="2"/>
  <c r="C28" i="2" s="1"/>
  <c r="B27" i="2"/>
  <c r="C27" i="2" s="1"/>
  <c r="B26" i="2"/>
  <c r="C26" i="2" s="1"/>
  <c r="B25" i="2"/>
  <c r="C25" i="2" s="1"/>
  <c r="B24" i="2"/>
  <c r="C24" i="2" s="1"/>
  <c r="B23" i="2"/>
  <c r="C23" i="2" s="1"/>
  <c r="B22" i="2"/>
  <c r="C22" i="2" s="1"/>
  <c r="B21" i="2"/>
  <c r="C21" i="2" s="1"/>
  <c r="B20" i="2"/>
  <c r="C20" i="2" s="1"/>
  <c r="B19" i="2"/>
  <c r="C19" i="2" s="1"/>
  <c r="B18" i="2"/>
  <c r="C18" i="2" s="1"/>
  <c r="B17" i="2"/>
  <c r="C17" i="2" s="1"/>
  <c r="B16" i="2"/>
  <c r="C16" i="2" s="1"/>
  <c r="B15" i="2"/>
  <c r="C15" i="2" s="1"/>
  <c r="B14" i="2"/>
  <c r="C14" i="2" s="1"/>
  <c r="B13" i="2"/>
  <c r="C13" i="2" s="1"/>
  <c r="B12" i="2"/>
  <c r="C12" i="2" s="1"/>
  <c r="B11" i="2"/>
  <c r="C11" i="2" s="1"/>
  <c r="B10" i="2"/>
  <c r="C10" i="2" s="1"/>
  <c r="B9" i="2"/>
  <c r="C9" i="2" s="1"/>
  <c r="B8" i="2"/>
  <c r="C8" i="2" s="1"/>
  <c r="B7" i="2"/>
  <c r="C7" i="2" s="1"/>
  <c r="B6" i="2"/>
  <c r="C6" i="2" s="1"/>
  <c r="H3" i="2"/>
  <c r="J67" i="2" l="1"/>
  <c r="M67" i="2" s="1"/>
  <c r="K67" i="2"/>
  <c r="J68" i="2"/>
  <c r="M68" i="2" s="1"/>
  <c r="K68" i="2"/>
  <c r="J69" i="2"/>
  <c r="M69" i="2" s="1"/>
  <c r="K69" i="2"/>
  <c r="J70" i="2"/>
  <c r="M70" i="2" s="1"/>
  <c r="K70" i="2"/>
  <c r="J71" i="2"/>
  <c r="M71" i="2" s="1"/>
  <c r="K71" i="2"/>
  <c r="J72" i="2"/>
  <c r="M72" i="2" s="1"/>
  <c r="K72" i="2"/>
  <c r="J73" i="2"/>
  <c r="M73" i="2" s="1"/>
  <c r="K73" i="2"/>
  <c r="J74" i="2"/>
  <c r="M74" i="2" s="1"/>
  <c r="K74" i="2"/>
  <c r="J75" i="2"/>
  <c r="M75" i="2" s="1"/>
  <c r="K75" i="2"/>
  <c r="J76" i="2"/>
  <c r="M76" i="2" s="1"/>
  <c r="K76" i="2"/>
  <c r="J77" i="2"/>
  <c r="M77" i="2" s="1"/>
  <c r="K77" i="2"/>
  <c r="J78" i="2"/>
  <c r="M78" i="2" s="1"/>
  <c r="K78" i="2"/>
  <c r="J79" i="2"/>
  <c r="K79" i="2"/>
  <c r="J80" i="2"/>
  <c r="K80" i="2"/>
  <c r="J81" i="2"/>
  <c r="M81" i="2" s="1"/>
  <c r="K81" i="2"/>
  <c r="J82" i="2"/>
  <c r="K82" i="2"/>
  <c r="J83" i="2"/>
  <c r="M83" i="2" s="1"/>
  <c r="K83" i="2"/>
  <c r="J84" i="2"/>
  <c r="M84" i="2" s="1"/>
  <c r="K84" i="2"/>
  <c r="J85" i="2"/>
  <c r="M85" i="2" s="1"/>
  <c r="K85" i="2"/>
  <c r="J86" i="2"/>
  <c r="M86" i="2" s="1"/>
  <c r="K86" i="2"/>
  <c r="J87" i="2"/>
  <c r="M87" i="2" s="1"/>
  <c r="K87" i="2"/>
  <c r="J88" i="2"/>
  <c r="M88" i="2" s="1"/>
  <c r="K88" i="2"/>
  <c r="J89" i="2"/>
  <c r="M89" i="2" s="1"/>
  <c r="K89" i="2"/>
  <c r="J90" i="2"/>
  <c r="M90" i="2" s="1"/>
  <c r="K90" i="2"/>
  <c r="J91" i="2"/>
  <c r="M91" i="2" s="1"/>
  <c r="K91" i="2"/>
  <c r="J92" i="2"/>
  <c r="M92" i="2" s="1"/>
  <c r="K92" i="2"/>
  <c r="J93" i="2"/>
  <c r="K93" i="2"/>
  <c r="J94" i="2"/>
  <c r="K94" i="2"/>
  <c r="J95" i="2"/>
  <c r="M95" i="2" s="1"/>
  <c r="K95" i="2"/>
  <c r="J96" i="2"/>
  <c r="K96" i="2"/>
  <c r="J97" i="2"/>
  <c r="K97" i="2"/>
  <c r="J98" i="2"/>
  <c r="M98" i="2" s="1"/>
  <c r="K98" i="2"/>
  <c r="J99" i="2"/>
  <c r="M99" i="2" s="1"/>
  <c r="K99" i="2"/>
  <c r="J100" i="2"/>
  <c r="M100" i="2" s="1"/>
  <c r="K100" i="2"/>
  <c r="J101" i="2"/>
  <c r="M101" i="2" s="1"/>
  <c r="K101" i="2"/>
  <c r="J102" i="2"/>
  <c r="M102" i="2" s="1"/>
  <c r="K102" i="2"/>
  <c r="J103" i="2"/>
  <c r="M103" i="2" s="1"/>
  <c r="K103" i="2"/>
  <c r="J104" i="2"/>
  <c r="M104" i="2" s="1"/>
  <c r="K104" i="2"/>
  <c r="J105" i="2"/>
  <c r="K105" i="2"/>
  <c r="J106" i="2"/>
  <c r="K106" i="2"/>
  <c r="J107" i="2"/>
  <c r="M107" i="2" s="1"/>
  <c r="K107" i="2"/>
  <c r="J108" i="2"/>
  <c r="M108" i="2" s="1"/>
  <c r="K108" i="2"/>
  <c r="J109" i="2"/>
  <c r="M109" i="2" s="1"/>
  <c r="K109" i="2"/>
  <c r="J110" i="2"/>
  <c r="M110" i="2" s="1"/>
  <c r="K110" i="2"/>
  <c r="J111" i="2"/>
  <c r="K111" i="2"/>
  <c r="J112" i="2"/>
  <c r="M112" i="2" s="1"/>
  <c r="K112" i="2"/>
  <c r="J113" i="2"/>
  <c r="M113" i="2" s="1"/>
  <c r="K113" i="2"/>
  <c r="J114" i="2"/>
  <c r="M114" i="2" s="1"/>
  <c r="K114" i="2"/>
  <c r="J115" i="2"/>
  <c r="K115" i="2"/>
  <c r="J116" i="2"/>
  <c r="M116" i="2" s="1"/>
  <c r="K116" i="2"/>
  <c r="L116" i="2"/>
  <c r="J117" i="2"/>
  <c r="M117" i="2" s="1"/>
  <c r="K117" i="2"/>
  <c r="J118" i="2"/>
  <c r="M118" i="2" s="1"/>
  <c r="K118" i="2"/>
  <c r="J119" i="2"/>
  <c r="M119" i="2" s="1"/>
  <c r="K119" i="2"/>
  <c r="J120" i="2"/>
  <c r="K120" i="2"/>
  <c r="J121" i="2"/>
  <c r="K121" i="2"/>
  <c r="J122" i="2"/>
  <c r="M122" i="2" s="1"/>
  <c r="K122" i="2"/>
  <c r="J123" i="2"/>
  <c r="K123" i="2"/>
  <c r="J124" i="2"/>
  <c r="M124" i="2" s="1"/>
  <c r="K124" i="2"/>
  <c r="J125" i="2"/>
  <c r="M125" i="2" s="1"/>
  <c r="K125" i="2"/>
  <c r="J126" i="2"/>
  <c r="M126" i="2" s="1"/>
  <c r="K126" i="2"/>
  <c r="J127" i="2"/>
  <c r="K127" i="2"/>
  <c r="J128" i="2"/>
  <c r="M128" i="2" s="1"/>
  <c r="K128" i="2"/>
  <c r="J129" i="2"/>
  <c r="M129" i="2" s="1"/>
  <c r="K129" i="2"/>
  <c r="J130" i="2"/>
  <c r="M130" i="2" s="1"/>
  <c r="K130" i="2"/>
  <c r="J131" i="2"/>
  <c r="M131" i="2" s="1"/>
  <c r="K131" i="2"/>
  <c r="J132" i="2"/>
  <c r="K132" i="2"/>
  <c r="J133" i="2"/>
  <c r="M133" i="2" s="1"/>
  <c r="K133" i="2"/>
  <c r="J134" i="2"/>
  <c r="K134" i="2"/>
  <c r="J135" i="2"/>
  <c r="K135" i="2"/>
  <c r="J136" i="2"/>
  <c r="M136" i="2" s="1"/>
  <c r="K136" i="2"/>
  <c r="J137" i="2"/>
  <c r="M137" i="2" s="1"/>
  <c r="K137" i="2"/>
  <c r="J138" i="2"/>
  <c r="M138" i="2" s="1"/>
  <c r="K138" i="2"/>
  <c r="J139" i="2"/>
  <c r="K139" i="2"/>
  <c r="J140" i="2"/>
  <c r="M140" i="2" s="1"/>
  <c r="K140" i="2"/>
  <c r="J141" i="2"/>
  <c r="K141" i="2"/>
  <c r="J142" i="2"/>
  <c r="K142" i="2"/>
  <c r="J143" i="2"/>
  <c r="M143" i="2" s="1"/>
  <c r="K143" i="2"/>
  <c r="J144" i="2"/>
  <c r="M144" i="2" s="1"/>
  <c r="K144" i="2"/>
  <c r="J145" i="2"/>
  <c r="K145" i="2"/>
  <c r="J146" i="2"/>
  <c r="M146" i="2" s="1"/>
  <c r="K146" i="2"/>
  <c r="J147" i="2"/>
  <c r="M147" i="2" s="1"/>
  <c r="K147" i="2"/>
  <c r="J148" i="2"/>
  <c r="K148" i="2"/>
  <c r="J149" i="2"/>
  <c r="K149" i="2"/>
  <c r="J150" i="2"/>
  <c r="K150" i="2"/>
  <c r="J151" i="2"/>
  <c r="M151" i="2" s="1"/>
  <c r="K151" i="2"/>
  <c r="J152" i="2"/>
  <c r="M152" i="2" s="1"/>
  <c r="K152" i="2"/>
  <c r="J153" i="2"/>
  <c r="K153" i="2"/>
  <c r="J154" i="2"/>
  <c r="K154" i="2"/>
  <c r="J155" i="2"/>
  <c r="M155" i="2" s="1"/>
  <c r="K155" i="2"/>
  <c r="J156" i="2"/>
  <c r="M156" i="2" s="1"/>
  <c r="K156" i="2"/>
  <c r="J157" i="2"/>
  <c r="K157" i="2"/>
  <c r="J158" i="2"/>
  <c r="K158" i="2"/>
  <c r="J159" i="2"/>
  <c r="K159" i="2"/>
  <c r="J160" i="2"/>
  <c r="K160" i="2"/>
  <c r="J161" i="2"/>
  <c r="K161" i="2"/>
  <c r="J162" i="2"/>
  <c r="K162" i="2"/>
  <c r="J163" i="2"/>
  <c r="M163" i="2" s="1"/>
  <c r="K163" i="2"/>
  <c r="J164" i="2"/>
  <c r="M164" i="2" s="1"/>
  <c r="K164" i="2"/>
  <c r="J165" i="2"/>
  <c r="K165" i="2"/>
  <c r="J166" i="2"/>
  <c r="K166" i="2"/>
  <c r="J167" i="2"/>
  <c r="K167" i="2"/>
  <c r="J168" i="2"/>
  <c r="K168" i="2"/>
  <c r="J169" i="2"/>
  <c r="M169" i="2" s="1"/>
  <c r="K169" i="2"/>
  <c r="J170" i="2"/>
  <c r="M170" i="2" s="1"/>
  <c r="K170" i="2"/>
  <c r="J171" i="2"/>
  <c r="K171" i="2"/>
  <c r="J172" i="2"/>
  <c r="M172" i="2" s="1"/>
  <c r="K172" i="2"/>
  <c r="J173" i="2"/>
  <c r="K173" i="2"/>
  <c r="J174" i="2"/>
  <c r="K174" i="2"/>
  <c r="J175" i="2"/>
  <c r="K175" i="2"/>
  <c r="J176" i="2"/>
  <c r="M176" i="2" s="1"/>
  <c r="K176" i="2"/>
  <c r="J177" i="2"/>
  <c r="K177" i="2"/>
  <c r="J178" i="2"/>
  <c r="K178" i="2"/>
  <c r="J179" i="2"/>
  <c r="M179" i="2" s="1"/>
  <c r="K179" i="2"/>
  <c r="J180" i="2"/>
  <c r="M180" i="2" s="1"/>
  <c r="K180" i="2"/>
  <c r="J181" i="2"/>
  <c r="K181" i="2"/>
  <c r="J182" i="2"/>
  <c r="M182" i="2" s="1"/>
  <c r="K182" i="2"/>
  <c r="J183" i="2"/>
  <c r="K183" i="2"/>
  <c r="J184" i="2"/>
  <c r="K184" i="2"/>
  <c r="J185" i="2"/>
  <c r="K185" i="2"/>
  <c r="J186" i="2"/>
  <c r="K186" i="2"/>
  <c r="J187" i="2"/>
  <c r="M187" i="2" s="1"/>
  <c r="K187" i="2"/>
  <c r="J188" i="2"/>
  <c r="M188" i="2" s="1"/>
  <c r="K188" i="2"/>
  <c r="J189" i="2"/>
  <c r="M189" i="2" s="1"/>
  <c r="K189" i="2"/>
  <c r="J190" i="2"/>
  <c r="K190" i="2"/>
  <c r="J191" i="2"/>
  <c r="M191" i="2" s="1"/>
  <c r="K191" i="2"/>
  <c r="J192" i="2"/>
  <c r="M192" i="2" s="1"/>
  <c r="K192" i="2"/>
  <c r="J193" i="2"/>
  <c r="K193" i="2"/>
  <c r="J194" i="2"/>
  <c r="K194" i="2"/>
  <c r="J195" i="2"/>
  <c r="K195" i="2"/>
  <c r="J196" i="2"/>
  <c r="M196" i="2" s="1"/>
  <c r="K196" i="2"/>
  <c r="J197" i="2"/>
  <c r="M197" i="2" s="1"/>
  <c r="K197" i="2"/>
  <c r="J198" i="2"/>
  <c r="K198" i="2"/>
  <c r="J199" i="2"/>
  <c r="M199" i="2" s="1"/>
  <c r="K199" i="2"/>
  <c r="J200" i="2"/>
  <c r="M200" i="2" s="1"/>
  <c r="K200" i="2"/>
  <c r="J201" i="2"/>
  <c r="K201" i="2"/>
  <c r="J202" i="2"/>
  <c r="M202" i="2" s="1"/>
  <c r="K202" i="2"/>
  <c r="J203" i="2"/>
  <c r="M203" i="2" s="1"/>
  <c r="K203" i="2"/>
  <c r="J204" i="2"/>
  <c r="M204" i="2" s="1"/>
  <c r="K204" i="2"/>
  <c r="J205" i="2"/>
  <c r="M205" i="2" s="1"/>
  <c r="K205" i="2"/>
  <c r="J206" i="2"/>
  <c r="M206" i="2" s="1"/>
  <c r="K206" i="2"/>
  <c r="J207" i="2"/>
  <c r="M207" i="2" s="1"/>
  <c r="K207" i="2"/>
  <c r="J208" i="2"/>
  <c r="K208" i="2"/>
  <c r="J209" i="2"/>
  <c r="M209" i="2" s="1"/>
  <c r="K209" i="2"/>
  <c r="J210" i="2"/>
  <c r="M210" i="2" s="1"/>
  <c r="K210" i="2"/>
  <c r="J211" i="2"/>
  <c r="M211" i="2" s="1"/>
  <c r="K211" i="2"/>
  <c r="J212" i="2"/>
  <c r="M212" i="2" s="1"/>
  <c r="K212" i="2"/>
  <c r="J213" i="2"/>
  <c r="M213" i="2" s="1"/>
  <c r="K213" i="2"/>
  <c r="J214" i="2"/>
  <c r="K214" i="2"/>
  <c r="J215" i="2"/>
  <c r="K215" i="2"/>
  <c r="J216" i="2"/>
  <c r="M216" i="2" s="1"/>
  <c r="K216" i="2"/>
  <c r="J217" i="2"/>
  <c r="M217" i="2" s="1"/>
  <c r="K217" i="2"/>
  <c r="J218" i="2"/>
  <c r="M218" i="2" s="1"/>
  <c r="K218" i="2"/>
  <c r="J219" i="2"/>
  <c r="M219" i="2" s="1"/>
  <c r="K219" i="2"/>
  <c r="J220" i="2"/>
  <c r="K220" i="2"/>
  <c r="J221" i="2"/>
  <c r="K221" i="2"/>
  <c r="J222" i="2"/>
  <c r="M222" i="2" s="1"/>
  <c r="K222" i="2"/>
  <c r="J223" i="2"/>
  <c r="K223" i="2"/>
  <c r="J224" i="2"/>
  <c r="K224" i="2"/>
  <c r="J225" i="2"/>
  <c r="M225" i="2" s="1"/>
  <c r="K225" i="2"/>
  <c r="J226" i="2"/>
  <c r="M226" i="2" s="1"/>
  <c r="K226" i="2"/>
  <c r="J227" i="2"/>
  <c r="M227" i="2" s="1"/>
  <c r="K227" i="2"/>
  <c r="J228" i="2"/>
  <c r="M228" i="2" s="1"/>
  <c r="K228" i="2"/>
  <c r="J229" i="2"/>
  <c r="M229" i="2" s="1"/>
  <c r="K229" i="2"/>
  <c r="J230" i="2"/>
  <c r="M230" i="2" s="1"/>
  <c r="K230" i="2"/>
  <c r="J231" i="2"/>
  <c r="M231" i="2" s="1"/>
  <c r="K231" i="2"/>
  <c r="J232" i="2"/>
  <c r="M232" i="2" s="1"/>
  <c r="K232" i="2"/>
  <c r="J233" i="2"/>
  <c r="M233" i="2" s="1"/>
  <c r="K233" i="2"/>
  <c r="J234" i="2"/>
  <c r="M234" i="2" s="1"/>
  <c r="K234" i="2"/>
  <c r="J235" i="2"/>
  <c r="K235" i="2"/>
  <c r="J236" i="2"/>
  <c r="M236" i="2" s="1"/>
  <c r="K236" i="2"/>
  <c r="J237" i="2"/>
  <c r="M237" i="2" s="1"/>
  <c r="K237" i="2"/>
  <c r="J238" i="2"/>
  <c r="M238" i="2" s="1"/>
  <c r="K238" i="2"/>
  <c r="J239" i="2"/>
  <c r="M239" i="2" s="1"/>
  <c r="K239" i="2"/>
  <c r="J240" i="2"/>
  <c r="M240" i="2" s="1"/>
  <c r="K240" i="2"/>
  <c r="J241" i="2"/>
  <c r="M241" i="2" s="1"/>
  <c r="K241" i="2"/>
  <c r="J242" i="2"/>
  <c r="K242" i="2"/>
  <c r="J243" i="2"/>
  <c r="M243" i="2" s="1"/>
  <c r="K243" i="2"/>
  <c r="J244" i="2"/>
  <c r="M244" i="2" s="1"/>
  <c r="K244" i="2"/>
  <c r="J245" i="2"/>
  <c r="M245" i="2" s="1"/>
  <c r="K245" i="2"/>
  <c r="J246" i="2"/>
  <c r="M246" i="2" s="1"/>
  <c r="K246" i="2"/>
  <c r="L246" i="2"/>
  <c r="J247" i="2"/>
  <c r="M247" i="2" s="1"/>
  <c r="K247" i="2"/>
  <c r="J248" i="2"/>
  <c r="M248" i="2" s="1"/>
  <c r="K248" i="2"/>
  <c r="J249" i="2"/>
  <c r="K249" i="2"/>
  <c r="J250" i="2"/>
  <c r="K250" i="2"/>
  <c r="J251" i="2"/>
  <c r="M251" i="2" s="1"/>
  <c r="K251" i="2"/>
  <c r="J252" i="2"/>
  <c r="M252" i="2" s="1"/>
  <c r="K252" i="2"/>
  <c r="J253" i="2"/>
  <c r="M253" i="2" s="1"/>
  <c r="K253" i="2"/>
  <c r="J254" i="2"/>
  <c r="M254" i="2" s="1"/>
  <c r="K254" i="2"/>
  <c r="J255" i="2"/>
  <c r="M255" i="2" s="1"/>
  <c r="K255" i="2"/>
  <c r="J256" i="2"/>
  <c r="M256" i="2" s="1"/>
  <c r="K256" i="2"/>
  <c r="J257" i="2"/>
  <c r="M257" i="2" s="1"/>
  <c r="K257" i="2"/>
  <c r="J258" i="2"/>
  <c r="M258" i="2" s="1"/>
  <c r="K258" i="2"/>
  <c r="J259" i="2"/>
  <c r="M259" i="2" s="1"/>
  <c r="K259" i="2"/>
  <c r="J260" i="2"/>
  <c r="M260" i="2" s="1"/>
  <c r="K260" i="2"/>
  <c r="J261" i="2"/>
  <c r="K261" i="2"/>
  <c r="J262" i="2"/>
  <c r="M262" i="2" s="1"/>
  <c r="K262" i="2"/>
  <c r="J263" i="2"/>
  <c r="M263" i="2" s="1"/>
  <c r="K263" i="2"/>
  <c r="J264" i="2"/>
  <c r="M264" i="2" s="1"/>
  <c r="K264" i="2"/>
  <c r="J265" i="2"/>
  <c r="M265" i="2" s="1"/>
  <c r="K265" i="2"/>
  <c r="J266" i="2"/>
  <c r="K266" i="2"/>
  <c r="J267" i="2"/>
  <c r="K267" i="2"/>
  <c r="J268" i="2"/>
  <c r="M268" i="2" s="1"/>
  <c r="K268" i="2"/>
  <c r="J269" i="2"/>
  <c r="K269" i="2"/>
  <c r="J270" i="2"/>
  <c r="M270" i="2" s="1"/>
  <c r="K270" i="2"/>
  <c r="J271" i="2"/>
  <c r="M271" i="2" s="1"/>
  <c r="K271" i="2"/>
  <c r="J272" i="2"/>
  <c r="M272" i="2" s="1"/>
  <c r="K272" i="2"/>
  <c r="J273" i="2"/>
  <c r="M273" i="2" s="1"/>
  <c r="K273" i="2"/>
  <c r="J274" i="2"/>
  <c r="M274" i="2" s="1"/>
  <c r="K274" i="2"/>
  <c r="J275" i="2"/>
  <c r="K275" i="2"/>
  <c r="J276" i="2"/>
  <c r="M276" i="2" s="1"/>
  <c r="K276" i="2"/>
  <c r="J277" i="2"/>
  <c r="M277" i="2" s="1"/>
  <c r="K277" i="2"/>
  <c r="J278" i="2"/>
  <c r="K278" i="2"/>
  <c r="J279" i="2"/>
  <c r="M279" i="2" s="1"/>
  <c r="K279" i="2"/>
  <c r="J280" i="2"/>
  <c r="K280" i="2"/>
  <c r="J281" i="2"/>
  <c r="K281" i="2"/>
  <c r="J282" i="2"/>
  <c r="M282" i="2" s="1"/>
  <c r="K282" i="2"/>
  <c r="J283" i="2"/>
  <c r="M283" i="2" s="1"/>
  <c r="K283" i="2"/>
  <c r="J284" i="2"/>
  <c r="M284" i="2" s="1"/>
  <c r="K284" i="2"/>
  <c r="J285" i="2"/>
  <c r="M285" i="2" s="1"/>
  <c r="K285" i="2"/>
  <c r="J286" i="2"/>
  <c r="K286" i="2"/>
  <c r="J287" i="2"/>
  <c r="M287" i="2" s="1"/>
  <c r="K287" i="2"/>
  <c r="J288" i="2"/>
  <c r="M288" i="2" s="1"/>
  <c r="K288" i="2"/>
  <c r="J289" i="2"/>
  <c r="M289" i="2" s="1"/>
  <c r="K289" i="2"/>
  <c r="J290" i="2"/>
  <c r="K290" i="2"/>
  <c r="J291" i="2"/>
  <c r="M291" i="2" s="1"/>
  <c r="K291" i="2"/>
  <c r="J292" i="2"/>
  <c r="M292" i="2" s="1"/>
  <c r="K292" i="2"/>
  <c r="J293" i="2"/>
  <c r="M293" i="2" s="1"/>
  <c r="K293" i="2"/>
  <c r="J294" i="2"/>
  <c r="M294" i="2" s="1"/>
  <c r="K294" i="2"/>
  <c r="J295" i="2"/>
  <c r="M295" i="2" s="1"/>
  <c r="K295" i="2"/>
  <c r="J296" i="2"/>
  <c r="M296" i="2" s="1"/>
  <c r="K296" i="2"/>
  <c r="J297" i="2"/>
  <c r="M297" i="2" s="1"/>
  <c r="K297" i="2"/>
  <c r="J298" i="2"/>
  <c r="M298" i="2" s="1"/>
  <c r="K298" i="2"/>
  <c r="J299" i="2"/>
  <c r="M299" i="2" s="1"/>
  <c r="K299" i="2"/>
  <c r="J300" i="2"/>
  <c r="K300" i="2"/>
  <c r="J301" i="2"/>
  <c r="M301" i="2" s="1"/>
  <c r="K301" i="2"/>
  <c r="J302" i="2"/>
  <c r="M302" i="2" s="1"/>
  <c r="K302" i="2"/>
  <c r="J303" i="2"/>
  <c r="M303" i="2" s="1"/>
  <c r="K303" i="2"/>
  <c r="J304" i="2"/>
  <c r="M304" i="2" s="1"/>
  <c r="K304" i="2"/>
  <c r="J305" i="2"/>
  <c r="M305" i="2" s="1"/>
  <c r="K305" i="2"/>
  <c r="J306" i="2"/>
  <c r="M306" i="2" s="1"/>
  <c r="K306" i="2"/>
  <c r="J307" i="2"/>
  <c r="K307" i="2"/>
  <c r="J308" i="2"/>
  <c r="M308" i="2" s="1"/>
  <c r="K308" i="2"/>
  <c r="J309" i="2"/>
  <c r="M309" i="2" s="1"/>
  <c r="K309" i="2"/>
  <c r="J310" i="2"/>
  <c r="M310" i="2" s="1"/>
  <c r="K310" i="2"/>
  <c r="J311" i="2"/>
  <c r="M311" i="2" s="1"/>
  <c r="K311" i="2"/>
  <c r="J312" i="2"/>
  <c r="M312" i="2" s="1"/>
  <c r="K312" i="2"/>
  <c r="J313" i="2"/>
  <c r="M313" i="2" s="1"/>
  <c r="K313" i="2"/>
  <c r="J314" i="2"/>
  <c r="M314" i="2" s="1"/>
  <c r="K314" i="2"/>
  <c r="J315" i="2"/>
  <c r="K315" i="2"/>
  <c r="J316" i="2"/>
  <c r="M316" i="2" s="1"/>
  <c r="K316" i="2"/>
  <c r="J317" i="2"/>
  <c r="M317" i="2" s="1"/>
  <c r="K317" i="2"/>
  <c r="J318" i="2"/>
  <c r="M318" i="2" s="1"/>
  <c r="K318" i="2"/>
  <c r="J319" i="2"/>
  <c r="M319" i="2" s="1"/>
  <c r="K319" i="2"/>
  <c r="J320" i="2"/>
  <c r="M320" i="2" s="1"/>
  <c r="K320" i="2"/>
  <c r="J321" i="2"/>
  <c r="M321" i="2" s="1"/>
  <c r="K321" i="2"/>
  <c r="J322" i="2"/>
  <c r="M322" i="2" s="1"/>
  <c r="K322" i="2"/>
  <c r="J323" i="2"/>
  <c r="M323" i="2" s="1"/>
  <c r="K323" i="2"/>
  <c r="J324" i="2"/>
  <c r="M324" i="2" s="1"/>
  <c r="K324" i="2"/>
  <c r="J325" i="2"/>
  <c r="K325" i="2"/>
  <c r="J326" i="2"/>
  <c r="M326" i="2" s="1"/>
  <c r="K326" i="2"/>
  <c r="J327" i="2"/>
  <c r="M327" i="2" s="1"/>
  <c r="K327" i="2"/>
  <c r="J328" i="2"/>
  <c r="M328" i="2" s="1"/>
  <c r="K328" i="2"/>
  <c r="J329" i="2"/>
  <c r="M329" i="2" s="1"/>
  <c r="K329" i="2"/>
  <c r="J330" i="2"/>
  <c r="M330" i="2" s="1"/>
  <c r="K330" i="2"/>
  <c r="J331" i="2"/>
  <c r="M331" i="2" s="1"/>
  <c r="K331" i="2"/>
  <c r="J332" i="2"/>
  <c r="M332" i="2" s="1"/>
  <c r="K332" i="2"/>
  <c r="J333" i="2"/>
  <c r="M333" i="2" s="1"/>
  <c r="K333" i="2"/>
  <c r="J334" i="2"/>
  <c r="M334" i="2" s="1"/>
  <c r="K334" i="2"/>
  <c r="J335" i="2"/>
  <c r="M335" i="2" s="1"/>
  <c r="K335" i="2"/>
  <c r="J336" i="2"/>
  <c r="M336" i="2" s="1"/>
  <c r="K336" i="2"/>
  <c r="J337" i="2"/>
  <c r="M337" i="2" s="1"/>
  <c r="K337" i="2"/>
  <c r="J338" i="2"/>
  <c r="M338" i="2" s="1"/>
  <c r="K338" i="2"/>
  <c r="J339" i="2"/>
  <c r="M339" i="2" s="1"/>
  <c r="K339" i="2"/>
  <c r="J340" i="2"/>
  <c r="M340" i="2" s="1"/>
  <c r="K340" i="2"/>
  <c r="J341" i="2"/>
  <c r="M341" i="2" s="1"/>
  <c r="K341" i="2"/>
  <c r="J342" i="2"/>
  <c r="M342" i="2" s="1"/>
  <c r="K342" i="2"/>
  <c r="J343" i="2"/>
  <c r="M343" i="2" s="1"/>
  <c r="K343" i="2"/>
  <c r="J344" i="2"/>
  <c r="M344" i="2" s="1"/>
  <c r="K344" i="2"/>
  <c r="J345" i="2"/>
  <c r="M345" i="2" s="1"/>
  <c r="K345" i="2"/>
  <c r="J346" i="2"/>
  <c r="M346" i="2" s="1"/>
  <c r="K346" i="2"/>
  <c r="J347" i="2"/>
  <c r="M347" i="2" s="1"/>
  <c r="K347" i="2"/>
  <c r="J348" i="2"/>
  <c r="M348" i="2" s="1"/>
  <c r="K348" i="2"/>
  <c r="J349" i="2"/>
  <c r="M349" i="2" s="1"/>
  <c r="K349" i="2"/>
  <c r="J350" i="2"/>
  <c r="M350" i="2" s="1"/>
  <c r="K350" i="2"/>
  <c r="J351" i="2"/>
  <c r="M351" i="2" s="1"/>
  <c r="K351" i="2"/>
  <c r="J352" i="2"/>
  <c r="M352" i="2" s="1"/>
  <c r="K352" i="2"/>
  <c r="J353" i="2"/>
  <c r="M353" i="2" s="1"/>
  <c r="K353" i="2"/>
  <c r="J354" i="2"/>
  <c r="M354" i="2" s="1"/>
  <c r="K354" i="2"/>
  <c r="J355" i="2"/>
  <c r="M355" i="2" s="1"/>
  <c r="K355" i="2"/>
  <c r="J356" i="2"/>
  <c r="M356" i="2" s="1"/>
  <c r="K356" i="2"/>
  <c r="J357" i="2"/>
  <c r="M357" i="2" s="1"/>
  <c r="K357" i="2"/>
  <c r="J358" i="2"/>
  <c r="M358" i="2" s="1"/>
  <c r="K358" i="2"/>
  <c r="J359" i="2"/>
  <c r="M359" i="2" s="1"/>
  <c r="K359" i="2"/>
  <c r="J360" i="2"/>
  <c r="M360" i="2" s="1"/>
  <c r="K360" i="2"/>
  <c r="J361" i="2"/>
  <c r="M361" i="2" s="1"/>
  <c r="K361" i="2"/>
  <c r="J362" i="2"/>
  <c r="M362" i="2" s="1"/>
  <c r="K362" i="2"/>
  <c r="J363" i="2"/>
  <c r="M363" i="2" s="1"/>
  <c r="K363" i="2"/>
  <c r="J364" i="2"/>
  <c r="M364" i="2" s="1"/>
  <c r="K364" i="2"/>
  <c r="J365" i="2"/>
  <c r="M365" i="2" s="1"/>
  <c r="K365" i="2"/>
  <c r="J366" i="2"/>
  <c r="M366" i="2" s="1"/>
  <c r="K366" i="2"/>
  <c r="J367" i="2"/>
  <c r="M367" i="2" s="1"/>
  <c r="K367" i="2"/>
  <c r="J368" i="2"/>
  <c r="M368" i="2" s="1"/>
  <c r="K368" i="2"/>
  <c r="J369" i="2"/>
  <c r="M369" i="2" s="1"/>
  <c r="K369" i="2"/>
  <c r="J370" i="2"/>
  <c r="M370" i="2" s="1"/>
  <c r="K370" i="2"/>
  <c r="J371" i="2"/>
  <c r="M371" i="2" s="1"/>
  <c r="K371" i="2"/>
  <c r="J372" i="2"/>
  <c r="M372" i="2" s="1"/>
  <c r="K372" i="2"/>
  <c r="J373" i="2"/>
  <c r="M373" i="2" s="1"/>
  <c r="K373" i="2"/>
  <c r="J374" i="2"/>
  <c r="M374" i="2" s="1"/>
  <c r="K374" i="2"/>
  <c r="J375" i="2"/>
  <c r="M375" i="2" s="1"/>
  <c r="K375" i="2"/>
  <c r="J376" i="2"/>
  <c r="M376" i="2" s="1"/>
  <c r="K376" i="2"/>
  <c r="J377" i="2"/>
  <c r="M377" i="2" s="1"/>
  <c r="K377" i="2"/>
  <c r="J378" i="2"/>
  <c r="M378" i="2" s="1"/>
  <c r="K378" i="2"/>
  <c r="J379" i="2"/>
  <c r="M379" i="2" s="1"/>
  <c r="K379" i="2"/>
  <c r="L379" i="2"/>
  <c r="J380" i="2"/>
  <c r="M380" i="2" s="1"/>
  <c r="K380" i="2"/>
  <c r="J381" i="2"/>
  <c r="M381" i="2" s="1"/>
  <c r="K381" i="2"/>
  <c r="L276" i="2" l="1"/>
  <c r="L306" i="2"/>
  <c r="L378" i="2"/>
  <c r="L363" i="2"/>
  <c r="L370" i="2"/>
  <c r="L311" i="2"/>
  <c r="L296" i="2"/>
  <c r="L257" i="2"/>
  <c r="L324" i="2"/>
  <c r="L294" i="2"/>
  <c r="L109" i="2"/>
  <c r="L380" i="2"/>
  <c r="L239" i="2"/>
  <c r="L283" i="2"/>
  <c r="L272" i="2"/>
  <c r="L226" i="2"/>
  <c r="L369" i="2"/>
  <c r="L358" i="2"/>
  <c r="L197" i="2"/>
  <c r="L357" i="2"/>
  <c r="L284" i="2"/>
  <c r="L277" i="2"/>
  <c r="L125" i="2"/>
  <c r="L77" i="2"/>
  <c r="L335" i="2"/>
  <c r="L209" i="2"/>
  <c r="L187" i="2"/>
  <c r="L95" i="2"/>
  <c r="L113" i="2"/>
  <c r="L68" i="2"/>
  <c r="L377" i="2"/>
  <c r="L352" i="2"/>
  <c r="L345" i="2"/>
  <c r="L323" i="2"/>
  <c r="L348" i="2"/>
  <c r="L204" i="2"/>
  <c r="L130" i="2"/>
  <c r="L119" i="2"/>
  <c r="L101" i="2"/>
  <c r="L78" i="2"/>
  <c r="L340" i="2"/>
  <c r="L318" i="2"/>
  <c r="L271" i="2"/>
  <c r="L256" i="2"/>
  <c r="L210" i="2"/>
  <c r="L188" i="2"/>
  <c r="L319" i="2"/>
  <c r="L297" i="2"/>
  <c r="L238" i="2"/>
  <c r="L225" i="2"/>
  <c r="L196" i="2"/>
  <c r="L108" i="2"/>
  <c r="L91" i="2"/>
  <c r="L89" i="2"/>
  <c r="L362" i="2"/>
  <c r="L328" i="2"/>
  <c r="L374" i="2"/>
  <c r="L356" i="2"/>
  <c r="L327" i="2"/>
  <c r="L260" i="2"/>
  <c r="L253" i="2"/>
  <c r="L128" i="2"/>
  <c r="L100" i="2"/>
  <c r="L99" i="2"/>
  <c r="L359" i="2"/>
  <c r="L314" i="2"/>
  <c r="L259" i="2"/>
  <c r="L252" i="2"/>
  <c r="L206" i="2"/>
  <c r="L72" i="2"/>
  <c r="L71" i="2"/>
  <c r="M315" i="2"/>
  <c r="L315" i="2"/>
  <c r="M111" i="2"/>
  <c r="L111" i="2"/>
  <c r="M79" i="2"/>
  <c r="L79" i="2"/>
  <c r="M307" i="2"/>
  <c r="L307" i="2"/>
  <c r="M281" i="2"/>
  <c r="L281" i="2"/>
  <c r="M242" i="2"/>
  <c r="L242" i="2"/>
  <c r="M235" i="2"/>
  <c r="L235" i="2"/>
  <c r="M223" i="2"/>
  <c r="L223" i="2"/>
  <c r="M220" i="2"/>
  <c r="L220" i="2"/>
  <c r="M82" i="2"/>
  <c r="L82" i="2"/>
  <c r="M93" i="2"/>
  <c r="L93" i="2"/>
  <c r="M280" i="2"/>
  <c r="L280" i="2"/>
  <c r="M275" i="2"/>
  <c r="L275" i="2"/>
  <c r="M184" i="2"/>
  <c r="L184" i="2"/>
  <c r="M165" i="2"/>
  <c r="L165" i="2"/>
  <c r="M159" i="2"/>
  <c r="L159" i="2"/>
  <c r="M154" i="2"/>
  <c r="L154" i="2"/>
  <c r="M115" i="2"/>
  <c r="L115" i="2"/>
  <c r="M94" i="2"/>
  <c r="L94" i="2"/>
  <c r="M325" i="2"/>
  <c r="L325" i="2"/>
  <c r="L308" i="2"/>
  <c r="M127" i="2"/>
  <c r="L127" i="2"/>
  <c r="L353" i="2"/>
  <c r="L342" i="2"/>
  <c r="L338" i="2"/>
  <c r="L331" i="2"/>
  <c r="L293" i="2"/>
  <c r="M290" i="2"/>
  <c r="L290" i="2"/>
  <c r="M286" i="2"/>
  <c r="L286" i="2"/>
  <c r="M278" i="2"/>
  <c r="L278" i="2"/>
  <c r="M269" i="2"/>
  <c r="L269" i="2"/>
  <c r="M267" i="2"/>
  <c r="L267" i="2"/>
  <c r="M261" i="2"/>
  <c r="L261" i="2"/>
  <c r="M250" i="2"/>
  <c r="L250" i="2"/>
  <c r="M208" i="2"/>
  <c r="L208" i="2"/>
  <c r="M168" i="2"/>
  <c r="L168" i="2"/>
  <c r="M161" i="2"/>
  <c r="L161" i="2"/>
  <c r="M158" i="2"/>
  <c r="L158" i="2"/>
  <c r="M153" i="2"/>
  <c r="L153" i="2"/>
  <c r="M149" i="2"/>
  <c r="L149" i="2"/>
  <c r="M142" i="2"/>
  <c r="L142" i="2"/>
  <c r="M139" i="2"/>
  <c r="L139" i="2"/>
  <c r="M134" i="2"/>
  <c r="L134" i="2"/>
  <c r="M132" i="2"/>
  <c r="L132" i="2"/>
  <c r="M121" i="2"/>
  <c r="L121" i="2"/>
  <c r="M106" i="2"/>
  <c r="L106" i="2"/>
  <c r="M97" i="2"/>
  <c r="L97" i="2"/>
  <c r="L381" i="2"/>
  <c r="L373" i="2"/>
  <c r="L343" i="2"/>
  <c r="L334" i="2"/>
  <c r="L322" i="2"/>
  <c r="L289" i="2"/>
  <c r="M80" i="2"/>
  <c r="L80" i="2"/>
  <c r="L376" i="2"/>
  <c r="L366" i="2"/>
  <c r="L349" i="2"/>
  <c r="L347" i="2"/>
  <c r="L329" i="2"/>
  <c r="L326" i="2"/>
  <c r="L310" i="2"/>
  <c r="M300" i="2"/>
  <c r="L300" i="2"/>
  <c r="M266" i="2"/>
  <c r="L266" i="2"/>
  <c r="M249" i="2"/>
  <c r="L249" i="2"/>
  <c r="M221" i="2"/>
  <c r="L221" i="2"/>
  <c r="M178" i="2"/>
  <c r="L178" i="2"/>
  <c r="M174" i="2"/>
  <c r="L174" i="2"/>
  <c r="M167" i="2"/>
  <c r="L167" i="2"/>
  <c r="M150" i="2"/>
  <c r="L150" i="2"/>
  <c r="M141" i="2"/>
  <c r="L141" i="2"/>
  <c r="M123" i="2"/>
  <c r="L123" i="2"/>
  <c r="M120" i="2"/>
  <c r="L120" i="2"/>
  <c r="M105" i="2"/>
  <c r="L105" i="2"/>
  <c r="M96" i="2"/>
  <c r="L96" i="2"/>
  <c r="L262" i="2"/>
  <c r="L243" i="2"/>
  <c r="L230" i="2"/>
  <c r="L213" i="2"/>
  <c r="L192" i="2"/>
  <c r="L179" i="2"/>
  <c r="L172" i="2"/>
  <c r="L151" i="2"/>
  <c r="L137" i="2"/>
  <c r="L98" i="2"/>
  <c r="L76" i="2"/>
  <c r="L74" i="2"/>
  <c r="L229" i="2"/>
  <c r="L218" i="2"/>
  <c r="L191" i="2"/>
  <c r="L163" i="2"/>
  <c r="L156" i="2"/>
  <c r="L155" i="2"/>
  <c r="L136" i="2"/>
  <c r="L103" i="2"/>
  <c r="L102" i="2"/>
  <c r="L87" i="2"/>
  <c r="L86" i="2"/>
  <c r="L70" i="2"/>
  <c r="L67" i="2"/>
  <c r="L372" i="2"/>
  <c r="L365" i="2"/>
  <c r="L355" i="2"/>
  <c r="L346" i="2"/>
  <c r="L341" i="2"/>
  <c r="L337" i="2"/>
  <c r="L333" i="2"/>
  <c r="L317" i="2"/>
  <c r="L309" i="2"/>
  <c r="L302" i="2"/>
  <c r="L292" i="2"/>
  <c r="L282" i="2"/>
  <c r="L270" i="2"/>
  <c r="L264" i="2"/>
  <c r="L255" i="2"/>
  <c r="L245" i="2"/>
  <c r="L237" i="2"/>
  <c r="L232" i="2"/>
  <c r="L207" i="2"/>
  <c r="M186" i="2"/>
  <c r="L186" i="2"/>
  <c r="M171" i="2"/>
  <c r="L171" i="2"/>
  <c r="M162" i="2"/>
  <c r="L162" i="2"/>
  <c r="M145" i="2"/>
  <c r="L145" i="2"/>
  <c r="M135" i="2"/>
  <c r="L135" i="2"/>
  <c r="L371" i="2"/>
  <c r="L364" i="2"/>
  <c r="L354" i="2"/>
  <c r="L336" i="2"/>
  <c r="L332" i="2"/>
  <c r="L316" i="2"/>
  <c r="L303" i="2"/>
  <c r="L301" i="2"/>
  <c r="L291" i="2"/>
  <c r="L287" i="2"/>
  <c r="L268" i="2"/>
  <c r="L263" i="2"/>
  <c r="L251" i="2"/>
  <c r="L244" i="2"/>
  <c r="L236" i="2"/>
  <c r="L231" i="2"/>
  <c r="L222" i="2"/>
  <c r="M215" i="2"/>
  <c r="L215" i="2"/>
  <c r="L203" i="2"/>
  <c r="L202" i="2"/>
  <c r="M198" i="2"/>
  <c r="L198" i="2"/>
  <c r="M185" i="2"/>
  <c r="L185" i="2"/>
  <c r="M175" i="2"/>
  <c r="L175" i="2"/>
  <c r="L368" i="2"/>
  <c r="L361" i="2"/>
  <c r="L351" i="2"/>
  <c r="L344" i="2"/>
  <c r="L321" i="2"/>
  <c r="L313" i="2"/>
  <c r="L305" i="2"/>
  <c r="L299" i="2"/>
  <c r="L288" i="2"/>
  <c r="L279" i="2"/>
  <c r="L274" i="2"/>
  <c r="L265" i="2"/>
  <c r="L248" i="2"/>
  <c r="L241" i="2"/>
  <c r="L234" i="2"/>
  <c r="L228" i="2"/>
  <c r="M224" i="2"/>
  <c r="L224" i="2"/>
  <c r="L219" i="2"/>
  <c r="L217" i="2"/>
  <c r="L212" i="2"/>
  <c r="L205" i="2"/>
  <c r="L200" i="2"/>
  <c r="M194" i="2"/>
  <c r="L194" i="2"/>
  <c r="M214" i="2"/>
  <c r="L214" i="2"/>
  <c r="M173" i="2"/>
  <c r="L173" i="2"/>
  <c r="M166" i="2"/>
  <c r="L166" i="2"/>
  <c r="M160" i="2"/>
  <c r="L160" i="2"/>
  <c r="M157" i="2"/>
  <c r="L157" i="2"/>
  <c r="M148" i="2"/>
  <c r="L148" i="2"/>
  <c r="M193" i="2"/>
  <c r="L193" i="2"/>
  <c r="M190" i="2"/>
  <c r="L190" i="2"/>
  <c r="L375" i="2"/>
  <c r="L367" i="2"/>
  <c r="L360" i="2"/>
  <c r="L350" i="2"/>
  <c r="L339" i="2"/>
  <c r="L330" i="2"/>
  <c r="L320" i="2"/>
  <c r="L312" i="2"/>
  <c r="L304" i="2"/>
  <c r="L298" i="2"/>
  <c r="L295" i="2"/>
  <c r="L285" i="2"/>
  <c r="L273" i="2"/>
  <c r="L258" i="2"/>
  <c r="L254" i="2"/>
  <c r="L247" i="2"/>
  <c r="L240" i="2"/>
  <c r="L233" i="2"/>
  <c r="L227" i="2"/>
  <c r="L216" i="2"/>
  <c r="L211" i="2"/>
  <c r="M201" i="2"/>
  <c r="L201" i="2"/>
  <c r="L199" i="2"/>
  <c r="M195" i="2"/>
  <c r="L195" i="2"/>
  <c r="L189" i="2"/>
  <c r="M183" i="2"/>
  <c r="L183" i="2"/>
  <c r="M181" i="2"/>
  <c r="L181" i="2"/>
  <c r="M177" i="2"/>
  <c r="L177" i="2"/>
  <c r="L146" i="2"/>
  <c r="L140" i="2"/>
  <c r="L133" i="2"/>
  <c r="L129" i="2"/>
  <c r="L126" i="2"/>
  <c r="L122" i="2"/>
  <c r="L114" i="2"/>
  <c r="L107" i="2"/>
  <c r="L90" i="2"/>
  <c r="L83" i="2"/>
  <c r="L73" i="2"/>
  <c r="L69" i="2"/>
  <c r="L170" i="2"/>
  <c r="L164" i="2"/>
  <c r="L152" i="2"/>
  <c r="L147" i="2"/>
  <c r="L144" i="2"/>
  <c r="L138" i="2"/>
  <c r="L131" i="2"/>
  <c r="L124" i="2"/>
  <c r="L118" i="2"/>
  <c r="L112" i="2"/>
  <c r="L88" i="2"/>
  <c r="L84" i="2"/>
  <c r="L81" i="2"/>
  <c r="L75" i="2"/>
  <c r="L182" i="2"/>
  <c r="L180" i="2"/>
  <c r="L176" i="2"/>
  <c r="L169" i="2"/>
  <c r="L143" i="2"/>
  <c r="L117" i="2"/>
  <c r="L110" i="2"/>
  <c r="L104" i="2"/>
  <c r="L92" i="2"/>
  <c r="L85" i="2"/>
  <c r="A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 SCHRICKE</author>
  </authors>
  <commentList>
    <comment ref="A66" authorId="0" shapeId="0" xr:uid="{9581FE05-D460-438F-A42C-E5EC1975E48E}">
      <text>
        <r>
          <rPr>
            <b/>
            <sz val="9"/>
            <color indexed="81"/>
            <rFont val="Tahoma"/>
            <family val="2"/>
          </rPr>
          <t>boMyReport.5.1.3_x000D_
eJy9mOtu4kYUgAkJEHNLmm6r/qsVqWpSKeKykFWUtpIBU5w1hmBvkoKiyMCUTtfY1B5nl4oHap4jUp+rnhlzM0ZxViEgJDj38834jHHIeUVbYGSYaN/5yjifXalbNjR7qDOuICJ1W8an/3ZCobDzK9Y0jb9ADx2U+Lv6WB5bCAzvuBu+3KhjdVQG5j0w03Lr6kT+/abJtwRO4ommamh9YL6pCFecqDRYx6GpcCVBFBSij9SNPtB+qFxn/CwyZWM4QmoXahA9PmB7hthL6hCkVnRpLKZttQ0dRHvEwOkgFFfGI1ezFaId7WBjDCKUoAoFIg1gLXZIiao+sEHVMIe2RsywJlWFQOuL0EJQH1hMKLToT3TxxeipiooAy/dMiGwTYHFYqKRa5XKNqze5i3y7Xca5GOKJK9x2I1JJXbU+TuvZq0BrpKljLHsP9X7SzROTL0WSaikqqYrWrirgM9p2rVOurDTGPt90+HKrokyWqrz1757kcr1j1O+WRJQN2+wBUq/QjxAFzpYUrIYJB1DHiXAToT0RdoGmgbKq9Zyg/fWksXS3aus9BA19imQt5DQpvw50y8bhPZQb1WzrWl6mHApM+as1lGnUYJS/71Q4xbloeEn+wIsiP1muNwDvfU8EH/DpZYuNrwCzuAIJ0hGn648PXvzVIn9WUYLBDq+BPY/xNOzvKCpOku5c0LSsAJSTC64+hONz7evub0bQkXNlanTELbA9bQvFrPClW3s6Br20adRgtPc6olCazOoLADmCPXzobjvi18UaJaeHd78WS4X2qfSlTNftYBo1GNODTr1MTkA+N6ElBsCamDv5wGVmyo0jTiwijsj46PcQvpbE0rv2MuGwGzrBDQYmGKg4+lZg6lOOXuo0UzDqP3aIS3ZSN3Sk6oiV4cCZG870ULUxgn/b4Pano5Pc8dNLkXIjze0TpAMKN+x2FRw5rjctWJWxrg5hT1Qdt+fudG4A9J53HS4KtWy59tLTg0YNxvxbPAsK8/HBcp8BWwiw26PE0Wej72D5a+N9I9nDxwfTYJvw8d8eYBUITMsD+/K9VC8pLw2bRg0Gm+00BamhCHxLnvgVHGjIzEL4DZmZ8nXneOzCqcK5Sj3EPxRvTi/llyZOowYjnupcSOLErS7Q0ejY+x2NjvjFkeLPQU21SA4cUNDxP6YtHCJx/ScwnewaAmZkin9BNj3lHNrRltqDOhktCar8zTTs0eJ3r3fM9U40VRPoiNgshHGCMq1qVRCVFp/D1USvVM0GuemKuD/DueIq8a87lYZcmFQMy3K29C37C5srBtnW2ItaY/k+YcLZyBg6B9E/oL+D9d42doO3kV/fxjbHsWRtGiNgqsgwp3rvpFzcSuzPv7KHjuPh072lyZ6aOfi2h/eXtzsmeHeF9d3tnmbpa6nF6JJRfvfdGX2ttn2K739MaPE6MsHR6n3R+eE0weH54TTMYYAzOrMm8LqIvtzmd1Veesng9N6upxfPFjLZXCafzefJcxJ8feYY/J+mAro2msnyMSyrQn2FMnnwQUvC4285fj6ePcu8zc7iL6NvLBPye05wjpMT0RE7q4o99oqdwtjjAGvC+WR8Xg7fVaJPJHDryZp6D/UB5TG9u1wSPn+wEWgqch8ITc+lOJWSf0h/1Mf05LqChgYQyemak5sNPIjxWsUVA6la2dAMk8kXiydZ/MaKVNOwIIL3wE8nkZvlFR3ZkC3jU87NtNEk+U0n2ZPtLom56UTJjWfBQVOC1QZdU6WbhJ6uNaD2gbnhDUGTkIt/cwhdeuRZ6o6bhSmpvY/EeA8bL3xevIb/AQBqs4s=</t>
        </r>
      </text>
    </comment>
  </commentList>
</comments>
</file>

<file path=xl/sharedStrings.xml><?xml version="1.0" encoding="utf-8"?>
<sst xmlns="http://schemas.openxmlformats.org/spreadsheetml/2006/main" count="5435" uniqueCount="488">
  <si>
    <t>Matières consommables</t>
  </si>
  <si>
    <t>Fournitures consommables</t>
  </si>
  <si>
    <t>Fournitures consommables intracommunaut</t>
  </si>
  <si>
    <t>Variation des stocks autres approvision.</t>
  </si>
  <si>
    <t>Achats d'études et prestations de serv.</t>
  </si>
  <si>
    <t>Achats d'études hors CEE</t>
  </si>
  <si>
    <t>Achats d'études Non Taxable</t>
  </si>
  <si>
    <t>Electricité Montataire</t>
  </si>
  <si>
    <t>Electricité Canisy</t>
  </si>
  <si>
    <t>Electricité Chalon en champagne</t>
  </si>
  <si>
    <t>Electricité Bourgogne</t>
  </si>
  <si>
    <t>Electricité Cassel</t>
  </si>
  <si>
    <t>Eaux Montataire</t>
  </si>
  <si>
    <t>Eaux Dangy</t>
  </si>
  <si>
    <t>Eaux Chalon en Champagne</t>
  </si>
  <si>
    <t>Gaz Montataire</t>
  </si>
  <si>
    <t>Carburant - GO véhicule Utilitaire</t>
  </si>
  <si>
    <t>Carburant - Véhicule Tourisme</t>
  </si>
  <si>
    <t>Fournitures d'entretien et de petit équ.</t>
  </si>
  <si>
    <t>Vêtements de travail</t>
  </si>
  <si>
    <t>Achat petit équipement hors CEE</t>
  </si>
  <si>
    <t>Fournitures administratives</t>
  </si>
  <si>
    <t>Services extérieurs</t>
  </si>
  <si>
    <t>Sous-traitance générale</t>
  </si>
  <si>
    <t>FNP Sous-traitance</t>
  </si>
  <si>
    <t>Sous-traitance générale intracommunautai</t>
  </si>
  <si>
    <t>Sous-traitance AA Telecom</t>
  </si>
  <si>
    <t>Sous-traitance en autoliquidation de TVA</t>
  </si>
  <si>
    <t>FNP Sous-traitance en autoliquidation</t>
  </si>
  <si>
    <t>Sous Trait. Axecom Infra TVA Autoliquidé</t>
  </si>
  <si>
    <t>Sous Trait. AA telecom TVA Autoliquidé</t>
  </si>
  <si>
    <t>Sous-traitance non soumise à TVA</t>
  </si>
  <si>
    <t>Sous-traitance Etrangère hors CEE</t>
  </si>
  <si>
    <t>Crédit Bail 208 DV-555-CJ</t>
  </si>
  <si>
    <t>Crédit Bail Véhicules Utilitaires</t>
  </si>
  <si>
    <t>Crédit Bail Véhicules Tourismes</t>
  </si>
  <si>
    <t>Locations FRETIN</t>
  </si>
  <si>
    <t>Location Garage</t>
  </si>
  <si>
    <t>Loyer COLVERT NORD C1</t>
  </si>
  <si>
    <t>Loyer CANISY (50)</t>
  </si>
  <si>
    <t>Loyer SAINT MARTIN SUR LE PRE (51)</t>
  </si>
  <si>
    <t>Loyer DANGY (50)</t>
  </si>
  <si>
    <t>Loyer CASSEL (59)</t>
  </si>
  <si>
    <t>Loyer CHALON SUR SAONE (71)</t>
  </si>
  <si>
    <t>LLD Véhicules Utilitaires</t>
  </si>
  <si>
    <t>LLD Véhicules Particuliers</t>
  </si>
  <si>
    <t>LCD Véhicules Utilitaires</t>
  </si>
  <si>
    <t>LCD Véhicules Particulier</t>
  </si>
  <si>
    <t>Locations mobilières</t>
  </si>
  <si>
    <t>Locations Logiciel</t>
  </si>
  <si>
    <t>LLD Véhicules chantiers</t>
  </si>
  <si>
    <t>Locations Intracommunautaire</t>
  </si>
  <si>
    <t>Locations Traker</t>
  </si>
  <si>
    <t>Locations de Matériels</t>
  </si>
  <si>
    <t>Locations Geololcalisation</t>
  </si>
  <si>
    <t>Locations Geololcalisation - Portail</t>
  </si>
  <si>
    <t>Locations Abonnement Cloud Script &amp; Go</t>
  </si>
  <si>
    <t>Locations Alarme Bourgogne</t>
  </si>
  <si>
    <t>Locations Abonnement Verisure</t>
  </si>
  <si>
    <t>Charges locatives et de copropriété</t>
  </si>
  <si>
    <t>Charges locatives COLVERT NORD C1</t>
  </si>
  <si>
    <t>Entretien et réparations</t>
  </si>
  <si>
    <t>Entretien locaux Montataire</t>
  </si>
  <si>
    <t>Entretien Locaux Canisy</t>
  </si>
  <si>
    <t>Entretien Locaux Saint Martin sur le pré</t>
  </si>
  <si>
    <t>Entretien locaux Bourgogne</t>
  </si>
  <si>
    <t>Entretien locaux Cassel</t>
  </si>
  <si>
    <t>Sur biens mobiliers (entretien)</t>
  </si>
  <si>
    <t>Entretien Matériel de Transport Veh Util</t>
  </si>
  <si>
    <t>Entretien Matériel de Transport Veh Tour</t>
  </si>
  <si>
    <t>Maintenance</t>
  </si>
  <si>
    <t>Maintenance Licence Script&amp;Go</t>
  </si>
  <si>
    <t>Maintenance Licence BluePad</t>
  </si>
  <si>
    <t>Primes d'assurances</t>
  </si>
  <si>
    <t>Assurance Décès Inv / Prêt BPI</t>
  </si>
  <si>
    <t>Assurance Décès Inv / Prêt CDN</t>
  </si>
  <si>
    <t>Assurance / Prêt Clio AW-877-RR</t>
  </si>
  <si>
    <t>Multirisques</t>
  </si>
  <si>
    <t>Assurance / Prêt 07120217</t>
  </si>
  <si>
    <t>Extension Garantie VU</t>
  </si>
  <si>
    <t>Extension Garantie VP</t>
  </si>
  <si>
    <t>Prestation Annexe VU</t>
  </si>
  <si>
    <t>Assurance / Prêt BPI 1000 K€</t>
  </si>
  <si>
    <t>RC Mandataires sociaux</t>
  </si>
  <si>
    <t>Assurance RC Décennale Entreprise</t>
  </si>
  <si>
    <t>Assurance RC Batiment Génie Civil</t>
  </si>
  <si>
    <t>Assurance Véhicules</t>
  </si>
  <si>
    <t>Assurance Bris de machine</t>
  </si>
  <si>
    <t>Assurance Franchise</t>
  </si>
  <si>
    <t>Assurance Géolocalisation</t>
  </si>
  <si>
    <t>Assurance Marchandieses transportées</t>
  </si>
  <si>
    <t>Risques d'exploitation</t>
  </si>
  <si>
    <t>Assurance Article 83</t>
  </si>
  <si>
    <t>Assurance Perte Emploi</t>
  </si>
  <si>
    <t>Assurance Perte Exploitation</t>
  </si>
  <si>
    <t>Charges de propre Assureur Soumis TVA</t>
  </si>
  <si>
    <t>Charges de propre Assureur Non soumis</t>
  </si>
  <si>
    <t>Documentation générale</t>
  </si>
  <si>
    <t>Documentation technique</t>
  </si>
  <si>
    <t>Personnel intérimaire</t>
  </si>
  <si>
    <t>Personnel détaché ou prêté à l'entrep.</t>
  </si>
  <si>
    <t>Rémunérations d'intermédiaires et honor.</t>
  </si>
  <si>
    <t>Honoraires Intracommunautaires</t>
  </si>
  <si>
    <t>NATIXIS - Commission d'affacturage</t>
  </si>
  <si>
    <t>Honoraires</t>
  </si>
  <si>
    <t>Honoraires juridiques</t>
  </si>
  <si>
    <t>Frais d'actes et de contentieux</t>
  </si>
  <si>
    <t>Frais d'actes non soumis à TVA</t>
  </si>
  <si>
    <t>Prestations Administratives</t>
  </si>
  <si>
    <t>Prestations Informatique intracommunauta</t>
  </si>
  <si>
    <t>Divers</t>
  </si>
  <si>
    <t>Publicité, publications, relat. publique</t>
  </si>
  <si>
    <t>Annonces et insertions</t>
  </si>
  <si>
    <t>Foires et expositions</t>
  </si>
  <si>
    <t>Cadeaux à la clientèle</t>
  </si>
  <si>
    <t>Catalogues et imprimés</t>
  </si>
  <si>
    <t>Publications</t>
  </si>
  <si>
    <t>Divers (pourboires, dons courants...)</t>
  </si>
  <si>
    <t>Transports sur achats</t>
  </si>
  <si>
    <t>Transports sur achats intracommunautaire</t>
  </si>
  <si>
    <t>Frais de déplacement soumis à TVA</t>
  </si>
  <si>
    <t>Frais de déplacement non soumis à TVa</t>
  </si>
  <si>
    <t>Frais de déplacement / formation</t>
  </si>
  <si>
    <t>Frais déplacement divers</t>
  </si>
  <si>
    <t>Frais déplacement</t>
  </si>
  <si>
    <t>Frais de déménagement</t>
  </si>
  <si>
    <t>Réceptions</t>
  </si>
  <si>
    <t>Frais postaux</t>
  </si>
  <si>
    <t>Téléphone Fixe Cassel</t>
  </si>
  <si>
    <t>Téléphone portable</t>
  </si>
  <si>
    <t>Téléphone Fixe Fretin</t>
  </si>
  <si>
    <t>Téléphone Fixe Montataire</t>
  </si>
  <si>
    <t>Téléphone fixe Dangy</t>
  </si>
  <si>
    <t>Nom domaine / adresse mail</t>
  </si>
  <si>
    <t>Dict Services</t>
  </si>
  <si>
    <t>Téléphone fixe Chalon</t>
  </si>
  <si>
    <t>Téléphone fixe Bourgogne</t>
  </si>
  <si>
    <t>Abonnement Fibre Montataire</t>
  </si>
  <si>
    <t>Abonnement Fibre Canisy</t>
  </si>
  <si>
    <t>Abonnement Fibre Chalon en Champagne</t>
  </si>
  <si>
    <t>Abonnement Fibre Fretin</t>
  </si>
  <si>
    <t>Abonnement Internet Cassel</t>
  </si>
  <si>
    <t>Abonnement Fibre Bourgogne</t>
  </si>
  <si>
    <t>Services bancaires BP</t>
  </si>
  <si>
    <t>Service Télétrans BP</t>
  </si>
  <si>
    <t>Services bancaires CDN</t>
  </si>
  <si>
    <t>Service CYBERPLUS</t>
  </si>
  <si>
    <t>Concours divers (cotisations...)</t>
  </si>
  <si>
    <t>Abonnement DPO / RGPD</t>
  </si>
  <si>
    <t>Formation</t>
  </si>
  <si>
    <t>CUA</t>
  </si>
  <si>
    <t>Taxe d'apprentissage</t>
  </si>
  <si>
    <t>Taxe d'apprentissage Administratif</t>
  </si>
  <si>
    <t>Taxe d'apprentissage Etudes NORD</t>
  </si>
  <si>
    <t>CUFP</t>
  </si>
  <si>
    <t>Particip. employeurs/formation continue</t>
  </si>
  <si>
    <t>Formation Administratif</t>
  </si>
  <si>
    <t>Part. Form Continue Ch. d'affaire NORD</t>
  </si>
  <si>
    <t>Part. Form Continue Etudes NORD</t>
  </si>
  <si>
    <t>Allocation logement</t>
  </si>
  <si>
    <t>Particip. employeurs/effort construction</t>
  </si>
  <si>
    <t>Taxes foncières</t>
  </si>
  <si>
    <t>Autres impôts locaux</t>
  </si>
  <si>
    <t>Taxes sur les véhicules des sociétés</t>
  </si>
  <si>
    <t>Cotisation Foncère des Entreprises</t>
  </si>
  <si>
    <t>Cotisations foncières des entreprises</t>
  </si>
  <si>
    <t>Cotisation Valeur Ajoutée des Entreprise</t>
  </si>
  <si>
    <t>Droits d'enregistrement et de timbre</t>
  </si>
  <si>
    <t>Contribution sociale de solidarité</t>
  </si>
  <si>
    <t>Contribution DOETH</t>
  </si>
  <si>
    <t>Taxes diverses</t>
  </si>
  <si>
    <t>Salaires, appointements, comm. de base</t>
  </si>
  <si>
    <t>Salaires Axecom Infra</t>
  </si>
  <si>
    <t>Salaires</t>
  </si>
  <si>
    <t>Salaires Etude NORD</t>
  </si>
  <si>
    <t>Congés payés</t>
  </si>
  <si>
    <t>Congés payés Administatif</t>
  </si>
  <si>
    <t>Idemnités et avantages divers</t>
  </si>
  <si>
    <t>Chomage Partiel</t>
  </si>
  <si>
    <t>Avantages en nature</t>
  </si>
  <si>
    <t>Charges de sécu. soc. et de prévoyance</t>
  </si>
  <si>
    <t>Cotisations à l'URSSAF</t>
  </si>
  <si>
    <t>Cotisations à l'URSSAF Axecom Infra</t>
  </si>
  <si>
    <t>Cotisations à l'URSSAF Administatif</t>
  </si>
  <si>
    <t>Cot. URSSAF Etudes NORD</t>
  </si>
  <si>
    <t>Cotisations aux mutuelles</t>
  </si>
  <si>
    <t>Mutuelle Axecom Infra</t>
  </si>
  <si>
    <t>Mutuelle Adminsitratif</t>
  </si>
  <si>
    <t>Cotisations aux caisses de retraites</t>
  </si>
  <si>
    <t>Cotisations retraite Axecom Infra</t>
  </si>
  <si>
    <t>Retaite CIRCIA Administratif</t>
  </si>
  <si>
    <t>Cot. PROBTP Etude NORD</t>
  </si>
  <si>
    <t>Charges de prévoyance</t>
  </si>
  <si>
    <t>Prévoyance Axecom Infra</t>
  </si>
  <si>
    <t>Prévoyance Administatif</t>
  </si>
  <si>
    <t>Charges RETRAITE SUP</t>
  </si>
  <si>
    <t>Retraite Cadre Axecom Infra</t>
  </si>
  <si>
    <t>Cotisations Ch/CP Administratif</t>
  </si>
  <si>
    <t>Versements CSE Oeuvres Sociales</t>
  </si>
  <si>
    <t>Versements CSE Fonctionnement</t>
  </si>
  <si>
    <t>Médecine du travail</t>
  </si>
  <si>
    <t>Sécurité</t>
  </si>
  <si>
    <t>Médecine du travail Axecom Infra</t>
  </si>
  <si>
    <t>Médecine du traval administratif</t>
  </si>
  <si>
    <t>Médecine du travail Ch. d'affaire NORD</t>
  </si>
  <si>
    <t>Médecine du travail Etude NORD</t>
  </si>
  <si>
    <t>Crédit d'Impôt Compétitivité Emploi</t>
  </si>
  <si>
    <t>Pertes sur créances irrecouvrables</t>
  </si>
  <si>
    <t>Charges diverses de gestion courante</t>
  </si>
  <si>
    <t>Intérêts bancaires</t>
  </si>
  <si>
    <t>Intérêts Bancaires BP</t>
  </si>
  <si>
    <t>Intérêts sur prêt CLIO AW-877-RR AI</t>
  </si>
  <si>
    <t>Intérêts sur prêt BPI 1M€ / CDN</t>
  </si>
  <si>
    <t>Intérêts sur prêt Matériel CB</t>
  </si>
  <si>
    <t>Intérêts CDN BMW</t>
  </si>
  <si>
    <t>Intérêts BPA N° 08580658</t>
  </si>
  <si>
    <t>Intérêts / Prêt CDN 70 K€</t>
  </si>
  <si>
    <t>Intérêts BPA N° 05889907</t>
  </si>
  <si>
    <t>Intérêts sur Prêt CDN 500 k€</t>
  </si>
  <si>
    <t>Intérêt sur Prêt BPA 150 k€ Matériel</t>
  </si>
  <si>
    <t>Intérêt sur Prêt BPA Mercedes GLC</t>
  </si>
  <si>
    <t>Intérêt sur Prêt BPA 500k€</t>
  </si>
  <si>
    <t>Intérêts sur prêt BPI 1M€ / BPA</t>
  </si>
  <si>
    <t>Intérêts/ prêt CDN 75 k€  Matériel</t>
  </si>
  <si>
    <t>Intérêts / Prêt CDN 75 K€ Tarière</t>
  </si>
  <si>
    <t>Intérêts/ prêt CDN 85 k€  Matériel</t>
  </si>
  <si>
    <t>Intérêts/ prêt CDN 200 k€  Matériel</t>
  </si>
  <si>
    <t>Intérêts/ prêt CDN 75 k€  Tarière 2</t>
  </si>
  <si>
    <t>Intérêts/ prêt BPA Financement BFR</t>
  </si>
  <si>
    <t>Intérêts/ prêt CDN 200 K€ Matériel 03.20</t>
  </si>
  <si>
    <t>Intérêts/ prêt BPA 500 K€ Matériel 01.20</t>
  </si>
  <si>
    <t>Intérêts sur prêt BPI 1M€ 11.2019</t>
  </si>
  <si>
    <t>Intérêts sur prêt BPA 68 k€ Tarière</t>
  </si>
  <si>
    <t>Intérêts sur prêt BPA 65 k€ VD</t>
  </si>
  <si>
    <t>Intérêts sru prêt BPI / CDN 1 M€ DO66376</t>
  </si>
  <si>
    <t>Intérêts sru prêt BPI / BPA 1 M€ DOS7862</t>
  </si>
  <si>
    <t>Intérêts sru prêt BPI / 1 M€ DOS97536/00</t>
  </si>
  <si>
    <t>Intérêts sru prêt  PGE/ CDN 1 M€</t>
  </si>
  <si>
    <t>Intérêts cptes courants et dépôts créd.</t>
  </si>
  <si>
    <t>Intérêts sru prêt  PGE/ BPA 1 M€</t>
  </si>
  <si>
    <t>Intérêts sru prêt  PGE/ BPA 1 M€ BFR</t>
  </si>
  <si>
    <t>Intérêts courus sur emprunt</t>
  </si>
  <si>
    <t>Intérêts bancaires BPA</t>
  </si>
  <si>
    <t>Intérêts bancaires BPA Altitude</t>
  </si>
  <si>
    <t>Intérêts bancaires CDN</t>
  </si>
  <si>
    <t>Intérêts bancaires CDN Covage</t>
  </si>
  <si>
    <t>Charges exceptionnelles/ op. de gestion</t>
  </si>
  <si>
    <t>Pénalités sur marchés (dédits payés/a-v)</t>
  </si>
  <si>
    <t>Pénalités, amendes fiscales et pénales</t>
  </si>
  <si>
    <t>Autres charges except./ opér. de gestion</t>
  </si>
  <si>
    <t>Charges sur exerices antérieurs</t>
  </si>
  <si>
    <t>Valeurs comptables des él. d'actif cédés</t>
  </si>
  <si>
    <t>Immobilisations financières</t>
  </si>
  <si>
    <t>Dotations amortis. et prov. - ch. expl.</t>
  </si>
  <si>
    <t>Dotations amortis./ immo. incorporelles</t>
  </si>
  <si>
    <t>Dotations amortis./ immo. corporelles</t>
  </si>
  <si>
    <t>Dotations amortis. et prov. - Ch. excep.</t>
  </si>
  <si>
    <t>Dotations aux prov./risques et ch. excep</t>
  </si>
  <si>
    <t>Dotations prov./dépréciation exception.</t>
  </si>
  <si>
    <t>Particip. sal. aux fruits de l'expansion</t>
  </si>
  <si>
    <t>Impôts sur les bénéfices</t>
  </si>
  <si>
    <t>Crédit Impôt MECENAT</t>
  </si>
  <si>
    <t>Contribution Additionnelle à l'IS</t>
  </si>
  <si>
    <t>Travaux</t>
  </si>
  <si>
    <t>Vente de Travaux à 19.60 %</t>
  </si>
  <si>
    <t>Ventes France FAE</t>
  </si>
  <si>
    <t>Ventes de travaux à 10 %</t>
  </si>
  <si>
    <t>Ventes de travaux à 20 %</t>
  </si>
  <si>
    <t>Ventes de travaux TVA autoliquidée</t>
  </si>
  <si>
    <t>Etudes</t>
  </si>
  <si>
    <t>Etudes 20 %</t>
  </si>
  <si>
    <t>Prestations de Maintenance</t>
  </si>
  <si>
    <t>Produits des activités annexes</t>
  </si>
  <si>
    <t>Produits des activités annexes non taxab</t>
  </si>
  <si>
    <t>Produits des activités annexes FAE</t>
  </si>
  <si>
    <t>Rabais, rem., rist. accordés par l'entr.</t>
  </si>
  <si>
    <t>Travaux en cours</t>
  </si>
  <si>
    <t>Variation des stocks de produits</t>
  </si>
  <si>
    <t>Production immobilisée</t>
  </si>
  <si>
    <t>Subventions d'exploitation</t>
  </si>
  <si>
    <t>Produits divers de gestion courante</t>
  </si>
  <si>
    <t>Revenus des titres de participation</t>
  </si>
  <si>
    <t>Revenus des créances/ participations</t>
  </si>
  <si>
    <t>Revenus des autres créances</t>
  </si>
  <si>
    <t>Revenus des créances diverses</t>
  </si>
  <si>
    <t>Escomptes obtenus</t>
  </si>
  <si>
    <t>Produits exceptionnels/opér. de gestion</t>
  </si>
  <si>
    <t>Dédits et pénalités perçus/achats&amp;ventes</t>
  </si>
  <si>
    <t>Autres produits exceptionnels/opér. gest</t>
  </si>
  <si>
    <t>Produits exceptionnels sur exo ant</t>
  </si>
  <si>
    <t>Produits des cessions d'éléments d'actif</t>
  </si>
  <si>
    <t>Pdt cession elt Actif Taxable</t>
  </si>
  <si>
    <t>Pdts des cessions d'élts d'actif non tax</t>
  </si>
  <si>
    <t>Reprises/prov. risques et charges excep.</t>
  </si>
  <si>
    <t>Reprises/prov. dépréciations exception.</t>
  </si>
  <si>
    <t>Transfert de charges</t>
  </si>
  <si>
    <t>Transfert de charges de personnel</t>
  </si>
  <si>
    <t>Prest fournies Avantage nature personnel</t>
  </si>
  <si>
    <t>Compte</t>
  </si>
  <si>
    <t>Désignation</t>
  </si>
  <si>
    <t xml:space="preserve">dossier </t>
  </si>
  <si>
    <t>AXECOM</t>
  </si>
  <si>
    <t>période du</t>
  </si>
  <si>
    <t>au</t>
  </si>
  <si>
    <t>Date Année</t>
  </si>
  <si>
    <t>Date Mensuelle</t>
  </si>
  <si>
    <t>Solde</t>
  </si>
  <si>
    <t>ACHATS</t>
  </si>
  <si>
    <t>FOURNITURE</t>
  </si>
  <si>
    <t>VARIATION STOCK</t>
  </si>
  <si>
    <t>ETUDE</t>
  </si>
  <si>
    <t>MATERIEL</t>
  </si>
  <si>
    <t>FRAIS AGENCE</t>
  </si>
  <si>
    <t>FOURNITURE BUREAU</t>
  </si>
  <si>
    <t>SST</t>
  </si>
  <si>
    <t>LOYER ET CHARGES</t>
  </si>
  <si>
    <t>FRAIS GENERAUX</t>
  </si>
  <si>
    <t>DIVERS</t>
  </si>
  <si>
    <t>PERSONNEL INTERIMAIRE</t>
  </si>
  <si>
    <t>FRAIS DE DEPLACEMENT</t>
  </si>
  <si>
    <t>FORMATION</t>
  </si>
  <si>
    <t>IMPOTS ET TAXES</t>
  </si>
  <si>
    <t>CHARGES EXCEPTIONNELLES</t>
  </si>
  <si>
    <t>AMORTISSEMENTS</t>
  </si>
  <si>
    <t>PROVISIONS</t>
  </si>
  <si>
    <t>CA TRAVAUX</t>
  </si>
  <si>
    <t>CA ETUDE</t>
  </si>
  <si>
    <t>CA AUTRES</t>
  </si>
  <si>
    <t>VARIATION TEC</t>
  </si>
  <si>
    <t>AUTRES PRODUITS</t>
  </si>
  <si>
    <t>PRODUITS EXCEPTIONNELS</t>
  </si>
  <si>
    <t>DIVERS PRODUITS</t>
  </si>
  <si>
    <t>PRODUITS FINANCIERS</t>
  </si>
  <si>
    <t>Étiquettes de lignes</t>
  </si>
  <si>
    <t>Total général</t>
  </si>
  <si>
    <t>Étiquettes de colonnes</t>
  </si>
  <si>
    <t>PRODUIT</t>
  </si>
  <si>
    <t>CHARGE</t>
  </si>
  <si>
    <t>Charge &amp; produit</t>
  </si>
  <si>
    <t>ASSURANCE</t>
  </si>
  <si>
    <t>CHARGES FINANCIERES</t>
  </si>
  <si>
    <t>CHIFFRE D'AFFAIRES</t>
  </si>
  <si>
    <t>Terrain VARENNES LE GRAND</t>
  </si>
  <si>
    <t>Achat d'études CEE</t>
  </si>
  <si>
    <t>CATEGORIE 1</t>
  </si>
  <si>
    <t>CATEGORIE 2</t>
  </si>
  <si>
    <t>Locations gerbeur</t>
  </si>
  <si>
    <t>Assurance Transport</t>
  </si>
  <si>
    <t xml:space="preserve">Abonnement Fibre - Service Informatique </t>
  </si>
  <si>
    <t>report en arrière des déficis</t>
  </si>
  <si>
    <t>Divers services exterieurs</t>
  </si>
  <si>
    <t>Intitulé</t>
  </si>
  <si>
    <t>Date Ecriture</t>
  </si>
  <si>
    <t xml:space="preserve">Maint. - Licence Myreport - SYXPERIANE  </t>
  </si>
  <si>
    <t>Locations Fontaine</t>
  </si>
  <si>
    <t>Locations Garde Meuble</t>
  </si>
  <si>
    <t>MARGE COMMERCIALE</t>
  </si>
  <si>
    <t>PRODUCTION DE L'EXERCICE</t>
  </si>
  <si>
    <t>Péage</t>
  </si>
  <si>
    <t>NATURES</t>
  </si>
  <si>
    <t>ACHATS STOCKES</t>
  </si>
  <si>
    <t>SERVICES EXTERIEURS</t>
  </si>
  <si>
    <t>CHARGES DE PERSONNEL</t>
  </si>
  <si>
    <t>SUBVENTION</t>
  </si>
  <si>
    <t>TRANSFERT CHARGES EXP</t>
  </si>
  <si>
    <t>AUTRES CHARGES</t>
  </si>
  <si>
    <t>IMPOTS SOCIETE</t>
  </si>
  <si>
    <t>PARTICIPATION</t>
  </si>
  <si>
    <t>CHIFFRE AFFAIRE</t>
  </si>
  <si>
    <t>PRODUCTION STOCKEES</t>
  </si>
  <si>
    <t>PRODUCTION IMMOBILISEE</t>
  </si>
  <si>
    <t>1  - MARGE COMMERCIALE</t>
  </si>
  <si>
    <t xml:space="preserve"> 2 - PRODUCTION DE L'EXERCICE</t>
  </si>
  <si>
    <t>3 -  VALEUR AJOUTEE (1+2 - SERVICES EXTERIEURS)</t>
  </si>
  <si>
    <t>4 - EBE (3+ subv - impot - charges personnel)</t>
  </si>
  <si>
    <t>5 - RESULTAT EXPLOITATION  (4+ rep prov expl + transfert ch + autres pro - autres char - DAP)</t>
  </si>
  <si>
    <t>6 - RCAI (5 + pdt fin - ch fin)</t>
  </si>
  <si>
    <t>7 - RST EXCEP : (pdt Exc - Ch Excp)</t>
  </si>
  <si>
    <t>8 RST  (6+7 - IS - Participation)</t>
  </si>
  <si>
    <t>VALEUR AJOUTEE</t>
  </si>
  <si>
    <t>EBE</t>
  </si>
  <si>
    <t>RESULTAT EXPLOITATION</t>
  </si>
  <si>
    <t>RESULTAT COURANT</t>
  </si>
  <si>
    <t>RESULTAT</t>
  </si>
  <si>
    <t>Prestation Annexe VP</t>
  </si>
  <si>
    <t>Assurance EDF Dépannage</t>
  </si>
  <si>
    <t>Frais accessoire d'achat</t>
  </si>
  <si>
    <t>Agence</t>
  </si>
  <si>
    <t xml:space="preserve">AGENCE NORD                             </t>
  </si>
  <si>
    <t>Assurance prêt BPA 1500 k€ PGE</t>
  </si>
  <si>
    <t xml:space="preserve">Intérêts sru prêt BPI / BPA 1500 k€ </t>
  </si>
  <si>
    <t>Eaux Bourgogne</t>
  </si>
  <si>
    <t xml:space="preserve">Assurance </t>
  </si>
  <si>
    <t>Loyer Ferme de montgarny</t>
  </si>
  <si>
    <t>Produits des activités annexes (enc)</t>
  </si>
  <si>
    <t>Abonnement Fibre - BRESLES</t>
  </si>
  <si>
    <t>Téléphone fixe Breles</t>
  </si>
  <si>
    <t>Réceptions non soumis à tva</t>
  </si>
  <si>
    <t>Eaux Bresles</t>
  </si>
  <si>
    <t>Prestations de services intracom</t>
  </si>
  <si>
    <t>BPI Commissions engagement et frais</t>
  </si>
  <si>
    <t>Telephone Call Contact NS NG</t>
  </si>
  <si>
    <t>Assurance prêt CDN 1000 k€ PGE</t>
  </si>
  <si>
    <t>Intérêts Avance + BPI</t>
  </si>
  <si>
    <t>Abonnement DSO SIP OTT Teams</t>
  </si>
  <si>
    <t>Services bancaires BPI</t>
  </si>
  <si>
    <t>FAE</t>
  </si>
  <si>
    <t>Numéro Pièce Tiers</t>
  </si>
  <si>
    <t>Péage non soumis à TVA</t>
  </si>
  <si>
    <t>Loyer Montluçon</t>
  </si>
  <si>
    <t>Cotisation diverses</t>
  </si>
  <si>
    <t>EXCEPTIONNEL</t>
  </si>
  <si>
    <t>Bonus</t>
  </si>
  <si>
    <t>Journal</t>
  </si>
  <si>
    <t xml:space="preserve">AB </t>
  </si>
  <si>
    <t xml:space="preserve">FP </t>
  </si>
  <si>
    <t xml:space="preserve">AC </t>
  </si>
  <si>
    <t xml:space="preserve">P3 </t>
  </si>
  <si>
    <t xml:space="preserve">OD </t>
  </si>
  <si>
    <t xml:space="preserve">FG </t>
  </si>
  <si>
    <t xml:space="preserve">VT </t>
  </si>
  <si>
    <t>BPA</t>
  </si>
  <si>
    <t xml:space="preserve">SG </t>
  </si>
  <si>
    <t xml:space="preserve">NF </t>
  </si>
  <si>
    <t>PAY</t>
  </si>
  <si>
    <t>Loyer Chalon en Champagne</t>
  </si>
  <si>
    <t>Abonnement Fibre - Auvergne</t>
  </si>
  <si>
    <t>ventilation agence Brut Production</t>
  </si>
  <si>
    <t>ventilation agence Brut Adminstratif</t>
  </si>
  <si>
    <t>Ventilation agence charges soc production</t>
  </si>
  <si>
    <t>Ventilation agence charges soc Admin.</t>
  </si>
  <si>
    <t>Congés payés Production</t>
  </si>
  <si>
    <t>Cotisations Ch/CP Production</t>
  </si>
  <si>
    <t>COUT SALARIES ADM</t>
  </si>
  <si>
    <t>NIVEAU 1</t>
  </si>
  <si>
    <t>NIVEAU 2</t>
  </si>
  <si>
    <t xml:space="preserve">NIVEAU 3 </t>
  </si>
  <si>
    <t>COÜT PRODUCTION</t>
  </si>
  <si>
    <t xml:space="preserve"> PRODUCTION</t>
  </si>
  <si>
    <t>SUBVENTIONS</t>
  </si>
  <si>
    <t>REMBOURSEMENT</t>
  </si>
  <si>
    <t>FINANCIER</t>
  </si>
  <si>
    <t>STRUCTURE</t>
  </si>
  <si>
    <t>VEHICULE -CARBURANT</t>
  </si>
  <si>
    <t>MATEIREL -PETIT OUTILLAGE</t>
  </si>
  <si>
    <t>VEHICULE - LOCATION</t>
  </si>
  <si>
    <t>MATERIEL - LOCATION</t>
  </si>
  <si>
    <t>MATERIEL - ENTRETIEN</t>
  </si>
  <si>
    <t>VEHICULE- ENTRETIEN</t>
  </si>
  <si>
    <t>VEHICULE - ASSURANCE</t>
  </si>
  <si>
    <t>VEHICULE- PEAGE</t>
  </si>
  <si>
    <t>MAIN OEUVRE</t>
  </si>
  <si>
    <t>PAYE</t>
  </si>
  <si>
    <t>CHARGE ET PRODUITS</t>
  </si>
  <si>
    <t>INDICATEUR</t>
  </si>
  <si>
    <t>MARGE CHANTIER</t>
  </si>
  <si>
    <t>Total COÜT PRODUCTION</t>
  </si>
  <si>
    <t>Total STRUCTURE</t>
  </si>
  <si>
    <t>Total  PRODUCTION</t>
  </si>
  <si>
    <t>Rémunation président Conseil surveillance</t>
  </si>
  <si>
    <t>Loyer Mery (74)</t>
  </si>
  <si>
    <t>Electricité Fretin</t>
  </si>
  <si>
    <t>Entretien locaux Fretin</t>
  </si>
  <si>
    <t>Autres produits financiers</t>
  </si>
  <si>
    <t>RESULTAT AVANT IMPOT</t>
  </si>
  <si>
    <t>INDICATEUR2</t>
  </si>
  <si>
    <t>% MARGE CHANTIER</t>
  </si>
  <si>
    <t>% EBE</t>
  </si>
  <si>
    <t>% RESULTAT COURANT</t>
  </si>
  <si>
    <t>% RESULTAT AVANT IMPOT</t>
  </si>
  <si>
    <t>Montant Production</t>
  </si>
  <si>
    <t>PREV</t>
  </si>
  <si>
    <t>SOUS TRAITANCE</t>
  </si>
  <si>
    <t>Réalisé</t>
  </si>
  <si>
    <t>prévsions</t>
  </si>
  <si>
    <t>Ecarts</t>
  </si>
  <si>
    <t>Total Réalisé</t>
  </si>
  <si>
    <t>Total prévsions</t>
  </si>
  <si>
    <t>Total Ecarts</t>
  </si>
  <si>
    <t>Total MAIN OEUVRE</t>
  </si>
  <si>
    <t>Total SOUS TRAITANCE</t>
  </si>
  <si>
    <t>Electricité Mery</t>
  </si>
  <si>
    <t>Charges locatives Mery</t>
  </si>
  <si>
    <t>Segment Visible</t>
  </si>
  <si>
    <t>O</t>
  </si>
  <si>
    <t>Total SST</t>
  </si>
  <si>
    <t>Total PAYE</t>
  </si>
  <si>
    <t xml:space="preserve"> COMPARATIF  REALISATIONS - PREVISIONS PAR AGENCE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</si>
</sst>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_ ;\-0\ "/>
    <numFmt numFmtId="167" formatCode="mm/yyyy"/>
    <numFmt numFmtId="169" formatCode="#,##0.00\ &quot;€&quot;"/>
    <numFmt numFmtId="170" formatCode="#,##0\ &quot;€&quot;"/>
    <numFmt numFmtId="171" formatCode="_-* #,##0.00\ [$€-40C]_-;\-* #,##0.00\ [$€-40C]_-;_-* &quot;-&quot;??\ [$€-40C]_-;_-@_-"/>
  </numFmts>
  <fonts count="3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9"/>
      <name val="Verdana"/>
      <family val="2"/>
    </font>
    <font>
      <sz val="11"/>
      <color indexed="8"/>
      <name val="Calibri"/>
      <family val="2"/>
    </font>
    <font>
      <b/>
      <sz val="8"/>
      <color indexed="9"/>
      <name val="Arial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1B8"/>
      <name val="Century Gothic"/>
      <family val="2"/>
    </font>
    <font>
      <sz val="11"/>
      <color rgb="FF5F6A77"/>
      <name val="Century Gothic"/>
      <family val="2"/>
    </font>
    <font>
      <sz val="8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color theme="1"/>
      <name val="Calibri Light"/>
      <family val="2"/>
    </font>
    <font>
      <sz val="14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2"/>
      <color theme="4" tint="-0.249977111117893"/>
      <name val="Calibri Light"/>
      <family val="2"/>
    </font>
    <font>
      <sz val="14"/>
      <color theme="9" tint="-0.249977111117893"/>
      <name val="Calibri"/>
      <family val="2"/>
      <scheme val="minor"/>
    </font>
    <font>
      <b/>
      <sz val="26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FF00"/>
      <name val="Calibri"/>
      <family val="2"/>
      <scheme val="minor"/>
    </font>
    <font>
      <sz val="14"/>
      <color theme="4" tint="-0.249977111117893"/>
      <name val="Calibri Light"/>
      <family val="2"/>
    </font>
    <font>
      <u/>
      <sz val="14"/>
      <color theme="3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4"/>
      <color theme="9"/>
      <name val="Calibri"/>
      <family val="2"/>
      <scheme val="minor"/>
    </font>
    <font>
      <sz val="14"/>
      <color theme="9"/>
      <name val="Calibri"/>
      <family val="2"/>
      <scheme val="minor"/>
    </font>
    <font>
      <sz val="11"/>
      <name val="Calibri"/>
      <family val="2"/>
      <scheme val="minor"/>
    </font>
    <font>
      <u/>
      <sz val="14"/>
      <name val="Calibri"/>
      <family val="2"/>
      <scheme val="minor"/>
    </font>
    <font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/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/>
      <top/>
      <bottom style="medium">
        <color rgb="FF0071B8"/>
      </bottom>
      <diagonal/>
    </border>
    <border>
      <left/>
      <right style="dotted">
        <color rgb="FF0071B8"/>
      </right>
      <top/>
      <bottom style="dotted">
        <color rgb="FF0071B8"/>
      </bottom>
      <diagonal/>
    </border>
    <border>
      <left style="dotted">
        <color rgb="FF0071B8"/>
      </left>
      <right style="dotted">
        <color rgb="FF0071B8"/>
      </right>
      <top/>
      <bottom style="dotted">
        <color rgb="FF0071B8"/>
      </bottom>
      <diagonal/>
    </border>
    <border>
      <left style="dotted">
        <color rgb="FF0071B8"/>
      </left>
      <right/>
      <top/>
      <bottom style="dotted">
        <color rgb="FF0071B8"/>
      </bottom>
      <diagonal/>
    </border>
    <border>
      <left/>
      <right style="dotted">
        <color rgb="FF0071B8"/>
      </right>
      <top style="dotted">
        <color rgb="FF0071B8"/>
      </top>
      <bottom style="dotted">
        <color rgb="FF0071B8"/>
      </bottom>
      <diagonal/>
    </border>
    <border>
      <left style="dotted">
        <color rgb="FF0071B8"/>
      </left>
      <right style="dotted">
        <color rgb="FF0071B8"/>
      </right>
      <top style="dotted">
        <color rgb="FF0071B8"/>
      </top>
      <bottom style="dotted">
        <color rgb="FF0071B8"/>
      </bottom>
      <diagonal/>
    </border>
    <border>
      <left style="dotted">
        <color rgb="FF0071B8"/>
      </left>
      <right/>
      <top style="dotted">
        <color rgb="FF0071B8"/>
      </top>
      <bottom style="dotted">
        <color rgb="FF0071B8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49" fontId="2" fillId="0" borderId="0" xfId="0" applyNumberFormat="1" applyFont="1"/>
    <xf numFmtId="0" fontId="3" fillId="0" borderId="0" xfId="0" applyFont="1"/>
    <xf numFmtId="14" fontId="3" fillId="2" borderId="0" xfId="0" applyNumberFormat="1" applyFont="1" applyFill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2" fillId="2" borderId="0" xfId="0" applyNumberFormat="1" applyFont="1" applyFill="1"/>
    <xf numFmtId="0" fontId="4" fillId="3" borderId="0" xfId="0" applyFont="1" applyFill="1" applyAlignment="1">
      <alignment horizontal="center" vertical="center"/>
    </xf>
    <xf numFmtId="0" fontId="2" fillId="0" borderId="0" xfId="0" applyFont="1"/>
    <xf numFmtId="0" fontId="2" fillId="2" borderId="0" xfId="0" applyFont="1" applyFill="1"/>
    <xf numFmtId="166" fontId="3" fillId="0" borderId="0" xfId="1" applyNumberFormat="1" applyFont="1" applyFill="1" applyBorder="1" applyAlignment="1" applyProtection="1"/>
    <xf numFmtId="2" fontId="1" fillId="0" borderId="0" xfId="0" applyNumberFormat="1" applyFont="1" applyAlignment="1">
      <alignment horizontal="center"/>
    </xf>
    <xf numFmtId="2" fontId="1" fillId="0" borderId="0" xfId="0" applyNumberFormat="1" applyFont="1"/>
    <xf numFmtId="1" fontId="2" fillId="0" borderId="0" xfId="0" applyNumberFormat="1" applyFont="1"/>
    <xf numFmtId="3" fontId="9" fillId="4" borderId="5" xfId="0" applyNumberFormat="1" applyFont="1" applyFill="1" applyBorder="1" applyAlignment="1">
      <alignment vertical="center"/>
    </xf>
    <xf numFmtId="3" fontId="9" fillId="4" borderId="8" xfId="0" applyNumberFormat="1" applyFont="1" applyFill="1" applyBorder="1" applyAlignment="1">
      <alignment vertical="center"/>
    </xf>
    <xf numFmtId="49" fontId="9" fillId="4" borderId="5" xfId="0" applyNumberFormat="1" applyFont="1" applyFill="1" applyBorder="1" applyAlignment="1">
      <alignment vertical="center"/>
    </xf>
    <xf numFmtId="49" fontId="9" fillId="4" borderId="8" xfId="0" applyNumberFormat="1" applyFont="1" applyFill="1" applyBorder="1" applyAlignment="1">
      <alignment vertical="center"/>
    </xf>
    <xf numFmtId="14" fontId="9" fillId="4" borderId="7" xfId="0" applyNumberFormat="1" applyFont="1" applyFill="1" applyBorder="1" applyAlignment="1">
      <alignment vertical="center"/>
    </xf>
    <xf numFmtId="167" fontId="3" fillId="0" borderId="0" xfId="0" applyNumberFormat="1" applyFont="1"/>
    <xf numFmtId="17" fontId="9" fillId="4" borderId="5" xfId="0" applyNumberFormat="1" applyFont="1" applyFill="1" applyBorder="1" applyAlignment="1">
      <alignment vertical="center"/>
    </xf>
    <xf numFmtId="17" fontId="9" fillId="4" borderId="8" xfId="0" applyNumberFormat="1" applyFont="1" applyFill="1" applyBorder="1" applyAlignment="1">
      <alignment vertical="center"/>
    </xf>
    <xf numFmtId="0" fontId="0" fillId="2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0" borderId="0" xfId="0" applyAlignment="1">
      <alignment horizontal="center"/>
    </xf>
    <xf numFmtId="49" fontId="9" fillId="4" borderId="6" xfId="0" applyNumberFormat="1" applyFont="1" applyFill="1" applyBorder="1" applyAlignment="1">
      <alignment vertical="center"/>
    </xf>
    <xf numFmtId="49" fontId="9" fillId="4" borderId="9" xfId="0" applyNumberFormat="1" applyFont="1" applyFill="1" applyBorder="1" applyAlignment="1">
      <alignment vertical="center"/>
    </xf>
    <xf numFmtId="4" fontId="9" fillId="4" borderId="5" xfId="0" applyNumberFormat="1" applyFont="1" applyFill="1" applyBorder="1" applyAlignment="1">
      <alignment vertical="center"/>
    </xf>
    <xf numFmtId="4" fontId="9" fillId="4" borderId="8" xfId="0" applyNumberFormat="1" applyFont="1" applyFill="1" applyBorder="1" applyAlignment="1">
      <alignment vertical="center"/>
    </xf>
    <xf numFmtId="14" fontId="3" fillId="0" borderId="0" xfId="0" applyNumberFormat="1" applyFont="1"/>
    <xf numFmtId="0" fontId="6" fillId="0" borderId="0" xfId="0" applyFont="1"/>
    <xf numFmtId="0" fontId="0" fillId="0" borderId="0" xfId="0" applyAlignment="1">
      <alignment horizontal="center" wrapText="1"/>
    </xf>
    <xf numFmtId="0" fontId="13" fillId="0" borderId="0" xfId="0" applyFont="1"/>
    <xf numFmtId="0" fontId="12" fillId="0" borderId="0" xfId="0" applyFont="1"/>
    <xf numFmtId="0" fontId="15" fillId="0" borderId="0" xfId="0" applyFont="1"/>
    <xf numFmtId="0" fontId="14" fillId="0" borderId="0" xfId="0" applyFont="1"/>
    <xf numFmtId="0" fontId="0" fillId="0" borderId="0" xfId="0" applyAlignment="1">
      <alignment horizontal="left"/>
    </xf>
    <xf numFmtId="169" fontId="16" fillId="5" borderId="0" xfId="0" applyNumberFormat="1" applyFont="1" applyFill="1"/>
    <xf numFmtId="10" fontId="16" fillId="5" borderId="0" xfId="0" applyNumberFormat="1" applyFont="1" applyFill="1"/>
    <xf numFmtId="0" fontId="0" fillId="0" borderId="0" xfId="0" applyAlignment="1">
      <alignment horizontal="center" vertical="center"/>
    </xf>
    <xf numFmtId="0" fontId="17" fillId="0" borderId="0" xfId="0" applyFont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8" fillId="0" borderId="0" xfId="0" applyFont="1"/>
    <xf numFmtId="0" fontId="20" fillId="0" borderId="0" xfId="0" applyFont="1"/>
    <xf numFmtId="0" fontId="21" fillId="14" borderId="0" xfId="0" applyFont="1" applyFill="1" applyAlignment="1">
      <alignment horizontal="left"/>
    </xf>
    <xf numFmtId="0" fontId="18" fillId="0" borderId="0" xfId="0" applyFont="1" applyAlignment="1">
      <alignment horizontal="center"/>
    </xf>
    <xf numFmtId="0" fontId="11" fillId="15" borderId="0" xfId="0" applyFont="1" applyFill="1"/>
    <xf numFmtId="0" fontId="11" fillId="0" borderId="0" xfId="0" applyFont="1"/>
    <xf numFmtId="0" fontId="3" fillId="15" borderId="0" xfId="0" applyFont="1" applyFill="1"/>
    <xf numFmtId="0" fontId="11" fillId="15" borderId="0" xfId="0" applyFont="1" applyFill="1" applyAlignment="1">
      <alignment horizontal="left"/>
    </xf>
    <xf numFmtId="0" fontId="11" fillId="0" borderId="0" xfId="0" applyFont="1" applyAlignment="1">
      <alignment horizontal="left"/>
    </xf>
    <xf numFmtId="164" fontId="11" fillId="15" borderId="0" xfId="2" applyFont="1" applyFill="1"/>
    <xf numFmtId="164" fontId="11" fillId="0" borderId="0" xfId="2" applyFont="1"/>
    <xf numFmtId="169" fontId="16" fillId="5" borderId="0" xfId="0" applyNumberFormat="1" applyFont="1" applyFill="1" applyAlignment="1">
      <alignment horizontal="center"/>
    </xf>
    <xf numFmtId="0" fontId="19" fillId="6" borderId="0" xfId="0" applyFont="1" applyFill="1" applyAlignment="1">
      <alignment horizontal="center"/>
    </xf>
    <xf numFmtId="170" fontId="0" fillId="5" borderId="10" xfId="0" applyNumberFormat="1" applyFill="1" applyBorder="1" applyAlignment="1">
      <alignment horizontal="center"/>
    </xf>
    <xf numFmtId="170" fontId="21" fillId="14" borderId="10" xfId="0" applyNumberFormat="1" applyFont="1" applyFill="1" applyBorder="1" applyAlignment="1">
      <alignment horizontal="center"/>
    </xf>
    <xf numFmtId="170" fontId="16" fillId="5" borderId="10" xfId="0" applyNumberFormat="1" applyFont="1" applyFill="1" applyBorder="1" applyAlignment="1">
      <alignment horizontal="center"/>
    </xf>
    <xf numFmtId="170" fontId="16" fillId="5" borderId="11" xfId="0" applyNumberFormat="1" applyFont="1" applyFill="1" applyBorder="1" applyAlignment="1">
      <alignment horizontal="center"/>
    </xf>
    <xf numFmtId="170" fontId="0" fillId="5" borderId="11" xfId="0" applyNumberFormat="1" applyFill="1" applyBorder="1" applyAlignment="1">
      <alignment horizontal="center"/>
    </xf>
    <xf numFmtId="170" fontId="21" fillId="14" borderId="11" xfId="0" applyNumberFormat="1" applyFont="1" applyFill="1" applyBorder="1" applyAlignment="1">
      <alignment horizontal="center"/>
    </xf>
    <xf numFmtId="14" fontId="9" fillId="2" borderId="4" xfId="0" applyNumberFormat="1" applyFont="1" applyFill="1" applyBorder="1" applyAlignment="1">
      <alignment vertical="center"/>
    </xf>
    <xf numFmtId="49" fontId="9" fillId="2" borderId="8" xfId="0" applyNumberFormat="1" applyFont="1" applyFill="1" applyBorder="1" applyAlignment="1">
      <alignment vertical="center"/>
    </xf>
    <xf numFmtId="171" fontId="23" fillId="5" borderId="11" xfId="0" applyNumberFormat="1" applyFont="1" applyFill="1" applyBorder="1" applyAlignment="1">
      <alignment horizontal="center"/>
    </xf>
    <xf numFmtId="171" fontId="24" fillId="14" borderId="11" xfId="0" applyNumberFormat="1" applyFont="1" applyFill="1" applyBorder="1" applyAlignment="1">
      <alignment horizontal="center"/>
    </xf>
    <xf numFmtId="171" fontId="25" fillId="5" borderId="11" xfId="0" applyNumberFormat="1" applyFont="1" applyFill="1" applyBorder="1" applyAlignment="1">
      <alignment horizontal="center"/>
    </xf>
    <xf numFmtId="171" fontId="23" fillId="5" borderId="12" xfId="0" applyNumberFormat="1" applyFont="1" applyFill="1" applyBorder="1" applyAlignment="1">
      <alignment horizontal="center"/>
    </xf>
    <xf numFmtId="171" fontId="24" fillId="14" borderId="12" xfId="0" applyNumberFormat="1" applyFont="1" applyFill="1" applyBorder="1" applyAlignment="1">
      <alignment horizontal="center"/>
    </xf>
    <xf numFmtId="171" fontId="25" fillId="5" borderId="12" xfId="0" applyNumberFormat="1" applyFont="1" applyFill="1" applyBorder="1" applyAlignment="1">
      <alignment horizontal="center"/>
    </xf>
    <xf numFmtId="170" fontId="26" fillId="5" borderId="11" xfId="0" applyNumberFormat="1" applyFont="1" applyFill="1" applyBorder="1" applyAlignment="1">
      <alignment horizontal="center"/>
    </xf>
    <xf numFmtId="170" fontId="27" fillId="14" borderId="11" xfId="0" applyNumberFormat="1" applyFont="1" applyFill="1" applyBorder="1" applyAlignment="1">
      <alignment horizontal="center"/>
    </xf>
    <xf numFmtId="170" fontId="28" fillId="5" borderId="11" xfId="0" applyNumberFormat="1" applyFont="1" applyFill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indent="1"/>
    </xf>
    <xf numFmtId="0" fontId="0" fillId="0" borderId="0" xfId="0" applyFill="1" applyAlignment="1">
      <alignment horizontal="left" indent="2"/>
    </xf>
    <xf numFmtId="0" fontId="0" fillId="0" borderId="0" xfId="0" applyFill="1" applyAlignment="1">
      <alignment horizontal="left" indent="3"/>
    </xf>
    <xf numFmtId="0" fontId="0" fillId="0" borderId="0" xfId="0" applyFill="1" applyAlignment="1">
      <alignment horizontal="left" indent="4"/>
    </xf>
    <xf numFmtId="0" fontId="16" fillId="5" borderId="0" xfId="0" applyFont="1" applyFill="1" applyBorder="1" applyAlignment="1">
      <alignment horizontal="left"/>
    </xf>
    <xf numFmtId="0" fontId="19" fillId="6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/>
    </xf>
    <xf numFmtId="0" fontId="22" fillId="0" borderId="11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19" fillId="6" borderId="0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171" fontId="23" fillId="0" borderId="12" xfId="0" applyNumberFormat="1" applyFont="1" applyFill="1" applyBorder="1" applyAlignment="1">
      <alignment horizontal="center" vertical="center" wrapText="1"/>
    </xf>
  </cellXfs>
  <cellStyles count="3">
    <cellStyle name="Milliers" xfId="1" builtinId="3"/>
    <cellStyle name="Monétaire" xfId="2" builtinId="4"/>
    <cellStyle name="Normal" xfId="0" builtinId="0"/>
  </cellStyles>
  <dxfs count="541">
    <dxf>
      <font>
        <color auto="1"/>
      </font>
    </dxf>
    <dxf>
      <numFmt numFmtId="171" formatCode="_-* #,##0.00\ [$€-40C]_-;\-* #,##0.00\ [$€-40C]_-;_-* &quot;-&quot;??\ [$€-40C]_-;_-@_-"/>
    </dxf>
    <dxf>
      <font>
        <color theme="9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4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vertical style="hair">
          <color auto="1"/>
        </vertical>
      </border>
    </dxf>
    <dxf>
      <border>
        <vertical style="hair">
          <color auto="1"/>
        </vertical>
      </border>
    </dxf>
    <dxf>
      <border>
        <vertical style="hair">
          <color auto="1"/>
        </vertical>
      </border>
    </dxf>
    <dxf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</border>
    </dxf>
    <dxf>
      <font>
        <color theme="4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0" formatCode="#,##0\ &quot;€&quot;"/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color theme="3"/>
      </font>
      <fill>
        <patternFill>
          <fgColor theme="3" tint="0.79998168889431442"/>
        </patternFill>
      </fill>
    </dxf>
    <dxf>
      <font>
        <color theme="3"/>
      </font>
      <fill>
        <patternFill>
          <fgColor theme="3" tint="0.79998168889431442"/>
        </patternFill>
      </fill>
    </dxf>
    <dxf>
      <font>
        <color theme="3"/>
      </font>
      <fill>
        <patternFill>
          <fgColor theme="3" tint="0.79998168889431442"/>
        </patternFill>
      </fill>
    </dxf>
    <dxf>
      <font>
        <color theme="3"/>
      </font>
      <fill>
        <patternFill>
          <fgColor theme="3" tint="0.79998168889431442"/>
        </patternFill>
      </fill>
    </dxf>
    <dxf>
      <font>
        <color theme="3"/>
      </font>
      <fill>
        <patternFill>
          <fgColor theme="3" tint="0.79998168889431442"/>
        </patternFill>
      </fill>
    </dxf>
    <dxf>
      <font>
        <color theme="3"/>
      </font>
      <fill>
        <patternFill>
          <fgColor theme="3" tint="0.79998168889431442"/>
        </patternFill>
      </fill>
    </dxf>
    <dxf>
      <font>
        <color theme="3"/>
      </font>
    </dxf>
    <dxf>
      <font>
        <color theme="3"/>
      </font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numFmt numFmtId="170" formatCode="#,##0\ &quot;€&quot;"/>
    </dxf>
    <dxf>
      <font>
        <u/>
        <color rgb="FFFF0000"/>
      </font>
      <fill>
        <patternFill patternType="solid">
          <fgColor indexed="64"/>
          <bgColor rgb="FFFFFF00"/>
        </patternFill>
      </fill>
    </dxf>
    <dxf>
      <font>
        <u/>
        <color rgb="FFFF0000"/>
      </font>
      <fill>
        <patternFill patternType="solid">
          <fgColor indexed="64"/>
          <bgColor rgb="FFFFFF00"/>
        </patternFill>
      </fill>
    </dxf>
    <dxf>
      <font>
        <u/>
        <color rgb="FFFF0000"/>
      </font>
      <fill>
        <patternFill patternType="solid">
          <fgColor indexed="64"/>
          <bgColor rgb="FFFFFF00"/>
        </patternFill>
      </fill>
    </dxf>
    <dxf>
      <font>
        <u/>
        <color rgb="FFFF0000"/>
      </font>
      <fill>
        <patternFill patternType="solid">
          <fgColor indexed="64"/>
          <bgColor rgb="FFFFFF00"/>
        </patternFill>
      </fill>
    </dxf>
    <dxf>
      <alignment vertical="center"/>
    </dxf>
    <dxf>
      <alignment vertical="center"/>
    </dxf>
    <dxf>
      <alignment vertical="center"/>
    </dxf>
    <dxf>
      <font>
        <u/>
        <color rgb="FFFF0000"/>
      </font>
      <fill>
        <patternFill patternType="solid">
          <fgColor indexed="64"/>
          <bgColor rgb="FFFFFF00"/>
        </patternFill>
      </fill>
    </dxf>
    <dxf>
      <font>
        <u/>
        <color rgb="FFFF0000"/>
      </font>
      <fill>
        <patternFill patternType="solid">
          <fgColor indexed="64"/>
          <bgColor rgb="FFFFFF00"/>
        </patternFill>
      </fill>
    </dxf>
    <dxf>
      <font>
        <u/>
      </font>
    </dxf>
    <dxf>
      <font>
        <u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ill>
        <patternFill>
          <bgColor theme="4" tint="-0.249977111117893"/>
        </patternFill>
      </fill>
    </dxf>
    <dxf>
      <fill>
        <patternFill>
          <bgColor theme="4" tint="-0.249977111117893"/>
        </patternFill>
      </fill>
    </dxf>
    <dxf>
      <fill>
        <patternFill>
          <bgColor theme="4" tint="-0.249977111117893"/>
        </patternFill>
      </fill>
    </dxf>
    <dxf>
      <fill>
        <patternFill>
          <bgColor theme="4" tint="-0.249977111117893"/>
        </patternFill>
      </fill>
    </dxf>
    <dxf>
      <fill>
        <patternFill>
          <bgColor theme="4" tint="-0.249977111117893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98474074526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ont>
        <color theme="9" tint="-0.249977111117893"/>
      </font>
    </dxf>
    <dxf>
      <font>
        <color theme="9" tint="-0.249977111117893"/>
      </font>
    </dxf>
    <dxf>
      <font>
        <sz val="14"/>
      </font>
    </dxf>
    <dxf>
      <font>
        <sz val="14"/>
      </font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alignment wrapText="1"/>
    </dxf>
    <dxf>
      <numFmt numFmtId="164" formatCode="_(&quot;€&quot;* #,##0.00_);_(&quot;€&quot;* \(#,##0.00\);_(&quot;€&quot;* &quot;-&quot;??_);_(@_)"/>
    </dxf>
    <dxf>
      <alignment horizontal="center"/>
    </dxf>
    <dxf>
      <alignment horizontal="center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b/>
        <i val="0"/>
        <color rgb="FFC00000"/>
      </font>
    </dxf>
    <dxf>
      <font>
        <color rgb="FFC00000"/>
      </font>
    </dxf>
  </dxfs>
  <tableStyles count="2" defaultTableStyle="TableStyleMedium2" defaultPivotStyle="PivotStyleLight16">
    <tableStyle name="Style de tableau croisé dynamique 1" table="0" count="1" xr9:uid="{53824939-C691-4AAA-9491-41D7F9934ECF}">
      <tableStyleElement type="headerRow" dxfId="540"/>
    </tableStyle>
    <tableStyle name="Style de tableau croisé dynamique 2" table="0" count="1" xr9:uid="{37A2DC55-506E-48F7-8716-81C011F4681C}">
      <tableStyleElement type="firstSubtotalColumn" dxfId="53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 SCHRICKE" refreshedDate="45820.655491666665" createdVersion="8" refreshedVersion="8" minRefreshableVersion="3" recordCount="30252" xr:uid="{F9A20B92-719B-4241-9753-6E459D584E46}">
  <cacheSource type="worksheet">
    <worksheetSource ref="A5:O381" sheet="BASE AGENCE"/>
  </cacheSource>
  <cacheFields count="18">
    <cacheField name="Date Ecriture" numFmtId="0">
      <sharedItems containsDate="1" containsBlank="1" containsMixedTypes="1" minDate="2025-04-01T00:00:00" maxDate="2026-03-02T00:00:00"/>
    </cacheField>
    <cacheField name="Date Mensuelle" numFmtId="0">
      <sharedItems containsDate="1" containsBlank="1" containsMixedTypes="1" minDate="2025-04-01T00:00:00" maxDate="2026-03-02T00:00:00" count="14"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s v="Date Mensuelle"/>
        <m/>
      </sharedItems>
    </cacheField>
    <cacheField name="Date Année" numFmtId="0">
      <sharedItems containsBlank="1" containsMixedTypes="1" containsNumber="1" containsInteger="1" minValue="2025" maxValue="2026"/>
    </cacheField>
    <cacheField name="Intitulé" numFmtId="0">
      <sharedItems containsBlank="1"/>
    </cacheField>
    <cacheField name="Compte" numFmtId="0">
      <sharedItems containsBlank="1" containsMixedTypes="1" containsNumber="1" containsInteger="1" minValue="60220000" maxValue="79170000"/>
    </cacheField>
    <cacheField name="Solde" numFmtId="0">
      <sharedItems containsBlank="1" containsMixedTypes="1" containsNumber="1" minValue="-1100340.02" maxValue="947394.82"/>
    </cacheField>
    <cacheField name="Agence" numFmtId="0">
      <sharedItems containsBlank="1" count="12">
        <s v="AGENCE BOURGOGNE                        "/>
        <s v="AGENCE SAVOIE                           "/>
        <s v="AGENCE OISE                             "/>
        <s v="AGENCE NORD                             "/>
        <s v="ACTIVITE RADIO                          "/>
        <s v="AGENCE SIEGE                            "/>
        <s v="Agence"/>
        <s v="AGENCE NORMANDIE                        "/>
        <s v="AGENCE CHALON                           "/>
        <s v="AGENCE AUVERGNE                         "/>
        <m/>
        <s v="MULTIAGENCE                             "/>
      </sharedItems>
    </cacheField>
    <cacheField name="Numéro Pièce Tiers" numFmtId="0">
      <sharedItems containsBlank="1"/>
    </cacheField>
    <cacheField name="Journal" numFmtId="0">
      <sharedItems containsBlank="1"/>
    </cacheField>
    <cacheField name="CATEGORIE 1" numFmtId="0">
      <sharedItems count="8">
        <s v=" PRODUCTION"/>
        <s v="COÜT PRODUCTION"/>
        <s v="STRUCTURE"/>
        <s v="CATEGORIE 1"/>
        <s v="FINANCIER"/>
        <s v="AUTRES PRODUITS"/>
        <s v="EXCEPTIONNEL"/>
        <s v=""/>
      </sharedItems>
    </cacheField>
    <cacheField name="CATEGORIE 2" numFmtId="0">
      <sharedItems count="17">
        <s v="CHIFFRE D'AFFAIRES"/>
        <s v="MAIN OEUVRE"/>
        <s v="SOUS TRAITANCE"/>
        <s v="ACHATS"/>
        <s v="COUT SALARIES ADM"/>
        <s v="FRAIS AGENCE"/>
        <s v="CATEGORIE 2"/>
        <s v="CHARGES FINANCIERES"/>
        <s v="AMORTISSEMENTS"/>
        <s v="MATERIEL"/>
        <s v="FRAIS GENERAUX"/>
        <s v="DIVERS"/>
        <s v="PRODUITS EXCEPTIONNELS"/>
        <s v="VARIATION TEC"/>
        <s v="REMBOURSEMENT"/>
        <s v="CHARGES EXCEPTIONNELLES"/>
        <s v=""/>
      </sharedItems>
    </cacheField>
    <cacheField name="Charge &amp; produit" numFmtId="0">
      <sharedItems count="31">
        <s v="CA TRAVAUX"/>
        <s v="PAYE"/>
        <s v="SST"/>
        <s v="FOURNITURE"/>
        <s v="DIVERS"/>
        <s v="Charge &amp; produit"/>
        <s v="CHARGES FINANCIERES"/>
        <s v="AMORTISSEMENTS"/>
        <s v="VEHICULE - ASSURANCE"/>
        <s v="ASSURANCE"/>
        <s v="IMPOTS ET TAXES"/>
        <s v="LOYER ET CHARGES"/>
        <s v="MATERIEL - LOCATION"/>
        <s v="MATERIEL - ENTRETIEN"/>
        <s v="VEHICULE - LOCATION"/>
        <s v="VEHICULE- ENTRETIEN"/>
        <s v="DIVERS PRODUITS"/>
        <s v="FAE"/>
        <s v="VARIATION STOCK"/>
        <s v="ETUDE"/>
        <s v="MATEIREL -PETIT OUTILLAGE"/>
        <s v="PRODUITS EXCEPTIONNELS"/>
        <s v="VARIATION TEC"/>
        <s v="FRAIS DE DEPLACEMENT"/>
        <s v="FOURNITURE BUREAU"/>
        <s v="VEHICULE -CARBURANT"/>
        <s v="VEHICULE- PEAGE"/>
        <s v="CA AUTRES"/>
        <s v="CA ETUDE"/>
        <s v="CHARGES EXCEPTIONNELLES"/>
        <s v=""/>
      </sharedItems>
    </cacheField>
    <cacheField name="INDICATEUR" numFmtId="0">
      <sharedItems count="6">
        <s v="MARGE CHANTIER"/>
        <s v="EBE"/>
        <s v="INDICATEUR"/>
        <s v="RESULTAT COURANT"/>
        <s v="RESULTAT AVANT IMPOT"/>
        <s v=""/>
      </sharedItems>
    </cacheField>
    <cacheField name="PREV" numFmtId="0">
      <sharedItems containsBlank="1" containsMixedTypes="1" containsNumber="1" containsInteger="1" minValue="-1044265" maxValue="1428357"/>
    </cacheField>
    <cacheField name="Segment Visible" numFmtId="0">
      <sharedItems containsBlank="1" count="3">
        <s v="O"/>
        <s v="N"/>
        <m u="1"/>
      </sharedItems>
    </cacheField>
    <cacheField name="% Production" numFmtId="0" formula="'CATEGORIE 2'/INDICATEUR" databaseField="0"/>
    <cacheField name="indicateur%" numFmtId="0" formula=" 0" databaseField="0"/>
    <cacheField name="Ecart" numFmtId="0" formula="Solde-PREV" databaseField="0"/>
  </cacheFields>
  <extLst>
    <ext xmlns:x14="http://schemas.microsoft.com/office/spreadsheetml/2009/9/main" uri="{725AE2AE-9491-48be-B2B4-4EB974FC3084}">
      <x14:pivotCacheDefinition pivotCacheId="198970533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252">
  <r>
    <d v="2025-04-01T00:00:00"/>
    <x v="0"/>
    <n v="2025"/>
    <m/>
    <m/>
    <m/>
    <x v="0"/>
    <m/>
    <m/>
    <x v="0"/>
    <x v="0"/>
    <x v="0"/>
    <x v="0"/>
    <n v="158823"/>
    <x v="0"/>
  </r>
  <r>
    <d v="2025-04-01T00:00:00"/>
    <x v="0"/>
    <n v="2025"/>
    <m/>
    <m/>
    <m/>
    <x v="0"/>
    <m/>
    <m/>
    <x v="1"/>
    <x v="1"/>
    <x v="1"/>
    <x v="0"/>
    <n v="-57435"/>
    <x v="0"/>
  </r>
  <r>
    <d v="2025-04-01T00:00:00"/>
    <x v="0"/>
    <n v="2025"/>
    <m/>
    <m/>
    <m/>
    <x v="0"/>
    <m/>
    <m/>
    <x v="1"/>
    <x v="2"/>
    <x v="2"/>
    <x v="0"/>
    <n v="-59631"/>
    <x v="0"/>
  </r>
  <r>
    <d v="2025-04-01T00:00:00"/>
    <x v="0"/>
    <n v="2025"/>
    <m/>
    <m/>
    <m/>
    <x v="0"/>
    <m/>
    <m/>
    <x v="1"/>
    <x v="3"/>
    <x v="3"/>
    <x v="0"/>
    <n v="-10440"/>
    <x v="0"/>
  </r>
  <r>
    <d v="2025-04-01T00:00:00"/>
    <x v="0"/>
    <n v="2025"/>
    <m/>
    <m/>
    <m/>
    <x v="0"/>
    <m/>
    <m/>
    <x v="2"/>
    <x v="4"/>
    <x v="1"/>
    <x v="1"/>
    <n v="-14994"/>
    <x v="0"/>
  </r>
  <r>
    <d v="2025-04-01T00:00:00"/>
    <x v="0"/>
    <n v="2025"/>
    <m/>
    <m/>
    <m/>
    <x v="0"/>
    <m/>
    <m/>
    <x v="2"/>
    <x v="5"/>
    <x v="4"/>
    <x v="1"/>
    <n v="-10900"/>
    <x v="0"/>
  </r>
  <r>
    <d v="2025-05-01T00:00:00"/>
    <x v="1"/>
    <n v="2025"/>
    <m/>
    <m/>
    <m/>
    <x v="0"/>
    <m/>
    <m/>
    <x v="0"/>
    <x v="0"/>
    <x v="0"/>
    <x v="0"/>
    <n v="158823"/>
    <x v="0"/>
  </r>
  <r>
    <d v="2025-05-01T00:00:00"/>
    <x v="1"/>
    <n v="2025"/>
    <m/>
    <m/>
    <m/>
    <x v="0"/>
    <m/>
    <m/>
    <x v="1"/>
    <x v="1"/>
    <x v="1"/>
    <x v="0"/>
    <n v="-57435"/>
    <x v="0"/>
  </r>
  <r>
    <d v="2025-05-01T00:00:00"/>
    <x v="1"/>
    <n v="2025"/>
    <m/>
    <m/>
    <m/>
    <x v="0"/>
    <m/>
    <m/>
    <x v="1"/>
    <x v="2"/>
    <x v="2"/>
    <x v="0"/>
    <n v="-59631"/>
    <x v="0"/>
  </r>
  <r>
    <d v="2025-05-01T00:00:00"/>
    <x v="1"/>
    <n v="2025"/>
    <m/>
    <m/>
    <m/>
    <x v="0"/>
    <m/>
    <m/>
    <x v="1"/>
    <x v="3"/>
    <x v="3"/>
    <x v="0"/>
    <n v="-10440"/>
    <x v="0"/>
  </r>
  <r>
    <d v="2025-05-01T00:00:00"/>
    <x v="1"/>
    <n v="2025"/>
    <m/>
    <m/>
    <m/>
    <x v="0"/>
    <m/>
    <m/>
    <x v="2"/>
    <x v="4"/>
    <x v="1"/>
    <x v="1"/>
    <n v="-14994"/>
    <x v="0"/>
  </r>
  <r>
    <d v="2025-05-01T00:00:00"/>
    <x v="1"/>
    <n v="2025"/>
    <m/>
    <m/>
    <m/>
    <x v="0"/>
    <m/>
    <m/>
    <x v="2"/>
    <x v="5"/>
    <x v="4"/>
    <x v="1"/>
    <n v="-10900"/>
    <x v="0"/>
  </r>
  <r>
    <d v="2025-06-01T00:00:00"/>
    <x v="2"/>
    <n v="2025"/>
    <m/>
    <m/>
    <m/>
    <x v="0"/>
    <m/>
    <m/>
    <x v="0"/>
    <x v="0"/>
    <x v="0"/>
    <x v="0"/>
    <n v="158823"/>
    <x v="0"/>
  </r>
  <r>
    <d v="2025-06-01T00:00:00"/>
    <x v="2"/>
    <n v="2025"/>
    <m/>
    <m/>
    <m/>
    <x v="0"/>
    <m/>
    <m/>
    <x v="1"/>
    <x v="1"/>
    <x v="1"/>
    <x v="0"/>
    <n v="-57435"/>
    <x v="0"/>
  </r>
  <r>
    <d v="2025-06-01T00:00:00"/>
    <x v="2"/>
    <n v="2025"/>
    <m/>
    <m/>
    <m/>
    <x v="0"/>
    <m/>
    <m/>
    <x v="1"/>
    <x v="2"/>
    <x v="2"/>
    <x v="0"/>
    <n v="-59631"/>
    <x v="0"/>
  </r>
  <r>
    <d v="2025-06-01T00:00:00"/>
    <x v="2"/>
    <n v="2025"/>
    <m/>
    <m/>
    <m/>
    <x v="0"/>
    <m/>
    <m/>
    <x v="1"/>
    <x v="3"/>
    <x v="3"/>
    <x v="0"/>
    <n v="-10440"/>
    <x v="0"/>
  </r>
  <r>
    <d v="2025-06-01T00:00:00"/>
    <x v="2"/>
    <n v="2025"/>
    <m/>
    <m/>
    <m/>
    <x v="0"/>
    <m/>
    <m/>
    <x v="2"/>
    <x v="4"/>
    <x v="1"/>
    <x v="1"/>
    <n v="-12268"/>
    <x v="0"/>
  </r>
  <r>
    <d v="2025-06-01T00:00:00"/>
    <x v="2"/>
    <n v="2025"/>
    <m/>
    <m/>
    <m/>
    <x v="0"/>
    <m/>
    <m/>
    <x v="2"/>
    <x v="5"/>
    <x v="4"/>
    <x v="1"/>
    <n v="-10900"/>
    <x v="0"/>
  </r>
  <r>
    <d v="2025-07-01T00:00:00"/>
    <x v="3"/>
    <n v="2025"/>
    <m/>
    <m/>
    <m/>
    <x v="0"/>
    <m/>
    <m/>
    <x v="0"/>
    <x v="0"/>
    <x v="0"/>
    <x v="0"/>
    <n v="158823"/>
    <x v="0"/>
  </r>
  <r>
    <d v="2025-07-01T00:00:00"/>
    <x v="3"/>
    <n v="2025"/>
    <m/>
    <m/>
    <m/>
    <x v="0"/>
    <m/>
    <m/>
    <x v="1"/>
    <x v="1"/>
    <x v="1"/>
    <x v="0"/>
    <n v="-57435"/>
    <x v="0"/>
  </r>
  <r>
    <d v="2025-07-01T00:00:00"/>
    <x v="3"/>
    <n v="2025"/>
    <m/>
    <m/>
    <m/>
    <x v="0"/>
    <m/>
    <m/>
    <x v="1"/>
    <x v="2"/>
    <x v="2"/>
    <x v="0"/>
    <n v="-59631"/>
    <x v="0"/>
  </r>
  <r>
    <d v="2025-07-01T00:00:00"/>
    <x v="3"/>
    <n v="2025"/>
    <m/>
    <m/>
    <m/>
    <x v="0"/>
    <m/>
    <m/>
    <x v="1"/>
    <x v="3"/>
    <x v="3"/>
    <x v="0"/>
    <n v="-10440"/>
    <x v="0"/>
  </r>
  <r>
    <d v="2025-07-01T00:00:00"/>
    <x v="3"/>
    <n v="2025"/>
    <m/>
    <m/>
    <m/>
    <x v="0"/>
    <m/>
    <m/>
    <x v="2"/>
    <x v="4"/>
    <x v="1"/>
    <x v="1"/>
    <n v="-9541"/>
    <x v="0"/>
  </r>
  <r>
    <d v="2025-07-01T00:00:00"/>
    <x v="3"/>
    <n v="2025"/>
    <m/>
    <m/>
    <m/>
    <x v="0"/>
    <m/>
    <m/>
    <x v="2"/>
    <x v="5"/>
    <x v="4"/>
    <x v="1"/>
    <n v="-10900"/>
    <x v="0"/>
  </r>
  <r>
    <d v="2025-08-01T00:00:00"/>
    <x v="4"/>
    <n v="2025"/>
    <m/>
    <m/>
    <m/>
    <x v="0"/>
    <m/>
    <m/>
    <x v="0"/>
    <x v="0"/>
    <x v="0"/>
    <x v="0"/>
    <n v="158823"/>
    <x v="0"/>
  </r>
  <r>
    <d v="2025-08-01T00:00:00"/>
    <x v="4"/>
    <n v="2025"/>
    <m/>
    <m/>
    <m/>
    <x v="0"/>
    <m/>
    <m/>
    <x v="1"/>
    <x v="1"/>
    <x v="1"/>
    <x v="0"/>
    <n v="-57435"/>
    <x v="0"/>
  </r>
  <r>
    <d v="2025-08-01T00:00:00"/>
    <x v="4"/>
    <n v="2025"/>
    <m/>
    <m/>
    <m/>
    <x v="0"/>
    <m/>
    <m/>
    <x v="1"/>
    <x v="2"/>
    <x v="2"/>
    <x v="0"/>
    <n v="-59631"/>
    <x v="0"/>
  </r>
  <r>
    <d v="2025-08-01T00:00:00"/>
    <x v="4"/>
    <n v="2025"/>
    <m/>
    <m/>
    <m/>
    <x v="0"/>
    <m/>
    <m/>
    <x v="1"/>
    <x v="3"/>
    <x v="3"/>
    <x v="0"/>
    <n v="-10440"/>
    <x v="0"/>
  </r>
  <r>
    <d v="2025-08-01T00:00:00"/>
    <x v="4"/>
    <n v="2025"/>
    <m/>
    <m/>
    <m/>
    <x v="0"/>
    <m/>
    <m/>
    <x v="2"/>
    <x v="4"/>
    <x v="1"/>
    <x v="1"/>
    <n v="-6227"/>
    <x v="0"/>
  </r>
  <r>
    <d v="2025-08-01T00:00:00"/>
    <x v="4"/>
    <n v="2025"/>
    <m/>
    <m/>
    <m/>
    <x v="0"/>
    <m/>
    <m/>
    <x v="2"/>
    <x v="5"/>
    <x v="4"/>
    <x v="1"/>
    <n v="-10900"/>
    <x v="0"/>
  </r>
  <r>
    <d v="2025-09-01T00:00:00"/>
    <x v="5"/>
    <n v="2025"/>
    <m/>
    <m/>
    <m/>
    <x v="0"/>
    <m/>
    <m/>
    <x v="0"/>
    <x v="0"/>
    <x v="0"/>
    <x v="0"/>
    <n v="158823"/>
    <x v="0"/>
  </r>
  <r>
    <d v="2025-09-01T00:00:00"/>
    <x v="5"/>
    <n v="2025"/>
    <m/>
    <m/>
    <m/>
    <x v="0"/>
    <m/>
    <m/>
    <x v="1"/>
    <x v="1"/>
    <x v="1"/>
    <x v="0"/>
    <n v="-57435"/>
    <x v="0"/>
  </r>
  <r>
    <d v="2025-09-01T00:00:00"/>
    <x v="5"/>
    <n v="2025"/>
    <m/>
    <m/>
    <m/>
    <x v="0"/>
    <m/>
    <m/>
    <x v="1"/>
    <x v="2"/>
    <x v="2"/>
    <x v="0"/>
    <n v="-59631"/>
    <x v="0"/>
  </r>
  <r>
    <d v="2025-09-01T00:00:00"/>
    <x v="5"/>
    <n v="2025"/>
    <m/>
    <m/>
    <m/>
    <x v="0"/>
    <m/>
    <m/>
    <x v="1"/>
    <x v="3"/>
    <x v="3"/>
    <x v="0"/>
    <n v="-10440"/>
    <x v="0"/>
  </r>
  <r>
    <d v="2025-09-01T00:00:00"/>
    <x v="5"/>
    <n v="2025"/>
    <m/>
    <m/>
    <m/>
    <x v="0"/>
    <m/>
    <m/>
    <x v="2"/>
    <x v="4"/>
    <x v="1"/>
    <x v="1"/>
    <n v="-6227"/>
    <x v="0"/>
  </r>
  <r>
    <d v="2025-09-01T00:00:00"/>
    <x v="5"/>
    <n v="2025"/>
    <m/>
    <m/>
    <m/>
    <x v="0"/>
    <m/>
    <m/>
    <x v="2"/>
    <x v="5"/>
    <x v="4"/>
    <x v="1"/>
    <n v="-10900"/>
    <x v="0"/>
  </r>
  <r>
    <d v="2025-10-01T00:00:00"/>
    <x v="6"/>
    <n v="2025"/>
    <m/>
    <m/>
    <m/>
    <x v="0"/>
    <m/>
    <m/>
    <x v="0"/>
    <x v="0"/>
    <x v="0"/>
    <x v="0"/>
    <n v="158823"/>
    <x v="0"/>
  </r>
  <r>
    <d v="2025-10-01T00:00:00"/>
    <x v="6"/>
    <n v="2025"/>
    <m/>
    <m/>
    <m/>
    <x v="0"/>
    <m/>
    <m/>
    <x v="1"/>
    <x v="1"/>
    <x v="1"/>
    <x v="0"/>
    <n v="-57435"/>
    <x v="0"/>
  </r>
  <r>
    <d v="2025-10-01T00:00:00"/>
    <x v="6"/>
    <n v="2025"/>
    <m/>
    <m/>
    <m/>
    <x v="0"/>
    <m/>
    <m/>
    <x v="1"/>
    <x v="2"/>
    <x v="2"/>
    <x v="0"/>
    <n v="-59631"/>
    <x v="0"/>
  </r>
  <r>
    <d v="2025-10-01T00:00:00"/>
    <x v="6"/>
    <n v="2025"/>
    <m/>
    <m/>
    <m/>
    <x v="0"/>
    <m/>
    <m/>
    <x v="1"/>
    <x v="3"/>
    <x v="3"/>
    <x v="0"/>
    <n v="-10440"/>
    <x v="0"/>
  </r>
  <r>
    <d v="2025-10-01T00:00:00"/>
    <x v="6"/>
    <n v="2025"/>
    <m/>
    <m/>
    <m/>
    <x v="0"/>
    <m/>
    <m/>
    <x v="2"/>
    <x v="4"/>
    <x v="1"/>
    <x v="1"/>
    <n v="-6227"/>
    <x v="0"/>
  </r>
  <r>
    <d v="2025-10-01T00:00:00"/>
    <x v="6"/>
    <n v="2025"/>
    <m/>
    <m/>
    <m/>
    <x v="0"/>
    <m/>
    <m/>
    <x v="2"/>
    <x v="5"/>
    <x v="4"/>
    <x v="1"/>
    <n v="-10900"/>
    <x v="0"/>
  </r>
  <r>
    <d v="2025-11-01T00:00:00"/>
    <x v="7"/>
    <n v="2025"/>
    <m/>
    <m/>
    <m/>
    <x v="0"/>
    <m/>
    <m/>
    <x v="0"/>
    <x v="0"/>
    <x v="0"/>
    <x v="0"/>
    <n v="158823"/>
    <x v="0"/>
  </r>
  <r>
    <d v="2025-11-01T00:00:00"/>
    <x v="7"/>
    <n v="2025"/>
    <m/>
    <m/>
    <m/>
    <x v="0"/>
    <m/>
    <m/>
    <x v="1"/>
    <x v="1"/>
    <x v="1"/>
    <x v="0"/>
    <n v="-57435"/>
    <x v="0"/>
  </r>
  <r>
    <d v="2025-11-01T00:00:00"/>
    <x v="7"/>
    <n v="2025"/>
    <m/>
    <m/>
    <m/>
    <x v="0"/>
    <m/>
    <m/>
    <x v="1"/>
    <x v="2"/>
    <x v="2"/>
    <x v="0"/>
    <n v="-59631"/>
    <x v="0"/>
  </r>
  <r>
    <d v="2025-11-01T00:00:00"/>
    <x v="7"/>
    <n v="2025"/>
    <m/>
    <m/>
    <m/>
    <x v="0"/>
    <m/>
    <m/>
    <x v="1"/>
    <x v="3"/>
    <x v="3"/>
    <x v="0"/>
    <n v="-10440"/>
    <x v="0"/>
  </r>
  <r>
    <d v="2025-11-01T00:00:00"/>
    <x v="7"/>
    <n v="2025"/>
    <m/>
    <m/>
    <m/>
    <x v="0"/>
    <m/>
    <m/>
    <x v="2"/>
    <x v="4"/>
    <x v="1"/>
    <x v="1"/>
    <n v="-6227"/>
    <x v="0"/>
  </r>
  <r>
    <d v="2025-11-01T00:00:00"/>
    <x v="7"/>
    <n v="2025"/>
    <m/>
    <m/>
    <m/>
    <x v="0"/>
    <m/>
    <m/>
    <x v="2"/>
    <x v="5"/>
    <x v="4"/>
    <x v="1"/>
    <n v="-10900"/>
    <x v="0"/>
  </r>
  <r>
    <d v="2025-12-01T00:00:00"/>
    <x v="8"/>
    <n v="2025"/>
    <m/>
    <m/>
    <m/>
    <x v="0"/>
    <m/>
    <m/>
    <x v="0"/>
    <x v="0"/>
    <x v="0"/>
    <x v="0"/>
    <n v="158823"/>
    <x v="0"/>
  </r>
  <r>
    <d v="2025-12-01T00:00:00"/>
    <x v="8"/>
    <n v="2025"/>
    <m/>
    <m/>
    <m/>
    <x v="0"/>
    <m/>
    <m/>
    <x v="1"/>
    <x v="1"/>
    <x v="1"/>
    <x v="0"/>
    <n v="-57435"/>
    <x v="0"/>
  </r>
  <r>
    <d v="2025-12-01T00:00:00"/>
    <x v="8"/>
    <n v="2025"/>
    <m/>
    <m/>
    <m/>
    <x v="0"/>
    <m/>
    <m/>
    <x v="1"/>
    <x v="2"/>
    <x v="2"/>
    <x v="0"/>
    <n v="-59631"/>
    <x v="0"/>
  </r>
  <r>
    <d v="2025-12-01T00:00:00"/>
    <x v="8"/>
    <n v="2025"/>
    <m/>
    <m/>
    <m/>
    <x v="0"/>
    <m/>
    <m/>
    <x v="1"/>
    <x v="3"/>
    <x v="3"/>
    <x v="0"/>
    <n v="-10440"/>
    <x v="0"/>
  </r>
  <r>
    <d v="2025-12-01T00:00:00"/>
    <x v="8"/>
    <n v="2025"/>
    <m/>
    <m/>
    <m/>
    <x v="0"/>
    <m/>
    <m/>
    <x v="2"/>
    <x v="4"/>
    <x v="1"/>
    <x v="1"/>
    <n v="-6227"/>
    <x v="0"/>
  </r>
  <r>
    <d v="2025-12-01T00:00:00"/>
    <x v="8"/>
    <n v="2025"/>
    <m/>
    <m/>
    <m/>
    <x v="0"/>
    <m/>
    <m/>
    <x v="2"/>
    <x v="5"/>
    <x v="4"/>
    <x v="1"/>
    <n v="-10900"/>
    <x v="0"/>
  </r>
  <r>
    <d v="2026-01-01T00:00:00"/>
    <x v="9"/>
    <n v="2026"/>
    <m/>
    <m/>
    <m/>
    <x v="0"/>
    <m/>
    <m/>
    <x v="0"/>
    <x v="0"/>
    <x v="0"/>
    <x v="0"/>
    <n v="158823"/>
    <x v="0"/>
  </r>
  <r>
    <d v="2026-01-01T00:00:00"/>
    <x v="9"/>
    <n v="2026"/>
    <m/>
    <m/>
    <m/>
    <x v="0"/>
    <m/>
    <m/>
    <x v="1"/>
    <x v="1"/>
    <x v="1"/>
    <x v="0"/>
    <n v="-57435"/>
    <x v="0"/>
  </r>
  <r>
    <d v="2026-01-01T00:00:00"/>
    <x v="9"/>
    <n v="2026"/>
    <m/>
    <m/>
    <m/>
    <x v="0"/>
    <m/>
    <m/>
    <x v="1"/>
    <x v="2"/>
    <x v="2"/>
    <x v="0"/>
    <n v="-59631"/>
    <x v="0"/>
  </r>
  <r>
    <d v="2026-01-01T00:00:00"/>
    <x v="9"/>
    <n v="2026"/>
    <m/>
    <m/>
    <m/>
    <x v="0"/>
    <m/>
    <m/>
    <x v="1"/>
    <x v="3"/>
    <x v="3"/>
    <x v="0"/>
    <n v="-10440"/>
    <x v="0"/>
  </r>
  <r>
    <d v="2026-01-01T00:00:00"/>
    <x v="9"/>
    <n v="2026"/>
    <m/>
    <m/>
    <m/>
    <x v="0"/>
    <m/>
    <m/>
    <x v="2"/>
    <x v="4"/>
    <x v="1"/>
    <x v="1"/>
    <n v="-6227"/>
    <x v="0"/>
  </r>
  <r>
    <d v="2026-01-01T00:00:00"/>
    <x v="9"/>
    <n v="2026"/>
    <m/>
    <m/>
    <m/>
    <x v="0"/>
    <m/>
    <m/>
    <x v="2"/>
    <x v="5"/>
    <x v="4"/>
    <x v="1"/>
    <n v="-10900"/>
    <x v="0"/>
  </r>
  <r>
    <d v="2026-02-01T00:00:00"/>
    <x v="10"/>
    <n v="2026"/>
    <m/>
    <m/>
    <m/>
    <x v="0"/>
    <m/>
    <m/>
    <x v="0"/>
    <x v="0"/>
    <x v="0"/>
    <x v="0"/>
    <n v="158823"/>
    <x v="0"/>
  </r>
  <r>
    <d v="2026-02-01T00:00:00"/>
    <x v="10"/>
    <n v="2026"/>
    <m/>
    <m/>
    <m/>
    <x v="0"/>
    <m/>
    <m/>
    <x v="1"/>
    <x v="1"/>
    <x v="1"/>
    <x v="0"/>
    <n v="-57435"/>
    <x v="0"/>
  </r>
  <r>
    <d v="2026-02-01T00:00:00"/>
    <x v="10"/>
    <n v="2026"/>
    <m/>
    <m/>
    <m/>
    <x v="0"/>
    <m/>
    <m/>
    <x v="1"/>
    <x v="2"/>
    <x v="2"/>
    <x v="0"/>
    <n v="-59631"/>
    <x v="0"/>
  </r>
  <r>
    <d v="2026-02-01T00:00:00"/>
    <x v="10"/>
    <n v="2026"/>
    <m/>
    <m/>
    <m/>
    <x v="0"/>
    <m/>
    <m/>
    <x v="1"/>
    <x v="3"/>
    <x v="3"/>
    <x v="0"/>
    <n v="-10440"/>
    <x v="0"/>
  </r>
  <r>
    <d v="2026-02-01T00:00:00"/>
    <x v="10"/>
    <n v="2026"/>
    <m/>
    <m/>
    <m/>
    <x v="0"/>
    <m/>
    <m/>
    <x v="2"/>
    <x v="4"/>
    <x v="1"/>
    <x v="1"/>
    <n v="-6227"/>
    <x v="0"/>
  </r>
  <r>
    <d v="2026-02-01T00:00:00"/>
    <x v="10"/>
    <n v="2026"/>
    <m/>
    <m/>
    <m/>
    <x v="0"/>
    <m/>
    <m/>
    <x v="2"/>
    <x v="5"/>
    <x v="4"/>
    <x v="1"/>
    <n v="-10900"/>
    <x v="0"/>
  </r>
  <r>
    <d v="2026-03-01T00:00:00"/>
    <x v="11"/>
    <n v="2026"/>
    <m/>
    <m/>
    <m/>
    <x v="0"/>
    <m/>
    <m/>
    <x v="0"/>
    <x v="0"/>
    <x v="0"/>
    <x v="0"/>
    <n v="158823"/>
    <x v="0"/>
  </r>
  <r>
    <d v="2026-03-01T00:00:00"/>
    <x v="11"/>
    <n v="2026"/>
    <m/>
    <m/>
    <m/>
    <x v="0"/>
    <m/>
    <m/>
    <x v="1"/>
    <x v="1"/>
    <x v="1"/>
    <x v="0"/>
    <n v="-57435"/>
    <x v="0"/>
  </r>
  <r>
    <d v="2026-03-01T00:00:00"/>
    <x v="11"/>
    <n v="2026"/>
    <m/>
    <m/>
    <m/>
    <x v="0"/>
    <m/>
    <m/>
    <x v="1"/>
    <x v="2"/>
    <x v="2"/>
    <x v="0"/>
    <n v="-59631"/>
    <x v="0"/>
  </r>
  <r>
    <d v="2026-03-01T00:00:00"/>
    <x v="11"/>
    <n v="2026"/>
    <m/>
    <m/>
    <m/>
    <x v="0"/>
    <m/>
    <m/>
    <x v="1"/>
    <x v="3"/>
    <x v="3"/>
    <x v="0"/>
    <n v="-10440"/>
    <x v="0"/>
  </r>
  <r>
    <d v="2026-03-01T00:00:00"/>
    <x v="11"/>
    <n v="2026"/>
    <m/>
    <m/>
    <m/>
    <x v="0"/>
    <m/>
    <m/>
    <x v="2"/>
    <x v="4"/>
    <x v="1"/>
    <x v="1"/>
    <n v="-6227"/>
    <x v="0"/>
  </r>
  <r>
    <d v="2026-03-01T00:00:00"/>
    <x v="11"/>
    <n v="2026"/>
    <m/>
    <m/>
    <m/>
    <x v="0"/>
    <m/>
    <m/>
    <x v="2"/>
    <x v="5"/>
    <x v="4"/>
    <x v="1"/>
    <n v="-10900"/>
    <x v="0"/>
  </r>
  <r>
    <d v="2025-04-01T00:00:00"/>
    <x v="0"/>
    <n v="2025"/>
    <m/>
    <m/>
    <m/>
    <x v="1"/>
    <m/>
    <m/>
    <x v="0"/>
    <x v="0"/>
    <x v="0"/>
    <x v="0"/>
    <n v="169071"/>
    <x v="0"/>
  </r>
  <r>
    <d v="2025-04-01T00:00:00"/>
    <x v="0"/>
    <n v="2025"/>
    <m/>
    <m/>
    <m/>
    <x v="1"/>
    <m/>
    <m/>
    <x v="1"/>
    <x v="2"/>
    <x v="2"/>
    <x v="0"/>
    <n v="-107746"/>
    <x v="0"/>
  </r>
  <r>
    <d v="2025-04-01T00:00:00"/>
    <x v="0"/>
    <n v="2025"/>
    <m/>
    <m/>
    <m/>
    <x v="1"/>
    <m/>
    <m/>
    <x v="1"/>
    <x v="3"/>
    <x v="3"/>
    <x v="0"/>
    <n v="-5575"/>
    <x v="0"/>
  </r>
  <r>
    <d v="2025-04-01T00:00:00"/>
    <x v="0"/>
    <n v="2025"/>
    <m/>
    <m/>
    <m/>
    <x v="1"/>
    <m/>
    <m/>
    <x v="2"/>
    <x v="4"/>
    <x v="1"/>
    <x v="1"/>
    <n v="-20464"/>
    <x v="0"/>
  </r>
  <r>
    <d v="2025-04-01T00:00:00"/>
    <x v="0"/>
    <n v="2025"/>
    <m/>
    <m/>
    <m/>
    <x v="1"/>
    <m/>
    <m/>
    <x v="2"/>
    <x v="5"/>
    <x v="4"/>
    <x v="1"/>
    <n v="-9600"/>
    <x v="0"/>
  </r>
  <r>
    <d v="2025-05-01T00:00:00"/>
    <x v="1"/>
    <n v="2025"/>
    <m/>
    <m/>
    <m/>
    <x v="1"/>
    <m/>
    <m/>
    <x v="0"/>
    <x v="0"/>
    <x v="0"/>
    <x v="0"/>
    <n v="169071"/>
    <x v="0"/>
  </r>
  <r>
    <d v="2025-05-01T00:00:00"/>
    <x v="1"/>
    <n v="2025"/>
    <m/>
    <m/>
    <m/>
    <x v="1"/>
    <m/>
    <m/>
    <x v="1"/>
    <x v="2"/>
    <x v="2"/>
    <x v="0"/>
    <n v="-107746"/>
    <x v="0"/>
  </r>
  <r>
    <d v="2025-05-01T00:00:00"/>
    <x v="1"/>
    <n v="2025"/>
    <m/>
    <m/>
    <m/>
    <x v="1"/>
    <m/>
    <m/>
    <x v="1"/>
    <x v="3"/>
    <x v="3"/>
    <x v="0"/>
    <n v="-5575"/>
    <x v="0"/>
  </r>
  <r>
    <d v="2025-05-01T00:00:00"/>
    <x v="1"/>
    <n v="2025"/>
    <m/>
    <m/>
    <m/>
    <x v="1"/>
    <m/>
    <m/>
    <x v="2"/>
    <x v="4"/>
    <x v="1"/>
    <x v="1"/>
    <n v="-20464"/>
    <x v="0"/>
  </r>
  <r>
    <d v="2025-05-01T00:00:00"/>
    <x v="1"/>
    <n v="2025"/>
    <m/>
    <m/>
    <m/>
    <x v="1"/>
    <m/>
    <m/>
    <x v="2"/>
    <x v="5"/>
    <x v="4"/>
    <x v="1"/>
    <n v="-9600"/>
    <x v="0"/>
  </r>
  <r>
    <d v="2025-06-01T00:00:00"/>
    <x v="2"/>
    <n v="2025"/>
    <m/>
    <m/>
    <m/>
    <x v="1"/>
    <m/>
    <m/>
    <x v="0"/>
    <x v="0"/>
    <x v="0"/>
    <x v="0"/>
    <n v="169071"/>
    <x v="0"/>
  </r>
  <r>
    <d v="2025-06-01T00:00:00"/>
    <x v="2"/>
    <n v="2025"/>
    <m/>
    <m/>
    <m/>
    <x v="1"/>
    <m/>
    <m/>
    <x v="1"/>
    <x v="2"/>
    <x v="2"/>
    <x v="0"/>
    <n v="-107746"/>
    <x v="0"/>
  </r>
  <r>
    <d v="2025-06-01T00:00:00"/>
    <x v="2"/>
    <n v="2025"/>
    <m/>
    <m/>
    <m/>
    <x v="1"/>
    <m/>
    <m/>
    <x v="1"/>
    <x v="3"/>
    <x v="3"/>
    <x v="0"/>
    <n v="-5575"/>
    <x v="0"/>
  </r>
  <r>
    <d v="2025-06-01T00:00:00"/>
    <x v="2"/>
    <n v="2025"/>
    <m/>
    <m/>
    <m/>
    <x v="1"/>
    <m/>
    <m/>
    <x v="2"/>
    <x v="4"/>
    <x v="1"/>
    <x v="1"/>
    <n v="-20464"/>
    <x v="0"/>
  </r>
  <r>
    <d v="2025-06-01T00:00:00"/>
    <x v="2"/>
    <n v="2025"/>
    <m/>
    <m/>
    <m/>
    <x v="1"/>
    <m/>
    <m/>
    <x v="2"/>
    <x v="5"/>
    <x v="4"/>
    <x v="1"/>
    <n v="-9600"/>
    <x v="0"/>
  </r>
  <r>
    <d v="2025-07-01T00:00:00"/>
    <x v="3"/>
    <n v="2025"/>
    <m/>
    <m/>
    <m/>
    <x v="1"/>
    <m/>
    <m/>
    <x v="0"/>
    <x v="0"/>
    <x v="0"/>
    <x v="0"/>
    <n v="314324"/>
    <x v="0"/>
  </r>
  <r>
    <d v="2025-07-01T00:00:00"/>
    <x v="3"/>
    <n v="2025"/>
    <m/>
    <m/>
    <m/>
    <x v="1"/>
    <m/>
    <m/>
    <x v="1"/>
    <x v="2"/>
    <x v="2"/>
    <x v="0"/>
    <n v="-225799"/>
    <x v="0"/>
  </r>
  <r>
    <d v="2025-07-01T00:00:00"/>
    <x v="3"/>
    <n v="2025"/>
    <m/>
    <m/>
    <m/>
    <x v="1"/>
    <m/>
    <m/>
    <x v="1"/>
    <x v="3"/>
    <x v="3"/>
    <x v="0"/>
    <n v="-5575"/>
    <x v="0"/>
  </r>
  <r>
    <d v="2025-07-01T00:00:00"/>
    <x v="3"/>
    <n v="2025"/>
    <m/>
    <m/>
    <m/>
    <x v="1"/>
    <m/>
    <m/>
    <x v="2"/>
    <x v="4"/>
    <x v="1"/>
    <x v="1"/>
    <n v="-20464"/>
    <x v="0"/>
  </r>
  <r>
    <d v="2025-07-01T00:00:00"/>
    <x v="3"/>
    <n v="2025"/>
    <m/>
    <m/>
    <m/>
    <x v="1"/>
    <m/>
    <m/>
    <x v="2"/>
    <x v="5"/>
    <x v="4"/>
    <x v="1"/>
    <n v="-9600"/>
    <x v="0"/>
  </r>
  <r>
    <d v="2025-08-01T00:00:00"/>
    <x v="4"/>
    <n v="2025"/>
    <m/>
    <m/>
    <m/>
    <x v="1"/>
    <m/>
    <m/>
    <x v="0"/>
    <x v="0"/>
    <x v="0"/>
    <x v="0"/>
    <n v="314324"/>
    <x v="0"/>
  </r>
  <r>
    <d v="2025-08-01T00:00:00"/>
    <x v="4"/>
    <n v="2025"/>
    <m/>
    <m/>
    <m/>
    <x v="1"/>
    <m/>
    <m/>
    <x v="1"/>
    <x v="2"/>
    <x v="2"/>
    <x v="0"/>
    <n v="-225799"/>
    <x v="0"/>
  </r>
  <r>
    <d v="2025-08-01T00:00:00"/>
    <x v="4"/>
    <n v="2025"/>
    <m/>
    <m/>
    <m/>
    <x v="1"/>
    <m/>
    <m/>
    <x v="1"/>
    <x v="3"/>
    <x v="3"/>
    <x v="0"/>
    <n v="-5575"/>
    <x v="0"/>
  </r>
  <r>
    <d v="2025-08-01T00:00:00"/>
    <x v="4"/>
    <n v="2025"/>
    <m/>
    <m/>
    <m/>
    <x v="1"/>
    <m/>
    <m/>
    <x v="2"/>
    <x v="4"/>
    <x v="1"/>
    <x v="1"/>
    <n v="-20464"/>
    <x v="0"/>
  </r>
  <r>
    <d v="2025-08-01T00:00:00"/>
    <x v="4"/>
    <n v="2025"/>
    <m/>
    <m/>
    <m/>
    <x v="1"/>
    <m/>
    <m/>
    <x v="2"/>
    <x v="5"/>
    <x v="4"/>
    <x v="1"/>
    <n v="-9600"/>
    <x v="0"/>
  </r>
  <r>
    <d v="2025-09-01T00:00:00"/>
    <x v="5"/>
    <n v="2025"/>
    <m/>
    <m/>
    <m/>
    <x v="1"/>
    <m/>
    <m/>
    <x v="0"/>
    <x v="0"/>
    <x v="0"/>
    <x v="0"/>
    <n v="314324"/>
    <x v="0"/>
  </r>
  <r>
    <d v="2025-09-01T00:00:00"/>
    <x v="5"/>
    <n v="2025"/>
    <m/>
    <m/>
    <m/>
    <x v="1"/>
    <m/>
    <m/>
    <x v="1"/>
    <x v="2"/>
    <x v="2"/>
    <x v="0"/>
    <n v="-225799"/>
    <x v="0"/>
  </r>
  <r>
    <d v="2025-09-01T00:00:00"/>
    <x v="5"/>
    <n v="2025"/>
    <m/>
    <m/>
    <m/>
    <x v="1"/>
    <m/>
    <m/>
    <x v="1"/>
    <x v="3"/>
    <x v="3"/>
    <x v="0"/>
    <n v="-5575"/>
    <x v="0"/>
  </r>
  <r>
    <d v="2025-09-01T00:00:00"/>
    <x v="5"/>
    <n v="2025"/>
    <m/>
    <m/>
    <m/>
    <x v="1"/>
    <m/>
    <m/>
    <x v="2"/>
    <x v="4"/>
    <x v="1"/>
    <x v="1"/>
    <n v="-20464"/>
    <x v="0"/>
  </r>
  <r>
    <d v="2025-09-01T00:00:00"/>
    <x v="5"/>
    <n v="2025"/>
    <m/>
    <m/>
    <m/>
    <x v="1"/>
    <m/>
    <m/>
    <x v="2"/>
    <x v="5"/>
    <x v="4"/>
    <x v="1"/>
    <n v="-9600"/>
    <x v="0"/>
  </r>
  <r>
    <d v="2025-10-01T00:00:00"/>
    <x v="6"/>
    <n v="2025"/>
    <m/>
    <m/>
    <m/>
    <x v="1"/>
    <m/>
    <m/>
    <x v="0"/>
    <x v="0"/>
    <x v="0"/>
    <x v="0"/>
    <n v="314324"/>
    <x v="0"/>
  </r>
  <r>
    <d v="2025-10-01T00:00:00"/>
    <x v="6"/>
    <n v="2025"/>
    <m/>
    <m/>
    <m/>
    <x v="1"/>
    <m/>
    <m/>
    <x v="1"/>
    <x v="2"/>
    <x v="2"/>
    <x v="0"/>
    <n v="-225799"/>
    <x v="0"/>
  </r>
  <r>
    <d v="2025-10-01T00:00:00"/>
    <x v="6"/>
    <n v="2025"/>
    <m/>
    <m/>
    <m/>
    <x v="1"/>
    <m/>
    <m/>
    <x v="1"/>
    <x v="3"/>
    <x v="3"/>
    <x v="0"/>
    <n v="-5575"/>
    <x v="0"/>
  </r>
  <r>
    <d v="2025-10-01T00:00:00"/>
    <x v="6"/>
    <n v="2025"/>
    <m/>
    <m/>
    <m/>
    <x v="1"/>
    <m/>
    <m/>
    <x v="2"/>
    <x v="4"/>
    <x v="1"/>
    <x v="1"/>
    <n v="-20464"/>
    <x v="0"/>
  </r>
  <r>
    <d v="2025-10-01T00:00:00"/>
    <x v="6"/>
    <n v="2025"/>
    <m/>
    <m/>
    <m/>
    <x v="1"/>
    <m/>
    <m/>
    <x v="2"/>
    <x v="5"/>
    <x v="4"/>
    <x v="1"/>
    <n v="-9600"/>
    <x v="0"/>
  </r>
  <r>
    <d v="2025-11-01T00:00:00"/>
    <x v="7"/>
    <n v="2025"/>
    <m/>
    <m/>
    <m/>
    <x v="1"/>
    <m/>
    <m/>
    <x v="0"/>
    <x v="0"/>
    <x v="0"/>
    <x v="0"/>
    <n v="314324"/>
    <x v="0"/>
  </r>
  <r>
    <d v="2025-11-01T00:00:00"/>
    <x v="7"/>
    <n v="2025"/>
    <m/>
    <m/>
    <m/>
    <x v="1"/>
    <m/>
    <m/>
    <x v="1"/>
    <x v="2"/>
    <x v="2"/>
    <x v="0"/>
    <n v="-225799"/>
    <x v="0"/>
  </r>
  <r>
    <d v="2025-11-01T00:00:00"/>
    <x v="7"/>
    <n v="2025"/>
    <m/>
    <m/>
    <m/>
    <x v="1"/>
    <m/>
    <m/>
    <x v="1"/>
    <x v="3"/>
    <x v="3"/>
    <x v="0"/>
    <n v="-5575"/>
    <x v="0"/>
  </r>
  <r>
    <d v="2025-11-01T00:00:00"/>
    <x v="7"/>
    <n v="2025"/>
    <m/>
    <m/>
    <m/>
    <x v="1"/>
    <m/>
    <m/>
    <x v="2"/>
    <x v="4"/>
    <x v="1"/>
    <x v="1"/>
    <n v="-20464"/>
    <x v="0"/>
  </r>
  <r>
    <d v="2025-11-01T00:00:00"/>
    <x v="7"/>
    <n v="2025"/>
    <m/>
    <m/>
    <m/>
    <x v="1"/>
    <m/>
    <m/>
    <x v="2"/>
    <x v="5"/>
    <x v="4"/>
    <x v="1"/>
    <n v="-9600"/>
    <x v="0"/>
  </r>
  <r>
    <d v="2025-12-01T00:00:00"/>
    <x v="8"/>
    <n v="2025"/>
    <m/>
    <m/>
    <m/>
    <x v="1"/>
    <m/>
    <m/>
    <x v="0"/>
    <x v="0"/>
    <x v="0"/>
    <x v="0"/>
    <n v="314324"/>
    <x v="0"/>
  </r>
  <r>
    <d v="2025-12-01T00:00:00"/>
    <x v="8"/>
    <n v="2025"/>
    <m/>
    <m/>
    <m/>
    <x v="1"/>
    <m/>
    <m/>
    <x v="1"/>
    <x v="2"/>
    <x v="2"/>
    <x v="0"/>
    <n v="-225799"/>
    <x v="0"/>
  </r>
  <r>
    <d v="2025-12-01T00:00:00"/>
    <x v="8"/>
    <n v="2025"/>
    <m/>
    <m/>
    <m/>
    <x v="1"/>
    <m/>
    <m/>
    <x v="1"/>
    <x v="3"/>
    <x v="3"/>
    <x v="0"/>
    <n v="-5575"/>
    <x v="0"/>
  </r>
  <r>
    <d v="2025-12-01T00:00:00"/>
    <x v="8"/>
    <n v="2025"/>
    <m/>
    <m/>
    <m/>
    <x v="1"/>
    <m/>
    <m/>
    <x v="2"/>
    <x v="4"/>
    <x v="1"/>
    <x v="1"/>
    <n v="-20464"/>
    <x v="0"/>
  </r>
  <r>
    <d v="2025-12-01T00:00:00"/>
    <x v="8"/>
    <n v="2025"/>
    <m/>
    <m/>
    <m/>
    <x v="1"/>
    <m/>
    <m/>
    <x v="2"/>
    <x v="5"/>
    <x v="4"/>
    <x v="1"/>
    <n v="-9600"/>
    <x v="0"/>
  </r>
  <r>
    <d v="2026-01-01T00:00:00"/>
    <x v="9"/>
    <n v="2026"/>
    <m/>
    <m/>
    <m/>
    <x v="1"/>
    <m/>
    <m/>
    <x v="0"/>
    <x v="0"/>
    <x v="0"/>
    <x v="0"/>
    <n v="314324"/>
    <x v="0"/>
  </r>
  <r>
    <d v="2026-01-01T00:00:00"/>
    <x v="9"/>
    <n v="2026"/>
    <m/>
    <m/>
    <m/>
    <x v="1"/>
    <m/>
    <m/>
    <x v="1"/>
    <x v="2"/>
    <x v="2"/>
    <x v="0"/>
    <n v="-225799"/>
    <x v="0"/>
  </r>
  <r>
    <d v="2026-01-01T00:00:00"/>
    <x v="9"/>
    <n v="2026"/>
    <m/>
    <m/>
    <m/>
    <x v="1"/>
    <m/>
    <m/>
    <x v="1"/>
    <x v="3"/>
    <x v="3"/>
    <x v="0"/>
    <n v="-5575"/>
    <x v="0"/>
  </r>
  <r>
    <d v="2026-01-01T00:00:00"/>
    <x v="9"/>
    <n v="2026"/>
    <m/>
    <m/>
    <m/>
    <x v="1"/>
    <m/>
    <m/>
    <x v="2"/>
    <x v="4"/>
    <x v="1"/>
    <x v="1"/>
    <n v="-20464"/>
    <x v="0"/>
  </r>
  <r>
    <d v="2026-01-01T00:00:00"/>
    <x v="9"/>
    <n v="2026"/>
    <m/>
    <m/>
    <m/>
    <x v="1"/>
    <m/>
    <m/>
    <x v="2"/>
    <x v="5"/>
    <x v="4"/>
    <x v="1"/>
    <n v="-9600"/>
    <x v="0"/>
  </r>
  <r>
    <d v="2026-02-01T00:00:00"/>
    <x v="10"/>
    <n v="2026"/>
    <m/>
    <m/>
    <m/>
    <x v="1"/>
    <m/>
    <m/>
    <x v="0"/>
    <x v="0"/>
    <x v="0"/>
    <x v="0"/>
    <n v="314324"/>
    <x v="0"/>
  </r>
  <r>
    <d v="2026-02-01T00:00:00"/>
    <x v="10"/>
    <n v="2026"/>
    <m/>
    <m/>
    <m/>
    <x v="1"/>
    <m/>
    <m/>
    <x v="1"/>
    <x v="2"/>
    <x v="2"/>
    <x v="0"/>
    <n v="-225799"/>
    <x v="0"/>
  </r>
  <r>
    <d v="2026-02-01T00:00:00"/>
    <x v="10"/>
    <n v="2026"/>
    <m/>
    <m/>
    <m/>
    <x v="1"/>
    <m/>
    <m/>
    <x v="1"/>
    <x v="3"/>
    <x v="3"/>
    <x v="0"/>
    <n v="-5575"/>
    <x v="0"/>
  </r>
  <r>
    <d v="2026-02-01T00:00:00"/>
    <x v="10"/>
    <n v="2026"/>
    <m/>
    <m/>
    <m/>
    <x v="1"/>
    <m/>
    <m/>
    <x v="2"/>
    <x v="4"/>
    <x v="1"/>
    <x v="1"/>
    <n v="-20464"/>
    <x v="0"/>
  </r>
  <r>
    <d v="2026-02-01T00:00:00"/>
    <x v="10"/>
    <n v="2026"/>
    <m/>
    <m/>
    <m/>
    <x v="1"/>
    <m/>
    <m/>
    <x v="2"/>
    <x v="5"/>
    <x v="4"/>
    <x v="1"/>
    <n v="-9600"/>
    <x v="0"/>
  </r>
  <r>
    <d v="2026-03-01T00:00:00"/>
    <x v="11"/>
    <n v="2026"/>
    <m/>
    <m/>
    <m/>
    <x v="1"/>
    <m/>
    <m/>
    <x v="0"/>
    <x v="0"/>
    <x v="0"/>
    <x v="0"/>
    <n v="314324"/>
    <x v="0"/>
  </r>
  <r>
    <d v="2026-03-01T00:00:00"/>
    <x v="11"/>
    <n v="2026"/>
    <m/>
    <m/>
    <m/>
    <x v="1"/>
    <m/>
    <m/>
    <x v="1"/>
    <x v="2"/>
    <x v="2"/>
    <x v="0"/>
    <n v="-225799"/>
    <x v="0"/>
  </r>
  <r>
    <d v="2026-03-01T00:00:00"/>
    <x v="11"/>
    <n v="2026"/>
    <m/>
    <m/>
    <m/>
    <x v="1"/>
    <m/>
    <m/>
    <x v="1"/>
    <x v="3"/>
    <x v="3"/>
    <x v="0"/>
    <n v="-5575"/>
    <x v="0"/>
  </r>
  <r>
    <d v="2026-03-01T00:00:00"/>
    <x v="11"/>
    <n v="2026"/>
    <m/>
    <m/>
    <m/>
    <x v="1"/>
    <m/>
    <m/>
    <x v="2"/>
    <x v="4"/>
    <x v="1"/>
    <x v="1"/>
    <n v="-20464"/>
    <x v="0"/>
  </r>
  <r>
    <d v="2026-03-01T00:00:00"/>
    <x v="11"/>
    <n v="2026"/>
    <m/>
    <m/>
    <m/>
    <x v="1"/>
    <m/>
    <m/>
    <x v="2"/>
    <x v="5"/>
    <x v="4"/>
    <x v="1"/>
    <n v="-9600"/>
    <x v="0"/>
  </r>
  <r>
    <d v="2025-04-01T00:00:00"/>
    <x v="0"/>
    <n v="2025"/>
    <m/>
    <m/>
    <m/>
    <x v="2"/>
    <m/>
    <m/>
    <x v="0"/>
    <x v="0"/>
    <x v="0"/>
    <x v="0"/>
    <n v="364709"/>
    <x v="0"/>
  </r>
  <r>
    <d v="2025-04-01T00:00:00"/>
    <x v="0"/>
    <n v="2025"/>
    <m/>
    <m/>
    <m/>
    <x v="2"/>
    <m/>
    <m/>
    <x v="1"/>
    <x v="1"/>
    <x v="1"/>
    <x v="0"/>
    <n v="-101783"/>
    <x v="0"/>
  </r>
  <r>
    <d v="2025-04-01T00:00:00"/>
    <x v="0"/>
    <n v="2025"/>
    <m/>
    <m/>
    <m/>
    <x v="2"/>
    <m/>
    <m/>
    <x v="1"/>
    <x v="2"/>
    <x v="2"/>
    <x v="0"/>
    <n v="-156451"/>
    <x v="0"/>
  </r>
  <r>
    <d v="2025-04-01T00:00:00"/>
    <x v="0"/>
    <n v="2025"/>
    <m/>
    <m/>
    <m/>
    <x v="2"/>
    <m/>
    <m/>
    <x v="1"/>
    <x v="3"/>
    <x v="3"/>
    <x v="0"/>
    <n v="-26824"/>
    <x v="0"/>
  </r>
  <r>
    <d v="2025-04-01T00:00:00"/>
    <x v="0"/>
    <n v="2025"/>
    <m/>
    <m/>
    <m/>
    <x v="2"/>
    <m/>
    <m/>
    <x v="2"/>
    <x v="4"/>
    <x v="1"/>
    <x v="1"/>
    <n v="-21807"/>
    <x v="0"/>
  </r>
  <r>
    <d v="2025-04-01T00:00:00"/>
    <x v="0"/>
    <n v="2025"/>
    <m/>
    <m/>
    <m/>
    <x v="2"/>
    <m/>
    <m/>
    <x v="2"/>
    <x v="5"/>
    <x v="4"/>
    <x v="1"/>
    <n v="-12667"/>
    <x v="0"/>
  </r>
  <r>
    <d v="2025-05-01T00:00:00"/>
    <x v="1"/>
    <n v="2025"/>
    <m/>
    <m/>
    <m/>
    <x v="2"/>
    <m/>
    <m/>
    <x v="0"/>
    <x v="0"/>
    <x v="0"/>
    <x v="0"/>
    <n v="364709"/>
    <x v="0"/>
  </r>
  <r>
    <d v="2025-05-01T00:00:00"/>
    <x v="1"/>
    <n v="2025"/>
    <m/>
    <m/>
    <m/>
    <x v="2"/>
    <m/>
    <m/>
    <x v="1"/>
    <x v="1"/>
    <x v="1"/>
    <x v="0"/>
    <n v="-101783"/>
    <x v="0"/>
  </r>
  <r>
    <d v="2025-05-01T00:00:00"/>
    <x v="1"/>
    <n v="2025"/>
    <m/>
    <m/>
    <m/>
    <x v="2"/>
    <m/>
    <m/>
    <x v="1"/>
    <x v="2"/>
    <x v="2"/>
    <x v="0"/>
    <n v="-156451"/>
    <x v="0"/>
  </r>
  <r>
    <d v="2025-05-01T00:00:00"/>
    <x v="1"/>
    <n v="2025"/>
    <m/>
    <m/>
    <m/>
    <x v="2"/>
    <m/>
    <m/>
    <x v="1"/>
    <x v="3"/>
    <x v="3"/>
    <x v="0"/>
    <n v="-26824"/>
    <x v="0"/>
  </r>
  <r>
    <d v="2025-05-01T00:00:00"/>
    <x v="1"/>
    <n v="2025"/>
    <m/>
    <m/>
    <m/>
    <x v="2"/>
    <m/>
    <m/>
    <x v="2"/>
    <x v="4"/>
    <x v="1"/>
    <x v="1"/>
    <n v="-21807"/>
    <x v="0"/>
  </r>
  <r>
    <d v="2025-05-01T00:00:00"/>
    <x v="1"/>
    <n v="2025"/>
    <m/>
    <m/>
    <m/>
    <x v="2"/>
    <m/>
    <m/>
    <x v="2"/>
    <x v="5"/>
    <x v="4"/>
    <x v="1"/>
    <n v="-12667"/>
    <x v="0"/>
  </r>
  <r>
    <d v="2025-06-01T00:00:00"/>
    <x v="2"/>
    <n v="2025"/>
    <m/>
    <m/>
    <m/>
    <x v="2"/>
    <m/>
    <m/>
    <x v="0"/>
    <x v="0"/>
    <x v="0"/>
    <x v="0"/>
    <n v="364709"/>
    <x v="0"/>
  </r>
  <r>
    <d v="2025-06-01T00:00:00"/>
    <x v="2"/>
    <n v="2025"/>
    <m/>
    <m/>
    <m/>
    <x v="2"/>
    <m/>
    <m/>
    <x v="1"/>
    <x v="1"/>
    <x v="1"/>
    <x v="0"/>
    <n v="-101783"/>
    <x v="0"/>
  </r>
  <r>
    <d v="2025-06-01T00:00:00"/>
    <x v="2"/>
    <n v="2025"/>
    <m/>
    <m/>
    <m/>
    <x v="2"/>
    <m/>
    <m/>
    <x v="1"/>
    <x v="2"/>
    <x v="2"/>
    <x v="0"/>
    <n v="-156451"/>
    <x v="0"/>
  </r>
  <r>
    <d v="2025-06-01T00:00:00"/>
    <x v="2"/>
    <n v="2025"/>
    <m/>
    <m/>
    <m/>
    <x v="2"/>
    <m/>
    <m/>
    <x v="1"/>
    <x v="3"/>
    <x v="3"/>
    <x v="0"/>
    <n v="-26824"/>
    <x v="0"/>
  </r>
  <r>
    <d v="2025-06-01T00:00:00"/>
    <x v="2"/>
    <n v="2025"/>
    <m/>
    <m/>
    <m/>
    <x v="2"/>
    <m/>
    <m/>
    <x v="2"/>
    <x v="4"/>
    <x v="1"/>
    <x v="1"/>
    <n v="-19767"/>
    <x v="0"/>
  </r>
  <r>
    <d v="2025-06-01T00:00:00"/>
    <x v="2"/>
    <n v="2025"/>
    <m/>
    <m/>
    <m/>
    <x v="2"/>
    <m/>
    <m/>
    <x v="2"/>
    <x v="5"/>
    <x v="4"/>
    <x v="1"/>
    <n v="-12667"/>
    <x v="0"/>
  </r>
  <r>
    <d v="2025-07-01T00:00:00"/>
    <x v="3"/>
    <n v="2025"/>
    <m/>
    <m/>
    <m/>
    <x v="2"/>
    <m/>
    <m/>
    <x v="0"/>
    <x v="0"/>
    <x v="0"/>
    <x v="0"/>
    <n v="364709"/>
    <x v="0"/>
  </r>
  <r>
    <d v="2025-07-01T00:00:00"/>
    <x v="3"/>
    <n v="2025"/>
    <m/>
    <m/>
    <m/>
    <x v="2"/>
    <m/>
    <m/>
    <x v="1"/>
    <x v="1"/>
    <x v="1"/>
    <x v="0"/>
    <n v="-101783"/>
    <x v="0"/>
  </r>
  <r>
    <d v="2025-07-01T00:00:00"/>
    <x v="3"/>
    <n v="2025"/>
    <m/>
    <m/>
    <m/>
    <x v="2"/>
    <m/>
    <m/>
    <x v="1"/>
    <x v="2"/>
    <x v="2"/>
    <x v="0"/>
    <n v="-156451"/>
    <x v="0"/>
  </r>
  <r>
    <d v="2025-07-01T00:00:00"/>
    <x v="3"/>
    <n v="2025"/>
    <m/>
    <m/>
    <m/>
    <x v="2"/>
    <m/>
    <m/>
    <x v="1"/>
    <x v="3"/>
    <x v="3"/>
    <x v="0"/>
    <n v="-26824"/>
    <x v="0"/>
  </r>
  <r>
    <d v="2025-07-01T00:00:00"/>
    <x v="3"/>
    <n v="2025"/>
    <m/>
    <m/>
    <m/>
    <x v="2"/>
    <m/>
    <m/>
    <x v="2"/>
    <x v="4"/>
    <x v="1"/>
    <x v="1"/>
    <n v="-19767"/>
    <x v="0"/>
  </r>
  <r>
    <d v="2025-07-01T00:00:00"/>
    <x v="3"/>
    <n v="2025"/>
    <m/>
    <m/>
    <m/>
    <x v="2"/>
    <m/>
    <m/>
    <x v="2"/>
    <x v="5"/>
    <x v="4"/>
    <x v="1"/>
    <n v="-12667"/>
    <x v="0"/>
  </r>
  <r>
    <d v="2025-08-01T00:00:00"/>
    <x v="4"/>
    <n v="2025"/>
    <m/>
    <m/>
    <m/>
    <x v="2"/>
    <m/>
    <m/>
    <x v="0"/>
    <x v="0"/>
    <x v="0"/>
    <x v="0"/>
    <n v="364709"/>
    <x v="0"/>
  </r>
  <r>
    <d v="2025-08-01T00:00:00"/>
    <x v="4"/>
    <n v="2025"/>
    <m/>
    <m/>
    <m/>
    <x v="2"/>
    <m/>
    <m/>
    <x v="1"/>
    <x v="1"/>
    <x v="1"/>
    <x v="0"/>
    <n v="-101783"/>
    <x v="0"/>
  </r>
  <r>
    <d v="2025-08-01T00:00:00"/>
    <x v="4"/>
    <n v="2025"/>
    <m/>
    <m/>
    <m/>
    <x v="2"/>
    <m/>
    <m/>
    <x v="1"/>
    <x v="2"/>
    <x v="2"/>
    <x v="0"/>
    <n v="-156451"/>
    <x v="0"/>
  </r>
  <r>
    <d v="2025-08-01T00:00:00"/>
    <x v="4"/>
    <n v="2025"/>
    <m/>
    <m/>
    <m/>
    <x v="2"/>
    <m/>
    <m/>
    <x v="1"/>
    <x v="3"/>
    <x v="3"/>
    <x v="0"/>
    <n v="-26824"/>
    <x v="0"/>
  </r>
  <r>
    <d v="2025-08-01T00:00:00"/>
    <x v="4"/>
    <n v="2025"/>
    <m/>
    <m/>
    <m/>
    <x v="2"/>
    <m/>
    <m/>
    <x v="2"/>
    <x v="4"/>
    <x v="1"/>
    <x v="1"/>
    <n v="-19767"/>
    <x v="0"/>
  </r>
  <r>
    <d v="2025-08-01T00:00:00"/>
    <x v="4"/>
    <n v="2025"/>
    <m/>
    <m/>
    <m/>
    <x v="2"/>
    <m/>
    <m/>
    <x v="2"/>
    <x v="5"/>
    <x v="4"/>
    <x v="1"/>
    <n v="-12667"/>
    <x v="0"/>
  </r>
  <r>
    <d v="2025-09-01T00:00:00"/>
    <x v="5"/>
    <n v="2025"/>
    <m/>
    <m/>
    <m/>
    <x v="2"/>
    <m/>
    <m/>
    <x v="0"/>
    <x v="0"/>
    <x v="0"/>
    <x v="0"/>
    <n v="364709"/>
    <x v="0"/>
  </r>
  <r>
    <d v="2025-09-01T00:00:00"/>
    <x v="5"/>
    <n v="2025"/>
    <m/>
    <m/>
    <m/>
    <x v="2"/>
    <m/>
    <m/>
    <x v="1"/>
    <x v="1"/>
    <x v="1"/>
    <x v="0"/>
    <n v="-101783"/>
    <x v="0"/>
  </r>
  <r>
    <d v="2025-09-01T00:00:00"/>
    <x v="5"/>
    <n v="2025"/>
    <m/>
    <m/>
    <m/>
    <x v="2"/>
    <m/>
    <m/>
    <x v="1"/>
    <x v="2"/>
    <x v="2"/>
    <x v="0"/>
    <n v="-156451"/>
    <x v="0"/>
  </r>
  <r>
    <d v="2025-09-01T00:00:00"/>
    <x v="5"/>
    <n v="2025"/>
    <m/>
    <m/>
    <m/>
    <x v="2"/>
    <m/>
    <m/>
    <x v="1"/>
    <x v="3"/>
    <x v="3"/>
    <x v="0"/>
    <n v="-26824"/>
    <x v="0"/>
  </r>
  <r>
    <d v="2025-09-01T00:00:00"/>
    <x v="5"/>
    <n v="2025"/>
    <m/>
    <m/>
    <m/>
    <x v="2"/>
    <m/>
    <m/>
    <x v="2"/>
    <x v="4"/>
    <x v="1"/>
    <x v="1"/>
    <n v="-19767"/>
    <x v="0"/>
  </r>
  <r>
    <d v="2025-09-01T00:00:00"/>
    <x v="5"/>
    <n v="2025"/>
    <m/>
    <m/>
    <m/>
    <x v="2"/>
    <m/>
    <m/>
    <x v="2"/>
    <x v="5"/>
    <x v="4"/>
    <x v="1"/>
    <n v="-12667"/>
    <x v="0"/>
  </r>
  <r>
    <d v="2025-10-01T00:00:00"/>
    <x v="6"/>
    <n v="2025"/>
    <m/>
    <m/>
    <m/>
    <x v="2"/>
    <m/>
    <m/>
    <x v="0"/>
    <x v="0"/>
    <x v="0"/>
    <x v="0"/>
    <n v="364709"/>
    <x v="0"/>
  </r>
  <r>
    <d v="2025-10-01T00:00:00"/>
    <x v="6"/>
    <n v="2025"/>
    <m/>
    <m/>
    <m/>
    <x v="2"/>
    <m/>
    <m/>
    <x v="1"/>
    <x v="1"/>
    <x v="1"/>
    <x v="0"/>
    <n v="-101783"/>
    <x v="0"/>
  </r>
  <r>
    <d v="2025-10-01T00:00:00"/>
    <x v="6"/>
    <n v="2025"/>
    <m/>
    <m/>
    <m/>
    <x v="2"/>
    <m/>
    <m/>
    <x v="1"/>
    <x v="2"/>
    <x v="2"/>
    <x v="0"/>
    <n v="-156451"/>
    <x v="0"/>
  </r>
  <r>
    <d v="2025-10-01T00:00:00"/>
    <x v="6"/>
    <n v="2025"/>
    <m/>
    <m/>
    <m/>
    <x v="2"/>
    <m/>
    <m/>
    <x v="1"/>
    <x v="3"/>
    <x v="3"/>
    <x v="0"/>
    <n v="-26824"/>
    <x v="0"/>
  </r>
  <r>
    <d v="2025-10-01T00:00:00"/>
    <x v="6"/>
    <n v="2025"/>
    <m/>
    <m/>
    <m/>
    <x v="2"/>
    <m/>
    <m/>
    <x v="2"/>
    <x v="4"/>
    <x v="1"/>
    <x v="1"/>
    <n v="-19767"/>
    <x v="0"/>
  </r>
  <r>
    <d v="2025-10-01T00:00:00"/>
    <x v="6"/>
    <n v="2025"/>
    <m/>
    <m/>
    <m/>
    <x v="2"/>
    <m/>
    <m/>
    <x v="2"/>
    <x v="5"/>
    <x v="4"/>
    <x v="1"/>
    <n v="-12667"/>
    <x v="0"/>
  </r>
  <r>
    <d v="2025-11-01T00:00:00"/>
    <x v="7"/>
    <n v="2025"/>
    <m/>
    <m/>
    <m/>
    <x v="2"/>
    <m/>
    <m/>
    <x v="0"/>
    <x v="0"/>
    <x v="0"/>
    <x v="0"/>
    <n v="364709"/>
    <x v="0"/>
  </r>
  <r>
    <d v="2025-11-01T00:00:00"/>
    <x v="7"/>
    <n v="2025"/>
    <m/>
    <m/>
    <m/>
    <x v="2"/>
    <m/>
    <m/>
    <x v="1"/>
    <x v="1"/>
    <x v="1"/>
    <x v="0"/>
    <n v="-101783"/>
    <x v="0"/>
  </r>
  <r>
    <d v="2025-11-01T00:00:00"/>
    <x v="7"/>
    <n v="2025"/>
    <m/>
    <m/>
    <m/>
    <x v="2"/>
    <m/>
    <m/>
    <x v="1"/>
    <x v="2"/>
    <x v="2"/>
    <x v="0"/>
    <n v="-156451"/>
    <x v="0"/>
  </r>
  <r>
    <d v="2025-11-01T00:00:00"/>
    <x v="7"/>
    <n v="2025"/>
    <m/>
    <m/>
    <m/>
    <x v="2"/>
    <m/>
    <m/>
    <x v="1"/>
    <x v="3"/>
    <x v="3"/>
    <x v="0"/>
    <n v="-26824"/>
    <x v="0"/>
  </r>
  <r>
    <d v="2025-11-01T00:00:00"/>
    <x v="7"/>
    <n v="2025"/>
    <m/>
    <m/>
    <m/>
    <x v="2"/>
    <m/>
    <m/>
    <x v="2"/>
    <x v="4"/>
    <x v="1"/>
    <x v="1"/>
    <n v="-19767"/>
    <x v="0"/>
  </r>
  <r>
    <d v="2025-11-01T00:00:00"/>
    <x v="7"/>
    <n v="2025"/>
    <m/>
    <m/>
    <m/>
    <x v="2"/>
    <m/>
    <m/>
    <x v="2"/>
    <x v="5"/>
    <x v="4"/>
    <x v="1"/>
    <n v="-12667"/>
    <x v="0"/>
  </r>
  <r>
    <d v="2025-12-01T00:00:00"/>
    <x v="8"/>
    <n v="2025"/>
    <m/>
    <m/>
    <m/>
    <x v="2"/>
    <m/>
    <m/>
    <x v="0"/>
    <x v="0"/>
    <x v="0"/>
    <x v="0"/>
    <n v="364709"/>
    <x v="0"/>
  </r>
  <r>
    <d v="2025-12-01T00:00:00"/>
    <x v="8"/>
    <n v="2025"/>
    <m/>
    <m/>
    <m/>
    <x v="2"/>
    <m/>
    <m/>
    <x v="1"/>
    <x v="1"/>
    <x v="1"/>
    <x v="0"/>
    <n v="-101783"/>
    <x v="0"/>
  </r>
  <r>
    <d v="2025-12-01T00:00:00"/>
    <x v="8"/>
    <n v="2025"/>
    <m/>
    <m/>
    <m/>
    <x v="2"/>
    <m/>
    <m/>
    <x v="1"/>
    <x v="2"/>
    <x v="2"/>
    <x v="0"/>
    <n v="-156451"/>
    <x v="0"/>
  </r>
  <r>
    <d v="2025-12-01T00:00:00"/>
    <x v="8"/>
    <n v="2025"/>
    <m/>
    <m/>
    <m/>
    <x v="2"/>
    <m/>
    <m/>
    <x v="1"/>
    <x v="3"/>
    <x v="3"/>
    <x v="0"/>
    <n v="-26824"/>
    <x v="0"/>
  </r>
  <r>
    <d v="2025-12-01T00:00:00"/>
    <x v="8"/>
    <n v="2025"/>
    <m/>
    <m/>
    <m/>
    <x v="2"/>
    <m/>
    <m/>
    <x v="2"/>
    <x v="4"/>
    <x v="1"/>
    <x v="1"/>
    <n v="-19767"/>
    <x v="0"/>
  </r>
  <r>
    <d v="2025-12-01T00:00:00"/>
    <x v="8"/>
    <n v="2025"/>
    <m/>
    <m/>
    <m/>
    <x v="2"/>
    <m/>
    <m/>
    <x v="2"/>
    <x v="5"/>
    <x v="4"/>
    <x v="1"/>
    <n v="-12667"/>
    <x v="0"/>
  </r>
  <r>
    <d v="2026-01-01T00:00:00"/>
    <x v="9"/>
    <n v="2026"/>
    <m/>
    <m/>
    <m/>
    <x v="2"/>
    <m/>
    <m/>
    <x v="0"/>
    <x v="0"/>
    <x v="0"/>
    <x v="0"/>
    <n v="364709"/>
    <x v="0"/>
  </r>
  <r>
    <d v="2026-01-01T00:00:00"/>
    <x v="9"/>
    <n v="2026"/>
    <m/>
    <m/>
    <m/>
    <x v="2"/>
    <m/>
    <m/>
    <x v="1"/>
    <x v="1"/>
    <x v="1"/>
    <x v="0"/>
    <n v="-101783"/>
    <x v="0"/>
  </r>
  <r>
    <d v="2026-01-01T00:00:00"/>
    <x v="9"/>
    <n v="2026"/>
    <m/>
    <m/>
    <m/>
    <x v="2"/>
    <m/>
    <m/>
    <x v="1"/>
    <x v="2"/>
    <x v="2"/>
    <x v="0"/>
    <n v="-156451"/>
    <x v="0"/>
  </r>
  <r>
    <d v="2026-01-01T00:00:00"/>
    <x v="9"/>
    <n v="2026"/>
    <m/>
    <m/>
    <m/>
    <x v="2"/>
    <m/>
    <m/>
    <x v="1"/>
    <x v="3"/>
    <x v="3"/>
    <x v="0"/>
    <n v="-26824"/>
    <x v="0"/>
  </r>
  <r>
    <d v="2026-01-01T00:00:00"/>
    <x v="9"/>
    <n v="2026"/>
    <m/>
    <m/>
    <m/>
    <x v="2"/>
    <m/>
    <m/>
    <x v="2"/>
    <x v="4"/>
    <x v="1"/>
    <x v="1"/>
    <n v="-19767"/>
    <x v="0"/>
  </r>
  <r>
    <d v="2026-01-01T00:00:00"/>
    <x v="9"/>
    <n v="2026"/>
    <m/>
    <m/>
    <m/>
    <x v="2"/>
    <m/>
    <m/>
    <x v="2"/>
    <x v="5"/>
    <x v="4"/>
    <x v="1"/>
    <n v="-12667"/>
    <x v="0"/>
  </r>
  <r>
    <d v="2026-02-01T00:00:00"/>
    <x v="10"/>
    <n v="2026"/>
    <m/>
    <m/>
    <m/>
    <x v="2"/>
    <m/>
    <m/>
    <x v="0"/>
    <x v="0"/>
    <x v="0"/>
    <x v="0"/>
    <n v="364709"/>
    <x v="0"/>
  </r>
  <r>
    <d v="2026-02-01T00:00:00"/>
    <x v="10"/>
    <n v="2026"/>
    <m/>
    <m/>
    <m/>
    <x v="2"/>
    <m/>
    <m/>
    <x v="1"/>
    <x v="1"/>
    <x v="1"/>
    <x v="0"/>
    <n v="-101783"/>
    <x v="0"/>
  </r>
  <r>
    <d v="2026-02-01T00:00:00"/>
    <x v="10"/>
    <n v="2026"/>
    <m/>
    <m/>
    <m/>
    <x v="2"/>
    <m/>
    <m/>
    <x v="1"/>
    <x v="2"/>
    <x v="2"/>
    <x v="0"/>
    <n v="-156451"/>
    <x v="0"/>
  </r>
  <r>
    <d v="2026-02-01T00:00:00"/>
    <x v="10"/>
    <n v="2026"/>
    <m/>
    <m/>
    <m/>
    <x v="2"/>
    <m/>
    <m/>
    <x v="1"/>
    <x v="3"/>
    <x v="3"/>
    <x v="0"/>
    <n v="-26824"/>
    <x v="0"/>
  </r>
  <r>
    <d v="2026-02-01T00:00:00"/>
    <x v="10"/>
    <n v="2026"/>
    <m/>
    <m/>
    <m/>
    <x v="2"/>
    <m/>
    <m/>
    <x v="2"/>
    <x v="4"/>
    <x v="1"/>
    <x v="1"/>
    <n v="-19767"/>
    <x v="0"/>
  </r>
  <r>
    <d v="2026-02-01T00:00:00"/>
    <x v="10"/>
    <n v="2026"/>
    <m/>
    <m/>
    <m/>
    <x v="2"/>
    <m/>
    <m/>
    <x v="2"/>
    <x v="5"/>
    <x v="4"/>
    <x v="1"/>
    <n v="-12667"/>
    <x v="0"/>
  </r>
  <r>
    <d v="2026-03-01T00:00:00"/>
    <x v="11"/>
    <n v="2026"/>
    <m/>
    <m/>
    <m/>
    <x v="2"/>
    <m/>
    <m/>
    <x v="0"/>
    <x v="0"/>
    <x v="0"/>
    <x v="0"/>
    <n v="364709"/>
    <x v="0"/>
  </r>
  <r>
    <d v="2026-03-01T00:00:00"/>
    <x v="11"/>
    <n v="2026"/>
    <m/>
    <m/>
    <m/>
    <x v="2"/>
    <m/>
    <m/>
    <x v="1"/>
    <x v="1"/>
    <x v="1"/>
    <x v="0"/>
    <n v="-101783"/>
    <x v="0"/>
  </r>
  <r>
    <d v="2026-03-01T00:00:00"/>
    <x v="11"/>
    <n v="2026"/>
    <m/>
    <m/>
    <m/>
    <x v="2"/>
    <m/>
    <m/>
    <x v="1"/>
    <x v="2"/>
    <x v="2"/>
    <x v="0"/>
    <n v="-156451"/>
    <x v="0"/>
  </r>
  <r>
    <d v="2026-03-01T00:00:00"/>
    <x v="11"/>
    <n v="2026"/>
    <m/>
    <m/>
    <m/>
    <x v="2"/>
    <m/>
    <m/>
    <x v="1"/>
    <x v="3"/>
    <x v="3"/>
    <x v="0"/>
    <n v="-26824"/>
    <x v="0"/>
  </r>
  <r>
    <d v="2026-03-01T00:00:00"/>
    <x v="11"/>
    <n v="2026"/>
    <m/>
    <m/>
    <m/>
    <x v="2"/>
    <m/>
    <m/>
    <x v="2"/>
    <x v="4"/>
    <x v="1"/>
    <x v="1"/>
    <n v="-19767"/>
    <x v="0"/>
  </r>
  <r>
    <d v="2026-03-01T00:00:00"/>
    <x v="11"/>
    <n v="2026"/>
    <m/>
    <m/>
    <m/>
    <x v="2"/>
    <m/>
    <m/>
    <x v="2"/>
    <x v="5"/>
    <x v="4"/>
    <x v="1"/>
    <n v="-12667"/>
    <x v="0"/>
  </r>
  <r>
    <d v="2025-04-01T00:00:00"/>
    <x v="0"/>
    <n v="2025"/>
    <m/>
    <m/>
    <m/>
    <x v="3"/>
    <m/>
    <m/>
    <x v="0"/>
    <x v="0"/>
    <x v="0"/>
    <x v="0"/>
    <n v="1136690"/>
    <x v="0"/>
  </r>
  <r>
    <d v="2025-04-01T00:00:00"/>
    <x v="0"/>
    <n v="2025"/>
    <m/>
    <m/>
    <m/>
    <x v="3"/>
    <m/>
    <m/>
    <x v="1"/>
    <x v="1"/>
    <x v="1"/>
    <x v="0"/>
    <n v="-141826"/>
    <x v="0"/>
  </r>
  <r>
    <d v="2025-04-01T00:00:00"/>
    <x v="0"/>
    <n v="2025"/>
    <m/>
    <m/>
    <m/>
    <x v="3"/>
    <m/>
    <m/>
    <x v="1"/>
    <x v="2"/>
    <x v="2"/>
    <x v="0"/>
    <n v="-815920"/>
    <x v="0"/>
  </r>
  <r>
    <d v="2025-04-01T00:00:00"/>
    <x v="0"/>
    <n v="2025"/>
    <m/>
    <m/>
    <m/>
    <x v="3"/>
    <m/>
    <m/>
    <x v="2"/>
    <x v="4"/>
    <x v="1"/>
    <x v="1"/>
    <n v="-19671"/>
    <x v="0"/>
  </r>
  <r>
    <d v="2025-04-01T00:00:00"/>
    <x v="0"/>
    <n v="2025"/>
    <m/>
    <m/>
    <m/>
    <x v="3"/>
    <m/>
    <m/>
    <x v="2"/>
    <x v="5"/>
    <x v="4"/>
    <x v="1"/>
    <n v="-16146"/>
    <x v="0"/>
  </r>
  <r>
    <d v="2025-05-01T00:00:00"/>
    <x v="1"/>
    <n v="2025"/>
    <m/>
    <m/>
    <m/>
    <x v="3"/>
    <m/>
    <m/>
    <x v="0"/>
    <x v="0"/>
    <x v="0"/>
    <x v="0"/>
    <n v="1136690"/>
    <x v="0"/>
  </r>
  <r>
    <d v="2025-05-01T00:00:00"/>
    <x v="1"/>
    <n v="2025"/>
    <m/>
    <m/>
    <m/>
    <x v="3"/>
    <m/>
    <m/>
    <x v="1"/>
    <x v="1"/>
    <x v="1"/>
    <x v="0"/>
    <n v="-141826"/>
    <x v="0"/>
  </r>
  <r>
    <d v="2025-05-01T00:00:00"/>
    <x v="1"/>
    <n v="2025"/>
    <m/>
    <m/>
    <m/>
    <x v="3"/>
    <m/>
    <m/>
    <x v="1"/>
    <x v="2"/>
    <x v="2"/>
    <x v="0"/>
    <n v="-815920"/>
    <x v="0"/>
  </r>
  <r>
    <d v="2025-05-01T00:00:00"/>
    <x v="1"/>
    <n v="2025"/>
    <m/>
    <m/>
    <m/>
    <x v="3"/>
    <m/>
    <m/>
    <x v="2"/>
    <x v="4"/>
    <x v="1"/>
    <x v="1"/>
    <n v="-19671"/>
    <x v="0"/>
  </r>
  <r>
    <d v="2025-05-01T00:00:00"/>
    <x v="1"/>
    <n v="2025"/>
    <m/>
    <m/>
    <m/>
    <x v="3"/>
    <m/>
    <m/>
    <x v="2"/>
    <x v="5"/>
    <x v="4"/>
    <x v="1"/>
    <n v="-16146"/>
    <x v="0"/>
  </r>
  <r>
    <d v="2025-06-01T00:00:00"/>
    <x v="2"/>
    <n v="2025"/>
    <m/>
    <m/>
    <m/>
    <x v="3"/>
    <m/>
    <m/>
    <x v="0"/>
    <x v="0"/>
    <x v="0"/>
    <x v="0"/>
    <n v="1136690"/>
    <x v="0"/>
  </r>
  <r>
    <d v="2025-06-01T00:00:00"/>
    <x v="2"/>
    <n v="2025"/>
    <m/>
    <m/>
    <m/>
    <x v="3"/>
    <m/>
    <m/>
    <x v="1"/>
    <x v="1"/>
    <x v="1"/>
    <x v="0"/>
    <n v="-141826"/>
    <x v="0"/>
  </r>
  <r>
    <d v="2025-06-01T00:00:00"/>
    <x v="2"/>
    <n v="2025"/>
    <m/>
    <m/>
    <m/>
    <x v="3"/>
    <m/>
    <m/>
    <x v="1"/>
    <x v="2"/>
    <x v="2"/>
    <x v="0"/>
    <n v="-815920"/>
    <x v="0"/>
  </r>
  <r>
    <d v="2025-06-01T00:00:00"/>
    <x v="2"/>
    <n v="2025"/>
    <m/>
    <m/>
    <m/>
    <x v="3"/>
    <m/>
    <m/>
    <x v="2"/>
    <x v="4"/>
    <x v="1"/>
    <x v="1"/>
    <n v="-19671"/>
    <x v="0"/>
  </r>
  <r>
    <d v="2025-06-01T00:00:00"/>
    <x v="2"/>
    <n v="2025"/>
    <m/>
    <m/>
    <m/>
    <x v="3"/>
    <m/>
    <m/>
    <x v="2"/>
    <x v="5"/>
    <x v="4"/>
    <x v="1"/>
    <n v="-16146"/>
    <x v="0"/>
  </r>
  <r>
    <d v="2025-07-01T00:00:00"/>
    <x v="3"/>
    <n v="2025"/>
    <m/>
    <m/>
    <m/>
    <x v="3"/>
    <m/>
    <m/>
    <x v="0"/>
    <x v="0"/>
    <x v="0"/>
    <x v="0"/>
    <n v="1428357"/>
    <x v="0"/>
  </r>
  <r>
    <d v="2025-07-01T00:00:00"/>
    <x v="3"/>
    <n v="2025"/>
    <m/>
    <m/>
    <m/>
    <x v="3"/>
    <m/>
    <m/>
    <x v="1"/>
    <x v="1"/>
    <x v="1"/>
    <x v="0"/>
    <n v="-141826"/>
    <x v="0"/>
  </r>
  <r>
    <d v="2025-07-01T00:00:00"/>
    <x v="3"/>
    <n v="2025"/>
    <m/>
    <m/>
    <m/>
    <x v="3"/>
    <m/>
    <m/>
    <x v="1"/>
    <x v="2"/>
    <x v="2"/>
    <x v="0"/>
    <n v="-1044265"/>
    <x v="0"/>
  </r>
  <r>
    <d v="2025-07-01T00:00:00"/>
    <x v="3"/>
    <n v="2025"/>
    <m/>
    <m/>
    <m/>
    <x v="3"/>
    <m/>
    <m/>
    <x v="2"/>
    <x v="4"/>
    <x v="1"/>
    <x v="1"/>
    <n v="-19671"/>
    <x v="0"/>
  </r>
  <r>
    <d v="2025-07-01T00:00:00"/>
    <x v="3"/>
    <n v="2025"/>
    <m/>
    <m/>
    <m/>
    <x v="3"/>
    <m/>
    <m/>
    <x v="2"/>
    <x v="5"/>
    <x v="4"/>
    <x v="1"/>
    <n v="-16146"/>
    <x v="0"/>
  </r>
  <r>
    <d v="2025-08-01T00:00:00"/>
    <x v="4"/>
    <n v="2025"/>
    <m/>
    <m/>
    <m/>
    <x v="3"/>
    <m/>
    <m/>
    <x v="0"/>
    <x v="0"/>
    <x v="0"/>
    <x v="0"/>
    <n v="1428357"/>
    <x v="0"/>
  </r>
  <r>
    <d v="2025-08-01T00:00:00"/>
    <x v="4"/>
    <n v="2025"/>
    <m/>
    <m/>
    <m/>
    <x v="3"/>
    <m/>
    <m/>
    <x v="1"/>
    <x v="1"/>
    <x v="1"/>
    <x v="0"/>
    <n v="-141826"/>
    <x v="0"/>
  </r>
  <r>
    <d v="2025-08-01T00:00:00"/>
    <x v="4"/>
    <n v="2025"/>
    <m/>
    <m/>
    <m/>
    <x v="3"/>
    <m/>
    <m/>
    <x v="1"/>
    <x v="2"/>
    <x v="2"/>
    <x v="0"/>
    <n v="-1044265"/>
    <x v="0"/>
  </r>
  <r>
    <d v="2025-08-01T00:00:00"/>
    <x v="4"/>
    <n v="2025"/>
    <m/>
    <m/>
    <m/>
    <x v="3"/>
    <m/>
    <m/>
    <x v="2"/>
    <x v="4"/>
    <x v="1"/>
    <x v="1"/>
    <n v="-19671"/>
    <x v="0"/>
  </r>
  <r>
    <d v="2025-08-01T00:00:00"/>
    <x v="4"/>
    <n v="2025"/>
    <m/>
    <m/>
    <m/>
    <x v="3"/>
    <m/>
    <m/>
    <x v="2"/>
    <x v="5"/>
    <x v="4"/>
    <x v="1"/>
    <n v="-16146"/>
    <x v="0"/>
  </r>
  <r>
    <d v="2025-09-01T00:00:00"/>
    <x v="5"/>
    <n v="2025"/>
    <m/>
    <m/>
    <m/>
    <x v="3"/>
    <m/>
    <m/>
    <x v="0"/>
    <x v="0"/>
    <x v="0"/>
    <x v="0"/>
    <n v="1428357"/>
    <x v="0"/>
  </r>
  <r>
    <d v="2025-09-01T00:00:00"/>
    <x v="5"/>
    <n v="2025"/>
    <m/>
    <m/>
    <m/>
    <x v="3"/>
    <m/>
    <m/>
    <x v="1"/>
    <x v="1"/>
    <x v="1"/>
    <x v="0"/>
    <n v="-141826"/>
    <x v="0"/>
  </r>
  <r>
    <d v="2025-09-01T00:00:00"/>
    <x v="5"/>
    <n v="2025"/>
    <m/>
    <m/>
    <m/>
    <x v="3"/>
    <m/>
    <m/>
    <x v="1"/>
    <x v="2"/>
    <x v="2"/>
    <x v="0"/>
    <n v="-1044265"/>
    <x v="0"/>
  </r>
  <r>
    <d v="2025-09-01T00:00:00"/>
    <x v="5"/>
    <n v="2025"/>
    <m/>
    <m/>
    <m/>
    <x v="3"/>
    <m/>
    <m/>
    <x v="2"/>
    <x v="4"/>
    <x v="1"/>
    <x v="1"/>
    <n v="-19671"/>
    <x v="0"/>
  </r>
  <r>
    <d v="2025-09-01T00:00:00"/>
    <x v="5"/>
    <n v="2025"/>
    <m/>
    <m/>
    <m/>
    <x v="3"/>
    <m/>
    <m/>
    <x v="2"/>
    <x v="5"/>
    <x v="4"/>
    <x v="1"/>
    <n v="-16146"/>
    <x v="0"/>
  </r>
  <r>
    <d v="2025-10-01T00:00:00"/>
    <x v="6"/>
    <n v="2025"/>
    <m/>
    <m/>
    <m/>
    <x v="3"/>
    <m/>
    <m/>
    <x v="0"/>
    <x v="0"/>
    <x v="0"/>
    <x v="0"/>
    <n v="1428357"/>
    <x v="0"/>
  </r>
  <r>
    <d v="2025-10-01T00:00:00"/>
    <x v="6"/>
    <n v="2025"/>
    <m/>
    <m/>
    <m/>
    <x v="3"/>
    <m/>
    <m/>
    <x v="1"/>
    <x v="1"/>
    <x v="1"/>
    <x v="0"/>
    <n v="-141826"/>
    <x v="0"/>
  </r>
  <r>
    <d v="2025-10-01T00:00:00"/>
    <x v="6"/>
    <n v="2025"/>
    <m/>
    <m/>
    <m/>
    <x v="3"/>
    <m/>
    <m/>
    <x v="1"/>
    <x v="2"/>
    <x v="2"/>
    <x v="0"/>
    <n v="-1044265"/>
    <x v="0"/>
  </r>
  <r>
    <d v="2025-10-01T00:00:00"/>
    <x v="6"/>
    <n v="2025"/>
    <m/>
    <m/>
    <m/>
    <x v="3"/>
    <m/>
    <m/>
    <x v="2"/>
    <x v="4"/>
    <x v="1"/>
    <x v="1"/>
    <n v="-19671"/>
    <x v="0"/>
  </r>
  <r>
    <d v="2025-10-01T00:00:00"/>
    <x v="6"/>
    <n v="2025"/>
    <m/>
    <m/>
    <m/>
    <x v="3"/>
    <m/>
    <m/>
    <x v="2"/>
    <x v="5"/>
    <x v="4"/>
    <x v="1"/>
    <n v="-16146"/>
    <x v="0"/>
  </r>
  <r>
    <d v="2025-11-01T00:00:00"/>
    <x v="7"/>
    <n v="2025"/>
    <m/>
    <m/>
    <m/>
    <x v="3"/>
    <m/>
    <m/>
    <x v="0"/>
    <x v="0"/>
    <x v="0"/>
    <x v="0"/>
    <n v="1428357"/>
    <x v="0"/>
  </r>
  <r>
    <d v="2025-11-01T00:00:00"/>
    <x v="7"/>
    <n v="2025"/>
    <m/>
    <m/>
    <m/>
    <x v="3"/>
    <m/>
    <m/>
    <x v="1"/>
    <x v="1"/>
    <x v="1"/>
    <x v="0"/>
    <n v="-141826"/>
    <x v="0"/>
  </r>
  <r>
    <d v="2025-11-01T00:00:00"/>
    <x v="7"/>
    <n v="2025"/>
    <m/>
    <m/>
    <m/>
    <x v="3"/>
    <m/>
    <m/>
    <x v="1"/>
    <x v="2"/>
    <x v="2"/>
    <x v="0"/>
    <n v="-1044265"/>
    <x v="0"/>
  </r>
  <r>
    <d v="2025-11-01T00:00:00"/>
    <x v="7"/>
    <n v="2025"/>
    <m/>
    <m/>
    <m/>
    <x v="3"/>
    <m/>
    <m/>
    <x v="2"/>
    <x v="4"/>
    <x v="1"/>
    <x v="1"/>
    <n v="-19671"/>
    <x v="0"/>
  </r>
  <r>
    <d v="2025-11-01T00:00:00"/>
    <x v="7"/>
    <n v="2025"/>
    <m/>
    <m/>
    <m/>
    <x v="3"/>
    <m/>
    <m/>
    <x v="2"/>
    <x v="5"/>
    <x v="4"/>
    <x v="1"/>
    <n v="-16146"/>
    <x v="0"/>
  </r>
  <r>
    <d v="2025-12-01T00:00:00"/>
    <x v="8"/>
    <n v="2025"/>
    <m/>
    <m/>
    <m/>
    <x v="3"/>
    <m/>
    <m/>
    <x v="0"/>
    <x v="0"/>
    <x v="0"/>
    <x v="0"/>
    <n v="1428357"/>
    <x v="0"/>
  </r>
  <r>
    <d v="2025-12-01T00:00:00"/>
    <x v="8"/>
    <n v="2025"/>
    <m/>
    <m/>
    <m/>
    <x v="3"/>
    <m/>
    <m/>
    <x v="1"/>
    <x v="1"/>
    <x v="1"/>
    <x v="0"/>
    <n v="-141826"/>
    <x v="0"/>
  </r>
  <r>
    <d v="2025-12-01T00:00:00"/>
    <x v="8"/>
    <n v="2025"/>
    <m/>
    <m/>
    <m/>
    <x v="3"/>
    <m/>
    <m/>
    <x v="1"/>
    <x v="2"/>
    <x v="2"/>
    <x v="0"/>
    <n v="-1044265"/>
    <x v="0"/>
  </r>
  <r>
    <d v="2025-12-01T00:00:00"/>
    <x v="8"/>
    <n v="2025"/>
    <m/>
    <m/>
    <m/>
    <x v="3"/>
    <m/>
    <m/>
    <x v="2"/>
    <x v="4"/>
    <x v="1"/>
    <x v="1"/>
    <n v="-19671"/>
    <x v="0"/>
  </r>
  <r>
    <d v="2025-12-01T00:00:00"/>
    <x v="8"/>
    <n v="2025"/>
    <m/>
    <m/>
    <m/>
    <x v="3"/>
    <m/>
    <m/>
    <x v="2"/>
    <x v="5"/>
    <x v="4"/>
    <x v="1"/>
    <n v="-16146"/>
    <x v="0"/>
  </r>
  <r>
    <d v="2026-01-01T00:00:00"/>
    <x v="9"/>
    <n v="2026"/>
    <m/>
    <m/>
    <m/>
    <x v="3"/>
    <m/>
    <m/>
    <x v="0"/>
    <x v="0"/>
    <x v="0"/>
    <x v="0"/>
    <n v="1428357"/>
    <x v="0"/>
  </r>
  <r>
    <d v="2026-01-01T00:00:00"/>
    <x v="9"/>
    <n v="2026"/>
    <m/>
    <m/>
    <m/>
    <x v="3"/>
    <m/>
    <m/>
    <x v="1"/>
    <x v="1"/>
    <x v="1"/>
    <x v="0"/>
    <n v="-141826"/>
    <x v="0"/>
  </r>
  <r>
    <d v="2026-01-01T00:00:00"/>
    <x v="9"/>
    <n v="2026"/>
    <m/>
    <m/>
    <m/>
    <x v="3"/>
    <m/>
    <m/>
    <x v="1"/>
    <x v="2"/>
    <x v="2"/>
    <x v="0"/>
    <n v="-1044265"/>
    <x v="0"/>
  </r>
  <r>
    <d v="2026-01-01T00:00:00"/>
    <x v="9"/>
    <n v="2026"/>
    <m/>
    <m/>
    <m/>
    <x v="3"/>
    <m/>
    <m/>
    <x v="2"/>
    <x v="4"/>
    <x v="1"/>
    <x v="1"/>
    <n v="-19671"/>
    <x v="0"/>
  </r>
  <r>
    <d v="2026-01-01T00:00:00"/>
    <x v="9"/>
    <n v="2026"/>
    <m/>
    <m/>
    <m/>
    <x v="3"/>
    <m/>
    <m/>
    <x v="2"/>
    <x v="5"/>
    <x v="4"/>
    <x v="1"/>
    <n v="-16146"/>
    <x v="0"/>
  </r>
  <r>
    <d v="2026-02-01T00:00:00"/>
    <x v="10"/>
    <n v="2026"/>
    <m/>
    <m/>
    <m/>
    <x v="3"/>
    <m/>
    <m/>
    <x v="0"/>
    <x v="0"/>
    <x v="0"/>
    <x v="0"/>
    <n v="1428357"/>
    <x v="0"/>
  </r>
  <r>
    <d v="2026-02-01T00:00:00"/>
    <x v="10"/>
    <n v="2026"/>
    <m/>
    <m/>
    <m/>
    <x v="3"/>
    <m/>
    <m/>
    <x v="1"/>
    <x v="1"/>
    <x v="1"/>
    <x v="0"/>
    <n v="-141826"/>
    <x v="0"/>
  </r>
  <r>
    <d v="2026-02-01T00:00:00"/>
    <x v="10"/>
    <n v="2026"/>
    <m/>
    <m/>
    <m/>
    <x v="3"/>
    <m/>
    <m/>
    <x v="1"/>
    <x v="2"/>
    <x v="2"/>
    <x v="0"/>
    <n v="-1044265"/>
    <x v="0"/>
  </r>
  <r>
    <d v="2026-02-01T00:00:00"/>
    <x v="10"/>
    <n v="2026"/>
    <m/>
    <m/>
    <m/>
    <x v="3"/>
    <m/>
    <m/>
    <x v="2"/>
    <x v="4"/>
    <x v="1"/>
    <x v="1"/>
    <n v="-19671"/>
    <x v="0"/>
  </r>
  <r>
    <d v="2026-02-01T00:00:00"/>
    <x v="10"/>
    <n v="2026"/>
    <m/>
    <m/>
    <m/>
    <x v="3"/>
    <m/>
    <m/>
    <x v="2"/>
    <x v="5"/>
    <x v="4"/>
    <x v="1"/>
    <n v="-16146"/>
    <x v="0"/>
  </r>
  <r>
    <d v="2026-03-01T00:00:00"/>
    <x v="11"/>
    <n v="2026"/>
    <m/>
    <m/>
    <m/>
    <x v="3"/>
    <m/>
    <m/>
    <x v="0"/>
    <x v="0"/>
    <x v="0"/>
    <x v="0"/>
    <n v="1428357"/>
    <x v="0"/>
  </r>
  <r>
    <d v="2026-03-01T00:00:00"/>
    <x v="11"/>
    <n v="2026"/>
    <m/>
    <m/>
    <m/>
    <x v="3"/>
    <m/>
    <m/>
    <x v="1"/>
    <x v="1"/>
    <x v="1"/>
    <x v="0"/>
    <n v="-141826"/>
    <x v="0"/>
  </r>
  <r>
    <d v="2026-03-01T00:00:00"/>
    <x v="11"/>
    <n v="2026"/>
    <m/>
    <m/>
    <m/>
    <x v="3"/>
    <m/>
    <m/>
    <x v="1"/>
    <x v="2"/>
    <x v="2"/>
    <x v="0"/>
    <n v="-1044265"/>
    <x v="0"/>
  </r>
  <r>
    <d v="2026-03-01T00:00:00"/>
    <x v="11"/>
    <n v="2026"/>
    <m/>
    <m/>
    <m/>
    <x v="3"/>
    <m/>
    <m/>
    <x v="2"/>
    <x v="4"/>
    <x v="1"/>
    <x v="1"/>
    <n v="-19671"/>
    <x v="0"/>
  </r>
  <r>
    <d v="2026-03-01T00:00:00"/>
    <x v="11"/>
    <n v="2026"/>
    <m/>
    <m/>
    <m/>
    <x v="3"/>
    <m/>
    <m/>
    <x v="2"/>
    <x v="5"/>
    <x v="4"/>
    <x v="1"/>
    <n v="-16146"/>
    <x v="0"/>
  </r>
  <r>
    <d v="2025-04-01T00:00:00"/>
    <x v="0"/>
    <n v="2025"/>
    <m/>
    <m/>
    <m/>
    <x v="4"/>
    <m/>
    <m/>
    <x v="0"/>
    <x v="0"/>
    <x v="0"/>
    <x v="0"/>
    <n v="277491"/>
    <x v="0"/>
  </r>
  <r>
    <d v="2025-04-01T00:00:00"/>
    <x v="0"/>
    <n v="2025"/>
    <m/>
    <m/>
    <m/>
    <x v="4"/>
    <m/>
    <m/>
    <x v="1"/>
    <x v="1"/>
    <x v="1"/>
    <x v="0"/>
    <n v="-34272"/>
    <x v="0"/>
  </r>
  <r>
    <d v="2025-04-01T00:00:00"/>
    <x v="0"/>
    <n v="2025"/>
    <m/>
    <m/>
    <m/>
    <x v="4"/>
    <m/>
    <m/>
    <x v="1"/>
    <x v="2"/>
    <x v="2"/>
    <x v="0"/>
    <n v="-228482"/>
    <x v="0"/>
  </r>
  <r>
    <d v="2025-04-01T00:00:00"/>
    <x v="0"/>
    <n v="2025"/>
    <m/>
    <m/>
    <m/>
    <x v="4"/>
    <m/>
    <m/>
    <x v="2"/>
    <x v="4"/>
    <x v="1"/>
    <x v="1"/>
    <n v="-27039"/>
    <x v="0"/>
  </r>
  <r>
    <d v="2025-04-01T00:00:00"/>
    <x v="0"/>
    <n v="2025"/>
    <m/>
    <m/>
    <m/>
    <x v="4"/>
    <m/>
    <m/>
    <x v="2"/>
    <x v="5"/>
    <x v="4"/>
    <x v="1"/>
    <n v="-2600"/>
    <x v="0"/>
  </r>
  <r>
    <d v="2025-05-01T00:00:00"/>
    <x v="1"/>
    <n v="2025"/>
    <m/>
    <m/>
    <m/>
    <x v="4"/>
    <m/>
    <m/>
    <x v="0"/>
    <x v="0"/>
    <x v="0"/>
    <x v="0"/>
    <n v="277491"/>
    <x v="0"/>
  </r>
  <r>
    <d v="2025-05-01T00:00:00"/>
    <x v="1"/>
    <n v="2025"/>
    <m/>
    <m/>
    <m/>
    <x v="4"/>
    <m/>
    <m/>
    <x v="1"/>
    <x v="1"/>
    <x v="1"/>
    <x v="0"/>
    <n v="-34272"/>
    <x v="0"/>
  </r>
  <r>
    <d v="2025-05-01T00:00:00"/>
    <x v="1"/>
    <n v="2025"/>
    <m/>
    <m/>
    <m/>
    <x v="4"/>
    <m/>
    <m/>
    <x v="1"/>
    <x v="2"/>
    <x v="2"/>
    <x v="0"/>
    <n v="-228482"/>
    <x v="0"/>
  </r>
  <r>
    <d v="2025-05-01T00:00:00"/>
    <x v="1"/>
    <n v="2025"/>
    <m/>
    <m/>
    <m/>
    <x v="4"/>
    <m/>
    <m/>
    <x v="2"/>
    <x v="4"/>
    <x v="1"/>
    <x v="1"/>
    <n v="-27039"/>
    <x v="0"/>
  </r>
  <r>
    <d v="2025-05-01T00:00:00"/>
    <x v="1"/>
    <n v="2025"/>
    <m/>
    <m/>
    <m/>
    <x v="4"/>
    <m/>
    <m/>
    <x v="2"/>
    <x v="5"/>
    <x v="4"/>
    <x v="1"/>
    <n v="-2600"/>
    <x v="0"/>
  </r>
  <r>
    <d v="2025-06-01T00:00:00"/>
    <x v="2"/>
    <n v="2025"/>
    <m/>
    <m/>
    <m/>
    <x v="4"/>
    <m/>
    <m/>
    <x v="0"/>
    <x v="0"/>
    <x v="0"/>
    <x v="0"/>
    <n v="277491"/>
    <x v="0"/>
  </r>
  <r>
    <d v="2025-06-01T00:00:00"/>
    <x v="2"/>
    <n v="2025"/>
    <m/>
    <m/>
    <m/>
    <x v="4"/>
    <m/>
    <m/>
    <x v="1"/>
    <x v="1"/>
    <x v="1"/>
    <x v="0"/>
    <n v="-34272"/>
    <x v="0"/>
  </r>
  <r>
    <d v="2025-06-01T00:00:00"/>
    <x v="2"/>
    <n v="2025"/>
    <m/>
    <m/>
    <m/>
    <x v="4"/>
    <m/>
    <m/>
    <x v="1"/>
    <x v="2"/>
    <x v="2"/>
    <x v="0"/>
    <n v="-228482"/>
    <x v="0"/>
  </r>
  <r>
    <d v="2025-06-01T00:00:00"/>
    <x v="2"/>
    <n v="2025"/>
    <m/>
    <m/>
    <m/>
    <x v="4"/>
    <m/>
    <m/>
    <x v="2"/>
    <x v="4"/>
    <x v="1"/>
    <x v="1"/>
    <n v="-27039"/>
    <x v="0"/>
  </r>
  <r>
    <d v="2025-06-01T00:00:00"/>
    <x v="2"/>
    <n v="2025"/>
    <m/>
    <m/>
    <m/>
    <x v="4"/>
    <m/>
    <m/>
    <x v="2"/>
    <x v="5"/>
    <x v="4"/>
    <x v="1"/>
    <n v="-2600"/>
    <x v="0"/>
  </r>
  <r>
    <d v="2025-07-01T00:00:00"/>
    <x v="3"/>
    <n v="2025"/>
    <m/>
    <m/>
    <m/>
    <x v="4"/>
    <m/>
    <m/>
    <x v="0"/>
    <x v="0"/>
    <x v="0"/>
    <x v="0"/>
    <n v="277491"/>
    <x v="0"/>
  </r>
  <r>
    <d v="2025-07-01T00:00:00"/>
    <x v="3"/>
    <n v="2025"/>
    <m/>
    <m/>
    <m/>
    <x v="4"/>
    <m/>
    <m/>
    <x v="1"/>
    <x v="1"/>
    <x v="1"/>
    <x v="0"/>
    <n v="-34272"/>
    <x v="0"/>
  </r>
  <r>
    <d v="2025-07-01T00:00:00"/>
    <x v="3"/>
    <n v="2025"/>
    <m/>
    <m/>
    <m/>
    <x v="4"/>
    <m/>
    <m/>
    <x v="1"/>
    <x v="2"/>
    <x v="2"/>
    <x v="0"/>
    <n v="-228482"/>
    <x v="0"/>
  </r>
  <r>
    <d v="2025-07-01T00:00:00"/>
    <x v="3"/>
    <n v="2025"/>
    <m/>
    <m/>
    <m/>
    <x v="4"/>
    <m/>
    <m/>
    <x v="2"/>
    <x v="4"/>
    <x v="1"/>
    <x v="1"/>
    <n v="-27039"/>
    <x v="0"/>
  </r>
  <r>
    <d v="2025-07-01T00:00:00"/>
    <x v="3"/>
    <n v="2025"/>
    <m/>
    <m/>
    <m/>
    <x v="4"/>
    <m/>
    <m/>
    <x v="2"/>
    <x v="5"/>
    <x v="4"/>
    <x v="1"/>
    <n v="-2600"/>
    <x v="0"/>
  </r>
  <r>
    <d v="2025-08-01T00:00:00"/>
    <x v="4"/>
    <n v="2025"/>
    <m/>
    <m/>
    <m/>
    <x v="4"/>
    <m/>
    <m/>
    <x v="0"/>
    <x v="0"/>
    <x v="0"/>
    <x v="0"/>
    <n v="277491"/>
    <x v="0"/>
  </r>
  <r>
    <d v="2025-08-01T00:00:00"/>
    <x v="4"/>
    <n v="2025"/>
    <m/>
    <m/>
    <m/>
    <x v="4"/>
    <m/>
    <m/>
    <x v="1"/>
    <x v="1"/>
    <x v="1"/>
    <x v="0"/>
    <n v="-34272"/>
    <x v="0"/>
  </r>
  <r>
    <d v="2025-08-01T00:00:00"/>
    <x v="4"/>
    <n v="2025"/>
    <m/>
    <m/>
    <m/>
    <x v="4"/>
    <m/>
    <m/>
    <x v="1"/>
    <x v="2"/>
    <x v="2"/>
    <x v="0"/>
    <n v="-228482"/>
    <x v="0"/>
  </r>
  <r>
    <d v="2025-08-01T00:00:00"/>
    <x v="4"/>
    <n v="2025"/>
    <m/>
    <m/>
    <m/>
    <x v="4"/>
    <m/>
    <m/>
    <x v="2"/>
    <x v="4"/>
    <x v="1"/>
    <x v="1"/>
    <n v="-27039"/>
    <x v="0"/>
  </r>
  <r>
    <d v="2025-08-01T00:00:00"/>
    <x v="4"/>
    <n v="2025"/>
    <m/>
    <m/>
    <m/>
    <x v="4"/>
    <m/>
    <m/>
    <x v="2"/>
    <x v="5"/>
    <x v="4"/>
    <x v="1"/>
    <n v="-2600"/>
    <x v="0"/>
  </r>
  <r>
    <d v="2025-09-01T00:00:00"/>
    <x v="5"/>
    <n v="2025"/>
    <m/>
    <m/>
    <m/>
    <x v="4"/>
    <m/>
    <m/>
    <x v="0"/>
    <x v="0"/>
    <x v="0"/>
    <x v="0"/>
    <n v="277491"/>
    <x v="0"/>
  </r>
  <r>
    <d v="2025-09-01T00:00:00"/>
    <x v="5"/>
    <n v="2025"/>
    <m/>
    <m/>
    <m/>
    <x v="4"/>
    <m/>
    <m/>
    <x v="1"/>
    <x v="1"/>
    <x v="1"/>
    <x v="0"/>
    <n v="-34272"/>
    <x v="0"/>
  </r>
  <r>
    <d v="2025-09-01T00:00:00"/>
    <x v="5"/>
    <n v="2025"/>
    <m/>
    <m/>
    <m/>
    <x v="4"/>
    <m/>
    <m/>
    <x v="1"/>
    <x v="2"/>
    <x v="2"/>
    <x v="0"/>
    <n v="-228482"/>
    <x v="0"/>
  </r>
  <r>
    <d v="2025-09-01T00:00:00"/>
    <x v="5"/>
    <n v="2025"/>
    <m/>
    <m/>
    <m/>
    <x v="4"/>
    <m/>
    <m/>
    <x v="2"/>
    <x v="4"/>
    <x v="1"/>
    <x v="1"/>
    <n v="-27039"/>
    <x v="0"/>
  </r>
  <r>
    <d v="2025-09-01T00:00:00"/>
    <x v="5"/>
    <n v="2025"/>
    <m/>
    <m/>
    <m/>
    <x v="4"/>
    <m/>
    <m/>
    <x v="2"/>
    <x v="5"/>
    <x v="4"/>
    <x v="1"/>
    <n v="-2600"/>
    <x v="0"/>
  </r>
  <r>
    <d v="2025-10-01T00:00:00"/>
    <x v="6"/>
    <n v="2025"/>
    <m/>
    <m/>
    <m/>
    <x v="4"/>
    <m/>
    <m/>
    <x v="0"/>
    <x v="0"/>
    <x v="0"/>
    <x v="0"/>
    <n v="277491"/>
    <x v="0"/>
  </r>
  <r>
    <d v="2025-10-01T00:00:00"/>
    <x v="6"/>
    <n v="2025"/>
    <m/>
    <m/>
    <m/>
    <x v="4"/>
    <m/>
    <m/>
    <x v="1"/>
    <x v="1"/>
    <x v="1"/>
    <x v="0"/>
    <n v="-34272"/>
    <x v="0"/>
  </r>
  <r>
    <d v="2025-10-01T00:00:00"/>
    <x v="6"/>
    <n v="2025"/>
    <m/>
    <m/>
    <m/>
    <x v="4"/>
    <m/>
    <m/>
    <x v="1"/>
    <x v="2"/>
    <x v="2"/>
    <x v="0"/>
    <n v="-228482"/>
    <x v="0"/>
  </r>
  <r>
    <d v="2025-10-01T00:00:00"/>
    <x v="6"/>
    <n v="2025"/>
    <m/>
    <m/>
    <m/>
    <x v="4"/>
    <m/>
    <m/>
    <x v="2"/>
    <x v="4"/>
    <x v="1"/>
    <x v="1"/>
    <n v="-27039"/>
    <x v="0"/>
  </r>
  <r>
    <d v="2025-10-01T00:00:00"/>
    <x v="6"/>
    <n v="2025"/>
    <m/>
    <m/>
    <m/>
    <x v="4"/>
    <m/>
    <m/>
    <x v="2"/>
    <x v="5"/>
    <x v="4"/>
    <x v="1"/>
    <n v="-2600"/>
    <x v="0"/>
  </r>
  <r>
    <d v="2025-11-01T00:00:00"/>
    <x v="7"/>
    <n v="2025"/>
    <m/>
    <m/>
    <m/>
    <x v="4"/>
    <m/>
    <m/>
    <x v="0"/>
    <x v="0"/>
    <x v="0"/>
    <x v="0"/>
    <n v="277491"/>
    <x v="0"/>
  </r>
  <r>
    <d v="2025-11-01T00:00:00"/>
    <x v="7"/>
    <n v="2025"/>
    <m/>
    <m/>
    <m/>
    <x v="4"/>
    <m/>
    <m/>
    <x v="1"/>
    <x v="1"/>
    <x v="1"/>
    <x v="0"/>
    <n v="-34272"/>
    <x v="0"/>
  </r>
  <r>
    <d v="2025-11-01T00:00:00"/>
    <x v="7"/>
    <n v="2025"/>
    <m/>
    <m/>
    <m/>
    <x v="4"/>
    <m/>
    <m/>
    <x v="1"/>
    <x v="2"/>
    <x v="2"/>
    <x v="0"/>
    <n v="-228482"/>
    <x v="0"/>
  </r>
  <r>
    <d v="2025-11-01T00:00:00"/>
    <x v="7"/>
    <n v="2025"/>
    <m/>
    <m/>
    <m/>
    <x v="4"/>
    <m/>
    <m/>
    <x v="2"/>
    <x v="4"/>
    <x v="1"/>
    <x v="1"/>
    <n v="-27039"/>
    <x v="0"/>
  </r>
  <r>
    <d v="2025-11-01T00:00:00"/>
    <x v="7"/>
    <n v="2025"/>
    <m/>
    <m/>
    <m/>
    <x v="4"/>
    <m/>
    <m/>
    <x v="2"/>
    <x v="5"/>
    <x v="4"/>
    <x v="1"/>
    <n v="-2600"/>
    <x v="0"/>
  </r>
  <r>
    <d v="2025-12-01T00:00:00"/>
    <x v="8"/>
    <n v="2025"/>
    <m/>
    <m/>
    <m/>
    <x v="4"/>
    <m/>
    <m/>
    <x v="0"/>
    <x v="0"/>
    <x v="0"/>
    <x v="0"/>
    <n v="277491"/>
    <x v="0"/>
  </r>
  <r>
    <d v="2025-12-01T00:00:00"/>
    <x v="8"/>
    <n v="2025"/>
    <m/>
    <m/>
    <m/>
    <x v="4"/>
    <m/>
    <m/>
    <x v="1"/>
    <x v="1"/>
    <x v="1"/>
    <x v="0"/>
    <n v="-34272"/>
    <x v="0"/>
  </r>
  <r>
    <d v="2025-12-01T00:00:00"/>
    <x v="8"/>
    <n v="2025"/>
    <m/>
    <m/>
    <m/>
    <x v="4"/>
    <m/>
    <m/>
    <x v="1"/>
    <x v="2"/>
    <x v="2"/>
    <x v="0"/>
    <n v="-228482"/>
    <x v="0"/>
  </r>
  <r>
    <d v="2025-12-01T00:00:00"/>
    <x v="8"/>
    <n v="2025"/>
    <m/>
    <m/>
    <m/>
    <x v="4"/>
    <m/>
    <m/>
    <x v="2"/>
    <x v="4"/>
    <x v="1"/>
    <x v="1"/>
    <n v="-27039"/>
    <x v="0"/>
  </r>
  <r>
    <d v="2025-12-01T00:00:00"/>
    <x v="8"/>
    <n v="2025"/>
    <m/>
    <m/>
    <m/>
    <x v="4"/>
    <m/>
    <m/>
    <x v="2"/>
    <x v="5"/>
    <x v="4"/>
    <x v="1"/>
    <n v="-2600"/>
    <x v="0"/>
  </r>
  <r>
    <d v="2026-01-01T00:00:00"/>
    <x v="9"/>
    <n v="2026"/>
    <m/>
    <m/>
    <m/>
    <x v="4"/>
    <m/>
    <m/>
    <x v="0"/>
    <x v="0"/>
    <x v="0"/>
    <x v="0"/>
    <n v="277491"/>
    <x v="0"/>
  </r>
  <r>
    <d v="2026-01-01T00:00:00"/>
    <x v="9"/>
    <n v="2026"/>
    <m/>
    <m/>
    <m/>
    <x v="4"/>
    <m/>
    <m/>
    <x v="1"/>
    <x v="1"/>
    <x v="1"/>
    <x v="0"/>
    <n v="-34272"/>
    <x v="0"/>
  </r>
  <r>
    <d v="2026-01-01T00:00:00"/>
    <x v="9"/>
    <n v="2026"/>
    <m/>
    <m/>
    <m/>
    <x v="4"/>
    <m/>
    <m/>
    <x v="1"/>
    <x v="2"/>
    <x v="2"/>
    <x v="0"/>
    <n v="-228482"/>
    <x v="0"/>
  </r>
  <r>
    <d v="2026-01-01T00:00:00"/>
    <x v="9"/>
    <n v="2026"/>
    <m/>
    <m/>
    <m/>
    <x v="4"/>
    <m/>
    <m/>
    <x v="2"/>
    <x v="4"/>
    <x v="1"/>
    <x v="1"/>
    <n v="-27039"/>
    <x v="0"/>
  </r>
  <r>
    <d v="2026-01-01T00:00:00"/>
    <x v="9"/>
    <n v="2026"/>
    <m/>
    <m/>
    <m/>
    <x v="4"/>
    <m/>
    <m/>
    <x v="2"/>
    <x v="5"/>
    <x v="4"/>
    <x v="1"/>
    <n v="-2600"/>
    <x v="0"/>
  </r>
  <r>
    <d v="2026-02-01T00:00:00"/>
    <x v="10"/>
    <n v="2026"/>
    <m/>
    <m/>
    <m/>
    <x v="4"/>
    <m/>
    <m/>
    <x v="0"/>
    <x v="0"/>
    <x v="0"/>
    <x v="0"/>
    <n v="277491"/>
    <x v="0"/>
  </r>
  <r>
    <d v="2026-02-01T00:00:00"/>
    <x v="10"/>
    <n v="2026"/>
    <m/>
    <m/>
    <m/>
    <x v="4"/>
    <m/>
    <m/>
    <x v="1"/>
    <x v="1"/>
    <x v="1"/>
    <x v="0"/>
    <n v="-34272"/>
    <x v="0"/>
  </r>
  <r>
    <d v="2026-02-01T00:00:00"/>
    <x v="10"/>
    <n v="2026"/>
    <m/>
    <m/>
    <m/>
    <x v="4"/>
    <m/>
    <m/>
    <x v="1"/>
    <x v="2"/>
    <x v="2"/>
    <x v="0"/>
    <n v="-228482"/>
    <x v="0"/>
  </r>
  <r>
    <d v="2026-02-01T00:00:00"/>
    <x v="10"/>
    <n v="2026"/>
    <m/>
    <m/>
    <m/>
    <x v="4"/>
    <m/>
    <m/>
    <x v="2"/>
    <x v="4"/>
    <x v="1"/>
    <x v="1"/>
    <n v="-27039"/>
    <x v="0"/>
  </r>
  <r>
    <d v="2026-02-01T00:00:00"/>
    <x v="10"/>
    <n v="2026"/>
    <m/>
    <m/>
    <m/>
    <x v="4"/>
    <m/>
    <m/>
    <x v="2"/>
    <x v="5"/>
    <x v="4"/>
    <x v="1"/>
    <n v="-2600"/>
    <x v="0"/>
  </r>
  <r>
    <d v="2026-03-01T00:00:00"/>
    <x v="11"/>
    <n v="2026"/>
    <m/>
    <m/>
    <m/>
    <x v="4"/>
    <m/>
    <m/>
    <x v="0"/>
    <x v="0"/>
    <x v="0"/>
    <x v="0"/>
    <n v="277491"/>
    <x v="0"/>
  </r>
  <r>
    <d v="2026-03-01T00:00:00"/>
    <x v="11"/>
    <n v="2026"/>
    <m/>
    <m/>
    <m/>
    <x v="4"/>
    <m/>
    <m/>
    <x v="1"/>
    <x v="1"/>
    <x v="1"/>
    <x v="0"/>
    <n v="-34272"/>
    <x v="0"/>
  </r>
  <r>
    <d v="2026-03-01T00:00:00"/>
    <x v="11"/>
    <n v="2026"/>
    <m/>
    <m/>
    <m/>
    <x v="4"/>
    <m/>
    <m/>
    <x v="1"/>
    <x v="2"/>
    <x v="2"/>
    <x v="0"/>
    <n v="-228482"/>
    <x v="0"/>
  </r>
  <r>
    <d v="2026-03-01T00:00:00"/>
    <x v="11"/>
    <n v="2026"/>
    <m/>
    <m/>
    <m/>
    <x v="4"/>
    <m/>
    <m/>
    <x v="2"/>
    <x v="4"/>
    <x v="1"/>
    <x v="1"/>
    <n v="-27039"/>
    <x v="0"/>
  </r>
  <r>
    <d v="2026-03-01T00:00:00"/>
    <x v="11"/>
    <n v="2026"/>
    <m/>
    <m/>
    <m/>
    <x v="4"/>
    <m/>
    <m/>
    <x v="2"/>
    <x v="5"/>
    <x v="4"/>
    <x v="1"/>
    <n v="-2600"/>
    <x v="0"/>
  </r>
  <r>
    <d v="2025-04-01T00:00:00"/>
    <x v="0"/>
    <n v="2025"/>
    <m/>
    <m/>
    <m/>
    <x v="5"/>
    <m/>
    <m/>
    <x v="0"/>
    <x v="0"/>
    <x v="0"/>
    <x v="0"/>
    <n v="2000"/>
    <x v="0"/>
  </r>
  <r>
    <d v="2025-04-01T00:00:00"/>
    <x v="0"/>
    <n v="2025"/>
    <m/>
    <m/>
    <m/>
    <x v="5"/>
    <m/>
    <m/>
    <x v="2"/>
    <x v="4"/>
    <x v="1"/>
    <x v="1"/>
    <n v="-55638"/>
    <x v="0"/>
  </r>
  <r>
    <d v="2025-04-01T00:00:00"/>
    <x v="0"/>
    <n v="2025"/>
    <m/>
    <m/>
    <m/>
    <x v="5"/>
    <m/>
    <m/>
    <x v="2"/>
    <x v="5"/>
    <x v="4"/>
    <x v="1"/>
    <n v="-35542"/>
    <x v="0"/>
  </r>
  <r>
    <d v="2025-05-01T00:00:00"/>
    <x v="1"/>
    <n v="2025"/>
    <m/>
    <m/>
    <m/>
    <x v="5"/>
    <m/>
    <m/>
    <x v="0"/>
    <x v="0"/>
    <x v="0"/>
    <x v="0"/>
    <n v="2000"/>
    <x v="0"/>
  </r>
  <r>
    <d v="2025-05-01T00:00:00"/>
    <x v="1"/>
    <n v="2025"/>
    <m/>
    <m/>
    <m/>
    <x v="5"/>
    <m/>
    <m/>
    <x v="2"/>
    <x v="4"/>
    <x v="1"/>
    <x v="1"/>
    <n v="-55638"/>
    <x v="0"/>
  </r>
  <r>
    <d v="2025-05-01T00:00:00"/>
    <x v="1"/>
    <n v="2025"/>
    <m/>
    <m/>
    <m/>
    <x v="5"/>
    <m/>
    <m/>
    <x v="2"/>
    <x v="5"/>
    <x v="4"/>
    <x v="1"/>
    <n v="-35542"/>
    <x v="0"/>
  </r>
  <r>
    <d v="2025-06-01T00:00:00"/>
    <x v="2"/>
    <n v="2025"/>
    <m/>
    <m/>
    <m/>
    <x v="5"/>
    <m/>
    <m/>
    <x v="0"/>
    <x v="0"/>
    <x v="0"/>
    <x v="0"/>
    <n v="2000"/>
    <x v="0"/>
  </r>
  <r>
    <d v="2025-06-01T00:00:00"/>
    <x v="2"/>
    <n v="2025"/>
    <m/>
    <m/>
    <m/>
    <x v="5"/>
    <m/>
    <m/>
    <x v="2"/>
    <x v="4"/>
    <x v="1"/>
    <x v="1"/>
    <n v="-55638"/>
    <x v="0"/>
  </r>
  <r>
    <d v="2025-06-01T00:00:00"/>
    <x v="2"/>
    <n v="2025"/>
    <m/>
    <m/>
    <m/>
    <x v="5"/>
    <m/>
    <m/>
    <x v="2"/>
    <x v="5"/>
    <x v="4"/>
    <x v="1"/>
    <n v="-35542"/>
    <x v="0"/>
  </r>
  <r>
    <d v="2025-07-01T00:00:00"/>
    <x v="3"/>
    <n v="2025"/>
    <m/>
    <m/>
    <m/>
    <x v="5"/>
    <m/>
    <m/>
    <x v="0"/>
    <x v="0"/>
    <x v="0"/>
    <x v="0"/>
    <n v="2000"/>
    <x v="0"/>
  </r>
  <r>
    <d v="2025-07-01T00:00:00"/>
    <x v="3"/>
    <n v="2025"/>
    <m/>
    <m/>
    <m/>
    <x v="5"/>
    <m/>
    <m/>
    <x v="2"/>
    <x v="4"/>
    <x v="1"/>
    <x v="1"/>
    <n v="-55638"/>
    <x v="0"/>
  </r>
  <r>
    <d v="2025-07-01T00:00:00"/>
    <x v="3"/>
    <n v="2025"/>
    <m/>
    <m/>
    <m/>
    <x v="5"/>
    <m/>
    <m/>
    <x v="2"/>
    <x v="5"/>
    <x v="4"/>
    <x v="1"/>
    <n v="-35542"/>
    <x v="0"/>
  </r>
  <r>
    <d v="2025-08-01T00:00:00"/>
    <x v="4"/>
    <n v="2025"/>
    <m/>
    <m/>
    <m/>
    <x v="5"/>
    <m/>
    <m/>
    <x v="0"/>
    <x v="0"/>
    <x v="0"/>
    <x v="0"/>
    <n v="2000"/>
    <x v="0"/>
  </r>
  <r>
    <d v="2025-08-01T00:00:00"/>
    <x v="4"/>
    <n v="2025"/>
    <m/>
    <m/>
    <m/>
    <x v="5"/>
    <m/>
    <m/>
    <x v="2"/>
    <x v="4"/>
    <x v="1"/>
    <x v="1"/>
    <n v="-55638"/>
    <x v="0"/>
  </r>
  <r>
    <d v="2025-08-01T00:00:00"/>
    <x v="4"/>
    <n v="2025"/>
    <m/>
    <m/>
    <m/>
    <x v="5"/>
    <m/>
    <m/>
    <x v="2"/>
    <x v="5"/>
    <x v="4"/>
    <x v="1"/>
    <n v="-35542"/>
    <x v="0"/>
  </r>
  <r>
    <d v="2025-09-01T00:00:00"/>
    <x v="5"/>
    <n v="2025"/>
    <m/>
    <m/>
    <m/>
    <x v="5"/>
    <m/>
    <m/>
    <x v="0"/>
    <x v="0"/>
    <x v="0"/>
    <x v="0"/>
    <n v="2000"/>
    <x v="0"/>
  </r>
  <r>
    <d v="2025-09-01T00:00:00"/>
    <x v="5"/>
    <n v="2025"/>
    <m/>
    <m/>
    <m/>
    <x v="5"/>
    <m/>
    <m/>
    <x v="2"/>
    <x v="4"/>
    <x v="1"/>
    <x v="1"/>
    <n v="-55638"/>
    <x v="0"/>
  </r>
  <r>
    <d v="2025-09-01T00:00:00"/>
    <x v="5"/>
    <n v="2025"/>
    <m/>
    <m/>
    <m/>
    <x v="5"/>
    <m/>
    <m/>
    <x v="2"/>
    <x v="5"/>
    <x v="4"/>
    <x v="1"/>
    <n v="-35542"/>
    <x v="0"/>
  </r>
  <r>
    <d v="2025-10-01T00:00:00"/>
    <x v="6"/>
    <n v="2025"/>
    <m/>
    <m/>
    <m/>
    <x v="5"/>
    <m/>
    <m/>
    <x v="0"/>
    <x v="0"/>
    <x v="0"/>
    <x v="0"/>
    <n v="2000"/>
    <x v="0"/>
  </r>
  <r>
    <d v="2025-10-01T00:00:00"/>
    <x v="6"/>
    <n v="2025"/>
    <m/>
    <m/>
    <m/>
    <x v="5"/>
    <m/>
    <m/>
    <x v="2"/>
    <x v="4"/>
    <x v="1"/>
    <x v="1"/>
    <n v="-55638"/>
    <x v="0"/>
  </r>
  <r>
    <d v="2025-10-01T00:00:00"/>
    <x v="6"/>
    <n v="2025"/>
    <m/>
    <m/>
    <m/>
    <x v="5"/>
    <m/>
    <m/>
    <x v="2"/>
    <x v="5"/>
    <x v="4"/>
    <x v="1"/>
    <n v="-35542"/>
    <x v="0"/>
  </r>
  <r>
    <d v="2025-11-01T00:00:00"/>
    <x v="7"/>
    <n v="2025"/>
    <m/>
    <m/>
    <m/>
    <x v="5"/>
    <m/>
    <m/>
    <x v="0"/>
    <x v="0"/>
    <x v="0"/>
    <x v="0"/>
    <n v="2000"/>
    <x v="0"/>
  </r>
  <r>
    <d v="2025-11-01T00:00:00"/>
    <x v="7"/>
    <n v="2025"/>
    <m/>
    <m/>
    <m/>
    <x v="5"/>
    <m/>
    <m/>
    <x v="2"/>
    <x v="4"/>
    <x v="1"/>
    <x v="1"/>
    <n v="-55638"/>
    <x v="0"/>
  </r>
  <r>
    <d v="2025-11-01T00:00:00"/>
    <x v="7"/>
    <n v="2025"/>
    <m/>
    <m/>
    <m/>
    <x v="5"/>
    <m/>
    <m/>
    <x v="2"/>
    <x v="5"/>
    <x v="4"/>
    <x v="1"/>
    <n v="-35542"/>
    <x v="0"/>
  </r>
  <r>
    <d v="2025-12-01T00:00:00"/>
    <x v="8"/>
    <n v="2025"/>
    <m/>
    <m/>
    <m/>
    <x v="5"/>
    <m/>
    <m/>
    <x v="0"/>
    <x v="0"/>
    <x v="0"/>
    <x v="0"/>
    <n v="2000"/>
    <x v="0"/>
  </r>
  <r>
    <d v="2025-12-01T00:00:00"/>
    <x v="8"/>
    <n v="2025"/>
    <m/>
    <m/>
    <m/>
    <x v="5"/>
    <m/>
    <m/>
    <x v="2"/>
    <x v="4"/>
    <x v="1"/>
    <x v="1"/>
    <n v="-55638"/>
    <x v="0"/>
  </r>
  <r>
    <d v="2025-12-01T00:00:00"/>
    <x v="8"/>
    <n v="2025"/>
    <m/>
    <m/>
    <m/>
    <x v="5"/>
    <m/>
    <m/>
    <x v="2"/>
    <x v="5"/>
    <x v="4"/>
    <x v="1"/>
    <n v="-35542"/>
    <x v="0"/>
  </r>
  <r>
    <d v="2026-01-01T00:00:00"/>
    <x v="9"/>
    <n v="2026"/>
    <m/>
    <m/>
    <m/>
    <x v="5"/>
    <m/>
    <m/>
    <x v="0"/>
    <x v="0"/>
    <x v="0"/>
    <x v="0"/>
    <n v="2000"/>
    <x v="0"/>
  </r>
  <r>
    <d v="2026-01-01T00:00:00"/>
    <x v="9"/>
    <n v="2026"/>
    <m/>
    <m/>
    <m/>
    <x v="5"/>
    <m/>
    <m/>
    <x v="2"/>
    <x v="4"/>
    <x v="1"/>
    <x v="1"/>
    <n v="-55638"/>
    <x v="0"/>
  </r>
  <r>
    <d v="2026-01-01T00:00:00"/>
    <x v="9"/>
    <n v="2026"/>
    <m/>
    <m/>
    <m/>
    <x v="5"/>
    <m/>
    <m/>
    <x v="2"/>
    <x v="5"/>
    <x v="4"/>
    <x v="1"/>
    <n v="-35542"/>
    <x v="0"/>
  </r>
  <r>
    <d v="2026-02-01T00:00:00"/>
    <x v="10"/>
    <n v="2026"/>
    <m/>
    <m/>
    <m/>
    <x v="5"/>
    <m/>
    <m/>
    <x v="0"/>
    <x v="0"/>
    <x v="0"/>
    <x v="0"/>
    <n v="2000"/>
    <x v="0"/>
  </r>
  <r>
    <d v="2026-02-01T00:00:00"/>
    <x v="10"/>
    <n v="2026"/>
    <m/>
    <m/>
    <m/>
    <x v="5"/>
    <m/>
    <m/>
    <x v="2"/>
    <x v="4"/>
    <x v="1"/>
    <x v="1"/>
    <n v="-55638"/>
    <x v="0"/>
  </r>
  <r>
    <d v="2026-02-01T00:00:00"/>
    <x v="10"/>
    <n v="2026"/>
    <m/>
    <m/>
    <m/>
    <x v="5"/>
    <m/>
    <m/>
    <x v="2"/>
    <x v="5"/>
    <x v="4"/>
    <x v="1"/>
    <n v="-35542"/>
    <x v="0"/>
  </r>
  <r>
    <d v="2026-03-01T00:00:00"/>
    <x v="11"/>
    <n v="2026"/>
    <m/>
    <m/>
    <m/>
    <x v="5"/>
    <m/>
    <m/>
    <x v="0"/>
    <x v="0"/>
    <x v="0"/>
    <x v="0"/>
    <n v="2000"/>
    <x v="0"/>
  </r>
  <r>
    <d v="2026-03-01T00:00:00"/>
    <x v="11"/>
    <n v="2026"/>
    <m/>
    <m/>
    <m/>
    <x v="5"/>
    <m/>
    <m/>
    <x v="2"/>
    <x v="4"/>
    <x v="1"/>
    <x v="1"/>
    <n v="-55638"/>
    <x v="0"/>
  </r>
  <r>
    <d v="2026-03-01T00:00:00"/>
    <x v="11"/>
    <n v="2026"/>
    <m/>
    <m/>
    <m/>
    <x v="5"/>
    <m/>
    <m/>
    <x v="2"/>
    <x v="5"/>
    <x v="4"/>
    <x v="1"/>
    <n v="-35542"/>
    <x v="0"/>
  </r>
  <r>
    <s v="Date Ecriture"/>
    <x v="12"/>
    <s v="Date Année"/>
    <s v="Intitulé"/>
    <s v="Compte"/>
    <s v="Solde"/>
    <x v="6"/>
    <s v="Numéro Pièce Tiers"/>
    <s v="Journal"/>
    <x v="3"/>
    <x v="6"/>
    <x v="5"/>
    <x v="2"/>
    <s v="PREV"/>
    <x v="0"/>
  </r>
  <r>
    <d v="2025-04-01T00:00:00"/>
    <x v="0"/>
    <n v="2025"/>
    <s v="Abonnement - Agio Bancaires             "/>
    <n v="66100000"/>
    <n v="-46.22"/>
    <x v="4"/>
    <m/>
    <s v="AB "/>
    <x v="4"/>
    <x v="7"/>
    <x v="6"/>
    <x v="3"/>
    <m/>
    <x v="0"/>
  </r>
  <r>
    <d v="2025-04-01T00:00:00"/>
    <x v="0"/>
    <n v="2025"/>
    <s v="Abonnement - Agio Bancaires             "/>
    <n v="66100000"/>
    <n v="-183.57"/>
    <x v="0"/>
    <m/>
    <s v="AB "/>
    <x v="4"/>
    <x v="7"/>
    <x v="6"/>
    <x v="3"/>
    <m/>
    <x v="0"/>
  </r>
  <r>
    <d v="2025-04-01T00:00:00"/>
    <x v="0"/>
    <n v="2025"/>
    <s v="Abonnement - Agio Bancaires             "/>
    <n v="66100000"/>
    <n v="-1010.79"/>
    <x v="3"/>
    <m/>
    <s v="AB "/>
    <x v="4"/>
    <x v="7"/>
    <x v="6"/>
    <x v="3"/>
    <m/>
    <x v="0"/>
  </r>
  <r>
    <d v="2025-04-01T00:00:00"/>
    <x v="0"/>
    <n v="2025"/>
    <s v="Abonnement - Agio Bancaires             "/>
    <n v="66100000"/>
    <n v="-4.3499999999999996"/>
    <x v="7"/>
    <m/>
    <s v="AB "/>
    <x v="4"/>
    <x v="7"/>
    <x v="6"/>
    <x v="3"/>
    <m/>
    <x v="0"/>
  </r>
  <r>
    <d v="2025-04-01T00:00:00"/>
    <x v="0"/>
    <n v="2025"/>
    <s v="Abonnement - Agio Bancaires             "/>
    <n v="66100000"/>
    <n v="-401.53"/>
    <x v="2"/>
    <m/>
    <s v="AB "/>
    <x v="4"/>
    <x v="7"/>
    <x v="6"/>
    <x v="3"/>
    <m/>
    <x v="0"/>
  </r>
  <r>
    <d v="2025-04-01T00:00:00"/>
    <x v="0"/>
    <n v="2025"/>
    <s v="Abonnement - Agio Bancaires             "/>
    <n v="66100000"/>
    <n v="-100.16"/>
    <x v="1"/>
    <m/>
    <s v="AB "/>
    <x v="4"/>
    <x v="7"/>
    <x v="6"/>
    <x v="3"/>
    <m/>
    <x v="0"/>
  </r>
  <r>
    <d v="2025-04-01T00:00:00"/>
    <x v="0"/>
    <n v="2025"/>
    <s v="Abonnement - Agio Bancaires             "/>
    <n v="66100000"/>
    <n v="-3.38"/>
    <x v="5"/>
    <m/>
    <s v="AB "/>
    <x v="4"/>
    <x v="7"/>
    <x v="6"/>
    <x v="3"/>
    <m/>
    <x v="0"/>
  </r>
  <r>
    <d v="2025-04-01T00:00:00"/>
    <x v="0"/>
    <n v="2025"/>
    <s v="Abonnement - Amortissement Corporelles  "/>
    <n v="68112000"/>
    <n v="-8.31"/>
    <x v="4"/>
    <m/>
    <s v="AB "/>
    <x v="1"/>
    <x v="8"/>
    <x v="7"/>
    <x v="0"/>
    <m/>
    <x v="0"/>
  </r>
  <r>
    <d v="2025-04-01T00:00:00"/>
    <x v="0"/>
    <n v="2025"/>
    <s v="Abonnement - Amortissement Corporelles  "/>
    <n v="68112000"/>
    <n v="-560.24"/>
    <x v="0"/>
    <m/>
    <s v="AB "/>
    <x v="1"/>
    <x v="8"/>
    <x v="7"/>
    <x v="0"/>
    <m/>
    <x v="0"/>
  </r>
  <r>
    <d v="2025-04-01T00:00:00"/>
    <x v="0"/>
    <n v="2025"/>
    <s v="Abonnement - Amortissement Corporelles  "/>
    <n v="68112000"/>
    <n v="-3666.28"/>
    <x v="8"/>
    <m/>
    <s v="AB "/>
    <x v="1"/>
    <x v="8"/>
    <x v="7"/>
    <x v="0"/>
    <m/>
    <x v="0"/>
  </r>
  <r>
    <d v="2025-04-01T00:00:00"/>
    <x v="0"/>
    <n v="2025"/>
    <s v="Abonnement - Amortissement Corporelles  "/>
    <n v="68112000"/>
    <n v="-1405.42"/>
    <x v="3"/>
    <m/>
    <s v="AB "/>
    <x v="1"/>
    <x v="8"/>
    <x v="7"/>
    <x v="0"/>
    <m/>
    <x v="0"/>
  </r>
  <r>
    <d v="2025-04-01T00:00:00"/>
    <x v="0"/>
    <n v="2025"/>
    <s v="Abonnement - Amortissement Corporelles  "/>
    <n v="68112000"/>
    <n v="-22.41"/>
    <x v="1"/>
    <m/>
    <s v="AB "/>
    <x v="1"/>
    <x v="8"/>
    <x v="7"/>
    <x v="0"/>
    <m/>
    <x v="0"/>
  </r>
  <r>
    <d v="2025-04-01T00:00:00"/>
    <x v="0"/>
    <n v="2025"/>
    <s v="Abonnement - Amortissement Corporelles  "/>
    <n v="68112000"/>
    <n v="-53.53"/>
    <x v="5"/>
    <m/>
    <s v="AB "/>
    <x v="1"/>
    <x v="8"/>
    <x v="7"/>
    <x v="0"/>
    <m/>
    <x v="0"/>
  </r>
  <r>
    <d v="2025-04-01T00:00:00"/>
    <x v="0"/>
    <n v="2025"/>
    <s v="Abonnement - Amortissement Incorporelles"/>
    <n v="68111000"/>
    <n v="-4598.33"/>
    <x v="5"/>
    <m/>
    <s v="AB "/>
    <x v="1"/>
    <x v="8"/>
    <x v="7"/>
    <x v="0"/>
    <m/>
    <x v="0"/>
  </r>
  <r>
    <d v="2025-04-01T00:00:00"/>
    <x v="0"/>
    <n v="2025"/>
    <s v="Abonnement - Ass March. Transportées    "/>
    <n v="61635000"/>
    <n v="8.7200000000000006"/>
    <x v="4"/>
    <m/>
    <s v="AB "/>
    <x v="1"/>
    <x v="9"/>
    <x v="8"/>
    <x v="0"/>
    <m/>
    <x v="0"/>
  </r>
  <r>
    <d v="2025-04-01T00:00:00"/>
    <x v="0"/>
    <n v="2025"/>
    <s v="Abonnement - Ass March. Transportées    "/>
    <n v="61635000"/>
    <n v="108.95"/>
    <x v="0"/>
    <m/>
    <s v="AB "/>
    <x v="1"/>
    <x v="9"/>
    <x v="8"/>
    <x v="0"/>
    <m/>
    <x v="0"/>
  </r>
  <r>
    <d v="2025-04-01T00:00:00"/>
    <x v="0"/>
    <n v="2025"/>
    <s v="Abonnement - Ass March. Transportées    "/>
    <n v="61635000"/>
    <n v="135.1"/>
    <x v="3"/>
    <m/>
    <s v="AB "/>
    <x v="1"/>
    <x v="9"/>
    <x v="8"/>
    <x v="0"/>
    <m/>
    <x v="0"/>
  </r>
  <r>
    <d v="2025-04-01T00:00:00"/>
    <x v="0"/>
    <n v="2025"/>
    <s v="Abonnement - Ass March. Transportées    "/>
    <n v="61635000"/>
    <n v="130.74"/>
    <x v="2"/>
    <m/>
    <s v="AB "/>
    <x v="1"/>
    <x v="9"/>
    <x v="8"/>
    <x v="0"/>
    <m/>
    <x v="0"/>
  </r>
  <r>
    <d v="2025-04-01T00:00:00"/>
    <x v="0"/>
    <n v="2025"/>
    <s v="Abonnement - Ass March. Transportées    "/>
    <n v="61635000"/>
    <n v="8.7200000000000006"/>
    <x v="1"/>
    <m/>
    <s v="AB "/>
    <x v="1"/>
    <x v="9"/>
    <x v="8"/>
    <x v="0"/>
    <m/>
    <x v="0"/>
  </r>
  <r>
    <d v="2025-04-01T00:00:00"/>
    <x v="0"/>
    <n v="2025"/>
    <s v="Abonnement - Ass March. Transportées    "/>
    <n v="61635000"/>
    <n v="17.43"/>
    <x v="5"/>
    <m/>
    <s v="AB "/>
    <x v="1"/>
    <x v="9"/>
    <x v="8"/>
    <x v="0"/>
    <m/>
    <x v="0"/>
  </r>
  <r>
    <d v="2025-04-01T00:00:00"/>
    <x v="0"/>
    <n v="2025"/>
    <s v="Abonnement - Assur Bris Machine         "/>
    <n v="61622600"/>
    <n v="-1190.73"/>
    <x v="5"/>
    <m/>
    <s v="AB "/>
    <x v="1"/>
    <x v="9"/>
    <x v="8"/>
    <x v="0"/>
    <m/>
    <x v="0"/>
  </r>
  <r>
    <d v="2025-04-01T00:00:00"/>
    <x v="0"/>
    <n v="2025"/>
    <s v="Abonnement - Assurance Flotte Auto      "/>
    <n v="61622500"/>
    <n v="-213.45"/>
    <x v="4"/>
    <m/>
    <s v="AB "/>
    <x v="1"/>
    <x v="9"/>
    <x v="8"/>
    <x v="0"/>
    <m/>
    <x v="0"/>
  </r>
  <r>
    <d v="2025-04-01T00:00:00"/>
    <x v="0"/>
    <n v="2025"/>
    <s v="Abonnement - Assurance Flotte Auto      "/>
    <n v="61622500"/>
    <n v="-2668.17"/>
    <x v="0"/>
    <m/>
    <s v="AB "/>
    <x v="1"/>
    <x v="9"/>
    <x v="8"/>
    <x v="0"/>
    <m/>
    <x v="0"/>
  </r>
  <r>
    <d v="2025-04-01T00:00:00"/>
    <x v="0"/>
    <n v="2025"/>
    <s v="Abonnement - Assurance Flotte Auto      "/>
    <n v="61622500"/>
    <n v="-3308.52"/>
    <x v="3"/>
    <m/>
    <s v="AB "/>
    <x v="1"/>
    <x v="9"/>
    <x v="8"/>
    <x v="0"/>
    <m/>
    <x v="0"/>
  </r>
  <r>
    <d v="2025-04-01T00:00:00"/>
    <x v="0"/>
    <n v="2025"/>
    <s v="Abonnement - Assurance Flotte Auto      "/>
    <n v="61622500"/>
    <n v="-3201.8"/>
    <x v="2"/>
    <m/>
    <s v="AB "/>
    <x v="1"/>
    <x v="9"/>
    <x v="8"/>
    <x v="0"/>
    <m/>
    <x v="0"/>
  </r>
  <r>
    <d v="2025-04-01T00:00:00"/>
    <x v="0"/>
    <n v="2025"/>
    <s v="Abonnement - Assurance Flotte Auto      "/>
    <n v="61622500"/>
    <n v="-213.45"/>
    <x v="1"/>
    <m/>
    <s v="AB "/>
    <x v="1"/>
    <x v="9"/>
    <x v="8"/>
    <x v="0"/>
    <m/>
    <x v="0"/>
  </r>
  <r>
    <d v="2025-04-01T00:00:00"/>
    <x v="0"/>
    <n v="2025"/>
    <s v="Abonnement - Assurance Flotte Auto      "/>
    <n v="61622500"/>
    <n v="-426.91"/>
    <x v="5"/>
    <m/>
    <s v="AB "/>
    <x v="1"/>
    <x v="9"/>
    <x v="8"/>
    <x v="0"/>
    <m/>
    <x v="0"/>
  </r>
  <r>
    <d v="2025-04-01T00:00:00"/>
    <x v="0"/>
    <n v="2025"/>
    <s v="Abonnement - Assurance Locaux           "/>
    <n v="61610000"/>
    <n v="-1481.19"/>
    <x v="5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67"/>
    <x v="4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267"/>
    <x v="0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1472"/>
    <x v="3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6"/>
    <x v="7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585"/>
    <x v="2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146"/>
    <x v="1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5"/>
    <x v="5"/>
    <m/>
    <s v="AB "/>
    <x v="2"/>
    <x v="10"/>
    <x v="9"/>
    <x v="1"/>
    <m/>
    <x v="0"/>
  </r>
  <r>
    <d v="2025-04-01T00:00:00"/>
    <x v="0"/>
    <n v="2025"/>
    <s v="Abonnement - Assurance RCMS             "/>
    <n v="61621000"/>
    <n v="-156.44"/>
    <x v="5"/>
    <m/>
    <s v="AB "/>
    <x v="2"/>
    <x v="10"/>
    <x v="9"/>
    <x v="1"/>
    <m/>
    <x v="0"/>
  </r>
  <r>
    <d v="2025-04-01T00:00:00"/>
    <x v="0"/>
    <n v="2025"/>
    <s v="Abonnement - CFE                        "/>
    <n v="63515000"/>
    <n v="-135"/>
    <x v="5"/>
    <m/>
    <s v="AB "/>
    <x v="2"/>
    <x v="10"/>
    <x v="10"/>
    <x v="1"/>
    <m/>
    <x v="0"/>
  </r>
  <r>
    <d v="2025-04-01T00:00:00"/>
    <x v="0"/>
    <n v="2025"/>
    <s v="Abonnement - Charges Loc Fretin         "/>
    <n v="61410000"/>
    <n v="-386.17"/>
    <x v="3"/>
    <m/>
    <s v="AB "/>
    <x v="2"/>
    <x v="5"/>
    <x v="11"/>
    <x v="1"/>
    <m/>
    <x v="0"/>
  </r>
  <r>
    <d v="2025-04-01T00:00:00"/>
    <x v="0"/>
    <n v="2025"/>
    <s v="Abonnement - CVAE                       "/>
    <n v="63516000"/>
    <n v="-26.41"/>
    <x v="4"/>
    <m/>
    <s v="AB "/>
    <x v="2"/>
    <x v="10"/>
    <x v="10"/>
    <x v="1"/>
    <m/>
    <x v="0"/>
  </r>
  <r>
    <d v="2025-04-01T00:00:00"/>
    <x v="0"/>
    <n v="2025"/>
    <s v="Abonnement - CVAE                       "/>
    <n v="63516000"/>
    <n v="-104.9"/>
    <x v="0"/>
    <m/>
    <s v="AB "/>
    <x v="2"/>
    <x v="10"/>
    <x v="10"/>
    <x v="1"/>
    <m/>
    <x v="0"/>
  </r>
  <r>
    <d v="2025-04-01T00:00:00"/>
    <x v="0"/>
    <n v="2025"/>
    <s v="Abonnement - CVAE                       "/>
    <n v="63516000"/>
    <n v="-577.6"/>
    <x v="3"/>
    <m/>
    <s v="AB "/>
    <x v="2"/>
    <x v="10"/>
    <x v="10"/>
    <x v="1"/>
    <m/>
    <x v="0"/>
  </r>
  <r>
    <d v="2025-04-01T00:00:00"/>
    <x v="0"/>
    <n v="2025"/>
    <s v="Abonnement - CVAE                       "/>
    <n v="63516000"/>
    <n v="-2.4900000000000002"/>
    <x v="7"/>
    <m/>
    <s v="AB "/>
    <x v="2"/>
    <x v="10"/>
    <x v="10"/>
    <x v="1"/>
    <m/>
    <x v="0"/>
  </r>
  <r>
    <d v="2025-04-01T00:00:00"/>
    <x v="0"/>
    <n v="2025"/>
    <s v="Abonnement - CVAE                       "/>
    <n v="63516000"/>
    <n v="-229.45"/>
    <x v="2"/>
    <m/>
    <s v="AB "/>
    <x v="2"/>
    <x v="10"/>
    <x v="10"/>
    <x v="1"/>
    <m/>
    <x v="0"/>
  </r>
  <r>
    <d v="2025-04-01T00:00:00"/>
    <x v="0"/>
    <n v="2025"/>
    <s v="Abonnement - CVAE                       "/>
    <n v="63516000"/>
    <n v="-57.22"/>
    <x v="1"/>
    <m/>
    <s v="AB "/>
    <x v="2"/>
    <x v="10"/>
    <x v="10"/>
    <x v="1"/>
    <m/>
    <x v="0"/>
  </r>
  <r>
    <d v="2025-04-01T00:00:00"/>
    <x v="0"/>
    <n v="2025"/>
    <s v="Abonnement - CVAE                       "/>
    <n v="63516000"/>
    <n v="-1.93"/>
    <x v="5"/>
    <m/>
    <s v="AB "/>
    <x v="2"/>
    <x v="10"/>
    <x v="10"/>
    <x v="1"/>
    <m/>
    <x v="0"/>
  </r>
  <r>
    <d v="2025-04-01T00:00:00"/>
    <x v="0"/>
    <n v="2025"/>
    <s v="Abonnement - Electricité Bresles        "/>
    <n v="60611000"/>
    <n v="-2980"/>
    <x v="2"/>
    <m/>
    <s v="AB "/>
    <x v="2"/>
    <x v="5"/>
    <x v="11"/>
    <x v="1"/>
    <m/>
    <x v="0"/>
  </r>
  <r>
    <d v="2025-04-01T00:00:00"/>
    <x v="0"/>
    <n v="2025"/>
    <s v="Abonnement - Honoraire Juridiques       "/>
    <n v="62263000"/>
    <n v="-3161.37"/>
    <x v="5"/>
    <m/>
    <s v="AB "/>
    <x v="2"/>
    <x v="10"/>
    <x v="4"/>
    <x v="1"/>
    <m/>
    <x v="0"/>
  </r>
  <r>
    <d v="2025-04-01T00:00:00"/>
    <x v="0"/>
    <n v="2025"/>
    <s v="Abonnement - Honoraires                 "/>
    <n v="62260000"/>
    <n v="-1666.67"/>
    <x v="5"/>
    <m/>
    <s v="AB "/>
    <x v="2"/>
    <x v="10"/>
    <x v="4"/>
    <x v="1"/>
    <m/>
    <x v="0"/>
  </r>
  <r>
    <d v="2025-04-01T00:00:00"/>
    <x v="0"/>
    <n v="2025"/>
    <s v="Abonnement - Loc Véhicule SL2AC         "/>
    <n v="61352100"/>
    <n v="-2500"/>
    <x v="5"/>
    <m/>
    <s v="AB "/>
    <x v="1"/>
    <x v="9"/>
    <x v="12"/>
    <x v="0"/>
    <m/>
    <x v="0"/>
  </r>
  <r>
    <d v="2025-04-01T00:00:00"/>
    <x v="0"/>
    <n v="2025"/>
    <s v="Abonnement - Loyer Fretin (59) - 04/2025"/>
    <n v="61320000"/>
    <n v="-3054.21"/>
    <x v="3"/>
    <m/>
    <s v="AB "/>
    <x v="2"/>
    <x v="5"/>
    <x v="11"/>
    <x v="1"/>
    <m/>
    <x v="0"/>
  </r>
  <r>
    <d v="2025-04-01T00:00:00"/>
    <x v="0"/>
    <n v="2025"/>
    <s v="Abonnement - Maintenance                "/>
    <n v="61567000"/>
    <n v="-1124.51"/>
    <x v="5"/>
    <m/>
    <s v="AB "/>
    <x v="1"/>
    <x v="9"/>
    <x v="13"/>
    <x v="0"/>
    <m/>
    <x v="0"/>
  </r>
  <r>
    <d v="2025-04-01T00:00:00"/>
    <x v="0"/>
    <n v="2025"/>
    <s v="Abonnement - Maintenance Bluepad        "/>
    <n v="61566000"/>
    <n v="-2110.7800000000002"/>
    <x v="0"/>
    <m/>
    <s v="AB "/>
    <x v="1"/>
    <x v="9"/>
    <x v="13"/>
    <x v="0"/>
    <m/>
    <x v="0"/>
  </r>
  <r>
    <d v="2025-04-01T00:00:00"/>
    <x v="0"/>
    <n v="2025"/>
    <s v="Abonnement - Maintenance Bluepad        "/>
    <n v="61566000"/>
    <n v="-178.88"/>
    <x v="3"/>
    <m/>
    <s v="AB "/>
    <x v="1"/>
    <x v="9"/>
    <x v="13"/>
    <x v="0"/>
    <m/>
    <x v="0"/>
  </r>
  <r>
    <d v="2025-04-01T00:00:00"/>
    <x v="0"/>
    <n v="2025"/>
    <s v="Abonnement - Maintenance Bluepad        "/>
    <n v="61566000"/>
    <n v="-1287.94"/>
    <x v="2"/>
    <m/>
    <s v="AB "/>
    <x v="1"/>
    <x v="9"/>
    <x v="13"/>
    <x v="0"/>
    <m/>
    <x v="0"/>
  </r>
  <r>
    <d v="2025-04-01T00:00:00"/>
    <x v="0"/>
    <n v="2025"/>
    <s v="Abonnement - Maintenance Script&amp;Go      "/>
    <n v="61565000"/>
    <n v="-434.68"/>
    <x v="5"/>
    <m/>
    <s v="AB "/>
    <x v="1"/>
    <x v="9"/>
    <x v="13"/>
    <x v="0"/>
    <m/>
    <x v="0"/>
  </r>
  <r>
    <d v="2025-04-01T00:00:00"/>
    <x v="0"/>
    <n v="2025"/>
    <s v="Abonnement - Médecine du Travail        "/>
    <n v="64750000"/>
    <n v="-843.07"/>
    <x v="5"/>
    <m/>
    <s v="AB "/>
    <x v="1"/>
    <x v="1"/>
    <x v="1"/>
    <x v="0"/>
    <m/>
    <x v="0"/>
  </r>
  <r>
    <d v="2025-04-01T00:00:00"/>
    <x v="0"/>
    <n v="2025"/>
    <s v="Abonnement - ORGANIC                    "/>
    <n v="63710000"/>
    <n v="-76"/>
    <x v="4"/>
    <m/>
    <s v="AB "/>
    <x v="2"/>
    <x v="10"/>
    <x v="10"/>
    <x v="1"/>
    <m/>
    <x v="0"/>
  </r>
  <r>
    <d v="2025-04-01T00:00:00"/>
    <x v="0"/>
    <n v="2025"/>
    <s v="Abonnement - ORGANIC                    "/>
    <n v="63710000"/>
    <n v="-302"/>
    <x v="0"/>
    <m/>
    <s v="AB "/>
    <x v="2"/>
    <x v="10"/>
    <x v="10"/>
    <x v="1"/>
    <m/>
    <x v="0"/>
  </r>
  <r>
    <d v="2025-04-01T00:00:00"/>
    <x v="0"/>
    <n v="2025"/>
    <s v="Abonnement - ORGANIC                    "/>
    <n v="63710000"/>
    <n v="-1662"/>
    <x v="3"/>
    <m/>
    <s v="AB "/>
    <x v="2"/>
    <x v="10"/>
    <x v="10"/>
    <x v="1"/>
    <m/>
    <x v="0"/>
  </r>
  <r>
    <d v="2025-04-01T00:00:00"/>
    <x v="0"/>
    <n v="2025"/>
    <s v="Abonnement - ORGANIC                    "/>
    <n v="63710000"/>
    <n v="-7"/>
    <x v="7"/>
    <m/>
    <s v="AB "/>
    <x v="2"/>
    <x v="10"/>
    <x v="10"/>
    <x v="1"/>
    <m/>
    <x v="0"/>
  </r>
  <r>
    <d v="2025-04-01T00:00:00"/>
    <x v="0"/>
    <n v="2025"/>
    <s v="Abonnement - ORGANIC                    "/>
    <n v="63710000"/>
    <n v="-660"/>
    <x v="2"/>
    <m/>
    <s v="AB "/>
    <x v="2"/>
    <x v="10"/>
    <x v="10"/>
    <x v="1"/>
    <m/>
    <x v="0"/>
  </r>
  <r>
    <d v="2025-04-01T00:00:00"/>
    <x v="0"/>
    <n v="2025"/>
    <s v="Abonnement - ORGANIC                    "/>
    <n v="63710000"/>
    <n v="-165"/>
    <x v="1"/>
    <m/>
    <s v="AB "/>
    <x v="2"/>
    <x v="10"/>
    <x v="10"/>
    <x v="1"/>
    <m/>
    <x v="0"/>
  </r>
  <r>
    <d v="2025-04-01T00:00:00"/>
    <x v="0"/>
    <n v="2025"/>
    <s v="Abonnement - ORGANIC                    "/>
    <n v="63710000"/>
    <n v="-6"/>
    <x v="5"/>
    <m/>
    <s v="AB "/>
    <x v="2"/>
    <x v="10"/>
    <x v="10"/>
    <x v="1"/>
    <m/>
    <x v="0"/>
  </r>
  <r>
    <d v="2025-04-01T00:00:00"/>
    <x v="0"/>
    <n v="2025"/>
    <s v="Abonnement - RC Batissur                "/>
    <n v="61621300"/>
    <n v="-56"/>
    <x v="4"/>
    <m/>
    <s v="AB "/>
    <x v="2"/>
    <x v="10"/>
    <x v="9"/>
    <x v="1"/>
    <m/>
    <x v="0"/>
  </r>
  <r>
    <d v="2025-04-01T00:00:00"/>
    <x v="0"/>
    <n v="2025"/>
    <s v="Abonnement - RC Batissur                "/>
    <n v="61621300"/>
    <n v="-221"/>
    <x v="0"/>
    <m/>
    <s v="AB "/>
    <x v="2"/>
    <x v="10"/>
    <x v="9"/>
    <x v="1"/>
    <m/>
    <x v="0"/>
  </r>
  <r>
    <d v="2025-04-01T00:00:00"/>
    <x v="0"/>
    <n v="2025"/>
    <s v="Abonnement - RC Batissur                "/>
    <n v="61621300"/>
    <n v="-1219"/>
    <x v="3"/>
    <m/>
    <s v="AB "/>
    <x v="2"/>
    <x v="10"/>
    <x v="9"/>
    <x v="1"/>
    <m/>
    <x v="0"/>
  </r>
  <r>
    <d v="2025-04-01T00:00:00"/>
    <x v="0"/>
    <n v="2025"/>
    <s v="Abonnement - RC Batissur                "/>
    <n v="61621300"/>
    <n v="-5"/>
    <x v="7"/>
    <m/>
    <s v="AB "/>
    <x v="2"/>
    <x v="10"/>
    <x v="9"/>
    <x v="1"/>
    <m/>
    <x v="0"/>
  </r>
  <r>
    <d v="2025-04-01T00:00:00"/>
    <x v="0"/>
    <n v="2025"/>
    <s v="Abonnement - RC Batissur                "/>
    <n v="61621300"/>
    <n v="-484"/>
    <x v="2"/>
    <m/>
    <s v="AB "/>
    <x v="2"/>
    <x v="10"/>
    <x v="9"/>
    <x v="1"/>
    <m/>
    <x v="0"/>
  </r>
  <r>
    <d v="2025-04-01T00:00:00"/>
    <x v="0"/>
    <n v="2025"/>
    <s v="Abonnement - RC Batissur                "/>
    <n v="61621300"/>
    <n v="-121"/>
    <x v="1"/>
    <m/>
    <s v="AB "/>
    <x v="2"/>
    <x v="10"/>
    <x v="9"/>
    <x v="1"/>
    <m/>
    <x v="0"/>
  </r>
  <r>
    <d v="2025-04-01T00:00:00"/>
    <x v="0"/>
    <n v="2025"/>
    <s v="Abonnement - RC Batissur                "/>
    <n v="61621300"/>
    <n v="-4"/>
    <x v="5"/>
    <m/>
    <s v="AB "/>
    <x v="2"/>
    <x v="10"/>
    <x v="9"/>
    <x v="1"/>
    <m/>
    <x v="0"/>
  </r>
  <r>
    <d v="2025-04-01T00:00:00"/>
    <x v="0"/>
    <n v="2025"/>
    <s v="Abonnement - Taxe Foncière              "/>
    <n v="63512000"/>
    <n v="-1378.52"/>
    <x v="5"/>
    <m/>
    <s v="AB "/>
    <x v="2"/>
    <x v="10"/>
    <x v="10"/>
    <x v="1"/>
    <m/>
    <x v="0"/>
  </r>
  <r>
    <d v="2025-04-01T00:00:00"/>
    <x v="0"/>
    <n v="2025"/>
    <s v="Abonnement - TVTS                       "/>
    <n v="63514000"/>
    <n v="-500"/>
    <x v="5"/>
    <m/>
    <s v="AB "/>
    <x v="2"/>
    <x v="10"/>
    <x v="10"/>
    <x v="1"/>
    <m/>
    <x v="0"/>
  </r>
  <r>
    <d v="2025-04-01T00:00:00"/>
    <x v="0"/>
    <n v="2025"/>
    <s v="Abonnement DOETH                        "/>
    <n v="63730000"/>
    <n v="-2000"/>
    <x v="5"/>
    <m/>
    <s v="AB "/>
    <x v="2"/>
    <x v="10"/>
    <x v="10"/>
    <x v="1"/>
    <m/>
    <x v="0"/>
  </r>
  <r>
    <d v="2025-04-01T00:00:00"/>
    <x v="0"/>
    <n v="2025"/>
    <s v="Agios 1T25                              "/>
    <n v="66163000"/>
    <n v="-269.73"/>
    <x v="3"/>
    <m/>
    <s v="SG "/>
    <x v="4"/>
    <x v="7"/>
    <x v="6"/>
    <x v="3"/>
    <m/>
    <x v="0"/>
  </r>
  <r>
    <d v="2025-04-01T00:00:00"/>
    <x v="0"/>
    <n v="2025"/>
    <s v="Annulation Facture Orange AATELECOM     "/>
    <n v="62621000"/>
    <n v="156.66"/>
    <x v="5"/>
    <m/>
    <s v="OD "/>
    <x v="2"/>
    <x v="5"/>
    <x v="4"/>
    <x v="1"/>
    <m/>
    <x v="0"/>
  </r>
  <r>
    <d v="2025-04-01T00:00:00"/>
    <x v="0"/>
    <n v="2025"/>
    <s v="Avoir-Remb. Cot.Assurance Ctt 100-38101 "/>
    <n v="61628000"/>
    <n v="80"/>
    <x v="5"/>
    <s v="829410"/>
    <s v="FG "/>
    <x v="1"/>
    <x v="9"/>
    <x v="14"/>
    <x v="0"/>
    <m/>
    <x v="0"/>
  </r>
  <r>
    <d v="2025-04-01T00:00:00"/>
    <x v="0"/>
    <n v="2025"/>
    <s v="BSMTP 03/2025 0010425                   "/>
    <n v="61104000"/>
    <n v="-1998.8"/>
    <x v="2"/>
    <s v="0010425"/>
    <s v="AC "/>
    <x v="1"/>
    <x v="2"/>
    <x v="2"/>
    <x v="0"/>
    <m/>
    <x v="0"/>
  </r>
  <r>
    <d v="2025-04-01T00:00:00"/>
    <x v="0"/>
    <n v="2025"/>
    <s v="Com / Caution                           "/>
    <n v="62780000"/>
    <n v="-83.33"/>
    <x v="3"/>
    <m/>
    <s v="BPA"/>
    <x v="4"/>
    <x v="7"/>
    <x v="6"/>
    <x v="3"/>
    <m/>
    <x v="0"/>
  </r>
  <r>
    <d v="2025-04-01T00:00:00"/>
    <x v="0"/>
    <n v="2025"/>
    <s v="CONTITRADE 03/2025 5002824553           "/>
    <n v="61552000"/>
    <n v="-5.14"/>
    <x v="3"/>
    <s v="5002824553"/>
    <s v="AC "/>
    <x v="1"/>
    <x v="9"/>
    <x v="15"/>
    <x v="0"/>
    <m/>
    <x v="0"/>
  </r>
  <r>
    <d v="2025-04-01T00:00:00"/>
    <x v="0"/>
    <n v="2025"/>
    <s v="Ecart sur Règlement                     "/>
    <n v="65800000"/>
    <n v="-0.01"/>
    <x v="5"/>
    <m/>
    <s v="OD "/>
    <x v="2"/>
    <x v="10"/>
    <x v="4"/>
    <x v="1"/>
    <m/>
    <x v="0"/>
  </r>
  <r>
    <d v="2025-04-01T00:00:00"/>
    <x v="0"/>
    <n v="2025"/>
    <s v="Ecart sur Règlement                     "/>
    <n v="75800000"/>
    <n v="0.01"/>
    <x v="5"/>
    <m/>
    <s v="OD "/>
    <x v="5"/>
    <x v="11"/>
    <x v="16"/>
    <x v="0"/>
    <m/>
    <x v="0"/>
  </r>
  <r>
    <d v="2025-04-01T00:00:00"/>
    <x v="0"/>
    <n v="2025"/>
    <s v="ETC 11/2024 FAC00323030                 "/>
    <n v="60220000"/>
    <n v="-5187.6499999999996"/>
    <x v="7"/>
    <s v="FAC00323030"/>
    <s v="AC "/>
    <x v="1"/>
    <x v="3"/>
    <x v="3"/>
    <x v="0"/>
    <m/>
    <x v="0"/>
  </r>
  <r>
    <d v="2025-04-01T00:00:00"/>
    <x v="0"/>
    <n v="2025"/>
    <s v="Ext -  FAE - 31/03/2025                 "/>
    <n v="70410100"/>
    <n v="-378547.47"/>
    <x v="4"/>
    <m/>
    <s v="OD "/>
    <x v="0"/>
    <x v="0"/>
    <x v="17"/>
    <x v="0"/>
    <m/>
    <x v="0"/>
  </r>
  <r>
    <d v="2025-04-01T00:00:00"/>
    <x v="0"/>
    <n v="2025"/>
    <s v="Ext -  FAE - 31/03/2025                 "/>
    <n v="70410100"/>
    <n v="-48724.89"/>
    <x v="0"/>
    <m/>
    <s v="OD "/>
    <x v="0"/>
    <x v="0"/>
    <x v="17"/>
    <x v="0"/>
    <m/>
    <x v="0"/>
  </r>
  <r>
    <d v="2025-04-01T00:00:00"/>
    <x v="0"/>
    <n v="2025"/>
    <s v="Ext -  FAE - 31/03/2025                 "/>
    <n v="70410100"/>
    <n v="-794664.27"/>
    <x v="3"/>
    <m/>
    <s v="OD "/>
    <x v="0"/>
    <x v="0"/>
    <x v="17"/>
    <x v="0"/>
    <m/>
    <x v="0"/>
  </r>
  <r>
    <d v="2025-04-01T00:00:00"/>
    <x v="0"/>
    <n v="2025"/>
    <s v="Ext -  FAE - 31/03/2025                 "/>
    <n v="70410100"/>
    <n v="-473937.26"/>
    <x v="2"/>
    <m/>
    <s v="OD "/>
    <x v="0"/>
    <x v="0"/>
    <x v="17"/>
    <x v="0"/>
    <m/>
    <x v="0"/>
  </r>
  <r>
    <d v="2025-04-01T00:00:00"/>
    <x v="0"/>
    <n v="2025"/>
    <s v="Ext -  FAE - 31/03/2025                 "/>
    <n v="70410100"/>
    <n v="-166.67"/>
    <x v="5"/>
    <m/>
    <s v="OD "/>
    <x v="0"/>
    <x v="0"/>
    <x v="17"/>
    <x v="0"/>
    <m/>
    <x v="0"/>
  </r>
  <r>
    <d v="2025-04-01T00:00:00"/>
    <x v="0"/>
    <n v="2025"/>
    <s v="Ext -  FAE - Axione - 31/03/2025        "/>
    <n v="70410100"/>
    <n v="-27596.43"/>
    <x v="3"/>
    <m/>
    <s v="OD "/>
    <x v="0"/>
    <x v="0"/>
    <x v="17"/>
    <x v="0"/>
    <m/>
    <x v="0"/>
  </r>
  <r>
    <d v="2025-04-01T00:00:00"/>
    <x v="0"/>
    <n v="2025"/>
    <s v="Ext - AAE - Geodesia - 31/03/2025       "/>
    <n v="70410100"/>
    <n v="3500"/>
    <x v="3"/>
    <m/>
    <s v="OD "/>
    <x v="0"/>
    <x v="0"/>
    <x v="17"/>
    <x v="0"/>
    <m/>
    <x v="0"/>
  </r>
  <r>
    <d v="2025-04-01T00:00:00"/>
    <x v="0"/>
    <n v="2025"/>
    <s v="Ext - ARR - Remb ENGIE - 31/03/25       "/>
    <n v="60613000"/>
    <n v="-3414"/>
    <x v="2"/>
    <m/>
    <s v="OD "/>
    <x v="2"/>
    <x v="5"/>
    <x v="11"/>
    <x v="1"/>
    <m/>
    <x v="0"/>
  </r>
  <r>
    <d v="2025-04-01T00:00:00"/>
    <x v="0"/>
    <n v="2025"/>
    <s v="Ext - ARR - Remb Marchs Transp - 310325 "/>
    <n v="61635000"/>
    <n v="-7.43"/>
    <x v="4"/>
    <m/>
    <s v="OD "/>
    <x v="1"/>
    <x v="9"/>
    <x v="8"/>
    <x v="0"/>
    <m/>
    <x v="0"/>
  </r>
  <r>
    <d v="2025-04-01T00:00:00"/>
    <x v="0"/>
    <n v="2025"/>
    <s v="Ext - ARR - Remb Marchs Transp - 310325 "/>
    <n v="61635000"/>
    <n v="-92.82"/>
    <x v="0"/>
    <m/>
    <s v="OD "/>
    <x v="1"/>
    <x v="9"/>
    <x v="8"/>
    <x v="0"/>
    <m/>
    <x v="0"/>
  </r>
  <r>
    <d v="2025-04-01T00:00:00"/>
    <x v="0"/>
    <n v="2025"/>
    <s v="Ext - ARR - Remb Marchs Transp - 310325 "/>
    <n v="61635000"/>
    <n v="-115.1"/>
    <x v="3"/>
    <m/>
    <s v="OD "/>
    <x v="1"/>
    <x v="9"/>
    <x v="8"/>
    <x v="0"/>
    <m/>
    <x v="0"/>
  </r>
  <r>
    <d v="2025-04-01T00:00:00"/>
    <x v="0"/>
    <n v="2025"/>
    <s v="Ext - ARR - Remb Marchs Transp - 310325 "/>
    <n v="61635000"/>
    <n v="-111.38"/>
    <x v="2"/>
    <m/>
    <s v="OD "/>
    <x v="1"/>
    <x v="9"/>
    <x v="8"/>
    <x v="0"/>
    <m/>
    <x v="0"/>
  </r>
  <r>
    <d v="2025-04-01T00:00:00"/>
    <x v="0"/>
    <n v="2025"/>
    <s v="Ext - ARR - Remb Marchs Transp - 310325 "/>
    <n v="61635000"/>
    <n v="-7.42"/>
    <x v="1"/>
    <m/>
    <s v="OD "/>
    <x v="1"/>
    <x v="9"/>
    <x v="8"/>
    <x v="0"/>
    <m/>
    <x v="0"/>
  </r>
  <r>
    <d v="2025-04-01T00:00:00"/>
    <x v="0"/>
    <n v="2025"/>
    <s v="Ext - ARR - Remb Marchs Transp - 310325 "/>
    <n v="61635000"/>
    <n v="-14.85"/>
    <x v="5"/>
    <m/>
    <s v="OD "/>
    <x v="1"/>
    <x v="9"/>
    <x v="8"/>
    <x v="0"/>
    <m/>
    <x v="0"/>
  </r>
  <r>
    <d v="2025-04-01T00:00:00"/>
    <x v="0"/>
    <n v="2025"/>
    <s v="Ext - ARR - Remb RC - 31/03/2025        "/>
    <n v="61621200"/>
    <n v="-2079"/>
    <x v="5"/>
    <m/>
    <s v="OD "/>
    <x v="2"/>
    <x v="10"/>
    <x v="9"/>
    <x v="1"/>
    <m/>
    <x v="0"/>
  </r>
  <r>
    <d v="2025-04-01T00:00:00"/>
    <x v="0"/>
    <n v="2025"/>
    <s v="Ext - ARR - Remb RC Décennale - 31/03/25"/>
    <n v="61621300"/>
    <n v="-858"/>
    <x v="5"/>
    <m/>
    <s v="OD "/>
    <x v="2"/>
    <x v="10"/>
    <x v="9"/>
    <x v="1"/>
    <m/>
    <x v="0"/>
  </r>
  <r>
    <d v="2025-04-01T00:00:00"/>
    <x v="0"/>
    <n v="2025"/>
    <s v="Ext - Bluepad 1T25 - 31/03/25           "/>
    <n v="61566000"/>
    <n v="1660"/>
    <x v="5"/>
    <m/>
    <s v="OD "/>
    <x v="1"/>
    <x v="9"/>
    <x v="13"/>
    <x v="0"/>
    <m/>
    <x v="0"/>
  </r>
  <r>
    <d v="2025-04-01T00:00:00"/>
    <x v="0"/>
    <n v="2025"/>
    <s v="Ext - CCA - AAT - Grenke - 04/2025      "/>
    <n v="61354000"/>
    <n v="-284"/>
    <x v="5"/>
    <m/>
    <s v="OD "/>
    <x v="1"/>
    <x v="9"/>
    <x v="12"/>
    <x v="0"/>
    <m/>
    <x v="0"/>
  </r>
  <r>
    <d v="2025-04-01T00:00:00"/>
    <x v="0"/>
    <n v="2025"/>
    <s v="Ext - CCA - AAT - ORANGE Mobile         "/>
    <n v="62621000"/>
    <n v="-363"/>
    <x v="5"/>
    <m/>
    <s v="OD "/>
    <x v="2"/>
    <x v="5"/>
    <x v="4"/>
    <x v="1"/>
    <m/>
    <x v="0"/>
  </r>
  <r>
    <d v="2025-04-01T00:00:00"/>
    <x v="0"/>
    <n v="2025"/>
    <s v="Ext - CCA - AAT - SFR - Mobile          "/>
    <n v="62621000"/>
    <n v="-371"/>
    <x v="5"/>
    <m/>
    <s v="OD "/>
    <x v="2"/>
    <x v="5"/>
    <x v="4"/>
    <x v="1"/>
    <m/>
    <x v="0"/>
  </r>
  <r>
    <d v="2025-04-01T00:00:00"/>
    <x v="0"/>
    <n v="2025"/>
    <s v="Ext - CCA - AAT - SFR BUSINESS - Mobile "/>
    <n v="62621000"/>
    <n v="-59"/>
    <x v="5"/>
    <m/>
    <s v="OD "/>
    <x v="2"/>
    <x v="5"/>
    <x v="4"/>
    <x v="1"/>
    <m/>
    <x v="0"/>
  </r>
  <r>
    <d v="2025-04-01T00:00:00"/>
    <x v="0"/>
    <n v="2025"/>
    <s v="Ext - CCA - AAT - SFR Mobile            "/>
    <n v="62621000"/>
    <n v="-201"/>
    <x v="5"/>
    <m/>
    <s v="OD "/>
    <x v="2"/>
    <x v="5"/>
    <x v="4"/>
    <x v="1"/>
    <m/>
    <x v="0"/>
  </r>
  <r>
    <d v="2025-04-01T00:00:00"/>
    <x v="0"/>
    <n v="2025"/>
    <s v="Ext - CCA - Abt Fibre                   "/>
    <n v="62634000"/>
    <n v="-30"/>
    <x v="9"/>
    <m/>
    <s v="OD "/>
    <x v="2"/>
    <x v="5"/>
    <x v="4"/>
    <x v="1"/>
    <m/>
    <x v="0"/>
  </r>
  <r>
    <d v="2025-04-01T00:00:00"/>
    <x v="0"/>
    <n v="2025"/>
    <s v="Ext - CCA - Abt Fibre                   "/>
    <n v="62634000"/>
    <n v="-237"/>
    <x v="0"/>
    <m/>
    <s v="OD "/>
    <x v="2"/>
    <x v="5"/>
    <x v="4"/>
    <x v="1"/>
    <m/>
    <x v="0"/>
  </r>
  <r>
    <d v="2025-04-01T00:00:00"/>
    <x v="0"/>
    <n v="2025"/>
    <s v="Ext - CCA - Abt Fibre                   "/>
    <n v="62634000"/>
    <n v="-30"/>
    <x v="8"/>
    <m/>
    <s v="OD "/>
    <x v="2"/>
    <x v="5"/>
    <x v="4"/>
    <x v="1"/>
    <m/>
    <x v="0"/>
  </r>
  <r>
    <d v="2025-04-01T00:00:00"/>
    <x v="0"/>
    <n v="2025"/>
    <s v="Ext - CCA - Abt Fibre                   "/>
    <n v="62634000"/>
    <n v="-30"/>
    <x v="3"/>
    <m/>
    <s v="OD "/>
    <x v="2"/>
    <x v="5"/>
    <x v="4"/>
    <x v="1"/>
    <m/>
    <x v="0"/>
  </r>
  <r>
    <d v="2025-04-01T00:00:00"/>
    <x v="0"/>
    <n v="2025"/>
    <s v="Ext - CCA - Abt Fibre                   "/>
    <n v="62634000"/>
    <n v="-30"/>
    <x v="2"/>
    <m/>
    <s v="OD "/>
    <x v="2"/>
    <x v="5"/>
    <x v="4"/>
    <x v="1"/>
    <m/>
    <x v="0"/>
  </r>
  <r>
    <d v="2025-04-01T00:00:00"/>
    <x v="0"/>
    <n v="2025"/>
    <s v="Ext - CCA - Abt Fibre                   "/>
    <n v="62634000"/>
    <n v="-17"/>
    <x v="5"/>
    <m/>
    <s v="OD "/>
    <x v="2"/>
    <x v="5"/>
    <x v="4"/>
    <x v="1"/>
    <m/>
    <x v="0"/>
  </r>
  <r>
    <d v="2025-04-01T00:00:00"/>
    <x v="0"/>
    <n v="2025"/>
    <s v="Ext - CCA - AssMultirisque 010924-310825"/>
    <n v="61610000"/>
    <n v="-156.97"/>
    <x v="5"/>
    <m/>
    <s v="OD "/>
    <x v="2"/>
    <x v="10"/>
    <x v="9"/>
    <x v="1"/>
    <m/>
    <x v="0"/>
  </r>
  <r>
    <d v="2025-04-01T00:00:00"/>
    <x v="0"/>
    <n v="2025"/>
    <s v="Ext - CCA - AXE - Grenke - 04/2025      "/>
    <n v="61354000"/>
    <n v="-412"/>
    <x v="5"/>
    <m/>
    <s v="OD "/>
    <x v="1"/>
    <x v="9"/>
    <x v="12"/>
    <x v="0"/>
    <m/>
    <x v="0"/>
  </r>
  <r>
    <d v="2025-04-01T00:00:00"/>
    <x v="0"/>
    <n v="2025"/>
    <s v="Ext - CCA - Maint Lenormant - 0225-0725 "/>
    <n v="61560000"/>
    <n v="-29"/>
    <x v="5"/>
    <m/>
    <s v="OD "/>
    <x v="1"/>
    <x v="9"/>
    <x v="13"/>
    <x v="0"/>
    <m/>
    <x v="0"/>
  </r>
  <r>
    <d v="2025-04-01T00:00:00"/>
    <x v="0"/>
    <n v="2025"/>
    <s v="Ext - CCA - Maint Lenormant - 0824-0725 "/>
    <n v="61560000"/>
    <n v="-108"/>
    <x v="5"/>
    <m/>
    <s v="OD "/>
    <x v="1"/>
    <x v="9"/>
    <x v="13"/>
    <x v="0"/>
    <m/>
    <x v="0"/>
  </r>
  <r>
    <d v="2025-04-01T00:00:00"/>
    <x v="0"/>
    <n v="2025"/>
    <s v="Ext - CCA - Téléphone Fixe              "/>
    <n v="62620000"/>
    <n v="-232"/>
    <x v="5"/>
    <m/>
    <s v="OD "/>
    <x v="2"/>
    <x v="5"/>
    <x v="4"/>
    <x v="1"/>
    <m/>
    <x v="0"/>
  </r>
  <r>
    <d v="2025-04-01T00:00:00"/>
    <x v="0"/>
    <n v="2025"/>
    <s v="Ext - DPO Master - 1tr25 - 31/03/25     "/>
    <n v="62810000"/>
    <n v="159"/>
    <x v="5"/>
    <m/>
    <s v="OD "/>
    <x v="2"/>
    <x v="10"/>
    <x v="4"/>
    <x v="1"/>
    <m/>
    <x v="0"/>
  </r>
  <r>
    <d v="2025-04-01T00:00:00"/>
    <x v="0"/>
    <n v="2025"/>
    <s v="Ext - Enregistrement SF-  31/03/2025    "/>
    <n v="60320000"/>
    <n v="-80785.5"/>
    <x v="4"/>
    <m/>
    <s v="OD "/>
    <x v="1"/>
    <x v="3"/>
    <x v="18"/>
    <x v="0"/>
    <m/>
    <x v="0"/>
  </r>
  <r>
    <d v="2025-04-01T00:00:00"/>
    <x v="0"/>
    <n v="2025"/>
    <s v="Ext - Enregistrement SF-  31/03/2025    "/>
    <n v="60320000"/>
    <n v="-602138.32999999996"/>
    <x v="0"/>
    <m/>
    <s v="OD "/>
    <x v="1"/>
    <x v="3"/>
    <x v="18"/>
    <x v="0"/>
    <m/>
    <x v="0"/>
  </r>
  <r>
    <d v="2025-04-01T00:00:00"/>
    <x v="0"/>
    <n v="2025"/>
    <s v="Ext - Enregistrement SF-  31/03/2025    "/>
    <n v="60320000"/>
    <n v="-124947.94"/>
    <x v="3"/>
    <m/>
    <s v="OD "/>
    <x v="1"/>
    <x v="3"/>
    <x v="18"/>
    <x v="0"/>
    <m/>
    <x v="0"/>
  </r>
  <r>
    <d v="2025-04-01T00:00:00"/>
    <x v="0"/>
    <n v="2025"/>
    <s v="Ext - Enregistrement SF-  31/03/2025    "/>
    <n v="60320000"/>
    <n v="-251253.84"/>
    <x v="7"/>
    <m/>
    <s v="OD "/>
    <x v="1"/>
    <x v="3"/>
    <x v="18"/>
    <x v="0"/>
    <m/>
    <x v="0"/>
  </r>
  <r>
    <d v="2025-04-01T00:00:00"/>
    <x v="0"/>
    <n v="2025"/>
    <s v="Ext - Enregistrement SF-  31/03/2025    "/>
    <n v="60320000"/>
    <n v="-548470.25"/>
    <x v="2"/>
    <m/>
    <s v="OD "/>
    <x v="1"/>
    <x v="3"/>
    <x v="18"/>
    <x v="0"/>
    <m/>
    <x v="0"/>
  </r>
  <r>
    <d v="2025-04-01T00:00:00"/>
    <x v="0"/>
    <n v="2025"/>
    <s v="Ext - FAE - AGT - 31/03/2025            "/>
    <n v="70410100"/>
    <n v="-23104"/>
    <x v="4"/>
    <m/>
    <s v="OD "/>
    <x v="0"/>
    <x v="0"/>
    <x v="17"/>
    <x v="0"/>
    <m/>
    <x v="0"/>
  </r>
  <r>
    <d v="2025-04-01T00:00:00"/>
    <x v="0"/>
    <n v="2025"/>
    <s v="Ext - FNP - Cabinet EY - 1T25 - 31/03/25"/>
    <n v="62263000"/>
    <n v="3000"/>
    <x v="5"/>
    <m/>
    <s v="OD "/>
    <x v="2"/>
    <x v="10"/>
    <x v="4"/>
    <x v="1"/>
    <m/>
    <x v="0"/>
  </r>
  <r>
    <d v="2025-04-01T00:00:00"/>
    <x v="0"/>
    <n v="2025"/>
    <s v="Ext - FNP - Cabinet EY 1T25 - 31/03/25  "/>
    <n v="62263000"/>
    <n v="6180"/>
    <x v="5"/>
    <m/>
    <s v="OD "/>
    <x v="2"/>
    <x v="10"/>
    <x v="4"/>
    <x v="1"/>
    <m/>
    <x v="0"/>
  </r>
  <r>
    <d v="2025-04-01T00:00:00"/>
    <x v="0"/>
    <n v="2025"/>
    <s v="Ext - FNP - EDF - BOURGOGNE - 31/03/25  "/>
    <n v="60611300"/>
    <n v="400"/>
    <x v="0"/>
    <m/>
    <s v="OD "/>
    <x v="2"/>
    <x v="5"/>
    <x v="11"/>
    <x v="1"/>
    <m/>
    <x v="0"/>
  </r>
  <r>
    <d v="2025-04-01T00:00:00"/>
    <x v="0"/>
    <n v="2025"/>
    <s v="Ext - FNP - EDF - CASSEL - 31/03/25     "/>
    <n v="60611400"/>
    <n v="107"/>
    <x v="5"/>
    <m/>
    <s v="OD "/>
    <x v="2"/>
    <x v="5"/>
    <x v="11"/>
    <x v="1"/>
    <m/>
    <x v="0"/>
  </r>
  <r>
    <d v="2025-04-01T00:00:00"/>
    <x v="0"/>
    <n v="2025"/>
    <s v="Ext - FNP - Energem Bresles - 31/03/25  "/>
    <n v="60611000"/>
    <n v="2813"/>
    <x v="2"/>
    <m/>
    <s v="OD "/>
    <x v="2"/>
    <x v="5"/>
    <x v="11"/>
    <x v="1"/>
    <m/>
    <x v="0"/>
  </r>
  <r>
    <d v="2025-04-01T00:00:00"/>
    <x v="0"/>
    <n v="2025"/>
    <s v="Ext - FNP - SST - 31/03/25              "/>
    <n v="61100000"/>
    <n v="87477"/>
    <x v="3"/>
    <m/>
    <s v="OD "/>
    <x v="1"/>
    <x v="2"/>
    <x v="2"/>
    <x v="0"/>
    <m/>
    <x v="0"/>
  </r>
  <r>
    <d v="2025-04-01T00:00:00"/>
    <x v="0"/>
    <n v="2025"/>
    <s v="Ext - FNP - Taxes Foncières - 31/03/25  "/>
    <n v="63512000"/>
    <n v="1234"/>
    <x v="9"/>
    <m/>
    <s v="OD "/>
    <x v="2"/>
    <x v="10"/>
    <x v="10"/>
    <x v="1"/>
    <m/>
    <x v="0"/>
  </r>
  <r>
    <d v="2025-04-01T00:00:00"/>
    <x v="0"/>
    <n v="2025"/>
    <s v="Ext - FNP - Taxes Foncières - 31/03/25  "/>
    <n v="63512000"/>
    <n v="461"/>
    <x v="2"/>
    <m/>
    <s v="OD "/>
    <x v="2"/>
    <x v="10"/>
    <x v="10"/>
    <x v="1"/>
    <m/>
    <x v="0"/>
  </r>
  <r>
    <d v="2025-04-01T00:00:00"/>
    <x v="0"/>
    <n v="2025"/>
    <s v="Ext - FNP - ULOA 2025 - 31/03/25        "/>
    <n v="61567000"/>
    <n v="717"/>
    <x v="5"/>
    <m/>
    <s v="OD "/>
    <x v="1"/>
    <x v="9"/>
    <x v="13"/>
    <x v="0"/>
    <m/>
    <x v="0"/>
  </r>
  <r>
    <d v="2025-04-01T00:00:00"/>
    <x v="0"/>
    <n v="2025"/>
    <s v="Ext - FNP Commandes - 31/03/2025        "/>
    <n v="61100000"/>
    <n v="176418.72"/>
    <x v="0"/>
    <m/>
    <s v="OD "/>
    <x v="1"/>
    <x v="2"/>
    <x v="2"/>
    <x v="0"/>
    <m/>
    <x v="0"/>
  </r>
  <r>
    <d v="2025-04-01T00:00:00"/>
    <x v="0"/>
    <n v="2025"/>
    <s v="Ext - FNP Commandes - 31/03/2025        "/>
    <n v="61100000"/>
    <n v="437833.77"/>
    <x v="3"/>
    <m/>
    <s v="OD "/>
    <x v="1"/>
    <x v="2"/>
    <x v="2"/>
    <x v="0"/>
    <m/>
    <x v="0"/>
  </r>
  <r>
    <d v="2025-04-01T00:00:00"/>
    <x v="0"/>
    <n v="2025"/>
    <s v="Ext - FNP Commandes - 31/03/2025        "/>
    <n v="61100000"/>
    <n v="11048.13"/>
    <x v="7"/>
    <m/>
    <s v="OD "/>
    <x v="1"/>
    <x v="2"/>
    <x v="2"/>
    <x v="0"/>
    <m/>
    <x v="0"/>
  </r>
  <r>
    <d v="2025-04-01T00:00:00"/>
    <x v="0"/>
    <n v="2025"/>
    <s v="Ext - FNP Commandes - 31/03/2025        "/>
    <n v="61100000"/>
    <n v="67184.149999999994"/>
    <x v="2"/>
    <m/>
    <s v="OD "/>
    <x v="1"/>
    <x v="2"/>
    <x v="2"/>
    <x v="0"/>
    <m/>
    <x v="0"/>
  </r>
  <r>
    <d v="2025-04-01T00:00:00"/>
    <x v="0"/>
    <n v="2025"/>
    <s v="Ext - FNP Commandes - 31/03/2025        "/>
    <n v="65800000"/>
    <n v="0.23"/>
    <x v="3"/>
    <m/>
    <s v="OD "/>
    <x v="2"/>
    <x v="10"/>
    <x v="4"/>
    <x v="1"/>
    <m/>
    <x v="0"/>
  </r>
  <r>
    <d v="2025-04-01T00:00:00"/>
    <x v="0"/>
    <n v="2025"/>
    <s v="Ext - FNP Factures - 31/03/25           "/>
    <n v="60220000"/>
    <n v="2869.66"/>
    <x v="3"/>
    <m/>
    <s v="OD "/>
    <x v="1"/>
    <x v="3"/>
    <x v="3"/>
    <x v="0"/>
    <m/>
    <x v="0"/>
  </r>
  <r>
    <d v="2025-04-01T00:00:00"/>
    <x v="0"/>
    <n v="2025"/>
    <s v="Ext - FNP Factures - 31/03/25           "/>
    <n v="60400000"/>
    <n v="633.32000000000005"/>
    <x v="0"/>
    <m/>
    <s v="OD "/>
    <x v="1"/>
    <x v="1"/>
    <x v="19"/>
    <x v="0"/>
    <m/>
    <x v="0"/>
  </r>
  <r>
    <d v="2025-04-01T00:00:00"/>
    <x v="0"/>
    <n v="2025"/>
    <s v="Ext - FNP Factures - 31/03/25           "/>
    <n v="60630000"/>
    <n v="363.1"/>
    <x v="3"/>
    <m/>
    <s v="OD "/>
    <x v="1"/>
    <x v="9"/>
    <x v="20"/>
    <x v="0"/>
    <m/>
    <x v="0"/>
  </r>
  <r>
    <d v="2025-04-01T00:00:00"/>
    <x v="0"/>
    <n v="2025"/>
    <s v="Ext - FNP Factures - 31/03/25           "/>
    <n v="61100000"/>
    <n v="41329.050000000003"/>
    <x v="3"/>
    <m/>
    <s v="OD "/>
    <x v="1"/>
    <x v="2"/>
    <x v="2"/>
    <x v="0"/>
    <m/>
    <x v="0"/>
  </r>
  <r>
    <d v="2025-04-01T00:00:00"/>
    <x v="0"/>
    <n v="2025"/>
    <s v="Ext - FNP Factures - 31/03/25           "/>
    <n v="61100000"/>
    <n v="6348"/>
    <x v="2"/>
    <m/>
    <s v="OD "/>
    <x v="1"/>
    <x v="2"/>
    <x v="2"/>
    <x v="0"/>
    <m/>
    <x v="0"/>
  </r>
  <r>
    <d v="2025-04-01T00:00:00"/>
    <x v="0"/>
    <n v="2025"/>
    <s v="Ext - FNP Factures - 31/03/25           "/>
    <n v="61104000"/>
    <n v="26401.41"/>
    <x v="0"/>
    <m/>
    <s v="OD "/>
    <x v="1"/>
    <x v="2"/>
    <x v="2"/>
    <x v="0"/>
    <m/>
    <x v="0"/>
  </r>
  <r>
    <d v="2025-04-01T00:00:00"/>
    <x v="0"/>
    <n v="2025"/>
    <s v="Ext - FNP Factures - 31/03/25           "/>
    <n v="61104000"/>
    <n v="206619.07"/>
    <x v="3"/>
    <m/>
    <s v="OD "/>
    <x v="1"/>
    <x v="2"/>
    <x v="2"/>
    <x v="0"/>
    <m/>
    <x v="0"/>
  </r>
  <r>
    <d v="2025-04-01T00:00:00"/>
    <x v="0"/>
    <n v="2025"/>
    <s v="Ext - FNP Factures - 31/03/25           "/>
    <n v="61104000"/>
    <n v="20740"/>
    <x v="7"/>
    <m/>
    <s v="OD "/>
    <x v="1"/>
    <x v="2"/>
    <x v="2"/>
    <x v="0"/>
    <m/>
    <x v="0"/>
  </r>
  <r>
    <d v="2025-04-01T00:00:00"/>
    <x v="0"/>
    <n v="2025"/>
    <s v="Ext - FNP Factures - 31/03/25           "/>
    <n v="61104000"/>
    <n v="238315.54"/>
    <x v="2"/>
    <m/>
    <s v="OD "/>
    <x v="1"/>
    <x v="2"/>
    <x v="2"/>
    <x v="0"/>
    <m/>
    <x v="0"/>
  </r>
  <r>
    <d v="2025-04-01T00:00:00"/>
    <x v="0"/>
    <n v="2025"/>
    <s v="Ext - FNP Factures - 31/03/25           "/>
    <n v="61105000"/>
    <n v="14740.45"/>
    <x v="3"/>
    <m/>
    <s v="OD "/>
    <x v="1"/>
    <x v="2"/>
    <x v="2"/>
    <x v="0"/>
    <m/>
    <x v="0"/>
  </r>
  <r>
    <d v="2025-04-01T00:00:00"/>
    <x v="0"/>
    <n v="2025"/>
    <s v="Ext - FNP Factures - 31/03/25           "/>
    <n v="61350000"/>
    <n v="75"/>
    <x v="3"/>
    <m/>
    <s v="OD "/>
    <x v="1"/>
    <x v="9"/>
    <x v="12"/>
    <x v="0"/>
    <m/>
    <x v="0"/>
  </r>
  <r>
    <d v="2025-04-01T00:00:00"/>
    <x v="0"/>
    <n v="2025"/>
    <s v="Ext - FNP Factures - 31/03/25           "/>
    <n v="61552000"/>
    <n v="1615.08"/>
    <x v="2"/>
    <m/>
    <s v="OD "/>
    <x v="1"/>
    <x v="9"/>
    <x v="15"/>
    <x v="0"/>
    <m/>
    <x v="0"/>
  </r>
  <r>
    <d v="2025-04-01T00:00:00"/>
    <x v="0"/>
    <n v="2025"/>
    <s v="Ext - FNP Factures - 31/03/25           "/>
    <n v="61560000"/>
    <n v="430"/>
    <x v="0"/>
    <m/>
    <s v="OD "/>
    <x v="1"/>
    <x v="9"/>
    <x v="13"/>
    <x v="0"/>
    <m/>
    <x v="0"/>
  </r>
  <r>
    <d v="2025-04-01T00:00:00"/>
    <x v="0"/>
    <n v="2025"/>
    <s v="Ext - FNP Factures - 31/03/25           "/>
    <n v="65800000"/>
    <n v="0.32"/>
    <x v="5"/>
    <m/>
    <s v="OD "/>
    <x v="2"/>
    <x v="10"/>
    <x v="4"/>
    <x v="1"/>
    <m/>
    <x v="0"/>
  </r>
  <r>
    <d v="2025-04-01T00:00:00"/>
    <x v="0"/>
    <n v="2025"/>
    <s v="Ext - FNP Factures - 31/03/25           "/>
    <n v="77110000"/>
    <n v="-180"/>
    <x v="3"/>
    <m/>
    <s v="OD "/>
    <x v="6"/>
    <x v="12"/>
    <x v="21"/>
    <x v="4"/>
    <m/>
    <x v="0"/>
  </r>
  <r>
    <d v="2025-04-01T00:00:00"/>
    <x v="0"/>
    <n v="2025"/>
    <s v="Ext - FNP Factures Autres - 31/03/25    "/>
    <n v="61100000"/>
    <n v="19000"/>
    <x v="3"/>
    <m/>
    <s v="OD "/>
    <x v="1"/>
    <x v="2"/>
    <x v="2"/>
    <x v="0"/>
    <m/>
    <x v="0"/>
  </r>
  <r>
    <d v="2025-04-01T00:00:00"/>
    <x v="0"/>
    <n v="2025"/>
    <s v="Ext - FNP Radio - 31/03/25              "/>
    <n v="61100000"/>
    <n v="198694.63"/>
    <x v="4"/>
    <m/>
    <s v="OD "/>
    <x v="1"/>
    <x v="2"/>
    <x v="2"/>
    <x v="0"/>
    <m/>
    <x v="0"/>
  </r>
  <r>
    <d v="2025-04-01T00:00:00"/>
    <x v="0"/>
    <n v="2025"/>
    <s v="Ext - FNP Radio - 31/03/25              "/>
    <n v="65800000"/>
    <n v="0.37"/>
    <x v="4"/>
    <m/>
    <s v="OD "/>
    <x v="2"/>
    <x v="10"/>
    <x v="4"/>
    <x v="1"/>
    <m/>
    <x v="0"/>
  </r>
  <r>
    <d v="2025-04-01T00:00:00"/>
    <x v="0"/>
    <n v="2025"/>
    <s v="Ext - Intérêts courus 31/03/25          "/>
    <n v="66150000"/>
    <n v="263"/>
    <x v="5"/>
    <m/>
    <s v="OD "/>
    <x v="4"/>
    <x v="7"/>
    <x v="6"/>
    <x v="3"/>
    <m/>
    <x v="0"/>
  </r>
  <r>
    <d v="2025-04-01T00:00:00"/>
    <x v="0"/>
    <n v="2025"/>
    <s v="Ext - Intérêts courus 31/03/25          "/>
    <n v="66151000"/>
    <n v="115"/>
    <x v="5"/>
    <m/>
    <s v="OD "/>
    <x v="4"/>
    <x v="7"/>
    <x v="6"/>
    <x v="3"/>
    <m/>
    <x v="0"/>
  </r>
  <r>
    <d v="2025-04-01T00:00:00"/>
    <x v="0"/>
    <n v="2025"/>
    <s v="Ext - Intérêts courus 31/03/25          "/>
    <n v="66152000"/>
    <n v="252"/>
    <x v="5"/>
    <m/>
    <s v="OD "/>
    <x v="4"/>
    <x v="7"/>
    <x v="6"/>
    <x v="3"/>
    <m/>
    <x v="0"/>
  </r>
  <r>
    <d v="2025-04-01T00:00:00"/>
    <x v="0"/>
    <n v="2025"/>
    <s v="Ext - Intérêts courus 31/03/25          "/>
    <n v="66154000"/>
    <n v="65"/>
    <x v="5"/>
    <m/>
    <s v="OD "/>
    <x v="4"/>
    <x v="7"/>
    <x v="6"/>
    <x v="3"/>
    <m/>
    <x v="0"/>
  </r>
  <r>
    <d v="2025-04-01T00:00:00"/>
    <x v="0"/>
    <n v="2025"/>
    <s v="Ext - Intérêts courus 31/03/25          "/>
    <n v="66158000"/>
    <n v="220"/>
    <x v="5"/>
    <m/>
    <s v="OD "/>
    <x v="4"/>
    <x v="7"/>
    <x v="6"/>
    <x v="3"/>
    <m/>
    <x v="0"/>
  </r>
  <r>
    <d v="2025-04-01T00:00:00"/>
    <x v="0"/>
    <n v="2025"/>
    <s v="Ext - Travaux en Cours - 31/03/2025     "/>
    <n v="71335000"/>
    <n v="-521680"/>
    <x v="4"/>
    <m/>
    <s v="OD "/>
    <x v="0"/>
    <x v="13"/>
    <x v="22"/>
    <x v="0"/>
    <m/>
    <x v="0"/>
  </r>
  <r>
    <d v="2025-04-01T00:00:00"/>
    <x v="0"/>
    <n v="2025"/>
    <s v="Ext - Travaux en Cours - 31/03/2025     "/>
    <n v="71335000"/>
    <n v="-270308.01"/>
    <x v="0"/>
    <m/>
    <s v="OD "/>
    <x v="0"/>
    <x v="13"/>
    <x v="22"/>
    <x v="0"/>
    <m/>
    <x v="0"/>
  </r>
  <r>
    <d v="2025-04-01T00:00:00"/>
    <x v="0"/>
    <n v="2025"/>
    <s v="Ext - Travaux en Cours - 31/03/2025     "/>
    <n v="71335000"/>
    <n v="-277200.2"/>
    <x v="7"/>
    <m/>
    <s v="OD "/>
    <x v="0"/>
    <x v="13"/>
    <x v="22"/>
    <x v="0"/>
    <m/>
    <x v="0"/>
  </r>
  <r>
    <d v="2025-04-01T00:00:00"/>
    <x v="0"/>
    <n v="2025"/>
    <s v="Ext - Travaux en Cours - 31/03/2025     "/>
    <n v="71335000"/>
    <n v="-951452.78"/>
    <x v="2"/>
    <m/>
    <s v="OD "/>
    <x v="0"/>
    <x v="13"/>
    <x v="22"/>
    <x v="0"/>
    <m/>
    <x v="0"/>
  </r>
  <r>
    <d v="2025-04-01T00:00:00"/>
    <x v="0"/>
    <n v="2025"/>
    <s v="Ext - Trx en cours Rajout Radio-31/03/25"/>
    <n v="71335000"/>
    <n v="146014.6"/>
    <x v="4"/>
    <m/>
    <s v="OD "/>
    <x v="0"/>
    <x v="13"/>
    <x v="22"/>
    <x v="0"/>
    <m/>
    <x v="0"/>
  </r>
  <r>
    <d v="2025-04-01T00:00:00"/>
    <x v="0"/>
    <n v="2025"/>
    <s v="Ext AAR Remb Sinsitre à recevoir        "/>
    <n v="79100000"/>
    <n v="-1396"/>
    <x v="5"/>
    <m/>
    <s v="OD "/>
    <x v="5"/>
    <x v="14"/>
    <x v="16"/>
    <x v="0"/>
    <m/>
    <x v="0"/>
  </r>
  <r>
    <d v="2025-04-01T00:00:00"/>
    <x v="0"/>
    <n v="2025"/>
    <s v="Ext -CCA- AAT LocNacelle Fraikin GK921ZR"/>
    <n v="61340000"/>
    <n v="-1826"/>
    <x v="3"/>
    <m/>
    <s v="OD "/>
    <x v="1"/>
    <x v="9"/>
    <x v="14"/>
    <x v="0"/>
    <m/>
    <x v="0"/>
  </r>
  <r>
    <d v="2025-04-01T00:00:00"/>
    <x v="0"/>
    <n v="2025"/>
    <s v="Ext -CCA- AAT LocNacelle Fraikin GL815CF"/>
    <n v="61340000"/>
    <n v="-1826"/>
    <x v="3"/>
    <m/>
    <s v="OD "/>
    <x v="1"/>
    <x v="9"/>
    <x v="14"/>
    <x v="0"/>
    <m/>
    <x v="0"/>
  </r>
  <r>
    <d v="2025-04-01T00:00:00"/>
    <x v="0"/>
    <n v="2025"/>
    <s v="Ext -CCA -AAT-Remb - AssMarch.Tran 2025 "/>
    <n v="61635000"/>
    <n v="33.06"/>
    <x v="4"/>
    <m/>
    <s v="OD "/>
    <x v="1"/>
    <x v="9"/>
    <x v="8"/>
    <x v="0"/>
    <m/>
    <x v="0"/>
  </r>
  <r>
    <d v="2025-04-01T00:00:00"/>
    <x v="0"/>
    <n v="2025"/>
    <s v="Ext -CCA -AAT-Remb - AssMarch.Tran 2025 "/>
    <n v="61635000"/>
    <n v="413.3"/>
    <x v="0"/>
    <m/>
    <s v="OD "/>
    <x v="1"/>
    <x v="9"/>
    <x v="8"/>
    <x v="0"/>
    <m/>
    <x v="0"/>
  </r>
  <r>
    <d v="2025-04-01T00:00:00"/>
    <x v="0"/>
    <n v="2025"/>
    <s v="Ext -CCA -AAT-Remb - AssMarch.Tran 2025 "/>
    <n v="61635000"/>
    <n v="512.49"/>
    <x v="3"/>
    <m/>
    <s v="OD "/>
    <x v="1"/>
    <x v="9"/>
    <x v="8"/>
    <x v="0"/>
    <m/>
    <x v="0"/>
  </r>
  <r>
    <d v="2025-04-01T00:00:00"/>
    <x v="0"/>
    <n v="2025"/>
    <s v="Ext -CCA -AAT-Remb - AssMarch.Tran 2025 "/>
    <n v="61635000"/>
    <n v="495.96"/>
    <x v="2"/>
    <m/>
    <s v="OD "/>
    <x v="1"/>
    <x v="9"/>
    <x v="8"/>
    <x v="0"/>
    <m/>
    <x v="0"/>
  </r>
  <r>
    <d v="2025-04-01T00:00:00"/>
    <x v="0"/>
    <n v="2025"/>
    <s v="Ext -CCA -AAT-Remb - AssMarch.Tran 2025 "/>
    <n v="61635000"/>
    <n v="33.06"/>
    <x v="1"/>
    <m/>
    <s v="OD "/>
    <x v="1"/>
    <x v="9"/>
    <x v="8"/>
    <x v="0"/>
    <m/>
    <x v="0"/>
  </r>
  <r>
    <d v="2025-04-01T00:00:00"/>
    <x v="0"/>
    <n v="2025"/>
    <s v="Ext -CCA -AAT-Remb - AssMarch.Tran 2025 "/>
    <n v="61635000"/>
    <n v="66.13"/>
    <x v="5"/>
    <m/>
    <s v="OD "/>
    <x v="1"/>
    <x v="9"/>
    <x v="8"/>
    <x v="0"/>
    <m/>
    <x v="0"/>
  </r>
  <r>
    <d v="2025-04-01T00:00:00"/>
    <x v="0"/>
    <n v="2025"/>
    <s v="Ext -CCA- SFR - GST - à Distance        "/>
    <n v="61351000"/>
    <n v="-170"/>
    <x v="5"/>
    <m/>
    <s v="OD "/>
    <x v="1"/>
    <x v="9"/>
    <x v="12"/>
    <x v="0"/>
    <m/>
    <x v="0"/>
  </r>
  <r>
    <d v="2025-04-01T00:00:00"/>
    <x v="0"/>
    <n v="2025"/>
    <s v="Ext -CCA- SFR - Locations Pack Office   "/>
    <n v="61351000"/>
    <n v="-306"/>
    <x v="5"/>
    <m/>
    <s v="OD "/>
    <x v="1"/>
    <x v="9"/>
    <x v="12"/>
    <x v="0"/>
    <m/>
    <x v="0"/>
  </r>
  <r>
    <d v="2025-04-01T00:00:00"/>
    <x v="0"/>
    <n v="2025"/>
    <s v="Ext Cot Mutuelle Wabant D -1T25- 310325 "/>
    <n v="64520000"/>
    <n v="659"/>
    <x v="5"/>
    <m/>
    <s v="OD "/>
    <x v="1"/>
    <x v="1"/>
    <x v="1"/>
    <x v="0"/>
    <m/>
    <x v="0"/>
  </r>
  <r>
    <d v="2025-04-01T00:00:00"/>
    <x v="0"/>
    <n v="2025"/>
    <s v="Ext- FNP - Honoraire CAC - 0424-0325    "/>
    <n v="62260000"/>
    <n v="10000"/>
    <x v="5"/>
    <m/>
    <s v="OD "/>
    <x v="2"/>
    <x v="10"/>
    <x v="4"/>
    <x v="1"/>
    <m/>
    <x v="0"/>
  </r>
  <r>
    <d v="2025-04-01T00:00:00"/>
    <x v="0"/>
    <n v="2025"/>
    <s v="Ext prov Agios 1T25                     "/>
    <n v="66161000"/>
    <n v="3422"/>
    <x v="5"/>
    <m/>
    <s v="OD "/>
    <x v="4"/>
    <x v="7"/>
    <x v="6"/>
    <x v="3"/>
    <m/>
    <x v="0"/>
  </r>
  <r>
    <d v="2025-04-01T00:00:00"/>
    <x v="0"/>
    <n v="2025"/>
    <s v="Ext prov Agios 1T25                     "/>
    <n v="66163000"/>
    <n v="1219"/>
    <x v="5"/>
    <m/>
    <s v="OD "/>
    <x v="4"/>
    <x v="7"/>
    <x v="6"/>
    <x v="3"/>
    <m/>
    <x v="0"/>
  </r>
  <r>
    <d v="2025-04-01T00:00:00"/>
    <x v="0"/>
    <n v="2025"/>
    <s v="Ext. Ch/Provision CP                    "/>
    <n v="64580000"/>
    <n v="124.42"/>
    <x v="4"/>
    <m/>
    <s v="OD "/>
    <x v="1"/>
    <x v="1"/>
    <x v="1"/>
    <x v="0"/>
    <m/>
    <x v="0"/>
  </r>
  <r>
    <d v="2025-04-01T00:00:00"/>
    <x v="0"/>
    <n v="2025"/>
    <s v="Ext. Ch/Provision CP                    "/>
    <n v="64580000"/>
    <n v="7408.05"/>
    <x v="0"/>
    <m/>
    <s v="OD "/>
    <x v="1"/>
    <x v="1"/>
    <x v="1"/>
    <x v="0"/>
    <m/>
    <x v="0"/>
  </r>
  <r>
    <d v="2025-04-01T00:00:00"/>
    <x v="0"/>
    <n v="2025"/>
    <s v="Ext. Ch/Provision CP                    "/>
    <n v="64580000"/>
    <n v="9568.0499999999993"/>
    <x v="3"/>
    <m/>
    <s v="OD "/>
    <x v="1"/>
    <x v="1"/>
    <x v="1"/>
    <x v="0"/>
    <m/>
    <x v="0"/>
  </r>
  <r>
    <d v="2025-04-01T00:00:00"/>
    <x v="0"/>
    <n v="2025"/>
    <s v="Ext. Ch/Provision CP                    "/>
    <n v="64580000"/>
    <n v="14171.74"/>
    <x v="2"/>
    <m/>
    <s v="OD "/>
    <x v="1"/>
    <x v="1"/>
    <x v="1"/>
    <x v="0"/>
    <m/>
    <x v="0"/>
  </r>
  <r>
    <d v="2025-04-01T00:00:00"/>
    <x v="0"/>
    <n v="2025"/>
    <s v="Ext. Ch/Provision CP                    "/>
    <n v="64582000"/>
    <n v="5703.68"/>
    <x v="4"/>
    <m/>
    <s v="OD "/>
    <x v="2"/>
    <x v="4"/>
    <x v="1"/>
    <x v="1"/>
    <m/>
    <x v="0"/>
  </r>
  <r>
    <d v="2025-04-01T00:00:00"/>
    <x v="0"/>
    <n v="2025"/>
    <s v="Ext. Ch/Provision CP                    "/>
    <n v="64582000"/>
    <n v="2709.55"/>
    <x v="0"/>
    <m/>
    <s v="OD "/>
    <x v="2"/>
    <x v="4"/>
    <x v="1"/>
    <x v="1"/>
    <m/>
    <x v="0"/>
  </r>
  <r>
    <d v="2025-04-01T00:00:00"/>
    <x v="0"/>
    <n v="2025"/>
    <s v="Ext. Ch/Provision CP                    "/>
    <n v="64582000"/>
    <n v="2338.6"/>
    <x v="3"/>
    <m/>
    <s v="OD "/>
    <x v="2"/>
    <x v="4"/>
    <x v="1"/>
    <x v="1"/>
    <m/>
    <x v="0"/>
  </r>
  <r>
    <d v="2025-04-01T00:00:00"/>
    <x v="0"/>
    <n v="2025"/>
    <s v="Ext. Ch/Provision CP                    "/>
    <n v="64582000"/>
    <n v="3667.31"/>
    <x v="2"/>
    <m/>
    <s v="OD "/>
    <x v="2"/>
    <x v="4"/>
    <x v="1"/>
    <x v="1"/>
    <m/>
    <x v="0"/>
  </r>
  <r>
    <d v="2025-04-01T00:00:00"/>
    <x v="0"/>
    <n v="2025"/>
    <s v="Ext. Ch/Provision CP                    "/>
    <n v="64582000"/>
    <n v="112.49"/>
    <x v="1"/>
    <m/>
    <s v="OD "/>
    <x v="2"/>
    <x v="4"/>
    <x v="1"/>
    <x v="1"/>
    <m/>
    <x v="0"/>
  </r>
  <r>
    <d v="2025-04-01T00:00:00"/>
    <x v="0"/>
    <n v="2025"/>
    <s v="Ext. Ch/Provision CP                    "/>
    <n v="64582000"/>
    <n v="16088.53"/>
    <x v="5"/>
    <m/>
    <s v="OD "/>
    <x v="2"/>
    <x v="4"/>
    <x v="1"/>
    <x v="1"/>
    <m/>
    <x v="0"/>
  </r>
  <r>
    <d v="2025-04-01T00:00:00"/>
    <x v="0"/>
    <n v="2025"/>
    <s v="Ext. Provision CP                       "/>
    <n v="64120000"/>
    <n v="414.74"/>
    <x v="4"/>
    <m/>
    <s v="OD "/>
    <x v="1"/>
    <x v="1"/>
    <x v="1"/>
    <x v="0"/>
    <m/>
    <x v="0"/>
  </r>
  <r>
    <d v="2025-04-01T00:00:00"/>
    <x v="0"/>
    <n v="2025"/>
    <s v="Ext. Provision CP                       "/>
    <n v="64120000"/>
    <n v="24693.54"/>
    <x v="0"/>
    <m/>
    <s v="OD "/>
    <x v="1"/>
    <x v="1"/>
    <x v="1"/>
    <x v="0"/>
    <m/>
    <x v="0"/>
  </r>
  <r>
    <d v="2025-04-01T00:00:00"/>
    <x v="0"/>
    <n v="2025"/>
    <s v="Ext. Provision CP                       "/>
    <n v="64120000"/>
    <n v="31893.46"/>
    <x v="3"/>
    <m/>
    <s v="OD "/>
    <x v="1"/>
    <x v="1"/>
    <x v="1"/>
    <x v="0"/>
    <m/>
    <x v="0"/>
  </r>
  <r>
    <d v="2025-04-01T00:00:00"/>
    <x v="0"/>
    <n v="2025"/>
    <s v="Ext. Provision CP                       "/>
    <n v="64120000"/>
    <n v="47239.13"/>
    <x v="2"/>
    <m/>
    <s v="OD "/>
    <x v="1"/>
    <x v="1"/>
    <x v="1"/>
    <x v="0"/>
    <m/>
    <x v="0"/>
  </r>
  <r>
    <d v="2025-04-01T00:00:00"/>
    <x v="0"/>
    <n v="2025"/>
    <s v="Ext. Provision CP                       "/>
    <n v="64122000"/>
    <n v="19012.27"/>
    <x v="4"/>
    <m/>
    <s v="OD "/>
    <x v="2"/>
    <x v="4"/>
    <x v="1"/>
    <x v="1"/>
    <m/>
    <x v="0"/>
  </r>
  <r>
    <d v="2025-04-01T00:00:00"/>
    <x v="0"/>
    <n v="2025"/>
    <s v="Ext. Provision CP                       "/>
    <n v="64122000"/>
    <n v="9031.75"/>
    <x v="0"/>
    <m/>
    <s v="OD "/>
    <x v="2"/>
    <x v="4"/>
    <x v="1"/>
    <x v="1"/>
    <m/>
    <x v="0"/>
  </r>
  <r>
    <d v="2025-04-01T00:00:00"/>
    <x v="0"/>
    <n v="2025"/>
    <s v="Ext. Provision CP                       "/>
    <n v="64122000"/>
    <n v="7795.32"/>
    <x v="3"/>
    <m/>
    <s v="OD "/>
    <x v="2"/>
    <x v="4"/>
    <x v="1"/>
    <x v="1"/>
    <m/>
    <x v="0"/>
  </r>
  <r>
    <d v="2025-04-01T00:00:00"/>
    <x v="0"/>
    <n v="2025"/>
    <s v="Ext. Provision CP                       "/>
    <n v="64122000"/>
    <n v="12224.38"/>
    <x v="2"/>
    <m/>
    <s v="OD "/>
    <x v="2"/>
    <x v="4"/>
    <x v="1"/>
    <x v="1"/>
    <m/>
    <x v="0"/>
  </r>
  <r>
    <d v="2025-04-01T00:00:00"/>
    <x v="0"/>
    <n v="2025"/>
    <s v="Ext. Provision CP                       "/>
    <n v="64122000"/>
    <n v="374.98"/>
    <x v="1"/>
    <m/>
    <s v="OD "/>
    <x v="2"/>
    <x v="4"/>
    <x v="1"/>
    <x v="1"/>
    <m/>
    <x v="0"/>
  </r>
  <r>
    <d v="2025-04-01T00:00:00"/>
    <x v="0"/>
    <n v="2025"/>
    <s v="Ext. Provision CP                       "/>
    <n v="64122000"/>
    <n v="53628.42"/>
    <x v="5"/>
    <m/>
    <s v="OD "/>
    <x v="2"/>
    <x v="4"/>
    <x v="1"/>
    <x v="1"/>
    <m/>
    <x v="0"/>
  </r>
  <r>
    <d v="2025-04-01T00:00:00"/>
    <x v="0"/>
    <n v="2025"/>
    <s v="Ext-CCA-AAT-Grenke - Cot Assur - 2025   "/>
    <n v="61628000"/>
    <n v="-481"/>
    <x v="5"/>
    <m/>
    <s v="OD "/>
    <x v="1"/>
    <x v="9"/>
    <x v="14"/>
    <x v="0"/>
    <m/>
    <x v="0"/>
  </r>
  <r>
    <d v="2025-04-01T00:00:00"/>
    <x v="0"/>
    <n v="2025"/>
    <s v="Ext-CCA-AXE-Grenke - Cot Assur - 2025   "/>
    <n v="61628000"/>
    <n v="-619"/>
    <x v="5"/>
    <m/>
    <s v="OD "/>
    <x v="1"/>
    <x v="9"/>
    <x v="14"/>
    <x v="0"/>
    <m/>
    <x v="0"/>
  </r>
  <r>
    <d v="2025-04-01T00:00:00"/>
    <x v="0"/>
    <n v="2025"/>
    <s v="EXT-CCA-BPIASSDécés A Pascal-DOSS0066376"/>
    <n v="61601000"/>
    <n v="-878"/>
    <x v="5"/>
    <m/>
    <s v="OD "/>
    <x v="2"/>
    <x v="10"/>
    <x v="9"/>
    <x v="1"/>
    <m/>
    <x v="0"/>
  </r>
  <r>
    <d v="2025-04-01T00:00:00"/>
    <x v="0"/>
    <n v="2025"/>
    <s v="EXT-CCA-BPIASSDécés A Pascal-DOSS0078622"/>
    <n v="61601000"/>
    <n v="-292"/>
    <x v="5"/>
    <m/>
    <s v="OD "/>
    <x v="2"/>
    <x v="10"/>
    <x v="9"/>
    <x v="1"/>
    <m/>
    <x v="0"/>
  </r>
  <r>
    <d v="2025-04-01T00:00:00"/>
    <x v="0"/>
    <n v="2025"/>
    <s v="EXT-CCA-BPIASSDécés DWabant-DOSS0066376 "/>
    <n v="61601000"/>
    <n v="-878"/>
    <x v="5"/>
    <m/>
    <s v="OD "/>
    <x v="2"/>
    <x v="10"/>
    <x v="9"/>
    <x v="1"/>
    <m/>
    <x v="0"/>
  </r>
  <r>
    <d v="2025-04-01T00:00:00"/>
    <x v="0"/>
    <n v="2025"/>
    <s v="EXT-CCA-BPIASSDécés DWabant-DOSS0078622 "/>
    <n v="61601000"/>
    <n v="-292"/>
    <x v="5"/>
    <m/>
    <s v="OD "/>
    <x v="2"/>
    <x v="10"/>
    <x v="9"/>
    <x v="1"/>
    <m/>
    <x v="0"/>
  </r>
  <r>
    <d v="2025-04-01T00:00:00"/>
    <x v="0"/>
    <n v="2025"/>
    <s v="Ext-FNP-Cab. EY Approb.Comptes 31/03/25 "/>
    <n v="62263000"/>
    <n v="2000"/>
    <x v="5"/>
    <m/>
    <s v="OD "/>
    <x v="2"/>
    <x v="10"/>
    <x v="4"/>
    <x v="1"/>
    <m/>
    <x v="0"/>
  </r>
  <r>
    <d v="2025-04-01T00:00:00"/>
    <x v="0"/>
    <n v="2025"/>
    <s v="Ext-FNP-Honor. CAC Fusion AAT 0424-0325 "/>
    <n v="62260000"/>
    <n v="2000"/>
    <x v="5"/>
    <m/>
    <s v="OD "/>
    <x v="2"/>
    <x v="10"/>
    <x v="4"/>
    <x v="1"/>
    <m/>
    <x v="0"/>
  </r>
  <r>
    <d v="2025-04-01T00:00:00"/>
    <x v="0"/>
    <n v="2025"/>
    <s v="Fact Honoraire Juridique ERNST &amp; YOUNG 3"/>
    <n v="62263000"/>
    <n v="-12545.4"/>
    <x v="5"/>
    <s v="FR14FR40077142"/>
    <s v="FG "/>
    <x v="2"/>
    <x v="10"/>
    <x v="4"/>
    <x v="1"/>
    <m/>
    <x v="0"/>
  </r>
  <r>
    <d v="2025-04-01T00:00:00"/>
    <x v="0"/>
    <n v="2025"/>
    <s v="Facture EDF - Cassel - 280225-270325    "/>
    <n v="60611400"/>
    <n v="-107.09"/>
    <x v="5"/>
    <s v="10223462388"/>
    <s v="FG "/>
    <x v="2"/>
    <x v="5"/>
    <x v="11"/>
    <x v="1"/>
    <m/>
    <x v="0"/>
  </r>
  <r>
    <d v="2025-04-01T00:00:00"/>
    <x v="0"/>
    <n v="2025"/>
    <s v="Facture LOCAM 1009337                   "/>
    <n v="61354000"/>
    <n v="-99"/>
    <x v="3"/>
    <m/>
    <s v="FP "/>
    <x v="1"/>
    <x v="9"/>
    <x v="12"/>
    <x v="0"/>
    <m/>
    <x v="0"/>
  </r>
  <r>
    <d v="2025-04-01T00:00:00"/>
    <x v="0"/>
    <n v="2025"/>
    <s v="Facture LOREQUIP BAIL - GA-138-YT       "/>
    <n v="61230000"/>
    <n v="-617.23"/>
    <x v="0"/>
    <m/>
    <s v="FP "/>
    <x v="1"/>
    <x v="9"/>
    <x v="14"/>
    <x v="0"/>
    <m/>
    <x v="0"/>
  </r>
  <r>
    <d v="2025-04-01T00:00:00"/>
    <x v="0"/>
    <n v="2025"/>
    <s v="Facture LOREQUIP BAIL - GA-456-XH       "/>
    <n v="61230000"/>
    <n v="-254.32"/>
    <x v="0"/>
    <m/>
    <s v="FP "/>
    <x v="1"/>
    <x v="9"/>
    <x v="14"/>
    <x v="0"/>
    <m/>
    <x v="0"/>
  </r>
  <r>
    <d v="2025-04-01T00:00:00"/>
    <x v="0"/>
    <n v="2025"/>
    <s v="Facture LOREQUIP BAIL - GA-459-XH       "/>
    <n v="61230000"/>
    <n v="-254.33"/>
    <x v="0"/>
    <m/>
    <s v="FP "/>
    <x v="1"/>
    <x v="9"/>
    <x v="14"/>
    <x v="0"/>
    <m/>
    <x v="0"/>
  </r>
  <r>
    <d v="2025-04-01T00:00:00"/>
    <x v="0"/>
    <n v="2025"/>
    <s v="Facture LOREQUIP BAIL - GA-460-XH       "/>
    <n v="61230000"/>
    <n v="-254.33"/>
    <x v="0"/>
    <m/>
    <s v="FP "/>
    <x v="1"/>
    <x v="9"/>
    <x v="14"/>
    <x v="0"/>
    <m/>
    <x v="0"/>
  </r>
  <r>
    <d v="2025-04-01T00:00:00"/>
    <x v="0"/>
    <n v="2025"/>
    <s v="Facture LOREQUIP BAIL - GA-470-XH       "/>
    <n v="61230000"/>
    <n v="-254.33"/>
    <x v="4"/>
    <m/>
    <s v="FP "/>
    <x v="1"/>
    <x v="9"/>
    <x v="14"/>
    <x v="0"/>
    <m/>
    <x v="0"/>
  </r>
  <r>
    <d v="2025-04-01T00:00:00"/>
    <x v="0"/>
    <n v="2025"/>
    <s v="Facture LOREQUIP BAIL - GB-088-MP       "/>
    <n v="61230000"/>
    <n v="-634.21"/>
    <x v="2"/>
    <m/>
    <s v="FP "/>
    <x v="1"/>
    <x v="9"/>
    <x v="14"/>
    <x v="0"/>
    <m/>
    <x v="0"/>
  </r>
  <r>
    <d v="2025-04-01T00:00:00"/>
    <x v="0"/>
    <n v="2025"/>
    <s v="Facture LOREQUIP BAIL - GH-652-DR       "/>
    <n v="61230000"/>
    <n v="-310.02999999999997"/>
    <x v="4"/>
    <m/>
    <s v="FP "/>
    <x v="1"/>
    <x v="9"/>
    <x v="14"/>
    <x v="0"/>
    <m/>
    <x v="0"/>
  </r>
  <r>
    <d v="2025-04-01T00:00:00"/>
    <x v="0"/>
    <n v="2025"/>
    <s v="Facture LOREQUIP BAIL - GH-739-DR       "/>
    <n v="61230000"/>
    <n v="-310.02999999999997"/>
    <x v="3"/>
    <m/>
    <s v="FP "/>
    <x v="1"/>
    <x v="9"/>
    <x v="14"/>
    <x v="0"/>
    <m/>
    <x v="0"/>
  </r>
  <r>
    <d v="2025-04-01T00:00:00"/>
    <x v="0"/>
    <n v="2025"/>
    <s v="Facture LOREQUIP BAIL - GH-743-DR       "/>
    <n v="61230000"/>
    <n v="-310.02999999999997"/>
    <x v="2"/>
    <m/>
    <s v="FP "/>
    <x v="1"/>
    <x v="9"/>
    <x v="14"/>
    <x v="0"/>
    <m/>
    <x v="0"/>
  </r>
  <r>
    <d v="2025-04-01T00:00:00"/>
    <x v="0"/>
    <n v="2025"/>
    <s v="Facture LOREQUIP BAIL - GH-833-DR       "/>
    <n v="61230000"/>
    <n v="-310.02999999999997"/>
    <x v="2"/>
    <m/>
    <s v="FP "/>
    <x v="1"/>
    <x v="9"/>
    <x v="14"/>
    <x v="0"/>
    <m/>
    <x v="0"/>
  </r>
  <r>
    <d v="2025-04-01T00:00:00"/>
    <x v="0"/>
    <n v="2025"/>
    <s v="Facture LOREQUIP BAIL - GW-177-GM       "/>
    <n v="61230000"/>
    <n v="-896.76"/>
    <x v="5"/>
    <m/>
    <s v="FP "/>
    <x v="1"/>
    <x v="9"/>
    <x v="14"/>
    <x v="0"/>
    <m/>
    <x v="0"/>
  </r>
  <r>
    <d v="2025-04-01T00:00:00"/>
    <x v="0"/>
    <n v="2025"/>
    <s v="Facture LOREQUIP BAIL - GX-286-FW       "/>
    <n v="61230000"/>
    <n v="-494.49"/>
    <x v="8"/>
    <m/>
    <s v="FP "/>
    <x v="1"/>
    <x v="9"/>
    <x v="14"/>
    <x v="0"/>
    <m/>
    <x v="0"/>
  </r>
  <r>
    <d v="2025-04-01T00:00:00"/>
    <x v="0"/>
    <n v="2025"/>
    <s v="Facture LOREQUIP BAIL FY-105-SZ         "/>
    <n v="61230000"/>
    <n v="-449.55"/>
    <x v="0"/>
    <m/>
    <s v="FP "/>
    <x v="1"/>
    <x v="9"/>
    <x v="14"/>
    <x v="0"/>
    <m/>
    <x v="0"/>
  </r>
  <r>
    <d v="2025-04-01T00:00:00"/>
    <x v="0"/>
    <n v="2025"/>
    <s v="Facture LOREQUIP BAIL FY-166-MW         "/>
    <n v="61230000"/>
    <n v="-251.42"/>
    <x v="0"/>
    <m/>
    <s v="FP "/>
    <x v="1"/>
    <x v="9"/>
    <x v="14"/>
    <x v="0"/>
    <m/>
    <x v="0"/>
  </r>
  <r>
    <d v="2025-04-01T00:00:00"/>
    <x v="0"/>
    <n v="2025"/>
    <s v="Facture LOREQUIP BAIL GA-608-XH         "/>
    <n v="61230000"/>
    <n v="-256.76"/>
    <x v="3"/>
    <m/>
    <s v="FP "/>
    <x v="1"/>
    <x v="9"/>
    <x v="14"/>
    <x v="0"/>
    <m/>
    <x v="0"/>
  </r>
  <r>
    <d v="2025-04-01T00:00:00"/>
    <x v="0"/>
    <n v="2025"/>
    <s v="Facture LOREQUIP BAIL GC-283-WT         "/>
    <n v="61230000"/>
    <n v="-251.42"/>
    <x v="3"/>
    <m/>
    <s v="FP "/>
    <x v="1"/>
    <x v="9"/>
    <x v="14"/>
    <x v="0"/>
    <m/>
    <x v="0"/>
  </r>
  <r>
    <d v="2025-04-01T00:00:00"/>
    <x v="0"/>
    <n v="2025"/>
    <s v="Facture LOREQUIP BAIL GC-486-VS         "/>
    <n v="61240000"/>
    <n v="-794.18"/>
    <x v="5"/>
    <m/>
    <s v="FP "/>
    <x v="1"/>
    <x v="9"/>
    <x v="14"/>
    <x v="0"/>
    <m/>
    <x v="0"/>
  </r>
  <r>
    <d v="2025-04-01T00:00:00"/>
    <x v="0"/>
    <n v="2025"/>
    <s v="Facture Orange - 62343872               "/>
    <n v="62621000"/>
    <n v="-164.26"/>
    <x v="5"/>
    <s v="90088625"/>
    <s v="FG "/>
    <x v="2"/>
    <x v="5"/>
    <x v="4"/>
    <x v="1"/>
    <m/>
    <x v="0"/>
  </r>
  <r>
    <d v="2025-04-01T00:00:00"/>
    <x v="0"/>
    <n v="2025"/>
    <s v="Facture STARLEASE FY-144-FK             "/>
    <n v="61230000"/>
    <n v="-487.12"/>
    <x v="0"/>
    <m/>
    <s v="FP "/>
    <x v="1"/>
    <x v="9"/>
    <x v="14"/>
    <x v="0"/>
    <m/>
    <x v="0"/>
  </r>
  <r>
    <d v="2025-04-01T00:00:00"/>
    <x v="0"/>
    <n v="2025"/>
    <s v="FD REFLEX 03/2025 011398                "/>
    <n v="61552000"/>
    <n v="-8.33"/>
    <x v="2"/>
    <s v="011398"/>
    <s v="AC "/>
    <x v="1"/>
    <x v="9"/>
    <x v="15"/>
    <x v="0"/>
    <m/>
    <x v="0"/>
  </r>
  <r>
    <d v="2025-04-01T00:00:00"/>
    <x v="0"/>
    <n v="2025"/>
    <s v="FETP 04/2025 00000139                   "/>
    <n v="61104000"/>
    <n v="-2092.2199999999998"/>
    <x v="2"/>
    <s v="00000139"/>
    <s v="AC "/>
    <x v="1"/>
    <x v="2"/>
    <x v="2"/>
    <x v="0"/>
    <m/>
    <x v="0"/>
  </r>
  <r>
    <d v="2025-04-01T00:00:00"/>
    <x v="0"/>
    <n v="2025"/>
    <s v="FG.H.T 03/2025 2025/0107                "/>
    <n v="61104000"/>
    <n v="-785.4"/>
    <x v="2"/>
    <s v="2025/0107"/>
    <s v="AC "/>
    <x v="1"/>
    <x v="2"/>
    <x v="2"/>
    <x v="0"/>
    <m/>
    <x v="0"/>
  </r>
  <r>
    <d v="2025-04-01T00:00:00"/>
    <x v="0"/>
    <n v="2025"/>
    <s v="FG.H.T 03/2025 2025/0108                "/>
    <n v="61104000"/>
    <n v="-1460.32"/>
    <x v="2"/>
    <s v="2025/0108"/>
    <s v="AC "/>
    <x v="1"/>
    <x v="2"/>
    <x v="2"/>
    <x v="0"/>
    <m/>
    <x v="0"/>
  </r>
  <r>
    <d v="2025-04-01T00:00:00"/>
    <x v="0"/>
    <n v="2025"/>
    <s v="FG.H.T 03/2025 2025/0109                "/>
    <n v="61104000"/>
    <n v="-618.1"/>
    <x v="2"/>
    <s v="2025/0109"/>
    <s v="AC "/>
    <x v="1"/>
    <x v="2"/>
    <x v="2"/>
    <x v="0"/>
    <m/>
    <x v="0"/>
  </r>
  <r>
    <d v="2025-04-01T00:00:00"/>
    <x v="0"/>
    <n v="2025"/>
    <s v="Frais remise SCT                        "/>
    <n v="62780000"/>
    <n v="-1.63"/>
    <x v="3"/>
    <m/>
    <s v="BPA"/>
    <x v="4"/>
    <x v="7"/>
    <x v="6"/>
    <x v="3"/>
    <m/>
    <x v="0"/>
  </r>
  <r>
    <d v="2025-04-01T00:00:00"/>
    <x v="0"/>
    <n v="2025"/>
    <s v="Int Débit et Com Découvert              "/>
    <n v="62781500"/>
    <n v="-43.67"/>
    <x v="3"/>
    <m/>
    <s v="SG "/>
    <x v="4"/>
    <x v="7"/>
    <x v="6"/>
    <x v="3"/>
    <m/>
    <x v="0"/>
  </r>
  <r>
    <d v="2025-04-01T00:00:00"/>
    <x v="0"/>
    <n v="2025"/>
    <s v="IRIS INGEN 01/2025 1643 AXE_2025        "/>
    <n v="61104000"/>
    <n v="-74.150000000000006"/>
    <x v="0"/>
    <s v="1643AXE_2025"/>
    <s v="AC "/>
    <x v="1"/>
    <x v="2"/>
    <x v="2"/>
    <x v="0"/>
    <m/>
    <x v="0"/>
  </r>
  <r>
    <d v="2025-04-01T00:00:00"/>
    <x v="0"/>
    <n v="2025"/>
    <s v="IRIS INGEN 03/2024 1644 AXE_2025        "/>
    <n v="61104000"/>
    <n v="-22.45"/>
    <x v="0"/>
    <s v="1644AXE_2025"/>
    <s v="AC "/>
    <x v="1"/>
    <x v="2"/>
    <x v="2"/>
    <x v="0"/>
    <m/>
    <x v="0"/>
  </r>
  <r>
    <d v="2025-04-01T00:00:00"/>
    <x v="0"/>
    <n v="2025"/>
    <s v="IRIS INGEN 03/2024 1645 AXE_2025        "/>
    <n v="61104000"/>
    <n v="-32.9"/>
    <x v="0"/>
    <s v="1645AXE_2025"/>
    <s v="AC "/>
    <x v="1"/>
    <x v="2"/>
    <x v="2"/>
    <x v="0"/>
    <m/>
    <x v="0"/>
  </r>
  <r>
    <d v="2025-04-01T00:00:00"/>
    <x v="0"/>
    <n v="2025"/>
    <s v="IRIS INGEN 03/2024 1646 AXE_2025        "/>
    <n v="61104000"/>
    <n v="-20.9"/>
    <x v="0"/>
    <s v="1646AXE_2025"/>
    <s v="AC "/>
    <x v="1"/>
    <x v="2"/>
    <x v="2"/>
    <x v="0"/>
    <m/>
    <x v="0"/>
  </r>
  <r>
    <d v="2025-04-01T00:00:00"/>
    <x v="0"/>
    <n v="2025"/>
    <s v="IRIS INGEN 03/2024 1647 AXE_2025        "/>
    <n v="61104000"/>
    <n v="-28.9"/>
    <x v="0"/>
    <s v="1647AXE_2025"/>
    <s v="AC "/>
    <x v="1"/>
    <x v="2"/>
    <x v="2"/>
    <x v="0"/>
    <m/>
    <x v="0"/>
  </r>
  <r>
    <d v="2025-04-01T00:00:00"/>
    <x v="0"/>
    <n v="2025"/>
    <s v="IRIS INGEN 03/2024 1648 AXE_2025        "/>
    <n v="61104000"/>
    <n v="-18.45"/>
    <x v="0"/>
    <s v="1648AXE_2025"/>
    <s v="AC "/>
    <x v="1"/>
    <x v="2"/>
    <x v="2"/>
    <x v="0"/>
    <m/>
    <x v="0"/>
  </r>
  <r>
    <d v="2025-04-01T00:00:00"/>
    <x v="0"/>
    <n v="2025"/>
    <s v="IRIS INGEN 03/2024 1649 AXE_2025        "/>
    <n v="61104000"/>
    <n v="-81.8"/>
    <x v="0"/>
    <s v="1649AXE_2025"/>
    <s v="AC "/>
    <x v="1"/>
    <x v="2"/>
    <x v="2"/>
    <x v="0"/>
    <m/>
    <x v="0"/>
  </r>
  <r>
    <d v="2025-04-01T00:00:00"/>
    <x v="0"/>
    <n v="2025"/>
    <s v="IRIS INGEN 03/2024 1650 AXE_2025        "/>
    <n v="61104000"/>
    <n v="-104.25"/>
    <x v="0"/>
    <s v="1650AXE_2025"/>
    <s v="AC "/>
    <x v="1"/>
    <x v="2"/>
    <x v="2"/>
    <x v="0"/>
    <m/>
    <x v="0"/>
  </r>
  <r>
    <d v="2025-04-01T00:00:00"/>
    <x v="0"/>
    <n v="2025"/>
    <s v="IRIS INGEN 03/2024 1651 AXE_2025        "/>
    <n v="61104000"/>
    <n v="-174.05"/>
    <x v="0"/>
    <s v="1651AXE_2025"/>
    <s v="AC "/>
    <x v="1"/>
    <x v="2"/>
    <x v="2"/>
    <x v="0"/>
    <m/>
    <x v="0"/>
  </r>
  <r>
    <d v="2025-04-01T00:00:00"/>
    <x v="0"/>
    <n v="2025"/>
    <s v="IRIS INGEN 03/2024 1652 AXE_2025        "/>
    <n v="61104000"/>
    <n v="-232.5"/>
    <x v="0"/>
    <s v="1652AXE_2025"/>
    <s v="AC "/>
    <x v="1"/>
    <x v="2"/>
    <x v="2"/>
    <x v="0"/>
    <m/>
    <x v="0"/>
  </r>
  <r>
    <d v="2025-04-01T00:00:00"/>
    <x v="0"/>
    <n v="2025"/>
    <s v="IRIS INGEN 03/2024 1653 AXE_2025        "/>
    <n v="61104000"/>
    <n v="-226.95"/>
    <x v="0"/>
    <s v="1653AXE_2025"/>
    <s v="AC "/>
    <x v="1"/>
    <x v="2"/>
    <x v="2"/>
    <x v="0"/>
    <m/>
    <x v="0"/>
  </r>
  <r>
    <d v="2025-04-01T00:00:00"/>
    <x v="0"/>
    <n v="2025"/>
    <s v="IRIS INGEN 03/2024 1654 AXE_2025        "/>
    <n v="61104000"/>
    <n v="-64.25"/>
    <x v="0"/>
    <s v="1654AXE_2025"/>
    <s v="AC "/>
    <x v="1"/>
    <x v="2"/>
    <x v="2"/>
    <x v="0"/>
    <m/>
    <x v="0"/>
  </r>
  <r>
    <d v="2025-04-01T00:00:00"/>
    <x v="0"/>
    <n v="2025"/>
    <s v="IRIS INGEN 03/2024 1655 AXE_2025        "/>
    <n v="61104000"/>
    <n v="-85.8"/>
    <x v="0"/>
    <s v="1655AXE_2025"/>
    <s v="AC "/>
    <x v="1"/>
    <x v="2"/>
    <x v="2"/>
    <x v="0"/>
    <m/>
    <x v="0"/>
  </r>
  <r>
    <d v="2025-04-01T00:00:00"/>
    <x v="0"/>
    <n v="2025"/>
    <s v="IRIS INGEN 03/2024 1656 AXE_2025        "/>
    <n v="61104000"/>
    <n v="-35.35"/>
    <x v="0"/>
    <s v="1656AXE_2025"/>
    <s v="AC "/>
    <x v="1"/>
    <x v="2"/>
    <x v="2"/>
    <x v="0"/>
    <m/>
    <x v="0"/>
  </r>
  <r>
    <d v="2025-04-01T00:00:00"/>
    <x v="0"/>
    <n v="2025"/>
    <s v="IRIS INGEN 03/2024 1657 AXE_2025        "/>
    <n v="61104000"/>
    <n v="-10.45"/>
    <x v="0"/>
    <s v="1657AXE_2025"/>
    <s v="AC "/>
    <x v="1"/>
    <x v="2"/>
    <x v="2"/>
    <x v="0"/>
    <m/>
    <x v="0"/>
  </r>
  <r>
    <d v="2025-04-01T00:00:00"/>
    <x v="0"/>
    <n v="2025"/>
    <s v="IRIS INGEN 03/2024 1658 AXE_2025        "/>
    <n v="61104000"/>
    <n v="-24.9"/>
    <x v="0"/>
    <s v="1658AXE_2025"/>
    <s v="AC "/>
    <x v="1"/>
    <x v="2"/>
    <x v="2"/>
    <x v="0"/>
    <m/>
    <x v="0"/>
  </r>
  <r>
    <d v="2025-04-01T00:00:00"/>
    <x v="0"/>
    <n v="2025"/>
    <s v="IRIS INGEN 03/2024 1659 AXE_2025        "/>
    <n v="61104000"/>
    <n v="-24.9"/>
    <x v="0"/>
    <s v="1659AXE_2025"/>
    <s v="AC "/>
    <x v="1"/>
    <x v="2"/>
    <x v="2"/>
    <x v="0"/>
    <m/>
    <x v="0"/>
  </r>
  <r>
    <d v="2025-04-01T00:00:00"/>
    <x v="0"/>
    <n v="2025"/>
    <s v="IRIS INGEN 03/2024 1660 AXE_2025        "/>
    <n v="61104000"/>
    <n v="-14.45"/>
    <x v="0"/>
    <s v="1660AXE_2025"/>
    <s v="AC "/>
    <x v="1"/>
    <x v="2"/>
    <x v="2"/>
    <x v="0"/>
    <m/>
    <x v="0"/>
  </r>
  <r>
    <d v="2025-04-01T00:00:00"/>
    <x v="0"/>
    <n v="2025"/>
    <s v="IRIS INGEN 03/2024 1661 AXE_2025        "/>
    <n v="61104000"/>
    <n v="-14.45"/>
    <x v="0"/>
    <s v="1661AXE_2025"/>
    <s v="AC "/>
    <x v="1"/>
    <x v="2"/>
    <x v="2"/>
    <x v="0"/>
    <m/>
    <x v="0"/>
  </r>
  <r>
    <d v="2025-04-01T00:00:00"/>
    <x v="0"/>
    <n v="2025"/>
    <s v="IRIS INGEN 03/2024 1662 AXE_2025        "/>
    <n v="61104000"/>
    <n v="-14.45"/>
    <x v="0"/>
    <s v="1662AXE_2025"/>
    <s v="AC "/>
    <x v="1"/>
    <x v="2"/>
    <x v="2"/>
    <x v="0"/>
    <m/>
    <x v="0"/>
  </r>
  <r>
    <d v="2025-04-01T00:00:00"/>
    <x v="0"/>
    <n v="2025"/>
    <s v="IRIS INGEN 03/2024 1663 AXE_2025        "/>
    <n v="61104000"/>
    <n v="-14.45"/>
    <x v="0"/>
    <s v="1663AXE_2025"/>
    <s v="AC "/>
    <x v="1"/>
    <x v="2"/>
    <x v="2"/>
    <x v="0"/>
    <m/>
    <x v="0"/>
  </r>
  <r>
    <d v="2025-04-01T00:00:00"/>
    <x v="0"/>
    <n v="2025"/>
    <s v="IRIS INGEN 03/2024 1664 AXE_2025        "/>
    <n v="61104000"/>
    <n v="-14.45"/>
    <x v="0"/>
    <s v="1664AXE_2025"/>
    <s v="AC "/>
    <x v="1"/>
    <x v="2"/>
    <x v="2"/>
    <x v="0"/>
    <m/>
    <x v="0"/>
  </r>
  <r>
    <d v="2025-04-01T00:00:00"/>
    <x v="0"/>
    <n v="2025"/>
    <s v="IRIS INGEN 03/2024 1665 AXE_2025        "/>
    <n v="61104000"/>
    <n v="-14.45"/>
    <x v="0"/>
    <s v="1665AXE_2025"/>
    <s v="AC "/>
    <x v="1"/>
    <x v="2"/>
    <x v="2"/>
    <x v="0"/>
    <m/>
    <x v="0"/>
  </r>
  <r>
    <d v="2025-04-01T00:00:00"/>
    <x v="0"/>
    <n v="2025"/>
    <s v="IRIS INGEN 03/2024 1666 AXE_2025        "/>
    <n v="61104000"/>
    <n v="-14.45"/>
    <x v="0"/>
    <s v="1666AXE_2025"/>
    <s v="AC "/>
    <x v="1"/>
    <x v="2"/>
    <x v="2"/>
    <x v="0"/>
    <m/>
    <x v="0"/>
  </r>
  <r>
    <d v="2025-04-01T00:00:00"/>
    <x v="0"/>
    <n v="2025"/>
    <s v="IRIS INGEN 03/2025 1872 AXE_2025        "/>
    <n v="61104000"/>
    <n v="-1463"/>
    <x v="0"/>
    <s v="1872AXE_2025"/>
    <s v="AC "/>
    <x v="1"/>
    <x v="2"/>
    <x v="2"/>
    <x v="0"/>
    <m/>
    <x v="0"/>
  </r>
  <r>
    <d v="2025-04-01T00:00:00"/>
    <x v="0"/>
    <n v="2025"/>
    <s v="LAPOSTE 03/2025 C00300135               "/>
    <n v="62410000"/>
    <n v="-33.79"/>
    <x v="3"/>
    <s v="CO00300135"/>
    <s v="AC "/>
    <x v="1"/>
    <x v="3"/>
    <x v="3"/>
    <x v="0"/>
    <m/>
    <x v="0"/>
  </r>
  <r>
    <d v="2025-04-01T00:00:00"/>
    <x v="0"/>
    <n v="2025"/>
    <s v="Loyer - Châlons (51) - 04/2025          "/>
    <n v="61329600"/>
    <n v="-490"/>
    <x v="8"/>
    <s v="04-2025"/>
    <s v="FP "/>
    <x v="2"/>
    <x v="5"/>
    <x v="11"/>
    <x v="1"/>
    <m/>
    <x v="0"/>
  </r>
  <r>
    <d v="2025-04-01T00:00:00"/>
    <x v="0"/>
    <n v="2025"/>
    <s v="Loyer - Loc Alarme - Oise (60)-04/2025  "/>
    <n v="61359000"/>
    <n v="-63.9"/>
    <x v="2"/>
    <s v="SDCF50564861"/>
    <s v="FP "/>
    <x v="2"/>
    <x v="5"/>
    <x v="11"/>
    <x v="1"/>
    <m/>
    <x v="0"/>
  </r>
  <r>
    <d v="2025-04-01T00:00:00"/>
    <x v="0"/>
    <n v="2025"/>
    <s v="Loyer - MontLuçon (03) - 04/2025        "/>
    <n v="61329550"/>
    <n v="-2000"/>
    <x v="9"/>
    <s v="04/2025"/>
    <s v="FG "/>
    <x v="2"/>
    <x v="5"/>
    <x v="11"/>
    <x v="1"/>
    <m/>
    <x v="0"/>
  </r>
  <r>
    <d v="2025-04-01T00:00:00"/>
    <x v="0"/>
    <n v="2025"/>
    <s v="Loyer Bresles (60) - 04/2025            "/>
    <n v="61323000"/>
    <n v="-3200"/>
    <x v="2"/>
    <s v="25"/>
    <s v="FP "/>
    <x v="2"/>
    <x v="5"/>
    <x v="11"/>
    <x v="1"/>
    <m/>
    <x v="0"/>
  </r>
  <r>
    <d v="2025-04-01T00:00:00"/>
    <x v="0"/>
    <n v="2025"/>
    <s v="Loyer Cassel (59) - 04/2025             "/>
    <n v="61327000"/>
    <n v="-700"/>
    <x v="5"/>
    <m/>
    <s v="FP "/>
    <x v="2"/>
    <x v="5"/>
    <x v="11"/>
    <x v="1"/>
    <m/>
    <x v="0"/>
  </r>
  <r>
    <d v="2025-04-01T00:00:00"/>
    <x v="0"/>
    <n v="2025"/>
    <s v="Loyer Varennes Le Grand (71) - 04/2025  "/>
    <n v="61328000"/>
    <n v="-5154.46"/>
    <x v="0"/>
    <m/>
    <s v="AB "/>
    <x v="2"/>
    <x v="5"/>
    <x v="11"/>
    <x v="1"/>
    <m/>
    <x v="0"/>
  </r>
  <r>
    <d v="2025-04-01T00:00:00"/>
    <x v="0"/>
    <n v="2025"/>
    <s v="MMK 03/2025 20250601                    "/>
    <n v="61105000"/>
    <n v="-8476"/>
    <x v="3"/>
    <s v="20250601"/>
    <s v="AC "/>
    <x v="1"/>
    <x v="2"/>
    <x v="2"/>
    <x v="0"/>
    <m/>
    <x v="0"/>
  </r>
  <r>
    <d v="2025-04-01T00:00:00"/>
    <x v="0"/>
    <n v="2025"/>
    <s v="NDF Mme GLORIEUX 04.25                  "/>
    <n v="62511000"/>
    <n v="-251.94"/>
    <x v="5"/>
    <m/>
    <s v="NF "/>
    <x v="2"/>
    <x v="5"/>
    <x v="23"/>
    <x v="1"/>
    <m/>
    <x v="0"/>
  </r>
  <r>
    <d v="2025-04-01T00:00:00"/>
    <x v="0"/>
    <n v="2025"/>
    <s v="NDF PBOUJU01-000007                     "/>
    <n v="62570000"/>
    <n v="-10.91"/>
    <x v="0"/>
    <s v="PBOUJU01-000007"/>
    <s v="NF "/>
    <x v="2"/>
    <x v="5"/>
    <x v="23"/>
    <x v="1"/>
    <m/>
    <x v="0"/>
  </r>
  <r>
    <d v="2025-04-01T00:00:00"/>
    <x v="0"/>
    <n v="2025"/>
    <s v="NDF PDAUAL01-000046                     "/>
    <n v="62570000"/>
    <n v="-25.79"/>
    <x v="3"/>
    <s v="PDAUAL01-000046"/>
    <s v="NF "/>
    <x v="2"/>
    <x v="5"/>
    <x v="23"/>
    <x v="1"/>
    <m/>
    <x v="0"/>
  </r>
  <r>
    <d v="2025-04-01T00:00:00"/>
    <x v="0"/>
    <n v="2025"/>
    <s v="NDF PDAUAL01-000047                     "/>
    <n v="62510000"/>
    <n v="-342.98"/>
    <x v="3"/>
    <s v="PDAUAL01-000047"/>
    <s v="NF "/>
    <x v="2"/>
    <x v="5"/>
    <x v="23"/>
    <x v="1"/>
    <m/>
    <x v="0"/>
  </r>
  <r>
    <d v="2025-04-01T00:00:00"/>
    <x v="0"/>
    <n v="2025"/>
    <s v="NDF PDOSTH01-000037                     "/>
    <n v="60220000"/>
    <n v="-14.92"/>
    <x v="3"/>
    <m/>
    <s v="NF "/>
    <x v="1"/>
    <x v="3"/>
    <x v="3"/>
    <x v="0"/>
    <m/>
    <x v="0"/>
  </r>
  <r>
    <d v="2025-04-01T00:00:00"/>
    <x v="0"/>
    <n v="2025"/>
    <s v="NDF PLEBMA01-000050                     "/>
    <n v="62570000"/>
    <n v="-151.55000000000001"/>
    <x v="3"/>
    <m/>
    <s v="NF "/>
    <x v="2"/>
    <x v="5"/>
    <x v="23"/>
    <x v="1"/>
    <m/>
    <x v="0"/>
  </r>
  <r>
    <d v="2025-04-01T00:00:00"/>
    <x v="0"/>
    <n v="2025"/>
    <s v="NDF PLEBMA01-000051                     "/>
    <n v="62511000"/>
    <n v="-22.7"/>
    <x v="3"/>
    <m/>
    <s v="NF "/>
    <x v="2"/>
    <x v="5"/>
    <x v="23"/>
    <x v="1"/>
    <m/>
    <x v="0"/>
  </r>
  <r>
    <d v="2025-04-01T00:00:00"/>
    <x v="0"/>
    <n v="2025"/>
    <s v="NDF PSANNI01-000092                     "/>
    <n v="60640000"/>
    <n v="-41.66"/>
    <x v="3"/>
    <s v="PSANNI01-000092"/>
    <s v="NF "/>
    <x v="2"/>
    <x v="5"/>
    <x v="24"/>
    <x v="1"/>
    <m/>
    <x v="0"/>
  </r>
  <r>
    <d v="2025-04-01T00:00:00"/>
    <x v="0"/>
    <n v="2025"/>
    <s v="NDF PSANNI01-000093                     "/>
    <n v="62570000"/>
    <n v="-58.64"/>
    <x v="3"/>
    <s v="PSANNI01-000093"/>
    <s v="NF "/>
    <x v="2"/>
    <x v="5"/>
    <x v="23"/>
    <x v="1"/>
    <m/>
    <x v="0"/>
  </r>
  <r>
    <d v="2025-04-01T00:00:00"/>
    <x v="0"/>
    <n v="2025"/>
    <s v="NDF PSANNI01-000094                     "/>
    <n v="61552000"/>
    <n v="-198.89"/>
    <x v="3"/>
    <s v="PSANNI01-000094"/>
    <s v="NF "/>
    <x v="1"/>
    <x v="9"/>
    <x v="15"/>
    <x v="0"/>
    <m/>
    <x v="0"/>
  </r>
  <r>
    <d v="2025-04-01T00:00:00"/>
    <x v="0"/>
    <n v="2025"/>
    <s v="NETWORKCOM 03/2025 F-2025-144           "/>
    <n v="61104000"/>
    <n v="-2152"/>
    <x v="3"/>
    <s v="F-2025-144"/>
    <s v="AC "/>
    <x v="1"/>
    <x v="2"/>
    <x v="2"/>
    <x v="0"/>
    <m/>
    <x v="0"/>
  </r>
  <r>
    <d v="2025-04-01T00:00:00"/>
    <x v="0"/>
    <n v="2025"/>
    <s v="NORAUTO 03/2025 FL1090464               "/>
    <n v="62270000"/>
    <n v="-24.92"/>
    <x v="3"/>
    <s v="FL1090464"/>
    <s v="AC "/>
    <x v="2"/>
    <x v="10"/>
    <x v="4"/>
    <x v="1"/>
    <m/>
    <x v="0"/>
  </r>
  <r>
    <d v="2025-04-01T00:00:00"/>
    <x v="0"/>
    <n v="2025"/>
    <s v="NORAUTO 03/2025 FL1090464               "/>
    <n v="63540000"/>
    <n v="-228.76"/>
    <x v="5"/>
    <s v="FL1090464"/>
    <s v="AC "/>
    <x v="2"/>
    <x v="10"/>
    <x v="10"/>
    <x v="1"/>
    <m/>
    <x v="0"/>
  </r>
  <r>
    <d v="2025-04-01T00:00:00"/>
    <x v="0"/>
    <n v="2025"/>
    <s v="NORAUTO 03/2025 FL1090465               "/>
    <n v="62270000"/>
    <n v="-24.92"/>
    <x v="3"/>
    <s v="FL1090465"/>
    <s v="AC "/>
    <x v="2"/>
    <x v="10"/>
    <x v="4"/>
    <x v="1"/>
    <m/>
    <x v="0"/>
  </r>
  <r>
    <d v="2025-04-01T00:00:00"/>
    <x v="0"/>
    <n v="2025"/>
    <s v="NORAUTO 03/2025 FL1090465               "/>
    <n v="63540000"/>
    <n v="-228.76"/>
    <x v="5"/>
    <s v="FL1090465"/>
    <s v="AC "/>
    <x v="2"/>
    <x v="10"/>
    <x v="10"/>
    <x v="1"/>
    <m/>
    <x v="0"/>
  </r>
  <r>
    <d v="2025-04-01T00:00:00"/>
    <x v="0"/>
    <n v="2025"/>
    <s v="NORAUTO 03/2025 FL1090466               "/>
    <n v="62270000"/>
    <n v="-24.92"/>
    <x v="3"/>
    <s v="FL1090466"/>
    <s v="AC "/>
    <x v="2"/>
    <x v="10"/>
    <x v="4"/>
    <x v="1"/>
    <m/>
    <x v="0"/>
  </r>
  <r>
    <d v="2025-04-01T00:00:00"/>
    <x v="0"/>
    <n v="2025"/>
    <s v="NORAUTO 03/2025 FL1090466               "/>
    <n v="63540000"/>
    <n v="-228.76"/>
    <x v="5"/>
    <s v="FL1090466"/>
    <s v="AC "/>
    <x v="2"/>
    <x v="10"/>
    <x v="10"/>
    <x v="1"/>
    <m/>
    <x v="0"/>
  </r>
  <r>
    <d v="2025-04-01T00:00:00"/>
    <x v="0"/>
    <n v="2025"/>
    <s v="NORAUTO 03/2025 FL1090467               "/>
    <n v="62270000"/>
    <n v="-24.92"/>
    <x v="3"/>
    <s v="FL1090467"/>
    <s v="AC "/>
    <x v="2"/>
    <x v="10"/>
    <x v="4"/>
    <x v="1"/>
    <m/>
    <x v="0"/>
  </r>
  <r>
    <d v="2025-04-01T00:00:00"/>
    <x v="0"/>
    <n v="2025"/>
    <s v="NORAUTO 03/2025 FL1090467               "/>
    <n v="63540000"/>
    <n v="-300.76"/>
    <x v="5"/>
    <s v="FL1090467"/>
    <s v="AC "/>
    <x v="2"/>
    <x v="10"/>
    <x v="10"/>
    <x v="1"/>
    <m/>
    <x v="0"/>
  </r>
  <r>
    <d v="2025-04-01T00:00:00"/>
    <x v="0"/>
    <n v="2025"/>
    <s v="NORAUTO 03/2025 FL1090468               "/>
    <n v="62270000"/>
    <n v="-24.92"/>
    <x v="3"/>
    <s v="FL1090468"/>
    <s v="AC "/>
    <x v="2"/>
    <x v="10"/>
    <x v="4"/>
    <x v="1"/>
    <m/>
    <x v="0"/>
  </r>
  <r>
    <d v="2025-04-01T00:00:00"/>
    <x v="0"/>
    <n v="2025"/>
    <s v="NORAUTO 03/2025 FL1090468               "/>
    <n v="63540000"/>
    <n v="-228.76"/>
    <x v="5"/>
    <s v="FL1090468"/>
    <s v="AC "/>
    <x v="2"/>
    <x v="10"/>
    <x v="10"/>
    <x v="1"/>
    <m/>
    <x v="0"/>
  </r>
  <r>
    <d v="2025-04-01T00:00:00"/>
    <x v="0"/>
    <n v="2025"/>
    <s v="NORAUTO 03/2025 FL1090469               "/>
    <n v="62270000"/>
    <n v="-24.92"/>
    <x v="3"/>
    <s v="FL1090469"/>
    <s v="AC "/>
    <x v="2"/>
    <x v="10"/>
    <x v="4"/>
    <x v="1"/>
    <m/>
    <x v="0"/>
  </r>
  <r>
    <d v="2025-04-01T00:00:00"/>
    <x v="0"/>
    <n v="2025"/>
    <s v="NORAUTO 03/2025 FL1090469               "/>
    <n v="63540000"/>
    <n v="-257.76"/>
    <x v="5"/>
    <s v="FL1090469"/>
    <s v="AC "/>
    <x v="2"/>
    <x v="10"/>
    <x v="10"/>
    <x v="1"/>
    <m/>
    <x v="0"/>
  </r>
  <r>
    <d v="2025-04-01T00:00:00"/>
    <x v="0"/>
    <n v="2025"/>
    <s v="OUIGLASS 08/2024 24080171               "/>
    <n v="61552000"/>
    <n v="-438.92"/>
    <x v="2"/>
    <s v="24080171"/>
    <s v="AC "/>
    <x v="1"/>
    <x v="9"/>
    <x v="15"/>
    <x v="0"/>
    <m/>
    <x v="0"/>
  </r>
  <r>
    <d v="2025-04-01T00:00:00"/>
    <x v="0"/>
    <n v="2025"/>
    <s v="OUIGLASS 10/2024 24100326               "/>
    <n v="61552000"/>
    <n v="-635.57000000000005"/>
    <x v="2"/>
    <s v="24100326"/>
    <s v="AC "/>
    <x v="1"/>
    <x v="9"/>
    <x v="15"/>
    <x v="0"/>
    <m/>
    <x v="0"/>
  </r>
  <r>
    <d v="2025-04-01T00:00:00"/>
    <x v="0"/>
    <n v="2025"/>
    <s v="OUIGLASS 12/2024 24120509               "/>
    <n v="61552000"/>
    <n v="-532.26"/>
    <x v="2"/>
    <s v="24120509"/>
    <s v="AC "/>
    <x v="1"/>
    <x v="9"/>
    <x v="15"/>
    <x v="0"/>
    <m/>
    <x v="0"/>
  </r>
  <r>
    <d v="2025-04-01T00:00:00"/>
    <x v="0"/>
    <n v="2025"/>
    <s v="OVH 04/2025 FR69738566                  "/>
    <n v="61353000"/>
    <n v="-100.08"/>
    <x v="4"/>
    <s v="FR69738566"/>
    <s v="AC "/>
    <x v="1"/>
    <x v="9"/>
    <x v="12"/>
    <x v="0"/>
    <m/>
    <x v="0"/>
  </r>
  <r>
    <d v="2025-04-01T00:00:00"/>
    <x v="0"/>
    <n v="2025"/>
    <s v="OVH 04/2025 FR69738566                  "/>
    <n v="61353000"/>
    <n v="-423.42"/>
    <x v="0"/>
    <s v="FR69738566"/>
    <s v="AC "/>
    <x v="1"/>
    <x v="9"/>
    <x v="12"/>
    <x v="0"/>
    <m/>
    <x v="0"/>
  </r>
  <r>
    <d v="2025-04-01T00:00:00"/>
    <x v="0"/>
    <n v="2025"/>
    <s v="OVH 04/2025 FR69738566                  "/>
    <n v="61353000"/>
    <n v="-346.43"/>
    <x v="3"/>
    <s v="FR69738566"/>
    <s v="AC "/>
    <x v="1"/>
    <x v="9"/>
    <x v="12"/>
    <x v="0"/>
    <m/>
    <x v="0"/>
  </r>
  <r>
    <d v="2025-04-01T00:00:00"/>
    <x v="0"/>
    <n v="2025"/>
    <s v="OVH 04/2025 FR69738566                  "/>
    <n v="61353000"/>
    <n v="-461.91"/>
    <x v="2"/>
    <s v="FR69738566"/>
    <s v="AC "/>
    <x v="1"/>
    <x v="9"/>
    <x v="12"/>
    <x v="0"/>
    <m/>
    <x v="0"/>
  </r>
  <r>
    <d v="2025-04-01T00:00:00"/>
    <x v="0"/>
    <n v="2025"/>
    <s v="OVH 04/2025 FR69738566                  "/>
    <n v="61353000"/>
    <n v="-15.4"/>
    <x v="1"/>
    <s v="FR69738566"/>
    <s v="AC "/>
    <x v="1"/>
    <x v="9"/>
    <x v="12"/>
    <x v="0"/>
    <m/>
    <x v="0"/>
  </r>
  <r>
    <d v="2025-04-01T00:00:00"/>
    <x v="0"/>
    <n v="2025"/>
    <s v="OVH 04/2025 FR69738566                  "/>
    <n v="61353000"/>
    <n v="-130.88"/>
    <x v="5"/>
    <s v="FR69738566"/>
    <s v="AC "/>
    <x v="1"/>
    <x v="9"/>
    <x v="12"/>
    <x v="0"/>
    <m/>
    <x v="0"/>
  </r>
  <r>
    <d v="2025-04-01T00:00:00"/>
    <x v="0"/>
    <n v="2025"/>
    <s v="PAPREC METAL CARTON VRAC 03/2025        "/>
    <n v="70459000"/>
    <n v="26"/>
    <x v="0"/>
    <s v="FAC2025.04.0002"/>
    <s v="VT "/>
    <x v="0"/>
    <x v="0"/>
    <x v="0"/>
    <x v="0"/>
    <m/>
    <x v="0"/>
  </r>
  <r>
    <d v="2025-04-01T00:00:00"/>
    <x v="0"/>
    <n v="2025"/>
    <s v="Prélèvement CYBERPLUS BPA               "/>
    <n v="62783000"/>
    <n v="-13.33"/>
    <x v="5"/>
    <m/>
    <s v="P2 "/>
    <x v="4"/>
    <x v="7"/>
    <x v="6"/>
    <x v="3"/>
    <m/>
    <x v="0"/>
  </r>
  <r>
    <d v="2025-04-01T00:00:00"/>
    <x v="0"/>
    <n v="2025"/>
    <s v="Prélèvement Intérêts Trimestre SG       "/>
    <n v="66163000"/>
    <n v="-949.05"/>
    <x v="5"/>
    <m/>
    <s v="P3 "/>
    <x v="4"/>
    <x v="7"/>
    <x v="6"/>
    <x v="3"/>
    <m/>
    <x v="0"/>
  </r>
  <r>
    <d v="2025-04-01T00:00:00"/>
    <x v="0"/>
    <n v="2025"/>
    <s v="Prélèvement NORTRANS                    "/>
    <n v="62781500"/>
    <n v="-40.299999999999997"/>
    <x v="3"/>
    <m/>
    <s v="P3 "/>
    <x v="4"/>
    <x v="7"/>
    <x v="6"/>
    <x v="3"/>
    <m/>
    <x v="0"/>
  </r>
  <r>
    <d v="2025-04-01T00:00:00"/>
    <x v="0"/>
    <n v="2025"/>
    <s v="Provision Energie-Châlons (51) - 04/2025"/>
    <n v="60611200"/>
    <n v="-200"/>
    <x v="8"/>
    <s v="04-2025"/>
    <s v="FP "/>
    <x v="2"/>
    <x v="5"/>
    <x v="11"/>
    <x v="1"/>
    <m/>
    <x v="0"/>
  </r>
  <r>
    <d v="2025-04-01T00:00:00"/>
    <x v="0"/>
    <n v="2025"/>
    <s v="Rembt prêt BPA 1000 K€                  "/>
    <n v="66157000"/>
    <n v="-147.94"/>
    <x v="5"/>
    <m/>
    <s v="P2 "/>
    <x v="4"/>
    <x v="7"/>
    <x v="6"/>
    <x v="3"/>
    <m/>
    <x v="0"/>
  </r>
  <r>
    <d v="2025-04-01T00:00:00"/>
    <x v="0"/>
    <n v="2025"/>
    <s v="SAS FIBRE SFR (NC) 167073 03/2025       "/>
    <n v="70452000"/>
    <n v="3532.45"/>
    <x v="0"/>
    <s v="FAC2025.04.0001"/>
    <s v="VT "/>
    <x v="0"/>
    <x v="0"/>
    <x v="0"/>
    <x v="0"/>
    <m/>
    <x v="0"/>
  </r>
  <r>
    <d v="2025-04-01T00:00:00"/>
    <x v="0"/>
    <n v="2025"/>
    <s v="SAS FIBRE SFR (NC) 167073 03/2025       "/>
    <n v="70459000"/>
    <n v="126.34"/>
    <x v="0"/>
    <s v="FAC2025.04.0001"/>
    <s v="VT "/>
    <x v="0"/>
    <x v="0"/>
    <x v="0"/>
    <x v="0"/>
    <m/>
    <x v="0"/>
  </r>
  <r>
    <d v="2025-04-01T00:00:00"/>
    <x v="0"/>
    <n v="2025"/>
    <s v="SCI Montgarny - Margival (02) - 04/2025 "/>
    <n v="61329000"/>
    <n v="-400"/>
    <x v="3"/>
    <s v="04/25"/>
    <s v="FP "/>
    <x v="2"/>
    <x v="5"/>
    <x v="11"/>
    <x v="1"/>
    <m/>
    <x v="0"/>
  </r>
  <r>
    <d v="2025-04-01T00:00:00"/>
    <x v="0"/>
    <n v="2025"/>
    <s v="SLS 04/2025 2970438640                  "/>
    <n v="61350000"/>
    <n v="-987.04"/>
    <x v="2"/>
    <s v="2970438640"/>
    <s v="AC "/>
    <x v="1"/>
    <x v="9"/>
    <x v="12"/>
    <x v="0"/>
    <m/>
    <x v="0"/>
  </r>
  <r>
    <d v="2025-04-01T00:00:00"/>
    <x v="0"/>
    <n v="2025"/>
    <s v="SLS 04/2025 2970438641                  "/>
    <n v="61350000"/>
    <n v="-987.04"/>
    <x v="0"/>
    <s v="2970438641"/>
    <s v="AC "/>
    <x v="1"/>
    <x v="9"/>
    <x v="12"/>
    <x v="0"/>
    <m/>
    <x v="0"/>
  </r>
  <r>
    <d v="2025-04-01T00:00:00"/>
    <x v="0"/>
    <n v="2025"/>
    <s v="TELENCO 03/2025 SPI103505               "/>
    <n v="60220000"/>
    <n v="-996.2"/>
    <x v="2"/>
    <s v="SPI103505"/>
    <s v="AC "/>
    <x v="1"/>
    <x v="3"/>
    <x v="3"/>
    <x v="0"/>
    <m/>
    <x v="0"/>
  </r>
  <r>
    <d v="2025-04-01T00:00:00"/>
    <x v="0"/>
    <n v="2025"/>
    <s v="Teletrans EBICS BPA                     "/>
    <n v="62781000"/>
    <n v="-39"/>
    <x v="5"/>
    <m/>
    <s v="P2 "/>
    <x v="4"/>
    <x v="7"/>
    <x v="6"/>
    <x v="3"/>
    <m/>
    <x v="0"/>
  </r>
  <r>
    <d v="2025-04-01T00:00:00"/>
    <x v="0"/>
    <n v="2025"/>
    <s v="Ventilation Analytique - 04/2025        "/>
    <n v="60614000"/>
    <n v="-563.49"/>
    <x v="4"/>
    <m/>
    <s v="OD "/>
    <x v="1"/>
    <x v="9"/>
    <x v="25"/>
    <x v="0"/>
    <m/>
    <x v="0"/>
  </r>
  <r>
    <d v="2025-04-01T00:00:00"/>
    <x v="0"/>
    <n v="2025"/>
    <s v="Ventilation Analytique - 04/2025        "/>
    <n v="60614000"/>
    <n v="-7043.65"/>
    <x v="0"/>
    <m/>
    <s v="OD "/>
    <x v="1"/>
    <x v="9"/>
    <x v="25"/>
    <x v="0"/>
    <m/>
    <x v="0"/>
  </r>
  <r>
    <d v="2025-04-01T00:00:00"/>
    <x v="0"/>
    <n v="2025"/>
    <s v="Ventilation Analytique - 04/2025        "/>
    <n v="60614000"/>
    <n v="-8734.1299999999992"/>
    <x v="3"/>
    <m/>
    <s v="OD "/>
    <x v="1"/>
    <x v="9"/>
    <x v="25"/>
    <x v="0"/>
    <m/>
    <x v="0"/>
  </r>
  <r>
    <d v="2025-04-01T00:00:00"/>
    <x v="0"/>
    <n v="2025"/>
    <s v="Ventilation Analytique - 04/2025        "/>
    <n v="60614000"/>
    <n v="-8452.39"/>
    <x v="2"/>
    <m/>
    <s v="OD "/>
    <x v="1"/>
    <x v="9"/>
    <x v="25"/>
    <x v="0"/>
    <m/>
    <x v="0"/>
  </r>
  <r>
    <d v="2025-04-01T00:00:00"/>
    <x v="0"/>
    <n v="2025"/>
    <s v="Ventilation Analytique - 04/2025        "/>
    <n v="60614000"/>
    <n v="-563.5"/>
    <x v="1"/>
    <m/>
    <s v="OD "/>
    <x v="1"/>
    <x v="9"/>
    <x v="25"/>
    <x v="0"/>
    <m/>
    <x v="0"/>
  </r>
  <r>
    <d v="2025-04-01T00:00:00"/>
    <x v="0"/>
    <n v="2025"/>
    <s v="Ventilation Analytique - 04/2025        "/>
    <n v="60614000"/>
    <n v="25357.16"/>
    <x v="5"/>
    <m/>
    <s v="OD "/>
    <x v="1"/>
    <x v="9"/>
    <x v="25"/>
    <x v="0"/>
    <m/>
    <x v="0"/>
  </r>
  <r>
    <d v="2025-04-01T00:00:00"/>
    <x v="0"/>
    <n v="2025"/>
    <s v="Ventilation Analytique - 04/2025        "/>
    <n v="61354000"/>
    <n v="-49.7"/>
    <x v="4"/>
    <m/>
    <s v="OD "/>
    <x v="1"/>
    <x v="9"/>
    <x v="12"/>
    <x v="0"/>
    <m/>
    <x v="0"/>
  </r>
  <r>
    <d v="2025-04-01T00:00:00"/>
    <x v="0"/>
    <n v="2025"/>
    <s v="Ventilation Analytique - 04/2025        "/>
    <n v="61354000"/>
    <n v="-621.29"/>
    <x v="0"/>
    <m/>
    <s v="OD "/>
    <x v="1"/>
    <x v="9"/>
    <x v="12"/>
    <x v="0"/>
    <m/>
    <x v="0"/>
  </r>
  <r>
    <d v="2025-04-01T00:00:00"/>
    <x v="0"/>
    <n v="2025"/>
    <s v="Ventilation Analytique - 04/2025        "/>
    <n v="61354000"/>
    <n v="-770.4"/>
    <x v="3"/>
    <m/>
    <s v="OD "/>
    <x v="1"/>
    <x v="9"/>
    <x v="12"/>
    <x v="0"/>
    <m/>
    <x v="0"/>
  </r>
  <r>
    <d v="2025-04-01T00:00:00"/>
    <x v="0"/>
    <n v="2025"/>
    <s v="Ventilation Analytique - 04/2025        "/>
    <n v="61354000"/>
    <n v="-745.54"/>
    <x v="2"/>
    <m/>
    <s v="OD "/>
    <x v="1"/>
    <x v="9"/>
    <x v="12"/>
    <x v="0"/>
    <m/>
    <x v="0"/>
  </r>
  <r>
    <d v="2025-04-01T00:00:00"/>
    <x v="0"/>
    <n v="2025"/>
    <s v="Ventilation Analytique - 04/2025        "/>
    <n v="61354000"/>
    <n v="-49.7"/>
    <x v="1"/>
    <m/>
    <s v="OD "/>
    <x v="1"/>
    <x v="9"/>
    <x v="12"/>
    <x v="0"/>
    <m/>
    <x v="0"/>
  </r>
  <r>
    <d v="2025-04-01T00:00:00"/>
    <x v="0"/>
    <n v="2025"/>
    <s v="Ventilation Analytique - 04/2025        "/>
    <n v="61354000"/>
    <n v="2236.63"/>
    <x v="5"/>
    <m/>
    <s v="OD "/>
    <x v="1"/>
    <x v="9"/>
    <x v="12"/>
    <x v="0"/>
    <m/>
    <x v="0"/>
  </r>
  <r>
    <d v="2025-04-01T00:00:00"/>
    <x v="0"/>
    <n v="2025"/>
    <s v="Ventilation Analytique - 04/2025        "/>
    <n v="62513000"/>
    <n v="-105.93"/>
    <x v="4"/>
    <m/>
    <s v="OD "/>
    <x v="1"/>
    <x v="9"/>
    <x v="26"/>
    <x v="0"/>
    <m/>
    <x v="0"/>
  </r>
  <r>
    <d v="2025-04-01T00:00:00"/>
    <x v="0"/>
    <n v="2025"/>
    <s v="Ventilation Analytique - 04/2025        "/>
    <n v="62513000"/>
    <n v="-1324.11"/>
    <x v="0"/>
    <m/>
    <s v="OD "/>
    <x v="1"/>
    <x v="9"/>
    <x v="26"/>
    <x v="0"/>
    <m/>
    <x v="0"/>
  </r>
  <r>
    <d v="2025-04-01T00:00:00"/>
    <x v="0"/>
    <n v="2025"/>
    <s v="Ventilation Analytique - 04/2025        "/>
    <n v="62513000"/>
    <n v="-1641.9"/>
    <x v="3"/>
    <m/>
    <s v="OD "/>
    <x v="1"/>
    <x v="9"/>
    <x v="26"/>
    <x v="0"/>
    <m/>
    <x v="0"/>
  </r>
  <r>
    <d v="2025-04-01T00:00:00"/>
    <x v="0"/>
    <n v="2025"/>
    <s v="Ventilation Analytique - 04/2025        "/>
    <n v="62513000"/>
    <n v="-1588.93"/>
    <x v="2"/>
    <m/>
    <s v="OD "/>
    <x v="1"/>
    <x v="9"/>
    <x v="26"/>
    <x v="0"/>
    <m/>
    <x v="0"/>
  </r>
  <r>
    <d v="2025-04-01T00:00:00"/>
    <x v="0"/>
    <n v="2025"/>
    <s v="Ventilation Analytique - 04/2025        "/>
    <n v="62513000"/>
    <n v="-105.93"/>
    <x v="1"/>
    <m/>
    <s v="OD "/>
    <x v="1"/>
    <x v="9"/>
    <x v="26"/>
    <x v="0"/>
    <m/>
    <x v="0"/>
  </r>
  <r>
    <d v="2025-04-01T00:00:00"/>
    <x v="0"/>
    <n v="2025"/>
    <s v="Ventilation Analytique - 04/2025        "/>
    <n v="62513000"/>
    <n v="4766.8"/>
    <x v="5"/>
    <m/>
    <s v="OD "/>
    <x v="1"/>
    <x v="9"/>
    <x v="26"/>
    <x v="0"/>
    <m/>
    <x v="0"/>
  </r>
  <r>
    <d v="2025-04-01T00:00:00"/>
    <x v="0"/>
    <n v="2025"/>
    <s v="Ventilation Analytique - 04/2025        "/>
    <n v="62621000"/>
    <n v="-132.27000000000001"/>
    <x v="4"/>
    <m/>
    <s v="OD "/>
    <x v="2"/>
    <x v="5"/>
    <x v="4"/>
    <x v="1"/>
    <m/>
    <x v="0"/>
  </r>
  <r>
    <d v="2025-04-01T00:00:00"/>
    <x v="0"/>
    <n v="2025"/>
    <s v="Ventilation Analytique - 04/2025        "/>
    <n v="62621000"/>
    <n v="-1455.01"/>
    <x v="0"/>
    <m/>
    <s v="OD "/>
    <x v="2"/>
    <x v="5"/>
    <x v="4"/>
    <x v="1"/>
    <m/>
    <x v="0"/>
  </r>
  <r>
    <d v="2025-04-01T00:00:00"/>
    <x v="0"/>
    <n v="2025"/>
    <s v="Ventilation Analytique - 04/2025        "/>
    <n v="62621000"/>
    <n v="-485"/>
    <x v="3"/>
    <m/>
    <s v="OD "/>
    <x v="2"/>
    <x v="5"/>
    <x v="4"/>
    <x v="1"/>
    <m/>
    <x v="0"/>
  </r>
  <r>
    <d v="2025-04-01T00:00:00"/>
    <x v="0"/>
    <n v="2025"/>
    <s v="Ventilation Analytique - 04/2025        "/>
    <n v="62621000"/>
    <n v="-1278.6400000000001"/>
    <x v="7"/>
    <m/>
    <s v="OD "/>
    <x v="2"/>
    <x v="5"/>
    <x v="4"/>
    <x v="1"/>
    <m/>
    <x v="0"/>
  </r>
  <r>
    <d v="2025-04-01T00:00:00"/>
    <x v="0"/>
    <n v="2025"/>
    <s v="Ventilation Analytique - 04/2025        "/>
    <n v="62621000"/>
    <n v="-1631.37"/>
    <x v="2"/>
    <m/>
    <s v="OD "/>
    <x v="2"/>
    <x v="5"/>
    <x v="4"/>
    <x v="1"/>
    <m/>
    <x v="0"/>
  </r>
  <r>
    <d v="2025-04-01T00:00:00"/>
    <x v="0"/>
    <n v="2025"/>
    <s v="Ventilation Analytique - 04/2025        "/>
    <n v="62621000"/>
    <n v="-44.1"/>
    <x v="1"/>
    <m/>
    <s v="OD "/>
    <x v="2"/>
    <x v="5"/>
    <x v="4"/>
    <x v="1"/>
    <m/>
    <x v="0"/>
  </r>
  <r>
    <d v="2025-04-01T00:00:00"/>
    <x v="0"/>
    <n v="2025"/>
    <s v="Ventilation Analytique - 04/2025        "/>
    <n v="62621000"/>
    <n v="5026.3900000000003"/>
    <x v="5"/>
    <m/>
    <s v="OD "/>
    <x v="2"/>
    <x v="5"/>
    <x v="4"/>
    <x v="1"/>
    <m/>
    <x v="0"/>
  </r>
  <r>
    <d v="2025-04-02T00:00:00"/>
    <x v="0"/>
    <n v="2025"/>
    <s v="CD Emilie BOL Vente Matérie 03/2025     "/>
    <n v="70805000"/>
    <n v="166.67"/>
    <x v="5"/>
    <s v="FAC2025.04.0003"/>
    <s v="VT "/>
    <x v="0"/>
    <x v="0"/>
    <x v="27"/>
    <x v="0"/>
    <m/>
    <x v="0"/>
  </r>
  <r>
    <d v="2025-04-02T00:00:00"/>
    <x v="0"/>
    <n v="2025"/>
    <s v="Cotisation Business Card                "/>
    <n v="62780000"/>
    <n v="-45.75"/>
    <x v="5"/>
    <m/>
    <s v="BPA"/>
    <x v="4"/>
    <x v="7"/>
    <x v="6"/>
    <x v="3"/>
    <m/>
    <x v="0"/>
  </r>
  <r>
    <d v="2025-04-02T00:00:00"/>
    <x v="0"/>
    <n v="2025"/>
    <s v="DL COM 03/2025 045                      "/>
    <n v="61100000"/>
    <n v="-440"/>
    <x v="3"/>
    <s v="045"/>
    <s v="AC "/>
    <x v="1"/>
    <x v="2"/>
    <x v="2"/>
    <x v="0"/>
    <m/>
    <x v="0"/>
  </r>
  <r>
    <d v="2025-04-02T00:00:00"/>
    <x v="0"/>
    <n v="2025"/>
    <s v="DL COM 03/2025 045                      "/>
    <n v="61104000"/>
    <n v="-1312.5"/>
    <x v="3"/>
    <s v="045"/>
    <s v="AC "/>
    <x v="1"/>
    <x v="2"/>
    <x v="2"/>
    <x v="0"/>
    <m/>
    <x v="0"/>
  </r>
  <r>
    <d v="2025-04-02T00:00:00"/>
    <x v="0"/>
    <n v="2025"/>
    <s v="ELBCO 03/2025 20250201                  "/>
    <n v="61105000"/>
    <n v="-5570"/>
    <x v="3"/>
    <s v="20250201"/>
    <s v="AC "/>
    <x v="1"/>
    <x v="2"/>
    <x v="2"/>
    <x v="0"/>
    <m/>
    <x v="0"/>
  </r>
  <r>
    <d v="2025-04-02T00:00:00"/>
    <x v="0"/>
    <n v="2025"/>
    <s v="ETC 01/2025 FAC00327712                 "/>
    <n v="60220000"/>
    <n v="-22428.46"/>
    <x v="0"/>
    <s v="FAC00327712"/>
    <s v="AC "/>
    <x v="1"/>
    <x v="3"/>
    <x v="3"/>
    <x v="0"/>
    <m/>
    <x v="0"/>
  </r>
  <r>
    <d v="2025-04-02T00:00:00"/>
    <x v="0"/>
    <n v="2025"/>
    <s v="ETC 01/2025 FAC00327933                 "/>
    <n v="60220000"/>
    <n v="-26170.36"/>
    <x v="0"/>
    <s v="FAC00327933"/>
    <s v="AC "/>
    <x v="1"/>
    <x v="3"/>
    <x v="3"/>
    <x v="0"/>
    <m/>
    <x v="0"/>
  </r>
  <r>
    <d v="2025-04-02T00:00:00"/>
    <x v="0"/>
    <n v="2025"/>
    <s v="FD NATIONA 04/2025 FB2706               "/>
    <n v="61340000"/>
    <n v="-400"/>
    <x v="0"/>
    <s v="FB2706"/>
    <s v="AC "/>
    <x v="1"/>
    <x v="9"/>
    <x v="14"/>
    <x v="0"/>
    <m/>
    <x v="0"/>
  </r>
  <r>
    <d v="2025-04-02T00:00:00"/>
    <x v="0"/>
    <n v="2025"/>
    <s v="FD NATIONA 11/2024 FB2705               "/>
    <n v="61560000"/>
    <n v="-430"/>
    <x v="0"/>
    <s v="FB2705"/>
    <s v="AC "/>
    <x v="1"/>
    <x v="9"/>
    <x v="13"/>
    <x v="0"/>
    <m/>
    <x v="0"/>
  </r>
  <r>
    <d v="2025-04-02T00:00:00"/>
    <x v="0"/>
    <n v="2025"/>
    <s v="FGARAGEG 04/2025 2025000404             "/>
    <n v="61552000"/>
    <n v="-1489.11"/>
    <x v="3"/>
    <s v="2025000404"/>
    <s v="AC "/>
    <x v="1"/>
    <x v="9"/>
    <x v="15"/>
    <x v="0"/>
    <m/>
    <x v="0"/>
  </r>
  <r>
    <d v="2025-04-02T00:00:00"/>
    <x v="0"/>
    <n v="2025"/>
    <s v="frais remise virement                   "/>
    <n v="62780000"/>
    <n v="-27.88"/>
    <x v="5"/>
    <m/>
    <s v="BPA"/>
    <x v="4"/>
    <x v="7"/>
    <x v="6"/>
    <x v="3"/>
    <m/>
    <x v="0"/>
  </r>
  <r>
    <d v="2025-04-02T00:00:00"/>
    <x v="0"/>
    <n v="2025"/>
    <s v="INFRACTIVE 04/2025 52406254             "/>
    <n v="60220000"/>
    <n v="-1050"/>
    <x v="3"/>
    <s v="52406254"/>
    <s v="AC "/>
    <x v="1"/>
    <x v="3"/>
    <x v="3"/>
    <x v="0"/>
    <m/>
    <x v="0"/>
  </r>
  <r>
    <d v="2025-04-02T00:00:00"/>
    <x v="0"/>
    <n v="2025"/>
    <s v="K2 04/2025 FC00028961                   "/>
    <n v="60631000"/>
    <n v="-84"/>
    <x v="0"/>
    <s v="FC00028961"/>
    <s v="AC "/>
    <x v="1"/>
    <x v="9"/>
    <x v="20"/>
    <x v="0"/>
    <m/>
    <x v="0"/>
  </r>
  <r>
    <d v="2025-04-02T00:00:00"/>
    <x v="0"/>
    <n v="2025"/>
    <s v="K2 04/2025 FC00028971                   "/>
    <n v="60220000"/>
    <n v="-4752"/>
    <x v="3"/>
    <s v="FC00028971"/>
    <s v="AC "/>
    <x v="1"/>
    <x v="3"/>
    <x v="3"/>
    <x v="0"/>
    <m/>
    <x v="0"/>
  </r>
  <r>
    <d v="2025-04-02T00:00:00"/>
    <x v="0"/>
    <n v="2025"/>
    <s v="PAPREC 01/2025 LIL25010269              "/>
    <n v="61350000"/>
    <n v="-145.31"/>
    <x v="3"/>
    <s v="LIL25010269"/>
    <s v="AC "/>
    <x v="1"/>
    <x v="9"/>
    <x v="12"/>
    <x v="0"/>
    <m/>
    <x v="0"/>
  </r>
  <r>
    <d v="2025-04-02T00:00:00"/>
    <x v="0"/>
    <n v="2025"/>
    <s v="PAPREC 02/2025 LIL25020281              "/>
    <n v="61350000"/>
    <n v="-248.62"/>
    <x v="3"/>
    <s v="LIL25020281"/>
    <s v="AC "/>
    <x v="1"/>
    <x v="9"/>
    <x v="12"/>
    <x v="0"/>
    <m/>
    <x v="0"/>
  </r>
  <r>
    <d v="2025-04-02T00:00:00"/>
    <x v="0"/>
    <n v="2025"/>
    <s v="PAPREC 04/2025 LIL25030269              "/>
    <n v="61350000"/>
    <n v="-145.31"/>
    <x v="3"/>
    <s v="LIL25030269"/>
    <s v="AC "/>
    <x v="1"/>
    <x v="9"/>
    <x v="12"/>
    <x v="0"/>
    <m/>
    <x v="0"/>
  </r>
  <r>
    <d v="2025-04-02T00:00:00"/>
    <x v="0"/>
    <n v="2025"/>
    <s v="PAPREC 12/2024 LIL24120315              "/>
    <n v="61350000"/>
    <n v="-139"/>
    <x v="3"/>
    <s v="LIL24120315"/>
    <s v="AC "/>
    <x v="1"/>
    <x v="9"/>
    <x v="12"/>
    <x v="0"/>
    <m/>
    <x v="0"/>
  </r>
  <r>
    <d v="2025-04-02T00:00:00"/>
    <x v="0"/>
    <n v="2025"/>
    <s v="SFTP 03/2025 FA0698                     "/>
    <n v="61104000"/>
    <n v="-4200"/>
    <x v="3"/>
    <s v="FA0698"/>
    <s v="AC "/>
    <x v="1"/>
    <x v="2"/>
    <x v="2"/>
    <x v="0"/>
    <m/>
    <x v="0"/>
  </r>
  <r>
    <d v="2025-04-03T00:00:00"/>
    <x v="0"/>
    <n v="2025"/>
    <s v="Avoir - Retour commande Amazon          "/>
    <n v="60640000"/>
    <n v="13.85"/>
    <x v="2"/>
    <s v="FR500025TPP8HC"/>
    <s v="FG "/>
    <x v="2"/>
    <x v="5"/>
    <x v="24"/>
    <x v="1"/>
    <m/>
    <x v="0"/>
  </r>
  <r>
    <d v="2025-04-03T00:00:00"/>
    <x v="0"/>
    <n v="2025"/>
    <s v="BSMTP 03/2025 0010325                   "/>
    <n v="61104000"/>
    <n v="-13279.6"/>
    <x v="2"/>
    <s v="0010325"/>
    <s v="AC "/>
    <x v="1"/>
    <x v="2"/>
    <x v="2"/>
    <x v="0"/>
    <m/>
    <x v="0"/>
  </r>
  <r>
    <d v="2025-04-03T00:00:00"/>
    <x v="0"/>
    <n v="2025"/>
    <s v="COMPLETEL SAV CV Janvie 01/2025         "/>
    <n v="70452000"/>
    <n v="480"/>
    <x v="3"/>
    <s v="FAC2025.04.0004"/>
    <s v="VT "/>
    <x v="0"/>
    <x v="0"/>
    <x v="0"/>
    <x v="0"/>
    <m/>
    <x v="0"/>
  </r>
  <r>
    <d v="2025-04-03T00:00:00"/>
    <x v="0"/>
    <n v="2025"/>
    <s v="CONTITRADE - 04/2025 5002849590         "/>
    <n v="61552000"/>
    <n v="-373.83"/>
    <x v="0"/>
    <s v="5002849590"/>
    <s v="AC "/>
    <x v="1"/>
    <x v="9"/>
    <x v="15"/>
    <x v="0"/>
    <m/>
    <x v="0"/>
  </r>
  <r>
    <d v="2025-04-03T00:00:00"/>
    <x v="0"/>
    <n v="2025"/>
    <s v="Ecart sur Règlement                     "/>
    <n v="65800000"/>
    <n v="-0.13"/>
    <x v="5"/>
    <m/>
    <s v="OD "/>
    <x v="2"/>
    <x v="10"/>
    <x v="4"/>
    <x v="1"/>
    <m/>
    <x v="0"/>
  </r>
  <r>
    <d v="2025-04-03T00:00:00"/>
    <x v="0"/>
    <n v="2025"/>
    <s v="FGARAGEG 04/2025 2025000439             "/>
    <n v="61552000"/>
    <n v="-393.19"/>
    <x v="2"/>
    <s v="2025000439"/>
    <s v="AC "/>
    <x v="1"/>
    <x v="9"/>
    <x v="15"/>
    <x v="0"/>
    <m/>
    <x v="0"/>
  </r>
  <r>
    <d v="2025-04-03T00:00:00"/>
    <x v="0"/>
    <n v="2025"/>
    <s v="SFR IMES DSO Janv 01/2025               "/>
    <n v="70452000"/>
    <n v="150"/>
    <x v="3"/>
    <s v="FAC2025.04.0006"/>
    <s v="VT "/>
    <x v="0"/>
    <x v="0"/>
    <x v="0"/>
    <x v="0"/>
    <m/>
    <x v="0"/>
  </r>
  <r>
    <d v="2025-04-03T00:00:00"/>
    <x v="0"/>
    <n v="2025"/>
    <s v="SFR IMES ECO Janv 01/2025               "/>
    <n v="70452000"/>
    <n v="4050"/>
    <x v="3"/>
    <s v="FAC2025.04.0005"/>
    <s v="VT "/>
    <x v="0"/>
    <x v="0"/>
    <x v="0"/>
    <x v="0"/>
    <m/>
    <x v="0"/>
  </r>
  <r>
    <d v="2025-04-03T00:00:00"/>
    <x v="0"/>
    <n v="2025"/>
    <s v="SFR IMES ECO Janv 01/2025               "/>
    <n v="70520000"/>
    <n v="360"/>
    <x v="3"/>
    <s v="FAC2025.04.0005"/>
    <s v="VT "/>
    <x v="0"/>
    <x v="0"/>
    <x v="28"/>
    <x v="0"/>
    <m/>
    <x v="0"/>
  </r>
  <r>
    <d v="2025-04-04T00:00:00"/>
    <x v="0"/>
    <n v="2025"/>
    <s v="AAT Arrêté Compte 1T25                  "/>
    <n v="66161000"/>
    <n v="-115.94"/>
    <x v="5"/>
    <m/>
    <s v="BPA"/>
    <x v="4"/>
    <x v="7"/>
    <x v="6"/>
    <x v="3"/>
    <m/>
    <x v="0"/>
  </r>
  <r>
    <d v="2025-04-04T00:00:00"/>
    <x v="0"/>
    <n v="2025"/>
    <s v="Abonnement DPO Master - RGPD            "/>
    <n v="62811000"/>
    <n v="-159"/>
    <x v="5"/>
    <s v="25044753"/>
    <s v="FP "/>
    <x v="2"/>
    <x v="10"/>
    <x v="4"/>
    <x v="1"/>
    <m/>
    <x v="0"/>
  </r>
  <r>
    <d v="2025-04-04T00:00:00"/>
    <x v="0"/>
    <n v="2025"/>
    <s v="AGK RESEAU 03/2025 2025-236             "/>
    <n v="61104000"/>
    <n v="-2293.3000000000002"/>
    <x v="3"/>
    <s v="2025-236"/>
    <s v="AC "/>
    <x v="1"/>
    <x v="2"/>
    <x v="2"/>
    <x v="0"/>
    <m/>
    <x v="0"/>
  </r>
  <r>
    <d v="2025-04-04T00:00:00"/>
    <x v="0"/>
    <n v="2025"/>
    <s v="AGK RESEAU 03/2025 2025-237             "/>
    <n v="61104000"/>
    <n v="-15714.96"/>
    <x v="2"/>
    <s v="2025-237"/>
    <s v="AC "/>
    <x v="1"/>
    <x v="2"/>
    <x v="2"/>
    <x v="0"/>
    <m/>
    <x v="0"/>
  </r>
  <r>
    <d v="2025-04-04T00:00:00"/>
    <x v="0"/>
    <n v="2025"/>
    <s v="ALTICE FRANCE 173624 03/2025            "/>
    <n v="70452000"/>
    <n v="3605"/>
    <x v="2"/>
    <s v="FAC2025.04.0009"/>
    <s v="VT "/>
    <x v="0"/>
    <x v="0"/>
    <x v="0"/>
    <x v="0"/>
    <m/>
    <x v="0"/>
  </r>
  <r>
    <d v="2025-04-04T00:00:00"/>
    <x v="0"/>
    <n v="2025"/>
    <s v="ALTICE FRANCE 173745 03/2025            "/>
    <n v="70452000"/>
    <n v="970"/>
    <x v="2"/>
    <s v="FAC2025.04.0010"/>
    <s v="VT "/>
    <x v="0"/>
    <x v="0"/>
    <x v="0"/>
    <x v="0"/>
    <m/>
    <x v="0"/>
  </r>
  <r>
    <d v="2025-04-04T00:00:00"/>
    <x v="0"/>
    <n v="2025"/>
    <s v="COMPLETEL 167913 03/2025                "/>
    <n v="70452000"/>
    <n v="3500"/>
    <x v="2"/>
    <s v="FAC2025.04.0013"/>
    <s v="VT "/>
    <x v="0"/>
    <x v="0"/>
    <x v="0"/>
    <x v="0"/>
    <m/>
    <x v="0"/>
  </r>
  <r>
    <d v="2025-04-04T00:00:00"/>
    <x v="0"/>
    <n v="2025"/>
    <s v="COMPLETEL 174113 03/2025                "/>
    <n v="70452000"/>
    <n v="3500"/>
    <x v="2"/>
    <s v="FAC2025.04.0012"/>
    <s v="VT "/>
    <x v="0"/>
    <x v="0"/>
    <x v="0"/>
    <x v="0"/>
    <m/>
    <x v="0"/>
  </r>
  <r>
    <d v="2025-04-04T00:00:00"/>
    <x v="0"/>
    <n v="2025"/>
    <s v="COMPLETEL 174412 03/2025                "/>
    <n v="70452000"/>
    <n v="4900"/>
    <x v="0"/>
    <s v="FAC2025.04.0015"/>
    <s v="VT "/>
    <x v="0"/>
    <x v="0"/>
    <x v="0"/>
    <x v="0"/>
    <m/>
    <x v="0"/>
  </r>
  <r>
    <d v="2025-04-04T00:00:00"/>
    <x v="0"/>
    <n v="2025"/>
    <s v="COMPLETEL 174778 03/2025                "/>
    <n v="70452000"/>
    <n v="3500"/>
    <x v="2"/>
    <s v="FAC2025.04.0011"/>
    <s v="VT "/>
    <x v="0"/>
    <x v="0"/>
    <x v="0"/>
    <x v="0"/>
    <m/>
    <x v="0"/>
  </r>
  <r>
    <d v="2025-04-04T00:00:00"/>
    <x v="0"/>
    <n v="2025"/>
    <s v="COMPLETEL 175083 03/2025                "/>
    <n v="70452000"/>
    <n v="3500"/>
    <x v="2"/>
    <s v="FAC2025.04.0014"/>
    <s v="VT "/>
    <x v="0"/>
    <x v="0"/>
    <x v="0"/>
    <x v="0"/>
    <m/>
    <x v="0"/>
  </r>
  <r>
    <d v="2025-04-04T00:00:00"/>
    <x v="0"/>
    <n v="2025"/>
    <s v="COMPLETEL SAV CV Févrie 02/2025         "/>
    <n v="70452000"/>
    <n v="360"/>
    <x v="3"/>
    <s v="FAC2025.04.0007"/>
    <s v="VT "/>
    <x v="0"/>
    <x v="0"/>
    <x v="0"/>
    <x v="0"/>
    <m/>
    <x v="0"/>
  </r>
  <r>
    <d v="2025-04-04T00:00:00"/>
    <x v="0"/>
    <n v="2025"/>
    <s v="Entretien Montage Pneus                 "/>
    <n v="61553000"/>
    <n v="-180"/>
    <x v="5"/>
    <s v="7268"/>
    <s v="FG "/>
    <x v="1"/>
    <x v="9"/>
    <x v="15"/>
    <x v="0"/>
    <m/>
    <x v="0"/>
  </r>
  <r>
    <d v="2025-04-04T00:00:00"/>
    <x v="0"/>
    <n v="2025"/>
    <s v="K2 04/2025 FC00029032                   "/>
    <n v="60630000"/>
    <n v="-278"/>
    <x v="3"/>
    <s v="FC00029032"/>
    <s v="AC "/>
    <x v="1"/>
    <x v="9"/>
    <x v="20"/>
    <x v="0"/>
    <m/>
    <x v="0"/>
  </r>
  <r>
    <d v="2025-04-04T00:00:00"/>
    <x v="0"/>
    <n v="2025"/>
    <s v="SAS FIBRE SFR (NC) 167073 03/2025       "/>
    <n v="70452000"/>
    <n v="4900"/>
    <x v="0"/>
    <s v="FAC2025.04.0016"/>
    <s v="VT "/>
    <x v="0"/>
    <x v="0"/>
    <x v="0"/>
    <x v="0"/>
    <m/>
    <x v="0"/>
  </r>
  <r>
    <d v="2025-04-04T00:00:00"/>
    <x v="0"/>
    <n v="2025"/>
    <s v="SFR IMES ECO Féri 02/2025               "/>
    <n v="70452000"/>
    <n v="2700"/>
    <x v="3"/>
    <s v="FAC2025.04.0008"/>
    <s v="VT "/>
    <x v="0"/>
    <x v="0"/>
    <x v="0"/>
    <x v="0"/>
    <m/>
    <x v="0"/>
  </r>
  <r>
    <d v="2025-04-04T00:00:00"/>
    <x v="0"/>
    <n v="2025"/>
    <s v="SFR IMES ECO Féri 02/2025               "/>
    <n v="70520000"/>
    <n v="480"/>
    <x v="3"/>
    <s v="FAC2025.04.0008"/>
    <s v="VT "/>
    <x v="0"/>
    <x v="0"/>
    <x v="28"/>
    <x v="0"/>
    <m/>
    <x v="0"/>
  </r>
  <r>
    <d v="2025-04-05T00:00:00"/>
    <x v="0"/>
    <n v="2025"/>
    <s v="Ecart sur Règlement                     "/>
    <n v="65800000"/>
    <n v="-0.05"/>
    <x v="5"/>
    <m/>
    <s v="OD "/>
    <x v="2"/>
    <x v="10"/>
    <x v="4"/>
    <x v="1"/>
    <m/>
    <x v="0"/>
  </r>
  <r>
    <d v="2025-04-05T00:00:00"/>
    <x v="0"/>
    <n v="2025"/>
    <s v="Facture CEGC 010125-310325              "/>
    <n v="62275000"/>
    <n v="-25"/>
    <x v="5"/>
    <s v="F25PA12563"/>
    <s v="FG "/>
    <x v="2"/>
    <x v="10"/>
    <x v="4"/>
    <x v="1"/>
    <m/>
    <x v="0"/>
  </r>
  <r>
    <d v="2025-04-05T00:00:00"/>
    <x v="0"/>
    <n v="2025"/>
    <s v="Facture DELTA SERVICE FP-288-NY         "/>
    <n v="61330000"/>
    <n v="-1413"/>
    <x v="8"/>
    <s v="FA25040040"/>
    <s v="FP "/>
    <x v="1"/>
    <x v="9"/>
    <x v="14"/>
    <x v="0"/>
    <m/>
    <x v="0"/>
  </r>
  <r>
    <d v="2025-04-05T00:00:00"/>
    <x v="0"/>
    <n v="2025"/>
    <s v="Facture DELTA SERVICE FS-843-AL         "/>
    <n v="61330000"/>
    <n v="-1249"/>
    <x v="2"/>
    <s v="FA25040047"/>
    <s v="FP "/>
    <x v="1"/>
    <x v="9"/>
    <x v="14"/>
    <x v="0"/>
    <m/>
    <x v="0"/>
  </r>
  <r>
    <d v="2025-04-05T00:00:00"/>
    <x v="0"/>
    <n v="2025"/>
    <s v="Facture DELTA SERVICE FT-849-FN         "/>
    <n v="61330000"/>
    <n v="-1361"/>
    <x v="2"/>
    <s v="FA25040046"/>
    <s v="FP "/>
    <x v="1"/>
    <x v="9"/>
    <x v="14"/>
    <x v="0"/>
    <m/>
    <x v="0"/>
  </r>
  <r>
    <d v="2025-04-05T00:00:00"/>
    <x v="0"/>
    <n v="2025"/>
    <s v="Facture DELTA SERVICE FX-711-AF         "/>
    <n v="61330000"/>
    <n v="-1268"/>
    <x v="2"/>
    <s v="FA25040043"/>
    <s v="FP "/>
    <x v="1"/>
    <x v="9"/>
    <x v="14"/>
    <x v="0"/>
    <m/>
    <x v="0"/>
  </r>
  <r>
    <d v="2025-04-05T00:00:00"/>
    <x v="0"/>
    <n v="2025"/>
    <s v="Facture DELTA SERVICE FZ-921-MG         "/>
    <n v="61330000"/>
    <n v="-1361"/>
    <x v="3"/>
    <s v="FA25040045"/>
    <s v="FP "/>
    <x v="1"/>
    <x v="9"/>
    <x v="14"/>
    <x v="0"/>
    <m/>
    <x v="0"/>
  </r>
  <r>
    <d v="2025-04-05T00:00:00"/>
    <x v="0"/>
    <n v="2025"/>
    <s v="Facture DELTA SERVICE GC-595-TC         "/>
    <n v="61330000"/>
    <n v="-1361"/>
    <x v="0"/>
    <s v="FA25040044"/>
    <s v="FP "/>
    <x v="1"/>
    <x v="9"/>
    <x v="14"/>
    <x v="0"/>
    <m/>
    <x v="0"/>
  </r>
  <r>
    <d v="2025-04-05T00:00:00"/>
    <x v="0"/>
    <n v="2025"/>
    <s v="Facture DELTA SERVICE GC-947-XY         "/>
    <n v="61330000"/>
    <n v="-1274"/>
    <x v="2"/>
    <s v="FA25040042"/>
    <s v="FP "/>
    <x v="1"/>
    <x v="9"/>
    <x v="14"/>
    <x v="0"/>
    <m/>
    <x v="0"/>
  </r>
  <r>
    <d v="2025-04-05T00:00:00"/>
    <x v="0"/>
    <n v="2025"/>
    <s v="Facture DELTA SERVICE GD-183-RZ         "/>
    <n v="61330000"/>
    <n v="-1274"/>
    <x v="3"/>
    <s v="FA25040013"/>
    <s v="FP "/>
    <x v="1"/>
    <x v="9"/>
    <x v="14"/>
    <x v="0"/>
    <m/>
    <x v="0"/>
  </r>
  <r>
    <d v="2025-04-05T00:00:00"/>
    <x v="0"/>
    <n v="2025"/>
    <s v="Facture DELTA SERVICE GD-258-ED         "/>
    <n v="61330000"/>
    <n v="-1274"/>
    <x v="2"/>
    <s v="FA25040041"/>
    <s v="FP "/>
    <x v="1"/>
    <x v="9"/>
    <x v="14"/>
    <x v="0"/>
    <m/>
    <x v="0"/>
  </r>
  <r>
    <d v="2025-04-05T00:00:00"/>
    <x v="0"/>
    <n v="2025"/>
    <s v="Facture ENGIE Abonnement                "/>
    <n v="60613000"/>
    <n v="-251.6"/>
    <x v="2"/>
    <s v="707401194"/>
    <s v="FG "/>
    <x v="2"/>
    <x v="5"/>
    <x v="11"/>
    <x v="1"/>
    <m/>
    <x v="0"/>
  </r>
  <r>
    <d v="2025-04-05T00:00:00"/>
    <x v="0"/>
    <n v="2025"/>
    <s v="Facture LOREQUIP BAIL - GA-398-YS       "/>
    <n v="61230000"/>
    <n v="-438.99"/>
    <x v="0"/>
    <m/>
    <s v="FP "/>
    <x v="1"/>
    <x v="9"/>
    <x v="14"/>
    <x v="0"/>
    <m/>
    <x v="0"/>
  </r>
  <r>
    <d v="2025-04-05T00:00:00"/>
    <x v="0"/>
    <n v="2025"/>
    <s v="Facture Table - Local Mery              "/>
    <n v="60630000"/>
    <n v="-330"/>
    <x v="1"/>
    <m/>
    <s v="FG "/>
    <x v="1"/>
    <x v="9"/>
    <x v="20"/>
    <x v="0"/>
    <m/>
    <x v="0"/>
  </r>
  <r>
    <d v="2025-04-05T00:00:00"/>
    <x v="0"/>
    <n v="2025"/>
    <s v="Pvt Agios BPA                           "/>
    <n v="66161000"/>
    <n v="-3421.92"/>
    <x v="5"/>
    <m/>
    <s v="P2 "/>
    <x v="4"/>
    <x v="7"/>
    <x v="6"/>
    <x v="3"/>
    <m/>
    <x v="0"/>
  </r>
  <r>
    <d v="2025-04-06T00:00:00"/>
    <x v="0"/>
    <n v="2025"/>
    <s v="Abonnement Bouygues - Ligne 0763064300  "/>
    <n v="62621000"/>
    <n v="-21.65"/>
    <x v="4"/>
    <s v="11424774560425"/>
    <s v="FP "/>
    <x v="2"/>
    <x v="5"/>
    <x v="4"/>
    <x v="1"/>
    <m/>
    <x v="0"/>
  </r>
  <r>
    <d v="2025-04-07T00:00:00"/>
    <x v="0"/>
    <n v="2025"/>
    <s v="AGK RESEAU 01/2025 2025-238             "/>
    <n v="61104000"/>
    <n v="-922.53"/>
    <x v="0"/>
    <s v="2025-238"/>
    <s v="AC "/>
    <x v="1"/>
    <x v="2"/>
    <x v="2"/>
    <x v="0"/>
    <m/>
    <x v="0"/>
  </r>
  <r>
    <d v="2025-04-07T00:00:00"/>
    <x v="0"/>
    <n v="2025"/>
    <s v="AGK RESEAU 01/2025 2025-239             "/>
    <n v="61104000"/>
    <n v="-1669.68"/>
    <x v="2"/>
    <s v="2025-239"/>
    <s v="AC "/>
    <x v="1"/>
    <x v="2"/>
    <x v="2"/>
    <x v="0"/>
    <m/>
    <x v="0"/>
  </r>
  <r>
    <d v="2025-04-07T00:00:00"/>
    <x v="0"/>
    <n v="2025"/>
    <s v="Ecart sur Règlement                     "/>
    <n v="65800000"/>
    <n v="-0.9"/>
    <x v="5"/>
    <m/>
    <s v="OD "/>
    <x v="2"/>
    <x v="10"/>
    <x v="4"/>
    <x v="1"/>
    <m/>
    <x v="0"/>
  </r>
  <r>
    <d v="2025-04-07T00:00:00"/>
    <x v="0"/>
    <n v="2025"/>
    <s v="Facture BIPANDGO                        "/>
    <n v="62513000"/>
    <n v="-53.33"/>
    <x v="5"/>
    <s v="SI2503-84343905"/>
    <s v="FP "/>
    <x v="1"/>
    <x v="9"/>
    <x v="26"/>
    <x v="0"/>
    <m/>
    <x v="0"/>
  </r>
  <r>
    <d v="2025-04-07T00:00:00"/>
    <x v="0"/>
    <n v="2025"/>
    <s v="Frais ANTARIUS GARONZE                  "/>
    <n v="62781500"/>
    <n v="-53.79"/>
    <x v="5"/>
    <m/>
    <s v="SG "/>
    <x v="4"/>
    <x v="7"/>
    <x v="6"/>
    <x v="3"/>
    <m/>
    <x v="0"/>
  </r>
  <r>
    <d v="2025-04-07T00:00:00"/>
    <x v="0"/>
    <n v="2025"/>
    <s v="INEO INFRA 03/2025 8410388503           "/>
    <n v="61104000"/>
    <n v="-4091.05"/>
    <x v="0"/>
    <s v="8410388503"/>
    <s v="AC "/>
    <x v="1"/>
    <x v="2"/>
    <x v="2"/>
    <x v="0"/>
    <m/>
    <x v="0"/>
  </r>
  <r>
    <d v="2025-04-07T00:00:00"/>
    <x v="0"/>
    <n v="2025"/>
    <s v="IRIS INGEN 03/2025 1873 AXE_2025        "/>
    <n v="61104000"/>
    <n v="-198.55"/>
    <x v="0"/>
    <s v="1873AXE_2025"/>
    <s v="AC "/>
    <x v="1"/>
    <x v="2"/>
    <x v="2"/>
    <x v="0"/>
    <m/>
    <x v="0"/>
  </r>
  <r>
    <d v="2025-04-07T00:00:00"/>
    <x v="0"/>
    <n v="2025"/>
    <s v="IRIS INGEN 03/2025 1874 AXE_2025        "/>
    <n v="61104000"/>
    <n v="-397.1"/>
    <x v="0"/>
    <s v="1874AXE_2025"/>
    <s v="AC "/>
    <x v="1"/>
    <x v="2"/>
    <x v="2"/>
    <x v="0"/>
    <m/>
    <x v="0"/>
  </r>
  <r>
    <d v="2025-04-07T00:00:00"/>
    <x v="0"/>
    <n v="2025"/>
    <s v="IRIS INGEN 03/2025 1875 AXE_2025        "/>
    <n v="61104000"/>
    <n v="-198.55"/>
    <x v="0"/>
    <s v="1875AXE_2025"/>
    <s v="AC "/>
    <x v="1"/>
    <x v="2"/>
    <x v="2"/>
    <x v="0"/>
    <m/>
    <x v="0"/>
  </r>
  <r>
    <d v="2025-04-07T00:00:00"/>
    <x v="0"/>
    <n v="2025"/>
    <s v="IRIS INGEN 03/2025 1876 AXE_2025        "/>
    <n v="61104000"/>
    <n v="-198.55"/>
    <x v="0"/>
    <s v="1876AXE_2025"/>
    <s v="AC "/>
    <x v="1"/>
    <x v="2"/>
    <x v="2"/>
    <x v="0"/>
    <m/>
    <x v="0"/>
  </r>
  <r>
    <d v="2025-04-07T00:00:00"/>
    <x v="0"/>
    <n v="2025"/>
    <s v="IRIS INGEN 03/2025 1877 AXE_2025        "/>
    <n v="61104000"/>
    <n v="-198.55"/>
    <x v="0"/>
    <s v="1877AXE_2025"/>
    <s v="AC "/>
    <x v="1"/>
    <x v="2"/>
    <x v="2"/>
    <x v="0"/>
    <m/>
    <x v="0"/>
  </r>
  <r>
    <d v="2025-04-07T00:00:00"/>
    <x v="0"/>
    <n v="2025"/>
    <s v="IRIS INGEN 03/2025 1878 AXE_2025        "/>
    <n v="61104000"/>
    <n v="-198.55"/>
    <x v="0"/>
    <s v="1878AXE_2025"/>
    <s v="AC "/>
    <x v="1"/>
    <x v="2"/>
    <x v="2"/>
    <x v="0"/>
    <m/>
    <x v="0"/>
  </r>
  <r>
    <d v="2025-04-07T00:00:00"/>
    <x v="0"/>
    <n v="2025"/>
    <s v="IRIS INGEN 03/2025 1879 AXE_2025        "/>
    <n v="61104000"/>
    <n v="-198.55"/>
    <x v="0"/>
    <s v="1879AXE_2025"/>
    <s v="AC "/>
    <x v="1"/>
    <x v="2"/>
    <x v="2"/>
    <x v="0"/>
    <m/>
    <x v="0"/>
  </r>
  <r>
    <d v="2025-04-07T00:00:00"/>
    <x v="0"/>
    <n v="2025"/>
    <s v="WOS 03/2025 2025-04/0039                "/>
    <n v="61100000"/>
    <n v="-1415.66"/>
    <x v="3"/>
    <s v="2025-04/0039"/>
    <s v="AC "/>
    <x v="1"/>
    <x v="2"/>
    <x v="2"/>
    <x v="0"/>
    <m/>
    <x v="0"/>
  </r>
  <r>
    <d v="2025-04-08T00:00:00"/>
    <x v="0"/>
    <n v="2025"/>
    <s v="ALTICE FRANCE C445797 03/2025           "/>
    <n v="70452000"/>
    <n v="1265.56"/>
    <x v="3"/>
    <s v="FAC2025.04.0017"/>
    <s v="VT "/>
    <x v="0"/>
    <x v="0"/>
    <x v="0"/>
    <x v="0"/>
    <m/>
    <x v="0"/>
  </r>
  <r>
    <d v="2025-04-08T00:00:00"/>
    <x v="0"/>
    <n v="2025"/>
    <s v="ALTICE FRANCE C445797 03/2025           "/>
    <n v="70459000"/>
    <n v="39.15"/>
    <x v="3"/>
    <s v="FAC2025.04.0017"/>
    <s v="VT "/>
    <x v="0"/>
    <x v="0"/>
    <x v="0"/>
    <x v="0"/>
    <m/>
    <x v="0"/>
  </r>
  <r>
    <d v="2025-04-08T00:00:00"/>
    <x v="0"/>
    <n v="2025"/>
    <s v="ALTICE FRANCE C445797 03/2025           "/>
    <n v="70520000"/>
    <n v="350"/>
    <x v="3"/>
    <s v="FAC2025.04.0017"/>
    <s v="VT "/>
    <x v="0"/>
    <x v="0"/>
    <x v="28"/>
    <x v="0"/>
    <m/>
    <x v="0"/>
  </r>
  <r>
    <d v="2025-04-08T00:00:00"/>
    <x v="0"/>
    <n v="2025"/>
    <s v="ALTICE FRANCE Multiples Multipl         "/>
    <n v="70600000"/>
    <n v="135855.29999999999"/>
    <x v="0"/>
    <s v="FAC2025.04.0021"/>
    <s v="VT "/>
    <x v="0"/>
    <x v="0"/>
    <x v="27"/>
    <x v="0"/>
    <m/>
    <x v="0"/>
  </r>
  <r>
    <d v="2025-04-08T00:00:00"/>
    <x v="0"/>
    <n v="2025"/>
    <s v="ALTICE FRANCE Multiples Multipl         "/>
    <n v="70600000"/>
    <n v="108835.65"/>
    <x v="3"/>
    <s v="FAC2025.04.0020"/>
    <s v="VT "/>
    <x v="0"/>
    <x v="0"/>
    <x v="27"/>
    <x v="0"/>
    <m/>
    <x v="0"/>
  </r>
  <r>
    <d v="2025-04-08T00:00:00"/>
    <x v="0"/>
    <n v="2025"/>
    <s v="ALTICE FRANCE Multiples Multipl         "/>
    <n v="70600000"/>
    <n v="423484.9"/>
    <x v="2"/>
    <s v="FAC2025.04.0018"/>
    <s v="VT "/>
    <x v="0"/>
    <x v="0"/>
    <x v="27"/>
    <x v="0"/>
    <m/>
    <x v="0"/>
  </r>
  <r>
    <d v="2025-04-08T00:00:00"/>
    <x v="0"/>
    <n v="2025"/>
    <s v="ALTICE FRANCE Multiples Multipl         "/>
    <n v="70600000"/>
    <n v="277903.55"/>
    <x v="1"/>
    <s v="FAC2025.04.0019"/>
    <s v="VT "/>
    <x v="0"/>
    <x v="0"/>
    <x v="27"/>
    <x v="0"/>
    <m/>
    <x v="0"/>
  </r>
  <r>
    <d v="2025-04-08T00:00:00"/>
    <x v="0"/>
    <n v="2025"/>
    <s v="Ecart sur Règlement                     "/>
    <n v="75800000"/>
    <n v="0.11"/>
    <x v="5"/>
    <m/>
    <s v="OD "/>
    <x v="5"/>
    <x v="11"/>
    <x v="16"/>
    <x v="0"/>
    <m/>
    <x v="0"/>
  </r>
  <r>
    <d v="2025-04-08T00:00:00"/>
    <x v="0"/>
    <n v="2025"/>
    <s v="Fact EDF - Bourgogne - 070325-060425    "/>
    <n v="60611300"/>
    <n v="-496.19"/>
    <x v="0"/>
    <s v="10224024073"/>
    <s v="FG "/>
    <x v="2"/>
    <x v="5"/>
    <x v="11"/>
    <x v="1"/>
    <m/>
    <x v="0"/>
  </r>
  <r>
    <d v="2025-04-08T00:00:00"/>
    <x v="0"/>
    <n v="2025"/>
    <s v="Frais sur virement                      "/>
    <n v="62781500"/>
    <n v="-0.63"/>
    <x v="5"/>
    <m/>
    <s v="SG "/>
    <x v="4"/>
    <x v="7"/>
    <x v="6"/>
    <x v="3"/>
    <m/>
    <x v="0"/>
  </r>
  <r>
    <d v="2025-04-08T00:00:00"/>
    <x v="0"/>
    <n v="2025"/>
    <s v="ML TELECOM 03/2025 FV-42                "/>
    <n v="61100000"/>
    <n v="-1204.5999999999999"/>
    <x v="3"/>
    <s v="FV-42"/>
    <s v="AC "/>
    <x v="1"/>
    <x v="2"/>
    <x v="2"/>
    <x v="0"/>
    <m/>
    <x v="0"/>
  </r>
  <r>
    <d v="2025-04-08T00:00:00"/>
    <x v="0"/>
    <n v="2025"/>
    <s v="MONINFOR 03/2025 025-04-594             "/>
    <n v="61100000"/>
    <n v="-2321.8000000000002"/>
    <x v="3"/>
    <s v="025-04-594"/>
    <s v="AC "/>
    <x v="1"/>
    <x v="2"/>
    <x v="2"/>
    <x v="0"/>
    <m/>
    <x v="0"/>
  </r>
  <r>
    <d v="2025-04-08T00:00:00"/>
    <x v="0"/>
    <n v="2025"/>
    <s v="NDF PABDRA02-000010                     "/>
    <n v="60220000"/>
    <n v="-4.99"/>
    <x v="0"/>
    <s v="PABDRA02-000010"/>
    <s v="NF "/>
    <x v="1"/>
    <x v="3"/>
    <x v="3"/>
    <x v="0"/>
    <m/>
    <x v="0"/>
  </r>
  <r>
    <d v="2025-04-08T00:00:00"/>
    <x v="0"/>
    <n v="2025"/>
    <s v="NDF PBOUJU01-000008                     "/>
    <n v="62570000"/>
    <n v="-8.09"/>
    <x v="0"/>
    <s v="PBOUJU01-000008"/>
    <s v="NF "/>
    <x v="2"/>
    <x v="5"/>
    <x v="23"/>
    <x v="1"/>
    <m/>
    <x v="0"/>
  </r>
  <r>
    <d v="2025-04-08T00:00:00"/>
    <x v="0"/>
    <n v="2025"/>
    <s v="NDF PDAUAL01-000048                     "/>
    <n v="62570000"/>
    <n v="-11.64"/>
    <x v="3"/>
    <s v="PDAUAL01-000048"/>
    <s v="NF "/>
    <x v="2"/>
    <x v="5"/>
    <x v="23"/>
    <x v="1"/>
    <m/>
    <x v="0"/>
  </r>
  <r>
    <d v="2025-04-08T00:00:00"/>
    <x v="0"/>
    <n v="2025"/>
    <s v="NDF PKANYO01-000001                     "/>
    <n v="61552000"/>
    <n v="-22.58"/>
    <x v="2"/>
    <s v="PKANYO01-000001"/>
    <s v="NF "/>
    <x v="1"/>
    <x v="9"/>
    <x v="15"/>
    <x v="0"/>
    <m/>
    <x v="0"/>
  </r>
  <r>
    <d v="2025-04-08T00:00:00"/>
    <x v="0"/>
    <n v="2025"/>
    <s v="NDF PKANYO01-000002                     "/>
    <n v="62510000"/>
    <n v="-109.33"/>
    <x v="2"/>
    <s v="PKANYO01-000002"/>
    <s v="NF "/>
    <x v="2"/>
    <x v="5"/>
    <x v="23"/>
    <x v="1"/>
    <m/>
    <x v="0"/>
  </r>
  <r>
    <d v="2025-04-08T00:00:00"/>
    <x v="0"/>
    <n v="2025"/>
    <s v="NDF PLACRO01-000082                     "/>
    <n v="60220000"/>
    <n v="-2.46"/>
    <x v="3"/>
    <s v="PLACRO01-000082"/>
    <s v="NF "/>
    <x v="1"/>
    <x v="3"/>
    <x v="3"/>
    <x v="0"/>
    <m/>
    <x v="0"/>
  </r>
  <r>
    <d v="2025-04-08T00:00:00"/>
    <x v="0"/>
    <n v="2025"/>
    <s v="NDF PLACRO01-000082                     "/>
    <n v="60630000"/>
    <n v="-190.84"/>
    <x v="3"/>
    <s v="PLACRO01-000082"/>
    <s v="NF "/>
    <x v="1"/>
    <x v="9"/>
    <x v="20"/>
    <x v="0"/>
    <m/>
    <x v="0"/>
  </r>
  <r>
    <d v="2025-04-08T00:00:00"/>
    <x v="0"/>
    <n v="2025"/>
    <s v="NDF PLACRO01-000082                     "/>
    <n v="60640000"/>
    <n v="-76.48"/>
    <x v="3"/>
    <s v="PLACRO01-000082"/>
    <s v="NF "/>
    <x v="2"/>
    <x v="5"/>
    <x v="24"/>
    <x v="1"/>
    <m/>
    <x v="0"/>
  </r>
  <r>
    <d v="2025-04-08T00:00:00"/>
    <x v="0"/>
    <n v="2025"/>
    <s v="NDF PLACRO01-000082                     "/>
    <n v="62510000"/>
    <n v="-86.27"/>
    <x v="3"/>
    <s v="PLACRO01-000082"/>
    <s v="NF "/>
    <x v="2"/>
    <x v="5"/>
    <x v="23"/>
    <x v="1"/>
    <m/>
    <x v="0"/>
  </r>
  <r>
    <d v="2025-04-08T00:00:00"/>
    <x v="0"/>
    <n v="2025"/>
    <s v="NDF PLACRO01-000082                     "/>
    <n v="62570000"/>
    <n v="-40.409999999999997"/>
    <x v="3"/>
    <s v="PLACRO01-000082"/>
    <s v="NF "/>
    <x v="2"/>
    <x v="5"/>
    <x v="23"/>
    <x v="1"/>
    <m/>
    <x v="0"/>
  </r>
  <r>
    <d v="2025-04-08T00:00:00"/>
    <x v="0"/>
    <n v="2025"/>
    <s v="NDF PLACRO01-000082                     "/>
    <n v="62610000"/>
    <n v="-7.14"/>
    <x v="3"/>
    <s v="PLACRO01-000082"/>
    <s v="NF "/>
    <x v="2"/>
    <x v="5"/>
    <x v="4"/>
    <x v="1"/>
    <m/>
    <x v="0"/>
  </r>
  <r>
    <d v="2025-04-08T00:00:00"/>
    <x v="0"/>
    <n v="2025"/>
    <s v="NDF PLACRO01-000084                     "/>
    <n v="61552000"/>
    <n v="-52.83"/>
    <x v="3"/>
    <s v="PLACRO01-000084"/>
    <s v="NF "/>
    <x v="1"/>
    <x v="9"/>
    <x v="15"/>
    <x v="0"/>
    <m/>
    <x v="0"/>
  </r>
  <r>
    <d v="2025-04-08T00:00:00"/>
    <x v="0"/>
    <n v="2025"/>
    <s v="NDF PLEBMA01-000052                     "/>
    <n v="62510000"/>
    <n v="-119.78"/>
    <x v="1"/>
    <s v="PLEBMA01-000052"/>
    <s v="NF "/>
    <x v="2"/>
    <x v="5"/>
    <x v="23"/>
    <x v="1"/>
    <m/>
    <x v="0"/>
  </r>
  <r>
    <d v="2025-04-08T00:00:00"/>
    <x v="0"/>
    <n v="2025"/>
    <s v="NDF PLEBMA01-000053                     "/>
    <n v="62510000"/>
    <n v="-100.69"/>
    <x v="1"/>
    <s v="PLEBMA01-000053"/>
    <s v="NF "/>
    <x v="2"/>
    <x v="5"/>
    <x v="23"/>
    <x v="1"/>
    <m/>
    <x v="0"/>
  </r>
  <r>
    <d v="2025-04-08T00:00:00"/>
    <x v="0"/>
    <n v="2025"/>
    <s v="NDF PLEBMA01-000054                     "/>
    <n v="62570000"/>
    <n v="-16.36"/>
    <x v="1"/>
    <s v="PLEBMA01-000054"/>
    <s v="NF "/>
    <x v="2"/>
    <x v="5"/>
    <x v="23"/>
    <x v="1"/>
    <m/>
    <x v="0"/>
  </r>
  <r>
    <d v="2025-04-08T00:00:00"/>
    <x v="0"/>
    <n v="2025"/>
    <s v="NDF PSAIHA01-000007                     "/>
    <n v="60220000"/>
    <n v="-11.67"/>
    <x v="2"/>
    <s v="PSAIHA01-000007"/>
    <s v="NF "/>
    <x v="1"/>
    <x v="3"/>
    <x v="3"/>
    <x v="0"/>
    <m/>
    <x v="0"/>
  </r>
  <r>
    <d v="2025-04-08T00:00:00"/>
    <x v="0"/>
    <n v="2025"/>
    <s v="NDF PSANNI01-000095                     "/>
    <n v="60630000"/>
    <n v="-57.33"/>
    <x v="3"/>
    <s v="PSANNI01-000095"/>
    <s v="NF "/>
    <x v="1"/>
    <x v="9"/>
    <x v="20"/>
    <x v="0"/>
    <m/>
    <x v="0"/>
  </r>
  <r>
    <d v="2025-04-08T00:00:00"/>
    <x v="0"/>
    <n v="2025"/>
    <s v="NDF PWABDI01-000076                     "/>
    <n v="60615000"/>
    <n v="-500.08"/>
    <x v="5"/>
    <s v="PWABDI01-000076"/>
    <s v="NF "/>
    <x v="1"/>
    <x v="9"/>
    <x v="25"/>
    <x v="0"/>
    <m/>
    <x v="0"/>
  </r>
  <r>
    <d v="2025-04-08T00:00:00"/>
    <x v="0"/>
    <n v="2025"/>
    <s v="NDF PWABDI01-000076                     "/>
    <n v="62511000"/>
    <n v="-49.84"/>
    <x v="5"/>
    <s v="PWABDI01-000076"/>
    <s v="NF "/>
    <x v="2"/>
    <x v="5"/>
    <x v="23"/>
    <x v="1"/>
    <m/>
    <x v="0"/>
  </r>
  <r>
    <d v="2025-04-08T00:00:00"/>
    <x v="0"/>
    <n v="2025"/>
    <s v="NDF PWABDI01-000076                     "/>
    <n v="62570000"/>
    <n v="-77.69"/>
    <x v="5"/>
    <s v="PWABDI01-000076"/>
    <s v="NF "/>
    <x v="2"/>
    <x v="5"/>
    <x v="23"/>
    <x v="1"/>
    <m/>
    <x v="0"/>
  </r>
  <r>
    <d v="2025-04-08T00:00:00"/>
    <x v="0"/>
    <n v="2025"/>
    <s v="OVH 04/2025 FR69846838                  "/>
    <n v="61353000"/>
    <n v="-45.58"/>
    <x v="5"/>
    <s v="FR69846838"/>
    <s v="AC "/>
    <x v="1"/>
    <x v="9"/>
    <x v="12"/>
    <x v="0"/>
    <m/>
    <x v="0"/>
  </r>
  <r>
    <d v="2025-04-08T00:00:00"/>
    <x v="0"/>
    <n v="2025"/>
    <s v="PJ TELECOM 03/2025 0425/0195            "/>
    <n v="60400000"/>
    <n v="-75"/>
    <x v="4"/>
    <s v="0425/0195"/>
    <s v="AC "/>
    <x v="1"/>
    <x v="1"/>
    <x v="19"/>
    <x v="0"/>
    <m/>
    <x v="0"/>
  </r>
  <r>
    <d v="2025-04-09T00:00:00"/>
    <x v="0"/>
    <n v="2025"/>
    <s v="ALTICE FRANCE 422592 11/2024            "/>
    <n v="70452000"/>
    <n v="2567.5"/>
    <x v="3"/>
    <s v="FAC2025.04.0032"/>
    <s v="VT "/>
    <x v="0"/>
    <x v="0"/>
    <x v="0"/>
    <x v="0"/>
    <m/>
    <x v="0"/>
  </r>
  <r>
    <d v="2025-04-09T00:00:00"/>
    <x v="0"/>
    <n v="2025"/>
    <s v="ALTICE FRANCE 422592 11/2024            "/>
    <n v="70459000"/>
    <n v="217.2"/>
    <x v="3"/>
    <s v="FAC2025.04.0032"/>
    <s v="VT "/>
    <x v="0"/>
    <x v="0"/>
    <x v="0"/>
    <x v="0"/>
    <m/>
    <x v="0"/>
  </r>
  <r>
    <d v="2025-04-09T00:00:00"/>
    <x v="0"/>
    <n v="2025"/>
    <s v="ALTICE FRANCE C458961 03/2025           "/>
    <n v="70452000"/>
    <n v="350"/>
    <x v="2"/>
    <s v="FAC2025.04.0024"/>
    <s v="VT "/>
    <x v="0"/>
    <x v="0"/>
    <x v="0"/>
    <x v="0"/>
    <m/>
    <x v="0"/>
  </r>
  <r>
    <d v="2025-04-09T00:00:00"/>
    <x v="0"/>
    <n v="2025"/>
    <s v="ALTICE FRANCE C461113 04/2025           "/>
    <n v="70459000"/>
    <n v="108.6"/>
    <x v="2"/>
    <s v="FAC2025.04.0023"/>
    <s v="VT "/>
    <x v="0"/>
    <x v="0"/>
    <x v="0"/>
    <x v="0"/>
    <m/>
    <x v="0"/>
  </r>
  <r>
    <d v="2025-04-09T00:00:00"/>
    <x v="0"/>
    <n v="2025"/>
    <s v="ALTICE FRANCE C461747 04/2025           "/>
    <n v="70459000"/>
    <n v="4000"/>
    <x v="3"/>
    <s v="FAC2025.04.0031"/>
    <s v="VT "/>
    <x v="0"/>
    <x v="0"/>
    <x v="0"/>
    <x v="0"/>
    <m/>
    <x v="0"/>
  </r>
  <r>
    <d v="2025-04-09T00:00:00"/>
    <x v="0"/>
    <n v="2025"/>
    <s v="ALTICE FRANCE C464690 03/2025           "/>
    <n v="70452000"/>
    <n v="350"/>
    <x v="2"/>
    <s v="FAC2025.04.0025"/>
    <s v="VT "/>
    <x v="0"/>
    <x v="0"/>
    <x v="0"/>
    <x v="0"/>
    <m/>
    <x v="0"/>
  </r>
  <r>
    <d v="2025-04-09T00:00:00"/>
    <x v="0"/>
    <n v="2025"/>
    <s v="ALTICE FRANCE C465519 04/2025           "/>
    <n v="70452000"/>
    <n v="420"/>
    <x v="2"/>
    <s v="FAC2025.04.0022"/>
    <s v="VT "/>
    <x v="0"/>
    <x v="0"/>
    <x v="0"/>
    <x v="0"/>
    <m/>
    <x v="0"/>
  </r>
  <r>
    <d v="2025-04-09T00:00:00"/>
    <x v="0"/>
    <n v="2025"/>
    <s v="ALTICE FRANCE C466581 04/2025           "/>
    <n v="70459000"/>
    <n v="1400"/>
    <x v="2"/>
    <s v="FAC2025.04.0027"/>
    <s v="VT "/>
    <x v="0"/>
    <x v="0"/>
    <x v="0"/>
    <x v="0"/>
    <m/>
    <x v="0"/>
  </r>
  <r>
    <d v="2025-04-09T00:00:00"/>
    <x v="0"/>
    <n v="2025"/>
    <s v="ALTICE FRANCE C466587 04/2025           "/>
    <n v="70459000"/>
    <n v="1400"/>
    <x v="2"/>
    <s v="FAC2025.04.0028"/>
    <s v="VT "/>
    <x v="0"/>
    <x v="0"/>
    <x v="0"/>
    <x v="0"/>
    <m/>
    <x v="0"/>
  </r>
  <r>
    <d v="2025-04-09T00:00:00"/>
    <x v="0"/>
    <n v="2025"/>
    <s v="ALTICE FRANCE C468345 04/2025           "/>
    <n v="70459000"/>
    <n v="1400"/>
    <x v="2"/>
    <s v="FAC2025.04.0029"/>
    <s v="VT "/>
    <x v="0"/>
    <x v="0"/>
    <x v="0"/>
    <x v="0"/>
    <m/>
    <x v="0"/>
  </r>
  <r>
    <d v="2025-04-09T00:00:00"/>
    <x v="0"/>
    <n v="2025"/>
    <s v="ALTICE FRANCE C468348 04/2025           "/>
    <n v="70459000"/>
    <n v="1400"/>
    <x v="2"/>
    <s v="FAC2025.04.0030"/>
    <s v="VT "/>
    <x v="0"/>
    <x v="0"/>
    <x v="0"/>
    <x v="0"/>
    <m/>
    <x v="0"/>
  </r>
  <r>
    <d v="2025-04-09T00:00:00"/>
    <x v="0"/>
    <n v="2025"/>
    <s v="ASDI 03/2025 FC1021                     "/>
    <n v="61105000"/>
    <n v="-694.45"/>
    <x v="3"/>
    <s v="FC1021"/>
    <s v="AC "/>
    <x v="1"/>
    <x v="2"/>
    <x v="2"/>
    <x v="0"/>
    <m/>
    <x v="0"/>
  </r>
  <r>
    <d v="2025-04-09T00:00:00"/>
    <x v="0"/>
    <n v="2025"/>
    <s v="CONTITRADE - 04/2025 5002852700         "/>
    <n v="61552000"/>
    <n v="-24.9"/>
    <x v="3"/>
    <s v="5002852700"/>
    <s v="AC "/>
    <x v="1"/>
    <x v="9"/>
    <x v="15"/>
    <x v="0"/>
    <m/>
    <x v="0"/>
  </r>
  <r>
    <d v="2025-04-09T00:00:00"/>
    <x v="0"/>
    <n v="2025"/>
    <s v="DEVINFRA 03/2025 2025.04.01             "/>
    <n v="61104000"/>
    <n v="-448"/>
    <x v="2"/>
    <s v="2025.04.01"/>
    <s v="AC "/>
    <x v="1"/>
    <x v="2"/>
    <x v="2"/>
    <x v="0"/>
    <m/>
    <x v="0"/>
  </r>
  <r>
    <d v="2025-04-09T00:00:00"/>
    <x v="0"/>
    <n v="2025"/>
    <s v="DEVINFRA 03/2025 2025.04.02             "/>
    <n v="61104000"/>
    <n v="-438"/>
    <x v="2"/>
    <s v="2025.04.02"/>
    <s v="AC "/>
    <x v="1"/>
    <x v="2"/>
    <x v="2"/>
    <x v="0"/>
    <m/>
    <x v="0"/>
  </r>
  <r>
    <d v="2025-04-09T00:00:00"/>
    <x v="0"/>
    <n v="2025"/>
    <s v="DEVINFRA 03/2025 2025.04.03             "/>
    <n v="61104000"/>
    <n v="-518"/>
    <x v="2"/>
    <s v="2025.04.03"/>
    <s v="AC "/>
    <x v="1"/>
    <x v="2"/>
    <x v="2"/>
    <x v="0"/>
    <m/>
    <x v="0"/>
  </r>
  <r>
    <d v="2025-04-09T00:00:00"/>
    <x v="0"/>
    <n v="2025"/>
    <s v="DEVINFRA 03/2025 2025.04.04             "/>
    <n v="61104000"/>
    <n v="-154"/>
    <x v="2"/>
    <s v="2025.04.04"/>
    <s v="AC "/>
    <x v="1"/>
    <x v="2"/>
    <x v="2"/>
    <x v="0"/>
    <m/>
    <x v="0"/>
  </r>
  <r>
    <d v="2025-04-09T00:00:00"/>
    <x v="0"/>
    <n v="2025"/>
    <s v="DEVINFRA 03/2025 2025.04.05             "/>
    <n v="61104000"/>
    <n v="-1500"/>
    <x v="3"/>
    <s v="2025.04.05"/>
    <s v="AC "/>
    <x v="1"/>
    <x v="2"/>
    <x v="2"/>
    <x v="0"/>
    <m/>
    <x v="0"/>
  </r>
  <r>
    <d v="2025-04-09T00:00:00"/>
    <x v="0"/>
    <n v="2025"/>
    <s v="FFIMO 01/2025 25-F00711                 "/>
    <n v="60400000"/>
    <n v="-750"/>
    <x v="4"/>
    <s v="25-F00711"/>
    <s v="AC "/>
    <x v="1"/>
    <x v="1"/>
    <x v="19"/>
    <x v="0"/>
    <m/>
    <x v="0"/>
  </r>
  <r>
    <d v="2025-04-09T00:00:00"/>
    <x v="0"/>
    <n v="2025"/>
    <s v="FGARAGEG 04/2025 2025000472             "/>
    <n v="61552000"/>
    <n v="-565.92999999999995"/>
    <x v="2"/>
    <s v="2025000472"/>
    <s v="AC "/>
    <x v="1"/>
    <x v="9"/>
    <x v="15"/>
    <x v="0"/>
    <m/>
    <x v="0"/>
  </r>
  <r>
    <d v="2025-04-09T00:00:00"/>
    <x v="0"/>
    <n v="2025"/>
    <s v="FGARAGEG 04/2025 2025000473             "/>
    <n v="61552000"/>
    <n v="-190.01"/>
    <x v="2"/>
    <s v="2025000473"/>
    <s v="AC "/>
    <x v="1"/>
    <x v="9"/>
    <x v="15"/>
    <x v="0"/>
    <m/>
    <x v="0"/>
  </r>
  <r>
    <d v="2025-04-09T00:00:00"/>
    <x v="0"/>
    <n v="2025"/>
    <s v="Honoraire - Rédaction Bail Savoie       "/>
    <n v="62275000"/>
    <n v="-1200"/>
    <x v="1"/>
    <s v="FAC00000631"/>
    <s v="FG "/>
    <x v="2"/>
    <x v="10"/>
    <x v="4"/>
    <x v="1"/>
    <m/>
    <x v="0"/>
  </r>
  <r>
    <d v="2025-04-09T00:00:00"/>
    <x v="0"/>
    <n v="2025"/>
    <s v="INNOV'C 03/2025 FAC023                  "/>
    <n v="61104000"/>
    <n v="-234"/>
    <x v="2"/>
    <s v="FAC023"/>
    <s v="AC "/>
    <x v="1"/>
    <x v="2"/>
    <x v="2"/>
    <x v="0"/>
    <m/>
    <x v="0"/>
  </r>
  <r>
    <d v="2025-04-09T00:00:00"/>
    <x v="0"/>
    <n v="2025"/>
    <s v="INNOV'C 03/2025 FAC024                  "/>
    <n v="61104000"/>
    <n v="-16738.66"/>
    <x v="2"/>
    <s v="FAC024"/>
    <s v="AC "/>
    <x v="1"/>
    <x v="2"/>
    <x v="2"/>
    <x v="0"/>
    <m/>
    <x v="0"/>
  </r>
  <r>
    <d v="2025-04-09T00:00:00"/>
    <x v="0"/>
    <n v="2025"/>
    <s v="INNOV'C 03/2025 FAC025                  "/>
    <n v="61104000"/>
    <n v="-336"/>
    <x v="2"/>
    <s v="FAC025"/>
    <s v="AC "/>
    <x v="1"/>
    <x v="2"/>
    <x v="2"/>
    <x v="0"/>
    <m/>
    <x v="0"/>
  </r>
  <r>
    <d v="2025-04-09T00:00:00"/>
    <x v="0"/>
    <n v="2025"/>
    <s v="INNOV'C 03/2025 FAC026                  "/>
    <n v="61104000"/>
    <n v="-150"/>
    <x v="2"/>
    <s v="FAC026"/>
    <s v="AC "/>
    <x v="1"/>
    <x v="2"/>
    <x v="2"/>
    <x v="0"/>
    <m/>
    <x v="0"/>
  </r>
  <r>
    <d v="2025-04-09T00:00:00"/>
    <x v="0"/>
    <n v="2025"/>
    <s v="IRIS INGEN 03/2025 1881 AXE_2025        "/>
    <n v="61104000"/>
    <n v="-2049.29"/>
    <x v="3"/>
    <s v="1881AXE_2025"/>
    <s v="AC "/>
    <x v="1"/>
    <x v="2"/>
    <x v="2"/>
    <x v="0"/>
    <m/>
    <x v="0"/>
  </r>
  <r>
    <d v="2025-04-09T00:00:00"/>
    <x v="0"/>
    <n v="2025"/>
    <s v="IRIS INGEN 03/2025 1882 AXE_2025        "/>
    <n v="61104000"/>
    <n v="-2649.49"/>
    <x v="3"/>
    <s v="1882AXE_2025"/>
    <s v="AC "/>
    <x v="1"/>
    <x v="2"/>
    <x v="2"/>
    <x v="0"/>
    <m/>
    <x v="0"/>
  </r>
  <r>
    <d v="2025-04-09T00:00:00"/>
    <x v="0"/>
    <n v="2025"/>
    <s v="IRIS INGEN 03/2025 1886 AXE_2025        "/>
    <n v="61104000"/>
    <n v="-1513.91"/>
    <x v="3"/>
    <s v="1886AXE_2025"/>
    <s v="AC "/>
    <x v="1"/>
    <x v="2"/>
    <x v="2"/>
    <x v="0"/>
    <m/>
    <x v="0"/>
  </r>
  <r>
    <d v="2025-04-09T00:00:00"/>
    <x v="0"/>
    <n v="2025"/>
    <s v="IRIS INGEN 03/2025 1899 AXE_2025        "/>
    <n v="61104000"/>
    <n v="-565.54999999999995"/>
    <x v="0"/>
    <s v="1899AXE_2025"/>
    <s v="AC "/>
    <x v="1"/>
    <x v="2"/>
    <x v="2"/>
    <x v="0"/>
    <m/>
    <x v="0"/>
  </r>
  <r>
    <d v="2025-04-09T00:00:00"/>
    <x v="0"/>
    <n v="2025"/>
    <s v="IRIS INGEN 03/2025 1904 AXE_2025        "/>
    <n v="61104000"/>
    <n v="-430.15"/>
    <x v="0"/>
    <s v="1904AXE_2025"/>
    <s v="AC "/>
    <x v="1"/>
    <x v="2"/>
    <x v="2"/>
    <x v="0"/>
    <m/>
    <x v="0"/>
  </r>
  <r>
    <d v="2025-04-09T00:00:00"/>
    <x v="0"/>
    <n v="2025"/>
    <s v="LIDA 03/2025 7500000                    "/>
    <n v="61104000"/>
    <n v="-32250"/>
    <x v="2"/>
    <s v="7500000"/>
    <s v="AC "/>
    <x v="1"/>
    <x v="2"/>
    <x v="2"/>
    <x v="0"/>
    <m/>
    <x v="0"/>
  </r>
  <r>
    <d v="2025-04-09T00:00:00"/>
    <x v="0"/>
    <n v="2025"/>
    <s v="PJ TELECOM 03/2025 0425/0211            "/>
    <n v="60400000"/>
    <n v="-20"/>
    <x v="4"/>
    <s v="0425/0211"/>
    <s v="AC "/>
    <x v="1"/>
    <x v="1"/>
    <x v="19"/>
    <x v="0"/>
    <m/>
    <x v="0"/>
  </r>
  <r>
    <d v="2025-04-09T00:00:00"/>
    <x v="0"/>
    <n v="2025"/>
    <s v="PJ TELECOM 03/2025 0425/0212            "/>
    <n v="60400000"/>
    <n v="-80"/>
    <x v="4"/>
    <s v="0425/0212"/>
    <s v="AC "/>
    <x v="1"/>
    <x v="1"/>
    <x v="19"/>
    <x v="0"/>
    <m/>
    <x v="0"/>
  </r>
  <r>
    <d v="2025-04-09T00:00:00"/>
    <x v="0"/>
    <n v="2025"/>
    <s v="PJ TELECOM 03/2025 0425/0213            "/>
    <n v="60400000"/>
    <n v="-20"/>
    <x v="4"/>
    <s v="0425/0213"/>
    <s v="AC "/>
    <x v="1"/>
    <x v="1"/>
    <x v="19"/>
    <x v="0"/>
    <m/>
    <x v="0"/>
  </r>
  <r>
    <d v="2025-04-09T00:00:00"/>
    <x v="0"/>
    <n v="2025"/>
    <s v="PJ TELECOM 03/2025 0425/0214            "/>
    <n v="60400000"/>
    <n v="-105"/>
    <x v="4"/>
    <s v="0425/0214"/>
    <s v="AC "/>
    <x v="1"/>
    <x v="1"/>
    <x v="19"/>
    <x v="0"/>
    <m/>
    <x v="0"/>
  </r>
  <r>
    <d v="2025-04-09T00:00:00"/>
    <x v="0"/>
    <n v="2025"/>
    <s v="PJ TELECOM 03/2025 0425/0215            "/>
    <n v="60400000"/>
    <n v="-20"/>
    <x v="4"/>
    <s v="0425/0215"/>
    <s v="AC "/>
    <x v="1"/>
    <x v="1"/>
    <x v="19"/>
    <x v="0"/>
    <m/>
    <x v="0"/>
  </r>
  <r>
    <d v="2025-04-09T00:00:00"/>
    <x v="0"/>
    <n v="2025"/>
    <s v="PJ TELECOM 03/2025 0425/0216            "/>
    <n v="60400000"/>
    <n v="-75"/>
    <x v="4"/>
    <s v="0425/0216"/>
    <s v="AC "/>
    <x v="1"/>
    <x v="1"/>
    <x v="19"/>
    <x v="0"/>
    <m/>
    <x v="0"/>
  </r>
  <r>
    <d v="2025-04-09T00:00:00"/>
    <x v="0"/>
    <n v="2025"/>
    <s v="PJ TELECOM 03/2025 0425/0217            "/>
    <n v="60400000"/>
    <n v="-85"/>
    <x v="4"/>
    <s v="0425/0217"/>
    <s v="AC "/>
    <x v="1"/>
    <x v="1"/>
    <x v="19"/>
    <x v="0"/>
    <m/>
    <x v="0"/>
  </r>
  <r>
    <d v="2025-04-09T00:00:00"/>
    <x v="0"/>
    <n v="2025"/>
    <s v="PJ TELECOM 03/2025 0425/0218            "/>
    <n v="60400000"/>
    <n v="-20"/>
    <x v="4"/>
    <s v="0425/0218"/>
    <s v="AC "/>
    <x v="1"/>
    <x v="1"/>
    <x v="19"/>
    <x v="0"/>
    <m/>
    <x v="0"/>
  </r>
  <r>
    <d v="2025-04-09T00:00:00"/>
    <x v="0"/>
    <n v="2025"/>
    <s v="PJ TELECOM 03/2025 0425/0219            "/>
    <n v="60400000"/>
    <n v="-165"/>
    <x v="4"/>
    <s v="0425/0219"/>
    <s v="AC "/>
    <x v="1"/>
    <x v="1"/>
    <x v="19"/>
    <x v="0"/>
    <m/>
    <x v="0"/>
  </r>
  <r>
    <d v="2025-04-09T00:00:00"/>
    <x v="0"/>
    <n v="2025"/>
    <s v="PJ TELECOM 03/2025 0425/0220            "/>
    <n v="60400000"/>
    <n v="-20"/>
    <x v="4"/>
    <s v="0425/0220"/>
    <s v="AC "/>
    <x v="1"/>
    <x v="1"/>
    <x v="19"/>
    <x v="0"/>
    <m/>
    <x v="0"/>
  </r>
  <r>
    <d v="2025-04-09T00:00:00"/>
    <x v="0"/>
    <n v="2025"/>
    <s v="SFR 164787 03/2025                      "/>
    <n v="70452000"/>
    <n v="1000"/>
    <x v="2"/>
    <s v="FAC2025.04.0026"/>
    <s v="VT "/>
    <x v="0"/>
    <x v="0"/>
    <x v="0"/>
    <x v="0"/>
    <m/>
    <x v="0"/>
  </r>
  <r>
    <d v="2025-04-09T00:00:00"/>
    <x v="0"/>
    <n v="2025"/>
    <s v="SMT 03/2025 FAC007561                   "/>
    <n v="61104000"/>
    <n v="-835"/>
    <x v="3"/>
    <s v="FAC007561"/>
    <s v="AC "/>
    <x v="1"/>
    <x v="2"/>
    <x v="2"/>
    <x v="0"/>
    <m/>
    <x v="0"/>
  </r>
  <r>
    <d v="2025-04-09T00:00:00"/>
    <x v="0"/>
    <n v="2025"/>
    <s v="SMT 03/2025 FAC007562                   "/>
    <n v="61104000"/>
    <n v="-4315"/>
    <x v="3"/>
    <s v="FAC007562"/>
    <s v="AC "/>
    <x v="1"/>
    <x v="2"/>
    <x v="2"/>
    <x v="0"/>
    <m/>
    <x v="0"/>
  </r>
  <r>
    <d v="2025-04-10T00:00:00"/>
    <x v="0"/>
    <n v="2025"/>
    <s v="ALTICE FRANCE 164708 03/2025            "/>
    <n v="70452000"/>
    <n v="2510.54"/>
    <x v="2"/>
    <s v="FAC2025.04.0033"/>
    <s v="VT "/>
    <x v="0"/>
    <x v="0"/>
    <x v="0"/>
    <x v="0"/>
    <m/>
    <x v="0"/>
  </r>
  <r>
    <d v="2025-04-10T00:00:00"/>
    <x v="0"/>
    <n v="2025"/>
    <s v="ALTICE FRANCE 167092 03/2025            "/>
    <n v="70452000"/>
    <n v="5402.05"/>
    <x v="2"/>
    <s v="FAC2025.04.0039"/>
    <s v="VT "/>
    <x v="0"/>
    <x v="0"/>
    <x v="0"/>
    <x v="0"/>
    <m/>
    <x v="0"/>
  </r>
  <r>
    <d v="2025-04-10T00:00:00"/>
    <x v="0"/>
    <n v="2025"/>
    <s v="ALTICE FRANCE 171221 03/2025            "/>
    <n v="70452000"/>
    <n v="2645.4"/>
    <x v="2"/>
    <s v="FAC2025.04.0042"/>
    <s v="VT "/>
    <x v="0"/>
    <x v="0"/>
    <x v="0"/>
    <x v="0"/>
    <m/>
    <x v="0"/>
  </r>
  <r>
    <d v="2025-04-10T00:00:00"/>
    <x v="0"/>
    <n v="2025"/>
    <s v="ALTICE FRANCE 171802 03/2025            "/>
    <n v="70452000"/>
    <n v="2731.1"/>
    <x v="2"/>
    <s v="FAC2025.04.0038"/>
    <s v="VT "/>
    <x v="0"/>
    <x v="0"/>
    <x v="0"/>
    <x v="0"/>
    <m/>
    <x v="0"/>
  </r>
  <r>
    <d v="2025-04-10T00:00:00"/>
    <x v="0"/>
    <n v="2025"/>
    <s v="ALTICE FRANCE 173424 03/2025            "/>
    <n v="70452000"/>
    <n v="3817.78"/>
    <x v="2"/>
    <s v="FAC2025.04.0036"/>
    <s v="VT "/>
    <x v="0"/>
    <x v="0"/>
    <x v="0"/>
    <x v="0"/>
    <m/>
    <x v="0"/>
  </r>
  <r>
    <d v="2025-04-10T00:00:00"/>
    <x v="0"/>
    <n v="2025"/>
    <s v="ALTICE FRANCE 173815 03/2025            "/>
    <n v="70452000"/>
    <n v="1091.8900000000001"/>
    <x v="0"/>
    <s v="FAC2025.04.0046"/>
    <s v="VT "/>
    <x v="0"/>
    <x v="0"/>
    <x v="0"/>
    <x v="0"/>
    <m/>
    <x v="0"/>
  </r>
  <r>
    <d v="2025-04-10T00:00:00"/>
    <x v="0"/>
    <n v="2025"/>
    <s v="ALTICE FRANCE 174605 03/2025            "/>
    <n v="70452000"/>
    <n v="970"/>
    <x v="2"/>
    <s v="FAC2025.04.0045"/>
    <s v="VT "/>
    <x v="0"/>
    <x v="0"/>
    <x v="0"/>
    <x v="0"/>
    <m/>
    <x v="0"/>
  </r>
  <r>
    <d v="2025-04-10T00:00:00"/>
    <x v="0"/>
    <n v="2025"/>
    <s v="ALTICE FRANCE 174629 03/2025            "/>
    <n v="70452000"/>
    <n v="3744.11"/>
    <x v="2"/>
    <s v="FAC2025.04.0037"/>
    <s v="VT "/>
    <x v="0"/>
    <x v="0"/>
    <x v="0"/>
    <x v="0"/>
    <m/>
    <x v="0"/>
  </r>
  <r>
    <d v="2025-04-10T00:00:00"/>
    <x v="0"/>
    <n v="2025"/>
    <s v="ALTICE FRANCE 174648 03/2025            "/>
    <n v="70452000"/>
    <n v="970"/>
    <x v="2"/>
    <s v="FAC2025.04.0035"/>
    <s v="VT "/>
    <x v="0"/>
    <x v="0"/>
    <x v="0"/>
    <x v="0"/>
    <m/>
    <x v="0"/>
  </r>
  <r>
    <d v="2025-04-10T00:00:00"/>
    <x v="0"/>
    <n v="2025"/>
    <s v="ALTICE FRANCE 174662 03/2025            "/>
    <n v="70452000"/>
    <n v="3500"/>
    <x v="2"/>
    <s v="FAC2025.04.0034"/>
    <s v="VT "/>
    <x v="0"/>
    <x v="0"/>
    <x v="0"/>
    <x v="0"/>
    <m/>
    <x v="0"/>
  </r>
  <r>
    <d v="2025-04-10T00:00:00"/>
    <x v="0"/>
    <n v="2025"/>
    <s v="ALTICE FRANCE 175171 03/2025            "/>
    <n v="70452000"/>
    <n v="2881.41"/>
    <x v="2"/>
    <s v="FAC2025.04.0041"/>
    <s v="VT "/>
    <x v="0"/>
    <x v="0"/>
    <x v="0"/>
    <x v="0"/>
    <m/>
    <x v="0"/>
  </r>
  <r>
    <d v="2025-04-10T00:00:00"/>
    <x v="0"/>
    <n v="2025"/>
    <s v="Charges Locatives - Mery (73) - 04/2025 "/>
    <n v="61420000"/>
    <n v="-80"/>
    <x v="1"/>
    <s v="100425/01"/>
    <s v="FG "/>
    <x v="2"/>
    <x v="5"/>
    <x v="11"/>
    <x v="1"/>
    <m/>
    <x v="0"/>
  </r>
  <r>
    <d v="2025-04-10T00:00:00"/>
    <x v="0"/>
    <n v="2025"/>
    <s v="CHARMILLES 04/2025 90705-1              "/>
    <n v="62510000"/>
    <n v="-95.45"/>
    <x v="0"/>
    <s v="90705-1"/>
    <s v="AC "/>
    <x v="2"/>
    <x v="5"/>
    <x v="23"/>
    <x v="1"/>
    <m/>
    <x v="0"/>
  </r>
  <r>
    <d v="2025-04-10T00:00:00"/>
    <x v="0"/>
    <n v="2025"/>
    <s v="CHARMILLES 04/2025 90705-1              "/>
    <n v="62511000"/>
    <n v="-1.6"/>
    <x v="0"/>
    <s v="90705-1"/>
    <s v="AC "/>
    <x v="2"/>
    <x v="5"/>
    <x v="23"/>
    <x v="1"/>
    <m/>
    <x v="0"/>
  </r>
  <r>
    <d v="2025-04-10T00:00:00"/>
    <x v="0"/>
    <n v="2025"/>
    <s v="COMPLETEL 175145 03/2025                "/>
    <n v="70452000"/>
    <n v="3500"/>
    <x v="2"/>
    <s v="FAC2025.04.0044"/>
    <s v="VT "/>
    <x v="0"/>
    <x v="0"/>
    <x v="0"/>
    <x v="0"/>
    <m/>
    <x v="0"/>
  </r>
  <r>
    <d v="2025-04-10T00:00:00"/>
    <x v="0"/>
    <n v="2025"/>
    <s v="COMPLETEL 175377 03/2025                "/>
    <n v="70452000"/>
    <n v="3500"/>
    <x v="0"/>
    <s v="FAC2025.04.0043"/>
    <s v="VT "/>
    <x v="0"/>
    <x v="0"/>
    <x v="0"/>
    <x v="0"/>
    <m/>
    <x v="0"/>
  </r>
  <r>
    <d v="2025-04-10T00:00:00"/>
    <x v="0"/>
    <n v="2025"/>
    <s v="DEVINFRA 03/2025 2025.04.06             "/>
    <n v="61104000"/>
    <n v="-7200"/>
    <x v="2"/>
    <s v="2025.04.06"/>
    <s v="AC "/>
    <x v="1"/>
    <x v="2"/>
    <x v="2"/>
    <x v="0"/>
    <m/>
    <x v="0"/>
  </r>
  <r>
    <d v="2025-04-10T00:00:00"/>
    <x v="0"/>
    <n v="2025"/>
    <s v="Fais renseignements speciaux            "/>
    <n v="62781500"/>
    <n v="-191"/>
    <x v="5"/>
    <m/>
    <s v="SG "/>
    <x v="4"/>
    <x v="7"/>
    <x v="6"/>
    <x v="3"/>
    <m/>
    <x v="0"/>
  </r>
  <r>
    <d v="2025-04-10T00:00:00"/>
    <x v="0"/>
    <n v="2025"/>
    <s v="FD Ibis St 04/2025 HB80851429           "/>
    <n v="62510000"/>
    <n v="-406.77"/>
    <x v="2"/>
    <s v="HB80851429"/>
    <s v="AC "/>
    <x v="2"/>
    <x v="5"/>
    <x v="23"/>
    <x v="1"/>
    <m/>
    <x v="0"/>
  </r>
  <r>
    <d v="2025-04-10T00:00:00"/>
    <x v="0"/>
    <n v="2025"/>
    <s v="FD Ibis St 04/2025 HB80851429           "/>
    <n v="62511000"/>
    <n v="-7.04"/>
    <x v="2"/>
    <s v="HB80851429"/>
    <s v="AC "/>
    <x v="2"/>
    <x v="5"/>
    <x v="23"/>
    <x v="1"/>
    <m/>
    <x v="0"/>
  </r>
  <r>
    <d v="2025-04-10T00:00:00"/>
    <x v="0"/>
    <n v="2025"/>
    <s v="FG.H.T 03/2025 2025/0106                "/>
    <n v="61104000"/>
    <n v="-2000"/>
    <x v="2"/>
    <s v="2025/0106"/>
    <s v="AC "/>
    <x v="1"/>
    <x v="2"/>
    <x v="2"/>
    <x v="0"/>
    <m/>
    <x v="0"/>
  </r>
  <r>
    <d v="2025-04-10T00:00:00"/>
    <x v="0"/>
    <n v="2025"/>
    <s v="GONTHIER 03/2025 355                    "/>
    <n v="61100000"/>
    <n v="-6045"/>
    <x v="3"/>
    <s v="355"/>
    <s v="AC "/>
    <x v="1"/>
    <x v="2"/>
    <x v="2"/>
    <x v="0"/>
    <m/>
    <x v="0"/>
  </r>
  <r>
    <d v="2025-04-10T00:00:00"/>
    <x v="0"/>
    <n v="2025"/>
    <s v="IRIS INGEN 03/2025 1880 AXE_2025        "/>
    <n v="61104000"/>
    <n v="-1113.6199999999999"/>
    <x v="3"/>
    <s v="1880AXE_2025"/>
    <s v="AC "/>
    <x v="1"/>
    <x v="2"/>
    <x v="2"/>
    <x v="0"/>
    <m/>
    <x v="0"/>
  </r>
  <r>
    <d v="2025-04-10T00:00:00"/>
    <x v="0"/>
    <n v="2025"/>
    <s v="IRIS INGEN 03/2025 1883 AXE_2025        "/>
    <n v="61104000"/>
    <n v="-348.79"/>
    <x v="3"/>
    <s v="1883AXE_2025"/>
    <s v="AC "/>
    <x v="1"/>
    <x v="2"/>
    <x v="2"/>
    <x v="0"/>
    <m/>
    <x v="0"/>
  </r>
  <r>
    <d v="2025-04-10T00:00:00"/>
    <x v="0"/>
    <n v="2025"/>
    <s v="IRIS INGEN 03/2025 1884 AXE_2025        "/>
    <n v="61104000"/>
    <n v="-474.6"/>
    <x v="3"/>
    <s v="1884AXE_2025"/>
    <s v="AC "/>
    <x v="1"/>
    <x v="2"/>
    <x v="2"/>
    <x v="0"/>
    <m/>
    <x v="0"/>
  </r>
  <r>
    <d v="2025-04-10T00:00:00"/>
    <x v="0"/>
    <n v="2025"/>
    <s v="IRIS INGEN 03/2025 1885 AXE_2025        "/>
    <n v="61104000"/>
    <n v="-3488.74"/>
    <x v="3"/>
    <s v="1885AXE_2025"/>
    <s v="AC "/>
    <x v="1"/>
    <x v="2"/>
    <x v="2"/>
    <x v="0"/>
    <m/>
    <x v="0"/>
  </r>
  <r>
    <d v="2025-04-10T00:00:00"/>
    <x v="0"/>
    <n v="2025"/>
    <s v="IRIS INGEN 03/2025 1887 AXE_2025        "/>
    <n v="61104000"/>
    <n v="-404.78"/>
    <x v="3"/>
    <s v="1887AXE_2025"/>
    <s v="AC "/>
    <x v="1"/>
    <x v="2"/>
    <x v="2"/>
    <x v="0"/>
    <m/>
    <x v="0"/>
  </r>
  <r>
    <d v="2025-04-10T00:00:00"/>
    <x v="0"/>
    <n v="2025"/>
    <s v="IRIS INGEN 03/2025 1888 AXE_2025        "/>
    <n v="61104000"/>
    <n v="-1375.26"/>
    <x v="3"/>
    <s v="1888AXE_2025"/>
    <s v="AC "/>
    <x v="1"/>
    <x v="2"/>
    <x v="2"/>
    <x v="0"/>
    <m/>
    <x v="0"/>
  </r>
  <r>
    <d v="2025-04-10T00:00:00"/>
    <x v="0"/>
    <n v="2025"/>
    <s v="IRIS INGEN 03/2025 1889 AXE_2025        "/>
    <n v="61104000"/>
    <n v="-761.5"/>
    <x v="3"/>
    <s v="1889AXE_2025"/>
    <s v="AC "/>
    <x v="1"/>
    <x v="2"/>
    <x v="2"/>
    <x v="0"/>
    <m/>
    <x v="0"/>
  </r>
  <r>
    <d v="2025-04-10T00:00:00"/>
    <x v="0"/>
    <n v="2025"/>
    <s v="IRIS INGEN 03/2025 1890 AXE_2025        "/>
    <n v="61104000"/>
    <n v="-2562.4699999999998"/>
    <x v="3"/>
    <s v="1890AXE_2025"/>
    <s v="AC "/>
    <x v="1"/>
    <x v="2"/>
    <x v="2"/>
    <x v="0"/>
    <m/>
    <x v="0"/>
  </r>
  <r>
    <d v="2025-04-10T00:00:00"/>
    <x v="0"/>
    <n v="2025"/>
    <s v="IRIS INGEN 03/2025 1891 AXE_2025        "/>
    <n v="61104000"/>
    <n v="-4057.04"/>
    <x v="3"/>
    <s v="1891AXE_2025"/>
    <s v="AC "/>
    <x v="1"/>
    <x v="2"/>
    <x v="2"/>
    <x v="0"/>
    <m/>
    <x v="0"/>
  </r>
  <r>
    <d v="2025-04-10T00:00:00"/>
    <x v="0"/>
    <n v="2025"/>
    <s v="IRIS INGEN 03/2025 1892 AXE_2025        "/>
    <n v="61104000"/>
    <n v="-654"/>
    <x v="0"/>
    <s v="1892AXE_2025"/>
    <s v="AC "/>
    <x v="1"/>
    <x v="2"/>
    <x v="2"/>
    <x v="0"/>
    <m/>
    <x v="0"/>
  </r>
  <r>
    <d v="2025-04-10T00:00:00"/>
    <x v="0"/>
    <n v="2025"/>
    <s v="IRIS INGEN 03/2025 1893 AXE_2025        "/>
    <n v="61104000"/>
    <n v="-4432.5"/>
    <x v="0"/>
    <s v="1893AXE_2025"/>
    <s v="AC "/>
    <x v="1"/>
    <x v="2"/>
    <x v="2"/>
    <x v="0"/>
    <m/>
    <x v="0"/>
  </r>
  <r>
    <d v="2025-04-10T00:00:00"/>
    <x v="0"/>
    <n v="2025"/>
    <s v="IRIS INGEN 03/2025 1894 AXE_2025        "/>
    <n v="61104000"/>
    <n v="-1428.43"/>
    <x v="0"/>
    <s v="1894AXE_2025"/>
    <s v="AC "/>
    <x v="1"/>
    <x v="2"/>
    <x v="2"/>
    <x v="0"/>
    <m/>
    <x v="0"/>
  </r>
  <r>
    <d v="2025-04-10T00:00:00"/>
    <x v="0"/>
    <n v="2025"/>
    <s v="IRIS INGEN 03/2025 1895 AXE_2025        "/>
    <n v="61104000"/>
    <n v="-634.99"/>
    <x v="0"/>
    <s v="1895AXE_2025"/>
    <s v="AC "/>
    <x v="1"/>
    <x v="2"/>
    <x v="2"/>
    <x v="0"/>
    <m/>
    <x v="0"/>
  </r>
  <r>
    <d v="2025-04-10T00:00:00"/>
    <x v="0"/>
    <n v="2025"/>
    <s v="IRIS INGEN 03/2025 1896 AXE_2025        "/>
    <n v="61104000"/>
    <n v="-1400"/>
    <x v="0"/>
    <s v="1896AXE_2025"/>
    <s v="AC "/>
    <x v="1"/>
    <x v="2"/>
    <x v="2"/>
    <x v="0"/>
    <m/>
    <x v="0"/>
  </r>
  <r>
    <d v="2025-04-10T00:00:00"/>
    <x v="0"/>
    <n v="2025"/>
    <s v="IRIS INGEN 03/2025 1897 AXE_2025        "/>
    <n v="61104000"/>
    <n v="-2337.1"/>
    <x v="0"/>
    <s v="1897AXE_2025"/>
    <s v="AC "/>
    <x v="1"/>
    <x v="2"/>
    <x v="2"/>
    <x v="0"/>
    <m/>
    <x v="0"/>
  </r>
  <r>
    <d v="2025-04-10T00:00:00"/>
    <x v="0"/>
    <n v="2025"/>
    <s v="IRIS INGEN 03/2025 1898 AXE_2025        "/>
    <n v="61104000"/>
    <n v="-1400"/>
    <x v="0"/>
    <s v="1898AXE_2025"/>
    <s v="AC "/>
    <x v="1"/>
    <x v="2"/>
    <x v="2"/>
    <x v="0"/>
    <m/>
    <x v="0"/>
  </r>
  <r>
    <d v="2025-04-10T00:00:00"/>
    <x v="0"/>
    <n v="2025"/>
    <s v="IRIS INGEN 03/2025 1900 AXE_2025        "/>
    <n v="61104000"/>
    <n v="-461.08"/>
    <x v="0"/>
    <s v="1900AXE_2025"/>
    <s v="AC "/>
    <x v="1"/>
    <x v="2"/>
    <x v="2"/>
    <x v="0"/>
    <m/>
    <x v="0"/>
  </r>
  <r>
    <d v="2025-04-10T00:00:00"/>
    <x v="0"/>
    <n v="2025"/>
    <s v="IRIS INGEN 03/2025 1901 AXE_2025        "/>
    <n v="61104000"/>
    <n v="-539.39"/>
    <x v="0"/>
    <s v="1901AXE_2025"/>
    <s v="AC "/>
    <x v="1"/>
    <x v="2"/>
    <x v="2"/>
    <x v="0"/>
    <m/>
    <x v="0"/>
  </r>
  <r>
    <d v="2025-04-10T00:00:00"/>
    <x v="0"/>
    <n v="2025"/>
    <s v="K2 04/2025 FC00029187                   "/>
    <n v="60631000"/>
    <n v="-1275.6199999999999"/>
    <x v="0"/>
    <s v="FC00029187"/>
    <s v="AC "/>
    <x v="1"/>
    <x v="9"/>
    <x v="20"/>
    <x v="0"/>
    <m/>
    <x v="0"/>
  </r>
  <r>
    <d v="2025-04-10T00:00:00"/>
    <x v="0"/>
    <n v="2025"/>
    <s v="K2 04/2025 FC00029189                   "/>
    <n v="60631000"/>
    <n v="-335.67"/>
    <x v="0"/>
    <s v="FC00029189"/>
    <s v="AC "/>
    <x v="1"/>
    <x v="9"/>
    <x v="20"/>
    <x v="0"/>
    <m/>
    <x v="0"/>
  </r>
  <r>
    <d v="2025-04-10T00:00:00"/>
    <x v="0"/>
    <n v="2025"/>
    <s v="Loyer- Mery (73) - 04/2025              "/>
    <n v="61329560"/>
    <n v="-2133"/>
    <x v="1"/>
    <s v="100425/01"/>
    <s v="FG "/>
    <x v="2"/>
    <x v="5"/>
    <x v="11"/>
    <x v="1"/>
    <m/>
    <x v="0"/>
  </r>
  <r>
    <d v="2025-04-10T00:00:00"/>
    <x v="0"/>
    <n v="2025"/>
    <s v="NOCEA 04/2025 250413692 - NPP           "/>
    <n v="61525000"/>
    <n v="-368.32"/>
    <x v="3"/>
    <s v="250413692"/>
    <s v="AC "/>
    <x v="2"/>
    <x v="5"/>
    <x v="11"/>
    <x v="1"/>
    <m/>
    <x v="0"/>
  </r>
  <r>
    <d v="2025-04-10T00:00:00"/>
    <x v="0"/>
    <n v="2025"/>
    <s v="PJ TELECOM 03/2025 0425/0221            "/>
    <n v="60400000"/>
    <n v="-75"/>
    <x v="4"/>
    <s v="0425/0221"/>
    <s v="AC "/>
    <x v="1"/>
    <x v="1"/>
    <x v="19"/>
    <x v="0"/>
    <m/>
    <x v="0"/>
  </r>
  <r>
    <d v="2025-04-10T00:00:00"/>
    <x v="0"/>
    <n v="2025"/>
    <s v="PJ TELECOM 03/2025 0425/0222            "/>
    <n v="60400000"/>
    <n v="-20"/>
    <x v="4"/>
    <s v="0425/0222"/>
    <s v="AC "/>
    <x v="1"/>
    <x v="1"/>
    <x v="19"/>
    <x v="0"/>
    <m/>
    <x v="0"/>
  </r>
  <r>
    <d v="2025-04-10T00:00:00"/>
    <x v="0"/>
    <n v="2025"/>
    <s v="PJ TELECOM 03/2025 0425/0224            "/>
    <n v="60400000"/>
    <n v="-20"/>
    <x v="4"/>
    <s v="0425/0224"/>
    <s v="AC "/>
    <x v="1"/>
    <x v="1"/>
    <x v="19"/>
    <x v="0"/>
    <m/>
    <x v="0"/>
  </r>
  <r>
    <d v="2025-04-10T00:00:00"/>
    <x v="0"/>
    <n v="2025"/>
    <s v="PJ TELECOM 03/2025 0425/0225            "/>
    <n v="60400000"/>
    <n v="-20"/>
    <x v="4"/>
    <s v="0425/0225"/>
    <s v="AC "/>
    <x v="1"/>
    <x v="1"/>
    <x v="19"/>
    <x v="0"/>
    <m/>
    <x v="0"/>
  </r>
  <r>
    <d v="2025-04-10T00:00:00"/>
    <x v="0"/>
    <n v="2025"/>
    <s v="PJ TELECOM 03/2025 0425/0226            "/>
    <n v="60400000"/>
    <n v="-105"/>
    <x v="4"/>
    <s v="0425/0226"/>
    <s v="AC "/>
    <x v="1"/>
    <x v="1"/>
    <x v="19"/>
    <x v="0"/>
    <m/>
    <x v="0"/>
  </r>
  <r>
    <d v="2025-04-10T00:00:00"/>
    <x v="0"/>
    <n v="2025"/>
    <s v="PJ TELECOM 03/2025 0425/0227            "/>
    <n v="60400000"/>
    <n v="-105"/>
    <x v="4"/>
    <s v="0425/0227"/>
    <s v="AC "/>
    <x v="1"/>
    <x v="1"/>
    <x v="19"/>
    <x v="0"/>
    <m/>
    <x v="0"/>
  </r>
  <r>
    <d v="2025-04-10T00:00:00"/>
    <x v="0"/>
    <n v="2025"/>
    <s v="PJ TELECOM 03/2025 0425/0228            "/>
    <n v="60400000"/>
    <n v="-80"/>
    <x v="4"/>
    <s v="0425/0228"/>
    <s v="AC "/>
    <x v="1"/>
    <x v="1"/>
    <x v="19"/>
    <x v="0"/>
    <m/>
    <x v="0"/>
  </r>
  <r>
    <d v="2025-04-10T00:00:00"/>
    <x v="0"/>
    <n v="2025"/>
    <s v="PJ TELECOM 03/2025 0425/0229            "/>
    <n v="60400000"/>
    <n v="-85"/>
    <x v="4"/>
    <s v="0425/0229"/>
    <s v="AC "/>
    <x v="1"/>
    <x v="1"/>
    <x v="19"/>
    <x v="0"/>
    <m/>
    <x v="0"/>
  </r>
  <r>
    <d v="2025-04-10T00:00:00"/>
    <x v="0"/>
    <n v="2025"/>
    <s v="PJ TELECOM 03/2025 0425/0230            "/>
    <n v="60400000"/>
    <n v="-80"/>
    <x v="4"/>
    <s v="0425/0230"/>
    <s v="AC "/>
    <x v="1"/>
    <x v="1"/>
    <x v="19"/>
    <x v="0"/>
    <m/>
    <x v="0"/>
  </r>
  <r>
    <d v="2025-04-10T00:00:00"/>
    <x v="0"/>
    <n v="2025"/>
    <s v="PJ TELECOM 03/2025 0425/0231            "/>
    <n v="60400000"/>
    <n v="-20"/>
    <x v="4"/>
    <s v="0425/0231"/>
    <s v="AC "/>
    <x v="1"/>
    <x v="1"/>
    <x v="19"/>
    <x v="0"/>
    <m/>
    <x v="0"/>
  </r>
  <r>
    <d v="2025-04-10T00:00:00"/>
    <x v="0"/>
    <n v="2025"/>
    <s v="PJ TELECOM 03/2025 0425/0232            "/>
    <n v="60400000"/>
    <n v="-105"/>
    <x v="4"/>
    <s v="0425/0232"/>
    <s v="AC "/>
    <x v="1"/>
    <x v="1"/>
    <x v="19"/>
    <x v="0"/>
    <m/>
    <x v="0"/>
  </r>
  <r>
    <d v="2025-04-10T00:00:00"/>
    <x v="0"/>
    <n v="2025"/>
    <s v="PJ TELECOM 03/2025 0425/0233            "/>
    <n v="60400000"/>
    <n v="-20"/>
    <x v="4"/>
    <s v="0425/0233"/>
    <s v="AC "/>
    <x v="1"/>
    <x v="1"/>
    <x v="19"/>
    <x v="0"/>
    <m/>
    <x v="0"/>
  </r>
  <r>
    <d v="2025-04-10T00:00:00"/>
    <x v="0"/>
    <n v="2025"/>
    <s v="PJ TELECOM 03/2025 0425/0234            "/>
    <n v="60400000"/>
    <n v="-105"/>
    <x v="4"/>
    <s v="0425/0234"/>
    <s v="AC "/>
    <x v="1"/>
    <x v="1"/>
    <x v="19"/>
    <x v="0"/>
    <m/>
    <x v="0"/>
  </r>
  <r>
    <d v="2025-04-10T00:00:00"/>
    <x v="0"/>
    <n v="2025"/>
    <s v="PJ TELECOM 03/2025 0425/0235            "/>
    <n v="60400000"/>
    <n v="-20"/>
    <x v="4"/>
    <s v="0425/0235"/>
    <s v="AC "/>
    <x v="1"/>
    <x v="1"/>
    <x v="19"/>
    <x v="0"/>
    <m/>
    <x v="0"/>
  </r>
  <r>
    <d v="2025-04-10T00:00:00"/>
    <x v="0"/>
    <n v="2025"/>
    <s v="PJ TELECOM 03/2025 0425/0236            "/>
    <n v="60400000"/>
    <n v="-75"/>
    <x v="4"/>
    <s v="0425/0236"/>
    <s v="AC "/>
    <x v="1"/>
    <x v="1"/>
    <x v="19"/>
    <x v="0"/>
    <m/>
    <x v="0"/>
  </r>
  <r>
    <d v="2025-04-10T00:00:00"/>
    <x v="0"/>
    <n v="2025"/>
    <s v="PJ TELECOM 03/2025 0425/0237            "/>
    <n v="60400000"/>
    <n v="-105"/>
    <x v="4"/>
    <s v="0425/0237"/>
    <s v="AC "/>
    <x v="1"/>
    <x v="1"/>
    <x v="19"/>
    <x v="0"/>
    <m/>
    <x v="0"/>
  </r>
  <r>
    <d v="2025-04-10T00:00:00"/>
    <x v="0"/>
    <n v="2025"/>
    <s v="PJ TELECOM 03/2025 0425/0238            "/>
    <n v="60400000"/>
    <n v="-80"/>
    <x v="4"/>
    <s v="0425/0238"/>
    <s v="AC "/>
    <x v="1"/>
    <x v="1"/>
    <x v="19"/>
    <x v="0"/>
    <m/>
    <x v="0"/>
  </r>
  <r>
    <d v="2025-04-10T00:00:00"/>
    <x v="0"/>
    <n v="2025"/>
    <s v="Rembt prêt BPA 1500 K€ 06.26            "/>
    <n v="61658000"/>
    <n v="-359.59"/>
    <x v="5"/>
    <m/>
    <s v="P2 "/>
    <x v="2"/>
    <x v="10"/>
    <x v="9"/>
    <x v="1"/>
    <m/>
    <x v="0"/>
  </r>
  <r>
    <d v="2025-04-10T00:00:00"/>
    <x v="0"/>
    <n v="2025"/>
    <s v="Rembt prêt BPA 1500 K€ 06.26            "/>
    <n v="66158000"/>
    <n v="-313.88"/>
    <x v="5"/>
    <m/>
    <s v="P2 "/>
    <x v="4"/>
    <x v="7"/>
    <x v="6"/>
    <x v="3"/>
    <m/>
    <x v="0"/>
  </r>
  <r>
    <d v="2025-04-10T00:00:00"/>
    <x v="0"/>
    <n v="2025"/>
    <s v="RENAULTRON 04/2025 358902               "/>
    <n v="61552000"/>
    <n v="199.1"/>
    <x v="3"/>
    <s v="358902"/>
    <s v="AC "/>
    <x v="1"/>
    <x v="9"/>
    <x v="15"/>
    <x v="0"/>
    <m/>
    <x v="0"/>
  </r>
  <r>
    <d v="2025-04-10T00:00:00"/>
    <x v="0"/>
    <n v="2025"/>
    <s v="RENAULTRON Sinistre 04/2025 358900      "/>
    <n v="61690000"/>
    <n v="-1991.06"/>
    <x v="5"/>
    <s v="358900"/>
    <s v="AC "/>
    <x v="1"/>
    <x v="9"/>
    <x v="15"/>
    <x v="0"/>
    <m/>
    <x v="0"/>
  </r>
  <r>
    <d v="2025-04-10T00:00:00"/>
    <x v="0"/>
    <n v="2025"/>
    <s v="SAS FIBRE SFR (NC) 175733 03/2025       "/>
    <n v="70452000"/>
    <n v="1600"/>
    <x v="0"/>
    <s v="FAC2025.04.0040"/>
    <s v="VT "/>
    <x v="0"/>
    <x v="0"/>
    <x v="0"/>
    <x v="0"/>
    <m/>
    <x v="0"/>
  </r>
  <r>
    <d v="2025-04-10T00:00:00"/>
    <x v="0"/>
    <n v="2025"/>
    <s v="WOS 03/2025 2025-04/0040                "/>
    <n v="61100000"/>
    <n v="-2890"/>
    <x v="3"/>
    <s v="2025-04/0040"/>
    <s v="AC "/>
    <x v="1"/>
    <x v="2"/>
    <x v="2"/>
    <x v="0"/>
    <m/>
    <x v="0"/>
  </r>
  <r>
    <d v="2025-04-11T00:00:00"/>
    <x v="0"/>
    <n v="2025"/>
    <s v="2ERN 03/2025 2ER 020060                 "/>
    <n v="61104000"/>
    <n v="-2527.4"/>
    <x v="2"/>
    <s v="2ER020060"/>
    <s v="AC "/>
    <x v="1"/>
    <x v="2"/>
    <x v="2"/>
    <x v="0"/>
    <m/>
    <x v="0"/>
  </r>
  <r>
    <d v="2025-04-11T00:00:00"/>
    <x v="0"/>
    <n v="2025"/>
    <s v="2ERN 03/2025 2ER 020061                 "/>
    <n v="61104000"/>
    <n v="-600"/>
    <x v="2"/>
    <s v="2ER020061"/>
    <s v="AC "/>
    <x v="1"/>
    <x v="2"/>
    <x v="2"/>
    <x v="0"/>
    <m/>
    <x v="0"/>
  </r>
  <r>
    <d v="2025-04-11T00:00:00"/>
    <x v="0"/>
    <n v="2025"/>
    <s v="2ERN 03/2025 2ER 020062                 "/>
    <n v="61104000"/>
    <n v="-600"/>
    <x v="2"/>
    <s v="2ER020062"/>
    <s v="AC "/>
    <x v="1"/>
    <x v="2"/>
    <x v="2"/>
    <x v="0"/>
    <m/>
    <x v="0"/>
  </r>
  <r>
    <d v="2025-04-11T00:00:00"/>
    <x v="0"/>
    <n v="2025"/>
    <s v="2ERN 03/2025 2ER 020063                 "/>
    <n v="61104000"/>
    <n v="-1688.2"/>
    <x v="2"/>
    <s v="2ER020063"/>
    <s v="AC "/>
    <x v="1"/>
    <x v="2"/>
    <x v="2"/>
    <x v="0"/>
    <m/>
    <x v="0"/>
  </r>
  <r>
    <d v="2025-04-11T00:00:00"/>
    <x v="0"/>
    <n v="2025"/>
    <s v="2ERN 03/2025 2ER 020064                 "/>
    <n v="61104000"/>
    <n v="-600"/>
    <x v="2"/>
    <s v="2ER020064"/>
    <s v="AC "/>
    <x v="1"/>
    <x v="2"/>
    <x v="2"/>
    <x v="0"/>
    <m/>
    <x v="0"/>
  </r>
  <r>
    <d v="2025-04-11T00:00:00"/>
    <x v="0"/>
    <n v="2025"/>
    <s v="2ERN 03/2025 2ER 020065                 "/>
    <n v="61104000"/>
    <n v="-1267.2"/>
    <x v="2"/>
    <s v="2ER020065"/>
    <s v="AC "/>
    <x v="1"/>
    <x v="2"/>
    <x v="2"/>
    <x v="0"/>
    <m/>
    <x v="0"/>
  </r>
  <r>
    <d v="2025-04-11T00:00:00"/>
    <x v="0"/>
    <n v="2025"/>
    <s v="2ERN 03/2025 2ER 020066                 "/>
    <n v="61104000"/>
    <n v="-600"/>
    <x v="3"/>
    <s v="2ER020066"/>
    <s v="AC "/>
    <x v="1"/>
    <x v="2"/>
    <x v="2"/>
    <x v="0"/>
    <m/>
    <x v="0"/>
  </r>
  <r>
    <d v="2025-04-11T00:00:00"/>
    <x v="0"/>
    <n v="2025"/>
    <s v="2ERN 03/2025 2ER 020067                 "/>
    <n v="61104000"/>
    <n v="-600"/>
    <x v="2"/>
    <s v="2ER020067"/>
    <s v="AC "/>
    <x v="1"/>
    <x v="2"/>
    <x v="2"/>
    <x v="0"/>
    <m/>
    <x v="0"/>
  </r>
  <r>
    <d v="2025-04-11T00:00:00"/>
    <x v="0"/>
    <n v="2025"/>
    <s v="2ERN 03/2025 2ER 020068                 "/>
    <n v="61104000"/>
    <n v="-1251"/>
    <x v="2"/>
    <s v="2ER020068"/>
    <s v="AC "/>
    <x v="1"/>
    <x v="2"/>
    <x v="2"/>
    <x v="0"/>
    <m/>
    <x v="0"/>
  </r>
  <r>
    <d v="2025-04-11T00:00:00"/>
    <x v="0"/>
    <n v="2025"/>
    <s v="ALTICE FRANCE C441489 04/2024           "/>
    <n v="70452000"/>
    <n v="1522.87"/>
    <x v="2"/>
    <s v="FAC2025.04.0047"/>
    <s v="VT "/>
    <x v="0"/>
    <x v="0"/>
    <x v="0"/>
    <x v="0"/>
    <m/>
    <x v="0"/>
  </r>
  <r>
    <d v="2025-04-11T00:00:00"/>
    <x v="0"/>
    <n v="2025"/>
    <s v="ALTICE FRANCE C445584 04/2025           "/>
    <n v="70452000"/>
    <n v="8868.16"/>
    <x v="2"/>
    <s v="FAC2025.04.0048"/>
    <s v="VT "/>
    <x v="0"/>
    <x v="0"/>
    <x v="0"/>
    <x v="0"/>
    <m/>
    <x v="0"/>
  </r>
  <r>
    <d v="2025-04-11T00:00:00"/>
    <x v="0"/>
    <n v="2025"/>
    <s v="ALTICE FRANCE C445584 04/2025           "/>
    <n v="70459000"/>
    <n v="1094.07"/>
    <x v="2"/>
    <s v="FAC2025.04.0048"/>
    <s v="VT "/>
    <x v="0"/>
    <x v="0"/>
    <x v="0"/>
    <x v="0"/>
    <m/>
    <x v="0"/>
  </r>
  <r>
    <d v="2025-04-11T00:00:00"/>
    <x v="0"/>
    <n v="2025"/>
    <s v="ALTICE FRANCE C453662 04/2025           "/>
    <n v="70452000"/>
    <n v="1206.23"/>
    <x v="3"/>
    <s v="FAC2025.04.0049"/>
    <s v="VT "/>
    <x v="0"/>
    <x v="0"/>
    <x v="0"/>
    <x v="0"/>
    <m/>
    <x v="0"/>
  </r>
  <r>
    <d v="2025-04-11T00:00:00"/>
    <x v="0"/>
    <n v="2025"/>
    <s v="ALTICE FRANCE C453662 04/2025           "/>
    <n v="70459000"/>
    <n v="107.7"/>
    <x v="3"/>
    <s v="FAC2025.04.0049"/>
    <s v="VT "/>
    <x v="0"/>
    <x v="0"/>
    <x v="0"/>
    <x v="0"/>
    <m/>
    <x v="0"/>
  </r>
  <r>
    <d v="2025-04-11T00:00:00"/>
    <x v="0"/>
    <n v="2025"/>
    <s v="ALTICE FRANCE C453662 04/2025           "/>
    <n v="70520000"/>
    <n v="350"/>
    <x v="3"/>
    <s v="FAC2025.04.0049"/>
    <s v="VT "/>
    <x v="0"/>
    <x v="0"/>
    <x v="28"/>
    <x v="0"/>
    <m/>
    <x v="0"/>
  </r>
  <r>
    <d v="2025-04-11T00:00:00"/>
    <x v="0"/>
    <n v="2025"/>
    <s v="BSMTP 03/2025 0020425                   "/>
    <n v="61104000"/>
    <n v="-10853.8"/>
    <x v="2"/>
    <s v="0020425"/>
    <s v="AC "/>
    <x v="1"/>
    <x v="2"/>
    <x v="2"/>
    <x v="0"/>
    <m/>
    <x v="0"/>
  </r>
  <r>
    <d v="2025-04-11T00:00:00"/>
    <x v="0"/>
    <n v="2025"/>
    <s v="CHARMILLES 04/2025 90725-1              "/>
    <n v="62510000"/>
    <n v="-95.45"/>
    <x v="0"/>
    <s v="90725-1"/>
    <s v="AC "/>
    <x v="2"/>
    <x v="5"/>
    <x v="23"/>
    <x v="1"/>
    <m/>
    <x v="0"/>
  </r>
  <r>
    <d v="2025-04-11T00:00:00"/>
    <x v="0"/>
    <n v="2025"/>
    <s v="CHARMILLES 04/2025 90725-1              "/>
    <n v="62511000"/>
    <n v="-1.6"/>
    <x v="0"/>
    <s v="90725-1"/>
    <s v="AC "/>
    <x v="2"/>
    <x v="5"/>
    <x v="23"/>
    <x v="1"/>
    <m/>
    <x v="0"/>
  </r>
  <r>
    <d v="2025-04-11T00:00:00"/>
    <x v="0"/>
    <n v="2025"/>
    <s v="Fact. Complémentaire Call Contacts      "/>
    <n v="62638000"/>
    <n v="-1084.57"/>
    <x v="2"/>
    <s v="8F0000060884"/>
    <s v="FG "/>
    <x v="2"/>
    <x v="5"/>
    <x v="4"/>
    <x v="1"/>
    <m/>
    <x v="0"/>
  </r>
  <r>
    <d v="2025-04-11T00:00:00"/>
    <x v="0"/>
    <n v="2025"/>
    <s v="Facture AAT SFR Mobile                  "/>
    <n v="62621000"/>
    <n v="-715.09"/>
    <x v="3"/>
    <s v="9A0037319174"/>
    <s v="FP "/>
    <x v="2"/>
    <x v="5"/>
    <x v="4"/>
    <x v="1"/>
    <m/>
    <x v="0"/>
  </r>
  <r>
    <d v="2025-04-11T00:00:00"/>
    <x v="0"/>
    <n v="2025"/>
    <s v="Facture AAT SFR Mobile                  "/>
    <n v="62621000"/>
    <n v="-272.67"/>
    <x v="5"/>
    <s v="9A0037321853"/>
    <s v="FP "/>
    <x v="2"/>
    <x v="5"/>
    <x v="4"/>
    <x v="1"/>
    <m/>
    <x v="0"/>
  </r>
  <r>
    <d v="2025-04-11T00:00:00"/>
    <x v="0"/>
    <n v="2025"/>
    <s v="Facture SFR AXECOM 04.25                "/>
    <n v="61351000"/>
    <n v="-113"/>
    <x v="4"/>
    <s v="9A0037324362"/>
    <s v="FP "/>
    <x v="1"/>
    <x v="9"/>
    <x v="12"/>
    <x v="0"/>
    <m/>
    <x v="0"/>
  </r>
  <r>
    <d v="2025-04-11T00:00:00"/>
    <x v="0"/>
    <n v="2025"/>
    <s v="Facture SFR AXECOM 04.25                "/>
    <n v="61351000"/>
    <n v="-478.06"/>
    <x v="0"/>
    <s v="9A0037324362"/>
    <s v="FP "/>
    <x v="1"/>
    <x v="9"/>
    <x v="12"/>
    <x v="0"/>
    <m/>
    <x v="0"/>
  </r>
  <r>
    <d v="2025-04-11T00:00:00"/>
    <x v="0"/>
    <n v="2025"/>
    <s v="Facture SFR AXECOM 04.25                "/>
    <n v="61351000"/>
    <n v="-391.14"/>
    <x v="3"/>
    <s v="9A0037324362"/>
    <s v="FP "/>
    <x v="1"/>
    <x v="9"/>
    <x v="12"/>
    <x v="0"/>
    <m/>
    <x v="0"/>
  </r>
  <r>
    <d v="2025-04-11T00:00:00"/>
    <x v="0"/>
    <n v="2025"/>
    <s v="Facture SFR AXECOM 04.25                "/>
    <n v="61351000"/>
    <n v="-521.52"/>
    <x v="2"/>
    <s v="9A0037324362"/>
    <s v="FP "/>
    <x v="1"/>
    <x v="9"/>
    <x v="12"/>
    <x v="0"/>
    <m/>
    <x v="0"/>
  </r>
  <r>
    <d v="2025-04-11T00:00:00"/>
    <x v="0"/>
    <n v="2025"/>
    <s v="Facture SFR AXECOM 04.25                "/>
    <n v="61351000"/>
    <n v="-17.37"/>
    <x v="1"/>
    <s v="9A0037324362"/>
    <s v="FP "/>
    <x v="1"/>
    <x v="9"/>
    <x v="12"/>
    <x v="0"/>
    <m/>
    <x v="0"/>
  </r>
  <r>
    <d v="2025-04-11T00:00:00"/>
    <x v="0"/>
    <n v="2025"/>
    <s v="Facture SFR AXECOM 04.25                "/>
    <n v="61351000"/>
    <n v="-165.15"/>
    <x v="5"/>
    <s v="9A0037324362"/>
    <s v="FP "/>
    <x v="1"/>
    <x v="9"/>
    <x v="12"/>
    <x v="0"/>
    <m/>
    <x v="0"/>
  </r>
  <r>
    <d v="2025-04-11T00:00:00"/>
    <x v="0"/>
    <n v="2025"/>
    <s v="Facture SFR AXECOM 04.25                "/>
    <n v="62620000"/>
    <n v="-1.82"/>
    <x v="0"/>
    <s v="9A0037324362"/>
    <s v="FP "/>
    <x v="2"/>
    <x v="5"/>
    <x v="4"/>
    <x v="1"/>
    <m/>
    <x v="0"/>
  </r>
  <r>
    <d v="2025-04-11T00:00:00"/>
    <x v="0"/>
    <n v="2025"/>
    <s v="Facture SFR AXECOM 04.25                "/>
    <n v="62620000"/>
    <n v="-0.91"/>
    <x v="8"/>
    <s v="9A0037324362"/>
    <s v="FP "/>
    <x v="2"/>
    <x v="5"/>
    <x v="4"/>
    <x v="1"/>
    <m/>
    <x v="0"/>
  </r>
  <r>
    <d v="2025-04-11T00:00:00"/>
    <x v="0"/>
    <n v="2025"/>
    <s v="Facture SFR AXECOM 04.25                "/>
    <n v="62620000"/>
    <n v="-10.92"/>
    <x v="3"/>
    <s v="9A0037324362"/>
    <s v="FP "/>
    <x v="2"/>
    <x v="5"/>
    <x v="4"/>
    <x v="1"/>
    <m/>
    <x v="0"/>
  </r>
  <r>
    <d v="2025-04-11T00:00:00"/>
    <x v="0"/>
    <n v="2025"/>
    <s v="Facture SFR AXECOM 04.25                "/>
    <n v="62620000"/>
    <n v="-0.91"/>
    <x v="7"/>
    <s v="9A0037324362"/>
    <s v="FP "/>
    <x v="2"/>
    <x v="5"/>
    <x v="4"/>
    <x v="1"/>
    <m/>
    <x v="0"/>
  </r>
  <r>
    <d v="2025-04-11T00:00:00"/>
    <x v="0"/>
    <n v="2025"/>
    <s v="Facture SFR AXECOM 04.25                "/>
    <n v="62620000"/>
    <n v="-2.73"/>
    <x v="2"/>
    <s v="9A0037324362"/>
    <s v="FP "/>
    <x v="2"/>
    <x v="5"/>
    <x v="4"/>
    <x v="1"/>
    <m/>
    <x v="0"/>
  </r>
  <r>
    <d v="2025-04-11T00:00:00"/>
    <x v="0"/>
    <n v="2025"/>
    <s v="Facture SFR AXECOM 04.25                "/>
    <n v="62620000"/>
    <n v="-4.55"/>
    <x v="5"/>
    <s v="9A0037324362"/>
    <s v="FP "/>
    <x v="2"/>
    <x v="5"/>
    <x v="4"/>
    <x v="1"/>
    <m/>
    <x v="0"/>
  </r>
  <r>
    <d v="2025-04-11T00:00:00"/>
    <x v="0"/>
    <n v="2025"/>
    <s v="Facture SFR AXECOM 04.25                "/>
    <n v="62621000"/>
    <n v="-1828.23"/>
    <x v="5"/>
    <s v="9A0037324362"/>
    <s v="FP "/>
    <x v="2"/>
    <x v="5"/>
    <x v="4"/>
    <x v="1"/>
    <m/>
    <x v="0"/>
  </r>
  <r>
    <d v="2025-04-11T00:00:00"/>
    <x v="0"/>
    <n v="2025"/>
    <s v="Facture SFR AXECOM 04.25                "/>
    <n v="62634000"/>
    <n v="-100"/>
    <x v="9"/>
    <s v="9A0037324362"/>
    <s v="FP "/>
    <x v="2"/>
    <x v="5"/>
    <x v="4"/>
    <x v="1"/>
    <m/>
    <x v="0"/>
  </r>
  <r>
    <d v="2025-04-11T00:00:00"/>
    <x v="0"/>
    <n v="2025"/>
    <s v="Facture SFR AXECOM 04.25                "/>
    <n v="62634000"/>
    <n v="-100"/>
    <x v="0"/>
    <s v="9A0037324362"/>
    <s v="FP "/>
    <x v="2"/>
    <x v="5"/>
    <x v="4"/>
    <x v="1"/>
    <m/>
    <x v="0"/>
  </r>
  <r>
    <d v="2025-04-11T00:00:00"/>
    <x v="0"/>
    <n v="2025"/>
    <s v="Facture SFR AXECOM 04.25                "/>
    <n v="62634000"/>
    <n v="746.43"/>
    <x v="8"/>
    <s v="9A0037324362"/>
    <s v="FP "/>
    <x v="2"/>
    <x v="5"/>
    <x v="4"/>
    <x v="1"/>
    <m/>
    <x v="0"/>
  </r>
  <r>
    <d v="2025-04-11T00:00:00"/>
    <x v="0"/>
    <n v="2025"/>
    <s v="Facture SFR AXECOM 04.25                "/>
    <n v="62634000"/>
    <n v="-100"/>
    <x v="3"/>
    <s v="9A0037324362"/>
    <s v="FP "/>
    <x v="2"/>
    <x v="5"/>
    <x v="4"/>
    <x v="1"/>
    <m/>
    <x v="0"/>
  </r>
  <r>
    <d v="2025-04-11T00:00:00"/>
    <x v="0"/>
    <n v="2025"/>
    <s v="Facture SFR AXECOM 04.25                "/>
    <n v="62634000"/>
    <n v="-100"/>
    <x v="2"/>
    <s v="9A0037324362"/>
    <s v="FP "/>
    <x v="2"/>
    <x v="5"/>
    <x v="4"/>
    <x v="1"/>
    <m/>
    <x v="0"/>
  </r>
  <r>
    <d v="2025-04-11T00:00:00"/>
    <x v="0"/>
    <n v="2025"/>
    <s v="Facture SFR AXECOM 04.25                "/>
    <n v="62634000"/>
    <n v="-55"/>
    <x v="5"/>
    <s v="9A0037324362"/>
    <s v="FP "/>
    <x v="2"/>
    <x v="5"/>
    <x v="4"/>
    <x v="1"/>
    <m/>
    <x v="0"/>
  </r>
  <r>
    <d v="2025-04-11T00:00:00"/>
    <x v="0"/>
    <n v="2025"/>
    <s v="Facture SFR AXECOM 04.25                "/>
    <n v="62639000"/>
    <n v="-772.8"/>
    <x v="5"/>
    <s v="9A0037324362"/>
    <s v="FP "/>
    <x v="2"/>
    <x v="5"/>
    <x v="4"/>
    <x v="1"/>
    <m/>
    <x v="0"/>
  </r>
  <r>
    <d v="2025-04-11T00:00:00"/>
    <x v="0"/>
    <n v="2025"/>
    <s v="Facture SFR Mobile                      "/>
    <n v="62621000"/>
    <n v="-764.4"/>
    <x v="5"/>
    <s v="9A0037323000"/>
    <s v="FP "/>
    <x v="2"/>
    <x v="5"/>
    <x v="4"/>
    <x v="1"/>
    <m/>
    <x v="0"/>
  </r>
  <r>
    <d v="2025-04-11T00:00:00"/>
    <x v="0"/>
    <n v="2025"/>
    <s v="FGARAGEG 04/2025 2025000480             "/>
    <n v="61552000"/>
    <n v="-682.71"/>
    <x v="2"/>
    <s v="2025000480"/>
    <s v="AC "/>
    <x v="1"/>
    <x v="9"/>
    <x v="15"/>
    <x v="0"/>
    <m/>
    <x v="0"/>
  </r>
  <r>
    <d v="2025-04-11T00:00:00"/>
    <x v="0"/>
    <n v="2025"/>
    <s v="Frais remise SCT                        "/>
    <n v="62780000"/>
    <n v="-0.02"/>
    <x v="5"/>
    <m/>
    <s v="BPA"/>
    <x v="4"/>
    <x v="7"/>
    <x v="6"/>
    <x v="3"/>
    <m/>
    <x v="0"/>
  </r>
  <r>
    <d v="2025-04-11T00:00:00"/>
    <x v="0"/>
    <n v="2025"/>
    <s v="Honoraires Transaction - Local Mery     "/>
    <n v="62260000"/>
    <n v="-5220"/>
    <x v="1"/>
    <s v="2025-6342"/>
    <s v="FG "/>
    <x v="2"/>
    <x v="10"/>
    <x v="4"/>
    <x v="1"/>
    <m/>
    <x v="0"/>
  </r>
  <r>
    <d v="2025-04-11T00:00:00"/>
    <x v="0"/>
    <n v="2025"/>
    <s v="Règlement 11/04/2025 AXA Remboursement  "/>
    <n v="79100000"/>
    <n v="3109.97"/>
    <x v="5"/>
    <m/>
    <s v="SG "/>
    <x v="5"/>
    <x v="14"/>
    <x v="16"/>
    <x v="0"/>
    <m/>
    <x v="0"/>
  </r>
  <r>
    <d v="2025-04-12T00:00:00"/>
    <x v="0"/>
    <n v="2025"/>
    <s v="FD FH ITC 04/2025 FA00768               "/>
    <n v="61100000"/>
    <n v="-275"/>
    <x v="3"/>
    <s v="FA00768"/>
    <s v="AC "/>
    <x v="1"/>
    <x v="2"/>
    <x v="2"/>
    <x v="0"/>
    <m/>
    <x v="0"/>
  </r>
  <r>
    <d v="2025-04-12T00:00:00"/>
    <x v="0"/>
    <n v="2025"/>
    <s v="FD FH ITC 04/2025 FA00769               "/>
    <n v="61100000"/>
    <n v="-275"/>
    <x v="3"/>
    <s v="FA00769"/>
    <s v="AC "/>
    <x v="1"/>
    <x v="2"/>
    <x v="2"/>
    <x v="0"/>
    <m/>
    <x v="0"/>
  </r>
  <r>
    <d v="2025-04-12T00:00:00"/>
    <x v="0"/>
    <n v="2025"/>
    <s v="Fin de prêt 04/2026                     "/>
    <n v="61654000"/>
    <n v="-351"/>
    <x v="5"/>
    <m/>
    <s v="SG "/>
    <x v="2"/>
    <x v="10"/>
    <x v="9"/>
    <x v="1"/>
    <m/>
    <x v="0"/>
  </r>
  <r>
    <d v="2025-04-13T00:00:00"/>
    <x v="0"/>
    <n v="2025"/>
    <s v="FIBTEL 03/2025 1                        "/>
    <n v="61104000"/>
    <n v="-1050.26"/>
    <x v="2"/>
    <s v="1"/>
    <s v="AC "/>
    <x v="1"/>
    <x v="2"/>
    <x v="2"/>
    <x v="0"/>
    <m/>
    <x v="0"/>
  </r>
  <r>
    <d v="2025-04-14T00:00:00"/>
    <x v="0"/>
    <n v="2025"/>
    <s v="2ERN 03/2025 2ER 020069                 "/>
    <n v="61104000"/>
    <n v="-200"/>
    <x v="2"/>
    <s v="2ER020069"/>
    <s v="AC "/>
    <x v="1"/>
    <x v="2"/>
    <x v="2"/>
    <x v="0"/>
    <m/>
    <x v="0"/>
  </r>
  <r>
    <d v="2025-04-14T00:00:00"/>
    <x v="0"/>
    <n v="2025"/>
    <s v="2ERN 03/2025 2ER 020070                 "/>
    <n v="61104000"/>
    <n v="-200"/>
    <x v="2"/>
    <s v="2ER020070"/>
    <s v="AC "/>
    <x v="1"/>
    <x v="2"/>
    <x v="2"/>
    <x v="0"/>
    <m/>
    <x v="0"/>
  </r>
  <r>
    <d v="2025-04-14T00:00:00"/>
    <x v="0"/>
    <n v="2025"/>
    <s v="AGK RESEAU 03/2025 2025-240             "/>
    <n v="61104000"/>
    <n v="-5400"/>
    <x v="2"/>
    <s v="2025-240"/>
    <s v="AC "/>
    <x v="1"/>
    <x v="2"/>
    <x v="2"/>
    <x v="0"/>
    <m/>
    <x v="0"/>
  </r>
  <r>
    <d v="2025-04-14T00:00:00"/>
    <x v="0"/>
    <n v="2025"/>
    <s v="AGK RESEAU 03/2025 2025-241             "/>
    <n v="61104000"/>
    <n v="-522.13"/>
    <x v="2"/>
    <s v="2025-241"/>
    <s v="AC "/>
    <x v="1"/>
    <x v="2"/>
    <x v="2"/>
    <x v="0"/>
    <m/>
    <x v="0"/>
  </r>
  <r>
    <d v="2025-04-14T00:00:00"/>
    <x v="0"/>
    <n v="2025"/>
    <s v="AGK RESEAU 03/2025 2025-242             "/>
    <n v="61104000"/>
    <n v="-6626.13"/>
    <x v="2"/>
    <s v="2025-242"/>
    <s v="AC "/>
    <x v="1"/>
    <x v="2"/>
    <x v="2"/>
    <x v="0"/>
    <m/>
    <x v="0"/>
  </r>
  <r>
    <d v="2025-04-14T00:00:00"/>
    <x v="0"/>
    <n v="2025"/>
    <s v="AGK RESEAU 03/2025 2025-243             "/>
    <n v="61104000"/>
    <n v="-4408.21"/>
    <x v="2"/>
    <s v="2025-243"/>
    <s v="AC "/>
    <x v="1"/>
    <x v="2"/>
    <x v="2"/>
    <x v="0"/>
    <m/>
    <x v="0"/>
  </r>
  <r>
    <d v="2025-04-14T00:00:00"/>
    <x v="0"/>
    <n v="2025"/>
    <s v="ALTICE FRANCE SRO_T028_S02 03/2025      "/>
    <n v="70452000"/>
    <n v="760.06"/>
    <x v="0"/>
    <s v="FAC2025.04.0054"/>
    <s v="VT "/>
    <x v="0"/>
    <x v="0"/>
    <x v="0"/>
    <x v="0"/>
    <m/>
    <x v="0"/>
  </r>
  <r>
    <d v="2025-04-14T00:00:00"/>
    <x v="0"/>
    <n v="2025"/>
    <s v="CD THD OPTIC Vente PBO imm 03/2025      "/>
    <n v="70800000"/>
    <n v="400"/>
    <x v="0"/>
    <s v="FAC2025.04.0050"/>
    <s v="VT "/>
    <x v="0"/>
    <x v="0"/>
    <x v="27"/>
    <x v="0"/>
    <m/>
    <x v="0"/>
  </r>
  <r>
    <d v="2025-04-14T00:00:00"/>
    <x v="0"/>
    <n v="2025"/>
    <s v="COMPLETEL 155841 03/2025                "/>
    <n v="70452000"/>
    <n v="1600"/>
    <x v="2"/>
    <s v="FAC2025.04.0053"/>
    <s v="VT "/>
    <x v="0"/>
    <x v="0"/>
    <x v="0"/>
    <x v="0"/>
    <m/>
    <x v="0"/>
  </r>
  <r>
    <d v="2025-04-14T00:00:00"/>
    <x v="0"/>
    <n v="2025"/>
    <s v="COMPLETEL 175587 03/2025                "/>
    <n v="70452000"/>
    <n v="3500"/>
    <x v="2"/>
    <s v="FAC2025.04.0051"/>
    <s v="VT "/>
    <x v="0"/>
    <x v="0"/>
    <x v="0"/>
    <x v="0"/>
    <m/>
    <x v="0"/>
  </r>
  <r>
    <d v="2025-04-14T00:00:00"/>
    <x v="0"/>
    <n v="2025"/>
    <s v="Ecart sur Règlement                     "/>
    <n v="75800000"/>
    <n v="0.33"/>
    <x v="5"/>
    <m/>
    <s v="OD "/>
    <x v="5"/>
    <x v="11"/>
    <x v="16"/>
    <x v="0"/>
    <m/>
    <x v="0"/>
  </r>
  <r>
    <d v="2025-04-14T00:00:00"/>
    <x v="0"/>
    <n v="2025"/>
    <s v="ENEDIS - RA242BRJZIHTNO02               "/>
    <n v="61100000"/>
    <n v="-22231.200000000001"/>
    <x v="4"/>
    <s v="0324-645982006"/>
    <s v="AC "/>
    <x v="1"/>
    <x v="2"/>
    <x v="2"/>
    <x v="0"/>
    <m/>
    <x v="0"/>
  </r>
  <r>
    <d v="2025-04-14T00:00:00"/>
    <x v="0"/>
    <n v="2025"/>
    <s v="FG.H.T 03/2025 2025/0100                "/>
    <n v="61104000"/>
    <n v="-3190.65"/>
    <x v="3"/>
    <s v="2025/0100"/>
    <s v="AC "/>
    <x v="1"/>
    <x v="2"/>
    <x v="2"/>
    <x v="0"/>
    <m/>
    <x v="0"/>
  </r>
  <r>
    <d v="2025-04-14T00:00:00"/>
    <x v="0"/>
    <n v="2025"/>
    <s v="FG.H.T 03/2025 2025/0101                "/>
    <n v="61104000"/>
    <n v="-5356"/>
    <x v="2"/>
    <s v="2025/0101"/>
    <s v="AC "/>
    <x v="1"/>
    <x v="2"/>
    <x v="2"/>
    <x v="0"/>
    <m/>
    <x v="0"/>
  </r>
  <r>
    <d v="2025-04-14T00:00:00"/>
    <x v="0"/>
    <n v="2025"/>
    <s v="FG.H.T 03/2025 2025/0102                "/>
    <n v="61104000"/>
    <n v="-2401.56"/>
    <x v="2"/>
    <s v="2025/0102"/>
    <s v="AC "/>
    <x v="1"/>
    <x v="2"/>
    <x v="2"/>
    <x v="0"/>
    <m/>
    <x v="0"/>
  </r>
  <r>
    <d v="2025-04-14T00:00:00"/>
    <x v="0"/>
    <n v="2025"/>
    <s v="FG.H.T 03/2025 2025/0103                "/>
    <n v="61104000"/>
    <n v="-4730"/>
    <x v="3"/>
    <s v="2025/0103"/>
    <s v="AC "/>
    <x v="1"/>
    <x v="2"/>
    <x v="2"/>
    <x v="0"/>
    <m/>
    <x v="0"/>
  </r>
  <r>
    <d v="2025-04-14T00:00:00"/>
    <x v="0"/>
    <n v="2025"/>
    <s v="FG.H.T 03/2025 2025/0104                "/>
    <n v="61104000"/>
    <n v="-757.5"/>
    <x v="2"/>
    <s v="2025/0104"/>
    <s v="AC "/>
    <x v="1"/>
    <x v="2"/>
    <x v="2"/>
    <x v="0"/>
    <m/>
    <x v="0"/>
  </r>
  <r>
    <d v="2025-04-14T00:00:00"/>
    <x v="0"/>
    <n v="2025"/>
    <s v="FG.H.T 03/2025 2025/0105                "/>
    <n v="61104000"/>
    <n v="-554"/>
    <x v="2"/>
    <s v="2025/0105"/>
    <s v="AC "/>
    <x v="1"/>
    <x v="2"/>
    <x v="2"/>
    <x v="0"/>
    <m/>
    <x v="0"/>
  </r>
  <r>
    <d v="2025-04-14T00:00:00"/>
    <x v="0"/>
    <n v="2025"/>
    <s v="GLOBAL RES 01/2025 181                  "/>
    <n v="61104000"/>
    <n v="-102.75"/>
    <x v="0"/>
    <s v="181"/>
    <s v="AC "/>
    <x v="1"/>
    <x v="2"/>
    <x v="2"/>
    <x v="0"/>
    <m/>
    <x v="0"/>
  </r>
  <r>
    <d v="2025-04-14T00:00:00"/>
    <x v="0"/>
    <n v="2025"/>
    <s v="HMCONNECT 03/2025 13                    "/>
    <n v="61100000"/>
    <n v="-2525"/>
    <x v="3"/>
    <s v="13"/>
    <s v="AC "/>
    <x v="1"/>
    <x v="2"/>
    <x v="2"/>
    <x v="0"/>
    <m/>
    <x v="0"/>
  </r>
  <r>
    <d v="2025-04-14T00:00:00"/>
    <x v="0"/>
    <n v="2025"/>
    <s v="HMCONNECT 03/2025 13                    "/>
    <n v="61104000"/>
    <n v="-16313.5"/>
    <x v="3"/>
    <s v="13"/>
    <s v="AC "/>
    <x v="1"/>
    <x v="2"/>
    <x v="2"/>
    <x v="0"/>
    <m/>
    <x v="0"/>
  </r>
  <r>
    <d v="2025-04-14T00:00:00"/>
    <x v="0"/>
    <n v="2025"/>
    <s v="HMCONNECT 03/2025 13                    "/>
    <n v="77110000"/>
    <n v="60"/>
    <x v="3"/>
    <s v="13"/>
    <s v="AC "/>
    <x v="6"/>
    <x v="12"/>
    <x v="21"/>
    <x v="4"/>
    <m/>
    <x v="0"/>
  </r>
  <r>
    <d v="2025-04-14T00:00:00"/>
    <x v="0"/>
    <n v="2025"/>
    <s v="IRIS INGEN 03/2025 1902 AXE_2025        "/>
    <n v="61104000"/>
    <n v="-7533.04"/>
    <x v="3"/>
    <s v="1902AXE_2025"/>
    <s v="AC "/>
    <x v="1"/>
    <x v="2"/>
    <x v="2"/>
    <x v="0"/>
    <m/>
    <x v="0"/>
  </r>
  <r>
    <d v="2025-04-14T00:00:00"/>
    <x v="0"/>
    <n v="2025"/>
    <s v="IRIS INGEN 03/2025 1903 AXE_2025        "/>
    <n v="61104000"/>
    <n v="-142.5"/>
    <x v="0"/>
    <s v="1903AXE_2025"/>
    <s v="AC "/>
    <x v="1"/>
    <x v="2"/>
    <x v="2"/>
    <x v="0"/>
    <m/>
    <x v="0"/>
  </r>
  <r>
    <d v="2025-04-14T00:00:00"/>
    <x v="0"/>
    <n v="2025"/>
    <s v="NETWORKCOM 03/2025 F-2025-147           "/>
    <n v="61100000"/>
    <n v="-145"/>
    <x v="3"/>
    <s v="F-2025-147"/>
    <s v="AC "/>
    <x v="1"/>
    <x v="2"/>
    <x v="2"/>
    <x v="0"/>
    <m/>
    <x v="0"/>
  </r>
  <r>
    <d v="2025-04-14T00:00:00"/>
    <x v="0"/>
    <n v="2025"/>
    <s v="NETWORKCOM 03/2025 F-2025-147           "/>
    <n v="61104000"/>
    <n v="-1545"/>
    <x v="3"/>
    <s v="F-2025-147"/>
    <s v="AC "/>
    <x v="1"/>
    <x v="2"/>
    <x v="2"/>
    <x v="0"/>
    <m/>
    <x v="0"/>
  </r>
  <r>
    <d v="2025-04-14T00:00:00"/>
    <x v="0"/>
    <n v="2025"/>
    <s v="NETWORKCOM 03/2025 F-2025-148           "/>
    <n v="61100000"/>
    <n v="-220"/>
    <x v="3"/>
    <s v="F-2025-148"/>
    <s v="AC "/>
    <x v="1"/>
    <x v="2"/>
    <x v="2"/>
    <x v="0"/>
    <m/>
    <x v="0"/>
  </r>
  <r>
    <d v="2025-04-14T00:00:00"/>
    <x v="0"/>
    <n v="2025"/>
    <s v="NETWORKCOM 03/2025 F-2025-148           "/>
    <n v="61104000"/>
    <n v="-645"/>
    <x v="3"/>
    <s v="F-2025-148"/>
    <s v="AC "/>
    <x v="1"/>
    <x v="2"/>
    <x v="2"/>
    <x v="0"/>
    <m/>
    <x v="0"/>
  </r>
  <r>
    <d v="2025-04-14T00:00:00"/>
    <x v="0"/>
    <n v="2025"/>
    <s v="RENAULTRON 04/2025 358934               "/>
    <n v="61552000"/>
    <n v="-319"/>
    <x v="3"/>
    <s v="358934"/>
    <s v="AC "/>
    <x v="1"/>
    <x v="9"/>
    <x v="15"/>
    <x v="0"/>
    <m/>
    <x v="0"/>
  </r>
  <r>
    <d v="2025-04-14T00:00:00"/>
    <x v="0"/>
    <n v="2025"/>
    <s v="SFR 159654 03/2025                      "/>
    <n v="70452000"/>
    <n v="1600"/>
    <x v="2"/>
    <s v="FAC2025.04.0052"/>
    <s v="VT "/>
    <x v="0"/>
    <x v="0"/>
    <x v="0"/>
    <x v="0"/>
    <m/>
    <x v="0"/>
  </r>
  <r>
    <d v="2025-04-14T00:00:00"/>
    <x v="0"/>
    <n v="2025"/>
    <s v="SOS RESEAU 03/2025 2504002              "/>
    <n v="61104000"/>
    <n v="-1425"/>
    <x v="7"/>
    <s v="2504002"/>
    <s v="AC "/>
    <x v="1"/>
    <x v="2"/>
    <x v="2"/>
    <x v="0"/>
    <m/>
    <x v="0"/>
  </r>
  <r>
    <d v="2025-04-14T00:00:00"/>
    <x v="0"/>
    <n v="2025"/>
    <s v="SOS RESEAU 03/2025 2504003              "/>
    <n v="61104000"/>
    <n v="-2100"/>
    <x v="7"/>
    <s v="2504003"/>
    <s v="AC "/>
    <x v="1"/>
    <x v="2"/>
    <x v="2"/>
    <x v="0"/>
    <m/>
    <x v="0"/>
  </r>
  <r>
    <d v="2025-04-14T00:00:00"/>
    <x v="0"/>
    <n v="2025"/>
    <s v="SOS RESEAU 03/2025 2504004              "/>
    <n v="61104000"/>
    <n v="-500"/>
    <x v="7"/>
    <s v="2504004"/>
    <s v="AC "/>
    <x v="1"/>
    <x v="2"/>
    <x v="2"/>
    <x v="0"/>
    <m/>
    <x v="0"/>
  </r>
  <r>
    <d v="2025-04-14T00:00:00"/>
    <x v="0"/>
    <n v="2025"/>
    <s v="SOS RESEAU 03/2025 2504005              "/>
    <n v="61104000"/>
    <n v="-400"/>
    <x v="7"/>
    <s v="2504005"/>
    <s v="AC "/>
    <x v="1"/>
    <x v="2"/>
    <x v="2"/>
    <x v="0"/>
    <m/>
    <x v="0"/>
  </r>
  <r>
    <d v="2025-04-14T00:00:00"/>
    <x v="0"/>
    <n v="2025"/>
    <s v="SOS RESEAU 03/2025 2504006              "/>
    <n v="61104000"/>
    <n v="-2280"/>
    <x v="7"/>
    <s v="2504006"/>
    <s v="AC "/>
    <x v="1"/>
    <x v="2"/>
    <x v="2"/>
    <x v="0"/>
    <m/>
    <x v="0"/>
  </r>
  <r>
    <d v="2025-04-14T00:00:00"/>
    <x v="0"/>
    <n v="2025"/>
    <s v="SOS RESEAU 03/2025 2504007              "/>
    <n v="61104000"/>
    <n v="-6270"/>
    <x v="7"/>
    <s v="2504007"/>
    <s v="AC "/>
    <x v="1"/>
    <x v="2"/>
    <x v="2"/>
    <x v="0"/>
    <m/>
    <x v="0"/>
  </r>
  <r>
    <d v="2025-04-14T00:00:00"/>
    <x v="0"/>
    <n v="2025"/>
    <s v="SOS RESEAU 03/2025 2504008              "/>
    <n v="61104000"/>
    <n v="-285"/>
    <x v="7"/>
    <s v="2504008"/>
    <s v="AC "/>
    <x v="1"/>
    <x v="2"/>
    <x v="2"/>
    <x v="0"/>
    <m/>
    <x v="0"/>
  </r>
  <r>
    <d v="2025-04-14T00:00:00"/>
    <x v="0"/>
    <n v="2025"/>
    <s v="SOS RESEAU 03/2025 2504009              "/>
    <n v="61104000"/>
    <n v="-1140"/>
    <x v="7"/>
    <s v="2504009"/>
    <s v="AC "/>
    <x v="1"/>
    <x v="2"/>
    <x v="2"/>
    <x v="0"/>
    <m/>
    <x v="0"/>
  </r>
  <r>
    <d v="2025-04-14T00:00:00"/>
    <x v="0"/>
    <n v="2025"/>
    <s v="SOS RESEAU 03/2025 2504010              "/>
    <n v="61104000"/>
    <n v="-855"/>
    <x v="7"/>
    <s v="2504010"/>
    <s v="AC "/>
    <x v="1"/>
    <x v="2"/>
    <x v="2"/>
    <x v="0"/>
    <m/>
    <x v="0"/>
  </r>
  <r>
    <d v="2025-04-14T00:00:00"/>
    <x v="0"/>
    <n v="2025"/>
    <s v="SOS RESEAU 03/2025 2504011              "/>
    <n v="61104000"/>
    <n v="-285"/>
    <x v="7"/>
    <s v="2504011"/>
    <s v="AC "/>
    <x v="1"/>
    <x v="2"/>
    <x v="2"/>
    <x v="0"/>
    <m/>
    <x v="0"/>
  </r>
  <r>
    <d v="2025-04-14T00:00:00"/>
    <x v="0"/>
    <n v="2025"/>
    <s v="SOS RESEAU 03/2025 2504012              "/>
    <n v="61104000"/>
    <n v="-3900"/>
    <x v="7"/>
    <s v="2504012"/>
    <s v="AC "/>
    <x v="1"/>
    <x v="2"/>
    <x v="2"/>
    <x v="0"/>
    <m/>
    <x v="0"/>
  </r>
  <r>
    <d v="2025-04-14T00:00:00"/>
    <x v="0"/>
    <n v="2025"/>
    <s v="SOS RESEAU 03/2025 2504013              "/>
    <n v="61104000"/>
    <n v="-1300"/>
    <x v="7"/>
    <s v="2504013"/>
    <s v="AC "/>
    <x v="1"/>
    <x v="2"/>
    <x v="2"/>
    <x v="0"/>
    <m/>
    <x v="0"/>
  </r>
  <r>
    <d v="2025-04-15T00:00:00"/>
    <x v="0"/>
    <n v="2025"/>
    <s v="ADF2+ 03/2025 FA00000256                "/>
    <n v="61100000"/>
    <n v="-602.29999999999995"/>
    <x v="3"/>
    <s v="FA00000256"/>
    <s v="AC "/>
    <x v="1"/>
    <x v="2"/>
    <x v="2"/>
    <x v="0"/>
    <m/>
    <x v="0"/>
  </r>
  <r>
    <d v="2025-04-15T00:00:00"/>
    <x v="0"/>
    <n v="2025"/>
    <s v="AGK RESEAU 03/2025 2025-244             "/>
    <n v="61104000"/>
    <n v="-1956.5"/>
    <x v="2"/>
    <s v="2025-244"/>
    <s v="AC "/>
    <x v="1"/>
    <x v="2"/>
    <x v="2"/>
    <x v="0"/>
    <m/>
    <x v="0"/>
  </r>
  <r>
    <d v="2025-04-15T00:00:00"/>
    <x v="0"/>
    <n v="2025"/>
    <s v="AGK RESEAU 03/2025 2025-245             "/>
    <n v="61104000"/>
    <n v="-2834"/>
    <x v="2"/>
    <s v="2025-245"/>
    <s v="AC "/>
    <x v="1"/>
    <x v="2"/>
    <x v="2"/>
    <x v="0"/>
    <m/>
    <x v="0"/>
  </r>
  <r>
    <d v="2025-04-15T00:00:00"/>
    <x v="0"/>
    <n v="2025"/>
    <s v="AGK RESEAU 03/2025 2025-246             "/>
    <n v="61104000"/>
    <n v="-819"/>
    <x v="2"/>
    <s v="2025-246"/>
    <s v="AC "/>
    <x v="1"/>
    <x v="2"/>
    <x v="2"/>
    <x v="0"/>
    <m/>
    <x v="0"/>
  </r>
  <r>
    <d v="2025-04-15T00:00:00"/>
    <x v="0"/>
    <n v="2025"/>
    <s v="AGK RESEAU 03/2025 2025-247             "/>
    <n v="61104000"/>
    <n v="-420"/>
    <x v="2"/>
    <s v="2025-247"/>
    <s v="AC "/>
    <x v="1"/>
    <x v="2"/>
    <x v="2"/>
    <x v="0"/>
    <m/>
    <x v="0"/>
  </r>
  <r>
    <d v="2025-04-15T00:00:00"/>
    <x v="0"/>
    <n v="2025"/>
    <s v="AGK RESEAU 03/2025 2025-248             "/>
    <n v="61104000"/>
    <n v="-1590"/>
    <x v="2"/>
    <s v="2025-248"/>
    <s v="AC "/>
    <x v="1"/>
    <x v="2"/>
    <x v="2"/>
    <x v="0"/>
    <m/>
    <x v="0"/>
  </r>
  <r>
    <d v="2025-04-15T00:00:00"/>
    <x v="0"/>
    <n v="2025"/>
    <s v="AGK RESEAU 03/2025 2025-249             "/>
    <n v="61104000"/>
    <n v="-3215"/>
    <x v="2"/>
    <s v="2025-249"/>
    <s v="AC "/>
    <x v="1"/>
    <x v="2"/>
    <x v="2"/>
    <x v="0"/>
    <m/>
    <x v="0"/>
  </r>
  <r>
    <d v="2025-04-15T00:00:00"/>
    <x v="0"/>
    <n v="2025"/>
    <s v="AGK RESEAU 03/2025 2025-250             "/>
    <n v="61104000"/>
    <n v="-500"/>
    <x v="2"/>
    <s v="2025-250"/>
    <s v="AC "/>
    <x v="1"/>
    <x v="2"/>
    <x v="2"/>
    <x v="0"/>
    <m/>
    <x v="0"/>
  </r>
  <r>
    <d v="2025-04-15T00:00:00"/>
    <x v="0"/>
    <n v="2025"/>
    <s v="AGK RESEAU 03/2025 2025-251             "/>
    <n v="61104000"/>
    <n v="-2574"/>
    <x v="2"/>
    <s v="2025-251"/>
    <s v="AC "/>
    <x v="1"/>
    <x v="2"/>
    <x v="2"/>
    <x v="0"/>
    <m/>
    <x v="0"/>
  </r>
  <r>
    <d v="2025-04-15T00:00:00"/>
    <x v="0"/>
    <n v="2025"/>
    <s v="AGK RESEAU 03/2025 2025-252             "/>
    <n v="61104000"/>
    <n v="-420"/>
    <x v="2"/>
    <s v="2025-252"/>
    <s v="AC "/>
    <x v="1"/>
    <x v="2"/>
    <x v="2"/>
    <x v="0"/>
    <m/>
    <x v="0"/>
  </r>
  <r>
    <d v="2025-04-15T00:00:00"/>
    <x v="0"/>
    <n v="2025"/>
    <s v="AGK RESEAU 03/2025 2025-253             "/>
    <n v="61104000"/>
    <n v="-500"/>
    <x v="2"/>
    <s v="2025-253"/>
    <s v="AC "/>
    <x v="1"/>
    <x v="2"/>
    <x v="2"/>
    <x v="0"/>
    <m/>
    <x v="0"/>
  </r>
  <r>
    <d v="2025-04-15T00:00:00"/>
    <x v="0"/>
    <n v="2025"/>
    <s v="AGK RESEAU 03/2025 2025-254             "/>
    <n v="61104000"/>
    <n v="-500"/>
    <x v="2"/>
    <s v="2025-254"/>
    <s v="AC "/>
    <x v="1"/>
    <x v="2"/>
    <x v="2"/>
    <x v="0"/>
    <m/>
    <x v="0"/>
  </r>
  <r>
    <d v="2025-04-15T00:00:00"/>
    <x v="0"/>
    <n v="2025"/>
    <s v="AGK RESEAU 03/2025 2025-255             "/>
    <n v="61104000"/>
    <n v="-1062"/>
    <x v="2"/>
    <s v="2025-255"/>
    <s v="AC "/>
    <x v="1"/>
    <x v="2"/>
    <x v="2"/>
    <x v="0"/>
    <m/>
    <x v="0"/>
  </r>
  <r>
    <d v="2025-04-15T00:00:00"/>
    <x v="0"/>
    <n v="2025"/>
    <s v="AGK RESEAU 03/2025 2025-256             "/>
    <n v="61104000"/>
    <n v="-598"/>
    <x v="2"/>
    <s v="2025-256"/>
    <s v="AC "/>
    <x v="1"/>
    <x v="2"/>
    <x v="2"/>
    <x v="0"/>
    <m/>
    <x v="0"/>
  </r>
  <r>
    <d v="2025-04-15T00:00:00"/>
    <x v="0"/>
    <n v="2025"/>
    <s v="AGK RESEAU 03/2025 2025-257             "/>
    <n v="61104000"/>
    <n v="-3999.5"/>
    <x v="2"/>
    <s v="2025-257"/>
    <s v="AC "/>
    <x v="1"/>
    <x v="2"/>
    <x v="2"/>
    <x v="0"/>
    <m/>
    <x v="0"/>
  </r>
  <r>
    <d v="2025-04-15T00:00:00"/>
    <x v="0"/>
    <n v="2025"/>
    <s v="AGK RESEAU 03/2025 2025-258             "/>
    <n v="61104000"/>
    <n v="-1206.5"/>
    <x v="2"/>
    <s v="2025-258"/>
    <s v="AC "/>
    <x v="1"/>
    <x v="2"/>
    <x v="2"/>
    <x v="0"/>
    <m/>
    <x v="0"/>
  </r>
  <r>
    <d v="2025-04-15T00:00:00"/>
    <x v="0"/>
    <n v="2025"/>
    <s v="CITY 03/2025 072-2025                   "/>
    <n v="61104000"/>
    <n v="-12841.94"/>
    <x v="2"/>
    <s v="072-2025"/>
    <s v="AC "/>
    <x v="1"/>
    <x v="2"/>
    <x v="2"/>
    <x v="0"/>
    <m/>
    <x v="0"/>
  </r>
  <r>
    <d v="2025-04-15T00:00:00"/>
    <x v="0"/>
    <n v="2025"/>
    <s v="DL COM 03/2025 046                      "/>
    <n v="61100000"/>
    <n v="-1347.5"/>
    <x v="3"/>
    <s v="046"/>
    <s v="AC "/>
    <x v="1"/>
    <x v="2"/>
    <x v="2"/>
    <x v="0"/>
    <m/>
    <x v="0"/>
  </r>
  <r>
    <d v="2025-04-15T00:00:00"/>
    <x v="0"/>
    <n v="2025"/>
    <s v="DL COM 03/2025 046                      "/>
    <n v="61104000"/>
    <n v="-4286.5"/>
    <x v="3"/>
    <s v="046"/>
    <s v="AC "/>
    <x v="1"/>
    <x v="2"/>
    <x v="2"/>
    <x v="0"/>
    <m/>
    <x v="0"/>
  </r>
  <r>
    <d v="2025-04-15T00:00:00"/>
    <x v="0"/>
    <n v="2025"/>
    <s v="DL COM 03/2025 047                      "/>
    <n v="61100000"/>
    <n v="-125"/>
    <x v="3"/>
    <s v="047"/>
    <s v="AC "/>
    <x v="1"/>
    <x v="2"/>
    <x v="2"/>
    <x v="0"/>
    <m/>
    <x v="0"/>
  </r>
  <r>
    <d v="2025-04-15T00:00:00"/>
    <x v="0"/>
    <n v="2025"/>
    <s v="DL COM 03/2025 047                      "/>
    <n v="61104000"/>
    <n v="-1865"/>
    <x v="3"/>
    <s v="047"/>
    <s v="AC "/>
    <x v="1"/>
    <x v="2"/>
    <x v="2"/>
    <x v="0"/>
    <m/>
    <x v="0"/>
  </r>
  <r>
    <d v="2025-04-15T00:00:00"/>
    <x v="0"/>
    <n v="2025"/>
    <s v="Ecart sur Règlement                     "/>
    <n v="65800000"/>
    <n v="-0.09"/>
    <x v="5"/>
    <m/>
    <s v="OD "/>
    <x v="2"/>
    <x v="10"/>
    <x v="4"/>
    <x v="1"/>
    <m/>
    <x v="0"/>
  </r>
  <r>
    <d v="2025-04-15T00:00:00"/>
    <x v="0"/>
    <n v="2025"/>
    <s v="ETC 03/2025 FAC00330435                 "/>
    <n v="60220000"/>
    <n v="-3232.76"/>
    <x v="3"/>
    <s v="FAC00330435"/>
    <s v="AC "/>
    <x v="1"/>
    <x v="3"/>
    <x v="3"/>
    <x v="0"/>
    <m/>
    <x v="0"/>
  </r>
  <r>
    <d v="2025-04-15T00:00:00"/>
    <x v="0"/>
    <n v="2025"/>
    <s v="ETC 04/2025 FAC00330445                 "/>
    <n v="60220000"/>
    <n v="-3512.24"/>
    <x v="3"/>
    <s v="FAC00330445"/>
    <s v="AC "/>
    <x v="1"/>
    <x v="3"/>
    <x v="3"/>
    <x v="0"/>
    <m/>
    <x v="0"/>
  </r>
  <r>
    <d v="2025-04-15T00:00:00"/>
    <x v="0"/>
    <n v="2025"/>
    <s v="ETC 04/2025 FAC00330468                 "/>
    <n v="60630000"/>
    <n v="-683.76"/>
    <x v="2"/>
    <s v="FAC00330468"/>
    <s v="AC "/>
    <x v="1"/>
    <x v="9"/>
    <x v="20"/>
    <x v="0"/>
    <m/>
    <x v="0"/>
  </r>
  <r>
    <d v="2025-04-15T00:00:00"/>
    <x v="0"/>
    <n v="2025"/>
    <s v="Facture CARTE BLEUE                     "/>
    <n v="60614000"/>
    <n v="-214.61"/>
    <x v="3"/>
    <s v="CB0425"/>
    <s v="FG "/>
    <x v="1"/>
    <x v="9"/>
    <x v="25"/>
    <x v="0"/>
    <m/>
    <x v="0"/>
  </r>
  <r>
    <d v="2025-04-15T00:00:00"/>
    <x v="0"/>
    <n v="2025"/>
    <s v="Facture CARTE BLEUE                     "/>
    <n v="61552000"/>
    <n v="-146.58000000000001"/>
    <x v="3"/>
    <s v="CB0425"/>
    <s v="FG "/>
    <x v="1"/>
    <x v="9"/>
    <x v="15"/>
    <x v="0"/>
    <m/>
    <x v="0"/>
  </r>
  <r>
    <d v="2025-04-15T00:00:00"/>
    <x v="0"/>
    <n v="2025"/>
    <s v="Facture CARTE BLEUE                     "/>
    <n v="62510000"/>
    <n v="-7.5"/>
    <x v="3"/>
    <s v="CB0425"/>
    <s v="FG "/>
    <x v="2"/>
    <x v="5"/>
    <x v="23"/>
    <x v="1"/>
    <m/>
    <x v="0"/>
  </r>
  <r>
    <d v="2025-04-15T00:00:00"/>
    <x v="0"/>
    <n v="2025"/>
    <s v="Facture CARTE BLEUE                     "/>
    <n v="62570000"/>
    <n v="-18.73"/>
    <x v="3"/>
    <s v="CB0425"/>
    <s v="FG "/>
    <x v="2"/>
    <x v="5"/>
    <x v="23"/>
    <x v="1"/>
    <m/>
    <x v="0"/>
  </r>
  <r>
    <d v="2025-04-15T00:00:00"/>
    <x v="0"/>
    <n v="2025"/>
    <s v="Facture CCC                             "/>
    <n v="60614000"/>
    <n v="-433.09"/>
    <x v="3"/>
    <s v="25041187109"/>
    <s v="FG "/>
    <x v="1"/>
    <x v="9"/>
    <x v="25"/>
    <x v="0"/>
    <m/>
    <x v="0"/>
  </r>
  <r>
    <d v="2025-04-15T00:00:00"/>
    <x v="0"/>
    <n v="2025"/>
    <s v="Facture CCC                             "/>
    <n v="62510000"/>
    <n v="-359"/>
    <x v="3"/>
    <s v="25041187109"/>
    <s v="FG "/>
    <x v="2"/>
    <x v="5"/>
    <x v="23"/>
    <x v="1"/>
    <m/>
    <x v="0"/>
  </r>
  <r>
    <d v="2025-04-15T00:00:00"/>
    <x v="0"/>
    <n v="2025"/>
    <s v="Facture CCC                             "/>
    <n v="62511000"/>
    <n v="-6.4"/>
    <x v="3"/>
    <s v="25041187109"/>
    <s v="FG "/>
    <x v="2"/>
    <x v="5"/>
    <x v="23"/>
    <x v="1"/>
    <m/>
    <x v="0"/>
  </r>
  <r>
    <d v="2025-04-15T00:00:00"/>
    <x v="0"/>
    <n v="2025"/>
    <s v="Facture CCC                             "/>
    <n v="62810000"/>
    <n v="-25.58"/>
    <x v="3"/>
    <s v="25041187109"/>
    <s v="FG "/>
    <x v="2"/>
    <x v="10"/>
    <x v="4"/>
    <x v="1"/>
    <m/>
    <x v="0"/>
  </r>
  <r>
    <d v="2025-04-15T00:00:00"/>
    <x v="0"/>
    <n v="2025"/>
    <s v="Facture DKV                             "/>
    <n v="60614000"/>
    <n v="-12961.2"/>
    <x v="5"/>
    <s v="643282640"/>
    <s v="FG "/>
    <x v="1"/>
    <x v="9"/>
    <x v="25"/>
    <x v="0"/>
    <m/>
    <x v="0"/>
  </r>
  <r>
    <d v="2025-04-15T00:00:00"/>
    <x v="0"/>
    <n v="2025"/>
    <s v="Facture DKV                             "/>
    <n v="62513000"/>
    <n v="-1936.13"/>
    <x v="5"/>
    <s v="643282640"/>
    <s v="FG "/>
    <x v="1"/>
    <x v="9"/>
    <x v="26"/>
    <x v="0"/>
    <m/>
    <x v="0"/>
  </r>
  <r>
    <d v="2025-04-15T00:00:00"/>
    <x v="0"/>
    <n v="2025"/>
    <s v="Facture DKV                             "/>
    <n v="62812000"/>
    <n v="-234.03"/>
    <x v="5"/>
    <s v="643282640"/>
    <s v="FG "/>
    <x v="2"/>
    <x v="10"/>
    <x v="4"/>
    <x v="1"/>
    <m/>
    <x v="0"/>
  </r>
  <r>
    <d v="2025-04-15T00:00:00"/>
    <x v="0"/>
    <n v="2025"/>
    <s v="Facture DKV                             "/>
    <n v="62812000"/>
    <n v="-20"/>
    <x v="5"/>
    <s v="643294428"/>
    <s v="FG "/>
    <x v="2"/>
    <x v="10"/>
    <x v="4"/>
    <x v="1"/>
    <m/>
    <x v="0"/>
  </r>
  <r>
    <d v="2025-04-15T00:00:00"/>
    <x v="0"/>
    <n v="2025"/>
    <s v="FD Huissie 04/2025 25.03.0499           "/>
    <n v="62270000"/>
    <n v="-340"/>
    <x v="2"/>
    <s v="25.03.0499"/>
    <s v="AC "/>
    <x v="2"/>
    <x v="10"/>
    <x v="4"/>
    <x v="1"/>
    <m/>
    <x v="0"/>
  </r>
  <r>
    <d v="2025-04-15T00:00:00"/>
    <x v="0"/>
    <n v="2025"/>
    <s v="FD Huissie 04/2025 F25B008596           "/>
    <n v="62270000"/>
    <n v="-447.67"/>
    <x v="2"/>
    <s v="F25B008596"/>
    <s v="AC "/>
    <x v="2"/>
    <x v="10"/>
    <x v="4"/>
    <x v="1"/>
    <m/>
    <x v="0"/>
  </r>
  <r>
    <d v="2025-04-15T00:00:00"/>
    <x v="0"/>
    <n v="2025"/>
    <s v="FD Ibis St 04/2025 HB80851623           "/>
    <n v="62510000"/>
    <n v="-94.14"/>
    <x v="2"/>
    <s v="HB80851623"/>
    <s v="AC "/>
    <x v="2"/>
    <x v="5"/>
    <x v="23"/>
    <x v="1"/>
    <m/>
    <x v="0"/>
  </r>
  <r>
    <d v="2025-04-15T00:00:00"/>
    <x v="0"/>
    <n v="2025"/>
    <s v="FD Ibis St 04/2025 HB80851623           "/>
    <n v="62511000"/>
    <n v="-1.76"/>
    <x v="2"/>
    <s v="HB80851623"/>
    <s v="AC "/>
    <x v="2"/>
    <x v="5"/>
    <x v="23"/>
    <x v="1"/>
    <m/>
    <x v="0"/>
  </r>
  <r>
    <d v="2025-04-15T00:00:00"/>
    <x v="0"/>
    <n v="2025"/>
    <s v="FGARAGEG 04/2025 2025000500             "/>
    <n v="61552000"/>
    <n v="-287.83"/>
    <x v="2"/>
    <s v="2025000500"/>
    <s v="AC "/>
    <x v="1"/>
    <x v="9"/>
    <x v="15"/>
    <x v="0"/>
    <m/>
    <x v="0"/>
  </r>
  <r>
    <d v="2025-04-15T00:00:00"/>
    <x v="0"/>
    <n v="2025"/>
    <s v="Frais sur virement                      "/>
    <n v="62781500"/>
    <n v="-2.2999999999999998"/>
    <x v="5"/>
    <m/>
    <s v="SG "/>
    <x v="4"/>
    <x v="7"/>
    <x v="6"/>
    <x v="3"/>
    <m/>
    <x v="0"/>
  </r>
  <r>
    <d v="2025-04-15T00:00:00"/>
    <x v="0"/>
    <n v="2025"/>
    <s v="IRIS INGEN 03/2025 1905 AXE_2025        "/>
    <n v="61104000"/>
    <n v="-1312.89"/>
    <x v="0"/>
    <s v="1905AXE_2025"/>
    <s v="AC "/>
    <x v="1"/>
    <x v="2"/>
    <x v="2"/>
    <x v="0"/>
    <m/>
    <x v="0"/>
  </r>
  <r>
    <d v="2025-04-15T00:00:00"/>
    <x v="0"/>
    <n v="2025"/>
    <s v="IRIS INGEN 03/2025 1906 AXE_2025        "/>
    <n v="61104000"/>
    <n v="-699.4"/>
    <x v="2"/>
    <s v="1906AXE_2025"/>
    <s v="AC "/>
    <x v="1"/>
    <x v="2"/>
    <x v="2"/>
    <x v="0"/>
    <m/>
    <x v="0"/>
  </r>
  <r>
    <d v="2025-04-15T00:00:00"/>
    <x v="0"/>
    <n v="2025"/>
    <s v="IRIS INGEN 03/2025 1907 AXE_2025        "/>
    <n v="61104000"/>
    <n v="-496.6"/>
    <x v="2"/>
    <s v="1907AXE_2025"/>
    <s v="AC "/>
    <x v="1"/>
    <x v="2"/>
    <x v="2"/>
    <x v="0"/>
    <m/>
    <x v="0"/>
  </r>
  <r>
    <d v="2025-04-15T00:00:00"/>
    <x v="0"/>
    <n v="2025"/>
    <s v="IRIS INGEN 03/2025 1908 AXE_2025        "/>
    <n v="61104000"/>
    <n v="-768.3"/>
    <x v="2"/>
    <s v="1908AXE_2025"/>
    <s v="AC "/>
    <x v="1"/>
    <x v="2"/>
    <x v="2"/>
    <x v="0"/>
    <m/>
    <x v="0"/>
  </r>
  <r>
    <d v="2025-04-15T00:00:00"/>
    <x v="0"/>
    <n v="2025"/>
    <s v="IRIS INGEN 03/2025 1909 AXE_2025        "/>
    <n v="61104000"/>
    <n v="-1517.1"/>
    <x v="2"/>
    <s v="1909AXE_2025"/>
    <s v="AC "/>
    <x v="1"/>
    <x v="2"/>
    <x v="2"/>
    <x v="0"/>
    <m/>
    <x v="0"/>
  </r>
  <r>
    <d v="2025-04-15T00:00:00"/>
    <x v="0"/>
    <n v="2025"/>
    <s v="IRIS INGEN 03/2025 1910 AXE_2025        "/>
    <n v="61104000"/>
    <n v="-1131"/>
    <x v="0"/>
    <s v="1910AXE_2025"/>
    <s v="AC "/>
    <x v="1"/>
    <x v="2"/>
    <x v="2"/>
    <x v="0"/>
    <m/>
    <x v="0"/>
  </r>
  <r>
    <d v="2025-04-15T00:00:00"/>
    <x v="0"/>
    <n v="2025"/>
    <s v="NDF PBOUJU01-000009                     "/>
    <n v="62570000"/>
    <n v="-11.55"/>
    <x v="0"/>
    <s v="PBOUJU01-000009"/>
    <s v="NF "/>
    <x v="2"/>
    <x v="5"/>
    <x v="23"/>
    <x v="1"/>
    <m/>
    <x v="0"/>
  </r>
  <r>
    <d v="2025-04-15T00:00:00"/>
    <x v="0"/>
    <n v="2025"/>
    <s v="NDF PCAREM01-000046                     "/>
    <n v="61552000"/>
    <n v="-12.83"/>
    <x v="4"/>
    <s v="PCAREM01-000046"/>
    <s v="NF "/>
    <x v="1"/>
    <x v="9"/>
    <x v="15"/>
    <x v="0"/>
    <m/>
    <x v="0"/>
  </r>
  <r>
    <d v="2025-04-15T00:00:00"/>
    <x v="0"/>
    <n v="2025"/>
    <s v="NDF PCORTI01-000011                     "/>
    <n v="61552000"/>
    <n v="-1.66"/>
    <x v="3"/>
    <s v="PCORTI01-000011"/>
    <s v="NF "/>
    <x v="1"/>
    <x v="9"/>
    <x v="15"/>
    <x v="0"/>
    <m/>
    <x v="0"/>
  </r>
  <r>
    <d v="2025-04-15T00:00:00"/>
    <x v="0"/>
    <n v="2025"/>
    <s v="NDF PCORTI01-000011                     "/>
    <n v="62510000"/>
    <n v="-44.5"/>
    <x v="3"/>
    <s v="PCORTI01-000011"/>
    <s v="NF "/>
    <x v="2"/>
    <x v="5"/>
    <x v="23"/>
    <x v="1"/>
    <m/>
    <x v="0"/>
  </r>
  <r>
    <d v="2025-04-15T00:00:00"/>
    <x v="0"/>
    <n v="2025"/>
    <s v="NDF PDHOKH01-000003                     "/>
    <n v="62510000"/>
    <n v="-4.42"/>
    <x v="0"/>
    <s v="PDHOKH01-000003"/>
    <s v="NF "/>
    <x v="2"/>
    <x v="5"/>
    <x v="23"/>
    <x v="1"/>
    <m/>
    <x v="0"/>
  </r>
  <r>
    <d v="2025-04-15T00:00:00"/>
    <x v="0"/>
    <n v="2025"/>
    <s v="NDF PLACRO01-000085                     "/>
    <n v="61552000"/>
    <n v="-75.44"/>
    <x v="3"/>
    <s v="PLACRO01-000085"/>
    <s v="NF "/>
    <x v="1"/>
    <x v="9"/>
    <x v="15"/>
    <x v="0"/>
    <m/>
    <x v="0"/>
  </r>
  <r>
    <d v="2025-04-15T00:00:00"/>
    <x v="0"/>
    <n v="2025"/>
    <s v="NDF PLACRO01-000086                     "/>
    <n v="61552000"/>
    <n v="-117.1"/>
    <x v="3"/>
    <s v="PLACRO01-000086"/>
    <s v="NF "/>
    <x v="1"/>
    <x v="9"/>
    <x v="15"/>
    <x v="0"/>
    <m/>
    <x v="0"/>
  </r>
  <r>
    <d v="2025-04-15T00:00:00"/>
    <x v="0"/>
    <n v="2025"/>
    <s v="NDF PLACRO01-000086                     "/>
    <n v="62510000"/>
    <n v="-66.650000000000006"/>
    <x v="3"/>
    <s v="PLACRO01-000086"/>
    <s v="NF "/>
    <x v="2"/>
    <x v="5"/>
    <x v="23"/>
    <x v="1"/>
    <m/>
    <x v="0"/>
  </r>
  <r>
    <d v="2025-04-15T00:00:00"/>
    <x v="0"/>
    <n v="2025"/>
    <s v="NDF PLACRO01-000087                     "/>
    <n v="61552000"/>
    <n v="-166.67"/>
    <x v="3"/>
    <s v="PLACRO01-000087"/>
    <s v="NF "/>
    <x v="1"/>
    <x v="9"/>
    <x v="15"/>
    <x v="0"/>
    <m/>
    <x v="0"/>
  </r>
  <r>
    <d v="2025-04-15T00:00:00"/>
    <x v="0"/>
    <n v="2025"/>
    <s v="NDF PMONJO01-000014                     "/>
    <n v="60220000"/>
    <n v="-20"/>
    <x v="3"/>
    <s v="PMONJO01-000014"/>
    <s v="NF "/>
    <x v="1"/>
    <x v="3"/>
    <x v="3"/>
    <x v="0"/>
    <m/>
    <x v="0"/>
  </r>
  <r>
    <d v="2025-04-15T00:00:00"/>
    <x v="0"/>
    <n v="2025"/>
    <s v="NDF PSANNI01-000096                     "/>
    <n v="62510000"/>
    <n v="-146.91"/>
    <x v="3"/>
    <s v="PSANNI01-000096"/>
    <s v="NF "/>
    <x v="2"/>
    <x v="5"/>
    <x v="23"/>
    <x v="1"/>
    <m/>
    <x v="0"/>
  </r>
  <r>
    <d v="2025-04-15T00:00:00"/>
    <x v="0"/>
    <n v="2025"/>
    <s v="SFTP 03/2025 FA0699                     "/>
    <n v="61100000"/>
    <n v="-8020"/>
    <x v="3"/>
    <s v="FA0699"/>
    <s v="AC "/>
    <x v="1"/>
    <x v="2"/>
    <x v="2"/>
    <x v="0"/>
    <m/>
    <x v="0"/>
  </r>
  <r>
    <d v="2025-04-15T00:00:00"/>
    <x v="0"/>
    <n v="2025"/>
    <s v="SFTP 03/2025 FA0699                     "/>
    <n v="61104000"/>
    <n v="-61672"/>
    <x v="3"/>
    <s v="FA0699"/>
    <s v="AC "/>
    <x v="1"/>
    <x v="2"/>
    <x v="2"/>
    <x v="0"/>
    <m/>
    <x v="0"/>
  </r>
  <r>
    <d v="2025-04-15T00:00:00"/>
    <x v="0"/>
    <n v="2025"/>
    <s v="SFTP 03/2025 FA0699                     "/>
    <n v="77110000"/>
    <n v="60"/>
    <x v="3"/>
    <s v="FA0699"/>
    <s v="AC "/>
    <x v="6"/>
    <x v="12"/>
    <x v="21"/>
    <x v="4"/>
    <m/>
    <x v="0"/>
  </r>
  <r>
    <d v="2025-04-15T00:00:00"/>
    <x v="0"/>
    <n v="2025"/>
    <s v="SFTP 03/2025 FA0700                     "/>
    <n v="61100000"/>
    <n v="-2112.5"/>
    <x v="3"/>
    <s v="FA0700"/>
    <s v="AC "/>
    <x v="1"/>
    <x v="2"/>
    <x v="2"/>
    <x v="0"/>
    <m/>
    <x v="0"/>
  </r>
  <r>
    <d v="2025-04-15T00:00:00"/>
    <x v="0"/>
    <n v="2025"/>
    <s v="SFTP 03/2025 FA0700                     "/>
    <n v="61104000"/>
    <n v="-17452.5"/>
    <x v="3"/>
    <s v="FA0700"/>
    <s v="AC "/>
    <x v="1"/>
    <x v="2"/>
    <x v="2"/>
    <x v="0"/>
    <m/>
    <x v="0"/>
  </r>
  <r>
    <d v="2025-04-15T00:00:00"/>
    <x v="0"/>
    <n v="2025"/>
    <s v="SFTP 03/2025 FA0700                     "/>
    <n v="77110000"/>
    <n v="30"/>
    <x v="3"/>
    <s v="FA0700"/>
    <s v="AC "/>
    <x v="6"/>
    <x v="12"/>
    <x v="21"/>
    <x v="4"/>
    <m/>
    <x v="0"/>
  </r>
  <r>
    <d v="2025-04-15T00:00:00"/>
    <x v="0"/>
    <n v="2025"/>
    <s v="SFTP 03/2025 FA0701                     "/>
    <n v="61104000"/>
    <n v="-22650"/>
    <x v="2"/>
    <s v="FA0701"/>
    <s v="AC "/>
    <x v="1"/>
    <x v="2"/>
    <x v="2"/>
    <x v="0"/>
    <m/>
    <x v="0"/>
  </r>
  <r>
    <d v="2025-04-15T00:00:00"/>
    <x v="0"/>
    <n v="2025"/>
    <s v="SFTP 03/2025 FA0702                     "/>
    <n v="61100000"/>
    <n v="-1962.5"/>
    <x v="3"/>
    <s v="FA0702"/>
    <s v="AC "/>
    <x v="1"/>
    <x v="2"/>
    <x v="2"/>
    <x v="0"/>
    <m/>
    <x v="0"/>
  </r>
  <r>
    <d v="2025-04-15T00:00:00"/>
    <x v="0"/>
    <n v="2025"/>
    <s v="SFTP 03/2025 FA0702                     "/>
    <n v="61104000"/>
    <n v="-15245"/>
    <x v="3"/>
    <s v="FA0702"/>
    <s v="AC "/>
    <x v="1"/>
    <x v="2"/>
    <x v="2"/>
    <x v="0"/>
    <m/>
    <x v="0"/>
  </r>
  <r>
    <d v="2025-04-15T00:00:00"/>
    <x v="0"/>
    <n v="2025"/>
    <s v="SFTP 03/2025 FA0702                     "/>
    <n v="77110000"/>
    <n v="30"/>
    <x v="3"/>
    <s v="FA0702"/>
    <s v="AC "/>
    <x v="6"/>
    <x v="12"/>
    <x v="21"/>
    <x v="4"/>
    <m/>
    <x v="0"/>
  </r>
  <r>
    <d v="2025-04-15T00:00:00"/>
    <x v="0"/>
    <n v="2025"/>
    <s v="SFTP 03/2025 FA0703                     "/>
    <n v="61100000"/>
    <n v="-422.5"/>
    <x v="3"/>
    <s v="FA0703"/>
    <s v="AC "/>
    <x v="1"/>
    <x v="2"/>
    <x v="2"/>
    <x v="0"/>
    <m/>
    <x v="0"/>
  </r>
  <r>
    <d v="2025-04-15T00:00:00"/>
    <x v="0"/>
    <n v="2025"/>
    <s v="SFTP 03/2025 FA0703                     "/>
    <n v="61104000"/>
    <n v="-3470"/>
    <x v="3"/>
    <s v="FA0703"/>
    <s v="AC "/>
    <x v="1"/>
    <x v="2"/>
    <x v="2"/>
    <x v="0"/>
    <m/>
    <x v="0"/>
  </r>
  <r>
    <d v="2025-04-15T00:00:00"/>
    <x v="0"/>
    <n v="2025"/>
    <s v="Stationnement - GC-486-VS               "/>
    <n v="67121000"/>
    <n v="-35"/>
    <x v="5"/>
    <s v="6525309199"/>
    <s v="FG "/>
    <x v="6"/>
    <x v="15"/>
    <x v="29"/>
    <x v="4"/>
    <m/>
    <x v="0"/>
  </r>
  <r>
    <d v="2025-04-15T00:00:00"/>
    <x v="0"/>
    <n v="2025"/>
    <s v="TELENCO 04/2025 SPI108115               "/>
    <n v="60220000"/>
    <n v="-433"/>
    <x v="3"/>
    <s v="SPI108115"/>
    <s v="AC "/>
    <x v="1"/>
    <x v="3"/>
    <x v="3"/>
    <x v="0"/>
    <m/>
    <x v="0"/>
  </r>
  <r>
    <d v="2025-04-15T00:00:00"/>
    <x v="0"/>
    <n v="2025"/>
    <s v="TELENCO 04/2025 SPI108115               "/>
    <n v="62410000"/>
    <n v="-15"/>
    <x v="3"/>
    <s v="SPI108115"/>
    <s v="AC "/>
    <x v="1"/>
    <x v="3"/>
    <x v="3"/>
    <x v="0"/>
    <m/>
    <x v="0"/>
  </r>
  <r>
    <d v="2025-04-15T00:00:00"/>
    <x v="0"/>
    <n v="2025"/>
    <s v="ZIADINFO 03/2025 FC668                  "/>
    <n v="61100000"/>
    <n v="-5158.5"/>
    <x v="3"/>
    <s v="FC668"/>
    <s v="AC "/>
    <x v="1"/>
    <x v="2"/>
    <x v="2"/>
    <x v="0"/>
    <m/>
    <x v="0"/>
  </r>
  <r>
    <d v="2025-04-16T00:00:00"/>
    <x v="0"/>
    <n v="2025"/>
    <s v="AGK RESEAUX Refact. BlueP 03/2025       "/>
    <n v="70800000"/>
    <n v="239.97"/>
    <x v="0"/>
    <s v="FAC2025.04.0056"/>
    <s v="VT "/>
    <x v="0"/>
    <x v="0"/>
    <x v="27"/>
    <x v="0"/>
    <m/>
    <x v="0"/>
  </r>
  <r>
    <d v="2025-04-16T00:00:00"/>
    <x v="0"/>
    <n v="2025"/>
    <s v="ALLIANCE TELE Refact. BlueP 03/2025     "/>
    <n v="70800000"/>
    <n v="69.989999999999995"/>
    <x v="0"/>
    <s v="FAC2025.04.0058"/>
    <s v="VT "/>
    <x v="0"/>
    <x v="0"/>
    <x v="27"/>
    <x v="0"/>
    <m/>
    <x v="0"/>
  </r>
  <r>
    <d v="2025-04-16T00:00:00"/>
    <x v="0"/>
    <n v="2025"/>
    <s v="ALTICE FRANCE 281035 09/2023            "/>
    <n v="70452000"/>
    <n v="240"/>
    <x v="2"/>
    <s v="FAC2025.04.0069"/>
    <s v="VT "/>
    <x v="0"/>
    <x v="0"/>
    <x v="0"/>
    <x v="0"/>
    <m/>
    <x v="0"/>
  </r>
  <r>
    <d v="2025-04-16T00:00:00"/>
    <x v="0"/>
    <n v="2025"/>
    <s v="ALTICE FRANCE 291226 09/2023            "/>
    <n v="70459000"/>
    <n v="1452"/>
    <x v="2"/>
    <s v="FAC2025.04.0068"/>
    <s v="VT "/>
    <x v="0"/>
    <x v="0"/>
    <x v="0"/>
    <x v="0"/>
    <m/>
    <x v="0"/>
  </r>
  <r>
    <d v="2025-04-16T00:00:00"/>
    <x v="0"/>
    <n v="2025"/>
    <s v="ALTICE FRANCE C436986 04/2025           "/>
    <n v="70452000"/>
    <n v="4705.66"/>
    <x v="3"/>
    <s v="FAC2025.04.0055"/>
    <s v="VT "/>
    <x v="0"/>
    <x v="0"/>
    <x v="0"/>
    <x v="0"/>
    <m/>
    <x v="0"/>
  </r>
  <r>
    <d v="2025-04-16T00:00:00"/>
    <x v="0"/>
    <n v="2025"/>
    <s v="ALTICE FRANCE C436986 04/2025           "/>
    <n v="70520000"/>
    <n v="350"/>
    <x v="3"/>
    <s v="FAC2025.04.0055"/>
    <s v="VT "/>
    <x v="0"/>
    <x v="0"/>
    <x v="28"/>
    <x v="0"/>
    <m/>
    <x v="0"/>
  </r>
  <r>
    <d v="2025-04-16T00:00:00"/>
    <x v="0"/>
    <n v="2025"/>
    <s v="ALTICE FRANCE SRO_T027_S08 04/2024      "/>
    <n v="70452000"/>
    <n v="846"/>
    <x v="0"/>
    <s v="AV2025.04.0001"/>
    <s v="VT "/>
    <x v="0"/>
    <x v="0"/>
    <x v="0"/>
    <x v="0"/>
    <m/>
    <x v="0"/>
  </r>
  <r>
    <d v="2025-04-16T00:00:00"/>
    <x v="0"/>
    <n v="2025"/>
    <s v="ALTICE FRANCE SRO_T027_S08 04/2024      "/>
    <n v="70459000"/>
    <n v="-3184"/>
    <x v="0"/>
    <s v="AV2025.04.0001"/>
    <s v="VT "/>
    <x v="0"/>
    <x v="0"/>
    <x v="0"/>
    <x v="0"/>
    <m/>
    <x v="0"/>
  </r>
  <r>
    <d v="2025-04-16T00:00:00"/>
    <x v="0"/>
    <n v="2025"/>
    <s v="ALTICE FRANCE SRO_T027_S08 04/2024      "/>
    <n v="70459000"/>
    <n v="2338"/>
    <x v="0"/>
    <s v="FAC2025.04.0066"/>
    <s v="VT "/>
    <x v="0"/>
    <x v="0"/>
    <x v="0"/>
    <x v="0"/>
    <m/>
    <x v="0"/>
  </r>
  <r>
    <d v="2025-04-16T00:00:00"/>
    <x v="0"/>
    <n v="2025"/>
    <s v="CHARMILLES 04/2025 90799-1              "/>
    <n v="62510000"/>
    <n v="-95.45"/>
    <x v="0"/>
    <s v="90799-1"/>
    <s v="AC "/>
    <x v="2"/>
    <x v="5"/>
    <x v="23"/>
    <x v="1"/>
    <m/>
    <x v="0"/>
  </r>
  <r>
    <d v="2025-04-16T00:00:00"/>
    <x v="0"/>
    <n v="2025"/>
    <s v="CHARMILLES 04/2025 90799-1              "/>
    <n v="62511000"/>
    <n v="-1.6"/>
    <x v="0"/>
    <s v="90799-1"/>
    <s v="AC "/>
    <x v="2"/>
    <x v="5"/>
    <x v="23"/>
    <x v="1"/>
    <m/>
    <x v="0"/>
  </r>
  <r>
    <d v="2025-04-16T00:00:00"/>
    <x v="0"/>
    <n v="2025"/>
    <s v="DEVTYS INFRA Refact. BlueP 03/2025      "/>
    <n v="70800000"/>
    <n v="139.97999999999999"/>
    <x v="0"/>
    <s v="FAC2025.04.0057"/>
    <s v="VT "/>
    <x v="0"/>
    <x v="0"/>
    <x v="27"/>
    <x v="0"/>
    <m/>
    <x v="0"/>
  </r>
  <r>
    <d v="2025-04-16T00:00:00"/>
    <x v="0"/>
    <n v="2025"/>
    <s v="Ecart sur Règlement                     "/>
    <n v="75800000"/>
    <n v="3.23"/>
    <x v="5"/>
    <m/>
    <s v="OD "/>
    <x v="5"/>
    <x v="11"/>
    <x v="16"/>
    <x v="0"/>
    <m/>
    <x v="0"/>
  </r>
  <r>
    <d v="2025-04-16T00:00:00"/>
    <x v="0"/>
    <n v="2025"/>
    <s v="ETC 04/2025 FAC00330596                 "/>
    <n v="60220000"/>
    <n v="-194.8"/>
    <x v="2"/>
    <s v="FAC00330596"/>
    <s v="AC "/>
    <x v="1"/>
    <x v="3"/>
    <x v="3"/>
    <x v="0"/>
    <m/>
    <x v="0"/>
  </r>
  <r>
    <d v="2025-04-16T00:00:00"/>
    <x v="0"/>
    <n v="2025"/>
    <s v="ETC 04/2025 FAC00330609                 "/>
    <n v="60220000"/>
    <n v="-1317.46"/>
    <x v="3"/>
    <s v="FAC00330609"/>
    <s v="AC "/>
    <x v="1"/>
    <x v="3"/>
    <x v="3"/>
    <x v="0"/>
    <m/>
    <x v="0"/>
  </r>
  <r>
    <d v="2025-04-16T00:00:00"/>
    <x v="0"/>
    <n v="2025"/>
    <s v="ETC 04/2025 FAC00330622                 "/>
    <n v="60220000"/>
    <n v="-220.19"/>
    <x v="2"/>
    <s v="FAC00330622"/>
    <s v="AC "/>
    <x v="1"/>
    <x v="3"/>
    <x v="3"/>
    <x v="0"/>
    <m/>
    <x v="0"/>
  </r>
  <r>
    <d v="2025-04-16T00:00:00"/>
    <x v="0"/>
    <n v="2025"/>
    <s v="FD BECIT 04/2025 FAC00153               "/>
    <n v="60400000"/>
    <n v="-1150"/>
    <x v="4"/>
    <s v="FAC00153"/>
    <s v="AC "/>
    <x v="1"/>
    <x v="1"/>
    <x v="19"/>
    <x v="0"/>
    <m/>
    <x v="0"/>
  </r>
  <r>
    <d v="2025-04-16T00:00:00"/>
    <x v="0"/>
    <n v="2025"/>
    <s v="Frais sur virement                      "/>
    <n v="62781500"/>
    <n v="-1.67"/>
    <x v="5"/>
    <m/>
    <s v="SG "/>
    <x v="4"/>
    <x v="7"/>
    <x v="6"/>
    <x v="3"/>
    <m/>
    <x v="0"/>
  </r>
  <r>
    <d v="2025-04-16T00:00:00"/>
    <x v="0"/>
    <n v="2025"/>
    <s v="G.H.T Refact. BlueP 03/2025             "/>
    <n v="70800000"/>
    <n v="209.97"/>
    <x v="0"/>
    <s v="FAC2025.04.0059"/>
    <s v="VT "/>
    <x v="0"/>
    <x v="0"/>
    <x v="27"/>
    <x v="0"/>
    <m/>
    <x v="0"/>
  </r>
  <r>
    <d v="2025-04-16T00:00:00"/>
    <x v="0"/>
    <n v="2025"/>
    <s v="GLOBAL RESEAU Refact. BlueP 03/2025     "/>
    <n v="70800000"/>
    <n v="139.97999999999999"/>
    <x v="0"/>
    <s v="FAC2025.04.0060"/>
    <s v="VT "/>
    <x v="0"/>
    <x v="0"/>
    <x v="27"/>
    <x v="0"/>
    <m/>
    <x v="0"/>
  </r>
  <r>
    <d v="2025-04-16T00:00:00"/>
    <x v="0"/>
    <n v="2025"/>
    <s v="INTERCOM TECH Refact. BlueP 03/2025     "/>
    <n v="70800000"/>
    <n v="139.97999999999999"/>
    <x v="0"/>
    <s v="FAC2025.04.0062"/>
    <s v="VT "/>
    <x v="0"/>
    <x v="0"/>
    <x v="27"/>
    <x v="0"/>
    <m/>
    <x v="0"/>
  </r>
  <r>
    <d v="2025-04-16T00:00:00"/>
    <x v="0"/>
    <n v="2025"/>
    <s v="IRIS INGENIER Refact. BlueP 03/2025     "/>
    <n v="70800000"/>
    <n v="299.97000000000003"/>
    <x v="0"/>
    <s v="FAC2025.04.0061"/>
    <s v="VT "/>
    <x v="0"/>
    <x v="0"/>
    <x v="27"/>
    <x v="0"/>
    <m/>
    <x v="0"/>
  </r>
  <r>
    <d v="2025-04-16T00:00:00"/>
    <x v="0"/>
    <n v="2025"/>
    <s v="K2GROUP BOITIER 03/2025                 "/>
    <n v="70800000"/>
    <n v="400"/>
    <x v="0"/>
    <s v="FAC2025.04.0067"/>
    <s v="VT "/>
    <x v="0"/>
    <x v="0"/>
    <x v="27"/>
    <x v="0"/>
    <m/>
    <x v="0"/>
  </r>
  <r>
    <d v="2025-04-16T00:00:00"/>
    <x v="0"/>
    <n v="2025"/>
    <s v="PAPREC 03/2025 PIM25020298              "/>
    <n v="61350000"/>
    <n v="-75"/>
    <x v="3"/>
    <s v="PIM25020298"/>
    <s v="AC "/>
    <x v="1"/>
    <x v="9"/>
    <x v="12"/>
    <x v="0"/>
    <m/>
    <x v="0"/>
  </r>
  <r>
    <d v="2025-04-16T00:00:00"/>
    <x v="0"/>
    <n v="2025"/>
    <s v="Règlement 16/04/2025 AXA Remboursement  "/>
    <n v="79100000"/>
    <n v="148.66999999999999"/>
    <x v="5"/>
    <m/>
    <s v="SG "/>
    <x v="5"/>
    <x v="14"/>
    <x v="16"/>
    <x v="0"/>
    <m/>
    <x v="0"/>
  </r>
  <r>
    <d v="2025-04-16T00:00:00"/>
    <x v="0"/>
    <n v="2025"/>
    <s v="Remb prêt 1M€ Société Générale PGE      "/>
    <n v="66154000"/>
    <n v="-129.72"/>
    <x v="5"/>
    <m/>
    <s v="SG "/>
    <x v="4"/>
    <x v="7"/>
    <x v="6"/>
    <x v="3"/>
    <m/>
    <x v="0"/>
  </r>
  <r>
    <d v="2025-04-16T00:00:00"/>
    <x v="0"/>
    <n v="2025"/>
    <s v="RESAUTEL Refact. BlueP 03/2025          "/>
    <n v="70800000"/>
    <n v="139.97999999999999"/>
    <x v="0"/>
    <s v="FAC2025.04.0063"/>
    <s v="VT "/>
    <x v="0"/>
    <x v="0"/>
    <x v="27"/>
    <x v="0"/>
    <m/>
    <x v="0"/>
  </r>
  <r>
    <d v="2025-04-16T00:00:00"/>
    <x v="0"/>
    <n v="2025"/>
    <s v="SETRS 01/2025 2025420                   "/>
    <n v="60400000"/>
    <n v="-268.27999999999997"/>
    <x v="0"/>
    <s v="2025420"/>
    <s v="AC "/>
    <x v="1"/>
    <x v="1"/>
    <x v="19"/>
    <x v="0"/>
    <m/>
    <x v="0"/>
  </r>
  <r>
    <d v="2025-04-16T00:00:00"/>
    <x v="0"/>
    <n v="2025"/>
    <s v="SETRS 03/2024 2025421                   "/>
    <n v="60400000"/>
    <n v="-365.04"/>
    <x v="0"/>
    <s v="2025421"/>
    <s v="AC "/>
    <x v="1"/>
    <x v="1"/>
    <x v="19"/>
    <x v="0"/>
    <m/>
    <x v="0"/>
  </r>
  <r>
    <d v="2025-04-16T00:00:00"/>
    <x v="0"/>
    <n v="2025"/>
    <s v="SMT 03/2025 FAC007570                   "/>
    <n v="61100000"/>
    <n v="-296.5"/>
    <x v="3"/>
    <s v="FAC007570"/>
    <s v="AC "/>
    <x v="1"/>
    <x v="2"/>
    <x v="2"/>
    <x v="0"/>
    <m/>
    <x v="0"/>
  </r>
  <r>
    <d v="2025-04-16T00:00:00"/>
    <x v="0"/>
    <n v="2025"/>
    <s v="SMT 03/2025 FAC007570                   "/>
    <n v="61104000"/>
    <n v="-1405"/>
    <x v="3"/>
    <s v="FAC007570"/>
    <s v="AC "/>
    <x v="1"/>
    <x v="2"/>
    <x v="2"/>
    <x v="0"/>
    <m/>
    <x v="0"/>
  </r>
  <r>
    <d v="2025-04-16T00:00:00"/>
    <x v="0"/>
    <n v="2025"/>
    <s v="SMT Réfact. BlueP 03/2025               "/>
    <n v="70800000"/>
    <n v="209.97"/>
    <x v="0"/>
    <s v="FAC2025.04.0064"/>
    <s v="VT "/>
    <x v="0"/>
    <x v="0"/>
    <x v="27"/>
    <x v="0"/>
    <m/>
    <x v="0"/>
  </r>
  <r>
    <d v="2025-04-16T00:00:00"/>
    <x v="0"/>
    <n v="2025"/>
    <s v="SNA Refact. BlueP 03/2025               "/>
    <n v="70800000"/>
    <n v="69.989999999999995"/>
    <x v="0"/>
    <s v="FAC2025.04.0065"/>
    <s v="VT "/>
    <x v="0"/>
    <x v="0"/>
    <x v="27"/>
    <x v="0"/>
    <m/>
    <x v="0"/>
  </r>
  <r>
    <d v="2025-04-17T00:00:00"/>
    <x v="0"/>
    <n v="2025"/>
    <s v="03/2025 F-2025-0026                     "/>
    <n v="61100000"/>
    <n v="-4397.8"/>
    <x v="3"/>
    <s v="F-2025-0026"/>
    <s v="AC "/>
    <x v="1"/>
    <x v="2"/>
    <x v="2"/>
    <x v="0"/>
    <m/>
    <x v="0"/>
  </r>
  <r>
    <d v="2025-04-17T00:00:00"/>
    <x v="0"/>
    <n v="2025"/>
    <s v="03/2025 F-2025-0026                     "/>
    <n v="61104000"/>
    <n v="-2803"/>
    <x v="3"/>
    <s v="F-2025-0026"/>
    <s v="AC "/>
    <x v="1"/>
    <x v="2"/>
    <x v="2"/>
    <x v="0"/>
    <m/>
    <x v="0"/>
  </r>
  <r>
    <d v="2025-04-17T00:00:00"/>
    <x v="0"/>
    <n v="2025"/>
    <s v="03/2025 F-2025-0027                     "/>
    <n v="61100000"/>
    <n v="-45"/>
    <x v="3"/>
    <s v="F-2025-0027"/>
    <s v="AC "/>
    <x v="1"/>
    <x v="2"/>
    <x v="2"/>
    <x v="0"/>
    <m/>
    <x v="0"/>
  </r>
  <r>
    <d v="2025-04-17T00:00:00"/>
    <x v="0"/>
    <n v="2025"/>
    <s v="03/2025 F-2025-0027                     "/>
    <n v="61104000"/>
    <n v="-300"/>
    <x v="3"/>
    <s v="F-2025-0027"/>
    <s v="AC "/>
    <x v="1"/>
    <x v="2"/>
    <x v="2"/>
    <x v="0"/>
    <m/>
    <x v="0"/>
  </r>
  <r>
    <d v="2025-04-17T00:00:00"/>
    <x v="0"/>
    <n v="2025"/>
    <s v="POWERSOLUT 03/2025 F250212              "/>
    <n v="61350000"/>
    <n v="-8236.4"/>
    <x v="4"/>
    <s v="F250212"/>
    <s v="AC "/>
    <x v="1"/>
    <x v="9"/>
    <x v="12"/>
    <x v="0"/>
    <m/>
    <x v="0"/>
  </r>
  <r>
    <d v="2025-04-17T00:00:00"/>
    <x v="0"/>
    <n v="2025"/>
    <s v="POWERSOLUT 03/2025 F250213              "/>
    <n v="61350000"/>
    <n v="-8236.4"/>
    <x v="4"/>
    <s v="F250213"/>
    <s v="AC "/>
    <x v="1"/>
    <x v="9"/>
    <x v="12"/>
    <x v="0"/>
    <m/>
    <x v="0"/>
  </r>
  <r>
    <d v="2025-04-17T00:00:00"/>
    <x v="0"/>
    <n v="2025"/>
    <s v="Règlement 17/04/2025 AXA Remboursement  "/>
    <n v="79100000"/>
    <n v="1396.06"/>
    <x v="5"/>
    <m/>
    <s v="BPA"/>
    <x v="5"/>
    <x v="14"/>
    <x v="16"/>
    <x v="0"/>
    <m/>
    <x v="0"/>
  </r>
  <r>
    <d v="2025-04-17T00:00:00"/>
    <x v="0"/>
    <n v="2025"/>
    <s v="SOSSERVINF 03/2025 FA002114             "/>
    <n v="61100000"/>
    <n v="-3363"/>
    <x v="3"/>
    <s v="FA002114"/>
    <s v="AC "/>
    <x v="1"/>
    <x v="2"/>
    <x v="2"/>
    <x v="0"/>
    <m/>
    <x v="0"/>
  </r>
  <r>
    <d v="2025-04-18T00:00:00"/>
    <x v="0"/>
    <n v="2025"/>
    <s v="ALTICE FRANCE 169288 03/2025            "/>
    <n v="70452000"/>
    <n v="3527.3"/>
    <x v="2"/>
    <s v="FAC2025.04.0080"/>
    <s v="VT "/>
    <x v="0"/>
    <x v="0"/>
    <x v="0"/>
    <x v="0"/>
    <m/>
    <x v="0"/>
  </r>
  <r>
    <d v="2025-04-18T00:00:00"/>
    <x v="0"/>
    <n v="2025"/>
    <s v="ALTICE FRANCE 169389 03/2025            "/>
    <n v="70452000"/>
    <n v="970"/>
    <x v="2"/>
    <s v="FAC2025.04.0078"/>
    <s v="VT "/>
    <x v="0"/>
    <x v="0"/>
    <x v="0"/>
    <x v="0"/>
    <m/>
    <x v="0"/>
  </r>
  <r>
    <d v="2025-04-18T00:00:00"/>
    <x v="0"/>
    <n v="2025"/>
    <s v="ALTICE FRANCE 169597 03/2025            "/>
    <n v="70452000"/>
    <n v="1784.47"/>
    <x v="2"/>
    <s v="FAC2025.04.0081"/>
    <s v="VT "/>
    <x v="0"/>
    <x v="0"/>
    <x v="0"/>
    <x v="0"/>
    <m/>
    <x v="0"/>
  </r>
  <r>
    <d v="2025-04-18T00:00:00"/>
    <x v="0"/>
    <n v="2025"/>
    <s v="ALTICE FRANCE 173027 03/2025            "/>
    <n v="70452000"/>
    <n v="5342.75"/>
    <x v="2"/>
    <s v="FAC2025.04.0085"/>
    <s v="VT "/>
    <x v="0"/>
    <x v="0"/>
    <x v="0"/>
    <x v="0"/>
    <m/>
    <x v="0"/>
  </r>
  <r>
    <d v="2025-04-18T00:00:00"/>
    <x v="0"/>
    <n v="2025"/>
    <s v="ALTICE FRANCE 173448 03/2025            "/>
    <n v="70452000"/>
    <n v="970"/>
    <x v="2"/>
    <s v="FAC2025.04.0079"/>
    <s v="VT "/>
    <x v="0"/>
    <x v="0"/>
    <x v="0"/>
    <x v="0"/>
    <m/>
    <x v="0"/>
  </r>
  <r>
    <d v="2025-04-18T00:00:00"/>
    <x v="0"/>
    <n v="2025"/>
    <s v="ALTICE FRANCE 174080 03/2025            "/>
    <n v="70452000"/>
    <n v="3031.95"/>
    <x v="2"/>
    <s v="FAC2025.04.0082"/>
    <s v="VT "/>
    <x v="0"/>
    <x v="0"/>
    <x v="0"/>
    <x v="0"/>
    <m/>
    <x v="0"/>
  </r>
  <r>
    <d v="2025-04-18T00:00:00"/>
    <x v="0"/>
    <n v="2025"/>
    <s v="ALTICE FRANCE 174465 03/2025            "/>
    <n v="70452000"/>
    <n v="5078.22"/>
    <x v="2"/>
    <s v="FAC2025.04.0084"/>
    <s v="VT "/>
    <x v="0"/>
    <x v="0"/>
    <x v="0"/>
    <x v="0"/>
    <m/>
    <x v="0"/>
  </r>
  <r>
    <d v="2025-04-18T00:00:00"/>
    <x v="0"/>
    <n v="2025"/>
    <s v="ALTICE FRANCE 174946 03/2025            "/>
    <n v="70452000"/>
    <n v="220"/>
    <x v="2"/>
    <s v="FAC2025.04.0086"/>
    <s v="VT "/>
    <x v="0"/>
    <x v="0"/>
    <x v="0"/>
    <x v="0"/>
    <m/>
    <x v="0"/>
  </r>
  <r>
    <d v="2025-04-18T00:00:00"/>
    <x v="0"/>
    <n v="2025"/>
    <s v="ALTICE FRANCE 175024 03/2025            "/>
    <n v="70452000"/>
    <n v="2487.31"/>
    <x v="2"/>
    <s v="FAC2025.04.0083"/>
    <s v="VT "/>
    <x v="0"/>
    <x v="0"/>
    <x v="0"/>
    <x v="0"/>
    <m/>
    <x v="0"/>
  </r>
  <r>
    <d v="2025-04-18T00:00:00"/>
    <x v="0"/>
    <n v="2025"/>
    <s v="ALTICE FRANCE 446757 04/2025            "/>
    <n v="70452000"/>
    <n v="2518"/>
    <x v="2"/>
    <s v="FAC2025.04.0088"/>
    <s v="VT "/>
    <x v="0"/>
    <x v="0"/>
    <x v="0"/>
    <x v="0"/>
    <m/>
    <x v="0"/>
  </r>
  <r>
    <d v="2025-04-18T00:00:00"/>
    <x v="0"/>
    <n v="2025"/>
    <s v="ALTICE FRANCE 446757 04/2025            "/>
    <n v="70459000"/>
    <n v="15.2"/>
    <x v="2"/>
    <s v="FAC2025.04.0088"/>
    <s v="VT "/>
    <x v="0"/>
    <x v="0"/>
    <x v="0"/>
    <x v="0"/>
    <m/>
    <x v="0"/>
  </r>
  <r>
    <d v="2025-04-18T00:00:00"/>
    <x v="0"/>
    <n v="2025"/>
    <s v="ALTICE FRANCE C402377 06/2023           "/>
    <n v="70452000"/>
    <n v="4381.1400000000003"/>
    <x v="2"/>
    <s v="FAC2025.04.0087"/>
    <s v="VT "/>
    <x v="0"/>
    <x v="0"/>
    <x v="0"/>
    <x v="0"/>
    <m/>
    <x v="0"/>
  </r>
  <r>
    <d v="2025-04-18T00:00:00"/>
    <x v="0"/>
    <n v="2025"/>
    <s v="ALTICE FRANCE C402377 06/2023           "/>
    <n v="70459000"/>
    <n v="1239.6500000000001"/>
    <x v="2"/>
    <s v="FAC2025.04.0087"/>
    <s v="VT "/>
    <x v="0"/>
    <x v="0"/>
    <x v="0"/>
    <x v="0"/>
    <m/>
    <x v="0"/>
  </r>
  <r>
    <d v="2025-04-18T00:00:00"/>
    <x v="0"/>
    <n v="2025"/>
    <s v="ALTICE FRANCE C402377 06/2023           "/>
    <n v="70520000"/>
    <n v="846"/>
    <x v="2"/>
    <s v="FAC2025.04.0087"/>
    <s v="VT "/>
    <x v="0"/>
    <x v="0"/>
    <x v="28"/>
    <x v="0"/>
    <m/>
    <x v="0"/>
  </r>
  <r>
    <d v="2025-04-18T00:00:00"/>
    <x v="0"/>
    <n v="2025"/>
    <s v="ALTICE FRANCE C440692 03/2025           "/>
    <n v="70452000"/>
    <n v="8960.34"/>
    <x v="2"/>
    <s v="FAC2025.04.0076"/>
    <s v="VT "/>
    <x v="0"/>
    <x v="0"/>
    <x v="0"/>
    <x v="0"/>
    <m/>
    <x v="0"/>
  </r>
  <r>
    <d v="2025-04-18T00:00:00"/>
    <x v="0"/>
    <n v="2025"/>
    <s v="ALTICE FRANCE C440692 03/2025           "/>
    <n v="70459000"/>
    <n v="313.2"/>
    <x v="2"/>
    <s v="FAC2025.04.0076"/>
    <s v="VT "/>
    <x v="0"/>
    <x v="0"/>
    <x v="0"/>
    <x v="0"/>
    <m/>
    <x v="0"/>
  </r>
  <r>
    <d v="2025-04-18T00:00:00"/>
    <x v="0"/>
    <n v="2025"/>
    <s v="ALTICE FRANCE C450219 04/2025           "/>
    <n v="70452000"/>
    <n v="7200.2"/>
    <x v="3"/>
    <s v="FAC2025.04.0077"/>
    <s v="VT "/>
    <x v="0"/>
    <x v="0"/>
    <x v="0"/>
    <x v="0"/>
    <m/>
    <x v="0"/>
  </r>
  <r>
    <d v="2025-04-18T00:00:00"/>
    <x v="0"/>
    <n v="2025"/>
    <s v="ALTICE FRANCE C450219 04/2025           "/>
    <n v="70459000"/>
    <n v="665.55"/>
    <x v="3"/>
    <s v="FAC2025.04.0077"/>
    <s v="VT "/>
    <x v="0"/>
    <x v="0"/>
    <x v="0"/>
    <x v="0"/>
    <m/>
    <x v="0"/>
  </r>
  <r>
    <d v="2025-04-18T00:00:00"/>
    <x v="0"/>
    <n v="2025"/>
    <s v="ALTICE FRANCE C450812 03/2025           "/>
    <n v="70452000"/>
    <n v="1028.56"/>
    <x v="3"/>
    <s v="FAC2025.04.0070"/>
    <s v="VT "/>
    <x v="0"/>
    <x v="0"/>
    <x v="0"/>
    <x v="0"/>
    <m/>
    <x v="0"/>
  </r>
  <r>
    <d v="2025-04-18T00:00:00"/>
    <x v="0"/>
    <n v="2025"/>
    <s v="ALTICE FRANCE C452077 03/2025           "/>
    <n v="70452000"/>
    <n v="1100"/>
    <x v="2"/>
    <s v="FAC2025.04.0074"/>
    <s v="VT "/>
    <x v="0"/>
    <x v="0"/>
    <x v="0"/>
    <x v="0"/>
    <m/>
    <x v="0"/>
  </r>
  <r>
    <d v="2025-04-18T00:00:00"/>
    <x v="0"/>
    <n v="2025"/>
    <s v="ALTICE FRANCE C464712 04/2025           "/>
    <n v="70452000"/>
    <n v="250"/>
    <x v="2"/>
    <s v="FAC2025.04.0072"/>
    <s v="VT "/>
    <x v="0"/>
    <x v="0"/>
    <x v="0"/>
    <x v="0"/>
    <m/>
    <x v="0"/>
  </r>
  <r>
    <d v="2025-04-18T00:00:00"/>
    <x v="0"/>
    <n v="2025"/>
    <s v="ALTICE FRANCE C465796 04/2025           "/>
    <n v="70452000"/>
    <n v="250"/>
    <x v="2"/>
    <s v="FAC2025.04.0073"/>
    <s v="VT "/>
    <x v="0"/>
    <x v="0"/>
    <x v="0"/>
    <x v="0"/>
    <m/>
    <x v="0"/>
  </r>
  <r>
    <d v="2025-04-18T00:00:00"/>
    <x v="0"/>
    <n v="2025"/>
    <s v="ALTICE FRANCE C465887 04/2025           "/>
    <n v="70452000"/>
    <n v="650"/>
    <x v="2"/>
    <s v="FAC2025.04.0075"/>
    <s v="VT "/>
    <x v="0"/>
    <x v="0"/>
    <x v="0"/>
    <x v="0"/>
    <m/>
    <x v="0"/>
  </r>
  <r>
    <d v="2025-04-18T00:00:00"/>
    <x v="0"/>
    <n v="2025"/>
    <s v="ALTICE FRANCE C467356 12/2023           "/>
    <n v="70452000"/>
    <n v="1260"/>
    <x v="2"/>
    <s v="FAC2025.04.0071"/>
    <s v="VT "/>
    <x v="0"/>
    <x v="0"/>
    <x v="0"/>
    <x v="0"/>
    <m/>
    <x v="0"/>
  </r>
  <r>
    <d v="2025-04-18T00:00:00"/>
    <x v="0"/>
    <n v="2025"/>
    <s v="CONTITRADE - 04/2025 5002858620         "/>
    <n v="61552000"/>
    <n v="-234.76"/>
    <x v="3"/>
    <s v="5002858620"/>
    <s v="AC "/>
    <x v="1"/>
    <x v="9"/>
    <x v="15"/>
    <x v="0"/>
    <m/>
    <x v="0"/>
  </r>
  <r>
    <d v="2025-04-18T00:00:00"/>
    <x v="0"/>
    <n v="2025"/>
    <s v="FD Ibis St 04/2025 HB80851764           "/>
    <n v="62510000"/>
    <n v="-265.14"/>
    <x v="2"/>
    <s v="HB80851764"/>
    <s v="AC "/>
    <x v="2"/>
    <x v="5"/>
    <x v="23"/>
    <x v="1"/>
    <m/>
    <x v="0"/>
  </r>
  <r>
    <d v="2025-04-18T00:00:00"/>
    <x v="0"/>
    <n v="2025"/>
    <s v="FD Ibis St 04/2025 HB80851764           "/>
    <n v="62511000"/>
    <n v="-5.28"/>
    <x v="2"/>
    <s v="HB80851764"/>
    <s v="AC "/>
    <x v="2"/>
    <x v="5"/>
    <x v="23"/>
    <x v="1"/>
    <m/>
    <x v="0"/>
  </r>
  <r>
    <d v="2025-04-18T00:00:00"/>
    <x v="0"/>
    <n v="2025"/>
    <s v="SAS FIBRE SFR  RACC FTTB 71 03/2025     "/>
    <n v="70452000"/>
    <n v="132"/>
    <x v="3"/>
    <s v="FAC2025.04.0092"/>
    <s v="VT "/>
    <x v="0"/>
    <x v="0"/>
    <x v="0"/>
    <x v="0"/>
    <m/>
    <x v="0"/>
  </r>
  <r>
    <d v="2025-04-18T00:00:00"/>
    <x v="0"/>
    <n v="2025"/>
    <s v="SAS FIBRE SFR  RACC FTTB 71 03/2025     "/>
    <n v="70459000"/>
    <n v="119.63"/>
    <x v="3"/>
    <s v="FAC2025.04.0092"/>
    <s v="VT "/>
    <x v="0"/>
    <x v="0"/>
    <x v="0"/>
    <x v="0"/>
    <m/>
    <x v="0"/>
  </r>
  <r>
    <d v="2025-04-18T00:00:00"/>
    <x v="0"/>
    <n v="2025"/>
    <s v="SFR RACC ADSL 28 03/2025                "/>
    <n v="70600000"/>
    <n v="1526"/>
    <x v="3"/>
    <s v="FAC2025.04.0090"/>
    <s v="VT "/>
    <x v="0"/>
    <x v="0"/>
    <x v="27"/>
    <x v="0"/>
    <m/>
    <x v="0"/>
  </r>
  <r>
    <d v="2025-04-18T00:00:00"/>
    <x v="0"/>
    <n v="2025"/>
    <s v="SFR RACC ADSL 50 03/2025                "/>
    <n v="70600000"/>
    <n v="9701"/>
    <x v="3"/>
    <s v="FAC2025.04.0093"/>
    <s v="VT "/>
    <x v="0"/>
    <x v="0"/>
    <x v="27"/>
    <x v="0"/>
    <m/>
    <x v="0"/>
  </r>
  <r>
    <d v="2025-04-18T00:00:00"/>
    <x v="0"/>
    <n v="2025"/>
    <s v="SFR RACC ADSL 60 03/2025                "/>
    <n v="70600000"/>
    <n v="2444"/>
    <x v="3"/>
    <s v="FAC2025.04.0089"/>
    <s v="VT "/>
    <x v="0"/>
    <x v="0"/>
    <x v="27"/>
    <x v="0"/>
    <m/>
    <x v="0"/>
  </r>
  <r>
    <d v="2025-04-18T00:00:00"/>
    <x v="0"/>
    <n v="2025"/>
    <s v="SFR RACC ADSL 71 03/2025                "/>
    <n v="70600000"/>
    <n v="1902"/>
    <x v="3"/>
    <s v="FAC2025.04.0091"/>
    <s v="VT "/>
    <x v="0"/>
    <x v="0"/>
    <x v="27"/>
    <x v="0"/>
    <m/>
    <x v="0"/>
  </r>
  <r>
    <d v="2025-04-18T00:00:00"/>
    <x v="0"/>
    <n v="2025"/>
    <s v="UPTEL 04/2025 FC-400-042025             "/>
    <n v="61104000"/>
    <n v="-10000"/>
    <x v="4"/>
    <s v="FC-400-042025"/>
    <s v="AC "/>
    <x v="1"/>
    <x v="2"/>
    <x v="2"/>
    <x v="0"/>
    <m/>
    <x v="0"/>
  </r>
  <r>
    <d v="2025-04-20T00:00:00"/>
    <x v="0"/>
    <n v="2025"/>
    <s v="Facture EDF - Mery - 150425-180425      "/>
    <n v="60611700"/>
    <n v="-32.9"/>
    <x v="1"/>
    <s v="10224852643"/>
    <s v="FG "/>
    <x v="2"/>
    <x v="5"/>
    <x v="11"/>
    <x v="1"/>
    <m/>
    <x v="0"/>
  </r>
  <r>
    <d v="2025-04-20T00:00:00"/>
    <x v="0"/>
    <n v="2025"/>
    <s v="Facture LOREQUIP BAIL - GZ-632-CN       "/>
    <n v="61230000"/>
    <n v="-495.89"/>
    <x v="0"/>
    <m/>
    <s v="FP "/>
    <x v="1"/>
    <x v="9"/>
    <x v="14"/>
    <x v="0"/>
    <m/>
    <x v="0"/>
  </r>
  <r>
    <d v="2025-04-20T00:00:00"/>
    <x v="0"/>
    <n v="2025"/>
    <s v="PRESTA+ 04/2025 FAC00008592             "/>
    <n v="61520000"/>
    <n v="-541.66"/>
    <x v="2"/>
    <s v="FAC00008592"/>
    <s v="AC "/>
    <x v="2"/>
    <x v="5"/>
    <x v="11"/>
    <x v="1"/>
    <m/>
    <x v="0"/>
  </r>
  <r>
    <d v="2025-04-21T00:00:00"/>
    <x v="0"/>
    <n v="2025"/>
    <s v="Facture La rue des Artisans - F084982   "/>
    <n v="60630000"/>
    <n v="-260.83999999999997"/>
    <x v="5"/>
    <s v="F084982"/>
    <s v="FG "/>
    <x v="1"/>
    <x v="9"/>
    <x v="20"/>
    <x v="0"/>
    <m/>
    <x v="0"/>
  </r>
  <r>
    <d v="2025-04-21T00:00:00"/>
    <x v="0"/>
    <n v="2025"/>
    <s v="Facture La rue des Artisans - F084982   "/>
    <n v="62410000"/>
    <n v="-8.1300000000000008"/>
    <x v="5"/>
    <s v="F084982"/>
    <s v="FG "/>
    <x v="1"/>
    <x v="3"/>
    <x v="3"/>
    <x v="0"/>
    <m/>
    <x v="0"/>
  </r>
  <r>
    <d v="2025-04-21T00:00:00"/>
    <x v="0"/>
    <n v="2025"/>
    <s v="Grenke Ctt 100- 38503                   "/>
    <n v="61354000"/>
    <n v="-81"/>
    <x v="5"/>
    <s v="877669"/>
    <s v="FP "/>
    <x v="1"/>
    <x v="9"/>
    <x v="12"/>
    <x v="0"/>
    <m/>
    <x v="0"/>
  </r>
  <r>
    <d v="2025-04-21T00:00:00"/>
    <x v="0"/>
    <n v="2025"/>
    <s v="Grenke Ctt 100- 38972                   "/>
    <n v="61354000"/>
    <n v="-72"/>
    <x v="5"/>
    <s v="861656"/>
    <s v="FP "/>
    <x v="1"/>
    <x v="9"/>
    <x v="12"/>
    <x v="0"/>
    <m/>
    <x v="0"/>
  </r>
  <r>
    <d v="2025-04-21T00:00:00"/>
    <x v="0"/>
    <n v="2025"/>
    <s v="Grenke Ctt 100- 39249                   "/>
    <n v="61354000"/>
    <n v="-126"/>
    <x v="5"/>
    <s v="878067"/>
    <s v="FP "/>
    <x v="1"/>
    <x v="9"/>
    <x v="12"/>
    <x v="0"/>
    <m/>
    <x v="0"/>
  </r>
  <r>
    <d v="2025-04-21T00:00:00"/>
    <x v="0"/>
    <n v="2025"/>
    <s v="Grenke Ctt 100-40972                    "/>
    <n v="61354000"/>
    <n v="-117"/>
    <x v="5"/>
    <s v="862894"/>
    <s v="FP "/>
    <x v="1"/>
    <x v="9"/>
    <x v="12"/>
    <x v="0"/>
    <m/>
    <x v="0"/>
  </r>
  <r>
    <d v="2025-04-21T00:00:00"/>
    <x v="0"/>
    <n v="2025"/>
    <s v="Grenke Ctt 100-42117                    "/>
    <n v="61354000"/>
    <n v="-54"/>
    <x v="5"/>
    <s v="862680"/>
    <s v="FP "/>
    <x v="1"/>
    <x v="9"/>
    <x v="12"/>
    <x v="0"/>
    <m/>
    <x v="0"/>
  </r>
  <r>
    <d v="2025-04-21T00:00:00"/>
    <x v="0"/>
    <n v="2025"/>
    <s v="Grenke Ctt 100-45780                    "/>
    <n v="61354000"/>
    <n v="-36"/>
    <x v="3"/>
    <s v="888384"/>
    <s v="FP "/>
    <x v="1"/>
    <x v="9"/>
    <x v="12"/>
    <x v="0"/>
    <m/>
    <x v="0"/>
  </r>
  <r>
    <d v="2025-04-21T00:00:00"/>
    <x v="0"/>
    <n v="2025"/>
    <s v="Grenke Ctt 100-48308                    "/>
    <n v="61354000"/>
    <n v="-121.5"/>
    <x v="3"/>
    <s v="865185"/>
    <s v="FP "/>
    <x v="1"/>
    <x v="9"/>
    <x v="12"/>
    <x v="0"/>
    <m/>
    <x v="0"/>
  </r>
  <r>
    <d v="2025-04-21T00:00:00"/>
    <x v="0"/>
    <n v="2025"/>
    <s v="Grenke Ctt 100-48309                    "/>
    <n v="61354000"/>
    <n v="-87.75"/>
    <x v="5"/>
    <s v="874658"/>
    <s v="FP "/>
    <x v="1"/>
    <x v="9"/>
    <x v="12"/>
    <x v="0"/>
    <m/>
    <x v="0"/>
  </r>
  <r>
    <d v="2025-04-21T00:00:00"/>
    <x v="0"/>
    <n v="2025"/>
    <s v="NGT 03/2025 FCE250014                   "/>
    <n v="61100000"/>
    <n v="-2200"/>
    <x v="4"/>
    <s v="FCE250014"/>
    <s v="AC "/>
    <x v="1"/>
    <x v="2"/>
    <x v="2"/>
    <x v="0"/>
    <m/>
    <x v="0"/>
  </r>
  <r>
    <d v="2025-04-22T00:00:00"/>
    <x v="0"/>
    <n v="2025"/>
    <s v="ALTICE FRANCE 338297 03/2025            "/>
    <n v="70459000"/>
    <n v="67362"/>
    <x v="0"/>
    <s v="FAC2025.04.0097"/>
    <s v="VT "/>
    <x v="0"/>
    <x v="0"/>
    <x v="0"/>
    <x v="0"/>
    <m/>
    <x v="0"/>
  </r>
  <r>
    <d v="2025-04-22T00:00:00"/>
    <x v="0"/>
    <n v="2025"/>
    <s v="ALTICE FRANCE C464161 04/2025           "/>
    <n v="70452000"/>
    <n v="2058.37"/>
    <x v="3"/>
    <s v="FAC2025.04.0096"/>
    <s v="VT "/>
    <x v="0"/>
    <x v="0"/>
    <x v="0"/>
    <x v="0"/>
    <m/>
    <x v="0"/>
  </r>
  <r>
    <d v="2025-04-22T00:00:00"/>
    <x v="0"/>
    <n v="2025"/>
    <s v="CHARMILLES 04/2025 90875-1              "/>
    <n v="62510000"/>
    <n v="-190.91"/>
    <x v="0"/>
    <s v="90875-1"/>
    <s v="AC "/>
    <x v="2"/>
    <x v="5"/>
    <x v="23"/>
    <x v="1"/>
    <m/>
    <x v="0"/>
  </r>
  <r>
    <d v="2025-04-22T00:00:00"/>
    <x v="0"/>
    <n v="2025"/>
    <s v="CHARMILLES 04/2025 90875-1              "/>
    <n v="62511000"/>
    <n v="-3.2"/>
    <x v="0"/>
    <s v="90875-1"/>
    <s v="AC "/>
    <x v="2"/>
    <x v="5"/>
    <x v="23"/>
    <x v="1"/>
    <m/>
    <x v="0"/>
  </r>
  <r>
    <d v="2025-04-22T00:00:00"/>
    <x v="0"/>
    <n v="2025"/>
    <s v="CMF FIBRE 04/2025 28                    "/>
    <n v="61104000"/>
    <n v="-7400.05"/>
    <x v="2"/>
    <s v="28"/>
    <s v="AC "/>
    <x v="1"/>
    <x v="2"/>
    <x v="2"/>
    <x v="0"/>
    <m/>
    <x v="0"/>
  </r>
  <r>
    <d v="2025-04-22T00:00:00"/>
    <x v="0"/>
    <n v="2025"/>
    <s v="CMF FIBRE 04/2025 29                    "/>
    <n v="61104000"/>
    <n v="-7666.88"/>
    <x v="2"/>
    <s v="29"/>
    <s v="AC "/>
    <x v="1"/>
    <x v="2"/>
    <x v="2"/>
    <x v="0"/>
    <m/>
    <x v="0"/>
  </r>
  <r>
    <d v="2025-04-22T00:00:00"/>
    <x v="0"/>
    <n v="2025"/>
    <s v="COMPLETEL 174900 03/2025                "/>
    <n v="70452000"/>
    <n v="220"/>
    <x v="0"/>
    <s v="FAC2025.04.0095"/>
    <s v="VT "/>
    <x v="0"/>
    <x v="0"/>
    <x v="0"/>
    <x v="0"/>
    <m/>
    <x v="0"/>
  </r>
  <r>
    <d v="2025-04-22T00:00:00"/>
    <x v="0"/>
    <n v="2025"/>
    <s v="Facture WINFLEET - ECOMOBILITY          "/>
    <n v="61354000"/>
    <n v="-557.34"/>
    <x v="5"/>
    <s v="IPO079"/>
    <s v="FP "/>
    <x v="1"/>
    <x v="9"/>
    <x v="12"/>
    <x v="0"/>
    <m/>
    <x v="0"/>
  </r>
  <r>
    <d v="2025-04-22T00:00:00"/>
    <x v="0"/>
    <n v="2025"/>
    <s v="Facture WINFLEET FRANCE                 "/>
    <n v="61354000"/>
    <n v="-288.45"/>
    <x v="5"/>
    <s v="IPO078"/>
    <s v="FP "/>
    <x v="1"/>
    <x v="9"/>
    <x v="12"/>
    <x v="0"/>
    <m/>
    <x v="0"/>
  </r>
  <r>
    <d v="2025-04-22T00:00:00"/>
    <x v="0"/>
    <n v="2025"/>
    <s v="FGARAGEG 04/2025 2025000529             "/>
    <n v="61552000"/>
    <n v="-402.44"/>
    <x v="2"/>
    <s v="2025000529"/>
    <s v="AC "/>
    <x v="1"/>
    <x v="9"/>
    <x v="15"/>
    <x v="0"/>
    <m/>
    <x v="0"/>
  </r>
  <r>
    <d v="2025-04-22T00:00:00"/>
    <x v="0"/>
    <n v="2025"/>
    <s v="France Pare Brise - 71C-3900 - FL-726-KT"/>
    <n v="61552000"/>
    <n v="-642.09"/>
    <x v="0"/>
    <s v="71C-39000"/>
    <s v="FG "/>
    <x v="1"/>
    <x v="9"/>
    <x v="15"/>
    <x v="0"/>
    <m/>
    <x v="0"/>
  </r>
  <r>
    <d v="2025-04-22T00:00:00"/>
    <x v="0"/>
    <n v="2025"/>
    <s v="HERVE MV 04/2025 2025.04.11             "/>
    <n v="61104000"/>
    <n v="-16518.88"/>
    <x v="4"/>
    <s v="2025.04.11"/>
    <s v="AC "/>
    <x v="1"/>
    <x v="2"/>
    <x v="2"/>
    <x v="0"/>
    <m/>
    <x v="0"/>
  </r>
  <r>
    <d v="2025-04-22T00:00:00"/>
    <x v="0"/>
    <n v="2025"/>
    <s v="PUMPLASTIQ 04/2025 50841338             "/>
    <n v="60220000"/>
    <n v="-201.9"/>
    <x v="0"/>
    <s v="50841338"/>
    <s v="AC "/>
    <x v="1"/>
    <x v="3"/>
    <x v="3"/>
    <x v="0"/>
    <m/>
    <x v="0"/>
  </r>
  <r>
    <d v="2025-04-22T00:00:00"/>
    <x v="0"/>
    <n v="2025"/>
    <s v="PUMPLASTIQ 04/2025 50841344             "/>
    <n v="60220000"/>
    <n v="-63.96"/>
    <x v="0"/>
    <s v="50841344"/>
    <s v="AC "/>
    <x v="1"/>
    <x v="3"/>
    <x v="3"/>
    <x v="0"/>
    <m/>
    <x v="0"/>
  </r>
  <r>
    <d v="2025-04-22T00:00:00"/>
    <x v="0"/>
    <n v="2025"/>
    <s v="SAS FIBRE SFR (NC) 175760 03/2025       "/>
    <n v="70452000"/>
    <n v="1600"/>
    <x v="0"/>
    <s v="FAC2025.04.0094"/>
    <s v="VT "/>
    <x v="0"/>
    <x v="0"/>
    <x v="0"/>
    <x v="0"/>
    <m/>
    <x v="0"/>
  </r>
  <r>
    <d v="2025-04-22T00:00:00"/>
    <x v="0"/>
    <n v="2025"/>
    <s v="SMT 03/2025 FAC007571                   "/>
    <n v="61100000"/>
    <n v="-718.5"/>
    <x v="3"/>
    <s v="FAC007571"/>
    <s v="AC "/>
    <x v="1"/>
    <x v="2"/>
    <x v="2"/>
    <x v="0"/>
    <m/>
    <x v="0"/>
  </r>
  <r>
    <d v="2025-04-22T00:00:00"/>
    <x v="0"/>
    <n v="2025"/>
    <s v="SMT 03/2025 FAC007571                   "/>
    <n v="61104000"/>
    <n v="-1130"/>
    <x v="3"/>
    <s v="FAC007571"/>
    <s v="AC "/>
    <x v="1"/>
    <x v="2"/>
    <x v="2"/>
    <x v="0"/>
    <m/>
    <x v="0"/>
  </r>
  <r>
    <d v="2025-04-22T00:00:00"/>
    <x v="0"/>
    <n v="2025"/>
    <s v="SMT 03/2025 FAC007572                   "/>
    <n v="61104000"/>
    <n v="-2863.14"/>
    <x v="3"/>
    <s v="FAC007572"/>
    <s v="AC "/>
    <x v="1"/>
    <x v="2"/>
    <x v="2"/>
    <x v="0"/>
    <m/>
    <x v="0"/>
  </r>
  <r>
    <d v="2025-04-22T00:00:00"/>
    <x v="0"/>
    <n v="2025"/>
    <s v="SMT 03/2025 FAC007573                   "/>
    <n v="61104000"/>
    <n v="-1400"/>
    <x v="2"/>
    <s v="FAC007573"/>
    <s v="AC "/>
    <x v="1"/>
    <x v="2"/>
    <x v="2"/>
    <x v="0"/>
    <m/>
    <x v="0"/>
  </r>
  <r>
    <d v="2025-04-22T00:00:00"/>
    <x v="0"/>
    <n v="2025"/>
    <s v="SMT 03/2025 FAC007574                   "/>
    <n v="61104000"/>
    <n v="-1400"/>
    <x v="2"/>
    <s v="FAC007574"/>
    <s v="AC "/>
    <x v="1"/>
    <x v="2"/>
    <x v="2"/>
    <x v="0"/>
    <m/>
    <x v="0"/>
  </r>
  <r>
    <d v="2025-04-22T00:00:00"/>
    <x v="0"/>
    <n v="2025"/>
    <s v="SMT 03/2025 FAC007575                   "/>
    <n v="61104000"/>
    <n v="-2000"/>
    <x v="2"/>
    <s v="FAC007575"/>
    <s v="AC "/>
    <x v="1"/>
    <x v="2"/>
    <x v="2"/>
    <x v="0"/>
    <m/>
    <x v="0"/>
  </r>
  <r>
    <d v="2025-04-22T00:00:00"/>
    <x v="0"/>
    <n v="2025"/>
    <s v="SMT 03/2025 FAC007576                   "/>
    <n v="61104000"/>
    <n v="-654"/>
    <x v="2"/>
    <s v="FAC007576"/>
    <s v="AC "/>
    <x v="1"/>
    <x v="2"/>
    <x v="2"/>
    <x v="0"/>
    <m/>
    <x v="0"/>
  </r>
  <r>
    <d v="2025-04-22T00:00:00"/>
    <x v="0"/>
    <n v="2025"/>
    <s v="SMT 03/2025 FAC007577                   "/>
    <n v="61104000"/>
    <n v="-1070"/>
    <x v="2"/>
    <s v="FAC007577"/>
    <s v="AC "/>
    <x v="1"/>
    <x v="2"/>
    <x v="2"/>
    <x v="0"/>
    <m/>
    <x v="0"/>
  </r>
  <r>
    <d v="2025-04-22T00:00:00"/>
    <x v="0"/>
    <n v="2025"/>
    <s v="SMT 03/2025 FAC007578                   "/>
    <n v="61104000"/>
    <n v="-1400"/>
    <x v="2"/>
    <s v="FAC007578"/>
    <s v="AC "/>
    <x v="1"/>
    <x v="2"/>
    <x v="2"/>
    <x v="0"/>
    <m/>
    <x v="0"/>
  </r>
  <r>
    <d v="2025-04-22T00:00:00"/>
    <x v="0"/>
    <n v="2025"/>
    <s v="SMT 03/2025 FAC007579                   "/>
    <n v="61104000"/>
    <n v="-1681"/>
    <x v="2"/>
    <s v="FAC007579"/>
    <s v="AC "/>
    <x v="1"/>
    <x v="2"/>
    <x v="2"/>
    <x v="0"/>
    <m/>
    <x v="0"/>
  </r>
  <r>
    <d v="2025-04-22T00:00:00"/>
    <x v="0"/>
    <n v="2025"/>
    <s v="Toyota - Loyer - 05/2025                "/>
    <n v="61351300"/>
    <n v="-170"/>
    <x v="0"/>
    <s v="71349324"/>
    <s v="FP "/>
    <x v="1"/>
    <x v="9"/>
    <x v="12"/>
    <x v="0"/>
    <m/>
    <x v="0"/>
  </r>
  <r>
    <d v="2025-04-23T00:00:00"/>
    <x v="0"/>
    <n v="2025"/>
    <s v="COMPLETEL 321662 12/2024                "/>
    <n v="70452000"/>
    <n v="20865.240000000002"/>
    <x v="2"/>
    <s v="FAC2025.04.0098"/>
    <s v="VT "/>
    <x v="0"/>
    <x v="0"/>
    <x v="0"/>
    <x v="0"/>
    <m/>
    <x v="0"/>
  </r>
  <r>
    <d v="2025-04-23T00:00:00"/>
    <x v="0"/>
    <n v="2025"/>
    <s v="DL COM 03/2025 048                      "/>
    <n v="61104000"/>
    <n v="-750"/>
    <x v="3"/>
    <s v="048"/>
    <s v="AC "/>
    <x v="1"/>
    <x v="2"/>
    <x v="2"/>
    <x v="0"/>
    <m/>
    <x v="0"/>
  </r>
  <r>
    <d v="2025-04-23T00:00:00"/>
    <x v="0"/>
    <n v="2025"/>
    <s v="DL COM 03/2025 049                      "/>
    <n v="61100000"/>
    <n v="-2315"/>
    <x v="3"/>
    <s v="049"/>
    <s v="AC "/>
    <x v="1"/>
    <x v="2"/>
    <x v="2"/>
    <x v="0"/>
    <m/>
    <x v="0"/>
  </r>
  <r>
    <d v="2025-04-23T00:00:00"/>
    <x v="0"/>
    <n v="2025"/>
    <s v="DL COM 03/2025 049                      "/>
    <n v="61104000"/>
    <n v="-3888.5"/>
    <x v="3"/>
    <s v="049"/>
    <s v="AC "/>
    <x v="1"/>
    <x v="2"/>
    <x v="2"/>
    <x v="0"/>
    <m/>
    <x v="0"/>
  </r>
  <r>
    <d v="2025-04-23T00:00:00"/>
    <x v="0"/>
    <n v="2025"/>
    <s v="FD KEOS SO 04/2025 641539               "/>
    <n v="61552000"/>
    <n v="-597.99"/>
    <x v="3"/>
    <s v="641539"/>
    <s v="AC "/>
    <x v="1"/>
    <x v="9"/>
    <x v="15"/>
    <x v="0"/>
    <m/>
    <x v="0"/>
  </r>
  <r>
    <d v="2025-04-23T00:00:00"/>
    <x v="0"/>
    <n v="2025"/>
    <s v="Frais sur virement                      "/>
    <n v="62781500"/>
    <n v="-0.84"/>
    <x v="5"/>
    <m/>
    <s v="SG "/>
    <x v="4"/>
    <x v="7"/>
    <x v="6"/>
    <x v="3"/>
    <m/>
    <x v="0"/>
  </r>
  <r>
    <d v="2025-04-23T00:00:00"/>
    <x v="0"/>
    <n v="2025"/>
    <s v="ITAS 03/2025 063/2504/0209              "/>
    <n v="60400000"/>
    <n v="-1170"/>
    <x v="4"/>
    <s v="063/2504/0209"/>
    <s v="AC "/>
    <x v="1"/>
    <x v="1"/>
    <x v="19"/>
    <x v="0"/>
    <m/>
    <x v="0"/>
  </r>
  <r>
    <d v="2025-04-23T00:00:00"/>
    <x v="0"/>
    <n v="2025"/>
    <s v="ITAS 04/2025 063/2504/0213              "/>
    <n v="61104000"/>
    <n v="-28244"/>
    <x v="4"/>
    <s v="063/2504/0213"/>
    <s v="AC "/>
    <x v="1"/>
    <x v="2"/>
    <x v="2"/>
    <x v="0"/>
    <m/>
    <x v="0"/>
  </r>
  <r>
    <d v="2025-04-23T00:00:00"/>
    <x v="0"/>
    <n v="2025"/>
    <s v="LENTE PAYS 03/2025 FAC-2025-6385        "/>
    <n v="61100000"/>
    <n v="-4698"/>
    <x v="2"/>
    <s v="FAC-2025-6385"/>
    <s v="AC "/>
    <x v="1"/>
    <x v="2"/>
    <x v="2"/>
    <x v="0"/>
    <m/>
    <x v="0"/>
  </r>
  <r>
    <d v="2025-04-23T00:00:00"/>
    <x v="0"/>
    <n v="2025"/>
    <s v="LENTE PAYS 03/2025 FAC-2025-6386        "/>
    <n v="61100000"/>
    <n v="-1650"/>
    <x v="2"/>
    <s v="FAC-2025-6386"/>
    <s v="AC "/>
    <x v="1"/>
    <x v="2"/>
    <x v="2"/>
    <x v="0"/>
    <m/>
    <x v="0"/>
  </r>
  <r>
    <d v="2025-04-23T00:00:00"/>
    <x v="0"/>
    <n v="2025"/>
    <s v="RHÔN 03/2025 031472                     "/>
    <n v="61100000"/>
    <n v="-205"/>
    <x v="4"/>
    <s v="031472"/>
    <s v="AC "/>
    <x v="1"/>
    <x v="2"/>
    <x v="2"/>
    <x v="0"/>
    <m/>
    <x v="0"/>
  </r>
  <r>
    <d v="2025-04-23T00:00:00"/>
    <x v="0"/>
    <n v="2025"/>
    <s v="RHÔN 03/2025 031473                     "/>
    <n v="61100000"/>
    <n v="-50"/>
    <x v="4"/>
    <s v="031473"/>
    <s v="AC "/>
    <x v="1"/>
    <x v="2"/>
    <x v="2"/>
    <x v="0"/>
    <m/>
    <x v="0"/>
  </r>
  <r>
    <d v="2025-04-23T00:00:00"/>
    <x v="0"/>
    <n v="2025"/>
    <s v="RHÔN 03/2025 031474                     "/>
    <n v="61100000"/>
    <n v="-77"/>
    <x v="4"/>
    <s v="031474"/>
    <s v="AC "/>
    <x v="1"/>
    <x v="2"/>
    <x v="2"/>
    <x v="0"/>
    <m/>
    <x v="0"/>
  </r>
  <r>
    <d v="2025-04-23T00:00:00"/>
    <x v="0"/>
    <n v="2025"/>
    <s v="RHÔN 03/2025 031475                     "/>
    <n v="61100000"/>
    <n v="-150"/>
    <x v="4"/>
    <s v="031475"/>
    <s v="AC "/>
    <x v="1"/>
    <x v="2"/>
    <x v="2"/>
    <x v="0"/>
    <m/>
    <x v="0"/>
  </r>
  <r>
    <d v="2025-04-23T00:00:00"/>
    <x v="0"/>
    <n v="2025"/>
    <s v="RHÔN 03/2025 031476                     "/>
    <n v="61100000"/>
    <n v="-100"/>
    <x v="4"/>
    <s v="031476"/>
    <s v="AC "/>
    <x v="1"/>
    <x v="2"/>
    <x v="2"/>
    <x v="0"/>
    <m/>
    <x v="0"/>
  </r>
  <r>
    <d v="2025-04-23T00:00:00"/>
    <x v="0"/>
    <n v="2025"/>
    <s v="RHÔN 03/2025 031477                     "/>
    <n v="61100000"/>
    <n v="-25"/>
    <x v="4"/>
    <s v="031477"/>
    <s v="AC "/>
    <x v="1"/>
    <x v="2"/>
    <x v="2"/>
    <x v="0"/>
    <m/>
    <x v="0"/>
  </r>
  <r>
    <d v="2025-04-23T00:00:00"/>
    <x v="0"/>
    <n v="2025"/>
    <s v="RHÔN 03/2025 031478                     "/>
    <n v="61100000"/>
    <n v="-155"/>
    <x v="4"/>
    <s v="031478"/>
    <s v="AC "/>
    <x v="1"/>
    <x v="2"/>
    <x v="2"/>
    <x v="0"/>
    <m/>
    <x v="0"/>
  </r>
  <r>
    <d v="2025-04-23T00:00:00"/>
    <x v="0"/>
    <n v="2025"/>
    <s v="RHÔN 03/2025 031479                     "/>
    <n v="61100000"/>
    <n v="-50"/>
    <x v="4"/>
    <s v="031479"/>
    <s v="AC "/>
    <x v="1"/>
    <x v="2"/>
    <x v="2"/>
    <x v="0"/>
    <m/>
    <x v="0"/>
  </r>
  <r>
    <d v="2025-04-23T00:00:00"/>
    <x v="0"/>
    <n v="2025"/>
    <s v="RHÔN 03/2025 031480                     "/>
    <n v="61100000"/>
    <n v="-197"/>
    <x v="4"/>
    <s v="031480"/>
    <s v="AC "/>
    <x v="1"/>
    <x v="2"/>
    <x v="2"/>
    <x v="0"/>
    <m/>
    <x v="0"/>
  </r>
  <r>
    <d v="2025-04-23T00:00:00"/>
    <x v="0"/>
    <n v="2025"/>
    <s v="RHÔN 03/2025 031481                     "/>
    <n v="61100000"/>
    <n v="-100"/>
    <x v="4"/>
    <s v="031481"/>
    <s v="AC "/>
    <x v="1"/>
    <x v="2"/>
    <x v="2"/>
    <x v="0"/>
    <m/>
    <x v="0"/>
  </r>
  <r>
    <d v="2025-04-23T00:00:00"/>
    <x v="0"/>
    <n v="2025"/>
    <s v="RHÔN 03/2025 031482                     "/>
    <n v="61100000"/>
    <n v="-155"/>
    <x v="4"/>
    <s v="031482"/>
    <s v="AC "/>
    <x v="1"/>
    <x v="2"/>
    <x v="2"/>
    <x v="0"/>
    <m/>
    <x v="0"/>
  </r>
  <r>
    <d v="2025-04-23T00:00:00"/>
    <x v="0"/>
    <n v="2025"/>
    <s v="RHÔN 03/2025 031483                     "/>
    <n v="61100000"/>
    <n v="-155"/>
    <x v="4"/>
    <s v="031483"/>
    <s v="AC "/>
    <x v="1"/>
    <x v="2"/>
    <x v="2"/>
    <x v="0"/>
    <m/>
    <x v="0"/>
  </r>
  <r>
    <d v="2025-04-23T00:00:00"/>
    <x v="0"/>
    <n v="2025"/>
    <s v="RHÔN 03/2025 031484                     "/>
    <n v="60400000"/>
    <n v="-40"/>
    <x v="4"/>
    <s v="031484"/>
    <s v="AC "/>
    <x v="1"/>
    <x v="1"/>
    <x v="19"/>
    <x v="0"/>
    <m/>
    <x v="0"/>
  </r>
  <r>
    <d v="2025-04-23T00:00:00"/>
    <x v="0"/>
    <n v="2025"/>
    <s v="RHÔN 03/2025 031485                     "/>
    <n v="61100000"/>
    <n v="-100"/>
    <x v="4"/>
    <s v="031485"/>
    <s v="AC "/>
    <x v="1"/>
    <x v="2"/>
    <x v="2"/>
    <x v="0"/>
    <m/>
    <x v="0"/>
  </r>
  <r>
    <d v="2025-04-23T00:00:00"/>
    <x v="0"/>
    <n v="2025"/>
    <s v="RHÔN 03/2025 031486                     "/>
    <n v="61100000"/>
    <n v="-177"/>
    <x v="4"/>
    <s v="031486"/>
    <s v="AC "/>
    <x v="1"/>
    <x v="2"/>
    <x v="2"/>
    <x v="0"/>
    <m/>
    <x v="0"/>
  </r>
  <r>
    <d v="2025-04-23T00:00:00"/>
    <x v="0"/>
    <n v="2025"/>
    <s v="RHÔN 03/2025 031487                     "/>
    <n v="61100000"/>
    <n v="-77"/>
    <x v="4"/>
    <s v="031487"/>
    <s v="AC "/>
    <x v="1"/>
    <x v="2"/>
    <x v="2"/>
    <x v="0"/>
    <m/>
    <x v="0"/>
  </r>
  <r>
    <d v="2025-04-23T00:00:00"/>
    <x v="0"/>
    <n v="2025"/>
    <s v="RHÔN 03/2025 031488                     "/>
    <n v="61100000"/>
    <n v="-120"/>
    <x v="4"/>
    <s v="031488"/>
    <s v="AC "/>
    <x v="1"/>
    <x v="2"/>
    <x v="2"/>
    <x v="0"/>
    <m/>
    <x v="0"/>
  </r>
  <r>
    <d v="2025-04-23T00:00:00"/>
    <x v="0"/>
    <n v="2025"/>
    <s v="RHÔN 03/2025 031489                     "/>
    <n v="60400000"/>
    <n v="-30"/>
    <x v="4"/>
    <s v="031489"/>
    <s v="AC "/>
    <x v="1"/>
    <x v="1"/>
    <x v="19"/>
    <x v="0"/>
    <m/>
    <x v="0"/>
  </r>
  <r>
    <d v="2025-04-23T00:00:00"/>
    <x v="0"/>
    <n v="2025"/>
    <s v="RHÔN 03/2025 031490                     "/>
    <n v="61100000"/>
    <n v="-155"/>
    <x v="4"/>
    <s v="031490"/>
    <s v="AC "/>
    <x v="1"/>
    <x v="2"/>
    <x v="2"/>
    <x v="0"/>
    <m/>
    <x v="0"/>
  </r>
  <r>
    <d v="2025-04-23T00:00:00"/>
    <x v="0"/>
    <n v="2025"/>
    <s v="RHÔN 03/2025 031491                     "/>
    <n v="61100000"/>
    <n v="-100"/>
    <x v="4"/>
    <s v="031491"/>
    <s v="AC "/>
    <x v="1"/>
    <x v="2"/>
    <x v="2"/>
    <x v="0"/>
    <m/>
    <x v="0"/>
  </r>
  <r>
    <d v="2025-04-23T00:00:00"/>
    <x v="0"/>
    <n v="2025"/>
    <s v="RHÔN 03/2025 031492                     "/>
    <n v="60400000"/>
    <n v="-75"/>
    <x v="4"/>
    <s v="031492"/>
    <s v="AC "/>
    <x v="1"/>
    <x v="1"/>
    <x v="19"/>
    <x v="0"/>
    <m/>
    <x v="0"/>
  </r>
  <r>
    <d v="2025-04-23T00:00:00"/>
    <x v="0"/>
    <n v="2025"/>
    <s v="RHÔN 03/2025 031492                     "/>
    <n v="61100000"/>
    <n v="-149"/>
    <x v="4"/>
    <s v="031492"/>
    <s v="AC "/>
    <x v="1"/>
    <x v="2"/>
    <x v="2"/>
    <x v="0"/>
    <m/>
    <x v="0"/>
  </r>
  <r>
    <d v="2025-04-23T00:00:00"/>
    <x v="0"/>
    <n v="2025"/>
    <s v="RHÔN 03/2025 031493                     "/>
    <n v="60400000"/>
    <n v="-40"/>
    <x v="4"/>
    <s v="031493"/>
    <s v="AC "/>
    <x v="1"/>
    <x v="1"/>
    <x v="19"/>
    <x v="0"/>
    <m/>
    <x v="0"/>
  </r>
  <r>
    <d v="2025-04-23T00:00:00"/>
    <x v="0"/>
    <n v="2025"/>
    <s v="RHÔN 03/2025 031494                     "/>
    <n v="61100000"/>
    <n v="-2000"/>
    <x v="4"/>
    <s v="031494"/>
    <s v="AC "/>
    <x v="1"/>
    <x v="2"/>
    <x v="2"/>
    <x v="0"/>
    <m/>
    <x v="0"/>
  </r>
  <r>
    <d v="2025-04-23T00:00:00"/>
    <x v="0"/>
    <n v="2025"/>
    <s v="SFR 163291 11/2024                      "/>
    <n v="70452000"/>
    <n v="-205"/>
    <x v="2"/>
    <s v="AV2025.04.0002"/>
    <s v="VT "/>
    <x v="0"/>
    <x v="0"/>
    <x v="0"/>
    <x v="0"/>
    <m/>
    <x v="0"/>
  </r>
  <r>
    <d v="2025-04-23T00:00:00"/>
    <x v="0"/>
    <n v="2025"/>
    <s v="SFR 163291 11/2024                      "/>
    <n v="70452000"/>
    <n v="-2454.7199999999998"/>
    <x v="2"/>
    <s v="AV2025.04.0004"/>
    <s v="VT "/>
    <x v="0"/>
    <x v="0"/>
    <x v="0"/>
    <x v="0"/>
    <m/>
    <x v="0"/>
  </r>
  <r>
    <d v="2025-04-23T00:00:00"/>
    <x v="0"/>
    <n v="2025"/>
    <s v="SFR 163291 11/2024                      "/>
    <n v="70459000"/>
    <n v="-846"/>
    <x v="2"/>
    <s v="AV2025.04.0004"/>
    <s v="VT "/>
    <x v="0"/>
    <x v="0"/>
    <x v="0"/>
    <x v="0"/>
    <m/>
    <x v="0"/>
  </r>
  <r>
    <d v="2025-04-23T00:00:00"/>
    <x v="0"/>
    <n v="2025"/>
    <s v="SFR 163695 12/2024                      "/>
    <n v="70452000"/>
    <n v="-700"/>
    <x v="2"/>
    <s v="AV2025.04.0003"/>
    <s v="VT "/>
    <x v="0"/>
    <x v="0"/>
    <x v="0"/>
    <x v="0"/>
    <m/>
    <x v="0"/>
  </r>
  <r>
    <d v="2025-04-23T00:00:00"/>
    <x v="0"/>
    <n v="2025"/>
    <s v="SFR 163695 12/2024                      "/>
    <n v="70459000"/>
    <n v="-70"/>
    <x v="2"/>
    <s v="AV2025.04.0003"/>
    <s v="VT "/>
    <x v="0"/>
    <x v="0"/>
    <x v="0"/>
    <x v="0"/>
    <m/>
    <x v="0"/>
  </r>
  <r>
    <d v="2025-04-23T00:00:00"/>
    <x v="0"/>
    <n v="2025"/>
    <s v="SFTP 03/2025 FA0704                     "/>
    <n v="61100000"/>
    <n v="-4455"/>
    <x v="3"/>
    <s v="FA0704"/>
    <s v="AC "/>
    <x v="1"/>
    <x v="2"/>
    <x v="2"/>
    <x v="0"/>
    <m/>
    <x v="0"/>
  </r>
  <r>
    <d v="2025-04-23T00:00:00"/>
    <x v="0"/>
    <n v="2025"/>
    <s v="SFTP 03/2025 FA0704                     "/>
    <n v="61104000"/>
    <n v="-5124"/>
    <x v="3"/>
    <s v="FA0704"/>
    <s v="AC "/>
    <x v="1"/>
    <x v="2"/>
    <x v="2"/>
    <x v="0"/>
    <m/>
    <x v="0"/>
  </r>
  <r>
    <d v="2025-04-23T00:00:00"/>
    <x v="0"/>
    <n v="2025"/>
    <s v="SMT 03/2025 FAC007580                   "/>
    <n v="61104000"/>
    <n v="-1301.79"/>
    <x v="2"/>
    <s v="FAC007580"/>
    <s v="AC "/>
    <x v="1"/>
    <x v="2"/>
    <x v="2"/>
    <x v="0"/>
    <m/>
    <x v="0"/>
  </r>
  <r>
    <d v="2025-04-23T00:00:00"/>
    <x v="0"/>
    <n v="2025"/>
    <s v="SMT 03/2025 FAC007581                   "/>
    <n v="61104000"/>
    <n v="-3865"/>
    <x v="2"/>
    <s v="FAC007581"/>
    <s v="AC "/>
    <x v="1"/>
    <x v="2"/>
    <x v="2"/>
    <x v="0"/>
    <m/>
    <x v="0"/>
  </r>
  <r>
    <d v="2025-04-23T00:00:00"/>
    <x v="0"/>
    <n v="2025"/>
    <s v="SMT 03/2025 FAC007582                   "/>
    <n v="61104000"/>
    <n v="-1369"/>
    <x v="2"/>
    <s v="FAC007582"/>
    <s v="AC "/>
    <x v="1"/>
    <x v="2"/>
    <x v="2"/>
    <x v="0"/>
    <m/>
    <x v="0"/>
  </r>
  <r>
    <d v="2025-04-23T00:00:00"/>
    <x v="0"/>
    <n v="2025"/>
    <s v="SMT 03/2025 FAC007583                   "/>
    <n v="61104000"/>
    <n v="-1400"/>
    <x v="2"/>
    <s v="FAC007583"/>
    <s v="AC "/>
    <x v="1"/>
    <x v="2"/>
    <x v="2"/>
    <x v="0"/>
    <m/>
    <x v="0"/>
  </r>
  <r>
    <d v="2025-04-23T00:00:00"/>
    <x v="0"/>
    <n v="2025"/>
    <s v="SMT 03/2025 FAC007584                   "/>
    <n v="61104000"/>
    <n v="-910.08"/>
    <x v="3"/>
    <s v="FAC007584"/>
    <s v="AC "/>
    <x v="1"/>
    <x v="2"/>
    <x v="2"/>
    <x v="0"/>
    <m/>
    <x v="0"/>
  </r>
  <r>
    <d v="2025-04-23T00:00:00"/>
    <x v="0"/>
    <n v="2025"/>
    <s v="SOS RAYONNAGES - Aménagement - Savoie   "/>
    <n v="61100000"/>
    <n v="-900"/>
    <x v="1"/>
    <s v="FA25040006785"/>
    <s v="FG "/>
    <x v="1"/>
    <x v="2"/>
    <x v="2"/>
    <x v="0"/>
    <m/>
    <x v="0"/>
  </r>
  <r>
    <d v="2025-04-23T00:00:00"/>
    <x v="0"/>
    <n v="2025"/>
    <s v="SOS RAYONNAGES - Aménagement - Savoie   "/>
    <n v="62410000"/>
    <n v="-300"/>
    <x v="1"/>
    <s v="FA25040006785"/>
    <s v="FG "/>
    <x v="1"/>
    <x v="3"/>
    <x v="3"/>
    <x v="0"/>
    <m/>
    <x v="0"/>
  </r>
  <r>
    <d v="2025-04-23T00:00:00"/>
    <x v="0"/>
    <n v="2025"/>
    <s v="V.S.R.B 03/2025 FAC18                   "/>
    <n v="61104000"/>
    <n v="-15800"/>
    <x v="2"/>
    <s v="FAC18"/>
    <s v="AC "/>
    <x v="1"/>
    <x v="2"/>
    <x v="2"/>
    <x v="0"/>
    <m/>
    <x v="0"/>
  </r>
  <r>
    <d v="2025-04-24T00:00:00"/>
    <x v="0"/>
    <n v="2025"/>
    <s v="ALTICE FRANCE 163291 11/2024            "/>
    <n v="70452000"/>
    <n v="3300.82"/>
    <x v="2"/>
    <s v="FAC2025.04.0104"/>
    <s v="VT "/>
    <x v="0"/>
    <x v="0"/>
    <x v="0"/>
    <x v="0"/>
    <m/>
    <x v="0"/>
  </r>
  <r>
    <d v="2025-04-24T00:00:00"/>
    <x v="0"/>
    <n v="2025"/>
    <s v="ALTICE FRANCE 163291 11/2024            "/>
    <n v="70452000"/>
    <n v="205"/>
    <x v="2"/>
    <s v="FAC2025.04.0105"/>
    <s v="VT "/>
    <x v="0"/>
    <x v="0"/>
    <x v="0"/>
    <x v="0"/>
    <m/>
    <x v="0"/>
  </r>
  <r>
    <d v="2025-04-24T00:00:00"/>
    <x v="0"/>
    <n v="2025"/>
    <s v="ALTICE FRANCE 163695 12/2024            "/>
    <n v="70452000"/>
    <n v="770"/>
    <x v="2"/>
    <s v="FAC2025.04.0103"/>
    <s v="VT "/>
    <x v="0"/>
    <x v="0"/>
    <x v="0"/>
    <x v="0"/>
    <m/>
    <x v="0"/>
  </r>
  <r>
    <d v="2025-04-24T00:00:00"/>
    <x v="0"/>
    <n v="2025"/>
    <s v="ALTICE FRANCE 321689 03/2025            "/>
    <n v="70452000"/>
    <n v="6600"/>
    <x v="0"/>
    <s v="FAC2025.04.0108"/>
    <s v="VT "/>
    <x v="0"/>
    <x v="0"/>
    <x v="0"/>
    <x v="0"/>
    <m/>
    <x v="0"/>
  </r>
  <r>
    <d v="2025-04-24T00:00:00"/>
    <x v="0"/>
    <n v="2025"/>
    <s v="COMPLETEL 175720 03/2025                "/>
    <n v="70452000"/>
    <n v="3500"/>
    <x v="2"/>
    <s v="FAC2025.04.0106"/>
    <s v="VT "/>
    <x v="0"/>
    <x v="0"/>
    <x v="0"/>
    <x v="0"/>
    <m/>
    <x v="0"/>
  </r>
  <r>
    <d v="2025-04-24T00:00:00"/>
    <x v="0"/>
    <n v="2025"/>
    <s v="COMPLETEL 175820 03/2025                "/>
    <n v="70452000"/>
    <n v="1600"/>
    <x v="2"/>
    <s v="FAC2025.04.0107"/>
    <s v="VT "/>
    <x v="0"/>
    <x v="0"/>
    <x v="0"/>
    <x v="0"/>
    <m/>
    <x v="0"/>
  </r>
  <r>
    <d v="2025-04-24T00:00:00"/>
    <x v="0"/>
    <n v="2025"/>
    <s v="Facture ULOA / REGNOLOGY - 2025         "/>
    <n v="61567000"/>
    <n v="-717"/>
    <x v="5"/>
    <s v="FR04-ARIN-00221"/>
    <s v="FG "/>
    <x v="1"/>
    <x v="9"/>
    <x v="13"/>
    <x v="0"/>
    <m/>
    <x v="0"/>
  </r>
  <r>
    <d v="2025-04-24T00:00:00"/>
    <x v="0"/>
    <n v="2025"/>
    <s v="FD EUROVIA 04/2025 F131A138.25.1800     "/>
    <n v="61100000"/>
    <n v="-5000"/>
    <x v="2"/>
    <s v="F131A138.25.180"/>
    <s v="AC "/>
    <x v="1"/>
    <x v="2"/>
    <x v="2"/>
    <x v="0"/>
    <m/>
    <x v="0"/>
  </r>
  <r>
    <d v="2025-04-24T00:00:00"/>
    <x v="0"/>
    <n v="2025"/>
    <s v="Frais sur virement                      "/>
    <n v="62781500"/>
    <n v="-0.21"/>
    <x v="5"/>
    <m/>
    <s v="SG "/>
    <x v="4"/>
    <x v="7"/>
    <x v="6"/>
    <x v="3"/>
    <m/>
    <x v="0"/>
  </r>
  <r>
    <d v="2025-04-24T00:00:00"/>
    <x v="0"/>
    <n v="2025"/>
    <s v="NDF Mme LHERMITTE 04.25                 "/>
    <n v="62511000"/>
    <n v="-251.94"/>
    <x v="5"/>
    <m/>
    <s v="NF "/>
    <x v="2"/>
    <x v="5"/>
    <x v="23"/>
    <x v="1"/>
    <m/>
    <x v="0"/>
  </r>
  <r>
    <d v="2025-04-24T00:00:00"/>
    <x v="0"/>
    <n v="2025"/>
    <s v="Refacturation Mutuelle - Anaucil        "/>
    <n v="64520000"/>
    <n v="-659.01"/>
    <x v="5"/>
    <s v="2025.04.0001"/>
    <s v="FG "/>
    <x v="1"/>
    <x v="1"/>
    <x v="1"/>
    <x v="0"/>
    <m/>
    <x v="0"/>
  </r>
  <r>
    <d v="2025-04-24T00:00:00"/>
    <x v="0"/>
    <n v="2025"/>
    <s v="SAS FIBRE SFR (NC) 173988 03/2025       "/>
    <n v="70452000"/>
    <n v="4900"/>
    <x v="0"/>
    <s v="FAC2025.04.0102"/>
    <s v="VT "/>
    <x v="0"/>
    <x v="0"/>
    <x v="0"/>
    <x v="0"/>
    <m/>
    <x v="0"/>
  </r>
  <r>
    <d v="2025-04-24T00:00:00"/>
    <x v="0"/>
    <n v="2025"/>
    <s v="SAS FIBRE SFR (NC) C368517 05/2024      "/>
    <n v="70452000"/>
    <n v="2480"/>
    <x v="2"/>
    <s v="FAC2025.04.0099"/>
    <s v="VT "/>
    <x v="0"/>
    <x v="0"/>
    <x v="0"/>
    <x v="0"/>
    <m/>
    <x v="0"/>
  </r>
  <r>
    <d v="2025-04-24T00:00:00"/>
    <x v="0"/>
    <n v="2025"/>
    <s v="SFR Racc FTTH 60 03/2025                "/>
    <n v="70452000"/>
    <n v="22855"/>
    <x v="3"/>
    <s v="FAC2025.04.0101"/>
    <s v="VT "/>
    <x v="0"/>
    <x v="0"/>
    <x v="0"/>
    <x v="0"/>
    <m/>
    <x v="0"/>
  </r>
  <r>
    <d v="2025-04-24T00:00:00"/>
    <x v="0"/>
    <n v="2025"/>
    <s v="SFR Racc FTTH 60 03/2025                "/>
    <n v="70459000"/>
    <n v="236357"/>
    <x v="3"/>
    <s v="FAC2025.04.0101"/>
    <s v="VT "/>
    <x v="0"/>
    <x v="0"/>
    <x v="0"/>
    <x v="0"/>
    <m/>
    <x v="0"/>
  </r>
  <r>
    <d v="2025-04-24T00:00:00"/>
    <x v="0"/>
    <n v="2025"/>
    <s v="SFR Racc FTTH 60 03/2025                "/>
    <n v="70870000"/>
    <n v="13855"/>
    <x v="3"/>
    <s v="FAC2025.04.0101"/>
    <s v="VT "/>
    <x v="0"/>
    <x v="0"/>
    <x v="27"/>
    <x v="0"/>
    <m/>
    <x v="0"/>
  </r>
  <r>
    <d v="2025-04-24T00:00:00"/>
    <x v="0"/>
    <n v="2025"/>
    <s v="SFR RACC FTTH 71 03/2025                "/>
    <n v="70452000"/>
    <n v="32563"/>
    <x v="3"/>
    <s v="FAC2025.04.0100"/>
    <s v="VT "/>
    <x v="0"/>
    <x v="0"/>
    <x v="0"/>
    <x v="0"/>
    <m/>
    <x v="0"/>
  </r>
  <r>
    <d v="2025-04-24T00:00:00"/>
    <x v="0"/>
    <n v="2025"/>
    <s v="SFR RACC FTTH 71 03/2025                "/>
    <n v="70459000"/>
    <n v="160585.4"/>
    <x v="3"/>
    <s v="FAC2025.04.0100"/>
    <s v="VT "/>
    <x v="0"/>
    <x v="0"/>
    <x v="0"/>
    <x v="0"/>
    <m/>
    <x v="0"/>
  </r>
  <r>
    <d v="2025-04-24T00:00:00"/>
    <x v="0"/>
    <n v="2025"/>
    <s v="SFR RACC FTTH 71 03/2025                "/>
    <n v="70520000"/>
    <n v="33"/>
    <x v="3"/>
    <s v="FAC2025.04.0100"/>
    <s v="VT "/>
    <x v="0"/>
    <x v="0"/>
    <x v="28"/>
    <x v="0"/>
    <m/>
    <x v="0"/>
  </r>
  <r>
    <d v="2025-04-24T00:00:00"/>
    <x v="0"/>
    <n v="2025"/>
    <s v="SFR RACC FTTH 71 03/2025                "/>
    <n v="70870000"/>
    <n v="21233"/>
    <x v="3"/>
    <s v="FAC2025.04.0100"/>
    <s v="VT "/>
    <x v="0"/>
    <x v="0"/>
    <x v="27"/>
    <x v="0"/>
    <m/>
    <x v="0"/>
  </r>
  <r>
    <d v="2025-04-25T00:00:00"/>
    <x v="0"/>
    <n v="2025"/>
    <s v="Réunion - Toutes agences 250425         "/>
    <n v="62510000"/>
    <n v="-627.27"/>
    <x v="5"/>
    <s v="2409"/>
    <s v="FG "/>
    <x v="2"/>
    <x v="5"/>
    <x v="23"/>
    <x v="1"/>
    <m/>
    <x v="0"/>
  </r>
  <r>
    <d v="2025-04-25T00:00:00"/>
    <x v="0"/>
    <n v="2025"/>
    <s v="Réunion - Toutes agences 250425         "/>
    <n v="62511000"/>
    <n v="-7.5"/>
    <x v="5"/>
    <s v="2409"/>
    <s v="FG "/>
    <x v="2"/>
    <x v="5"/>
    <x v="23"/>
    <x v="1"/>
    <m/>
    <x v="0"/>
  </r>
  <r>
    <d v="2025-04-25T00:00:00"/>
    <x v="0"/>
    <n v="2025"/>
    <s v="Réunion - Toutes agences 250425         "/>
    <n v="62570000"/>
    <n v="-3153.33"/>
    <x v="5"/>
    <s v="2409"/>
    <s v="FG "/>
    <x v="2"/>
    <x v="5"/>
    <x v="23"/>
    <x v="1"/>
    <m/>
    <x v="0"/>
  </r>
  <r>
    <d v="2025-04-25T00:00:00"/>
    <x v="0"/>
    <n v="2025"/>
    <s v="Réunion - Toutes agences 250425         "/>
    <n v="62571000"/>
    <n v="-4560"/>
    <x v="5"/>
    <s v="2409"/>
    <s v="FG "/>
    <x v="2"/>
    <x v="5"/>
    <x v="23"/>
    <x v="1"/>
    <m/>
    <x v="0"/>
  </r>
  <r>
    <d v="2025-04-27T00:00:00"/>
    <x v="0"/>
    <n v="2025"/>
    <s v="Abonnement Bouygues - Ligne 0763448646  "/>
    <n v="62621000"/>
    <n v="-17.489999999999998"/>
    <x v="4"/>
    <s v="11541410250425"/>
    <s v="FP "/>
    <x v="2"/>
    <x v="5"/>
    <x v="4"/>
    <x v="1"/>
    <m/>
    <x v="0"/>
  </r>
  <r>
    <d v="2025-04-28T00:00:00"/>
    <x v="0"/>
    <n v="2025"/>
    <s v="ALTICE FRANCE C453655 04/2025           "/>
    <n v="70452000"/>
    <n v="1710.4"/>
    <x v="3"/>
    <s v="FAC2025.04.0109"/>
    <s v="VT "/>
    <x v="0"/>
    <x v="0"/>
    <x v="0"/>
    <x v="0"/>
    <m/>
    <x v="0"/>
  </r>
  <r>
    <d v="2025-04-28T00:00:00"/>
    <x v="0"/>
    <n v="2025"/>
    <s v="ALTICE FRANCE C453655 04/2025           "/>
    <n v="70459000"/>
    <n v="129.24"/>
    <x v="3"/>
    <s v="FAC2025.04.0109"/>
    <s v="VT "/>
    <x v="0"/>
    <x v="0"/>
    <x v="0"/>
    <x v="0"/>
    <m/>
    <x v="0"/>
  </r>
  <r>
    <d v="2025-04-28T00:00:00"/>
    <x v="0"/>
    <n v="2025"/>
    <s v="ALTICE FRANCE C453655 04/2025           "/>
    <n v="70520000"/>
    <n v="350"/>
    <x v="3"/>
    <s v="FAC2025.04.0109"/>
    <s v="VT "/>
    <x v="0"/>
    <x v="0"/>
    <x v="28"/>
    <x v="0"/>
    <m/>
    <x v="0"/>
  </r>
  <r>
    <d v="2025-04-28T00:00:00"/>
    <x v="0"/>
    <n v="2025"/>
    <s v="ALTICE FRANCE C463949 03/2025           "/>
    <n v="70452000"/>
    <n v="330"/>
    <x v="3"/>
    <s v="FAC2025.04.0110"/>
    <s v="VT "/>
    <x v="0"/>
    <x v="0"/>
    <x v="0"/>
    <x v="0"/>
    <m/>
    <x v="0"/>
  </r>
  <r>
    <d v="2025-04-28T00:00:00"/>
    <x v="0"/>
    <n v="2025"/>
    <s v="ALTICE FRANCE C464167 03/2025           "/>
    <n v="70452000"/>
    <n v="643.5"/>
    <x v="2"/>
    <s v="FAC2025.04.0111"/>
    <s v="VT "/>
    <x v="0"/>
    <x v="0"/>
    <x v="0"/>
    <x v="0"/>
    <m/>
    <x v="0"/>
  </r>
  <r>
    <d v="2025-04-28T00:00:00"/>
    <x v="0"/>
    <n v="2025"/>
    <s v="DLM 04/2025 181024755                   "/>
    <n v="61340000"/>
    <n v="-220.03"/>
    <x v="3"/>
    <s v="181024755"/>
    <s v="AC "/>
    <x v="1"/>
    <x v="9"/>
    <x v="14"/>
    <x v="0"/>
    <m/>
    <x v="0"/>
  </r>
  <r>
    <d v="2025-04-28T00:00:00"/>
    <x v="0"/>
    <n v="2025"/>
    <s v="DLM 04/2025 181024756                   "/>
    <n v="61340000"/>
    <n v="-243.43"/>
    <x v="3"/>
    <s v="181024756"/>
    <s v="AC "/>
    <x v="1"/>
    <x v="9"/>
    <x v="14"/>
    <x v="0"/>
    <m/>
    <x v="0"/>
  </r>
  <r>
    <d v="2025-04-28T00:00:00"/>
    <x v="0"/>
    <n v="2025"/>
    <s v="DLM 04/2025 181024757                   "/>
    <n v="61340000"/>
    <n v="-223.93"/>
    <x v="3"/>
    <s v="181024757"/>
    <s v="AC "/>
    <x v="1"/>
    <x v="9"/>
    <x v="14"/>
    <x v="0"/>
    <m/>
    <x v="0"/>
  </r>
  <r>
    <d v="2025-04-28T00:00:00"/>
    <x v="0"/>
    <n v="2025"/>
    <s v="DLM 04/2025 511007912                   "/>
    <n v="61340000"/>
    <n v="-164.94"/>
    <x v="2"/>
    <s v="511007912"/>
    <s v="AC "/>
    <x v="1"/>
    <x v="9"/>
    <x v="14"/>
    <x v="0"/>
    <m/>
    <x v="0"/>
  </r>
  <r>
    <d v="2025-04-28T00:00:00"/>
    <x v="0"/>
    <n v="2025"/>
    <s v="DLM 04/2025 511007913                   "/>
    <n v="61340000"/>
    <n v="-165.46"/>
    <x v="2"/>
    <s v="511007913"/>
    <s v="AC "/>
    <x v="1"/>
    <x v="9"/>
    <x v="14"/>
    <x v="0"/>
    <m/>
    <x v="0"/>
  </r>
  <r>
    <d v="2025-04-28T00:00:00"/>
    <x v="0"/>
    <n v="2025"/>
    <s v="DOMAINE DE LA CONTRAT_23090 03/2024     "/>
    <n v="70805000"/>
    <n v="1074"/>
    <x v="5"/>
    <s v="FAC2025.04.0112"/>
    <s v="VT "/>
    <x v="0"/>
    <x v="0"/>
    <x v="27"/>
    <x v="0"/>
    <m/>
    <x v="0"/>
  </r>
  <r>
    <d v="2025-04-28T00:00:00"/>
    <x v="0"/>
    <n v="2025"/>
    <s v="FD ADA Cha 04/2025 268027463            "/>
    <n v="61340000"/>
    <n v="-340.83"/>
    <x v="0"/>
    <s v="268027463"/>
    <s v="AC "/>
    <x v="1"/>
    <x v="9"/>
    <x v="14"/>
    <x v="0"/>
    <m/>
    <x v="0"/>
  </r>
  <r>
    <d v="2025-04-28T00:00:00"/>
    <x v="0"/>
    <n v="2025"/>
    <s v="FD ADA Cha 04/2025 268027464            "/>
    <n v="61340000"/>
    <n v="-340.83"/>
    <x v="0"/>
    <s v="268027464"/>
    <s v="AC "/>
    <x v="1"/>
    <x v="9"/>
    <x v="14"/>
    <x v="0"/>
    <m/>
    <x v="0"/>
  </r>
  <r>
    <d v="2025-04-28T00:00:00"/>
    <x v="0"/>
    <n v="2025"/>
    <s v="FD AUTOCON 04/2025 25136024             "/>
    <n v="61552000"/>
    <n v="-75"/>
    <x v="0"/>
    <s v="25136024"/>
    <s v="AC "/>
    <x v="1"/>
    <x v="9"/>
    <x v="15"/>
    <x v="0"/>
    <m/>
    <x v="0"/>
  </r>
  <r>
    <d v="2025-04-28T00:00:00"/>
    <x v="0"/>
    <n v="2025"/>
    <s v="LOXAM 04/2025 703634006-0002            "/>
    <n v="61350000"/>
    <n v="-114.1"/>
    <x v="3"/>
    <s v="703634006-0002"/>
    <s v="AC "/>
    <x v="1"/>
    <x v="9"/>
    <x v="12"/>
    <x v="0"/>
    <m/>
    <x v="0"/>
  </r>
  <r>
    <d v="2025-04-28T00:00:00"/>
    <x v="0"/>
    <n v="2025"/>
    <s v="NDF Mr SCHRICKE 04.25                   "/>
    <n v="62511000"/>
    <n v="-351.12"/>
    <x v="5"/>
    <m/>
    <s v="NF "/>
    <x v="2"/>
    <x v="5"/>
    <x v="23"/>
    <x v="1"/>
    <m/>
    <x v="0"/>
  </r>
  <r>
    <d v="2025-04-28T00:00:00"/>
    <x v="0"/>
    <n v="2025"/>
    <s v="TELENCO 05/2025 SPI109487               "/>
    <n v="60220000"/>
    <n v="-296.60000000000002"/>
    <x v="1"/>
    <s v="SPI109487"/>
    <s v="AC "/>
    <x v="1"/>
    <x v="3"/>
    <x v="3"/>
    <x v="0"/>
    <m/>
    <x v="0"/>
  </r>
  <r>
    <d v="2025-04-28T00:00:00"/>
    <x v="0"/>
    <n v="2025"/>
    <s v="TRANSPORT GRI CONTRAT_24010 03/2024     "/>
    <n v="70805000"/>
    <n v="150"/>
    <x v="5"/>
    <s v="FAC2025.04.0113"/>
    <s v="VT "/>
    <x v="0"/>
    <x v="0"/>
    <x v="27"/>
    <x v="0"/>
    <m/>
    <x v="0"/>
  </r>
  <r>
    <d v="2025-04-29T00:00:00"/>
    <x v="0"/>
    <n v="2025"/>
    <s v="ALTICE FRANCE C432669 04/2025           "/>
    <n v="70452000"/>
    <n v="3007"/>
    <x v="3"/>
    <s v="FAC2025.04.0120"/>
    <s v="VT "/>
    <x v="0"/>
    <x v="0"/>
    <x v="0"/>
    <x v="0"/>
    <m/>
    <x v="0"/>
  </r>
  <r>
    <d v="2025-04-29T00:00:00"/>
    <x v="0"/>
    <n v="2025"/>
    <s v="ALTICE FRANCE C432669 04/2025           "/>
    <n v="70459000"/>
    <n v="569"/>
    <x v="3"/>
    <s v="FAC2025.04.0120"/>
    <s v="VT "/>
    <x v="0"/>
    <x v="0"/>
    <x v="0"/>
    <x v="0"/>
    <m/>
    <x v="0"/>
  </r>
  <r>
    <d v="2025-04-29T00:00:00"/>
    <x v="0"/>
    <n v="2025"/>
    <s v="ALTICE FRANCE C448434 04/2025           "/>
    <n v="70452000"/>
    <n v="4350.7"/>
    <x v="3"/>
    <s v="FAC2025.04.0114"/>
    <s v="VT "/>
    <x v="0"/>
    <x v="0"/>
    <x v="0"/>
    <x v="0"/>
    <m/>
    <x v="0"/>
  </r>
  <r>
    <d v="2025-04-29T00:00:00"/>
    <x v="0"/>
    <n v="2025"/>
    <s v="ALTICE FRANCE C448434 04/2025           "/>
    <n v="70520000"/>
    <n v="350"/>
    <x v="3"/>
    <s v="FAC2025.04.0114"/>
    <s v="VT "/>
    <x v="0"/>
    <x v="0"/>
    <x v="28"/>
    <x v="0"/>
    <m/>
    <x v="0"/>
  </r>
  <r>
    <d v="2025-04-29T00:00:00"/>
    <x v="0"/>
    <n v="2025"/>
    <s v="ALTICE FRANCE C454564 04/2025           "/>
    <n v="70452000"/>
    <n v="250"/>
    <x v="2"/>
    <s v="FAC2025.04.0118"/>
    <s v="VT "/>
    <x v="0"/>
    <x v="0"/>
    <x v="0"/>
    <x v="0"/>
    <m/>
    <x v="0"/>
  </r>
  <r>
    <d v="2025-04-29T00:00:00"/>
    <x v="0"/>
    <n v="2025"/>
    <s v="ALTICE FRANCE C454564 04/2025           "/>
    <n v="70459000"/>
    <n v="400"/>
    <x v="2"/>
    <s v="FAC2025.04.0118"/>
    <s v="VT "/>
    <x v="0"/>
    <x v="0"/>
    <x v="0"/>
    <x v="0"/>
    <m/>
    <x v="0"/>
  </r>
  <r>
    <d v="2025-04-29T00:00:00"/>
    <x v="0"/>
    <n v="2025"/>
    <s v="ALTICE FRANCE C469423 04/2025           "/>
    <n v="70452000"/>
    <n v="240"/>
    <x v="0"/>
    <s v="FAC2025.04.0117"/>
    <s v="VT "/>
    <x v="0"/>
    <x v="0"/>
    <x v="0"/>
    <x v="0"/>
    <m/>
    <x v="0"/>
  </r>
  <r>
    <d v="2025-04-29T00:00:00"/>
    <x v="0"/>
    <n v="2025"/>
    <s v="ALTICE FRANCE C470092 04/2025           "/>
    <n v="70459000"/>
    <n v="1400"/>
    <x v="2"/>
    <s v="FAC2025.04.0115"/>
    <s v="VT "/>
    <x v="0"/>
    <x v="0"/>
    <x v="0"/>
    <x v="0"/>
    <m/>
    <x v="0"/>
  </r>
  <r>
    <d v="2025-04-29T00:00:00"/>
    <x v="0"/>
    <n v="2025"/>
    <s v="ALTICE FRANCE C470093 04/2025           "/>
    <n v="70459000"/>
    <n v="1400"/>
    <x v="2"/>
    <s v="FAC2025.04.0116"/>
    <s v="VT "/>
    <x v="0"/>
    <x v="0"/>
    <x v="0"/>
    <x v="0"/>
    <m/>
    <x v="0"/>
  </r>
  <r>
    <d v="2025-04-29T00:00:00"/>
    <x v="0"/>
    <n v="2025"/>
    <s v="FCONSTANT 04/2025 25.04.139             "/>
    <n v="61350000"/>
    <n v="-40"/>
    <x v="2"/>
    <s v="25.04.139"/>
    <s v="AC "/>
    <x v="1"/>
    <x v="9"/>
    <x v="12"/>
    <x v="0"/>
    <m/>
    <x v="0"/>
  </r>
  <r>
    <d v="2025-04-29T00:00:00"/>
    <x v="0"/>
    <n v="2025"/>
    <s v="GUYOT SAS 04/2025 569867                "/>
    <n v="61552000"/>
    <n v="-287.86"/>
    <x v="0"/>
    <s v="569867"/>
    <s v="AC "/>
    <x v="1"/>
    <x v="9"/>
    <x v="15"/>
    <x v="0"/>
    <m/>
    <x v="0"/>
  </r>
  <r>
    <d v="2025-04-29T00:00:00"/>
    <x v="0"/>
    <n v="2025"/>
    <s v="PUMPLASTIQ 04/2025 50871493             "/>
    <n v="60220000"/>
    <n v="-40.71"/>
    <x v="0"/>
    <s v="50871493"/>
    <s v="AC "/>
    <x v="1"/>
    <x v="3"/>
    <x v="3"/>
    <x v="0"/>
    <m/>
    <x v="0"/>
  </r>
  <r>
    <d v="2025-04-29T00:00:00"/>
    <x v="0"/>
    <n v="2025"/>
    <s v="Remb/Cot.2025 - Ctt Ass Batissur - AAT  "/>
    <n v="61621300"/>
    <n v="3471.64"/>
    <x v="5"/>
    <s v="10207585104"/>
    <s v="FG "/>
    <x v="2"/>
    <x v="10"/>
    <x v="9"/>
    <x v="1"/>
    <m/>
    <x v="0"/>
  </r>
  <r>
    <d v="2025-04-29T00:00:00"/>
    <x v="0"/>
    <n v="2025"/>
    <s v="Remb/Cot.Ctt Multirisque - 010124-010125"/>
    <n v="61610000"/>
    <n v="826.63"/>
    <x v="5"/>
    <s v="10215462804"/>
    <s v="FG "/>
    <x v="2"/>
    <x v="10"/>
    <x v="9"/>
    <x v="1"/>
    <m/>
    <x v="0"/>
  </r>
  <r>
    <d v="2025-04-29T00:00:00"/>
    <x v="0"/>
    <n v="2025"/>
    <s v="RPCI 04/2025 FAC/2025/0585              "/>
    <n v="60640000"/>
    <n v="-957"/>
    <x v="1"/>
    <s v="FAC/2025/0585"/>
    <s v="AC "/>
    <x v="2"/>
    <x v="5"/>
    <x v="24"/>
    <x v="1"/>
    <m/>
    <x v="0"/>
  </r>
  <r>
    <d v="2025-04-29T00:00:00"/>
    <x v="0"/>
    <n v="2025"/>
    <s v="SFR C392086 03/2025                     "/>
    <n v="70452000"/>
    <n v="4014.91"/>
    <x v="2"/>
    <s v="FAC2025.04.0119"/>
    <s v="VT "/>
    <x v="0"/>
    <x v="0"/>
    <x v="0"/>
    <x v="0"/>
    <m/>
    <x v="0"/>
  </r>
  <r>
    <d v="2025-04-29T00:00:00"/>
    <x v="0"/>
    <n v="2025"/>
    <s v="SFR C392086 03/2025                     "/>
    <n v="70459000"/>
    <n v="3436"/>
    <x v="2"/>
    <s v="FAC2025.04.0119"/>
    <s v="VT "/>
    <x v="0"/>
    <x v="0"/>
    <x v="0"/>
    <x v="0"/>
    <m/>
    <x v="0"/>
  </r>
  <r>
    <d v="2025-04-29T00:00:00"/>
    <x v="0"/>
    <n v="2025"/>
    <s v="SFR C392086 03/2025                     "/>
    <n v="70520000"/>
    <n v="846"/>
    <x v="2"/>
    <s v="FAC2025.04.0119"/>
    <s v="VT "/>
    <x v="0"/>
    <x v="0"/>
    <x v="28"/>
    <x v="0"/>
    <m/>
    <x v="0"/>
  </r>
  <r>
    <d v="2025-04-29T00:00:00"/>
    <x v="0"/>
    <n v="2025"/>
    <s v="SMT 03/2025 FAC007586                   "/>
    <n v="61104000"/>
    <n v="-124"/>
    <x v="3"/>
    <s v="FAC007586"/>
    <s v="AC "/>
    <x v="1"/>
    <x v="2"/>
    <x v="2"/>
    <x v="0"/>
    <m/>
    <x v="0"/>
  </r>
  <r>
    <d v="2025-04-29T00:00:00"/>
    <x v="0"/>
    <n v="2025"/>
    <s v="UPTEL 03/2025 FC-431-042025             "/>
    <n v="61104000"/>
    <n v="-2500"/>
    <x v="4"/>
    <s v="FC-431-042025"/>
    <s v="AC "/>
    <x v="1"/>
    <x v="2"/>
    <x v="2"/>
    <x v="0"/>
    <m/>
    <x v="0"/>
  </r>
  <r>
    <d v="2025-04-30T00:00:00"/>
    <x v="0"/>
    <n v="2025"/>
    <s v="04/2025 INV/2025/00096                  "/>
    <n v="61100000"/>
    <n v="-3900"/>
    <x v="1"/>
    <s v="INV/2025/00096"/>
    <s v="AC "/>
    <x v="1"/>
    <x v="2"/>
    <x v="2"/>
    <x v="0"/>
    <m/>
    <x v="0"/>
  </r>
  <r>
    <d v="2025-04-30T00:00:00"/>
    <x v="0"/>
    <n v="2025"/>
    <s v="04/2025 INV/2025/00098                  "/>
    <n v="61100000"/>
    <n v="-8000"/>
    <x v="4"/>
    <s v="INV/2025/00098"/>
    <s v="AC "/>
    <x v="1"/>
    <x v="2"/>
    <x v="2"/>
    <x v="0"/>
    <m/>
    <x v="0"/>
  </r>
  <r>
    <d v="2025-04-30T00:00:00"/>
    <x v="0"/>
    <n v="2025"/>
    <s v="AAT Ecart sur Règlement                 "/>
    <n v="75800000"/>
    <n v="0.01"/>
    <x v="5"/>
    <m/>
    <s v="SG "/>
    <x v="5"/>
    <x v="11"/>
    <x v="16"/>
    <x v="0"/>
    <m/>
    <x v="0"/>
  </r>
  <r>
    <d v="2025-04-30T00:00:00"/>
    <x v="0"/>
    <n v="2025"/>
    <s v="AAT Facture Orange 62343872             "/>
    <n v="62621000"/>
    <n v="-156.63999999999999"/>
    <x v="5"/>
    <s v="90413186"/>
    <s v="FG "/>
    <x v="2"/>
    <x v="5"/>
    <x v="4"/>
    <x v="1"/>
    <m/>
    <x v="0"/>
  </r>
  <r>
    <d v="2025-04-30T00:00:00"/>
    <x v="0"/>
    <n v="2025"/>
    <s v="ALTICE FRANCE 163291 03/2025            "/>
    <n v="70452000"/>
    <n v="970"/>
    <x v="2"/>
    <s v="FAC2025.04.0135"/>
    <s v="VT "/>
    <x v="0"/>
    <x v="0"/>
    <x v="0"/>
    <x v="0"/>
    <m/>
    <x v="0"/>
  </r>
  <r>
    <d v="2025-04-30T00:00:00"/>
    <x v="0"/>
    <n v="2025"/>
    <s v="ALTICE FRANCE 163660 03/2025            "/>
    <n v="70452000"/>
    <n v="9450.8700000000008"/>
    <x v="2"/>
    <s v="FAC2025.04.0138"/>
    <s v="VT "/>
    <x v="0"/>
    <x v="0"/>
    <x v="0"/>
    <x v="0"/>
    <m/>
    <x v="0"/>
  </r>
  <r>
    <d v="2025-04-30T00:00:00"/>
    <x v="0"/>
    <n v="2025"/>
    <s v="ALTICE FRANCE 165044 03/2025            "/>
    <n v="70452000"/>
    <n v="1535.38"/>
    <x v="2"/>
    <s v="FAC2025.04.0124"/>
    <s v="VT "/>
    <x v="0"/>
    <x v="0"/>
    <x v="0"/>
    <x v="0"/>
    <m/>
    <x v="0"/>
  </r>
  <r>
    <d v="2025-04-30T00:00:00"/>
    <x v="0"/>
    <n v="2025"/>
    <s v="ALTICE FRANCE 169500 03/2025            "/>
    <n v="70452000"/>
    <n v="11860.22"/>
    <x v="2"/>
    <s v="FAC2025.04.0122"/>
    <s v="VT "/>
    <x v="0"/>
    <x v="0"/>
    <x v="0"/>
    <x v="0"/>
    <m/>
    <x v="0"/>
  </r>
  <r>
    <d v="2025-04-30T00:00:00"/>
    <x v="0"/>
    <n v="2025"/>
    <s v="ALTICE FRANCE 169930 03/2025            "/>
    <n v="70452000"/>
    <n v="970"/>
    <x v="0"/>
    <s v="FAC2025.04.0137"/>
    <s v="VT "/>
    <x v="0"/>
    <x v="0"/>
    <x v="0"/>
    <x v="0"/>
    <m/>
    <x v="0"/>
  </r>
  <r>
    <d v="2025-04-30T00:00:00"/>
    <x v="0"/>
    <n v="2025"/>
    <s v="ALTICE FRANCE 171087 03/2025            "/>
    <n v="70452000"/>
    <n v="1130.8"/>
    <x v="2"/>
    <s v="FAC2025.04.0127"/>
    <s v="VT "/>
    <x v="0"/>
    <x v="0"/>
    <x v="0"/>
    <x v="0"/>
    <m/>
    <x v="0"/>
  </r>
  <r>
    <d v="2025-04-30T00:00:00"/>
    <x v="0"/>
    <n v="2025"/>
    <s v="ALTICE FRANCE 171090 03/2025            "/>
    <n v="70452000"/>
    <n v="1965.9"/>
    <x v="2"/>
    <s v="FAC2025.04.0139"/>
    <s v="VT "/>
    <x v="0"/>
    <x v="0"/>
    <x v="0"/>
    <x v="0"/>
    <m/>
    <x v="0"/>
  </r>
  <r>
    <d v="2025-04-30T00:00:00"/>
    <x v="0"/>
    <n v="2025"/>
    <s v="ALTICE FRANCE 172045 03/2025            "/>
    <n v="70452000"/>
    <n v="970"/>
    <x v="2"/>
    <s v="FAC2025.04.0125"/>
    <s v="VT "/>
    <x v="0"/>
    <x v="0"/>
    <x v="0"/>
    <x v="0"/>
    <m/>
    <x v="0"/>
  </r>
  <r>
    <d v="2025-04-30T00:00:00"/>
    <x v="0"/>
    <n v="2025"/>
    <s v="ALTICE FRANCE 172548 03/2025            "/>
    <n v="70452000"/>
    <n v="3371.69"/>
    <x v="2"/>
    <s v="FAC2025.04.0144"/>
    <s v="VT "/>
    <x v="0"/>
    <x v="0"/>
    <x v="0"/>
    <x v="0"/>
    <m/>
    <x v="0"/>
  </r>
  <r>
    <d v="2025-04-30T00:00:00"/>
    <x v="0"/>
    <n v="2025"/>
    <s v="ALTICE FRANCE 173056 03/2025            "/>
    <n v="70452000"/>
    <n v="3000.82"/>
    <x v="2"/>
    <s v="FAC2025.04.0142"/>
    <s v="VT "/>
    <x v="0"/>
    <x v="0"/>
    <x v="0"/>
    <x v="0"/>
    <m/>
    <x v="0"/>
  </r>
  <r>
    <d v="2025-04-30T00:00:00"/>
    <x v="0"/>
    <n v="2025"/>
    <s v="ALTICE FRANCE 173636 03/2025            "/>
    <n v="70452000"/>
    <n v="3021.86"/>
    <x v="2"/>
    <s v="FAC2025.04.0126"/>
    <s v="VT "/>
    <x v="0"/>
    <x v="0"/>
    <x v="0"/>
    <x v="0"/>
    <m/>
    <x v="0"/>
  </r>
  <r>
    <d v="2025-04-30T00:00:00"/>
    <x v="0"/>
    <n v="2025"/>
    <s v="ALTICE FRANCE 174014 03/2025            "/>
    <n v="70452000"/>
    <n v="970"/>
    <x v="2"/>
    <s v="FAC2025.04.0136"/>
    <s v="VT "/>
    <x v="0"/>
    <x v="0"/>
    <x v="0"/>
    <x v="0"/>
    <m/>
    <x v="0"/>
  </r>
  <r>
    <d v="2025-04-30T00:00:00"/>
    <x v="0"/>
    <n v="2025"/>
    <s v="ALTICE FRANCE 174123 03/2025            "/>
    <n v="70452000"/>
    <n v="1296.78"/>
    <x v="0"/>
    <s v="FAC2025.04.0130"/>
    <s v="VT "/>
    <x v="0"/>
    <x v="0"/>
    <x v="0"/>
    <x v="0"/>
    <m/>
    <x v="0"/>
  </r>
  <r>
    <d v="2025-04-30T00:00:00"/>
    <x v="0"/>
    <n v="2025"/>
    <s v="ALTICE FRANCE 174844 03/2025            "/>
    <n v="70452000"/>
    <n v="2038.64"/>
    <x v="2"/>
    <s v="FAC2025.04.0123"/>
    <s v="VT "/>
    <x v="0"/>
    <x v="0"/>
    <x v="0"/>
    <x v="0"/>
    <m/>
    <x v="0"/>
  </r>
  <r>
    <d v="2025-04-30T00:00:00"/>
    <x v="0"/>
    <n v="2025"/>
    <s v="ALTICE FRANCE 174879 03/2025            "/>
    <n v="70452000"/>
    <n v="220"/>
    <x v="2"/>
    <s v="FAC2025.04.0132"/>
    <s v="VT "/>
    <x v="0"/>
    <x v="0"/>
    <x v="0"/>
    <x v="0"/>
    <m/>
    <x v="0"/>
  </r>
  <r>
    <d v="2025-04-30T00:00:00"/>
    <x v="0"/>
    <n v="2025"/>
    <s v="ALTICE FRANCE 174940 03/2025            "/>
    <n v="70452000"/>
    <n v="9465.26"/>
    <x v="0"/>
    <s v="FAC2025.04.0131"/>
    <s v="VT "/>
    <x v="0"/>
    <x v="0"/>
    <x v="0"/>
    <x v="0"/>
    <m/>
    <x v="0"/>
  </r>
  <r>
    <d v="2025-04-30T00:00:00"/>
    <x v="0"/>
    <n v="2025"/>
    <s v="ALTICE FRANCE 175186 03/2025            "/>
    <n v="70452000"/>
    <n v="2578.08"/>
    <x v="2"/>
    <s v="FAC2025.04.0143"/>
    <s v="VT "/>
    <x v="0"/>
    <x v="0"/>
    <x v="0"/>
    <x v="0"/>
    <m/>
    <x v="0"/>
  </r>
  <r>
    <d v="2025-04-30T00:00:00"/>
    <x v="0"/>
    <n v="2025"/>
    <s v="ALTICE FRANCE 175199 03/2025            "/>
    <n v="70452000"/>
    <n v="3524.6"/>
    <x v="2"/>
    <s v="FAC2025.04.0133"/>
    <s v="VT "/>
    <x v="0"/>
    <x v="0"/>
    <x v="0"/>
    <x v="0"/>
    <m/>
    <x v="0"/>
  </r>
  <r>
    <d v="2025-04-30T00:00:00"/>
    <x v="0"/>
    <n v="2025"/>
    <s v="ALTICE FRANCE 175231 03/2025            "/>
    <n v="70452000"/>
    <n v="6328.17"/>
    <x v="2"/>
    <s v="FAC2025.04.0141"/>
    <s v="VT "/>
    <x v="0"/>
    <x v="0"/>
    <x v="0"/>
    <x v="0"/>
    <m/>
    <x v="0"/>
  </r>
  <r>
    <d v="2025-04-30T00:00:00"/>
    <x v="0"/>
    <n v="2025"/>
    <s v="ALTICE FRANCE 175304 03/2025            "/>
    <n v="70452000"/>
    <n v="3164.21"/>
    <x v="2"/>
    <s v="FAC2025.04.0140"/>
    <s v="VT "/>
    <x v="0"/>
    <x v="0"/>
    <x v="0"/>
    <x v="0"/>
    <m/>
    <x v="0"/>
  </r>
  <r>
    <d v="2025-04-30T00:00:00"/>
    <x v="0"/>
    <n v="2025"/>
    <s v="ALTICE FRANCE 175413 03/2025            "/>
    <n v="70452000"/>
    <n v="973"/>
    <x v="2"/>
    <s v="FAC2025.04.0128"/>
    <s v="VT "/>
    <x v="0"/>
    <x v="0"/>
    <x v="0"/>
    <x v="0"/>
    <m/>
    <x v="0"/>
  </r>
  <r>
    <d v="2025-04-30T00:00:00"/>
    <x v="0"/>
    <n v="2025"/>
    <s v="ALTICE FRANCE 175991 03/2025            "/>
    <n v="70452000"/>
    <n v="1317.64"/>
    <x v="2"/>
    <s v="FAC2025.04.0134"/>
    <s v="VT "/>
    <x v="0"/>
    <x v="0"/>
    <x v="0"/>
    <x v="0"/>
    <m/>
    <x v="0"/>
  </r>
  <r>
    <d v="2025-04-30T00:00:00"/>
    <x v="0"/>
    <n v="2025"/>
    <s v="ALTICE FRANCE 176189 03/2025            "/>
    <n v="70452000"/>
    <n v="6481.3"/>
    <x v="2"/>
    <s v="FAC2025.04.0129"/>
    <s v="VT "/>
    <x v="0"/>
    <x v="0"/>
    <x v="0"/>
    <x v="0"/>
    <m/>
    <x v="0"/>
  </r>
  <r>
    <d v="2025-04-30T00:00:00"/>
    <x v="0"/>
    <n v="2025"/>
    <s v="ALTICE FRANCE 320559 01/2025            "/>
    <n v="70452000"/>
    <n v="3068"/>
    <x v="2"/>
    <s v="FAC2025.04.0179"/>
    <s v="VT "/>
    <x v="0"/>
    <x v="0"/>
    <x v="0"/>
    <x v="0"/>
    <m/>
    <x v="0"/>
  </r>
  <r>
    <d v="2025-04-30T00:00:00"/>
    <x v="0"/>
    <n v="2025"/>
    <s v="ALTICE FRANCE 328899 02/2025            "/>
    <n v="70452000"/>
    <n v="250"/>
    <x v="0"/>
    <s v="FAC2025.04.0177"/>
    <s v="VT "/>
    <x v="0"/>
    <x v="0"/>
    <x v="0"/>
    <x v="0"/>
    <m/>
    <x v="0"/>
  </r>
  <r>
    <d v="2025-04-30T00:00:00"/>
    <x v="0"/>
    <n v="2025"/>
    <s v="ALTICE FRANCE 330173 02/2025            "/>
    <n v="70452000"/>
    <n v="250"/>
    <x v="0"/>
    <s v="FAC2025.04.0178"/>
    <s v="VT "/>
    <x v="0"/>
    <x v="0"/>
    <x v="0"/>
    <x v="0"/>
    <m/>
    <x v="0"/>
  </r>
  <r>
    <d v="2025-04-30T00:00:00"/>
    <x v="0"/>
    <n v="2025"/>
    <s v="ALTICE FRANCE 331680 02/2025            "/>
    <n v="70452000"/>
    <n v="250"/>
    <x v="0"/>
    <s v="FAC2025.04.0176"/>
    <s v="VT "/>
    <x v="0"/>
    <x v="0"/>
    <x v="0"/>
    <x v="0"/>
    <m/>
    <x v="0"/>
  </r>
  <r>
    <d v="2025-04-30T00:00:00"/>
    <x v="0"/>
    <n v="2025"/>
    <s v="ALTICE FRANCE 336046 02/2025            "/>
    <n v="70452000"/>
    <n v="250"/>
    <x v="0"/>
    <s v="FAC2025.04.0180"/>
    <s v="VT "/>
    <x v="0"/>
    <x v="0"/>
    <x v="0"/>
    <x v="0"/>
    <m/>
    <x v="0"/>
  </r>
  <r>
    <d v="2025-04-30T00:00:00"/>
    <x v="0"/>
    <n v="2025"/>
    <s v="ALTICE FRANCE 338133 01/2025            "/>
    <n v="70452000"/>
    <n v="250"/>
    <x v="0"/>
    <s v="FAC2025.04.0181"/>
    <s v="VT "/>
    <x v="0"/>
    <x v="0"/>
    <x v="0"/>
    <x v="0"/>
    <m/>
    <x v="0"/>
  </r>
  <r>
    <d v="2025-04-30T00:00:00"/>
    <x v="0"/>
    <n v="2025"/>
    <s v="ALTICE FRANCE C380160 04/2025           "/>
    <n v="70452000"/>
    <n v="15805.16"/>
    <x v="3"/>
    <s v="FAC2025.04.0149"/>
    <s v="VT "/>
    <x v="0"/>
    <x v="0"/>
    <x v="0"/>
    <x v="0"/>
    <m/>
    <x v="0"/>
  </r>
  <r>
    <d v="2025-04-30T00:00:00"/>
    <x v="0"/>
    <n v="2025"/>
    <s v="ALTICE FRANCE C380160 04/2025           "/>
    <n v="70520000"/>
    <n v="730"/>
    <x v="3"/>
    <s v="FAC2025.04.0149"/>
    <s v="VT "/>
    <x v="0"/>
    <x v="0"/>
    <x v="28"/>
    <x v="0"/>
    <m/>
    <x v="0"/>
  </r>
  <r>
    <d v="2025-04-30T00:00:00"/>
    <x v="0"/>
    <n v="2025"/>
    <s v="ALTICE FRANCE C445574 03/2025           "/>
    <n v="70452000"/>
    <n v="12037.3"/>
    <x v="3"/>
    <s v="FAC2025.04.0150"/>
    <s v="VT "/>
    <x v="0"/>
    <x v="0"/>
    <x v="0"/>
    <x v="0"/>
    <m/>
    <x v="0"/>
  </r>
  <r>
    <d v="2025-04-30T00:00:00"/>
    <x v="0"/>
    <n v="2025"/>
    <s v="ALTICE FRANCE C445574 03/2025           "/>
    <n v="70459000"/>
    <n v="430.8"/>
    <x v="3"/>
    <s v="FAC2025.04.0150"/>
    <s v="VT "/>
    <x v="0"/>
    <x v="0"/>
    <x v="0"/>
    <x v="0"/>
    <m/>
    <x v="0"/>
  </r>
  <r>
    <d v="2025-04-30T00:00:00"/>
    <x v="0"/>
    <n v="2025"/>
    <s v="ALTICE FRANCE C445574 03/2025           "/>
    <n v="70520000"/>
    <n v="350"/>
    <x v="3"/>
    <s v="FAC2025.04.0150"/>
    <s v="VT "/>
    <x v="0"/>
    <x v="0"/>
    <x v="28"/>
    <x v="0"/>
    <m/>
    <x v="0"/>
  </r>
  <r>
    <d v="2025-04-30T00:00:00"/>
    <x v="0"/>
    <n v="2025"/>
    <s v="ALTICE FRANCE C464114 03/2025           "/>
    <n v="70452000"/>
    <n v="1994.77"/>
    <x v="2"/>
    <s v="FAC2025.04.0121"/>
    <s v="VT "/>
    <x v="0"/>
    <x v="0"/>
    <x v="0"/>
    <x v="0"/>
    <m/>
    <x v="0"/>
  </r>
  <r>
    <d v="2025-04-30T00:00:00"/>
    <x v="0"/>
    <n v="2025"/>
    <s v="ALTICE FRANCE C467715 03/2025           "/>
    <n v="70452000"/>
    <n v="49625"/>
    <x v="2"/>
    <s v="FAC2025.04.0152"/>
    <s v="VT "/>
    <x v="0"/>
    <x v="0"/>
    <x v="0"/>
    <x v="0"/>
    <m/>
    <x v="0"/>
  </r>
  <r>
    <d v="2025-04-30T00:00:00"/>
    <x v="0"/>
    <n v="2025"/>
    <s v="ALTICE FRANCE C467718 03/2025           "/>
    <n v="70452000"/>
    <n v="202455"/>
    <x v="2"/>
    <s v="FAC2025.04.0153"/>
    <s v="VT "/>
    <x v="0"/>
    <x v="0"/>
    <x v="0"/>
    <x v="0"/>
    <m/>
    <x v="0"/>
  </r>
  <r>
    <d v="2025-04-30T00:00:00"/>
    <x v="0"/>
    <n v="2025"/>
    <s v="AVANTAGES EN NATURE 04/2025             "/>
    <n v="64170000"/>
    <n v="-1372"/>
    <x v="10"/>
    <m/>
    <s v="PAY"/>
    <x v="1"/>
    <x v="1"/>
    <x v="1"/>
    <x v="0"/>
    <m/>
    <x v="0"/>
  </r>
  <r>
    <d v="2025-04-30T00:00:00"/>
    <x v="0"/>
    <n v="2025"/>
    <s v="AVANT-GARDE T contrat Porta 04/2025     "/>
    <n v="70452000"/>
    <n v="1500"/>
    <x v="5"/>
    <s v="FAC2025.04.0185"/>
    <s v="VT "/>
    <x v="0"/>
    <x v="0"/>
    <x v="0"/>
    <x v="0"/>
    <m/>
    <x v="0"/>
  </r>
  <r>
    <d v="2025-04-30T00:00:00"/>
    <x v="0"/>
    <n v="2025"/>
    <s v="AVANT-GARDE T Hébergement O 04/2025     "/>
    <n v="70452000"/>
    <n v="750"/>
    <x v="5"/>
    <s v="FAC2025.04.0184"/>
    <s v="VT "/>
    <x v="0"/>
    <x v="0"/>
    <x v="0"/>
    <x v="0"/>
    <m/>
    <x v="0"/>
  </r>
  <r>
    <d v="2025-04-30T00:00:00"/>
    <x v="0"/>
    <n v="2025"/>
    <s v="AVANT-GARDE T PRESTATION RA 02/2025     "/>
    <n v="70805000"/>
    <n v="10787"/>
    <x v="4"/>
    <s v="FAC2025.04.0186"/>
    <s v="VT "/>
    <x v="0"/>
    <x v="0"/>
    <x v="27"/>
    <x v="0"/>
    <m/>
    <x v="0"/>
  </r>
  <r>
    <d v="2025-04-30T00:00:00"/>
    <x v="0"/>
    <n v="2025"/>
    <s v="AVANT-GARDE T PRESTATION RA 03/2025     "/>
    <n v="70805000"/>
    <n v="4889.1099999999997"/>
    <x v="4"/>
    <s v="FAC2025.04.0187"/>
    <s v="VT "/>
    <x v="0"/>
    <x v="0"/>
    <x v="27"/>
    <x v="0"/>
    <m/>
    <x v="0"/>
  </r>
  <r>
    <d v="2025-04-30T00:00:00"/>
    <x v="0"/>
    <n v="2025"/>
    <s v="AXIONE DEVOIEMENT 04/2025               "/>
    <n v="70459000"/>
    <n v="1301"/>
    <x v="3"/>
    <s v="FAC2025.04.0162"/>
    <s v="VT "/>
    <x v="0"/>
    <x v="0"/>
    <x v="0"/>
    <x v="0"/>
    <m/>
    <x v="0"/>
  </r>
  <r>
    <d v="2025-04-30T00:00:00"/>
    <x v="0"/>
    <n v="2025"/>
    <s v="AXIONE DEVOIEMENT 04/2025               "/>
    <n v="70459000"/>
    <n v="848"/>
    <x v="3"/>
    <s v="FAC2025.04.0168"/>
    <s v="VT "/>
    <x v="0"/>
    <x v="0"/>
    <x v="0"/>
    <x v="0"/>
    <m/>
    <x v="0"/>
  </r>
  <r>
    <d v="2025-04-30T00:00:00"/>
    <x v="0"/>
    <n v="2025"/>
    <s v="AXIONE ENFOUISSEMENT 04/2025            "/>
    <n v="70459000"/>
    <n v="3773.7"/>
    <x v="3"/>
    <s v="FAC2025.04.0169"/>
    <s v="VT "/>
    <x v="0"/>
    <x v="0"/>
    <x v="0"/>
    <x v="0"/>
    <m/>
    <x v="0"/>
  </r>
  <r>
    <d v="2025-04-30T00:00:00"/>
    <x v="0"/>
    <n v="2025"/>
    <s v="AXIONE EXT - COMPLET 04/2025            "/>
    <n v="70459000"/>
    <n v="1793"/>
    <x v="3"/>
    <s v="FAC2025.04.0166"/>
    <s v="VT "/>
    <x v="0"/>
    <x v="0"/>
    <x v="0"/>
    <x v="0"/>
    <m/>
    <x v="0"/>
  </r>
  <r>
    <d v="2025-04-30T00:00:00"/>
    <x v="0"/>
    <n v="2025"/>
    <s v="AXIONE EXTENSION - C 04/2025            "/>
    <n v="70459000"/>
    <n v="11325.46"/>
    <x v="3"/>
    <s v="FAC2025.04.0163"/>
    <s v="VT "/>
    <x v="0"/>
    <x v="0"/>
    <x v="0"/>
    <x v="0"/>
    <m/>
    <x v="0"/>
  </r>
  <r>
    <d v="2025-04-30T00:00:00"/>
    <x v="0"/>
    <n v="2025"/>
    <s v="AXIONE MAINT - FROID 04/2025            "/>
    <n v="70459000"/>
    <n v="15608.56"/>
    <x v="3"/>
    <s v="FAC2025.04.0164"/>
    <s v="VT "/>
    <x v="0"/>
    <x v="0"/>
    <x v="0"/>
    <x v="0"/>
    <m/>
    <x v="0"/>
  </r>
  <r>
    <d v="2025-04-30T00:00:00"/>
    <x v="0"/>
    <n v="2025"/>
    <s v="AXIONE RACC GP + OSE 04/2025            "/>
    <n v="70459000"/>
    <n v="3712.5"/>
    <x v="3"/>
    <s v="FAC2025.04.0165"/>
    <s v="VT "/>
    <x v="0"/>
    <x v="0"/>
    <x v="0"/>
    <x v="0"/>
    <m/>
    <x v="0"/>
  </r>
  <r>
    <d v="2025-04-30T00:00:00"/>
    <x v="0"/>
    <n v="2025"/>
    <s v="AXIONE RACC GP + RAL 04/2025            "/>
    <n v="70459000"/>
    <n v="5139.6000000000004"/>
    <x v="3"/>
    <s v="FAC2025.04.0160"/>
    <s v="VT "/>
    <x v="0"/>
    <x v="0"/>
    <x v="0"/>
    <x v="0"/>
    <m/>
    <x v="0"/>
  </r>
  <r>
    <d v="2025-04-30T00:00:00"/>
    <x v="0"/>
    <n v="2025"/>
    <s v="AXIONE VTL - BUSINES 04/2025            "/>
    <n v="70459000"/>
    <n v="2303.4"/>
    <x v="3"/>
    <s v="FAC2025.04.0167"/>
    <s v="VT "/>
    <x v="0"/>
    <x v="0"/>
    <x v="0"/>
    <x v="0"/>
    <m/>
    <x v="0"/>
  </r>
  <r>
    <d v="2025-04-30T00:00:00"/>
    <x v="0"/>
    <n v="2025"/>
    <s v="AXIONE VTL 04/2025                      "/>
    <n v="70459000"/>
    <n v="6141"/>
    <x v="3"/>
    <s v="FAC2025.04.0161"/>
    <s v="VT "/>
    <x v="0"/>
    <x v="0"/>
    <x v="0"/>
    <x v="0"/>
    <m/>
    <x v="0"/>
  </r>
  <r>
    <d v="2025-04-30T00:00:00"/>
    <x v="0"/>
    <n v="2025"/>
    <s v="CD THD OPTIC Vente matérie 05/2025      "/>
    <n v="70800000"/>
    <n v="5060"/>
    <x v="0"/>
    <s v="FAC2025.04.0147"/>
    <s v="VT "/>
    <x v="0"/>
    <x v="0"/>
    <x v="27"/>
    <x v="0"/>
    <m/>
    <x v="0"/>
  </r>
  <r>
    <d v="2025-04-30T00:00:00"/>
    <x v="0"/>
    <n v="2025"/>
    <s v="Ch/Provision CP                         "/>
    <n v="64580000"/>
    <n v="-91.02"/>
    <x v="4"/>
    <m/>
    <s v="OD "/>
    <x v="1"/>
    <x v="1"/>
    <x v="1"/>
    <x v="0"/>
    <m/>
    <x v="0"/>
  </r>
  <r>
    <d v="2025-04-30T00:00:00"/>
    <x v="0"/>
    <n v="2025"/>
    <s v="Ch/Provision CP                         "/>
    <n v="64580000"/>
    <n v="-7604.23"/>
    <x v="0"/>
    <m/>
    <s v="OD "/>
    <x v="1"/>
    <x v="1"/>
    <x v="1"/>
    <x v="0"/>
    <m/>
    <x v="0"/>
  </r>
  <r>
    <d v="2025-04-30T00:00:00"/>
    <x v="0"/>
    <n v="2025"/>
    <s v="Ch/Provision CP                         "/>
    <n v="64580000"/>
    <n v="-10283.17"/>
    <x v="3"/>
    <m/>
    <s v="OD "/>
    <x v="1"/>
    <x v="1"/>
    <x v="1"/>
    <x v="0"/>
    <m/>
    <x v="0"/>
  </r>
  <r>
    <d v="2025-04-30T00:00:00"/>
    <x v="0"/>
    <n v="2025"/>
    <s v="Ch/Provision CP                         "/>
    <n v="64580000"/>
    <n v="-14819.58"/>
    <x v="2"/>
    <m/>
    <s v="OD "/>
    <x v="1"/>
    <x v="1"/>
    <x v="1"/>
    <x v="0"/>
    <m/>
    <x v="0"/>
  </r>
  <r>
    <d v="2025-04-30T00:00:00"/>
    <x v="0"/>
    <n v="2025"/>
    <s v="Ch/Provision CP                         "/>
    <n v="64582000"/>
    <n v="-5667.39"/>
    <x v="4"/>
    <m/>
    <s v="OD "/>
    <x v="2"/>
    <x v="4"/>
    <x v="1"/>
    <x v="1"/>
    <m/>
    <x v="0"/>
  </r>
  <r>
    <d v="2025-04-30T00:00:00"/>
    <x v="0"/>
    <n v="2025"/>
    <s v="Ch/Provision CP                         "/>
    <n v="64582000"/>
    <n v="-2711.55"/>
    <x v="0"/>
    <m/>
    <s v="OD "/>
    <x v="2"/>
    <x v="4"/>
    <x v="1"/>
    <x v="1"/>
    <m/>
    <x v="0"/>
  </r>
  <r>
    <d v="2025-04-30T00:00:00"/>
    <x v="0"/>
    <n v="2025"/>
    <s v="Ch/Provision CP                         "/>
    <n v="64582000"/>
    <n v="-2556.41"/>
    <x v="3"/>
    <m/>
    <s v="OD "/>
    <x v="2"/>
    <x v="4"/>
    <x v="1"/>
    <x v="1"/>
    <m/>
    <x v="0"/>
  </r>
  <r>
    <d v="2025-04-30T00:00:00"/>
    <x v="0"/>
    <n v="2025"/>
    <s v="Ch/Provision CP                         "/>
    <n v="64582000"/>
    <n v="-2989.16"/>
    <x v="2"/>
    <m/>
    <s v="OD "/>
    <x v="2"/>
    <x v="4"/>
    <x v="1"/>
    <x v="1"/>
    <m/>
    <x v="0"/>
  </r>
  <r>
    <d v="2025-04-30T00:00:00"/>
    <x v="0"/>
    <n v="2025"/>
    <s v="Ch/Provision CP                         "/>
    <n v="64582000"/>
    <n v="-209.66"/>
    <x v="1"/>
    <m/>
    <s v="OD "/>
    <x v="2"/>
    <x v="4"/>
    <x v="1"/>
    <x v="1"/>
    <m/>
    <x v="0"/>
  </r>
  <r>
    <d v="2025-04-30T00:00:00"/>
    <x v="0"/>
    <n v="2025"/>
    <s v="Ch/Provision CP                         "/>
    <n v="64582000"/>
    <n v="-16662.759999999998"/>
    <x v="5"/>
    <m/>
    <s v="OD "/>
    <x v="2"/>
    <x v="4"/>
    <x v="1"/>
    <x v="1"/>
    <m/>
    <x v="0"/>
  </r>
  <r>
    <d v="2025-04-30T00:00:00"/>
    <x v="0"/>
    <n v="2025"/>
    <s v="COMPLETEL 164100 03/2025                "/>
    <n v="70452000"/>
    <n v="4343.34"/>
    <x v="2"/>
    <s v="FAC2025.04.0146"/>
    <s v="VT "/>
    <x v="0"/>
    <x v="0"/>
    <x v="0"/>
    <x v="0"/>
    <m/>
    <x v="0"/>
  </r>
  <r>
    <d v="2025-04-30T00:00:00"/>
    <x v="0"/>
    <n v="2025"/>
    <s v="COMPLETEL 164100 03/2025                "/>
    <n v="70459000"/>
    <n v="390.08"/>
    <x v="2"/>
    <s v="FAC2025.04.0146"/>
    <s v="VT "/>
    <x v="0"/>
    <x v="0"/>
    <x v="0"/>
    <x v="0"/>
    <m/>
    <x v="0"/>
  </r>
  <r>
    <d v="2025-04-30T00:00:00"/>
    <x v="0"/>
    <n v="2025"/>
    <s v="COMPLETEL 174969 03/2025                "/>
    <n v="70452000"/>
    <n v="3500"/>
    <x v="2"/>
    <s v="FAC2025.04.0145"/>
    <s v="VT "/>
    <x v="0"/>
    <x v="0"/>
    <x v="0"/>
    <x v="0"/>
    <m/>
    <x v="0"/>
  </r>
  <r>
    <d v="2025-04-30T00:00:00"/>
    <x v="0"/>
    <n v="2025"/>
    <s v="COMPLETEL SAV CV Mars 2 03/2025         "/>
    <n v="70452000"/>
    <n v="760"/>
    <x v="3"/>
    <s v="FAC2025.04.0182"/>
    <s v="VT "/>
    <x v="0"/>
    <x v="0"/>
    <x v="0"/>
    <x v="0"/>
    <m/>
    <x v="0"/>
  </r>
  <r>
    <d v="2025-04-30T00:00:00"/>
    <x v="0"/>
    <n v="2025"/>
    <s v="CONTITRADE - 04/2025 300A427935         "/>
    <n v="61552000"/>
    <n v="-21"/>
    <x v="3"/>
    <s v="300A427935"/>
    <s v="AC "/>
    <x v="1"/>
    <x v="9"/>
    <x v="15"/>
    <x v="0"/>
    <m/>
    <x v="0"/>
  </r>
  <r>
    <d v="2025-04-30T00:00:00"/>
    <x v="0"/>
    <n v="2025"/>
    <s v="COTISATIONS AUX CAISSES DE RETRAITE 04/2"/>
    <n v="64530000"/>
    <n v="-12964.38"/>
    <x v="10"/>
    <m/>
    <s v="PAY"/>
    <x v="1"/>
    <x v="1"/>
    <x v="1"/>
    <x v="0"/>
    <m/>
    <x v="0"/>
  </r>
  <r>
    <d v="2025-04-30T00:00:00"/>
    <x v="0"/>
    <n v="2025"/>
    <s v="COTISATIONS MUTUELLES 04/2025           "/>
    <n v="64520000"/>
    <n v="-3005.77"/>
    <x v="10"/>
    <m/>
    <s v="PAY"/>
    <x v="1"/>
    <x v="1"/>
    <x v="1"/>
    <x v="0"/>
    <m/>
    <x v="0"/>
  </r>
  <r>
    <d v="2025-04-30T00:00:00"/>
    <x v="0"/>
    <n v="2025"/>
    <s v="COTISATIONS PREVOYANCE 04/2025          "/>
    <n v="64560000"/>
    <n v="-2178.75"/>
    <x v="10"/>
    <m/>
    <s v="PAY"/>
    <x v="1"/>
    <x v="1"/>
    <x v="1"/>
    <x v="0"/>
    <m/>
    <x v="0"/>
  </r>
  <r>
    <d v="2025-04-30T00:00:00"/>
    <x v="0"/>
    <n v="2025"/>
    <s v="COTISATIONS RETRAITE SUPP 04/2025       "/>
    <n v="64570000"/>
    <n v="-108.63"/>
    <x v="10"/>
    <m/>
    <s v="PAY"/>
    <x v="1"/>
    <x v="1"/>
    <x v="1"/>
    <x v="0"/>
    <m/>
    <x v="0"/>
  </r>
  <r>
    <d v="2025-04-30T00:00:00"/>
    <x v="0"/>
    <n v="2025"/>
    <s v="COTISATIONS URSSAF 04/2025              "/>
    <n v="64510000"/>
    <n v="-68047.13"/>
    <x v="10"/>
    <m/>
    <s v="PAY"/>
    <x v="1"/>
    <x v="1"/>
    <x v="1"/>
    <x v="0"/>
    <m/>
    <x v="0"/>
  </r>
  <r>
    <d v="2025-04-30T00:00:00"/>
    <x v="0"/>
    <n v="2025"/>
    <s v="D8 04/2025 25005250                     "/>
    <n v="62570000"/>
    <n v="-205.1"/>
    <x v="2"/>
    <s v="25005250"/>
    <s v="AC "/>
    <x v="2"/>
    <x v="5"/>
    <x v="23"/>
    <x v="1"/>
    <m/>
    <x v="0"/>
  </r>
  <r>
    <d v="2025-04-30T00:00:00"/>
    <x v="0"/>
    <n v="2025"/>
    <s v="Ecart sur Règlement                     "/>
    <n v="65800000"/>
    <n v="-0.01"/>
    <x v="5"/>
    <m/>
    <s v="OD "/>
    <x v="2"/>
    <x v="10"/>
    <x v="4"/>
    <x v="1"/>
    <m/>
    <x v="0"/>
  </r>
  <r>
    <d v="2025-04-30T00:00:00"/>
    <x v="0"/>
    <n v="2025"/>
    <s v="ECLAT 2000 04/2025 125043733            "/>
    <n v="61523000"/>
    <n v="-814.69"/>
    <x v="0"/>
    <s v="125043733"/>
    <s v="AC "/>
    <x v="2"/>
    <x v="5"/>
    <x v="11"/>
    <x v="1"/>
    <m/>
    <x v="0"/>
  </r>
  <r>
    <d v="2025-04-30T00:00:00"/>
    <x v="0"/>
    <n v="2025"/>
    <s v="ECLAT 2000 04/2025 125044716            "/>
    <n v="61523000"/>
    <n v="62.94"/>
    <x v="0"/>
    <s v="125044716"/>
    <s v="AC "/>
    <x v="2"/>
    <x v="5"/>
    <x v="11"/>
    <x v="1"/>
    <m/>
    <x v="0"/>
  </r>
  <r>
    <d v="2025-04-30T00:00:00"/>
    <x v="0"/>
    <n v="2025"/>
    <s v="ETC 04/2025 FAC00331820                 "/>
    <n v="60220000"/>
    <n v="-4048"/>
    <x v="2"/>
    <s v="FAC00331820"/>
    <s v="AC "/>
    <x v="1"/>
    <x v="3"/>
    <x v="3"/>
    <x v="0"/>
    <m/>
    <x v="0"/>
  </r>
  <r>
    <d v="2025-04-30T00:00:00"/>
    <x v="0"/>
    <n v="2025"/>
    <s v="ETC 04/2025 FAC00331821                 "/>
    <n v="60220000"/>
    <n v="-253.2"/>
    <x v="3"/>
    <s v="FAC00331821"/>
    <s v="AC "/>
    <x v="1"/>
    <x v="3"/>
    <x v="3"/>
    <x v="0"/>
    <m/>
    <x v="0"/>
  </r>
  <r>
    <d v="2025-04-30T00:00:00"/>
    <x v="0"/>
    <n v="2025"/>
    <s v="ETC 04/2025 FAC00331822                 "/>
    <n v="60220000"/>
    <n v="-1171.8599999999999"/>
    <x v="3"/>
    <s v="FAC00331822"/>
    <s v="AC "/>
    <x v="1"/>
    <x v="3"/>
    <x v="3"/>
    <x v="0"/>
    <m/>
    <x v="0"/>
  </r>
  <r>
    <d v="2025-04-30T00:00:00"/>
    <x v="0"/>
    <n v="2025"/>
    <s v="ETC 04/2025 FAC00331823                 "/>
    <n v="60220000"/>
    <n v="-467.54"/>
    <x v="3"/>
    <s v="FAC00331823"/>
    <s v="AC "/>
    <x v="1"/>
    <x v="3"/>
    <x v="3"/>
    <x v="0"/>
    <m/>
    <x v="0"/>
  </r>
  <r>
    <d v="2025-04-30T00:00:00"/>
    <x v="0"/>
    <n v="2025"/>
    <s v="Fact Carte Bleue - Fleurant Regis       "/>
    <n v="60630000"/>
    <n v="-158.72999999999999"/>
    <x v="5"/>
    <s v="CB042025"/>
    <s v="FP "/>
    <x v="1"/>
    <x v="9"/>
    <x v="20"/>
    <x v="0"/>
    <m/>
    <x v="0"/>
  </r>
  <r>
    <d v="2025-04-30T00:00:00"/>
    <x v="0"/>
    <n v="2025"/>
    <s v="Fact Carte Bleue - Fleurant Regis       "/>
    <n v="61351000"/>
    <n v="-374"/>
    <x v="5"/>
    <s v="CB042025"/>
    <s v="FP "/>
    <x v="1"/>
    <x v="9"/>
    <x v="12"/>
    <x v="0"/>
    <m/>
    <x v="0"/>
  </r>
  <r>
    <d v="2025-04-30T00:00:00"/>
    <x v="0"/>
    <n v="2025"/>
    <s v="Fact Carte Bleue - Fleurant Regis       "/>
    <n v="62510000"/>
    <n v="-88.18"/>
    <x v="5"/>
    <s v="CB042025"/>
    <s v="FP "/>
    <x v="2"/>
    <x v="5"/>
    <x v="23"/>
    <x v="1"/>
    <m/>
    <x v="0"/>
  </r>
  <r>
    <d v="2025-04-30T00:00:00"/>
    <x v="0"/>
    <n v="2025"/>
    <s v="Fact Carte Bleue - Fleurant Regis       "/>
    <n v="62511000"/>
    <n v="-2.2999999999999998"/>
    <x v="5"/>
    <s v="CB042025"/>
    <s v="FP "/>
    <x v="2"/>
    <x v="5"/>
    <x v="23"/>
    <x v="1"/>
    <m/>
    <x v="0"/>
  </r>
  <r>
    <d v="2025-04-30T00:00:00"/>
    <x v="0"/>
    <n v="2025"/>
    <s v="Fact Carte Bleue - Fleurant Regis       "/>
    <n v="62570000"/>
    <n v="-297.37"/>
    <x v="5"/>
    <s v="CB042025"/>
    <s v="FP "/>
    <x v="2"/>
    <x v="5"/>
    <x v="23"/>
    <x v="1"/>
    <m/>
    <x v="0"/>
  </r>
  <r>
    <d v="2025-04-30T00:00:00"/>
    <x v="0"/>
    <n v="2025"/>
    <s v="Fact. CB....BPA - LONGUEPEE ARON David  "/>
    <n v="62510000"/>
    <n v="-71.819999999999993"/>
    <x v="2"/>
    <s v="CB042025"/>
    <s v="FP "/>
    <x v="2"/>
    <x v="5"/>
    <x v="23"/>
    <x v="1"/>
    <m/>
    <x v="0"/>
  </r>
  <r>
    <d v="2025-04-30T00:00:00"/>
    <x v="0"/>
    <n v="2025"/>
    <s v="Fact. CB....BPA - LONGUEPEE ARON David  "/>
    <n v="62511000"/>
    <n v="-1.76"/>
    <x v="2"/>
    <s v="CB042025"/>
    <s v="FP "/>
    <x v="2"/>
    <x v="5"/>
    <x v="23"/>
    <x v="1"/>
    <m/>
    <x v="0"/>
  </r>
  <r>
    <d v="2025-04-30T00:00:00"/>
    <x v="0"/>
    <n v="2025"/>
    <s v="Fact. CB....BPA - LONGUEPEE ARON David  "/>
    <n v="62570000"/>
    <n v="-102.73"/>
    <x v="2"/>
    <s v="CB042025"/>
    <s v="FP "/>
    <x v="2"/>
    <x v="5"/>
    <x v="23"/>
    <x v="1"/>
    <m/>
    <x v="0"/>
  </r>
  <r>
    <d v="2025-04-30T00:00:00"/>
    <x v="0"/>
    <n v="2025"/>
    <s v="Fact. CB....BPA - LONGUEPEE ARON David  "/>
    <n v="62610000"/>
    <n v="-60.97"/>
    <x v="2"/>
    <s v="CB042025"/>
    <s v="FP "/>
    <x v="2"/>
    <x v="5"/>
    <x v="4"/>
    <x v="1"/>
    <m/>
    <x v="0"/>
  </r>
  <r>
    <d v="2025-04-30T00:00:00"/>
    <x v="0"/>
    <n v="2025"/>
    <s v="Fact. CB....BPA - PIERPAOLI Damien      "/>
    <n v="60615000"/>
    <n v="-672.48"/>
    <x v="5"/>
    <s v="CB042025"/>
    <s v="FP "/>
    <x v="1"/>
    <x v="9"/>
    <x v="25"/>
    <x v="0"/>
    <m/>
    <x v="0"/>
  </r>
  <r>
    <d v="2025-04-30T00:00:00"/>
    <x v="0"/>
    <n v="2025"/>
    <s v="Fact. CB....BPA - PIERPAOLI Damien      "/>
    <n v="60630000"/>
    <n v="-191.11"/>
    <x v="0"/>
    <s v="CB042025"/>
    <s v="FP "/>
    <x v="1"/>
    <x v="9"/>
    <x v="20"/>
    <x v="0"/>
    <m/>
    <x v="0"/>
  </r>
  <r>
    <d v="2025-04-30T00:00:00"/>
    <x v="0"/>
    <n v="2025"/>
    <s v="Fact. CB....BPA - PIERPAOLI Damien      "/>
    <n v="61552000"/>
    <n v="-62.5"/>
    <x v="0"/>
    <s v="CB042025"/>
    <s v="FP "/>
    <x v="1"/>
    <x v="9"/>
    <x v="15"/>
    <x v="0"/>
    <m/>
    <x v="0"/>
  </r>
  <r>
    <d v="2025-04-30T00:00:00"/>
    <x v="0"/>
    <n v="2025"/>
    <s v="Fact. CB....BPA - PIERPAOLI Damien      "/>
    <n v="61553000"/>
    <n v="-20"/>
    <x v="5"/>
    <s v="CB042025"/>
    <s v="FP "/>
    <x v="1"/>
    <x v="9"/>
    <x v="15"/>
    <x v="0"/>
    <m/>
    <x v="0"/>
  </r>
  <r>
    <d v="2025-04-30T00:00:00"/>
    <x v="0"/>
    <n v="2025"/>
    <s v="Fact. CB....BPA - PIERPAOLI Damien      "/>
    <n v="62510000"/>
    <n v="-456.82"/>
    <x v="5"/>
    <s v="CB042025"/>
    <s v="FP "/>
    <x v="2"/>
    <x v="5"/>
    <x v="23"/>
    <x v="1"/>
    <m/>
    <x v="0"/>
  </r>
  <r>
    <d v="2025-04-30T00:00:00"/>
    <x v="0"/>
    <n v="2025"/>
    <s v="Fact. CB....BPA - PIERPAOLI Damien      "/>
    <n v="62511000"/>
    <n v="-26.8"/>
    <x v="5"/>
    <s v="CB042025"/>
    <s v="FP "/>
    <x v="2"/>
    <x v="5"/>
    <x v="23"/>
    <x v="1"/>
    <m/>
    <x v="0"/>
  </r>
  <r>
    <d v="2025-04-30T00:00:00"/>
    <x v="0"/>
    <n v="2025"/>
    <s v="Fact. CB....BPA - PIERPAOLI Damien      "/>
    <n v="62513100"/>
    <n v="-30"/>
    <x v="5"/>
    <s v="CB042025"/>
    <s v="FP "/>
    <x v="1"/>
    <x v="9"/>
    <x v="26"/>
    <x v="0"/>
    <m/>
    <x v="0"/>
  </r>
  <r>
    <d v="2025-04-30T00:00:00"/>
    <x v="0"/>
    <n v="2025"/>
    <s v="Fact. CB....BPA - PIERPAOLI Damien      "/>
    <n v="62570000"/>
    <n v="-888.58"/>
    <x v="5"/>
    <s v="CB042025"/>
    <s v="FP "/>
    <x v="2"/>
    <x v="5"/>
    <x v="23"/>
    <x v="1"/>
    <m/>
    <x v="0"/>
  </r>
  <r>
    <d v="2025-04-30T00:00:00"/>
    <x v="0"/>
    <n v="2025"/>
    <s v="Fact. CB....BPA - PIERPAOLI Damien      "/>
    <n v="62610000"/>
    <n v="-152.69"/>
    <x v="0"/>
    <s v="CB042025"/>
    <s v="FP "/>
    <x v="2"/>
    <x v="5"/>
    <x v="4"/>
    <x v="1"/>
    <m/>
    <x v="0"/>
  </r>
  <r>
    <d v="2025-04-30T00:00:00"/>
    <x v="0"/>
    <n v="2025"/>
    <s v="Facture CARTE BLEUE                     "/>
    <n v="60614000"/>
    <n v="-124.39"/>
    <x v="3"/>
    <s v="300425"/>
    <s v="FG "/>
    <x v="1"/>
    <x v="9"/>
    <x v="25"/>
    <x v="0"/>
    <m/>
    <x v="0"/>
  </r>
  <r>
    <d v="2025-04-30T00:00:00"/>
    <x v="0"/>
    <n v="2025"/>
    <s v="Facture CARTE BLEUE                     "/>
    <n v="60640000"/>
    <n v="-60.39"/>
    <x v="3"/>
    <s v="300425"/>
    <s v="FG "/>
    <x v="2"/>
    <x v="5"/>
    <x v="24"/>
    <x v="1"/>
    <m/>
    <x v="0"/>
  </r>
  <r>
    <d v="2025-04-30T00:00:00"/>
    <x v="0"/>
    <n v="2025"/>
    <s v="Facture CARTE BLEUE                     "/>
    <n v="62570000"/>
    <n v="-55.73"/>
    <x v="3"/>
    <s v="300425"/>
    <s v="FG "/>
    <x v="2"/>
    <x v="5"/>
    <x v="23"/>
    <x v="1"/>
    <m/>
    <x v="0"/>
  </r>
  <r>
    <d v="2025-04-30T00:00:00"/>
    <x v="0"/>
    <n v="2025"/>
    <s v="Facture CCC                             "/>
    <n v="60614000"/>
    <n v="-143.66"/>
    <x v="3"/>
    <s v="25041211232"/>
    <s v="FG "/>
    <x v="1"/>
    <x v="9"/>
    <x v="25"/>
    <x v="0"/>
    <m/>
    <x v="0"/>
  </r>
  <r>
    <d v="2025-04-30T00:00:00"/>
    <x v="0"/>
    <n v="2025"/>
    <s v="Facture CCC                             "/>
    <n v="62510000"/>
    <n v="-247.57"/>
    <x v="3"/>
    <s v="25041211232"/>
    <s v="FG "/>
    <x v="2"/>
    <x v="5"/>
    <x v="23"/>
    <x v="1"/>
    <m/>
    <x v="0"/>
  </r>
  <r>
    <d v="2025-04-30T00:00:00"/>
    <x v="0"/>
    <n v="2025"/>
    <s v="Facture CCC                             "/>
    <n v="62810000"/>
    <n v="-108.17"/>
    <x v="5"/>
    <s v="25041211232"/>
    <s v="FG "/>
    <x v="2"/>
    <x v="10"/>
    <x v="4"/>
    <x v="1"/>
    <m/>
    <x v="0"/>
  </r>
  <r>
    <d v="2025-04-30T00:00:00"/>
    <x v="0"/>
    <n v="2025"/>
    <s v="Facture DKV                             "/>
    <n v="60614000"/>
    <n v="-12607.19"/>
    <x v="5"/>
    <s v="643353872"/>
    <s v="FG "/>
    <x v="1"/>
    <x v="9"/>
    <x v="25"/>
    <x v="0"/>
    <m/>
    <x v="0"/>
  </r>
  <r>
    <d v="2025-04-30T00:00:00"/>
    <x v="0"/>
    <n v="2025"/>
    <s v="Facture DKV                             "/>
    <n v="62513000"/>
    <n v="-2959.2"/>
    <x v="5"/>
    <s v="643353872"/>
    <s v="FG "/>
    <x v="1"/>
    <x v="9"/>
    <x v="26"/>
    <x v="0"/>
    <m/>
    <x v="0"/>
  </r>
  <r>
    <d v="2025-04-30T00:00:00"/>
    <x v="0"/>
    <n v="2025"/>
    <s v="Facture DKV                             "/>
    <n v="62812000"/>
    <n v="-12.5"/>
    <x v="5"/>
    <s v="643353872"/>
    <s v="FG "/>
    <x v="2"/>
    <x v="10"/>
    <x v="4"/>
    <x v="1"/>
    <m/>
    <x v="0"/>
  </r>
  <r>
    <d v="2025-04-30T00:00:00"/>
    <x v="0"/>
    <n v="2025"/>
    <s v="Facture EDF - Fretin - 280325 - 270425  "/>
    <n v="60611600"/>
    <n v="-220.77"/>
    <x v="3"/>
    <s v="10225447801"/>
    <s v="FG "/>
    <x v="2"/>
    <x v="5"/>
    <x v="11"/>
    <x v="1"/>
    <m/>
    <x v="0"/>
  </r>
  <r>
    <d v="2025-04-30T00:00:00"/>
    <x v="0"/>
    <n v="2025"/>
    <s v="Facture EDF - Fretin - 280325 - 270425  "/>
    <n v="60611600"/>
    <n v="-241.15"/>
    <x v="3"/>
    <s v="10225448965"/>
    <s v="FG "/>
    <x v="2"/>
    <x v="5"/>
    <x v="11"/>
    <x v="1"/>
    <m/>
    <x v="0"/>
  </r>
  <r>
    <d v="2025-04-30T00:00:00"/>
    <x v="0"/>
    <n v="2025"/>
    <s v="Facture E-Treso                         "/>
    <n v="62721000"/>
    <n v="-50"/>
    <x v="5"/>
    <m/>
    <s v="FP "/>
    <x v="4"/>
    <x v="7"/>
    <x v="6"/>
    <x v="3"/>
    <m/>
    <x v="0"/>
  </r>
  <r>
    <d v="2025-04-30T00:00:00"/>
    <x v="0"/>
    <n v="2025"/>
    <s v="Facture KBIS AGNORD                     "/>
    <n v="62270000"/>
    <n v="-2.67"/>
    <x v="5"/>
    <s v="300425"/>
    <s v="FG "/>
    <x v="2"/>
    <x v="10"/>
    <x v="4"/>
    <x v="1"/>
    <m/>
    <x v="0"/>
  </r>
  <r>
    <d v="2025-04-30T00:00:00"/>
    <x v="0"/>
    <n v="2025"/>
    <s v="Facture Nibelis                         "/>
    <n v="62200000"/>
    <n v="-1541.03"/>
    <x v="5"/>
    <s v="202504NB141367"/>
    <s v="FG "/>
    <x v="2"/>
    <x v="10"/>
    <x v="4"/>
    <x v="1"/>
    <m/>
    <x v="0"/>
  </r>
  <r>
    <d v="2025-04-30T00:00:00"/>
    <x v="0"/>
    <n v="2025"/>
    <s v="Facture Orange Business 62668188        "/>
    <n v="62621000"/>
    <n v="-380.89"/>
    <x v="5"/>
    <s v="90230436"/>
    <s v="FG "/>
    <x v="2"/>
    <x v="5"/>
    <x v="4"/>
    <x v="1"/>
    <m/>
    <x v="0"/>
  </r>
  <r>
    <d v="2025-04-30T00:00:00"/>
    <x v="0"/>
    <n v="2025"/>
    <s v="FAE 03.25 (hors Radio)                  "/>
    <n v="70410100"/>
    <n v="69986.11"/>
    <x v="0"/>
    <m/>
    <s v="OD "/>
    <x v="0"/>
    <x v="0"/>
    <x v="17"/>
    <x v="0"/>
    <m/>
    <x v="0"/>
  </r>
  <r>
    <d v="2025-04-30T00:00:00"/>
    <x v="0"/>
    <n v="2025"/>
    <s v="FAE 03.25 (hors Radio)                  "/>
    <n v="70410100"/>
    <n v="934533.31"/>
    <x v="3"/>
    <m/>
    <s v="OD "/>
    <x v="0"/>
    <x v="0"/>
    <x v="17"/>
    <x v="0"/>
    <m/>
    <x v="0"/>
  </r>
  <r>
    <d v="2025-04-30T00:00:00"/>
    <x v="0"/>
    <n v="2025"/>
    <s v="FAE 03.25 (hors Radio)                  "/>
    <n v="70410100"/>
    <n v="4470"/>
    <x v="7"/>
    <m/>
    <s v="OD "/>
    <x v="0"/>
    <x v="0"/>
    <x v="17"/>
    <x v="0"/>
    <m/>
    <x v="0"/>
  </r>
  <r>
    <d v="2025-04-30T00:00:00"/>
    <x v="0"/>
    <n v="2025"/>
    <s v="FAE 03.25 (hors Radio)                  "/>
    <n v="70410100"/>
    <n v="241603.37"/>
    <x v="2"/>
    <m/>
    <s v="OD "/>
    <x v="0"/>
    <x v="0"/>
    <x v="17"/>
    <x v="0"/>
    <m/>
    <x v="0"/>
  </r>
  <r>
    <d v="2025-04-30T00:00:00"/>
    <x v="0"/>
    <n v="2025"/>
    <s v="FAE 03.25 (hors Radio)                  "/>
    <n v="70410100"/>
    <n v="22394.49"/>
    <x v="1"/>
    <m/>
    <s v="OD "/>
    <x v="0"/>
    <x v="0"/>
    <x v="17"/>
    <x v="0"/>
    <m/>
    <x v="0"/>
  </r>
  <r>
    <d v="2025-04-30T00:00:00"/>
    <x v="0"/>
    <n v="2025"/>
    <s v="FAE Radio 04.25                         "/>
    <n v="70410100"/>
    <n v="389478"/>
    <x v="4"/>
    <m/>
    <s v="OD "/>
    <x v="0"/>
    <x v="0"/>
    <x v="17"/>
    <x v="0"/>
    <m/>
    <x v="0"/>
  </r>
  <r>
    <d v="2025-04-30T00:00:00"/>
    <x v="0"/>
    <n v="2025"/>
    <s v="FD ABEILLE 04/2025 20250400050          "/>
    <n v="62410000"/>
    <n v="-1950"/>
    <x v="3"/>
    <s v="20250400050"/>
    <s v="AC "/>
    <x v="1"/>
    <x v="3"/>
    <x v="3"/>
    <x v="0"/>
    <m/>
    <x v="0"/>
  </r>
  <r>
    <d v="2025-04-30T00:00:00"/>
    <x v="0"/>
    <n v="2025"/>
    <s v="FD MS SERV 04/2025 FC250418             "/>
    <n v="62410000"/>
    <n v="-1860"/>
    <x v="0"/>
    <s v="FC250418"/>
    <s v="AC "/>
    <x v="1"/>
    <x v="3"/>
    <x v="3"/>
    <x v="0"/>
    <m/>
    <x v="0"/>
  </r>
  <r>
    <d v="2025-04-30T00:00:00"/>
    <x v="0"/>
    <n v="2025"/>
    <s v="FD REFLEX 04/2025 011653                "/>
    <n v="61552000"/>
    <n v="-114.17"/>
    <x v="3"/>
    <s v="011653"/>
    <s v="AC "/>
    <x v="1"/>
    <x v="9"/>
    <x v="15"/>
    <x v="0"/>
    <m/>
    <x v="0"/>
  </r>
  <r>
    <d v="2025-04-30T00:00:00"/>
    <x v="0"/>
    <n v="2025"/>
    <s v="FNP 04.25                               "/>
    <n v="61101000"/>
    <n v="-228.5"/>
    <x v="9"/>
    <m/>
    <s v="OD "/>
    <x v="1"/>
    <x v="2"/>
    <x v="2"/>
    <x v="0"/>
    <m/>
    <x v="0"/>
  </r>
  <r>
    <d v="2025-04-30T00:00:00"/>
    <x v="0"/>
    <n v="2025"/>
    <s v="FNP 04.25                               "/>
    <n v="61101000"/>
    <n v="-206167.48"/>
    <x v="0"/>
    <m/>
    <s v="OD "/>
    <x v="1"/>
    <x v="2"/>
    <x v="2"/>
    <x v="0"/>
    <m/>
    <x v="0"/>
  </r>
  <r>
    <d v="2025-04-30T00:00:00"/>
    <x v="0"/>
    <n v="2025"/>
    <s v="FNP 04.25                               "/>
    <n v="61101000"/>
    <n v="-1100340.02"/>
    <x v="3"/>
    <m/>
    <s v="OD "/>
    <x v="1"/>
    <x v="2"/>
    <x v="2"/>
    <x v="0"/>
    <m/>
    <x v="0"/>
  </r>
  <r>
    <d v="2025-04-30T00:00:00"/>
    <x v="0"/>
    <n v="2025"/>
    <s v="FNP 04.25                               "/>
    <n v="61101000"/>
    <n v="-739.65"/>
    <x v="7"/>
    <m/>
    <s v="OD "/>
    <x v="1"/>
    <x v="2"/>
    <x v="2"/>
    <x v="0"/>
    <m/>
    <x v="0"/>
  </r>
  <r>
    <d v="2025-04-30T00:00:00"/>
    <x v="0"/>
    <n v="2025"/>
    <s v="FNP 04.25                               "/>
    <n v="61101000"/>
    <n v="-260914.21"/>
    <x v="2"/>
    <m/>
    <s v="OD "/>
    <x v="1"/>
    <x v="2"/>
    <x v="2"/>
    <x v="0"/>
    <m/>
    <x v="0"/>
  </r>
  <r>
    <d v="2025-04-30T00:00:00"/>
    <x v="0"/>
    <n v="2025"/>
    <s v="FNP 04.25                               "/>
    <n v="61101000"/>
    <n v="-41600"/>
    <x v="1"/>
    <m/>
    <s v="OD "/>
    <x v="1"/>
    <x v="2"/>
    <x v="2"/>
    <x v="0"/>
    <m/>
    <x v="0"/>
  </r>
  <r>
    <d v="2025-04-30T00:00:00"/>
    <x v="0"/>
    <n v="2025"/>
    <s v="FNP Radio 04.25                         "/>
    <n v="61100000"/>
    <n v="-168000"/>
    <x v="4"/>
    <m/>
    <s v="OD "/>
    <x v="1"/>
    <x v="2"/>
    <x v="2"/>
    <x v="0"/>
    <m/>
    <x v="0"/>
  </r>
  <r>
    <d v="2025-04-30T00:00:00"/>
    <x v="0"/>
    <n v="2025"/>
    <s v="FRAIKIN 04/2025 2502200543              "/>
    <n v="61690000"/>
    <n v="-762"/>
    <x v="5"/>
    <s v="2502200543"/>
    <s v="AC "/>
    <x v="1"/>
    <x v="9"/>
    <x v="15"/>
    <x v="0"/>
    <m/>
    <x v="0"/>
  </r>
  <r>
    <d v="2025-04-30T00:00:00"/>
    <x v="0"/>
    <n v="2025"/>
    <s v="FRAIKIN 05/2025 2502200514              "/>
    <n v="61330000"/>
    <n v="-3652.08"/>
    <x v="3"/>
    <s v="2502200514"/>
    <s v="AC "/>
    <x v="1"/>
    <x v="9"/>
    <x v="14"/>
    <x v="0"/>
    <m/>
    <x v="0"/>
  </r>
  <r>
    <d v="2025-04-30T00:00:00"/>
    <x v="0"/>
    <n v="2025"/>
    <s v="FRAIKIN 05/2025 2522800228              "/>
    <n v="61330000"/>
    <n v="-1943.52"/>
    <x v="0"/>
    <s v="2522800228"/>
    <s v="AC "/>
    <x v="1"/>
    <x v="9"/>
    <x v="14"/>
    <x v="0"/>
    <m/>
    <x v="0"/>
  </r>
  <r>
    <d v="2025-04-30T00:00:00"/>
    <x v="0"/>
    <n v="2025"/>
    <s v="FRAIS DE DEPLACEMENT 04/2025            "/>
    <n v="62520000"/>
    <n v="-15378.9"/>
    <x v="10"/>
    <m/>
    <s v="PAY"/>
    <x v="1"/>
    <x v="1"/>
    <x v="1"/>
    <x v="0"/>
    <m/>
    <x v="0"/>
  </r>
  <r>
    <d v="2025-04-30T00:00:00"/>
    <x v="0"/>
    <n v="2025"/>
    <s v="GEODESIA Portail Axeso 04/2024          "/>
    <n v="70690000"/>
    <n v="-3500"/>
    <x v="3"/>
    <s v="AV2025.04.0005"/>
    <s v="VT "/>
    <x v="0"/>
    <x v="0"/>
    <x v="27"/>
    <x v="0"/>
    <m/>
    <x v="0"/>
  </r>
  <r>
    <d v="2025-04-30T00:00:00"/>
    <x v="0"/>
    <n v="2025"/>
    <s v="GSF ARIANE 04/2025 257S0573             "/>
    <n v="61522000"/>
    <n v="-122.68"/>
    <x v="0"/>
    <s v="257S0573"/>
    <s v="AC "/>
    <x v="2"/>
    <x v="5"/>
    <x v="11"/>
    <x v="1"/>
    <m/>
    <x v="0"/>
  </r>
  <r>
    <d v="2025-04-30T00:00:00"/>
    <x v="0"/>
    <n v="2025"/>
    <s v="HST 04/2025 21174364                    "/>
    <n v="62410000"/>
    <n v="-2147.9899999999998"/>
    <x v="4"/>
    <s v="21174364"/>
    <s v="AC "/>
    <x v="1"/>
    <x v="3"/>
    <x v="3"/>
    <x v="0"/>
    <m/>
    <x v="0"/>
  </r>
  <r>
    <d v="2025-04-30T00:00:00"/>
    <x v="0"/>
    <n v="2025"/>
    <s v="K2 04/2025 FC00029602                   "/>
    <n v="61560000"/>
    <n v="-738"/>
    <x v="3"/>
    <s v="FC00029602"/>
    <s v="AC "/>
    <x v="1"/>
    <x v="9"/>
    <x v="13"/>
    <x v="0"/>
    <m/>
    <x v="0"/>
  </r>
  <r>
    <d v="2025-04-30T00:00:00"/>
    <x v="0"/>
    <n v="2025"/>
    <s v="K2GROUP BOITIER 04/2025                 "/>
    <n v="70800000"/>
    <n v="240"/>
    <x v="0"/>
    <s v="FAC2025.04.0148"/>
    <s v="VT "/>
    <x v="0"/>
    <x v="0"/>
    <x v="27"/>
    <x v="0"/>
    <m/>
    <x v="0"/>
  </r>
  <r>
    <d v="2025-04-30T00:00:00"/>
    <x v="0"/>
    <n v="2025"/>
    <s v="LAPOSTE 04/2025 CO00369228              "/>
    <n v="62410000"/>
    <n v="-19.72"/>
    <x v="3"/>
    <s v="CO00369228"/>
    <s v="AC "/>
    <x v="1"/>
    <x v="3"/>
    <x v="3"/>
    <x v="0"/>
    <m/>
    <x v="0"/>
  </r>
  <r>
    <d v="2025-04-30T00:00:00"/>
    <x v="0"/>
    <n v="2025"/>
    <s v="Loc Fontaine - Bourgogne (71) - 05/2025 "/>
    <n v="61351200"/>
    <n v="-44.86"/>
    <x v="0"/>
    <s v="FC0425RFA112786"/>
    <s v="FP "/>
    <x v="1"/>
    <x v="9"/>
    <x v="12"/>
    <x v="0"/>
    <m/>
    <x v="0"/>
  </r>
  <r>
    <d v="2025-04-30T00:00:00"/>
    <x v="0"/>
    <n v="2025"/>
    <s v="Loc Fontaine - Fretin (59) - 05/2025    "/>
    <n v="61351200"/>
    <n v="-30.2"/>
    <x v="3"/>
    <s v="31/05619285"/>
    <s v="FP "/>
    <x v="1"/>
    <x v="9"/>
    <x v="12"/>
    <x v="0"/>
    <m/>
    <x v="0"/>
  </r>
  <r>
    <d v="2025-04-30T00:00:00"/>
    <x v="0"/>
    <n v="2025"/>
    <s v="Loc Fontaine BRESLES (60) - 05/2025     "/>
    <n v="61351200"/>
    <n v="-30"/>
    <x v="2"/>
    <s v="FC0425RGN119987"/>
    <s v="FP "/>
    <x v="1"/>
    <x v="9"/>
    <x v="12"/>
    <x v="0"/>
    <m/>
    <x v="0"/>
  </r>
  <r>
    <d v="2025-04-30T00:00:00"/>
    <x v="0"/>
    <n v="2025"/>
    <s v="LOXAM 04/2025 703631246-0001            "/>
    <n v="61350000"/>
    <n v="-68.44"/>
    <x v="3"/>
    <s v="703631246-0001"/>
    <s v="AC "/>
    <x v="1"/>
    <x v="9"/>
    <x v="12"/>
    <x v="0"/>
    <m/>
    <x v="0"/>
  </r>
  <r>
    <d v="2025-04-30T00:00:00"/>
    <x v="0"/>
    <n v="2025"/>
    <s v="LOXAM 04/2025 73684175-0001             "/>
    <n v="61350000"/>
    <n v="-119.5"/>
    <x v="0"/>
    <s v="73684175-0001"/>
    <s v="AC "/>
    <x v="1"/>
    <x v="9"/>
    <x v="12"/>
    <x v="0"/>
    <m/>
    <x v="0"/>
  </r>
  <r>
    <d v="2025-04-30T00:00:00"/>
    <x v="0"/>
    <n v="2025"/>
    <s v="NDF PBOUJU01-000010                     "/>
    <n v="62570000"/>
    <n v="-14.18"/>
    <x v="0"/>
    <s v="PBOUJU01-000010"/>
    <s v="NF "/>
    <x v="2"/>
    <x v="5"/>
    <x v="23"/>
    <x v="1"/>
    <m/>
    <x v="0"/>
  </r>
  <r>
    <d v="2025-04-30T00:00:00"/>
    <x v="0"/>
    <n v="2025"/>
    <s v="NDF PBOUJU01-000011                     "/>
    <n v="62570000"/>
    <n v="-10.91"/>
    <x v="0"/>
    <s v="PBOUJU01-000011"/>
    <s v="NF "/>
    <x v="2"/>
    <x v="5"/>
    <x v="23"/>
    <x v="1"/>
    <m/>
    <x v="0"/>
  </r>
  <r>
    <d v="2025-04-30T00:00:00"/>
    <x v="0"/>
    <n v="2025"/>
    <s v="NDF PCAREM01-000047                     "/>
    <n v="62570000"/>
    <n v="-7.27"/>
    <x v="4"/>
    <s v="PCAREM01-000047"/>
    <s v="NF "/>
    <x v="2"/>
    <x v="5"/>
    <x v="23"/>
    <x v="1"/>
    <m/>
    <x v="0"/>
  </r>
  <r>
    <d v="2025-04-30T00:00:00"/>
    <x v="0"/>
    <n v="2025"/>
    <s v="NDF PLEBMA01-000055                     "/>
    <n v="62510000"/>
    <n v="-169.64"/>
    <x v="1"/>
    <s v="PLEBMA01-000055"/>
    <s v="NF "/>
    <x v="2"/>
    <x v="5"/>
    <x v="23"/>
    <x v="1"/>
    <m/>
    <x v="0"/>
  </r>
  <r>
    <d v="2025-04-30T00:00:00"/>
    <x v="0"/>
    <n v="2025"/>
    <s v="NDF PLEBMA01-000056                     "/>
    <n v="62570000"/>
    <n v="-22.18"/>
    <x v="1"/>
    <s v="PLEBMA01-000056"/>
    <s v="NF "/>
    <x v="2"/>
    <x v="5"/>
    <x v="23"/>
    <x v="1"/>
    <m/>
    <x v="0"/>
  </r>
  <r>
    <d v="2025-04-30T00:00:00"/>
    <x v="0"/>
    <n v="2025"/>
    <s v="NDF PLEBMA01-000057                     "/>
    <n v="62510000"/>
    <n v="-262.36"/>
    <x v="1"/>
    <s v="PLEBMA01-000057"/>
    <s v="NF "/>
    <x v="2"/>
    <x v="5"/>
    <x v="23"/>
    <x v="1"/>
    <m/>
    <x v="0"/>
  </r>
  <r>
    <d v="2025-04-30T00:00:00"/>
    <x v="0"/>
    <n v="2025"/>
    <s v="NDF PLEBMA01-000058                     "/>
    <n v="62570000"/>
    <n v="-11.73"/>
    <x v="1"/>
    <s v="PLEBMA01-000058"/>
    <s v="NF "/>
    <x v="2"/>
    <x v="5"/>
    <x v="23"/>
    <x v="1"/>
    <m/>
    <x v="0"/>
  </r>
  <r>
    <d v="2025-04-30T00:00:00"/>
    <x v="0"/>
    <n v="2025"/>
    <s v="NDF PLEBMA01-000059                     "/>
    <n v="62570000"/>
    <n v="-13.64"/>
    <x v="1"/>
    <s v="PLEBMA01-000059"/>
    <s v="NF "/>
    <x v="2"/>
    <x v="5"/>
    <x v="23"/>
    <x v="1"/>
    <m/>
    <x v="0"/>
  </r>
  <r>
    <d v="2025-04-30T00:00:00"/>
    <x v="0"/>
    <n v="2025"/>
    <s v="NDF PLEBMA01-000060                     "/>
    <n v="60630000"/>
    <n v="-41.56"/>
    <x v="1"/>
    <s v="PLEBMA01-000060"/>
    <s v="NF "/>
    <x v="1"/>
    <x v="9"/>
    <x v="20"/>
    <x v="0"/>
    <m/>
    <x v="0"/>
  </r>
  <r>
    <d v="2025-04-30T00:00:00"/>
    <x v="0"/>
    <n v="2025"/>
    <s v="NDF PLEBMA01-000061                     "/>
    <n v="61552000"/>
    <n v="-5.82"/>
    <x v="1"/>
    <s v="PLEBMA01-000061"/>
    <s v="NF "/>
    <x v="1"/>
    <x v="9"/>
    <x v="15"/>
    <x v="0"/>
    <m/>
    <x v="0"/>
  </r>
  <r>
    <d v="2025-04-30T00:00:00"/>
    <x v="0"/>
    <n v="2025"/>
    <s v="NDF PLEBMA01-000062                     "/>
    <n v="62570000"/>
    <n v="-32"/>
    <x v="1"/>
    <s v="PLEBMA01-000062"/>
    <s v="NF "/>
    <x v="2"/>
    <x v="5"/>
    <x v="23"/>
    <x v="1"/>
    <m/>
    <x v="0"/>
  </r>
  <r>
    <d v="2025-04-30T00:00:00"/>
    <x v="0"/>
    <n v="2025"/>
    <s v="NDF PLEBMA01-000063                     "/>
    <n v="62510000"/>
    <n v="-78.36"/>
    <x v="1"/>
    <s v="PLEBMA01-000063"/>
    <s v="NF "/>
    <x v="2"/>
    <x v="5"/>
    <x v="23"/>
    <x v="1"/>
    <m/>
    <x v="0"/>
  </r>
  <r>
    <d v="2025-04-30T00:00:00"/>
    <x v="0"/>
    <n v="2025"/>
    <s v="NDF PLEBMA01-000064                     "/>
    <n v="62570000"/>
    <n v="-17.27"/>
    <x v="1"/>
    <s v="PLEBMA01-000064"/>
    <s v="NF "/>
    <x v="2"/>
    <x v="5"/>
    <x v="23"/>
    <x v="1"/>
    <m/>
    <x v="0"/>
  </r>
  <r>
    <d v="2025-04-30T00:00:00"/>
    <x v="0"/>
    <n v="2025"/>
    <s v="NDF PSANNI01-000097                     "/>
    <n v="60630000"/>
    <n v="-91.66"/>
    <x v="3"/>
    <s v="PSANNI01-000097"/>
    <s v="NF "/>
    <x v="1"/>
    <x v="9"/>
    <x v="20"/>
    <x v="0"/>
    <m/>
    <x v="0"/>
  </r>
  <r>
    <d v="2025-04-30T00:00:00"/>
    <x v="0"/>
    <n v="2025"/>
    <s v="NETWORKCOM 04/2025 F-2025-167           "/>
    <n v="61100000"/>
    <n v="-220"/>
    <x v="3"/>
    <s v="F-2025-167"/>
    <s v="AC "/>
    <x v="1"/>
    <x v="2"/>
    <x v="2"/>
    <x v="0"/>
    <m/>
    <x v="0"/>
  </r>
  <r>
    <d v="2025-04-30T00:00:00"/>
    <x v="0"/>
    <n v="2025"/>
    <s v="NETWORKCOM 04/2025 F-2025-167           "/>
    <n v="61104000"/>
    <n v="-645"/>
    <x v="3"/>
    <s v="F-2025-167"/>
    <s v="AC "/>
    <x v="1"/>
    <x v="2"/>
    <x v="2"/>
    <x v="0"/>
    <m/>
    <x v="0"/>
  </r>
  <r>
    <d v="2025-04-30T00:00:00"/>
    <x v="0"/>
    <n v="2025"/>
    <s v="NETWORKCOM 04/2025 F-2025-168           "/>
    <n v="61100000"/>
    <n v="-135"/>
    <x v="3"/>
    <s v="F-2025-168"/>
    <s v="AC "/>
    <x v="1"/>
    <x v="2"/>
    <x v="2"/>
    <x v="0"/>
    <m/>
    <x v="0"/>
  </r>
  <r>
    <d v="2025-04-30T00:00:00"/>
    <x v="0"/>
    <n v="2025"/>
    <s v="NETWORKCOM 04/2025 F-2025-168           "/>
    <n v="61104000"/>
    <n v="-1500"/>
    <x v="3"/>
    <s v="F-2025-168"/>
    <s v="AC "/>
    <x v="1"/>
    <x v="2"/>
    <x v="2"/>
    <x v="0"/>
    <m/>
    <x v="0"/>
  </r>
  <r>
    <d v="2025-04-30T00:00:00"/>
    <x v="0"/>
    <n v="2025"/>
    <s v="NETWORKCOM 04/2025 F-2025-169           "/>
    <n v="61100000"/>
    <n v="-8855"/>
    <x v="3"/>
    <s v="F-2025-169"/>
    <s v="AC "/>
    <x v="1"/>
    <x v="2"/>
    <x v="2"/>
    <x v="0"/>
    <m/>
    <x v="0"/>
  </r>
  <r>
    <d v="2025-04-30T00:00:00"/>
    <x v="0"/>
    <n v="2025"/>
    <s v="NETWORKCOM 04/2025 F-2025-169           "/>
    <n v="61104000"/>
    <n v="-66387.5"/>
    <x v="3"/>
    <s v="F-2025-169"/>
    <s v="AC "/>
    <x v="1"/>
    <x v="2"/>
    <x v="2"/>
    <x v="0"/>
    <m/>
    <x v="0"/>
  </r>
  <r>
    <d v="2025-04-30T00:00:00"/>
    <x v="0"/>
    <n v="2025"/>
    <s v="NETWORKCOM 04/2025 F-2025-169           "/>
    <n v="77110000"/>
    <n v="1680"/>
    <x v="3"/>
    <s v="F-2025-169"/>
    <s v="AC "/>
    <x v="6"/>
    <x v="12"/>
    <x v="21"/>
    <x v="4"/>
    <m/>
    <x v="0"/>
  </r>
  <r>
    <d v="2025-04-30T00:00:00"/>
    <x v="0"/>
    <n v="2025"/>
    <s v="NORAUTO 04/2025 FL1102648               "/>
    <n v="62270000"/>
    <n v="-24.92"/>
    <x v="0"/>
    <s v="FL1102648"/>
    <s v="AC "/>
    <x v="2"/>
    <x v="10"/>
    <x v="4"/>
    <x v="1"/>
    <m/>
    <x v="0"/>
  </r>
  <r>
    <d v="2025-04-30T00:00:00"/>
    <x v="0"/>
    <n v="2025"/>
    <s v="NORAUTO 04/2025 FL1102648               "/>
    <n v="63540000"/>
    <n v="-181.76"/>
    <x v="0"/>
    <s v="FL1102648"/>
    <s v="AC "/>
    <x v="2"/>
    <x v="10"/>
    <x v="10"/>
    <x v="1"/>
    <m/>
    <x v="0"/>
  </r>
  <r>
    <d v="2025-04-30T00:00:00"/>
    <x v="0"/>
    <n v="2025"/>
    <s v="NORAUTO 04/2025 FL1108774               "/>
    <n v="62270000"/>
    <n v="-24.92"/>
    <x v="2"/>
    <s v="FL1108774"/>
    <s v="AC "/>
    <x v="2"/>
    <x v="10"/>
    <x v="4"/>
    <x v="1"/>
    <m/>
    <x v="0"/>
  </r>
  <r>
    <d v="2025-04-30T00:00:00"/>
    <x v="0"/>
    <n v="2025"/>
    <s v="NORAUTO 04/2025 FL1108774               "/>
    <n v="63540000"/>
    <n v="-383.76"/>
    <x v="2"/>
    <s v="FL1108774"/>
    <s v="AC "/>
    <x v="2"/>
    <x v="10"/>
    <x v="10"/>
    <x v="1"/>
    <m/>
    <x v="0"/>
  </r>
  <r>
    <d v="2025-04-30T00:00:00"/>
    <x v="0"/>
    <n v="2025"/>
    <s v="NORAUTO 04/2025 FL1108775               "/>
    <n v="62270000"/>
    <n v="-24.92"/>
    <x v="2"/>
    <s v="FL1108775"/>
    <s v="AC "/>
    <x v="2"/>
    <x v="10"/>
    <x v="4"/>
    <x v="1"/>
    <m/>
    <x v="0"/>
  </r>
  <r>
    <d v="2025-04-30T00:00:00"/>
    <x v="0"/>
    <n v="2025"/>
    <s v="NORAUTO 04/2025 FL1108775               "/>
    <n v="63540000"/>
    <n v="-341.76"/>
    <x v="2"/>
    <s v="FL1108775"/>
    <s v="AC "/>
    <x v="2"/>
    <x v="10"/>
    <x v="10"/>
    <x v="1"/>
    <m/>
    <x v="0"/>
  </r>
  <r>
    <d v="2025-04-30T00:00:00"/>
    <x v="0"/>
    <n v="2025"/>
    <s v="NORAUTO 04/2025 FL1108776               "/>
    <n v="62270000"/>
    <n v="-24.92"/>
    <x v="2"/>
    <s v="FL1108776"/>
    <s v="AC "/>
    <x v="2"/>
    <x v="10"/>
    <x v="4"/>
    <x v="1"/>
    <m/>
    <x v="0"/>
  </r>
  <r>
    <d v="2025-04-30T00:00:00"/>
    <x v="0"/>
    <n v="2025"/>
    <s v="NORAUTO 04/2025 FL1108776               "/>
    <n v="63540000"/>
    <n v="-257.76"/>
    <x v="2"/>
    <s v="FL1108776"/>
    <s v="AC "/>
    <x v="2"/>
    <x v="10"/>
    <x v="10"/>
    <x v="1"/>
    <m/>
    <x v="0"/>
  </r>
  <r>
    <d v="2025-04-30T00:00:00"/>
    <x v="0"/>
    <n v="2025"/>
    <s v="NORAUTO 04/2025 FL1108777               "/>
    <n v="62270000"/>
    <n v="-24.92"/>
    <x v="2"/>
    <s v="FL1108777"/>
    <s v="AC "/>
    <x v="2"/>
    <x v="10"/>
    <x v="4"/>
    <x v="1"/>
    <m/>
    <x v="0"/>
  </r>
  <r>
    <d v="2025-04-30T00:00:00"/>
    <x v="0"/>
    <n v="2025"/>
    <s v="NORAUTO 04/2025 FL1108777               "/>
    <n v="63540000"/>
    <n v="-341.76"/>
    <x v="2"/>
    <s v="FL1108777"/>
    <s v="AC "/>
    <x v="2"/>
    <x v="10"/>
    <x v="10"/>
    <x v="1"/>
    <m/>
    <x v="0"/>
  </r>
  <r>
    <d v="2025-04-30T00:00:00"/>
    <x v="0"/>
    <n v="2025"/>
    <s v="OISE NUMERIQUE DDAX13 04/2025           "/>
    <n v="70452000"/>
    <n v="1190.24"/>
    <x v="2"/>
    <s v="FAC2025.04.0151"/>
    <s v="VT "/>
    <x v="0"/>
    <x v="0"/>
    <x v="0"/>
    <x v="0"/>
    <m/>
    <x v="0"/>
  </r>
  <r>
    <d v="2025-04-30T00:00:00"/>
    <x v="0"/>
    <n v="2025"/>
    <s v="ORNETHD - Abonnement FIBRE              "/>
    <n v="62636000"/>
    <n v="-100"/>
    <x v="5"/>
    <s v="Z04002809"/>
    <s v="FP "/>
    <x v="2"/>
    <x v="5"/>
    <x v="4"/>
    <x v="1"/>
    <m/>
    <x v="0"/>
  </r>
  <r>
    <d v="2025-04-30T00:00:00"/>
    <x v="0"/>
    <n v="2025"/>
    <s v="PAPREC 04/2025 LIL25040234              "/>
    <n v="61350000"/>
    <n v="-145.31"/>
    <x v="3"/>
    <s v="LIL25040234"/>
    <s v="AC "/>
    <x v="1"/>
    <x v="9"/>
    <x v="12"/>
    <x v="0"/>
    <m/>
    <x v="0"/>
  </r>
  <r>
    <d v="2025-04-30T00:00:00"/>
    <x v="0"/>
    <n v="2025"/>
    <s v="PAPREC 04/2025 PIM25040286              "/>
    <n v="61350000"/>
    <n v="-75"/>
    <x v="3"/>
    <s v="PIM25040286"/>
    <s v="AC "/>
    <x v="1"/>
    <x v="9"/>
    <x v="12"/>
    <x v="0"/>
    <m/>
    <x v="0"/>
  </r>
  <r>
    <d v="2025-04-30T00:00:00"/>
    <x v="0"/>
    <n v="2025"/>
    <s v="PAPREC M 04/2025 FHR009989              "/>
    <n v="61350000"/>
    <n v="-962.19"/>
    <x v="0"/>
    <s v="FHR009989"/>
    <s v="AC "/>
    <x v="1"/>
    <x v="9"/>
    <x v="12"/>
    <x v="0"/>
    <m/>
    <x v="0"/>
  </r>
  <r>
    <d v="2025-04-30T00:00:00"/>
    <x v="0"/>
    <n v="2025"/>
    <s v="PART-EFFORT CONTR 04/2025               "/>
    <n v="63321000"/>
    <n v="-1178.79"/>
    <x v="10"/>
    <m/>
    <s v="PAY"/>
    <x v="1"/>
    <x v="1"/>
    <x v="1"/>
    <x v="0"/>
    <m/>
    <x v="0"/>
  </r>
  <r>
    <d v="2025-04-30T00:00:00"/>
    <x v="0"/>
    <n v="2025"/>
    <s v="PCA 04.25                               "/>
    <n v="70410100"/>
    <n v="-90574.73"/>
    <x v="0"/>
    <m/>
    <s v="OD "/>
    <x v="0"/>
    <x v="0"/>
    <x v="17"/>
    <x v="0"/>
    <m/>
    <x v="0"/>
  </r>
  <r>
    <d v="2025-04-30T00:00:00"/>
    <x v="0"/>
    <n v="2025"/>
    <s v="PCA 04.25                               "/>
    <n v="70410100"/>
    <n v="-72560.73"/>
    <x v="3"/>
    <m/>
    <s v="OD "/>
    <x v="0"/>
    <x v="0"/>
    <x v="17"/>
    <x v="0"/>
    <m/>
    <x v="0"/>
  </r>
  <r>
    <d v="2025-04-30T00:00:00"/>
    <x v="0"/>
    <n v="2025"/>
    <s v="PCA 04.25                               "/>
    <n v="70410100"/>
    <n v="-282323.57"/>
    <x v="2"/>
    <m/>
    <s v="OD "/>
    <x v="0"/>
    <x v="0"/>
    <x v="17"/>
    <x v="0"/>
    <m/>
    <x v="0"/>
  </r>
  <r>
    <d v="2025-04-30T00:00:00"/>
    <x v="0"/>
    <n v="2025"/>
    <s v="PCA 04.25                               "/>
    <n v="70410100"/>
    <n v="-197368.3"/>
    <x v="1"/>
    <m/>
    <s v="OD "/>
    <x v="0"/>
    <x v="0"/>
    <x v="17"/>
    <x v="0"/>
    <m/>
    <x v="0"/>
  </r>
  <r>
    <d v="2025-04-30T00:00:00"/>
    <x v="0"/>
    <n v="2025"/>
    <s v="provision Charge Fonctionnement CSE 04/2"/>
    <n v="64722000"/>
    <n v="-506.34"/>
    <x v="10"/>
    <m/>
    <s v="PAY"/>
    <x v="1"/>
    <x v="1"/>
    <x v="1"/>
    <x v="0"/>
    <m/>
    <x v="0"/>
  </r>
  <r>
    <d v="2025-04-30T00:00:00"/>
    <x v="0"/>
    <n v="2025"/>
    <s v="provision Charge oeuvres sociales CSE 04"/>
    <n v="64721000"/>
    <n v="-118.56"/>
    <x v="10"/>
    <m/>
    <s v="PAY"/>
    <x v="1"/>
    <x v="1"/>
    <x v="1"/>
    <x v="0"/>
    <m/>
    <x v="0"/>
  </r>
  <r>
    <d v="2025-04-30T00:00:00"/>
    <x v="0"/>
    <n v="2025"/>
    <s v="Provision CP                            "/>
    <n v="64120000"/>
    <n v="-303.41000000000003"/>
    <x v="4"/>
    <m/>
    <s v="OD "/>
    <x v="1"/>
    <x v="1"/>
    <x v="1"/>
    <x v="0"/>
    <m/>
    <x v="0"/>
  </r>
  <r>
    <d v="2025-04-30T00:00:00"/>
    <x v="0"/>
    <n v="2025"/>
    <s v="Provision CP                            "/>
    <n v="64120000"/>
    <n v="-25347.47"/>
    <x v="0"/>
    <m/>
    <s v="OD "/>
    <x v="1"/>
    <x v="1"/>
    <x v="1"/>
    <x v="0"/>
    <m/>
    <x v="0"/>
  </r>
  <r>
    <d v="2025-04-30T00:00:00"/>
    <x v="0"/>
    <n v="2025"/>
    <s v="Provision CP                            "/>
    <n v="64120000"/>
    <n v="-34277.160000000003"/>
    <x v="3"/>
    <m/>
    <s v="OD "/>
    <x v="1"/>
    <x v="1"/>
    <x v="1"/>
    <x v="0"/>
    <m/>
    <x v="0"/>
  </r>
  <r>
    <d v="2025-04-30T00:00:00"/>
    <x v="0"/>
    <n v="2025"/>
    <s v="Provision CP                            "/>
    <n v="64120000"/>
    <n v="-49398.66"/>
    <x v="2"/>
    <m/>
    <s v="OD "/>
    <x v="1"/>
    <x v="1"/>
    <x v="1"/>
    <x v="0"/>
    <m/>
    <x v="0"/>
  </r>
  <r>
    <d v="2025-04-30T00:00:00"/>
    <x v="0"/>
    <n v="2025"/>
    <s v="Provision CP                            "/>
    <n v="64122000"/>
    <n v="-18891.36"/>
    <x v="4"/>
    <m/>
    <s v="OD "/>
    <x v="2"/>
    <x v="4"/>
    <x v="1"/>
    <x v="1"/>
    <m/>
    <x v="0"/>
  </r>
  <r>
    <d v="2025-04-30T00:00:00"/>
    <x v="0"/>
    <n v="2025"/>
    <s v="Provision CP                            "/>
    <n v="64122000"/>
    <n v="-9038.49"/>
    <x v="0"/>
    <m/>
    <s v="OD "/>
    <x v="2"/>
    <x v="4"/>
    <x v="1"/>
    <x v="1"/>
    <m/>
    <x v="0"/>
  </r>
  <r>
    <d v="2025-04-30T00:00:00"/>
    <x v="0"/>
    <n v="2025"/>
    <s v="Provision CP                            "/>
    <n v="64122000"/>
    <n v="-8521.3700000000008"/>
    <x v="3"/>
    <m/>
    <s v="OD "/>
    <x v="2"/>
    <x v="4"/>
    <x v="1"/>
    <x v="1"/>
    <m/>
    <x v="0"/>
  </r>
  <r>
    <d v="2025-04-30T00:00:00"/>
    <x v="0"/>
    <n v="2025"/>
    <s v="Provision CP                            "/>
    <n v="64122000"/>
    <n v="-9963.85"/>
    <x v="2"/>
    <m/>
    <s v="OD "/>
    <x v="2"/>
    <x v="4"/>
    <x v="1"/>
    <x v="1"/>
    <m/>
    <x v="0"/>
  </r>
  <r>
    <d v="2025-04-30T00:00:00"/>
    <x v="0"/>
    <n v="2025"/>
    <s v="Provision CP                            "/>
    <n v="64122000"/>
    <n v="-698.85"/>
    <x v="1"/>
    <m/>
    <s v="OD "/>
    <x v="2"/>
    <x v="4"/>
    <x v="1"/>
    <x v="1"/>
    <m/>
    <x v="0"/>
  </r>
  <r>
    <d v="2025-04-30T00:00:00"/>
    <x v="0"/>
    <n v="2025"/>
    <s v="Provision CP                            "/>
    <n v="64122000"/>
    <n v="-55542.52"/>
    <x v="5"/>
    <m/>
    <s v="OD "/>
    <x v="2"/>
    <x v="4"/>
    <x v="1"/>
    <x v="1"/>
    <m/>
    <x v="0"/>
  </r>
  <r>
    <d v="2025-04-30T00:00:00"/>
    <x v="0"/>
    <n v="2025"/>
    <s v="PUMPLASTIQ 04/2025 50879949             "/>
    <n v="60220000"/>
    <n v="-23.08"/>
    <x v="0"/>
    <s v="50879949"/>
    <s v="AC "/>
    <x v="1"/>
    <x v="3"/>
    <x v="3"/>
    <x v="0"/>
    <m/>
    <x v="0"/>
  </r>
  <r>
    <d v="2025-04-30T00:00:00"/>
    <x v="0"/>
    <n v="2025"/>
    <s v="Réuménartion Mr WABANT 04.25            "/>
    <n v="64160000"/>
    <n v="-7000"/>
    <x v="5"/>
    <m/>
    <s v="PAY"/>
    <x v="2"/>
    <x v="4"/>
    <x v="1"/>
    <x v="1"/>
    <m/>
    <x v="0"/>
  </r>
  <r>
    <d v="2025-04-30T00:00:00"/>
    <x v="0"/>
    <n v="2025"/>
    <s v="SALAIRES 04/2025                        "/>
    <n v="64110000"/>
    <n v="-260581.55"/>
    <x v="10"/>
    <m/>
    <s v="PAY"/>
    <x v="1"/>
    <x v="1"/>
    <x v="1"/>
    <x v="0"/>
    <m/>
    <x v="0"/>
  </r>
  <r>
    <d v="2025-04-30T00:00:00"/>
    <x v="0"/>
    <n v="2025"/>
    <s v="SFR 53752 PM-PB 03/2025                 "/>
    <n v="70452000"/>
    <n v="1948.8"/>
    <x v="2"/>
    <s v="FAC2025.04.0155"/>
    <s v="VT "/>
    <x v="0"/>
    <x v="0"/>
    <x v="0"/>
    <x v="0"/>
    <m/>
    <x v="0"/>
  </r>
  <r>
    <d v="2025-04-30T00:00:00"/>
    <x v="0"/>
    <n v="2025"/>
    <s v="SFR 53752 PM-PB 03/2025                 "/>
    <n v="70452000"/>
    <n v="4725.6000000000004"/>
    <x v="2"/>
    <s v="FAC2025.04.0156"/>
    <s v="VT "/>
    <x v="0"/>
    <x v="0"/>
    <x v="0"/>
    <x v="0"/>
    <m/>
    <x v="0"/>
  </r>
  <r>
    <d v="2025-04-30T00:00:00"/>
    <x v="0"/>
    <n v="2025"/>
    <s v="SFR IMES CR Mars2 03/2025               "/>
    <n v="70452000"/>
    <n v="8725"/>
    <x v="3"/>
    <s v="FAC2025.04.0188"/>
    <s v="VT "/>
    <x v="0"/>
    <x v="0"/>
    <x v="0"/>
    <x v="0"/>
    <m/>
    <x v="0"/>
  </r>
  <r>
    <d v="2025-04-30T00:00:00"/>
    <x v="0"/>
    <n v="2025"/>
    <s v="SFR IMES CR Mars2 03/2025               "/>
    <n v="70520000"/>
    <n v="2040"/>
    <x v="3"/>
    <s v="FAC2025.04.0188"/>
    <s v="VT "/>
    <x v="0"/>
    <x v="0"/>
    <x v="28"/>
    <x v="0"/>
    <m/>
    <x v="0"/>
  </r>
  <r>
    <d v="2025-04-30T00:00:00"/>
    <x v="0"/>
    <n v="2025"/>
    <s v="SFR IMES CR Mars2 03/2025               "/>
    <n v="70600000"/>
    <n v="200"/>
    <x v="3"/>
    <s v="FAC2025.04.0188"/>
    <s v="VT "/>
    <x v="0"/>
    <x v="0"/>
    <x v="27"/>
    <x v="0"/>
    <m/>
    <x v="0"/>
  </r>
  <r>
    <d v="2025-04-30T00:00:00"/>
    <x v="0"/>
    <n v="2025"/>
    <s v="SFR IMES ECO mars 03/2025               "/>
    <n v="70452000"/>
    <n v="1500"/>
    <x v="3"/>
    <s v="FAC2025.04.0183"/>
    <s v="VT "/>
    <x v="0"/>
    <x v="0"/>
    <x v="0"/>
    <x v="0"/>
    <m/>
    <x v="0"/>
  </r>
  <r>
    <d v="2025-04-30T00:00:00"/>
    <x v="0"/>
    <n v="2025"/>
    <s v="SFR IMES ECO mars 03/2025               "/>
    <n v="70520000"/>
    <n v="240"/>
    <x v="3"/>
    <s v="FAC2025.04.0183"/>
    <s v="VT "/>
    <x v="0"/>
    <x v="0"/>
    <x v="28"/>
    <x v="0"/>
    <m/>
    <x v="0"/>
  </r>
  <r>
    <d v="2025-04-30T00:00:00"/>
    <x v="0"/>
    <n v="2025"/>
    <s v="SFR PM01LA CR 03/2025                   "/>
    <n v="70452000"/>
    <n v="708"/>
    <x v="2"/>
    <s v="FAC2025.04.0154"/>
    <s v="VT "/>
    <x v="0"/>
    <x v="0"/>
    <x v="0"/>
    <x v="0"/>
    <m/>
    <x v="0"/>
  </r>
  <r>
    <d v="2025-04-30T00:00:00"/>
    <x v="0"/>
    <n v="2025"/>
    <s v="SFR RACC FTTH 28 03/2025                "/>
    <n v="70452000"/>
    <n v="46432"/>
    <x v="3"/>
    <s v="FAC2025.04.0159"/>
    <s v="VT "/>
    <x v="0"/>
    <x v="0"/>
    <x v="0"/>
    <x v="0"/>
    <m/>
    <x v="0"/>
  </r>
  <r>
    <d v="2025-04-30T00:00:00"/>
    <x v="0"/>
    <n v="2025"/>
    <s v="SFR RACC FTTH 28 03/2025                "/>
    <n v="70459000"/>
    <n v="164723"/>
    <x v="3"/>
    <s v="FAC2025.04.0159"/>
    <s v="VT "/>
    <x v="0"/>
    <x v="0"/>
    <x v="0"/>
    <x v="0"/>
    <m/>
    <x v="0"/>
  </r>
  <r>
    <d v="2025-04-30T00:00:00"/>
    <x v="0"/>
    <n v="2025"/>
    <s v="SFR RACC FTTH 28 03/2025                "/>
    <n v="70600000"/>
    <n v="33"/>
    <x v="3"/>
    <s v="FAC2025.04.0159"/>
    <s v="VT "/>
    <x v="0"/>
    <x v="0"/>
    <x v="27"/>
    <x v="0"/>
    <m/>
    <x v="0"/>
  </r>
  <r>
    <d v="2025-04-30T00:00:00"/>
    <x v="0"/>
    <n v="2025"/>
    <s v="SFR RACC FTTH 28 03/2025                "/>
    <n v="70870000"/>
    <n v="1656"/>
    <x v="3"/>
    <s v="FAC2025.04.0159"/>
    <s v="VT "/>
    <x v="0"/>
    <x v="0"/>
    <x v="27"/>
    <x v="0"/>
    <m/>
    <x v="0"/>
  </r>
  <r>
    <d v="2025-04-30T00:00:00"/>
    <x v="0"/>
    <n v="2025"/>
    <s v="SFR RACC FTTH PAV 03/2025               "/>
    <n v="70452000"/>
    <n v="780"/>
    <x v="3"/>
    <s v="FAC2025.04.0158"/>
    <s v="VT "/>
    <x v="0"/>
    <x v="0"/>
    <x v="0"/>
    <x v="0"/>
    <m/>
    <x v="0"/>
  </r>
  <r>
    <d v="2025-04-30T00:00:00"/>
    <x v="0"/>
    <n v="2025"/>
    <s v="SFR RACC FTTH PAV 03/2025               "/>
    <n v="70459000"/>
    <n v="5150"/>
    <x v="3"/>
    <s v="FAC2025.04.0158"/>
    <s v="VT "/>
    <x v="0"/>
    <x v="0"/>
    <x v="0"/>
    <x v="0"/>
    <m/>
    <x v="0"/>
  </r>
  <r>
    <d v="2025-04-30T00:00:00"/>
    <x v="0"/>
    <n v="2025"/>
    <s v="SFR RACC FTTH REC 03/2025               "/>
    <n v="70452000"/>
    <n v="4177"/>
    <x v="3"/>
    <s v="FAC2025.04.0157"/>
    <s v="VT "/>
    <x v="0"/>
    <x v="0"/>
    <x v="0"/>
    <x v="0"/>
    <m/>
    <x v="0"/>
  </r>
  <r>
    <d v="2025-04-30T00:00:00"/>
    <x v="0"/>
    <n v="2025"/>
    <s v="SFR RACC FTTH REC 03/2025               "/>
    <n v="70459000"/>
    <n v="6430"/>
    <x v="3"/>
    <s v="FAC2025.04.0157"/>
    <s v="VT "/>
    <x v="0"/>
    <x v="0"/>
    <x v="0"/>
    <x v="0"/>
    <m/>
    <x v="0"/>
  </r>
  <r>
    <d v="2025-04-30T00:00:00"/>
    <x v="0"/>
    <n v="2025"/>
    <s v="SFR SAV CR MARS 2 03/2025               "/>
    <n v="67110000"/>
    <n v="-972.5"/>
    <x v="3"/>
    <s v="FAC2025.04.0189"/>
    <s v="VT "/>
    <x v="6"/>
    <x v="15"/>
    <x v="29"/>
    <x v="4"/>
    <m/>
    <x v="0"/>
  </r>
  <r>
    <d v="2025-04-30T00:00:00"/>
    <x v="0"/>
    <n v="2025"/>
    <s v="SFR SAV CR MARS 2 03/2025               "/>
    <n v="70452000"/>
    <n v="17250"/>
    <x v="3"/>
    <s v="FAC2025.04.0189"/>
    <s v="VT "/>
    <x v="0"/>
    <x v="0"/>
    <x v="0"/>
    <x v="0"/>
    <m/>
    <x v="0"/>
  </r>
  <r>
    <d v="2025-04-30T00:00:00"/>
    <x v="0"/>
    <n v="2025"/>
    <s v="SFR U364254 01/2025                     "/>
    <n v="70805000"/>
    <n v="9718.9500000000007"/>
    <x v="4"/>
    <s v="FAC2025.04.0170"/>
    <s v="VT "/>
    <x v="0"/>
    <x v="0"/>
    <x v="27"/>
    <x v="0"/>
    <m/>
    <x v="0"/>
  </r>
  <r>
    <d v="2025-04-30T00:00:00"/>
    <x v="0"/>
    <n v="2025"/>
    <s v="SFR U364254 02/2025                     "/>
    <n v="70805000"/>
    <n v="9209.19"/>
    <x v="4"/>
    <s v="FAC2025.04.0172"/>
    <s v="VT "/>
    <x v="0"/>
    <x v="0"/>
    <x v="27"/>
    <x v="0"/>
    <m/>
    <x v="0"/>
  </r>
  <r>
    <d v="2025-04-30T00:00:00"/>
    <x v="0"/>
    <n v="2025"/>
    <s v="SFR U364254 12/2024                     "/>
    <n v="70805000"/>
    <n v="2881.68"/>
    <x v="4"/>
    <s v="FAC2025.04.0171"/>
    <s v="VT "/>
    <x v="0"/>
    <x v="0"/>
    <x v="27"/>
    <x v="0"/>
    <m/>
    <x v="0"/>
  </r>
  <r>
    <d v="2025-04-30T00:00:00"/>
    <x v="0"/>
    <n v="2025"/>
    <s v="SFR U364319 01/2025                     "/>
    <n v="70805000"/>
    <n v="9718.9500000000007"/>
    <x v="4"/>
    <s v="FAC2025.04.0175"/>
    <s v="VT "/>
    <x v="0"/>
    <x v="0"/>
    <x v="27"/>
    <x v="0"/>
    <m/>
    <x v="0"/>
  </r>
  <r>
    <d v="2025-04-30T00:00:00"/>
    <x v="0"/>
    <n v="2025"/>
    <s v="SFR U364319 02/2025                     "/>
    <n v="70805000"/>
    <n v="9209.19"/>
    <x v="4"/>
    <s v="FAC2025.04.0174"/>
    <s v="VT "/>
    <x v="0"/>
    <x v="0"/>
    <x v="27"/>
    <x v="0"/>
    <m/>
    <x v="0"/>
  </r>
  <r>
    <d v="2025-04-30T00:00:00"/>
    <x v="0"/>
    <n v="2025"/>
    <s v="SFR U364319 12/2024                     "/>
    <n v="70805000"/>
    <n v="3255.02"/>
    <x v="4"/>
    <s v="FAC2025.04.0173"/>
    <s v="VT "/>
    <x v="0"/>
    <x v="0"/>
    <x v="27"/>
    <x v="0"/>
    <m/>
    <x v="0"/>
  </r>
  <r>
    <d v="2025-04-30T00:00:00"/>
    <x v="0"/>
    <n v="2025"/>
    <s v="STELLANTIS 04/2025 3504212853           "/>
    <n v="61552000"/>
    <n v="-620.83000000000004"/>
    <x v="3"/>
    <s v="3504212853"/>
    <s v="AC "/>
    <x v="1"/>
    <x v="9"/>
    <x v="15"/>
    <x v="0"/>
    <m/>
    <x v="0"/>
  </r>
  <r>
    <d v="2025-04-30T00:00:00"/>
    <x v="0"/>
    <n v="2025"/>
    <s v="Stock 30/04/2025                        "/>
    <n v="60320000"/>
    <n v="58857.440000000002"/>
    <x v="4"/>
    <m/>
    <s v="OD "/>
    <x v="1"/>
    <x v="3"/>
    <x v="18"/>
    <x v="0"/>
    <m/>
    <x v="0"/>
  </r>
  <r>
    <d v="2025-04-30T00:00:00"/>
    <x v="0"/>
    <n v="2025"/>
    <s v="Stock 30/04/2025                        "/>
    <n v="60320000"/>
    <n v="683886.07"/>
    <x v="0"/>
    <m/>
    <s v="OD "/>
    <x v="1"/>
    <x v="3"/>
    <x v="18"/>
    <x v="0"/>
    <m/>
    <x v="0"/>
  </r>
  <r>
    <d v="2025-04-30T00:00:00"/>
    <x v="0"/>
    <n v="2025"/>
    <s v="Stock 30/04/2025                        "/>
    <n v="60320000"/>
    <n v="131412.81"/>
    <x v="3"/>
    <m/>
    <s v="OD "/>
    <x v="1"/>
    <x v="3"/>
    <x v="18"/>
    <x v="0"/>
    <m/>
    <x v="0"/>
  </r>
  <r>
    <d v="2025-04-30T00:00:00"/>
    <x v="0"/>
    <n v="2025"/>
    <s v="Stock 30/04/2025                        "/>
    <n v="60320000"/>
    <n v="251253.84"/>
    <x v="7"/>
    <m/>
    <s v="OD "/>
    <x v="1"/>
    <x v="3"/>
    <x v="18"/>
    <x v="0"/>
    <m/>
    <x v="0"/>
  </r>
  <r>
    <d v="2025-04-30T00:00:00"/>
    <x v="0"/>
    <n v="2025"/>
    <s v="Stock 30/04/2025                        "/>
    <n v="60320000"/>
    <n v="558565.63"/>
    <x v="2"/>
    <m/>
    <s v="OD "/>
    <x v="1"/>
    <x v="3"/>
    <x v="18"/>
    <x v="0"/>
    <m/>
    <x v="0"/>
  </r>
  <r>
    <d v="2025-04-30T00:00:00"/>
    <x v="0"/>
    <n v="2025"/>
    <s v="Stock 30/04/2025                        "/>
    <n v="60320000"/>
    <n v="2724.54"/>
    <x v="1"/>
    <m/>
    <s v="OD "/>
    <x v="1"/>
    <x v="3"/>
    <x v="18"/>
    <x v="0"/>
    <m/>
    <x v="0"/>
  </r>
  <r>
    <d v="2025-04-30T00:00:00"/>
    <x v="0"/>
    <n v="2025"/>
    <s v="TAXE APPRENTISSAGE 04/2025              "/>
    <n v="63120000"/>
    <n v="-235.76"/>
    <x v="10"/>
    <m/>
    <s v="PAY"/>
    <x v="1"/>
    <x v="1"/>
    <x v="1"/>
    <x v="0"/>
    <m/>
    <x v="0"/>
  </r>
  <r>
    <d v="2025-04-30T00:00:00"/>
    <x v="0"/>
    <n v="2025"/>
    <s v="TEC 04.25 (Hors Radio)                  "/>
    <n v="71335000"/>
    <n v="203660.46"/>
    <x v="0"/>
    <m/>
    <s v="OD "/>
    <x v="0"/>
    <x v="13"/>
    <x v="22"/>
    <x v="0"/>
    <m/>
    <x v="0"/>
  </r>
  <r>
    <d v="2025-04-30T00:00:00"/>
    <x v="0"/>
    <n v="2025"/>
    <s v="TEC 04.25 (Hors Radio)                  "/>
    <n v="71335000"/>
    <n v="272993.61"/>
    <x v="7"/>
    <m/>
    <s v="OD "/>
    <x v="0"/>
    <x v="13"/>
    <x v="22"/>
    <x v="0"/>
    <m/>
    <x v="0"/>
  </r>
  <r>
    <d v="2025-04-30T00:00:00"/>
    <x v="0"/>
    <n v="2025"/>
    <s v="TEC 04.25 (Hors Radio)                  "/>
    <n v="71335000"/>
    <n v="947394.82"/>
    <x v="2"/>
    <m/>
    <s v="OD "/>
    <x v="0"/>
    <x v="13"/>
    <x v="22"/>
    <x v="0"/>
    <m/>
    <x v="0"/>
  </r>
  <r>
    <d v="2025-04-30T00:00:00"/>
    <x v="0"/>
    <n v="2025"/>
    <s v="TEC Radio 04.25                         "/>
    <n v="71335000"/>
    <n v="442577"/>
    <x v="4"/>
    <m/>
    <s v="OD "/>
    <x v="0"/>
    <x v="13"/>
    <x v="22"/>
    <x v="0"/>
    <m/>
    <x v="0"/>
  </r>
  <r>
    <d v="2025-04-30T00:00:00"/>
    <x v="0"/>
    <n v="2025"/>
    <s v="TRANSFERT DE CHARGE AV. NAT. 04/2025    "/>
    <n v="79170000"/>
    <n v="1372"/>
    <x v="10"/>
    <m/>
    <s v="PAY"/>
    <x v="1"/>
    <x v="1"/>
    <x v="1"/>
    <x v="0"/>
    <m/>
    <x v="0"/>
  </r>
  <r>
    <d v="2025-04-30T00:00:00"/>
    <x v="0"/>
    <n v="2025"/>
    <s v="Ventilation charges sociales            "/>
    <n v="64110099"/>
    <n v="-1698.66"/>
    <x v="4"/>
    <m/>
    <s v="PAY"/>
    <x v="1"/>
    <x v="1"/>
    <x v="1"/>
    <x v="0"/>
    <m/>
    <x v="0"/>
  </r>
  <r>
    <d v="2025-04-30T00:00:00"/>
    <x v="0"/>
    <n v="2025"/>
    <s v="Ventilation charges sociales            "/>
    <n v="64110099"/>
    <n v="-28162.06"/>
    <x v="0"/>
    <m/>
    <s v="PAY"/>
    <x v="1"/>
    <x v="1"/>
    <x v="1"/>
    <x v="0"/>
    <m/>
    <x v="0"/>
  </r>
  <r>
    <d v="2025-04-30T00:00:00"/>
    <x v="0"/>
    <n v="2025"/>
    <s v="Ventilation charges sociales            "/>
    <n v="64110099"/>
    <n v="-67882.41"/>
    <x v="3"/>
    <m/>
    <s v="PAY"/>
    <x v="1"/>
    <x v="1"/>
    <x v="1"/>
    <x v="0"/>
    <m/>
    <x v="0"/>
  </r>
  <r>
    <d v="2025-04-30T00:00:00"/>
    <x v="0"/>
    <n v="2025"/>
    <s v="Ventilation charges sociales            "/>
    <n v="64110099"/>
    <n v="-62465.35"/>
    <x v="2"/>
    <m/>
    <s v="PAY"/>
    <x v="1"/>
    <x v="1"/>
    <x v="1"/>
    <x v="0"/>
    <m/>
    <x v="0"/>
  </r>
  <r>
    <d v="2025-04-30T00:00:00"/>
    <x v="0"/>
    <n v="2025"/>
    <s v="Ventilation charges sociales            "/>
    <n v="64110099"/>
    <n v="160208.48000000001"/>
    <x v="11"/>
    <m/>
    <s v="PAY"/>
    <x v="1"/>
    <x v="1"/>
    <x v="1"/>
    <x v="0"/>
    <m/>
    <x v="0"/>
  </r>
  <r>
    <d v="2025-04-30T00:00:00"/>
    <x v="0"/>
    <n v="2025"/>
    <s v="Ventilation charges sociales            "/>
    <n v="64120099"/>
    <n v="-23215.46"/>
    <x v="4"/>
    <m/>
    <s v="PAY"/>
    <x v="2"/>
    <x v="4"/>
    <x v="1"/>
    <x v="1"/>
    <m/>
    <x v="0"/>
  </r>
  <r>
    <d v="2025-04-30T00:00:00"/>
    <x v="0"/>
    <n v="2025"/>
    <s v="Ventilation charges sociales            "/>
    <n v="64120099"/>
    <n v="-9286.83"/>
    <x v="0"/>
    <m/>
    <s v="PAY"/>
    <x v="2"/>
    <x v="4"/>
    <x v="1"/>
    <x v="1"/>
    <m/>
    <x v="0"/>
  </r>
  <r>
    <d v="2025-04-30T00:00:00"/>
    <x v="0"/>
    <n v="2025"/>
    <s v="Ventilation charges sociales            "/>
    <n v="64120099"/>
    <n v="-17739.14"/>
    <x v="3"/>
    <m/>
    <s v="PAY"/>
    <x v="2"/>
    <x v="4"/>
    <x v="1"/>
    <x v="1"/>
    <m/>
    <x v="0"/>
  </r>
  <r>
    <d v="2025-04-30T00:00:00"/>
    <x v="0"/>
    <n v="2025"/>
    <s v="Ventilation charges sociales            "/>
    <n v="64120099"/>
    <n v="-14624.65"/>
    <x v="2"/>
    <m/>
    <s v="PAY"/>
    <x v="2"/>
    <x v="4"/>
    <x v="1"/>
    <x v="1"/>
    <m/>
    <x v="0"/>
  </r>
  <r>
    <d v="2025-04-30T00:00:00"/>
    <x v="0"/>
    <n v="2025"/>
    <s v="Ventilation charges sociales            "/>
    <n v="64120099"/>
    <n v="-3371.32"/>
    <x v="1"/>
    <m/>
    <s v="PAY"/>
    <x v="2"/>
    <x v="4"/>
    <x v="1"/>
    <x v="1"/>
    <m/>
    <x v="0"/>
  </r>
  <r>
    <d v="2025-04-30T00:00:00"/>
    <x v="0"/>
    <n v="2025"/>
    <s v="Ventilation charges sociales            "/>
    <n v="64120099"/>
    <n v="-32135.72"/>
    <x v="5"/>
    <m/>
    <s v="PAY"/>
    <x v="2"/>
    <x v="4"/>
    <x v="1"/>
    <x v="1"/>
    <m/>
    <x v="0"/>
  </r>
  <r>
    <d v="2025-04-30T00:00:00"/>
    <x v="0"/>
    <n v="2025"/>
    <s v="Ventilation charges sociales            "/>
    <n v="64120099"/>
    <n v="100373.12"/>
    <x v="11"/>
    <m/>
    <s v="PAY"/>
    <x v="2"/>
    <x v="4"/>
    <x v="1"/>
    <x v="1"/>
    <m/>
    <x v="0"/>
  </r>
  <r>
    <d v="2025-04-30T00:00:00"/>
    <x v="0"/>
    <n v="2025"/>
    <s v="Ventilation charges sociales            "/>
    <n v="64500099"/>
    <n v="-406.2"/>
    <x v="4"/>
    <m/>
    <s v="PAY"/>
    <x v="1"/>
    <x v="1"/>
    <x v="1"/>
    <x v="0"/>
    <m/>
    <x v="0"/>
  </r>
  <r>
    <d v="2025-04-30T00:00:00"/>
    <x v="0"/>
    <n v="2025"/>
    <s v="Ventilation charges sociales            "/>
    <n v="64500099"/>
    <n v="-10664.7"/>
    <x v="0"/>
    <m/>
    <s v="PAY"/>
    <x v="1"/>
    <x v="1"/>
    <x v="1"/>
    <x v="0"/>
    <m/>
    <x v="0"/>
  </r>
  <r>
    <d v="2025-04-30T00:00:00"/>
    <x v="0"/>
    <n v="2025"/>
    <s v="Ventilation charges sociales            "/>
    <n v="64500099"/>
    <n v="-25544.880000000001"/>
    <x v="3"/>
    <m/>
    <s v="PAY"/>
    <x v="1"/>
    <x v="1"/>
    <x v="1"/>
    <x v="0"/>
    <m/>
    <x v="0"/>
  </r>
  <r>
    <d v="2025-04-30T00:00:00"/>
    <x v="0"/>
    <n v="2025"/>
    <s v="Ventilation charges sociales            "/>
    <n v="64500099"/>
    <n v="-23093.19"/>
    <x v="2"/>
    <m/>
    <s v="PAY"/>
    <x v="1"/>
    <x v="1"/>
    <x v="1"/>
    <x v="0"/>
    <m/>
    <x v="0"/>
  </r>
  <r>
    <d v="2025-04-30T00:00:00"/>
    <x v="0"/>
    <n v="2025"/>
    <s v="Ventilation charges sociales            "/>
    <n v="64500099"/>
    <n v="59708.97"/>
    <x v="11"/>
    <m/>
    <s v="PAY"/>
    <x v="1"/>
    <x v="1"/>
    <x v="1"/>
    <x v="0"/>
    <m/>
    <x v="0"/>
  </r>
  <r>
    <d v="2025-04-30T00:00:00"/>
    <x v="0"/>
    <n v="2025"/>
    <s v="Ventilation charges sociales            "/>
    <n v="64502099"/>
    <n v="-9620.41"/>
    <x v="4"/>
    <m/>
    <s v="PAY"/>
    <x v="2"/>
    <x v="4"/>
    <x v="1"/>
    <x v="1"/>
    <m/>
    <x v="0"/>
  </r>
  <r>
    <d v="2025-04-30T00:00:00"/>
    <x v="0"/>
    <n v="2025"/>
    <s v="Ventilation charges sociales            "/>
    <n v="64502099"/>
    <n v="-4367.18"/>
    <x v="0"/>
    <m/>
    <s v="PAY"/>
    <x v="2"/>
    <x v="4"/>
    <x v="1"/>
    <x v="1"/>
    <m/>
    <x v="0"/>
  </r>
  <r>
    <d v="2025-04-30T00:00:00"/>
    <x v="0"/>
    <n v="2025"/>
    <s v="Ventilation charges sociales            "/>
    <n v="64502099"/>
    <n v="-7098.75"/>
    <x v="3"/>
    <m/>
    <s v="PAY"/>
    <x v="2"/>
    <x v="4"/>
    <x v="1"/>
    <x v="1"/>
    <m/>
    <x v="0"/>
  </r>
  <r>
    <d v="2025-04-30T00:00:00"/>
    <x v="0"/>
    <n v="2025"/>
    <s v="Ventilation charges sociales            "/>
    <n v="64502099"/>
    <n v="-6977.17"/>
    <x v="2"/>
    <m/>
    <s v="PAY"/>
    <x v="2"/>
    <x v="4"/>
    <x v="1"/>
    <x v="1"/>
    <m/>
    <x v="0"/>
  </r>
  <r>
    <d v="2025-04-30T00:00:00"/>
    <x v="0"/>
    <n v="2025"/>
    <s v="Ventilation charges sociales            "/>
    <n v="64502099"/>
    <n v="-1296.5"/>
    <x v="1"/>
    <m/>
    <s v="PAY"/>
    <x v="2"/>
    <x v="4"/>
    <x v="1"/>
    <x v="1"/>
    <m/>
    <x v="0"/>
  </r>
  <r>
    <d v="2025-04-30T00:00:00"/>
    <x v="0"/>
    <n v="2025"/>
    <s v="Ventilation charges sociales            "/>
    <n v="64502099"/>
    <n v="-14654.06"/>
    <x v="5"/>
    <m/>
    <s v="PAY"/>
    <x v="2"/>
    <x v="4"/>
    <x v="1"/>
    <x v="1"/>
    <m/>
    <x v="0"/>
  </r>
  <r>
    <d v="2025-04-30T00:00:00"/>
    <x v="0"/>
    <n v="2025"/>
    <s v="Ventilation charges sociales            "/>
    <n v="64502099"/>
    <n v="44014.07"/>
    <x v="11"/>
    <m/>
    <s v="PAY"/>
    <x v="2"/>
    <x v="4"/>
    <x v="1"/>
    <x v="1"/>
    <m/>
    <x v="0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3C80B3-B9E7-48B9-8FF6-C7A948DB0E66}" name="TCD1" cacheId="1" applyNumberFormats="0" applyBorderFormats="0" applyFontFormats="0" applyPatternFormats="0" applyAlignmentFormats="0" applyWidthHeightFormats="1" dataCaption="Valeurs" showError="1" updatedVersion="8" minRefreshableVersion="3" itemPrintTitles="1" mergeItem="1" createdVersion="8" indent="0" outline="1" outlineData="1" multipleFieldFilters="0" chartFormat="8">
  <location ref="A9:G45" firstHeaderRow="1" firstDataRow="3" firstDataCol="1"/>
  <pivotFields count="18">
    <pivotField subtotalTop="0" showAll="0"/>
    <pivotField subtotalTop="0" showAll="0" insertBlankRow="1" sortType="ascending">
      <items count="15">
        <item h="1" x="12"/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3"/>
        <item t="default"/>
      </items>
    </pivotField>
    <pivotField subtotalTop="0" showAll="0"/>
    <pivotField subtotalTop="0" showAll="0"/>
    <pivotField subtotalTop="0" showAll="0"/>
    <pivotField dataField="1" subtotalTop="0" showAll="0"/>
    <pivotField axis="axisCol" subtotalTop="0" multipleItemSelectionAllowed="1" showAll="0">
      <items count="13">
        <item h="1" x="4"/>
        <item h="1" x="9"/>
        <item h="1" x="0"/>
        <item h="1" x="8"/>
        <item x="3"/>
        <item h="1" x="7"/>
        <item h="1" x="2"/>
        <item h="1" x="5"/>
        <item h="1" x="11"/>
        <item h="1" x="10"/>
        <item h="1" x="1"/>
        <item h="1" x="6"/>
        <item t="default"/>
      </items>
    </pivotField>
    <pivotField subtotalTop="0" showAll="0"/>
    <pivotField subtotalTop="0" showAll="0"/>
    <pivotField axis="axisRow" subtotalTop="0" showAll="0">
      <items count="9">
        <item x="0"/>
        <item x="1"/>
        <item x="5"/>
        <item x="2"/>
        <item sd="0" x="4"/>
        <item sd="0" x="6"/>
        <item x="7"/>
        <item x="3"/>
        <item t="default"/>
      </items>
    </pivotField>
    <pivotField axis="axisRow" subtotalTop="0" showAll="0">
      <items count="18">
        <item sd="0" x="3"/>
        <item sd="0" x="9"/>
        <item x="2"/>
        <item x="1"/>
        <item sd="0" x="8"/>
        <item sd="0" x="15"/>
        <item sd="0" x="7"/>
        <item sd="0" x="11"/>
        <item sd="0" x="12"/>
        <item sd="0" x="0"/>
        <item sd="0" x="13"/>
        <item sd="0" x="5"/>
        <item sd="0" x="10"/>
        <item sd="0" x="14"/>
        <item sd="0" x="16"/>
        <item sd="0" x="4"/>
        <item x="6"/>
        <item t="default"/>
      </items>
    </pivotField>
    <pivotField axis="axisRow" subtotalTop="0" showAll="0">
      <items count="32">
        <item x="11"/>
        <item x="12"/>
        <item x="13"/>
        <item x="9"/>
        <item x="8"/>
        <item x="4"/>
        <item x="6"/>
        <item x="10"/>
        <item x="1"/>
        <item x="2"/>
        <item x="29"/>
        <item x="3"/>
        <item x="16"/>
        <item x="14"/>
        <item x="19"/>
        <item x="15"/>
        <item x="21"/>
        <item x="17"/>
        <item x="27"/>
        <item x="18"/>
        <item x="22"/>
        <item x="23"/>
        <item x="0"/>
        <item x="28"/>
        <item x="24"/>
        <item x="25"/>
        <item x="20"/>
        <item x="26"/>
        <item x="7"/>
        <item x="30"/>
        <item x="5"/>
        <item t="default"/>
      </items>
    </pivotField>
    <pivotField axis="axisRow" subtotalCaption="?" subtotalTop="0" showAll="0">
      <items count="7">
        <item x="0"/>
        <item x="1"/>
        <item x="5"/>
        <item x="3"/>
        <item x="4"/>
        <item x="2"/>
        <item t="default"/>
      </items>
    </pivotField>
    <pivotField dataField="1" subtotalTop="0" showAll="0"/>
    <pivotField axis="axisRow" subtotalTop="0" showAll="0">
      <items count="4">
        <item x="0"/>
        <item h="1" m="1" x="2"/>
        <item h="1" x="1"/>
        <item t="default"/>
      </items>
    </pivotField>
    <pivotField subtotalTop="0" dragToRow="0" dragToCol="0" dragToPage="0" showAll="0" defaultSubtotal="0"/>
    <pivotField subtotalTop="0" dragToRow="0" dragToCol="0" dragToPage="0" showAll="0" defaultSubtotal="0"/>
    <pivotField dataField="1" subtotalTop="0" dragToRow="0" dragToCol="0" dragToPage="0" showAll="0" defaultSubtotal="0"/>
  </pivotFields>
  <rowFields count="5">
    <field x="12"/>
    <field x="9"/>
    <field x="10"/>
    <field x="11"/>
    <field x="14"/>
  </rowFields>
  <rowItems count="34">
    <i>
      <x/>
    </i>
    <i r="1">
      <x/>
    </i>
    <i r="2">
      <x v="9"/>
    </i>
    <i t="default" r="1">
      <x/>
    </i>
    <i r="1">
      <x v="1"/>
    </i>
    <i r="2">
      <x/>
    </i>
    <i r="2">
      <x v="1"/>
    </i>
    <i r="2">
      <x v="2"/>
    </i>
    <i r="3">
      <x v="9"/>
    </i>
    <i r="4">
      <x/>
    </i>
    <i t="default" r="3">
      <x v="9"/>
    </i>
    <i t="default" r="2">
      <x v="2"/>
    </i>
    <i r="2">
      <x v="3"/>
    </i>
    <i r="3">
      <x v="8"/>
    </i>
    <i r="4">
      <x/>
    </i>
    <i t="default" r="3">
      <x v="8"/>
    </i>
    <i t="default" r="2">
      <x v="3"/>
    </i>
    <i r="2">
      <x v="4"/>
    </i>
    <i t="default" r="1">
      <x v="1"/>
    </i>
    <i t="default">
      <x/>
    </i>
    <i>
      <x v="1"/>
    </i>
    <i r="1">
      <x v="3"/>
    </i>
    <i r="2">
      <x v="11"/>
    </i>
    <i r="2">
      <x v="12"/>
    </i>
    <i r="2">
      <x v="15"/>
    </i>
    <i t="default" r="1">
      <x v="3"/>
    </i>
    <i t="default">
      <x v="1"/>
    </i>
    <i>
      <x v="3"/>
    </i>
    <i r="1">
      <x v="4"/>
    </i>
    <i t="default">
      <x v="3"/>
    </i>
    <i>
      <x v="4"/>
    </i>
    <i r="1">
      <x v="5"/>
    </i>
    <i t="default">
      <x v="4"/>
    </i>
    <i t="grand">
      <x/>
    </i>
  </rowItems>
  <colFields count="2">
    <field x="6"/>
    <field x="-2"/>
  </colFields>
  <colItems count="6">
    <i>
      <x v="4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Réalisé" fld="5" showDataAs="runTotal" baseField="12" baseItem="7" numFmtId="169"/>
    <dataField name="prévsions" fld="13" showDataAs="runTotal" baseField="12" baseItem="1" numFmtId="170"/>
    <dataField name="Ecarts" fld="17" showDataAs="runTotal" baseField="12" baseItem="4"/>
  </dataFields>
  <formats count="539">
    <format dxfId="538">
      <pivotArea type="all" dataOnly="0" outline="0" fieldPosition="0"/>
    </format>
    <format dxfId="537">
      <pivotArea outline="0" collapsedLevelsAreSubtotals="1" fieldPosition="0"/>
    </format>
    <format dxfId="536">
      <pivotArea field="11" type="button" dataOnly="0" labelOnly="1" outline="0" axis="axisRow" fieldPosition="3"/>
    </format>
    <format dxfId="535">
      <pivotArea dataOnly="0" labelOnly="1" grandRow="1" outline="0" fieldPosition="0"/>
    </format>
    <format dxfId="534">
      <pivotArea dataOnly="0" labelOnly="1" grandCol="1" outline="0" fieldPosition="0"/>
    </format>
    <format dxfId="533">
      <pivotArea outline="0" collapsedLevelsAreSubtotals="1" fieldPosition="0"/>
    </format>
    <format dxfId="532">
      <pivotArea field="11" type="button" dataOnly="0" labelOnly="1" outline="0" axis="axisRow" fieldPosition="3"/>
    </format>
    <format dxfId="531">
      <pivotArea dataOnly="0" labelOnly="1" grandRow="1" outline="0" fieldPosition="0"/>
    </format>
    <format dxfId="530">
      <pivotArea dataOnly="0" labelOnly="1" grandCol="1" outline="0" fieldPosition="0"/>
    </format>
    <format dxfId="529">
      <pivotArea field="11" type="button" dataOnly="0" labelOnly="1" outline="0" axis="axisRow" fieldPosition="3"/>
    </format>
    <format dxfId="528">
      <pivotArea dataOnly="0" labelOnly="1" grandCol="1" outline="0" fieldPosition="0"/>
    </format>
    <format dxfId="527">
      <pivotArea outline="0" collapsedLevelsAreSubtotals="1" fieldPosition="0"/>
    </format>
    <format dxfId="526">
      <pivotArea field="-2" type="button" dataOnly="0" labelOnly="1" outline="0" axis="axisCol" fieldPosition="1"/>
    </format>
    <format dxfId="525">
      <pivotArea type="all" dataOnly="0" outline="0" fieldPosition="0"/>
    </format>
    <format dxfId="524">
      <pivotArea dataOnly="0" labelOnly="1" fieldPosition="0">
        <references count="1">
          <reference field="11" count="0"/>
        </references>
      </pivotArea>
    </format>
    <format dxfId="523">
      <pivotArea dataOnly="0" labelOnly="1" grandRow="1" outline="0" fieldPosition="0"/>
    </format>
    <format dxfId="522">
      <pivotArea grandRow="1" outline="0" collapsedLevelsAreSubtotals="1" fieldPosition="0"/>
    </format>
    <format dxfId="521">
      <pivotArea dataOnly="0" labelOnly="1" grandRow="1" outline="0" fieldPosition="0"/>
    </format>
    <format dxfId="520">
      <pivotArea grandRow="1" outline="0" collapsedLevelsAreSubtotals="1" fieldPosition="0"/>
    </format>
    <format dxfId="519">
      <pivotArea dataOnly="0" labelOnly="1" grandRow="1" outline="0" fieldPosition="0"/>
    </format>
    <format dxfId="518">
      <pivotArea type="all" dataOnly="0" outline="0" fieldPosition="0"/>
    </format>
    <format dxfId="517">
      <pivotArea type="all" dataOnly="0" outline="0" fieldPosition="0"/>
    </format>
    <format dxfId="516">
      <pivotArea outline="0" collapsedLevelsAreSubtotals="1" fieldPosition="0"/>
    </format>
    <format dxfId="515">
      <pivotArea field="11" type="button" dataOnly="0" labelOnly="1" outline="0" axis="axisRow" fieldPosition="3"/>
    </format>
    <format dxfId="514">
      <pivotArea dataOnly="0" labelOnly="1" grandRow="1" outline="0" fieldPosition="0"/>
    </format>
    <format dxfId="513">
      <pivotArea grandRow="1" grandCol="1" outline="0" collapsedLevelsAreSubtotals="1" fieldPosition="0"/>
    </format>
    <format dxfId="512">
      <pivotArea outline="0" collapsedLevelsAreSubtotals="1" fieldPosition="0"/>
    </format>
    <format dxfId="511">
      <pivotArea dataOnly="0" labelOnly="1" grandRow="1" outline="0" fieldPosition="0"/>
    </format>
    <format dxfId="510">
      <pivotArea type="origin" dataOnly="0" labelOnly="1" outline="0" fieldPosition="0"/>
    </format>
    <format dxfId="509">
      <pivotArea field="1" type="button" dataOnly="0" labelOnly="1" outline="0"/>
    </format>
    <format dxfId="508">
      <pivotArea type="topRight" dataOnly="0" labelOnly="1" outline="0" fieldPosition="0"/>
    </format>
    <format dxfId="507">
      <pivotArea field="12" type="button" dataOnly="0" labelOnly="1" outline="0" axis="axisRow" fieldPosition="0"/>
    </format>
    <format dxfId="506">
      <pivotArea dataOnly="0" labelOnly="1" grandCol="1" outline="0" fieldPosition="0"/>
    </format>
    <format dxfId="505">
      <pivotArea type="origin" dataOnly="0" labelOnly="1" outline="0" fieldPosition="0"/>
    </format>
    <format dxfId="504">
      <pivotArea field="1" type="button" dataOnly="0" labelOnly="1" outline="0"/>
    </format>
    <format dxfId="503">
      <pivotArea type="topRight" dataOnly="0" labelOnly="1" outline="0" fieldPosition="0"/>
    </format>
    <format dxfId="502">
      <pivotArea field="12" type="button" dataOnly="0" labelOnly="1" outline="0" axis="axisRow" fieldPosition="0"/>
    </format>
    <format dxfId="501">
      <pivotArea dataOnly="0" labelOnly="1" grandCol="1" outline="0" fieldPosition="0"/>
    </format>
    <format dxfId="500">
      <pivotArea type="origin" dataOnly="0" labelOnly="1" outline="0" fieldPosition="0"/>
    </format>
    <format dxfId="499">
      <pivotArea field="1" type="button" dataOnly="0" labelOnly="1" outline="0"/>
    </format>
    <format dxfId="498">
      <pivotArea type="topRight" dataOnly="0" labelOnly="1" outline="0" fieldPosition="0"/>
    </format>
    <format dxfId="497">
      <pivotArea field="12" type="button" dataOnly="0" labelOnly="1" outline="0" axis="axisRow" fieldPosition="0"/>
    </format>
    <format dxfId="496">
      <pivotArea dataOnly="0" labelOnly="1" grandCol="1" outline="0" fieldPosition="0"/>
    </format>
    <format dxfId="495">
      <pivotArea collapsedLevelsAreSubtotals="1" fieldPosition="0">
        <references count="1">
          <reference field="12" count="1" defaultSubtotal="1">
            <x v="0"/>
          </reference>
        </references>
      </pivotArea>
    </format>
    <format dxfId="494">
      <pivotArea dataOnly="0" labelOnly="1" fieldPosition="0">
        <references count="1">
          <reference field="12" count="1" defaultSubtotal="1">
            <x v="0"/>
          </reference>
        </references>
      </pivotArea>
    </format>
    <format dxfId="493">
      <pivotArea collapsedLevelsAreSubtotals="1" fieldPosition="0">
        <references count="1">
          <reference field="12" count="1" defaultSubtotal="1">
            <x v="0"/>
          </reference>
        </references>
      </pivotArea>
    </format>
    <format dxfId="492">
      <pivotArea dataOnly="0" labelOnly="1" fieldPosition="0">
        <references count="1">
          <reference field="12" count="1" defaultSubtotal="1">
            <x v="0"/>
          </reference>
        </references>
      </pivotArea>
    </format>
    <format dxfId="491">
      <pivotArea collapsedLevelsAreSubtotals="1" fieldPosition="0">
        <references count="1">
          <reference field="12" count="1" defaultSubtotal="1">
            <x v="0"/>
          </reference>
        </references>
      </pivotArea>
    </format>
    <format dxfId="490">
      <pivotArea dataOnly="0" labelOnly="1" fieldPosition="0">
        <references count="1">
          <reference field="12" count="1" defaultSubtotal="1">
            <x v="0"/>
          </reference>
        </references>
      </pivotArea>
    </format>
    <format dxfId="489">
      <pivotArea collapsedLevelsAreSubtotals="1" fieldPosition="0">
        <references count="1">
          <reference field="12" count="1" defaultSubtotal="1">
            <x v="1"/>
          </reference>
        </references>
      </pivotArea>
    </format>
    <format dxfId="488">
      <pivotArea dataOnly="0" labelOnly="1" fieldPosition="0">
        <references count="1">
          <reference field="12" count="1" defaultSubtotal="1">
            <x v="1"/>
          </reference>
        </references>
      </pivotArea>
    </format>
    <format dxfId="487">
      <pivotArea field="12" type="button" dataOnly="0" labelOnly="1" outline="0" axis="axisRow" fieldPosition="0"/>
    </format>
    <format dxfId="486">
      <pivotArea dataOnly="0" labelOnly="1" fieldPosition="0">
        <references count="1">
          <reference field="6" count="0"/>
        </references>
      </pivotArea>
    </format>
    <format dxfId="485">
      <pivotArea dataOnly="0" labelOnly="1" grandCol="1" outline="0" fieldPosition="0"/>
    </format>
    <format dxfId="484">
      <pivotArea collapsedLevelsAreSubtotals="1" fieldPosition="0">
        <references count="1">
          <reference field="12" count="1" defaultSubtotal="1">
            <x v="3"/>
          </reference>
        </references>
      </pivotArea>
    </format>
    <format dxfId="483">
      <pivotArea dataOnly="0" labelOnly="1" fieldPosition="0">
        <references count="1">
          <reference field="12" count="1" defaultSubtotal="1">
            <x v="3"/>
          </reference>
        </references>
      </pivotArea>
    </format>
    <format dxfId="482">
      <pivotArea collapsedLevelsAreSubtotals="1" fieldPosition="0">
        <references count="1">
          <reference field="12" count="1" defaultSubtotal="1">
            <x v="4"/>
          </reference>
        </references>
      </pivotArea>
    </format>
    <format dxfId="481">
      <pivotArea dataOnly="0" labelOnly="1" fieldPosition="0">
        <references count="1">
          <reference field="12" count="1" defaultSubtotal="1">
            <x v="4"/>
          </reference>
        </references>
      </pivotArea>
    </format>
    <format dxfId="480">
      <pivotArea outline="0" fieldPosition="0">
        <references count="1">
          <reference field="4294967294" count="1">
            <x v="0"/>
          </reference>
        </references>
      </pivotArea>
    </format>
    <format dxfId="479">
      <pivotArea collapsedLevelsAreSubtotals="1" fieldPosition="0">
        <references count="1">
          <reference field="12" count="1" defaultSubtotal="1">
            <x v="0"/>
          </reference>
        </references>
      </pivotArea>
    </format>
    <format dxfId="478">
      <pivotArea dataOnly="0" labelOnly="1" fieldPosition="0">
        <references count="1">
          <reference field="12" count="1" defaultSubtotal="1">
            <x v="0"/>
          </reference>
        </references>
      </pivotArea>
    </format>
    <format dxfId="477">
      <pivotArea collapsedLevelsAreSubtotals="1" fieldPosition="0">
        <references count="1">
          <reference field="12" count="1" defaultSubtotal="1">
            <x v="1"/>
          </reference>
        </references>
      </pivotArea>
    </format>
    <format dxfId="476">
      <pivotArea dataOnly="0" labelOnly="1" fieldPosition="0">
        <references count="1">
          <reference field="12" count="1" defaultSubtotal="1">
            <x v="1"/>
          </reference>
        </references>
      </pivotArea>
    </format>
    <format dxfId="475">
      <pivotArea collapsedLevelsAreSubtotals="1" fieldPosition="0">
        <references count="1">
          <reference field="12" count="1" defaultSubtotal="1">
            <x v="3"/>
          </reference>
        </references>
      </pivotArea>
    </format>
    <format dxfId="474">
      <pivotArea dataOnly="0" labelOnly="1" fieldPosition="0">
        <references count="1">
          <reference field="12" count="1" defaultSubtotal="1">
            <x v="3"/>
          </reference>
        </references>
      </pivotArea>
    </format>
    <format dxfId="473">
      <pivotArea collapsedLevelsAreSubtotals="1" fieldPosition="0">
        <references count="1">
          <reference field="12" count="1" defaultSubtotal="1">
            <x v="4"/>
          </reference>
        </references>
      </pivotArea>
    </format>
    <format dxfId="472">
      <pivotArea dataOnly="0" labelOnly="1" fieldPosition="0">
        <references count="1">
          <reference field="12" count="1" defaultSubtotal="1">
            <x v="4"/>
          </reference>
        </references>
      </pivotArea>
    </format>
    <format dxfId="471">
      <pivotArea collapsedLevelsAreSubtotals="1" fieldPosition="0">
        <references count="1">
          <reference field="12" count="1" defaultSubtotal="1">
            <x v="0"/>
          </reference>
        </references>
      </pivotArea>
    </format>
    <format dxfId="470">
      <pivotArea dataOnly="0" labelOnly="1" fieldPosition="0">
        <references count="1">
          <reference field="12" count="1" defaultSubtotal="1">
            <x v="0"/>
          </reference>
        </references>
      </pivotArea>
    </format>
    <format dxfId="469">
      <pivotArea collapsedLevelsAreSubtotals="1" fieldPosition="0">
        <references count="1">
          <reference field="12" count="1" defaultSubtotal="1">
            <x v="0"/>
          </reference>
        </references>
      </pivotArea>
    </format>
    <format dxfId="468">
      <pivotArea dataOnly="0" labelOnly="1" fieldPosition="0">
        <references count="1">
          <reference field="12" count="1" defaultSubtotal="1">
            <x v="0"/>
          </reference>
        </references>
      </pivotArea>
    </format>
    <format dxfId="467">
      <pivotArea collapsedLevelsAreSubtotals="1" fieldPosition="0">
        <references count="1">
          <reference field="12" count="1" defaultSubtotal="1">
            <x v="1"/>
          </reference>
        </references>
      </pivotArea>
    </format>
    <format dxfId="466">
      <pivotArea dataOnly="0" labelOnly="1" fieldPosition="0">
        <references count="1">
          <reference field="12" count="1" defaultSubtotal="1">
            <x v="1"/>
          </reference>
        </references>
      </pivotArea>
    </format>
    <format dxfId="465">
      <pivotArea collapsedLevelsAreSubtotals="1" fieldPosition="0">
        <references count="1">
          <reference field="12" count="1" defaultSubtotal="1">
            <x v="3"/>
          </reference>
        </references>
      </pivotArea>
    </format>
    <format dxfId="464">
      <pivotArea dataOnly="0" labelOnly="1" fieldPosition="0">
        <references count="1">
          <reference field="12" count="1" defaultSubtotal="1">
            <x v="3"/>
          </reference>
        </references>
      </pivotArea>
    </format>
    <format dxfId="463">
      <pivotArea collapsedLevelsAreSubtotals="1" fieldPosition="0">
        <references count="1">
          <reference field="12" count="1" defaultSubtotal="1">
            <x v="4"/>
          </reference>
        </references>
      </pivotArea>
    </format>
    <format dxfId="462">
      <pivotArea dataOnly="0" labelOnly="1" fieldPosition="0">
        <references count="1">
          <reference field="12" count="1" defaultSubtotal="1">
            <x v="4"/>
          </reference>
        </references>
      </pivotArea>
    </format>
    <format dxfId="461">
      <pivotArea dataOnly="0" labelOnly="1" fieldPosition="0">
        <references count="1">
          <reference field="12" count="1">
            <x v="0"/>
          </reference>
        </references>
      </pivotArea>
    </format>
    <format dxfId="460">
      <pivotArea dataOnly="0" labelOnly="1" fieldPosition="0">
        <references count="1">
          <reference field="12" count="1">
            <x v="1"/>
          </reference>
        </references>
      </pivotArea>
    </format>
    <format dxfId="459">
      <pivotArea collapsedLevelsAreSubtotals="1" fieldPosition="0">
        <references count="1">
          <reference field="12" count="1" defaultSubtotal="1">
            <x v="1"/>
          </reference>
        </references>
      </pivotArea>
    </format>
    <format dxfId="458">
      <pivotArea dataOnly="0" labelOnly="1" fieldPosition="0">
        <references count="1">
          <reference field="12" count="1" defaultSubtotal="1">
            <x v="1"/>
          </reference>
        </references>
      </pivotArea>
    </format>
    <format dxfId="457">
      <pivotArea collapsedLevelsAreSubtotals="1" fieldPosition="0">
        <references count="1">
          <reference field="12" count="1" defaultSubtotal="1">
            <x v="3"/>
          </reference>
        </references>
      </pivotArea>
    </format>
    <format dxfId="456">
      <pivotArea dataOnly="0" labelOnly="1" fieldPosition="0">
        <references count="1">
          <reference field="12" count="1" defaultSubtotal="1">
            <x v="3"/>
          </reference>
        </references>
      </pivotArea>
    </format>
    <format dxfId="455">
      <pivotArea collapsedLevelsAreSubtotals="1" fieldPosition="0">
        <references count="1">
          <reference field="12" count="1" defaultSubtotal="1">
            <x v="4"/>
          </reference>
        </references>
      </pivotArea>
    </format>
    <format dxfId="454">
      <pivotArea dataOnly="0" labelOnly="1" fieldPosition="0">
        <references count="1">
          <reference field="12" count="1" defaultSubtotal="1">
            <x v="4"/>
          </reference>
        </references>
      </pivotArea>
    </format>
    <format dxfId="453">
      <pivotArea outline="0" fieldPosition="0">
        <references count="1">
          <reference field="4294967294" count="1">
            <x v="1"/>
          </reference>
        </references>
      </pivotArea>
    </format>
    <format dxfId="452">
      <pivotArea outline="0" collapsedLevelsAreSubtotals="1" fieldPosition="0"/>
    </format>
    <format dxfId="451">
      <pivotArea field="6" type="button" dataOnly="0" labelOnly="1" outline="0" axis="axisCol" fieldPosition="0"/>
    </format>
    <format dxfId="450">
      <pivotArea field="-2" type="button" dataOnly="0" labelOnly="1" outline="0" axis="axisCol" fieldPosition="1"/>
    </format>
    <format dxfId="449">
      <pivotArea type="topRight" dataOnly="0" labelOnly="1" outline="0" fieldPosition="0"/>
    </format>
    <format dxfId="448">
      <pivotArea dataOnly="0" labelOnly="1" fieldPosition="0">
        <references count="1">
          <reference field="6" count="0"/>
        </references>
      </pivotArea>
    </format>
    <format dxfId="447">
      <pivotArea field="6" dataOnly="0" labelOnly="1" outline="0" axis="axisCol" fieldPosition="0">
        <references count="1">
          <reference field="4294967294" count="1" selected="0">
            <x v="0"/>
          </reference>
        </references>
      </pivotArea>
    </format>
    <format dxfId="446">
      <pivotArea field="6" dataOnly="0" labelOnly="1" outline="0" axis="axisCol" fieldPosition="0">
        <references count="1">
          <reference field="4294967294" count="1" selected="0">
            <x v="1"/>
          </reference>
        </references>
      </pivotArea>
    </format>
    <format dxfId="445">
      <pivotArea field="6" dataOnly="0" labelOnly="1" outline="0" axis="axisCol" fieldPosition="0">
        <references count="1">
          <reference field="4294967294" count="1" selected="0">
            <x v="2"/>
          </reference>
        </references>
      </pivotArea>
    </format>
    <format dxfId="44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6" count="0" selected="0"/>
        </references>
      </pivotArea>
    </format>
    <format dxfId="443">
      <pivotArea dataOnly="0" labelOnly="1" fieldPosition="0">
        <references count="1">
          <reference field="6" count="0"/>
        </references>
      </pivotArea>
    </format>
    <format dxfId="442">
      <pivotArea outline="0" collapsedLevelsAreSubtotals="1" fieldPosition="0"/>
    </format>
    <format dxfId="441">
      <pivotArea dataOnly="0" labelOnly="1" fieldPosition="0">
        <references count="1">
          <reference field="6" count="0"/>
        </references>
      </pivotArea>
    </format>
    <format dxfId="44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6" count="0" selected="0"/>
        </references>
      </pivotArea>
    </format>
    <format dxfId="439">
      <pivotArea outline="0" collapsedLevelsAreSubtotals="1" fieldPosition="0"/>
    </format>
    <format dxfId="438">
      <pivotArea dataOnly="0" labelOnly="1" fieldPosition="0">
        <references count="1">
          <reference field="6" count="0"/>
        </references>
      </pivotArea>
    </format>
    <format dxfId="43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6" count="0" selected="0"/>
        </references>
      </pivotArea>
    </format>
    <format dxfId="436">
      <pivotArea outline="0" collapsedLevelsAreSubtotals="1" fieldPosition="0">
        <references count="2">
          <reference field="4294967294" count="1" selected="0">
            <x v="1"/>
          </reference>
          <reference field="6" count="0" selected="0"/>
        </references>
      </pivotArea>
    </format>
    <format dxfId="435">
      <pivotArea field="12" collapsedLevelsAreSubtotals="1" axis="axisRow" fieldPosition="0">
        <references count="3">
          <reference field="4294967294" count="1" selected="0">
            <x v="1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34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433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432">
      <pivotArea field="12" collapsedLevelsAreSubtotals="1" axis="axisRow" fieldPosition="0">
        <references count="3">
          <reference field="4294967294" count="1" selected="0">
            <x v="1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431">
      <pivotArea field="12" collapsedLevelsAreSubtotals="1" axis="axisRow" fieldPosition="0">
        <references count="3">
          <reference field="4294967294" count="1" selected="0">
            <x v="1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430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429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428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427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426">
      <pivotArea field="12" collapsedLevelsAreSubtotals="1" axis="axisRow" fieldPosition="0">
        <references count="5">
          <reference field="4294967294" count="1" selected="0">
            <x v="1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425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424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423">
      <pivotArea field="12" collapsedLevelsAreSubtotals="1" axis="axisRow" fieldPosition="0">
        <references count="3">
          <reference field="4294967294" count="1" selected="0">
            <x v="1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422">
      <pivotArea field="12" collapsedLevelsAreSubtotals="1" axis="axisRow" fieldPosition="0">
        <references count="2">
          <reference field="4294967294" count="1" selected="0">
            <x v="1"/>
          </reference>
          <reference field="12" count="1" defaultSubtotal="1">
            <x v="0"/>
          </reference>
        </references>
      </pivotArea>
    </format>
    <format dxfId="421">
      <pivotArea field="12" collapsedLevelsAreSubtotals="1" axis="axisRow" fieldPosition="0">
        <references count="2">
          <reference field="4294967294" count="1" selected="0">
            <x v="1"/>
          </reference>
          <reference field="12" count="1">
            <x v="1"/>
          </reference>
        </references>
      </pivotArea>
    </format>
    <format dxfId="420">
      <pivotArea field="12" collapsedLevelsAreSubtotals="1" axis="axisRow" fieldPosition="0">
        <references count="3">
          <reference field="4294967294" count="1" selected="0">
            <x v="1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419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418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417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416">
      <pivotArea field="12" collapsedLevelsAreSubtotals="1" axis="axisRow" fieldPosition="0">
        <references count="3">
          <reference field="4294967294" count="1" selected="0">
            <x v="1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415">
      <pivotArea field="12" collapsedLevelsAreSubtotals="1" axis="axisRow" fieldPosition="0">
        <references count="2">
          <reference field="4294967294" count="1" selected="0">
            <x v="1"/>
          </reference>
          <reference field="12" count="1" defaultSubtotal="1">
            <x v="1"/>
          </reference>
        </references>
      </pivotArea>
    </format>
    <format dxfId="414">
      <pivotArea grandRow="1" grandCol="1"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1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>
            <x v="0"/>
          </reference>
        </references>
      </pivotArea>
    </format>
    <format dxfId="41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1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>
            <x v="0"/>
          </reference>
        </references>
      </pivotArea>
    </format>
    <format dxfId="41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0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>
            <x v="0"/>
          </reference>
        </references>
      </pivotArea>
    </format>
    <format dxfId="40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0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>
            <x v="0"/>
          </reference>
        </references>
      </pivotArea>
    </format>
    <format dxfId="40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0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>
            <x v="0"/>
          </reference>
        </references>
      </pivotArea>
    </format>
    <format dxfId="40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0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>
            <x v="0"/>
          </reference>
        </references>
      </pivotArea>
    </format>
    <format dxfId="40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0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40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39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39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39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39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39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39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393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39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39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39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38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38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38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38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38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 defaultSubtotal="1">
            <x v="0"/>
          </reference>
        </references>
      </pivotArea>
    </format>
    <format dxfId="38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>
            <x v="1"/>
          </reference>
        </references>
      </pivotArea>
    </format>
    <format dxfId="38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38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38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38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37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37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 defaultSubtotal="1">
            <x v="1"/>
          </reference>
        </references>
      </pivotArea>
    </format>
    <format dxfId="37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>
            <x v="2"/>
          </reference>
        </references>
      </pivotArea>
    </format>
    <format dxfId="37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>
            <x v="3"/>
          </reference>
        </references>
      </pivotArea>
    </format>
    <format dxfId="37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37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 defaultSubtotal="1">
            <x v="3"/>
          </reference>
        </references>
      </pivotArea>
    </format>
    <format dxfId="373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7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37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37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36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36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36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36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365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36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36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362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36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36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35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35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35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35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35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35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 defaultSubtotal="1">
            <x v="0"/>
          </reference>
        </references>
      </pivotArea>
    </format>
    <format dxfId="35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>
            <x v="1"/>
          </reference>
        </references>
      </pivotArea>
    </format>
    <format dxfId="35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35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35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34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34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34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 defaultSubtotal="1">
            <x v="1"/>
          </reference>
        </references>
      </pivotArea>
    </format>
    <format dxfId="34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>
            <x v="2"/>
          </reference>
        </references>
      </pivotArea>
    </format>
    <format dxfId="34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34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34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34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 defaultSubtotal="1">
            <x v="2"/>
          </reference>
        </references>
      </pivotArea>
    </format>
    <format dxfId="34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>
            <x v="3"/>
          </reference>
        </references>
      </pivotArea>
    </format>
    <format dxfId="34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33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 defaultSubtotal="1">
            <x v="3"/>
          </reference>
        </references>
      </pivotArea>
    </format>
    <format dxfId="33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>
            <x v="4"/>
          </reference>
        </references>
      </pivotArea>
    </format>
    <format dxfId="33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33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 defaultSubtotal="1">
            <x v="4"/>
          </reference>
        </references>
      </pivotArea>
    </format>
    <format dxfId="33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33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33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33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33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33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32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328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32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32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325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32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32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32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32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32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31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31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31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 defaultSubtotal="1">
            <x v="0"/>
          </reference>
        </references>
      </pivotArea>
    </format>
    <format dxfId="31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>
            <x v="1"/>
          </reference>
        </references>
      </pivotArea>
    </format>
    <format dxfId="31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31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31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31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31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31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 defaultSubtotal="1">
            <x v="1"/>
          </reference>
        </references>
      </pivotArea>
    </format>
    <format dxfId="30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>
            <x v="2"/>
          </reference>
        </references>
      </pivotArea>
    </format>
    <format dxfId="30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30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30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30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 defaultSubtotal="1">
            <x v="2"/>
          </reference>
        </references>
      </pivotArea>
    </format>
    <format dxfId="30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>
            <x v="3"/>
          </reference>
        </references>
      </pivotArea>
    </format>
    <format dxfId="30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30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 defaultSubtotal="1">
            <x v="3"/>
          </reference>
        </references>
      </pivotArea>
    </format>
    <format dxfId="30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>
            <x v="4"/>
          </reference>
        </references>
      </pivotArea>
    </format>
    <format dxfId="30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29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 defaultSubtotal="1">
            <x v="4"/>
          </reference>
        </references>
      </pivotArea>
    </format>
    <format dxfId="29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29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29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29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29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29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29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291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29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28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288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28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28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28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28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28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28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28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28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 defaultSubtotal="1">
            <x v="0"/>
          </reference>
        </references>
      </pivotArea>
    </format>
    <format dxfId="27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>
            <x v="1"/>
          </reference>
        </references>
      </pivotArea>
    </format>
    <format dxfId="27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27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27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27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27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27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 defaultSubtotal="1">
            <x v="1"/>
          </reference>
        </references>
      </pivotArea>
    </format>
    <format dxfId="27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>
            <x v="2"/>
          </reference>
        </references>
      </pivotArea>
    </format>
    <format dxfId="27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27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26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26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 defaultSubtotal="1">
            <x v="2"/>
          </reference>
        </references>
      </pivotArea>
    </format>
    <format dxfId="26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>
            <x v="3"/>
          </reference>
        </references>
      </pivotArea>
    </format>
    <format dxfId="26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26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 defaultSubtotal="1">
            <x v="3"/>
          </reference>
        </references>
      </pivotArea>
    </format>
    <format dxfId="26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>
            <x v="4"/>
          </reference>
        </references>
      </pivotArea>
    </format>
    <format dxfId="26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26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 defaultSubtotal="1">
            <x v="4"/>
          </reference>
        </references>
      </pivotArea>
    </format>
    <format dxfId="26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26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25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25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25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25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25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254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25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25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251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25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24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24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24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24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24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24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24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 defaultSubtotal="1">
            <x v="0"/>
          </reference>
        </references>
      </pivotArea>
    </format>
    <format dxfId="24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>
            <x v="1"/>
          </reference>
        </references>
      </pivotArea>
    </format>
    <format dxfId="24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24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23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23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23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23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 defaultSubtotal="1">
            <x v="1"/>
          </reference>
        </references>
      </pivotArea>
    </format>
    <format dxfId="23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>
            <x v="2"/>
          </reference>
        </references>
      </pivotArea>
    </format>
    <format dxfId="23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23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23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23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 defaultSubtotal="1">
            <x v="2"/>
          </reference>
        </references>
      </pivotArea>
    </format>
    <format dxfId="23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>
            <x v="3"/>
          </reference>
        </references>
      </pivotArea>
    </format>
    <format dxfId="22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22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 defaultSubtotal="1">
            <x v="3"/>
          </reference>
        </references>
      </pivotArea>
    </format>
    <format dxfId="22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>
            <x v="4"/>
          </reference>
        </references>
      </pivotArea>
    </format>
    <format dxfId="22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22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 defaultSubtotal="1">
            <x v="4"/>
          </reference>
        </references>
      </pivotArea>
    </format>
    <format dxfId="22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22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22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22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22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21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21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217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21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21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214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21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21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21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21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20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20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20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20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 defaultSubtotal="1">
            <x v="0"/>
          </reference>
        </references>
      </pivotArea>
    </format>
    <format dxfId="20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>
            <x v="1"/>
          </reference>
        </references>
      </pivotArea>
    </format>
    <format dxfId="20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20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20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20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20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19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 defaultSubtotal="1">
            <x v="1"/>
          </reference>
        </references>
      </pivotArea>
    </format>
    <format dxfId="19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>
            <x v="2"/>
          </reference>
        </references>
      </pivotArea>
    </format>
    <format dxfId="19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19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19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19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 defaultSubtotal="1">
            <x v="2"/>
          </reference>
        </references>
      </pivotArea>
    </format>
    <format dxfId="19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>
            <x v="3"/>
          </reference>
        </references>
      </pivotArea>
    </format>
    <format dxfId="19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19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 defaultSubtotal="1">
            <x v="3"/>
          </reference>
        </references>
      </pivotArea>
    </format>
    <format dxfId="19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>
            <x v="4"/>
          </reference>
        </references>
      </pivotArea>
    </format>
    <format dxfId="18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18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 defaultSubtotal="1">
            <x v="4"/>
          </reference>
        </references>
      </pivotArea>
    </format>
    <format dxfId="18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18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18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18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18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18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18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180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17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17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177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17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17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17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17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17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17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17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16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 defaultSubtotal="1">
            <x v="0"/>
          </reference>
        </references>
      </pivotArea>
    </format>
    <format dxfId="16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>
            <x v="1"/>
          </reference>
        </references>
      </pivotArea>
    </format>
    <format dxfId="16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16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16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16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16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16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 defaultSubtotal="1">
            <x v="1"/>
          </reference>
        </references>
      </pivotArea>
    </format>
    <format dxfId="16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>
            <x v="2"/>
          </reference>
        </references>
      </pivotArea>
    </format>
    <format dxfId="16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15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15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15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 defaultSubtotal="1">
            <x v="2"/>
          </reference>
        </references>
      </pivotArea>
    </format>
    <format dxfId="15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>
            <x v="3"/>
          </reference>
        </references>
      </pivotArea>
    </format>
    <format dxfId="15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15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 defaultSubtotal="1">
            <x v="3"/>
          </reference>
        </references>
      </pivotArea>
    </format>
    <format dxfId="15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>
            <x v="4"/>
          </reference>
        </references>
      </pivotArea>
    </format>
    <format dxfId="15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15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 defaultSubtotal="1">
            <x v="4"/>
          </reference>
        </references>
      </pivotArea>
    </format>
    <format dxfId="15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14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14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14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14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14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14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143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14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14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140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13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13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13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13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13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13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13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13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 defaultSubtotal="1">
            <x v="0"/>
          </reference>
        </references>
      </pivotArea>
    </format>
    <format dxfId="13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>
            <x v="1"/>
          </reference>
        </references>
      </pivotArea>
    </format>
    <format dxfId="13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12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12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12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12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12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 defaultSubtotal="1">
            <x v="1"/>
          </reference>
        </references>
      </pivotArea>
    </format>
    <format dxfId="12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>
            <x v="2"/>
          </reference>
        </references>
      </pivotArea>
    </format>
    <format dxfId="12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12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12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12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 defaultSubtotal="1">
            <x v="2"/>
          </reference>
        </references>
      </pivotArea>
    </format>
    <format dxfId="11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>
            <x v="3"/>
          </reference>
        </references>
      </pivotArea>
    </format>
    <format dxfId="11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11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 defaultSubtotal="1">
            <x v="3"/>
          </reference>
        </references>
      </pivotArea>
    </format>
    <format dxfId="11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>
            <x v="4"/>
          </reference>
        </references>
      </pivotArea>
    </format>
    <format dxfId="11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11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 defaultSubtotal="1">
            <x v="4"/>
          </reference>
        </references>
      </pivotArea>
    </format>
    <format dxfId="11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11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11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11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10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10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10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106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10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10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103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10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10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10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9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9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9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9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9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 defaultSubtotal="1">
            <x v="0"/>
          </reference>
        </references>
      </pivotArea>
    </format>
    <format dxfId="9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>
            <x v="1"/>
          </reference>
        </references>
      </pivotArea>
    </format>
    <format dxfId="9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9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9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9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8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8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 defaultSubtotal="1">
            <x v="1"/>
          </reference>
        </references>
      </pivotArea>
    </format>
    <format dxfId="8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>
            <x v="2"/>
          </reference>
        </references>
      </pivotArea>
    </format>
    <format dxfId="8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8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8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8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 defaultSubtotal="1">
            <x v="2"/>
          </reference>
        </references>
      </pivotArea>
    </format>
    <format dxfId="8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>
            <x v="3"/>
          </reference>
        </references>
      </pivotArea>
    </format>
    <format dxfId="8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8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 defaultSubtotal="1">
            <x v="3"/>
          </reference>
        </references>
      </pivotArea>
    </format>
    <format dxfId="7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>
            <x v="4"/>
          </reference>
        </references>
      </pivotArea>
    </format>
    <format dxfId="7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7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 defaultSubtotal="1">
            <x v="4"/>
          </reference>
        </references>
      </pivotArea>
    </format>
    <format dxfId="7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7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7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7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7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7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7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69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6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6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66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6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6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6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6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6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6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5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5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 defaultSubtotal="1">
            <x v="0"/>
          </reference>
        </references>
      </pivotArea>
    </format>
    <format dxfId="5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>
            <x v="1"/>
          </reference>
        </references>
      </pivotArea>
    </format>
    <format dxfId="5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5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5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5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5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5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 defaultSubtotal="1">
            <x v="1"/>
          </reference>
        </references>
      </pivotArea>
    </format>
    <format dxfId="5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>
            <x v="2"/>
          </reference>
        </references>
      </pivotArea>
    </format>
    <format dxfId="4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4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4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4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 defaultSubtotal="1">
            <x v="2"/>
          </reference>
        </references>
      </pivotArea>
    </format>
    <format dxfId="4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>
            <x v="3"/>
          </reference>
        </references>
      </pivotArea>
    </format>
    <format dxfId="4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4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 defaultSubtotal="1">
            <x v="3"/>
          </reference>
        </references>
      </pivotArea>
    </format>
    <format dxfId="4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>
            <x v="4"/>
          </reference>
        </references>
      </pivotArea>
    </format>
    <format dxfId="4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4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 defaultSubtotal="1">
            <x v="4"/>
          </reference>
        </references>
      </pivotArea>
    </format>
    <format dxfId="39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38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37">
      <pivotArea field="12" collapsedLevelsAreSubtotals="1" axis="axisRow" fieldPosition="0">
        <references count="3">
          <reference field="4294967294" count="1" selected="0">
            <x v="2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36">
      <pivotArea field="12" collapsedLevelsAreSubtotals="1" axis="axisRow" fieldPosition="0">
        <references count="3">
          <reference field="4294967294" count="1" selected="0">
            <x v="2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35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34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33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32">
      <pivotArea field="12" collapsedLevelsAreSubtotals="1" axis="axisRow" fieldPosition="0">
        <references count="5">
          <reference field="4294967294" count="1" selected="0">
            <x v="2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31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30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29">
      <pivotArea field="12" collapsedLevelsAreSubtotals="1" axis="axisRow" fieldPosition="0">
        <references count="5">
          <reference field="4294967294" count="1" selected="0">
            <x v="2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28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27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26">
      <pivotArea field="12" collapsedLevelsAreSubtotals="1" axis="axisRow" fieldPosition="0">
        <references count="3">
          <reference field="4294967294" count="1" selected="0">
            <x v="2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25">
      <pivotArea field="12" collapsedLevelsAreSubtotals="1" axis="axisRow" fieldPosition="0">
        <references count="3">
          <reference field="4294967294" count="1" selected="0">
            <x v="2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24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23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22">
      <pivotArea field="12" collapsedLevelsAreSubtotals="1" axis="axisRow" fieldPosition="0">
        <references count="3">
          <reference field="4294967294" count="1" selected="0">
            <x v="2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21">
      <pivotArea field="12" collapsedLevelsAreSubtotals="1" axis="axisRow" fieldPosition="0">
        <references count="2">
          <reference field="4294967294" count="1" selected="0">
            <x v="2"/>
          </reference>
          <reference field="12" count="1" defaultSubtotal="1">
            <x v="0"/>
          </reference>
        </references>
      </pivotArea>
    </format>
    <format dxfId="20">
      <pivotArea field="12" collapsedLevelsAreSubtotals="1" axis="axisRow" fieldPosition="0">
        <references count="2">
          <reference field="4294967294" count="1" selected="0">
            <x v="2"/>
          </reference>
          <reference field="12" count="1">
            <x v="1"/>
          </reference>
        </references>
      </pivotArea>
    </format>
    <format dxfId="19">
      <pivotArea field="12" collapsedLevelsAreSubtotals="1" axis="axisRow" fieldPosition="0">
        <references count="3">
          <reference field="4294967294" count="1" selected="0">
            <x v="2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18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17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16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15">
      <pivotArea field="12" collapsedLevelsAreSubtotals="1" axis="axisRow" fieldPosition="0">
        <references count="3">
          <reference field="4294967294" count="1" selected="0">
            <x v="2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14">
      <pivotArea field="12" collapsedLevelsAreSubtotals="1" axis="axisRow" fieldPosition="0">
        <references count="2">
          <reference field="4294967294" count="1" selected="0">
            <x v="2"/>
          </reference>
          <reference field="12" count="1" defaultSubtotal="1">
            <x v="1"/>
          </reference>
        </references>
      </pivotArea>
    </format>
    <format dxfId="13">
      <pivotArea field="12" collapsedLevelsAreSubtotals="1" axis="axisRow" fieldPosition="0">
        <references count="2">
          <reference field="4294967294" count="1" selected="0">
            <x v="2"/>
          </reference>
          <reference field="12" count="1">
            <x v="2"/>
          </reference>
        </references>
      </pivotArea>
    </format>
    <format dxfId="12">
      <pivotArea field="12" collapsedLevelsAreSubtotals="1" axis="axisRow" fieldPosition="0">
        <references count="3">
          <reference field="4294967294" count="1" selected="0">
            <x v="2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11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10">
      <pivotArea field="12" collapsedLevelsAreSubtotals="1" axis="axisRow" fieldPosition="0">
        <references count="3">
          <reference field="4294967294" count="1" selected="0">
            <x v="2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9">
      <pivotArea field="12" collapsedLevelsAreSubtotals="1" axis="axisRow" fieldPosition="0">
        <references count="2">
          <reference field="4294967294" count="1" selected="0">
            <x v="2"/>
          </reference>
          <reference field="12" count="1" defaultSubtotal="1">
            <x v="2"/>
          </reference>
        </references>
      </pivotArea>
    </format>
    <format dxfId="8">
      <pivotArea field="12" collapsedLevelsAreSubtotals="1" axis="axisRow" fieldPosition="0">
        <references count="2">
          <reference field="4294967294" count="1" selected="0">
            <x v="2"/>
          </reference>
          <reference field="12" count="1">
            <x v="3"/>
          </reference>
        </references>
      </pivotArea>
    </format>
    <format dxfId="7">
      <pivotArea field="12" collapsedLevelsAreSubtotals="1" axis="axisRow" fieldPosition="0">
        <references count="3">
          <reference field="4294967294" count="1" selected="0">
            <x v="2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6">
      <pivotArea field="12" collapsedLevelsAreSubtotals="1" axis="axisRow" fieldPosition="0">
        <references count="2">
          <reference field="4294967294" count="1" selected="0">
            <x v="2"/>
          </reference>
          <reference field="12" count="1" defaultSubtotal="1">
            <x v="3"/>
          </reference>
        </references>
      </pivotArea>
    </format>
    <format dxfId="5">
      <pivotArea field="12" collapsedLevelsAreSubtotals="1" axis="axisRow" fieldPosition="0">
        <references count="2">
          <reference field="4294967294" count="1" selected="0">
            <x v="2"/>
          </reference>
          <reference field="12" count="1">
            <x v="4"/>
          </reference>
        </references>
      </pivotArea>
    </format>
    <format dxfId="4">
      <pivotArea field="12" collapsedLevelsAreSubtotals="1" axis="axisRow" fieldPosition="0">
        <references count="3">
          <reference field="4294967294" count="1" selected="0">
            <x v="2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3">
      <pivotArea field="12" collapsedLevelsAreSubtotals="1" axis="axisRow" fieldPosition="0">
        <references count="2">
          <reference field="4294967294" count="1" selected="0">
            <x v="2"/>
          </reference>
          <reference field="12" count="1" defaultSubtotal="1">
            <x v="4"/>
          </reference>
        </references>
      </pivotArea>
    </format>
    <format dxfId="2">
      <pivotArea dataOnly="0" outline="0" fieldPosition="0">
        <references count="1">
          <reference field="4294967294" count="1">
            <x v="2"/>
          </reference>
        </references>
      </pivotArea>
    </format>
    <format dxfId="1">
      <pivotArea dataOnly="0" outline="0" fieldPosition="0">
        <references count="1">
          <reference field="4294967294" count="1">
            <x v="2"/>
          </reference>
        </references>
      </pivotArea>
    </format>
    <format dxfId="0">
      <pivotArea dataOnly="0" outline="0" fieldPosition="0">
        <references count="1">
          <reference field="4294967294" count="1">
            <x v="1"/>
          </reference>
        </references>
      </pivotArea>
    </format>
  </formats>
  <pivotTableStyleInfo name="PivotStyleLight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5D4A9-CFE5-45E9-8715-63561C41FC73}">
  <sheetPr codeName="Feuil4"/>
  <dimension ref="A1:O381"/>
  <sheetViews>
    <sheetView showGridLines="0" topLeftCell="E42" workbookViewId="0">
      <selection activeCell="J67" sqref="J67"/>
    </sheetView>
  </sheetViews>
  <sheetFormatPr baseColWidth="10" defaultRowHeight="15" x14ac:dyDescent="0.25"/>
  <cols>
    <col min="1" max="1" width="14.42578125" style="44" bestFit="1" customWidth="1"/>
    <col min="2" max="2" width="17.5703125" style="20" bestFit="1" customWidth="1"/>
    <col min="3" max="3" width="13.5703125" style="3" bestFit="1" customWidth="1"/>
    <col min="4" max="4" width="50.42578125" style="3" bestFit="1" customWidth="1"/>
    <col min="5" max="5" width="11.28515625" style="11" bestFit="1" customWidth="1"/>
    <col min="6" max="6" width="13.7109375" style="3" bestFit="1" customWidth="1"/>
    <col min="7" max="7" width="39.28515625" style="3" bestFit="1" customWidth="1"/>
    <col min="8" max="8" width="21.28515625" style="3" bestFit="1" customWidth="1"/>
    <col min="9" max="9" width="8.7109375" style="3" bestFit="1" customWidth="1"/>
    <col min="10" max="10" width="29.7109375" style="3" bestFit="1" customWidth="1"/>
    <col min="11" max="11" width="30.7109375" bestFit="1" customWidth="1"/>
    <col min="12" max="12" width="20" bestFit="1" customWidth="1"/>
    <col min="13" max="14" width="23.42578125" bestFit="1" customWidth="1"/>
  </cols>
  <sheetData>
    <row r="1" spans="1:15" x14ac:dyDescent="0.25">
      <c r="A1" s="44" t="s">
        <v>300</v>
      </c>
      <c r="B1" s="20" t="s">
        <v>301</v>
      </c>
    </row>
    <row r="3" spans="1:15" x14ac:dyDescent="0.25">
      <c r="A3" s="44" t="s">
        <v>302</v>
      </c>
      <c r="B3" s="4">
        <v>45748</v>
      </c>
      <c r="C3" s="5" t="s">
        <v>303</v>
      </c>
      <c r="D3" s="4">
        <v>45777</v>
      </c>
      <c r="G3" s="3" t="s">
        <v>470</v>
      </c>
      <c r="H3" s="3">
        <f>SUMIF(E:E,AND("&gt;=7000000","&lt;=71400000"),F:F)</f>
        <v>0</v>
      </c>
    </row>
    <row r="5" spans="1:15" ht="15.75" thickBot="1" x14ac:dyDescent="0.3">
      <c r="A5" s="56" t="s">
        <v>352</v>
      </c>
      <c r="B5" s="57" t="s">
        <v>305</v>
      </c>
      <c r="C5" s="57" t="s">
        <v>304</v>
      </c>
      <c r="D5" s="57" t="s">
        <v>351</v>
      </c>
      <c r="E5" s="57" t="s">
        <v>298</v>
      </c>
      <c r="F5" s="57" t="s">
        <v>306</v>
      </c>
      <c r="G5" s="57" t="s">
        <v>387</v>
      </c>
      <c r="H5" s="57" t="s">
        <v>407</v>
      </c>
      <c r="I5" s="58" t="s">
        <v>413</v>
      </c>
      <c r="J5" s="8" t="s">
        <v>344</v>
      </c>
      <c r="K5" s="8" t="s">
        <v>345</v>
      </c>
      <c r="L5" s="8" t="s">
        <v>338</v>
      </c>
      <c r="M5" s="8" t="s">
        <v>454</v>
      </c>
      <c r="N5" s="8" t="s">
        <v>471</v>
      </c>
      <c r="O5" s="8" t="s">
        <v>483</v>
      </c>
    </row>
    <row r="6" spans="1:15" ht="15" customHeight="1" x14ac:dyDescent="0.25">
      <c r="A6" s="78">
        <v>45748</v>
      </c>
      <c r="B6" s="21">
        <f>A6</f>
        <v>45748</v>
      </c>
      <c r="C6" s="15">
        <f>YEAR(B6)</f>
        <v>2025</v>
      </c>
      <c r="D6" s="17"/>
      <c r="E6" s="15"/>
      <c r="F6" s="42"/>
      <c r="G6" s="79" t="s">
        <v>388</v>
      </c>
      <c r="H6" s="17"/>
      <c r="I6" s="40"/>
      <c r="J6" s="66" t="s">
        <v>438</v>
      </c>
      <c r="K6" s="66" t="s">
        <v>341</v>
      </c>
      <c r="L6" s="66" t="s">
        <v>325</v>
      </c>
      <c r="M6" s="66" t="s">
        <v>455</v>
      </c>
      <c r="N6" s="68">
        <v>1136690</v>
      </c>
      <c r="O6" s="39" t="str">
        <f t="shared" ref="O6:O58" si="0">IF(A6="","N",IF(A6="MULTIAGENCE","N","O"))</f>
        <v>O</v>
      </c>
    </row>
    <row r="7" spans="1:15" ht="15" customHeight="1" x14ac:dyDescent="0.25">
      <c r="A7" s="78">
        <v>45748</v>
      </c>
      <c r="B7" s="21">
        <f t="shared" ref="B7:B10" si="1">A7</f>
        <v>45748</v>
      </c>
      <c r="C7" s="15">
        <f t="shared" ref="C7:C10" si="2">YEAR(B7)</f>
        <v>2025</v>
      </c>
      <c r="D7" s="17"/>
      <c r="E7" s="15"/>
      <c r="F7" s="42"/>
      <c r="G7" s="79" t="s">
        <v>388</v>
      </c>
      <c r="H7" s="18"/>
      <c r="I7" s="41"/>
      <c r="J7" s="67" t="s">
        <v>437</v>
      </c>
      <c r="K7" s="67" t="s">
        <v>451</v>
      </c>
      <c r="L7" s="67" t="s">
        <v>452</v>
      </c>
      <c r="M7" s="67" t="s">
        <v>455</v>
      </c>
      <c r="N7" s="69">
        <v>-141826</v>
      </c>
      <c r="O7" s="39" t="str">
        <f t="shared" si="0"/>
        <v>O</v>
      </c>
    </row>
    <row r="8" spans="1:15" ht="15" customHeight="1" x14ac:dyDescent="0.25">
      <c r="A8" s="78">
        <v>45748</v>
      </c>
      <c r="B8" s="21">
        <f t="shared" si="1"/>
        <v>45748</v>
      </c>
      <c r="C8" s="15">
        <f t="shared" si="2"/>
        <v>2025</v>
      </c>
      <c r="D8" s="17"/>
      <c r="E8" s="15"/>
      <c r="F8" s="42"/>
      <c r="G8" s="79" t="s">
        <v>388</v>
      </c>
      <c r="H8" s="18"/>
      <c r="I8" s="41"/>
      <c r="J8" s="66" t="s">
        <v>437</v>
      </c>
      <c r="K8" s="66" t="s">
        <v>472</v>
      </c>
      <c r="L8" s="66" t="s">
        <v>314</v>
      </c>
      <c r="M8" s="66" t="s">
        <v>455</v>
      </c>
      <c r="N8" s="68">
        <v>-815920</v>
      </c>
      <c r="O8" s="39" t="str">
        <f t="shared" si="0"/>
        <v>O</v>
      </c>
    </row>
    <row r="9" spans="1:15" ht="15" customHeight="1" x14ac:dyDescent="0.25">
      <c r="A9" s="78">
        <v>45748</v>
      </c>
      <c r="B9" s="21">
        <f t="shared" si="1"/>
        <v>45748</v>
      </c>
      <c r="C9" s="15">
        <f t="shared" si="2"/>
        <v>2025</v>
      </c>
      <c r="D9" s="17"/>
      <c r="E9" s="15"/>
      <c r="F9" s="42"/>
      <c r="G9" s="79" t="s">
        <v>388</v>
      </c>
      <c r="H9" s="18"/>
      <c r="I9" s="41"/>
      <c r="J9" s="66" t="s">
        <v>442</v>
      </c>
      <c r="K9" s="66" t="s">
        <v>433</v>
      </c>
      <c r="L9" s="66" t="s">
        <v>452</v>
      </c>
      <c r="M9" s="66" t="s">
        <v>380</v>
      </c>
      <c r="N9" s="68">
        <v>-19671</v>
      </c>
      <c r="O9" s="39" t="str">
        <f t="shared" si="0"/>
        <v>O</v>
      </c>
    </row>
    <row r="10" spans="1:15" ht="15" customHeight="1" x14ac:dyDescent="0.25">
      <c r="A10" s="78">
        <v>45748</v>
      </c>
      <c r="B10" s="21">
        <f t="shared" si="1"/>
        <v>45748</v>
      </c>
      <c r="C10" s="15">
        <f t="shared" si="2"/>
        <v>2025</v>
      </c>
      <c r="D10" s="17"/>
      <c r="E10" s="15"/>
      <c r="F10" s="42"/>
      <c r="G10" s="79" t="s">
        <v>388</v>
      </c>
      <c r="H10" s="18"/>
      <c r="I10" s="41"/>
      <c r="J10" s="67" t="s">
        <v>442</v>
      </c>
      <c r="K10" s="67" t="s">
        <v>312</v>
      </c>
      <c r="L10" s="67" t="s">
        <v>317</v>
      </c>
      <c r="M10" s="67" t="s">
        <v>380</v>
      </c>
      <c r="N10" s="69">
        <v>-16146</v>
      </c>
      <c r="O10" s="39" t="str">
        <f t="shared" si="0"/>
        <v>O</v>
      </c>
    </row>
    <row r="11" spans="1:15" ht="15" customHeight="1" x14ac:dyDescent="0.25">
      <c r="A11" s="78">
        <v>45778</v>
      </c>
      <c r="B11" s="21">
        <f>A11</f>
        <v>45778</v>
      </c>
      <c r="C11" s="15">
        <f>YEAR(B11)</f>
        <v>2025</v>
      </c>
      <c r="D11" s="17"/>
      <c r="E11" s="15"/>
      <c r="F11" s="42"/>
      <c r="G11" s="79" t="s">
        <v>388</v>
      </c>
      <c r="H11" s="17"/>
      <c r="I11" s="40"/>
      <c r="J11" s="66" t="s">
        <v>438</v>
      </c>
      <c r="K11" s="66" t="s">
        <v>341</v>
      </c>
      <c r="L11" s="66" t="s">
        <v>325</v>
      </c>
      <c r="M11" s="66" t="s">
        <v>455</v>
      </c>
      <c r="N11" s="68">
        <v>1136690</v>
      </c>
      <c r="O11" s="39" t="str">
        <f t="shared" si="0"/>
        <v>O</v>
      </c>
    </row>
    <row r="12" spans="1:15" ht="15" customHeight="1" x14ac:dyDescent="0.25">
      <c r="A12" s="78">
        <v>45778</v>
      </c>
      <c r="B12" s="21">
        <f t="shared" ref="B12:B15" si="3">A12</f>
        <v>45778</v>
      </c>
      <c r="C12" s="15">
        <f t="shared" ref="C12:C15" si="4">YEAR(B12)</f>
        <v>2025</v>
      </c>
      <c r="D12" s="17"/>
      <c r="E12" s="15"/>
      <c r="F12" s="42"/>
      <c r="G12" s="79" t="s">
        <v>388</v>
      </c>
      <c r="H12" s="18"/>
      <c r="I12" s="41"/>
      <c r="J12" s="67" t="s">
        <v>437</v>
      </c>
      <c r="K12" s="67" t="s">
        <v>451</v>
      </c>
      <c r="L12" s="67" t="s">
        <v>452</v>
      </c>
      <c r="M12" s="67" t="s">
        <v>455</v>
      </c>
      <c r="N12" s="69">
        <v>-141826</v>
      </c>
      <c r="O12" s="39" t="str">
        <f t="shared" si="0"/>
        <v>O</v>
      </c>
    </row>
    <row r="13" spans="1:15" ht="15" customHeight="1" x14ac:dyDescent="0.25">
      <c r="A13" s="78">
        <v>45778</v>
      </c>
      <c r="B13" s="21">
        <f t="shared" si="3"/>
        <v>45778</v>
      </c>
      <c r="C13" s="15">
        <f t="shared" si="4"/>
        <v>2025</v>
      </c>
      <c r="D13" s="17"/>
      <c r="E13" s="15"/>
      <c r="F13" s="42"/>
      <c r="G13" s="79" t="s">
        <v>388</v>
      </c>
      <c r="H13" s="18"/>
      <c r="I13" s="41"/>
      <c r="J13" s="66" t="s">
        <v>437</v>
      </c>
      <c r="K13" s="66" t="s">
        <v>472</v>
      </c>
      <c r="L13" s="66" t="s">
        <v>314</v>
      </c>
      <c r="M13" s="66" t="s">
        <v>455</v>
      </c>
      <c r="N13" s="68">
        <v>-815920</v>
      </c>
      <c r="O13" s="39" t="str">
        <f t="shared" si="0"/>
        <v>O</v>
      </c>
    </row>
    <row r="14" spans="1:15" ht="15" customHeight="1" x14ac:dyDescent="0.25">
      <c r="A14" s="78">
        <v>45778</v>
      </c>
      <c r="B14" s="21">
        <f t="shared" si="3"/>
        <v>45778</v>
      </c>
      <c r="C14" s="15">
        <f t="shared" si="4"/>
        <v>2025</v>
      </c>
      <c r="D14" s="17"/>
      <c r="E14" s="15"/>
      <c r="F14" s="42"/>
      <c r="G14" s="79" t="s">
        <v>388</v>
      </c>
      <c r="H14" s="18"/>
      <c r="I14" s="41"/>
      <c r="J14" s="66" t="s">
        <v>442</v>
      </c>
      <c r="K14" s="66" t="s">
        <v>433</v>
      </c>
      <c r="L14" s="66" t="s">
        <v>452</v>
      </c>
      <c r="M14" s="66" t="s">
        <v>380</v>
      </c>
      <c r="N14" s="68">
        <v>-19671</v>
      </c>
      <c r="O14" s="39" t="str">
        <f t="shared" si="0"/>
        <v>O</v>
      </c>
    </row>
    <row r="15" spans="1:15" ht="15" customHeight="1" x14ac:dyDescent="0.25">
      <c r="A15" s="78">
        <v>45778</v>
      </c>
      <c r="B15" s="21">
        <f t="shared" si="3"/>
        <v>45778</v>
      </c>
      <c r="C15" s="15">
        <f t="shared" si="4"/>
        <v>2025</v>
      </c>
      <c r="D15" s="17"/>
      <c r="E15" s="15"/>
      <c r="F15" s="42"/>
      <c r="G15" s="79" t="s">
        <v>388</v>
      </c>
      <c r="H15" s="18"/>
      <c r="I15" s="41"/>
      <c r="J15" s="67" t="s">
        <v>442</v>
      </c>
      <c r="K15" s="67" t="s">
        <v>312</v>
      </c>
      <c r="L15" s="67" t="s">
        <v>317</v>
      </c>
      <c r="M15" s="67" t="s">
        <v>380</v>
      </c>
      <c r="N15" s="69">
        <v>-16146</v>
      </c>
      <c r="O15" s="39" t="str">
        <f t="shared" si="0"/>
        <v>O</v>
      </c>
    </row>
    <row r="16" spans="1:15" ht="15" customHeight="1" x14ac:dyDescent="0.25">
      <c r="A16" s="78">
        <v>45809</v>
      </c>
      <c r="B16" s="21">
        <f>A16</f>
        <v>45809</v>
      </c>
      <c r="C16" s="15">
        <f>YEAR(B16)</f>
        <v>2025</v>
      </c>
      <c r="D16" s="17"/>
      <c r="E16" s="15"/>
      <c r="F16" s="42"/>
      <c r="G16" s="79" t="s">
        <v>388</v>
      </c>
      <c r="H16" s="17"/>
      <c r="I16" s="40"/>
      <c r="J16" s="66" t="s">
        <v>438</v>
      </c>
      <c r="K16" s="66" t="s">
        <v>341</v>
      </c>
      <c r="L16" s="66" t="s">
        <v>325</v>
      </c>
      <c r="M16" s="66" t="s">
        <v>455</v>
      </c>
      <c r="N16" s="68">
        <v>1136690</v>
      </c>
      <c r="O16" s="39" t="str">
        <f t="shared" si="0"/>
        <v>O</v>
      </c>
    </row>
    <row r="17" spans="1:15" ht="15" customHeight="1" x14ac:dyDescent="0.25">
      <c r="A17" s="78">
        <v>45809</v>
      </c>
      <c r="B17" s="21">
        <f t="shared" ref="B17:B20" si="5">A17</f>
        <v>45809</v>
      </c>
      <c r="C17" s="15">
        <f t="shared" ref="C17:C20" si="6">YEAR(B17)</f>
        <v>2025</v>
      </c>
      <c r="D17" s="17"/>
      <c r="E17" s="15"/>
      <c r="F17" s="42"/>
      <c r="G17" s="79" t="s">
        <v>388</v>
      </c>
      <c r="H17" s="18"/>
      <c r="I17" s="41"/>
      <c r="J17" s="67" t="s">
        <v>437</v>
      </c>
      <c r="K17" s="67" t="s">
        <v>451</v>
      </c>
      <c r="L17" s="67" t="s">
        <v>452</v>
      </c>
      <c r="M17" s="67" t="s">
        <v>455</v>
      </c>
      <c r="N17" s="69">
        <v>-141826</v>
      </c>
      <c r="O17" s="39" t="str">
        <f t="shared" si="0"/>
        <v>O</v>
      </c>
    </row>
    <row r="18" spans="1:15" ht="15" customHeight="1" x14ac:dyDescent="0.25">
      <c r="A18" s="78">
        <v>45809</v>
      </c>
      <c r="B18" s="21">
        <f t="shared" si="5"/>
        <v>45809</v>
      </c>
      <c r="C18" s="15">
        <f t="shared" si="6"/>
        <v>2025</v>
      </c>
      <c r="D18" s="17"/>
      <c r="E18" s="15"/>
      <c r="F18" s="42"/>
      <c r="G18" s="79" t="s">
        <v>388</v>
      </c>
      <c r="H18" s="18"/>
      <c r="I18" s="41"/>
      <c r="J18" s="66" t="s">
        <v>437</v>
      </c>
      <c r="K18" s="66" t="s">
        <v>472</v>
      </c>
      <c r="L18" s="66" t="s">
        <v>314</v>
      </c>
      <c r="M18" s="66" t="s">
        <v>455</v>
      </c>
      <c r="N18" s="68">
        <v>-815920</v>
      </c>
      <c r="O18" s="39" t="str">
        <f t="shared" si="0"/>
        <v>O</v>
      </c>
    </row>
    <row r="19" spans="1:15" ht="15" customHeight="1" x14ac:dyDescent="0.25">
      <c r="A19" s="78">
        <v>45809</v>
      </c>
      <c r="B19" s="21">
        <f t="shared" si="5"/>
        <v>45809</v>
      </c>
      <c r="C19" s="15">
        <f t="shared" si="6"/>
        <v>2025</v>
      </c>
      <c r="D19" s="17"/>
      <c r="E19" s="15"/>
      <c r="F19" s="42"/>
      <c r="G19" s="79" t="s">
        <v>388</v>
      </c>
      <c r="H19" s="18"/>
      <c r="I19" s="41"/>
      <c r="J19" s="66" t="s">
        <v>442</v>
      </c>
      <c r="K19" s="66" t="s">
        <v>433</v>
      </c>
      <c r="L19" s="66" t="s">
        <v>452</v>
      </c>
      <c r="M19" s="66" t="s">
        <v>380</v>
      </c>
      <c r="N19" s="68">
        <v>-19671</v>
      </c>
      <c r="O19" s="39" t="str">
        <f t="shared" si="0"/>
        <v>O</v>
      </c>
    </row>
    <row r="20" spans="1:15" ht="15" customHeight="1" x14ac:dyDescent="0.25">
      <c r="A20" s="78">
        <v>45809</v>
      </c>
      <c r="B20" s="21">
        <f t="shared" si="5"/>
        <v>45809</v>
      </c>
      <c r="C20" s="15">
        <f t="shared" si="6"/>
        <v>2025</v>
      </c>
      <c r="D20" s="17"/>
      <c r="E20" s="15"/>
      <c r="F20" s="42"/>
      <c r="G20" s="79" t="s">
        <v>388</v>
      </c>
      <c r="H20" s="18"/>
      <c r="I20" s="41"/>
      <c r="J20" s="67" t="s">
        <v>442</v>
      </c>
      <c r="K20" s="67" t="s">
        <v>312</v>
      </c>
      <c r="L20" s="67" t="s">
        <v>317</v>
      </c>
      <c r="M20" s="67" t="s">
        <v>380</v>
      </c>
      <c r="N20" s="69">
        <v>-16146</v>
      </c>
      <c r="O20" s="39" t="str">
        <f t="shared" si="0"/>
        <v>O</v>
      </c>
    </row>
    <row r="21" spans="1:15" ht="15" customHeight="1" x14ac:dyDescent="0.25">
      <c r="A21" s="78">
        <v>45839</v>
      </c>
      <c r="B21" s="21">
        <f>A21</f>
        <v>45839</v>
      </c>
      <c r="C21" s="15">
        <f>YEAR(B21)</f>
        <v>2025</v>
      </c>
      <c r="D21" s="17"/>
      <c r="E21" s="15"/>
      <c r="F21" s="42"/>
      <c r="G21" s="79" t="s">
        <v>388</v>
      </c>
      <c r="H21" s="17"/>
      <c r="I21" s="40"/>
      <c r="J21" s="66" t="s">
        <v>438</v>
      </c>
      <c r="K21" s="66" t="s">
        <v>341</v>
      </c>
      <c r="L21" s="66" t="s">
        <v>325</v>
      </c>
      <c r="M21" s="66" t="s">
        <v>455</v>
      </c>
      <c r="N21" s="68">
        <v>1428357</v>
      </c>
      <c r="O21" s="39" t="str">
        <f t="shared" si="0"/>
        <v>O</v>
      </c>
    </row>
    <row r="22" spans="1:15" ht="15" customHeight="1" x14ac:dyDescent="0.25">
      <c r="A22" s="78">
        <v>45839</v>
      </c>
      <c r="B22" s="21">
        <f t="shared" ref="B22:B25" si="7">A22</f>
        <v>45839</v>
      </c>
      <c r="C22" s="15">
        <f t="shared" ref="C22:C25" si="8">YEAR(B22)</f>
        <v>2025</v>
      </c>
      <c r="D22" s="17"/>
      <c r="E22" s="15"/>
      <c r="F22" s="42"/>
      <c r="G22" s="79" t="s">
        <v>388</v>
      </c>
      <c r="H22" s="18"/>
      <c r="I22" s="41"/>
      <c r="J22" s="67" t="s">
        <v>437</v>
      </c>
      <c r="K22" s="67" t="s">
        <v>451</v>
      </c>
      <c r="L22" s="67" t="s">
        <v>452</v>
      </c>
      <c r="M22" s="67" t="s">
        <v>455</v>
      </c>
      <c r="N22" s="69">
        <v>-141826</v>
      </c>
      <c r="O22" s="39" t="str">
        <f t="shared" si="0"/>
        <v>O</v>
      </c>
    </row>
    <row r="23" spans="1:15" ht="15" customHeight="1" x14ac:dyDescent="0.25">
      <c r="A23" s="78">
        <v>45839</v>
      </c>
      <c r="B23" s="21">
        <f t="shared" si="7"/>
        <v>45839</v>
      </c>
      <c r="C23" s="15">
        <f t="shared" si="8"/>
        <v>2025</v>
      </c>
      <c r="D23" s="17"/>
      <c r="E23" s="15"/>
      <c r="F23" s="42"/>
      <c r="G23" s="79" t="s">
        <v>388</v>
      </c>
      <c r="H23" s="18"/>
      <c r="I23" s="41"/>
      <c r="J23" s="66" t="s">
        <v>437</v>
      </c>
      <c r="K23" s="66" t="s">
        <v>472</v>
      </c>
      <c r="L23" s="66" t="s">
        <v>314</v>
      </c>
      <c r="M23" s="66" t="s">
        <v>455</v>
      </c>
      <c r="N23" s="68">
        <v>-1044265</v>
      </c>
      <c r="O23" s="39" t="str">
        <f t="shared" si="0"/>
        <v>O</v>
      </c>
    </row>
    <row r="24" spans="1:15" ht="15" customHeight="1" x14ac:dyDescent="0.25">
      <c r="A24" s="78">
        <v>45839</v>
      </c>
      <c r="B24" s="21">
        <f t="shared" si="7"/>
        <v>45839</v>
      </c>
      <c r="C24" s="15">
        <f t="shared" si="8"/>
        <v>2025</v>
      </c>
      <c r="D24" s="17"/>
      <c r="E24" s="15"/>
      <c r="F24" s="42"/>
      <c r="G24" s="79" t="s">
        <v>388</v>
      </c>
      <c r="H24" s="18"/>
      <c r="I24" s="41"/>
      <c r="J24" s="66" t="s">
        <v>442</v>
      </c>
      <c r="K24" s="66" t="s">
        <v>433</v>
      </c>
      <c r="L24" s="66" t="s">
        <v>452</v>
      </c>
      <c r="M24" s="66" t="s">
        <v>380</v>
      </c>
      <c r="N24" s="68">
        <v>-19671</v>
      </c>
      <c r="O24" s="39" t="str">
        <f t="shared" si="0"/>
        <v>O</v>
      </c>
    </row>
    <row r="25" spans="1:15" ht="15" customHeight="1" x14ac:dyDescent="0.25">
      <c r="A25" s="78">
        <v>45839</v>
      </c>
      <c r="B25" s="21">
        <f t="shared" si="7"/>
        <v>45839</v>
      </c>
      <c r="C25" s="15">
        <f t="shared" si="8"/>
        <v>2025</v>
      </c>
      <c r="D25" s="17"/>
      <c r="E25" s="15"/>
      <c r="F25" s="42"/>
      <c r="G25" s="79" t="s">
        <v>388</v>
      </c>
      <c r="H25" s="18"/>
      <c r="I25" s="41"/>
      <c r="J25" s="67" t="s">
        <v>442</v>
      </c>
      <c r="K25" s="67" t="s">
        <v>312</v>
      </c>
      <c r="L25" s="67" t="s">
        <v>317</v>
      </c>
      <c r="M25" s="67" t="s">
        <v>380</v>
      </c>
      <c r="N25" s="69">
        <v>-16146</v>
      </c>
      <c r="O25" s="39" t="str">
        <f t="shared" si="0"/>
        <v>O</v>
      </c>
    </row>
    <row r="26" spans="1:15" ht="15" customHeight="1" x14ac:dyDescent="0.25">
      <c r="A26" s="78">
        <v>45870</v>
      </c>
      <c r="B26" s="21">
        <f>A26</f>
        <v>45870</v>
      </c>
      <c r="C26" s="15">
        <f>YEAR(B26)</f>
        <v>2025</v>
      </c>
      <c r="D26" s="17"/>
      <c r="E26" s="15"/>
      <c r="F26" s="42"/>
      <c r="G26" s="79" t="s">
        <v>388</v>
      </c>
      <c r="H26" s="17"/>
      <c r="I26" s="40"/>
      <c r="J26" s="66" t="s">
        <v>438</v>
      </c>
      <c r="K26" s="66" t="s">
        <v>341</v>
      </c>
      <c r="L26" s="66" t="s">
        <v>325</v>
      </c>
      <c r="M26" s="66" t="s">
        <v>455</v>
      </c>
      <c r="N26" s="68">
        <v>1428357</v>
      </c>
      <c r="O26" s="39" t="str">
        <f t="shared" si="0"/>
        <v>O</v>
      </c>
    </row>
    <row r="27" spans="1:15" ht="15" customHeight="1" x14ac:dyDescent="0.25">
      <c r="A27" s="78">
        <v>45870</v>
      </c>
      <c r="B27" s="21">
        <f t="shared" ref="B27:B30" si="9">A27</f>
        <v>45870</v>
      </c>
      <c r="C27" s="15">
        <f t="shared" ref="C27:C30" si="10">YEAR(B27)</f>
        <v>2025</v>
      </c>
      <c r="D27" s="17"/>
      <c r="E27" s="15"/>
      <c r="F27" s="42"/>
      <c r="G27" s="79" t="s">
        <v>388</v>
      </c>
      <c r="H27" s="18"/>
      <c r="I27" s="41"/>
      <c r="J27" s="67" t="s">
        <v>437</v>
      </c>
      <c r="K27" s="67" t="s">
        <v>451</v>
      </c>
      <c r="L27" s="67" t="s">
        <v>452</v>
      </c>
      <c r="M27" s="67" t="s">
        <v>455</v>
      </c>
      <c r="N27" s="69">
        <v>-141826</v>
      </c>
      <c r="O27" s="39" t="str">
        <f t="shared" si="0"/>
        <v>O</v>
      </c>
    </row>
    <row r="28" spans="1:15" ht="15" customHeight="1" x14ac:dyDescent="0.25">
      <c r="A28" s="78">
        <v>45870</v>
      </c>
      <c r="B28" s="21">
        <f t="shared" si="9"/>
        <v>45870</v>
      </c>
      <c r="C28" s="15">
        <f t="shared" si="10"/>
        <v>2025</v>
      </c>
      <c r="D28" s="17"/>
      <c r="E28" s="15"/>
      <c r="F28" s="42"/>
      <c r="G28" s="79" t="s">
        <v>388</v>
      </c>
      <c r="H28" s="18"/>
      <c r="I28" s="41"/>
      <c r="J28" s="66" t="s">
        <v>437</v>
      </c>
      <c r="K28" s="66" t="s">
        <v>472</v>
      </c>
      <c r="L28" s="66" t="s">
        <v>314</v>
      </c>
      <c r="M28" s="66" t="s">
        <v>455</v>
      </c>
      <c r="N28" s="68">
        <v>-1044265</v>
      </c>
      <c r="O28" s="39" t="str">
        <f t="shared" si="0"/>
        <v>O</v>
      </c>
    </row>
    <row r="29" spans="1:15" ht="15" customHeight="1" x14ac:dyDescent="0.25">
      <c r="A29" s="78">
        <v>45870</v>
      </c>
      <c r="B29" s="21">
        <f t="shared" si="9"/>
        <v>45870</v>
      </c>
      <c r="C29" s="15">
        <f t="shared" si="10"/>
        <v>2025</v>
      </c>
      <c r="D29" s="17"/>
      <c r="E29" s="15"/>
      <c r="F29" s="42"/>
      <c r="G29" s="79" t="s">
        <v>388</v>
      </c>
      <c r="H29" s="18"/>
      <c r="I29" s="41"/>
      <c r="J29" s="66" t="s">
        <v>442</v>
      </c>
      <c r="K29" s="66" t="s">
        <v>433</v>
      </c>
      <c r="L29" s="66" t="s">
        <v>452</v>
      </c>
      <c r="M29" s="66" t="s">
        <v>380</v>
      </c>
      <c r="N29" s="68">
        <v>-19671</v>
      </c>
      <c r="O29" s="39" t="str">
        <f t="shared" si="0"/>
        <v>O</v>
      </c>
    </row>
    <row r="30" spans="1:15" ht="15" customHeight="1" x14ac:dyDescent="0.25">
      <c r="A30" s="78">
        <v>45870</v>
      </c>
      <c r="B30" s="21">
        <f t="shared" si="9"/>
        <v>45870</v>
      </c>
      <c r="C30" s="15">
        <f t="shared" si="10"/>
        <v>2025</v>
      </c>
      <c r="D30" s="17"/>
      <c r="E30" s="15"/>
      <c r="F30" s="42"/>
      <c r="G30" s="79" t="s">
        <v>388</v>
      </c>
      <c r="H30" s="18"/>
      <c r="I30" s="41"/>
      <c r="J30" s="67" t="s">
        <v>442</v>
      </c>
      <c r="K30" s="67" t="s">
        <v>312</v>
      </c>
      <c r="L30" s="67" t="s">
        <v>317</v>
      </c>
      <c r="M30" s="67" t="s">
        <v>380</v>
      </c>
      <c r="N30" s="69">
        <v>-16146</v>
      </c>
      <c r="O30" s="39" t="str">
        <f t="shared" si="0"/>
        <v>O</v>
      </c>
    </row>
    <row r="31" spans="1:15" ht="15" customHeight="1" x14ac:dyDescent="0.25">
      <c r="A31" s="78">
        <v>45901</v>
      </c>
      <c r="B31" s="21">
        <f>A31</f>
        <v>45901</v>
      </c>
      <c r="C31" s="15">
        <f>YEAR(B31)</f>
        <v>2025</v>
      </c>
      <c r="D31" s="17"/>
      <c r="E31" s="15"/>
      <c r="F31" s="42"/>
      <c r="G31" s="79" t="s">
        <v>388</v>
      </c>
      <c r="H31" s="17"/>
      <c r="I31" s="40"/>
      <c r="J31" s="66" t="s">
        <v>438</v>
      </c>
      <c r="K31" s="66" t="s">
        <v>341</v>
      </c>
      <c r="L31" s="66" t="s">
        <v>325</v>
      </c>
      <c r="M31" s="66" t="s">
        <v>455</v>
      </c>
      <c r="N31" s="68">
        <v>1428357</v>
      </c>
      <c r="O31" s="39" t="str">
        <f t="shared" si="0"/>
        <v>O</v>
      </c>
    </row>
    <row r="32" spans="1:15" ht="15" customHeight="1" x14ac:dyDescent="0.25">
      <c r="A32" s="78">
        <v>45901</v>
      </c>
      <c r="B32" s="21">
        <f t="shared" ref="B32:B35" si="11">A32</f>
        <v>45901</v>
      </c>
      <c r="C32" s="15">
        <f t="shared" ref="C32:C35" si="12">YEAR(B32)</f>
        <v>2025</v>
      </c>
      <c r="D32" s="17"/>
      <c r="E32" s="15"/>
      <c r="F32" s="42"/>
      <c r="G32" s="79" t="s">
        <v>388</v>
      </c>
      <c r="H32" s="18"/>
      <c r="I32" s="41"/>
      <c r="J32" s="67" t="s">
        <v>437</v>
      </c>
      <c r="K32" s="67" t="s">
        <v>451</v>
      </c>
      <c r="L32" s="67" t="s">
        <v>452</v>
      </c>
      <c r="M32" s="67" t="s">
        <v>455</v>
      </c>
      <c r="N32" s="69">
        <v>-141826</v>
      </c>
      <c r="O32" s="39" t="str">
        <f t="shared" si="0"/>
        <v>O</v>
      </c>
    </row>
    <row r="33" spans="1:15" ht="15" customHeight="1" x14ac:dyDescent="0.25">
      <c r="A33" s="78">
        <v>45901</v>
      </c>
      <c r="B33" s="21">
        <f t="shared" si="11"/>
        <v>45901</v>
      </c>
      <c r="C33" s="15">
        <f t="shared" si="12"/>
        <v>2025</v>
      </c>
      <c r="D33" s="17"/>
      <c r="E33" s="15"/>
      <c r="F33" s="42"/>
      <c r="G33" s="79" t="s">
        <v>388</v>
      </c>
      <c r="H33" s="18"/>
      <c r="I33" s="41"/>
      <c r="J33" s="66" t="s">
        <v>437</v>
      </c>
      <c r="K33" s="66" t="s">
        <v>472</v>
      </c>
      <c r="L33" s="66" t="s">
        <v>314</v>
      </c>
      <c r="M33" s="66" t="s">
        <v>455</v>
      </c>
      <c r="N33" s="68">
        <v>-1044265</v>
      </c>
      <c r="O33" s="39" t="str">
        <f t="shared" si="0"/>
        <v>O</v>
      </c>
    </row>
    <row r="34" spans="1:15" ht="15" customHeight="1" x14ac:dyDescent="0.25">
      <c r="A34" s="78">
        <v>45901</v>
      </c>
      <c r="B34" s="21">
        <f t="shared" si="11"/>
        <v>45901</v>
      </c>
      <c r="C34" s="15">
        <f t="shared" si="12"/>
        <v>2025</v>
      </c>
      <c r="D34" s="17"/>
      <c r="E34" s="15"/>
      <c r="F34" s="42"/>
      <c r="G34" s="79" t="s">
        <v>388</v>
      </c>
      <c r="H34" s="18"/>
      <c r="I34" s="41"/>
      <c r="J34" s="66" t="s">
        <v>442</v>
      </c>
      <c r="K34" s="66" t="s">
        <v>433</v>
      </c>
      <c r="L34" s="66" t="s">
        <v>452</v>
      </c>
      <c r="M34" s="66" t="s">
        <v>380</v>
      </c>
      <c r="N34" s="68">
        <v>-19671</v>
      </c>
      <c r="O34" s="39" t="str">
        <f t="shared" si="0"/>
        <v>O</v>
      </c>
    </row>
    <row r="35" spans="1:15" ht="15" customHeight="1" x14ac:dyDescent="0.25">
      <c r="A35" s="78">
        <v>45901</v>
      </c>
      <c r="B35" s="21">
        <f t="shared" si="11"/>
        <v>45901</v>
      </c>
      <c r="C35" s="15">
        <f t="shared" si="12"/>
        <v>2025</v>
      </c>
      <c r="D35" s="17"/>
      <c r="E35" s="15"/>
      <c r="F35" s="42"/>
      <c r="G35" s="79" t="s">
        <v>388</v>
      </c>
      <c r="H35" s="18"/>
      <c r="I35" s="41"/>
      <c r="J35" s="67" t="s">
        <v>442</v>
      </c>
      <c r="K35" s="67" t="s">
        <v>312</v>
      </c>
      <c r="L35" s="67" t="s">
        <v>317</v>
      </c>
      <c r="M35" s="67" t="s">
        <v>380</v>
      </c>
      <c r="N35" s="69">
        <v>-16146</v>
      </c>
      <c r="O35" s="39" t="str">
        <f t="shared" si="0"/>
        <v>O</v>
      </c>
    </row>
    <row r="36" spans="1:15" ht="15" customHeight="1" x14ac:dyDescent="0.25">
      <c r="A36" s="78">
        <v>45931</v>
      </c>
      <c r="B36" s="21">
        <f>A36</f>
        <v>45931</v>
      </c>
      <c r="C36" s="15">
        <f>YEAR(B36)</f>
        <v>2025</v>
      </c>
      <c r="D36" s="17"/>
      <c r="E36" s="15"/>
      <c r="F36" s="42"/>
      <c r="G36" s="79" t="s">
        <v>388</v>
      </c>
      <c r="H36" s="17"/>
      <c r="I36" s="40"/>
      <c r="J36" s="66" t="s">
        <v>438</v>
      </c>
      <c r="K36" s="66" t="s">
        <v>341</v>
      </c>
      <c r="L36" s="66" t="s">
        <v>325</v>
      </c>
      <c r="M36" s="66" t="s">
        <v>455</v>
      </c>
      <c r="N36" s="68">
        <v>1428357</v>
      </c>
      <c r="O36" s="39" t="str">
        <f t="shared" si="0"/>
        <v>O</v>
      </c>
    </row>
    <row r="37" spans="1:15" ht="15" customHeight="1" x14ac:dyDescent="0.25">
      <c r="A37" s="78">
        <v>45931</v>
      </c>
      <c r="B37" s="21">
        <f t="shared" ref="B37:B40" si="13">A37</f>
        <v>45931</v>
      </c>
      <c r="C37" s="15">
        <f t="shared" ref="C37:C40" si="14">YEAR(B37)</f>
        <v>2025</v>
      </c>
      <c r="D37" s="17"/>
      <c r="E37" s="15"/>
      <c r="F37" s="42"/>
      <c r="G37" s="79" t="s">
        <v>388</v>
      </c>
      <c r="H37" s="18"/>
      <c r="I37" s="41"/>
      <c r="J37" s="67" t="s">
        <v>437</v>
      </c>
      <c r="K37" s="67" t="s">
        <v>451</v>
      </c>
      <c r="L37" s="67" t="s">
        <v>452</v>
      </c>
      <c r="M37" s="67" t="s">
        <v>455</v>
      </c>
      <c r="N37" s="69">
        <v>-141826</v>
      </c>
      <c r="O37" s="39" t="str">
        <f t="shared" si="0"/>
        <v>O</v>
      </c>
    </row>
    <row r="38" spans="1:15" ht="15" customHeight="1" x14ac:dyDescent="0.25">
      <c r="A38" s="78">
        <v>45931</v>
      </c>
      <c r="B38" s="21">
        <f t="shared" si="13"/>
        <v>45931</v>
      </c>
      <c r="C38" s="15">
        <f t="shared" si="14"/>
        <v>2025</v>
      </c>
      <c r="D38" s="17"/>
      <c r="E38" s="15"/>
      <c r="F38" s="42"/>
      <c r="G38" s="79" t="s">
        <v>388</v>
      </c>
      <c r="H38" s="18"/>
      <c r="I38" s="41"/>
      <c r="J38" s="66" t="s">
        <v>437</v>
      </c>
      <c r="K38" s="66" t="s">
        <v>472</v>
      </c>
      <c r="L38" s="66" t="s">
        <v>314</v>
      </c>
      <c r="M38" s="66" t="s">
        <v>455</v>
      </c>
      <c r="N38" s="68">
        <v>-1044265</v>
      </c>
      <c r="O38" s="39" t="str">
        <f t="shared" si="0"/>
        <v>O</v>
      </c>
    </row>
    <row r="39" spans="1:15" ht="15" customHeight="1" x14ac:dyDescent="0.25">
      <c r="A39" s="78">
        <v>45931</v>
      </c>
      <c r="B39" s="21">
        <f t="shared" si="13"/>
        <v>45931</v>
      </c>
      <c r="C39" s="15">
        <f t="shared" si="14"/>
        <v>2025</v>
      </c>
      <c r="D39" s="17"/>
      <c r="E39" s="15"/>
      <c r="F39" s="42"/>
      <c r="G39" s="79" t="s">
        <v>388</v>
      </c>
      <c r="H39" s="18"/>
      <c r="I39" s="41"/>
      <c r="J39" s="66" t="s">
        <v>442</v>
      </c>
      <c r="K39" s="66" t="s">
        <v>433</v>
      </c>
      <c r="L39" s="66" t="s">
        <v>452</v>
      </c>
      <c r="M39" s="66" t="s">
        <v>380</v>
      </c>
      <c r="N39" s="68">
        <v>-19671</v>
      </c>
      <c r="O39" s="39" t="str">
        <f t="shared" si="0"/>
        <v>O</v>
      </c>
    </row>
    <row r="40" spans="1:15" ht="15" customHeight="1" x14ac:dyDescent="0.25">
      <c r="A40" s="78">
        <v>45931</v>
      </c>
      <c r="B40" s="21">
        <f t="shared" si="13"/>
        <v>45931</v>
      </c>
      <c r="C40" s="15">
        <f t="shared" si="14"/>
        <v>2025</v>
      </c>
      <c r="D40" s="17"/>
      <c r="E40" s="15"/>
      <c r="F40" s="42"/>
      <c r="G40" s="79" t="s">
        <v>388</v>
      </c>
      <c r="H40" s="18"/>
      <c r="I40" s="41"/>
      <c r="J40" s="67" t="s">
        <v>442</v>
      </c>
      <c r="K40" s="67" t="s">
        <v>312</v>
      </c>
      <c r="L40" s="67" t="s">
        <v>317</v>
      </c>
      <c r="M40" s="67" t="s">
        <v>380</v>
      </c>
      <c r="N40" s="69">
        <v>-16146</v>
      </c>
      <c r="O40" s="39" t="str">
        <f t="shared" si="0"/>
        <v>O</v>
      </c>
    </row>
    <row r="41" spans="1:15" ht="15" customHeight="1" x14ac:dyDescent="0.25">
      <c r="A41" s="78">
        <v>45962</v>
      </c>
      <c r="B41" s="21">
        <f>A41</f>
        <v>45962</v>
      </c>
      <c r="C41" s="15">
        <f>YEAR(B41)</f>
        <v>2025</v>
      </c>
      <c r="D41" s="17"/>
      <c r="E41" s="15"/>
      <c r="F41" s="42"/>
      <c r="G41" s="79" t="s">
        <v>388</v>
      </c>
      <c r="H41" s="17"/>
      <c r="I41" s="40"/>
      <c r="J41" s="66" t="s">
        <v>438</v>
      </c>
      <c r="K41" s="66" t="s">
        <v>341</v>
      </c>
      <c r="L41" s="66" t="s">
        <v>325</v>
      </c>
      <c r="M41" s="66" t="s">
        <v>455</v>
      </c>
      <c r="N41" s="68">
        <v>1428357</v>
      </c>
      <c r="O41" s="39" t="str">
        <f t="shared" si="0"/>
        <v>O</v>
      </c>
    </row>
    <row r="42" spans="1:15" ht="15" customHeight="1" x14ac:dyDescent="0.25">
      <c r="A42" s="78">
        <v>45962</v>
      </c>
      <c r="B42" s="21">
        <f t="shared" ref="B42:B45" si="15">A42</f>
        <v>45962</v>
      </c>
      <c r="C42" s="15">
        <f t="shared" ref="C42:C45" si="16">YEAR(B42)</f>
        <v>2025</v>
      </c>
      <c r="D42" s="17"/>
      <c r="E42" s="15"/>
      <c r="F42" s="42"/>
      <c r="G42" s="79" t="s">
        <v>388</v>
      </c>
      <c r="H42" s="18"/>
      <c r="I42" s="41"/>
      <c r="J42" s="67" t="s">
        <v>437</v>
      </c>
      <c r="K42" s="67" t="s">
        <v>451</v>
      </c>
      <c r="L42" s="67" t="s">
        <v>452</v>
      </c>
      <c r="M42" s="67" t="s">
        <v>455</v>
      </c>
      <c r="N42" s="69">
        <v>-141826</v>
      </c>
      <c r="O42" s="39" t="str">
        <f t="shared" si="0"/>
        <v>O</v>
      </c>
    </row>
    <row r="43" spans="1:15" ht="15" customHeight="1" x14ac:dyDescent="0.25">
      <c r="A43" s="78">
        <v>45962</v>
      </c>
      <c r="B43" s="21">
        <f t="shared" si="15"/>
        <v>45962</v>
      </c>
      <c r="C43" s="15">
        <f t="shared" si="16"/>
        <v>2025</v>
      </c>
      <c r="D43" s="17"/>
      <c r="E43" s="15"/>
      <c r="F43" s="42"/>
      <c r="G43" s="79" t="s">
        <v>388</v>
      </c>
      <c r="H43" s="18"/>
      <c r="I43" s="41"/>
      <c r="J43" s="66" t="s">
        <v>437</v>
      </c>
      <c r="K43" s="66" t="s">
        <v>472</v>
      </c>
      <c r="L43" s="66" t="s">
        <v>314</v>
      </c>
      <c r="M43" s="66" t="s">
        <v>455</v>
      </c>
      <c r="N43" s="68">
        <v>-1044265</v>
      </c>
      <c r="O43" s="39" t="str">
        <f t="shared" si="0"/>
        <v>O</v>
      </c>
    </row>
    <row r="44" spans="1:15" ht="15" customHeight="1" x14ac:dyDescent="0.25">
      <c r="A44" s="78">
        <v>45962</v>
      </c>
      <c r="B44" s="21">
        <f t="shared" si="15"/>
        <v>45962</v>
      </c>
      <c r="C44" s="15">
        <f t="shared" si="16"/>
        <v>2025</v>
      </c>
      <c r="D44" s="17"/>
      <c r="E44" s="15"/>
      <c r="F44" s="42"/>
      <c r="G44" s="79" t="s">
        <v>388</v>
      </c>
      <c r="H44" s="18"/>
      <c r="I44" s="41"/>
      <c r="J44" s="66" t="s">
        <v>442</v>
      </c>
      <c r="K44" s="66" t="s">
        <v>433</v>
      </c>
      <c r="L44" s="66" t="s">
        <v>452</v>
      </c>
      <c r="M44" s="66" t="s">
        <v>380</v>
      </c>
      <c r="N44" s="68">
        <v>-19671</v>
      </c>
      <c r="O44" s="39" t="str">
        <f t="shared" si="0"/>
        <v>O</v>
      </c>
    </row>
    <row r="45" spans="1:15" ht="15" customHeight="1" x14ac:dyDescent="0.25">
      <c r="A45" s="78">
        <v>45962</v>
      </c>
      <c r="B45" s="21">
        <f t="shared" si="15"/>
        <v>45962</v>
      </c>
      <c r="C45" s="15">
        <f t="shared" si="16"/>
        <v>2025</v>
      </c>
      <c r="D45" s="17"/>
      <c r="E45" s="15"/>
      <c r="F45" s="42"/>
      <c r="G45" s="79" t="s">
        <v>388</v>
      </c>
      <c r="H45" s="18"/>
      <c r="I45" s="41"/>
      <c r="J45" s="67" t="s">
        <v>442</v>
      </c>
      <c r="K45" s="67" t="s">
        <v>312</v>
      </c>
      <c r="L45" s="67" t="s">
        <v>317</v>
      </c>
      <c r="M45" s="67" t="s">
        <v>380</v>
      </c>
      <c r="N45" s="69">
        <v>-16146</v>
      </c>
      <c r="O45" s="39" t="str">
        <f t="shared" si="0"/>
        <v>O</v>
      </c>
    </row>
    <row r="46" spans="1:15" ht="15" customHeight="1" x14ac:dyDescent="0.25">
      <c r="A46" s="78">
        <v>45992</v>
      </c>
      <c r="B46" s="21">
        <f>A46</f>
        <v>45992</v>
      </c>
      <c r="C46" s="15">
        <f>YEAR(B46)</f>
        <v>2025</v>
      </c>
      <c r="D46" s="17"/>
      <c r="E46" s="15"/>
      <c r="F46" s="42"/>
      <c r="G46" s="79" t="s">
        <v>388</v>
      </c>
      <c r="H46" s="17"/>
      <c r="I46" s="40"/>
      <c r="J46" s="66" t="s">
        <v>438</v>
      </c>
      <c r="K46" s="66" t="s">
        <v>341</v>
      </c>
      <c r="L46" s="66" t="s">
        <v>325</v>
      </c>
      <c r="M46" s="66" t="s">
        <v>455</v>
      </c>
      <c r="N46" s="68">
        <v>1428357</v>
      </c>
      <c r="O46" s="39" t="str">
        <f t="shared" si="0"/>
        <v>O</v>
      </c>
    </row>
    <row r="47" spans="1:15" ht="15" customHeight="1" x14ac:dyDescent="0.25">
      <c r="A47" s="78">
        <v>45992</v>
      </c>
      <c r="B47" s="21">
        <f t="shared" ref="B47:B50" si="17">A47</f>
        <v>45992</v>
      </c>
      <c r="C47" s="15">
        <f t="shared" ref="C47:C50" si="18">YEAR(B47)</f>
        <v>2025</v>
      </c>
      <c r="D47" s="17"/>
      <c r="E47" s="15"/>
      <c r="F47" s="42"/>
      <c r="G47" s="79" t="s">
        <v>388</v>
      </c>
      <c r="H47" s="18"/>
      <c r="I47" s="41"/>
      <c r="J47" s="67" t="s">
        <v>437</v>
      </c>
      <c r="K47" s="67" t="s">
        <v>451</v>
      </c>
      <c r="L47" s="67" t="s">
        <v>452</v>
      </c>
      <c r="M47" s="67" t="s">
        <v>455</v>
      </c>
      <c r="N47" s="69">
        <v>-141826</v>
      </c>
      <c r="O47" s="39" t="str">
        <f t="shared" si="0"/>
        <v>O</v>
      </c>
    </row>
    <row r="48" spans="1:15" ht="15" customHeight="1" x14ac:dyDescent="0.25">
      <c r="A48" s="78">
        <v>45992</v>
      </c>
      <c r="B48" s="21">
        <f t="shared" si="17"/>
        <v>45992</v>
      </c>
      <c r="C48" s="15">
        <f t="shared" si="18"/>
        <v>2025</v>
      </c>
      <c r="D48" s="17"/>
      <c r="E48" s="15"/>
      <c r="F48" s="42"/>
      <c r="G48" s="79" t="s">
        <v>388</v>
      </c>
      <c r="H48" s="18"/>
      <c r="I48" s="41"/>
      <c r="J48" s="66" t="s">
        <v>437</v>
      </c>
      <c r="K48" s="66" t="s">
        <v>472</v>
      </c>
      <c r="L48" s="66" t="s">
        <v>314</v>
      </c>
      <c r="M48" s="66" t="s">
        <v>455</v>
      </c>
      <c r="N48" s="68">
        <v>-1044265</v>
      </c>
      <c r="O48" s="39" t="str">
        <f t="shared" si="0"/>
        <v>O</v>
      </c>
    </row>
    <row r="49" spans="1:15" ht="15" customHeight="1" x14ac:dyDescent="0.25">
      <c r="A49" s="78">
        <v>45992</v>
      </c>
      <c r="B49" s="21">
        <f t="shared" si="17"/>
        <v>45992</v>
      </c>
      <c r="C49" s="15">
        <f t="shared" si="18"/>
        <v>2025</v>
      </c>
      <c r="D49" s="17"/>
      <c r="E49" s="15"/>
      <c r="F49" s="42"/>
      <c r="G49" s="79" t="s">
        <v>388</v>
      </c>
      <c r="H49" s="18"/>
      <c r="I49" s="41"/>
      <c r="J49" s="66" t="s">
        <v>442</v>
      </c>
      <c r="K49" s="66" t="s">
        <v>433</v>
      </c>
      <c r="L49" s="66" t="s">
        <v>452</v>
      </c>
      <c r="M49" s="66" t="s">
        <v>380</v>
      </c>
      <c r="N49" s="68">
        <v>-19671</v>
      </c>
      <c r="O49" s="39" t="str">
        <f t="shared" si="0"/>
        <v>O</v>
      </c>
    </row>
    <row r="50" spans="1:15" ht="15" customHeight="1" x14ac:dyDescent="0.25">
      <c r="A50" s="78">
        <v>45992</v>
      </c>
      <c r="B50" s="21">
        <f t="shared" si="17"/>
        <v>45992</v>
      </c>
      <c r="C50" s="15">
        <f t="shared" si="18"/>
        <v>2025</v>
      </c>
      <c r="D50" s="17"/>
      <c r="E50" s="15"/>
      <c r="F50" s="42"/>
      <c r="G50" s="79" t="s">
        <v>388</v>
      </c>
      <c r="H50" s="18"/>
      <c r="I50" s="41"/>
      <c r="J50" s="67" t="s">
        <v>442</v>
      </c>
      <c r="K50" s="67" t="s">
        <v>312</v>
      </c>
      <c r="L50" s="67" t="s">
        <v>317</v>
      </c>
      <c r="M50" s="67" t="s">
        <v>380</v>
      </c>
      <c r="N50" s="69">
        <v>-16146</v>
      </c>
      <c r="O50" s="39" t="str">
        <f t="shared" si="0"/>
        <v>O</v>
      </c>
    </row>
    <row r="51" spans="1:15" ht="15" customHeight="1" x14ac:dyDescent="0.25">
      <c r="A51" s="78">
        <v>46023</v>
      </c>
      <c r="B51" s="21">
        <f>A51</f>
        <v>46023</v>
      </c>
      <c r="C51" s="15">
        <f>YEAR(B51)</f>
        <v>2026</v>
      </c>
      <c r="D51" s="17"/>
      <c r="E51" s="15"/>
      <c r="F51" s="42"/>
      <c r="G51" s="79" t="s">
        <v>388</v>
      </c>
      <c r="H51" s="17"/>
      <c r="I51" s="40"/>
      <c r="J51" s="66" t="s">
        <v>438</v>
      </c>
      <c r="K51" s="66" t="s">
        <v>341</v>
      </c>
      <c r="L51" s="66" t="s">
        <v>325</v>
      </c>
      <c r="M51" s="66" t="s">
        <v>455</v>
      </c>
      <c r="N51" s="68">
        <v>1428357</v>
      </c>
      <c r="O51" s="39" t="str">
        <f t="shared" si="0"/>
        <v>O</v>
      </c>
    </row>
    <row r="52" spans="1:15" ht="15" customHeight="1" x14ac:dyDescent="0.25">
      <c r="A52" s="78">
        <v>46023</v>
      </c>
      <c r="B52" s="21">
        <f t="shared" ref="B52:B55" si="19">A52</f>
        <v>46023</v>
      </c>
      <c r="C52" s="15">
        <f t="shared" ref="C52:C55" si="20">YEAR(B52)</f>
        <v>2026</v>
      </c>
      <c r="D52" s="17"/>
      <c r="E52" s="15"/>
      <c r="F52" s="42"/>
      <c r="G52" s="79" t="s">
        <v>388</v>
      </c>
      <c r="H52" s="18"/>
      <c r="I52" s="41"/>
      <c r="J52" s="67" t="s">
        <v>437</v>
      </c>
      <c r="K52" s="67" t="s">
        <v>451</v>
      </c>
      <c r="L52" s="67" t="s">
        <v>452</v>
      </c>
      <c r="M52" s="67" t="s">
        <v>455</v>
      </c>
      <c r="N52" s="69">
        <v>-141826</v>
      </c>
      <c r="O52" s="39" t="str">
        <f t="shared" si="0"/>
        <v>O</v>
      </c>
    </row>
    <row r="53" spans="1:15" ht="15" customHeight="1" x14ac:dyDescent="0.25">
      <c r="A53" s="78">
        <v>46023</v>
      </c>
      <c r="B53" s="21">
        <f t="shared" si="19"/>
        <v>46023</v>
      </c>
      <c r="C53" s="15">
        <f t="shared" si="20"/>
        <v>2026</v>
      </c>
      <c r="D53" s="17"/>
      <c r="E53" s="15"/>
      <c r="F53" s="42"/>
      <c r="G53" s="79" t="s">
        <v>388</v>
      </c>
      <c r="H53" s="18"/>
      <c r="I53" s="41"/>
      <c r="J53" s="66" t="s">
        <v>437</v>
      </c>
      <c r="K53" s="66" t="s">
        <v>472</v>
      </c>
      <c r="L53" s="66" t="s">
        <v>314</v>
      </c>
      <c r="M53" s="66" t="s">
        <v>455</v>
      </c>
      <c r="N53" s="68">
        <v>-1044265</v>
      </c>
      <c r="O53" s="39" t="str">
        <f t="shared" si="0"/>
        <v>O</v>
      </c>
    </row>
    <row r="54" spans="1:15" ht="15" customHeight="1" x14ac:dyDescent="0.25">
      <c r="A54" s="78">
        <v>46023</v>
      </c>
      <c r="B54" s="21">
        <f t="shared" si="19"/>
        <v>46023</v>
      </c>
      <c r="C54" s="15">
        <f t="shared" si="20"/>
        <v>2026</v>
      </c>
      <c r="D54" s="17"/>
      <c r="E54" s="15"/>
      <c r="F54" s="42"/>
      <c r="G54" s="79" t="s">
        <v>388</v>
      </c>
      <c r="H54" s="18"/>
      <c r="I54" s="41"/>
      <c r="J54" s="66" t="s">
        <v>442</v>
      </c>
      <c r="K54" s="66" t="s">
        <v>433</v>
      </c>
      <c r="L54" s="66" t="s">
        <v>452</v>
      </c>
      <c r="M54" s="66" t="s">
        <v>380</v>
      </c>
      <c r="N54" s="68">
        <v>-19671</v>
      </c>
      <c r="O54" s="39" t="str">
        <f t="shared" si="0"/>
        <v>O</v>
      </c>
    </row>
    <row r="55" spans="1:15" ht="15" customHeight="1" x14ac:dyDescent="0.25">
      <c r="A55" s="78">
        <v>46023</v>
      </c>
      <c r="B55" s="21">
        <f t="shared" si="19"/>
        <v>46023</v>
      </c>
      <c r="C55" s="15">
        <f t="shared" si="20"/>
        <v>2026</v>
      </c>
      <c r="D55" s="17"/>
      <c r="E55" s="15"/>
      <c r="F55" s="42"/>
      <c r="G55" s="79" t="s">
        <v>388</v>
      </c>
      <c r="H55" s="18"/>
      <c r="I55" s="41"/>
      <c r="J55" s="67" t="s">
        <v>442</v>
      </c>
      <c r="K55" s="67" t="s">
        <v>312</v>
      </c>
      <c r="L55" s="67" t="s">
        <v>317</v>
      </c>
      <c r="M55" s="67" t="s">
        <v>380</v>
      </c>
      <c r="N55" s="69">
        <v>-16146</v>
      </c>
      <c r="O55" s="39" t="str">
        <f t="shared" si="0"/>
        <v>O</v>
      </c>
    </row>
    <row r="56" spans="1:15" ht="15" customHeight="1" x14ac:dyDescent="0.25">
      <c r="A56" s="78">
        <v>46054</v>
      </c>
      <c r="B56" s="21">
        <f>A56</f>
        <v>46054</v>
      </c>
      <c r="C56" s="15">
        <f>YEAR(B56)</f>
        <v>2026</v>
      </c>
      <c r="D56" s="17"/>
      <c r="E56" s="15"/>
      <c r="F56" s="42"/>
      <c r="G56" s="79" t="s">
        <v>388</v>
      </c>
      <c r="H56" s="17"/>
      <c r="I56" s="40"/>
      <c r="J56" s="66" t="s">
        <v>438</v>
      </c>
      <c r="K56" s="66" t="s">
        <v>341</v>
      </c>
      <c r="L56" s="66" t="s">
        <v>325</v>
      </c>
      <c r="M56" s="66" t="s">
        <v>455</v>
      </c>
      <c r="N56" s="68">
        <v>1428357</v>
      </c>
      <c r="O56" s="39" t="str">
        <f t="shared" si="0"/>
        <v>O</v>
      </c>
    </row>
    <row r="57" spans="1:15" ht="15" customHeight="1" x14ac:dyDescent="0.25">
      <c r="A57" s="78">
        <v>46054</v>
      </c>
      <c r="B57" s="21">
        <f t="shared" ref="B57:B60" si="21">A57</f>
        <v>46054</v>
      </c>
      <c r="C57" s="15">
        <f t="shared" ref="C57:C60" si="22">YEAR(B57)</f>
        <v>2026</v>
      </c>
      <c r="D57" s="17"/>
      <c r="E57" s="15"/>
      <c r="F57" s="42"/>
      <c r="G57" s="79" t="s">
        <v>388</v>
      </c>
      <c r="H57" s="18"/>
      <c r="I57" s="41"/>
      <c r="J57" s="67" t="s">
        <v>437</v>
      </c>
      <c r="K57" s="67" t="s">
        <v>451</v>
      </c>
      <c r="L57" s="67" t="s">
        <v>452</v>
      </c>
      <c r="M57" s="67" t="s">
        <v>455</v>
      </c>
      <c r="N57" s="69">
        <v>-141826</v>
      </c>
      <c r="O57" s="39" t="str">
        <f t="shared" si="0"/>
        <v>O</v>
      </c>
    </row>
    <row r="58" spans="1:15" ht="15" customHeight="1" x14ac:dyDescent="0.25">
      <c r="A58" s="78">
        <v>46054</v>
      </c>
      <c r="B58" s="21">
        <f t="shared" si="21"/>
        <v>46054</v>
      </c>
      <c r="C58" s="15">
        <f t="shared" si="22"/>
        <v>2026</v>
      </c>
      <c r="D58" s="17"/>
      <c r="E58" s="15"/>
      <c r="F58" s="42"/>
      <c r="G58" s="79" t="s">
        <v>388</v>
      </c>
      <c r="H58" s="18"/>
      <c r="I58" s="41"/>
      <c r="J58" s="66" t="s">
        <v>437</v>
      </c>
      <c r="K58" s="66" t="s">
        <v>472</v>
      </c>
      <c r="L58" s="66" t="s">
        <v>314</v>
      </c>
      <c r="M58" s="66" t="s">
        <v>455</v>
      </c>
      <c r="N58" s="68">
        <v>-1044265</v>
      </c>
      <c r="O58" s="39" t="str">
        <f t="shared" si="0"/>
        <v>O</v>
      </c>
    </row>
    <row r="59" spans="1:15" ht="15" customHeight="1" x14ac:dyDescent="0.25">
      <c r="A59" s="78">
        <v>46054</v>
      </c>
      <c r="B59" s="21">
        <f t="shared" si="21"/>
        <v>46054</v>
      </c>
      <c r="C59" s="15">
        <f t="shared" si="22"/>
        <v>2026</v>
      </c>
      <c r="D59" s="17"/>
      <c r="E59" s="15"/>
      <c r="F59" s="42"/>
      <c r="G59" s="79" t="s">
        <v>388</v>
      </c>
      <c r="H59" s="18"/>
      <c r="I59" s="41"/>
      <c r="J59" s="66" t="s">
        <v>442</v>
      </c>
      <c r="K59" s="66" t="s">
        <v>433</v>
      </c>
      <c r="L59" s="66" t="s">
        <v>452</v>
      </c>
      <c r="M59" s="66" t="s">
        <v>380</v>
      </c>
      <c r="N59" s="68">
        <v>-19671</v>
      </c>
      <c r="O59" s="39" t="str">
        <f t="shared" ref="O59:O65" si="23">IF(A59="","N",IF(A59="MULTIAGENCE","N","O"))</f>
        <v>O</v>
      </c>
    </row>
    <row r="60" spans="1:15" ht="15" customHeight="1" x14ac:dyDescent="0.25">
      <c r="A60" s="78">
        <v>46054</v>
      </c>
      <c r="B60" s="21">
        <f t="shared" si="21"/>
        <v>46054</v>
      </c>
      <c r="C60" s="15">
        <f t="shared" si="22"/>
        <v>2026</v>
      </c>
      <c r="D60" s="17"/>
      <c r="E60" s="15"/>
      <c r="F60" s="42"/>
      <c r="G60" s="79" t="s">
        <v>388</v>
      </c>
      <c r="H60" s="18"/>
      <c r="I60" s="41"/>
      <c r="J60" s="67" t="s">
        <v>442</v>
      </c>
      <c r="K60" s="67" t="s">
        <v>312</v>
      </c>
      <c r="L60" s="67" t="s">
        <v>317</v>
      </c>
      <c r="M60" s="67" t="s">
        <v>380</v>
      </c>
      <c r="N60" s="69">
        <v>-16146</v>
      </c>
      <c r="O60" s="39" t="str">
        <f t="shared" si="23"/>
        <v>O</v>
      </c>
    </row>
    <row r="61" spans="1:15" ht="15" customHeight="1" x14ac:dyDescent="0.25">
      <c r="A61" s="78">
        <v>46082</v>
      </c>
      <c r="B61" s="21">
        <f>A61</f>
        <v>46082</v>
      </c>
      <c r="C61" s="15">
        <f>YEAR(B61)</f>
        <v>2026</v>
      </c>
      <c r="D61" s="17"/>
      <c r="E61" s="15"/>
      <c r="F61" s="42"/>
      <c r="G61" s="79" t="s">
        <v>388</v>
      </c>
      <c r="H61" s="17"/>
      <c r="I61" s="40"/>
      <c r="J61" s="66" t="s">
        <v>438</v>
      </c>
      <c r="K61" s="66" t="s">
        <v>341</v>
      </c>
      <c r="L61" s="66" t="s">
        <v>325</v>
      </c>
      <c r="M61" s="66" t="s">
        <v>455</v>
      </c>
      <c r="N61" s="68">
        <v>1428357</v>
      </c>
      <c r="O61" s="39" t="str">
        <f t="shared" si="23"/>
        <v>O</v>
      </c>
    </row>
    <row r="62" spans="1:15" ht="15" customHeight="1" x14ac:dyDescent="0.25">
      <c r="A62" s="78">
        <v>46082</v>
      </c>
      <c r="B62" s="21">
        <f t="shared" ref="B62:B65" si="24">A62</f>
        <v>46082</v>
      </c>
      <c r="C62" s="15">
        <f t="shared" ref="C62:C65" si="25">YEAR(B62)</f>
        <v>2026</v>
      </c>
      <c r="D62" s="17"/>
      <c r="E62" s="15"/>
      <c r="F62" s="42"/>
      <c r="G62" s="79" t="s">
        <v>388</v>
      </c>
      <c r="H62" s="18"/>
      <c r="I62" s="41"/>
      <c r="J62" s="67" t="s">
        <v>437</v>
      </c>
      <c r="K62" s="67" t="s">
        <v>451</v>
      </c>
      <c r="L62" s="67" t="s">
        <v>452</v>
      </c>
      <c r="M62" s="67" t="s">
        <v>455</v>
      </c>
      <c r="N62" s="69">
        <v>-141826</v>
      </c>
      <c r="O62" s="39" t="str">
        <f t="shared" si="23"/>
        <v>O</v>
      </c>
    </row>
    <row r="63" spans="1:15" ht="15" customHeight="1" x14ac:dyDescent="0.25">
      <c r="A63" s="78">
        <v>46082</v>
      </c>
      <c r="B63" s="21">
        <f t="shared" si="24"/>
        <v>46082</v>
      </c>
      <c r="C63" s="15">
        <f t="shared" si="25"/>
        <v>2026</v>
      </c>
      <c r="D63" s="17"/>
      <c r="E63" s="15"/>
      <c r="F63" s="42"/>
      <c r="G63" s="79" t="s">
        <v>388</v>
      </c>
      <c r="H63" s="18"/>
      <c r="I63" s="41"/>
      <c r="J63" s="66" t="s">
        <v>437</v>
      </c>
      <c r="K63" s="66" t="s">
        <v>472</v>
      </c>
      <c r="L63" s="66" t="s">
        <v>314</v>
      </c>
      <c r="M63" s="66" t="s">
        <v>455</v>
      </c>
      <c r="N63" s="68">
        <v>-1044265</v>
      </c>
      <c r="O63" s="39" t="str">
        <f t="shared" si="23"/>
        <v>O</v>
      </c>
    </row>
    <row r="64" spans="1:15" ht="15" customHeight="1" x14ac:dyDescent="0.25">
      <c r="A64" s="78">
        <v>46082</v>
      </c>
      <c r="B64" s="21">
        <f t="shared" si="24"/>
        <v>46082</v>
      </c>
      <c r="C64" s="15">
        <f t="shared" si="25"/>
        <v>2026</v>
      </c>
      <c r="D64" s="17"/>
      <c r="E64" s="15"/>
      <c r="F64" s="42"/>
      <c r="G64" s="79" t="s">
        <v>388</v>
      </c>
      <c r="H64" s="18"/>
      <c r="I64" s="41"/>
      <c r="J64" s="66" t="s">
        <v>442</v>
      </c>
      <c r="K64" s="66" t="s">
        <v>433</v>
      </c>
      <c r="L64" s="66" t="s">
        <v>452</v>
      </c>
      <c r="M64" s="66" t="s">
        <v>380</v>
      </c>
      <c r="N64" s="68">
        <v>-19671</v>
      </c>
      <c r="O64" s="39" t="str">
        <f t="shared" si="23"/>
        <v>O</v>
      </c>
    </row>
    <row r="65" spans="1:15" ht="15" customHeight="1" x14ac:dyDescent="0.25">
      <c r="A65" s="78">
        <v>46082</v>
      </c>
      <c r="B65" s="21">
        <f t="shared" si="24"/>
        <v>46082</v>
      </c>
      <c r="C65" s="15">
        <f t="shared" si="25"/>
        <v>2026</v>
      </c>
      <c r="D65" s="17"/>
      <c r="E65" s="15"/>
      <c r="F65" s="42"/>
      <c r="G65" s="79" t="s">
        <v>388</v>
      </c>
      <c r="H65" s="18"/>
      <c r="I65" s="41"/>
      <c r="J65" s="67" t="s">
        <v>442</v>
      </c>
      <c r="K65" s="67" t="s">
        <v>312</v>
      </c>
      <c r="L65" s="67" t="s">
        <v>317</v>
      </c>
      <c r="M65" s="67" t="s">
        <v>380</v>
      </c>
      <c r="N65" s="69">
        <v>-16146</v>
      </c>
      <c r="O65" s="39" t="str">
        <f t="shared" si="23"/>
        <v>O</v>
      </c>
    </row>
    <row r="66" spans="1:15" ht="15" customHeight="1" thickBot="1" x14ac:dyDescent="0.3">
      <c r="A66" s="56" t="s">
        <v>352</v>
      </c>
      <c r="B66" s="57" t="s">
        <v>305</v>
      </c>
      <c r="C66" s="57" t="s">
        <v>304</v>
      </c>
      <c r="D66" s="57" t="s">
        <v>351</v>
      </c>
      <c r="E66" s="57" t="s">
        <v>298</v>
      </c>
      <c r="F66" s="57" t="s">
        <v>306</v>
      </c>
      <c r="G66" s="57" t="s">
        <v>387</v>
      </c>
      <c r="H66" s="57" t="s">
        <v>407</v>
      </c>
      <c r="I66" s="58" t="s">
        <v>413</v>
      </c>
      <c r="J66" s="8" t="s">
        <v>344</v>
      </c>
      <c r="K66" s="8" t="s">
        <v>345</v>
      </c>
      <c r="L66" s="8" t="s">
        <v>338</v>
      </c>
      <c r="M66" s="8" t="s">
        <v>454</v>
      </c>
      <c r="N66" s="8" t="s">
        <v>471</v>
      </c>
      <c r="O66" s="39" t="str">
        <f t="shared" ref="O66:O70" si="26">IF(A66="","N",IF(A66="MULTIAGENCE","N","O"))</f>
        <v>O</v>
      </c>
    </row>
    <row r="67" spans="1:15" ht="15" customHeight="1" x14ac:dyDescent="0.25">
      <c r="A67" s="19">
        <v>45748</v>
      </c>
      <c r="B67" s="22">
        <v>45748</v>
      </c>
      <c r="C67" s="16">
        <v>2025</v>
      </c>
      <c r="D67" s="18"/>
      <c r="E67" s="16">
        <v>66100000</v>
      </c>
      <c r="F67" s="43">
        <v>-1010.79</v>
      </c>
      <c r="G67" s="18" t="s">
        <v>388</v>
      </c>
      <c r="H67" s="18"/>
      <c r="I67" s="41" t="s">
        <v>414</v>
      </c>
      <c r="J67" s="3" t="str">
        <f>IFERROR(VLOOKUP(E67,BDD!A:I,3,FALSE),"")</f>
        <v>FINANCIER</v>
      </c>
      <c r="K67" s="64" t="str">
        <f>IFERROR(VLOOKUP(E67,BDD!A:I,4,FALSE),"")</f>
        <v>CHARGES FINANCIERES</v>
      </c>
      <c r="L67" s="64" t="str">
        <f>IF(J67="","",IF(IFERROR(VLOOKUP(E67,BDD!A:H,5,FALSE),"")=0,"",VLOOKUP(E67,BDD!A:H,5,FALSE)))</f>
        <v>CHARGES FINANCIERES</v>
      </c>
      <c r="M67" s="64" t="str">
        <f>IF(J67="","",IF(IFERROR(VLOOKUP(E67,BDD!A:G,6,FALSE),"")=0,"",VLOOKUP(E67,BDD!A:G,6,FALSE)))</f>
        <v>RESULTAT COURANT</v>
      </c>
      <c r="N67" s="64"/>
      <c r="O67" s="39" t="str">
        <f t="shared" si="26"/>
        <v>O</v>
      </c>
    </row>
    <row r="68" spans="1:15" ht="15" customHeight="1" x14ac:dyDescent="0.25">
      <c r="A68" s="19">
        <v>45748</v>
      </c>
      <c r="B68" s="22">
        <v>45748</v>
      </c>
      <c r="C68" s="16">
        <v>2025</v>
      </c>
      <c r="D68" s="18"/>
      <c r="E68" s="16">
        <v>68112000</v>
      </c>
      <c r="F68" s="43">
        <v>-1405.42</v>
      </c>
      <c r="G68" s="18" t="s">
        <v>388</v>
      </c>
      <c r="H68" s="18"/>
      <c r="I68" s="41" t="s">
        <v>414</v>
      </c>
      <c r="J68" s="3" t="str">
        <f>IFERROR(VLOOKUP(E68,BDD!A:I,3,FALSE),"")</f>
        <v>COÜT PRODUCTION</v>
      </c>
      <c r="K68" s="64" t="str">
        <f>IFERROR(VLOOKUP(E68,BDD!A:I,4,FALSE),"")</f>
        <v>AMORTISSEMENTS</v>
      </c>
      <c r="L68" s="64" t="str">
        <f>IF(J68="","",IF(IFERROR(VLOOKUP(E68,BDD!A:H,5,FALSE),"")=0,"",VLOOKUP(E68,BDD!A:H,5,FALSE)))</f>
        <v>AMORTISSEMENTS</v>
      </c>
      <c r="M68" s="64" t="str">
        <f>IF(J68="","",IF(IFERROR(VLOOKUP(E68,BDD!A:G,6,FALSE),"")=0,"",VLOOKUP(E68,BDD!A:G,6,FALSE)))</f>
        <v>MARGE CHANTIER</v>
      </c>
      <c r="N68" s="64"/>
      <c r="O68" s="39" t="str">
        <f t="shared" si="26"/>
        <v>O</v>
      </c>
    </row>
    <row r="69" spans="1:15" ht="15" customHeight="1" x14ac:dyDescent="0.25">
      <c r="A69" s="19">
        <v>45748</v>
      </c>
      <c r="B69" s="22">
        <v>45748</v>
      </c>
      <c r="C69" s="16">
        <v>2025</v>
      </c>
      <c r="D69" s="18"/>
      <c r="E69" s="16">
        <v>61635000</v>
      </c>
      <c r="F69" s="43">
        <v>135.1</v>
      </c>
      <c r="G69" s="18" t="s">
        <v>388</v>
      </c>
      <c r="H69" s="18"/>
      <c r="I69" s="41" t="s">
        <v>414</v>
      </c>
      <c r="J69" s="3" t="str">
        <f>IFERROR(VLOOKUP(E69,BDD!A:I,3,FALSE),"")</f>
        <v>COÜT PRODUCTION</v>
      </c>
      <c r="K69" s="64" t="str">
        <f>IFERROR(VLOOKUP(E69,BDD!A:I,4,FALSE),"")</f>
        <v>MATERIEL</v>
      </c>
      <c r="L69" s="64" t="str">
        <f>IF(J69="","",IF(IFERROR(VLOOKUP(E69,BDD!A:H,5,FALSE),"")=0,"",VLOOKUP(E69,BDD!A:H,5,FALSE)))</f>
        <v>VEHICULE - ASSURANCE</v>
      </c>
      <c r="M69" s="64" t="str">
        <f>IF(J69="","",IF(IFERROR(VLOOKUP(E69,BDD!A:G,6,FALSE),"")=0,"",VLOOKUP(E69,BDD!A:G,6,FALSE)))</f>
        <v>MARGE CHANTIER</v>
      </c>
      <c r="N69" s="64"/>
      <c r="O69" s="39" t="str">
        <f t="shared" si="26"/>
        <v>O</v>
      </c>
    </row>
    <row r="70" spans="1:15" ht="15" customHeight="1" x14ac:dyDescent="0.25">
      <c r="A70" s="19">
        <v>45748</v>
      </c>
      <c r="B70" s="22">
        <v>45748</v>
      </c>
      <c r="C70" s="16">
        <v>2025</v>
      </c>
      <c r="D70" s="18"/>
      <c r="E70" s="16">
        <v>61622500</v>
      </c>
      <c r="F70" s="43">
        <v>-3308.52</v>
      </c>
      <c r="G70" s="18" t="s">
        <v>388</v>
      </c>
      <c r="H70" s="18"/>
      <c r="I70" s="41" t="s">
        <v>414</v>
      </c>
      <c r="J70" s="65" t="str">
        <f>IFERROR(VLOOKUP(E70,BDD!A:I,3,FALSE),"")</f>
        <v>COÜT PRODUCTION</v>
      </c>
      <c r="K70" s="63" t="str">
        <f>IFERROR(VLOOKUP(E70,BDD!A:I,4,FALSE),"")</f>
        <v>MATERIEL</v>
      </c>
      <c r="L70" s="63" t="str">
        <f>IF(J70="","",IF(IFERROR(VLOOKUP(E70,BDD!A:H,5,FALSE),"")=0,"",VLOOKUP(E70,BDD!A:H,5,FALSE)))</f>
        <v>VEHICULE - ASSURANCE</v>
      </c>
      <c r="M70" s="63" t="str">
        <f>IF(J70="","",IF(IFERROR(VLOOKUP(E70,BDD!A:G,6,FALSE),"")=0,"",VLOOKUP(E70,BDD!A:G,6,FALSE)))</f>
        <v>MARGE CHANTIER</v>
      </c>
      <c r="N70" s="63"/>
      <c r="O70" s="39" t="str">
        <f t="shared" si="26"/>
        <v>O</v>
      </c>
    </row>
    <row r="71" spans="1:15" ht="15" customHeight="1" x14ac:dyDescent="0.25">
      <c r="A71" s="19">
        <v>45748</v>
      </c>
      <c r="B71" s="22">
        <v>45748</v>
      </c>
      <c r="C71" s="16">
        <v>2025</v>
      </c>
      <c r="D71" s="18"/>
      <c r="E71" s="16">
        <v>61621200</v>
      </c>
      <c r="F71" s="43">
        <v>-1472</v>
      </c>
      <c r="G71" s="18" t="s">
        <v>388</v>
      </c>
      <c r="H71" s="18"/>
      <c r="I71" s="41" t="s">
        <v>414</v>
      </c>
      <c r="J71" s="3" t="str">
        <f>IFERROR(VLOOKUP(E71,BDD!A:I,3,FALSE),"")</f>
        <v>STRUCTURE</v>
      </c>
      <c r="K71" s="64" t="str">
        <f>IFERROR(VLOOKUP(E71,BDD!A:I,4,FALSE),"")</f>
        <v>FRAIS GENERAUX</v>
      </c>
      <c r="L71" s="64" t="str">
        <f>IF(J71="","",IF(IFERROR(VLOOKUP(E71,BDD!A:H,5,FALSE),"")=0,"",VLOOKUP(E71,BDD!A:H,5,FALSE)))</f>
        <v>ASSURANCE</v>
      </c>
      <c r="M71" s="64" t="str">
        <f>IF(J71="","",IF(IFERROR(VLOOKUP(E71,BDD!A:G,6,FALSE),"")=0,"",VLOOKUP(E71,BDD!A:G,6,FALSE)))</f>
        <v>EBE</v>
      </c>
      <c r="N71" s="64"/>
      <c r="O71" s="39" t="str">
        <f t="shared" ref="O71:O82" si="27">IF(A71="","N",IF(A71="MULTIAGENCE","N","O"))</f>
        <v>O</v>
      </c>
    </row>
    <row r="72" spans="1:15" ht="15" customHeight="1" x14ac:dyDescent="0.25">
      <c r="A72" s="19">
        <v>45748</v>
      </c>
      <c r="B72" s="22">
        <v>45748</v>
      </c>
      <c r="C72" s="16">
        <v>2025</v>
      </c>
      <c r="D72" s="18"/>
      <c r="E72" s="16">
        <v>61410000</v>
      </c>
      <c r="F72" s="43">
        <v>-386.17</v>
      </c>
      <c r="G72" s="18" t="s">
        <v>388</v>
      </c>
      <c r="H72" s="18"/>
      <c r="I72" s="41" t="s">
        <v>414</v>
      </c>
      <c r="J72" s="65" t="str">
        <f>IFERROR(VLOOKUP(E72,BDD!A:I,3,FALSE),"")</f>
        <v>STRUCTURE</v>
      </c>
      <c r="K72" s="63" t="str">
        <f>IFERROR(VLOOKUP(E72,BDD!A:I,4,FALSE),"")</f>
        <v>FRAIS AGENCE</v>
      </c>
      <c r="L72" s="63" t="str">
        <f>IF(J72="","",IF(IFERROR(VLOOKUP(E72,BDD!A:H,5,FALSE),"")=0,"",VLOOKUP(E72,BDD!A:H,5,FALSE)))</f>
        <v>LOYER ET CHARGES</v>
      </c>
      <c r="M72" s="63" t="str">
        <f>IF(J72="","",IF(IFERROR(VLOOKUP(E72,BDD!A:G,6,FALSE),"")=0,"",VLOOKUP(E72,BDD!A:G,6,FALSE)))</f>
        <v>EBE</v>
      </c>
      <c r="N72" s="63"/>
      <c r="O72" s="39" t="str">
        <f t="shared" si="27"/>
        <v>O</v>
      </c>
    </row>
    <row r="73" spans="1:15" ht="15" customHeight="1" x14ac:dyDescent="0.25">
      <c r="A73" s="19">
        <v>45748</v>
      </c>
      <c r="B73" s="22">
        <v>45748</v>
      </c>
      <c r="C73" s="16">
        <v>2025</v>
      </c>
      <c r="D73" s="18"/>
      <c r="E73" s="16">
        <v>63516000</v>
      </c>
      <c r="F73" s="43">
        <v>-577.6</v>
      </c>
      <c r="G73" s="18" t="s">
        <v>388</v>
      </c>
      <c r="H73" s="18"/>
      <c r="I73" s="41" t="s">
        <v>414</v>
      </c>
      <c r="J73" s="3" t="str">
        <f>IFERROR(VLOOKUP(E73,BDD!A:I,3,FALSE),"")</f>
        <v>STRUCTURE</v>
      </c>
      <c r="K73" s="64" t="str">
        <f>IFERROR(VLOOKUP(E73,BDD!A:I,4,FALSE),"")</f>
        <v>FRAIS GENERAUX</v>
      </c>
      <c r="L73" s="64" t="str">
        <f>IF(J73="","",IF(IFERROR(VLOOKUP(E73,BDD!A:H,5,FALSE),"")=0,"",VLOOKUP(E73,BDD!A:H,5,FALSE)))</f>
        <v>IMPOTS ET TAXES</v>
      </c>
      <c r="M73" s="64" t="str">
        <f>IF(J73="","",IF(IFERROR(VLOOKUP(E73,BDD!A:G,6,FALSE),"")=0,"",VLOOKUP(E73,BDD!A:G,6,FALSE)))</f>
        <v>EBE</v>
      </c>
      <c r="N73" s="64"/>
      <c r="O73" s="39" t="str">
        <f t="shared" si="27"/>
        <v>O</v>
      </c>
    </row>
    <row r="74" spans="1:15" ht="15" customHeight="1" x14ac:dyDescent="0.25">
      <c r="A74" s="19">
        <v>45748</v>
      </c>
      <c r="B74" s="22">
        <v>45748</v>
      </c>
      <c r="C74" s="16">
        <v>2025</v>
      </c>
      <c r="D74" s="18"/>
      <c r="E74" s="16">
        <v>61320000</v>
      </c>
      <c r="F74" s="43">
        <v>-3054.21</v>
      </c>
      <c r="G74" s="18" t="s">
        <v>388</v>
      </c>
      <c r="H74" s="18"/>
      <c r="I74" s="41" t="s">
        <v>414</v>
      </c>
      <c r="J74" s="65" t="str">
        <f>IFERROR(VLOOKUP(E74,BDD!A:I,3,FALSE),"")</f>
        <v>STRUCTURE</v>
      </c>
      <c r="K74" s="63" t="str">
        <f>IFERROR(VLOOKUP(E74,BDD!A:I,4,FALSE),"")</f>
        <v>FRAIS AGENCE</v>
      </c>
      <c r="L74" s="63" t="str">
        <f>IF(J74="","",IF(IFERROR(VLOOKUP(E74,BDD!A:H,5,FALSE),"")=0,"",VLOOKUP(E74,BDD!A:H,5,FALSE)))</f>
        <v>LOYER ET CHARGES</v>
      </c>
      <c r="M74" s="63" t="str">
        <f>IF(J74="","",IF(IFERROR(VLOOKUP(E74,BDD!A:G,6,FALSE),"")=0,"",VLOOKUP(E74,BDD!A:G,6,FALSE)))</f>
        <v>EBE</v>
      </c>
      <c r="N74" s="63"/>
      <c r="O74" s="39" t="str">
        <f t="shared" si="27"/>
        <v>O</v>
      </c>
    </row>
    <row r="75" spans="1:15" ht="15" customHeight="1" x14ac:dyDescent="0.25">
      <c r="A75" s="19">
        <v>45748</v>
      </c>
      <c r="B75" s="22">
        <v>45748</v>
      </c>
      <c r="C75" s="16">
        <v>2025</v>
      </c>
      <c r="D75" s="18"/>
      <c r="E75" s="16">
        <v>61566000</v>
      </c>
      <c r="F75" s="43">
        <v>-178.88</v>
      </c>
      <c r="G75" s="18" t="s">
        <v>388</v>
      </c>
      <c r="H75" s="18"/>
      <c r="I75" s="41" t="s">
        <v>414</v>
      </c>
      <c r="J75" s="3" t="str">
        <f>IFERROR(VLOOKUP(E75,BDD!A:I,3,FALSE),"")</f>
        <v>COÜT PRODUCTION</v>
      </c>
      <c r="K75" s="64" t="str">
        <f>IFERROR(VLOOKUP(E75,BDD!A:I,4,FALSE),"")</f>
        <v>MATERIEL</v>
      </c>
      <c r="L75" s="64" t="str">
        <f>IF(J75="","",IF(IFERROR(VLOOKUP(E75,BDD!A:H,5,FALSE),"")=0,"",VLOOKUP(E75,BDD!A:H,5,FALSE)))</f>
        <v>MATERIEL - ENTRETIEN</v>
      </c>
      <c r="M75" s="64" t="str">
        <f>IF(J75="","",IF(IFERROR(VLOOKUP(E75,BDD!A:G,6,FALSE),"")=0,"",VLOOKUP(E75,BDD!A:G,6,FALSE)))</f>
        <v>MARGE CHANTIER</v>
      </c>
      <c r="N75" s="64"/>
      <c r="O75" s="39" t="str">
        <f t="shared" si="27"/>
        <v>O</v>
      </c>
    </row>
    <row r="76" spans="1:15" ht="15" customHeight="1" x14ac:dyDescent="0.25">
      <c r="A76" s="19">
        <v>45748</v>
      </c>
      <c r="B76" s="22">
        <v>45748</v>
      </c>
      <c r="C76" s="16">
        <v>2025</v>
      </c>
      <c r="D76" s="18"/>
      <c r="E76" s="16">
        <v>63710000</v>
      </c>
      <c r="F76" s="43">
        <v>-1662</v>
      </c>
      <c r="G76" s="18" t="s">
        <v>388</v>
      </c>
      <c r="H76" s="18"/>
      <c r="I76" s="41" t="s">
        <v>414</v>
      </c>
      <c r="J76" s="3" t="str">
        <f>IFERROR(VLOOKUP(E76,BDD!A:I,3,FALSE),"")</f>
        <v>STRUCTURE</v>
      </c>
      <c r="K76" s="64" t="str">
        <f>IFERROR(VLOOKUP(E76,BDD!A:I,4,FALSE),"")</f>
        <v>FRAIS GENERAUX</v>
      </c>
      <c r="L76" s="64" t="str">
        <f>IF(J76="","",IF(IFERROR(VLOOKUP(E76,BDD!A:H,5,FALSE),"")=0,"",VLOOKUP(E76,BDD!A:H,5,FALSE)))</f>
        <v>IMPOTS ET TAXES</v>
      </c>
      <c r="M76" s="64" t="str">
        <f>IF(J76="","",IF(IFERROR(VLOOKUP(E76,BDD!A:G,6,FALSE),"")=0,"",VLOOKUP(E76,BDD!A:G,6,FALSE)))</f>
        <v>EBE</v>
      </c>
      <c r="N76" s="64"/>
      <c r="O76" s="39" t="str">
        <f t="shared" si="27"/>
        <v>O</v>
      </c>
    </row>
    <row r="77" spans="1:15" ht="15" customHeight="1" x14ac:dyDescent="0.25">
      <c r="A77" s="19">
        <v>45748</v>
      </c>
      <c r="B77" s="22">
        <v>45748</v>
      </c>
      <c r="C77" s="16">
        <v>2025</v>
      </c>
      <c r="D77" s="18"/>
      <c r="E77" s="16">
        <v>61621300</v>
      </c>
      <c r="F77" s="43">
        <v>-1219</v>
      </c>
      <c r="G77" s="18" t="s">
        <v>388</v>
      </c>
      <c r="H77" s="18"/>
      <c r="I77" s="41" t="s">
        <v>414</v>
      </c>
      <c r="J77" s="65" t="str">
        <f>IFERROR(VLOOKUP(E77,BDD!A:I,3,FALSE),"")</f>
        <v>STRUCTURE</v>
      </c>
      <c r="K77" s="63" t="str">
        <f>IFERROR(VLOOKUP(E77,BDD!A:I,4,FALSE),"")</f>
        <v>FRAIS GENERAUX</v>
      </c>
      <c r="L77" s="63" t="str">
        <f>IF(J77="","",IF(IFERROR(VLOOKUP(E77,BDD!A:H,5,FALSE),"")=0,"",VLOOKUP(E77,BDD!A:H,5,FALSE)))</f>
        <v>ASSURANCE</v>
      </c>
      <c r="M77" s="63" t="str">
        <f>IF(J77="","",IF(IFERROR(VLOOKUP(E77,BDD!A:G,6,FALSE),"")=0,"",VLOOKUP(E77,BDD!A:G,6,FALSE)))</f>
        <v>EBE</v>
      </c>
      <c r="N77" s="63"/>
      <c r="O77" s="39" t="str">
        <f t="shared" si="27"/>
        <v>O</v>
      </c>
    </row>
    <row r="78" spans="1:15" ht="15" customHeight="1" x14ac:dyDescent="0.25">
      <c r="A78" s="19">
        <v>45748</v>
      </c>
      <c r="B78" s="22">
        <v>45748</v>
      </c>
      <c r="C78" s="16">
        <v>2025</v>
      </c>
      <c r="D78" s="18"/>
      <c r="E78" s="16">
        <v>66163000</v>
      </c>
      <c r="F78" s="43">
        <v>-269.73</v>
      </c>
      <c r="G78" s="18" t="s">
        <v>388</v>
      </c>
      <c r="H78" s="18"/>
      <c r="I78" s="41" t="s">
        <v>422</v>
      </c>
      <c r="J78" s="65" t="str">
        <f>IFERROR(VLOOKUP(E78,BDD!A:I,3,FALSE),"")</f>
        <v>FINANCIER</v>
      </c>
      <c r="K78" s="63" t="str">
        <f>IFERROR(VLOOKUP(E78,BDD!A:I,4,FALSE),"")</f>
        <v>CHARGES FINANCIERES</v>
      </c>
      <c r="L78" s="63" t="str">
        <f>IF(J78="","",IF(IFERROR(VLOOKUP(E78,BDD!A:H,5,FALSE),"")=0,"",VLOOKUP(E78,BDD!A:H,5,FALSE)))</f>
        <v>CHARGES FINANCIERES</v>
      </c>
      <c r="M78" s="63" t="str">
        <f>IF(J78="","",IF(IFERROR(VLOOKUP(E78,BDD!A:G,6,FALSE),"")=0,"",VLOOKUP(E78,BDD!A:G,6,FALSE)))</f>
        <v>RESULTAT COURANT</v>
      </c>
      <c r="N78" s="63"/>
      <c r="O78" s="39" t="str">
        <f t="shared" si="27"/>
        <v>O</v>
      </c>
    </row>
    <row r="79" spans="1:15" ht="15" customHeight="1" x14ac:dyDescent="0.25">
      <c r="A79" s="19">
        <v>45748</v>
      </c>
      <c r="B79" s="22">
        <v>45748</v>
      </c>
      <c r="C79" s="16">
        <v>2025</v>
      </c>
      <c r="D79" s="18"/>
      <c r="E79" s="16">
        <v>62780000</v>
      </c>
      <c r="F79" s="43">
        <v>-83.33</v>
      </c>
      <c r="G79" s="18" t="s">
        <v>388</v>
      </c>
      <c r="H79" s="18"/>
      <c r="I79" s="41" t="s">
        <v>421</v>
      </c>
      <c r="J79" s="65" t="str">
        <f>IFERROR(VLOOKUP(E79,BDD!A:I,3,FALSE),"")</f>
        <v>FINANCIER</v>
      </c>
      <c r="K79" s="63" t="str">
        <f>IFERROR(VLOOKUP(E79,BDD!A:I,4,FALSE),"")</f>
        <v>CHARGES FINANCIERES</v>
      </c>
      <c r="L79" s="63" t="str">
        <f>IF(J79="","",IF(IFERROR(VLOOKUP(E79,BDD!A:H,5,FALSE),"")=0,"",VLOOKUP(E79,BDD!A:H,5,FALSE)))</f>
        <v>CHARGES FINANCIERES</v>
      </c>
      <c r="M79" s="63" t="str">
        <f>IF(J79="","",IF(IFERROR(VLOOKUP(E79,BDD!A:G,6,FALSE),"")=0,"",VLOOKUP(E79,BDD!A:G,6,FALSE)))</f>
        <v>RESULTAT COURANT</v>
      </c>
      <c r="N79" s="63"/>
      <c r="O79" s="39" t="str">
        <f t="shared" si="27"/>
        <v>O</v>
      </c>
    </row>
    <row r="80" spans="1:15" ht="15" customHeight="1" x14ac:dyDescent="0.25">
      <c r="A80" s="19">
        <v>45748</v>
      </c>
      <c r="B80" s="22">
        <v>45748</v>
      </c>
      <c r="C80" s="16">
        <v>2025</v>
      </c>
      <c r="D80" s="18"/>
      <c r="E80" s="16">
        <v>61552000</v>
      </c>
      <c r="F80" s="43">
        <v>-5.14</v>
      </c>
      <c r="G80" s="18" t="s">
        <v>388</v>
      </c>
      <c r="H80" s="18"/>
      <c r="I80" s="41" t="s">
        <v>416</v>
      </c>
      <c r="J80" s="3" t="str">
        <f>IFERROR(VLOOKUP(E80,BDD!A:I,3,FALSE),"")</f>
        <v>COÜT PRODUCTION</v>
      </c>
      <c r="K80" s="64" t="str">
        <f>IFERROR(VLOOKUP(E80,BDD!A:I,4,FALSE),"")</f>
        <v>MATERIEL</v>
      </c>
      <c r="L80" s="64" t="str">
        <f>IF(J80="","",IF(IFERROR(VLOOKUP(E80,BDD!A:H,5,FALSE),"")=0,"",VLOOKUP(E80,BDD!A:H,5,FALSE)))</f>
        <v>VEHICULE- ENTRETIEN</v>
      </c>
      <c r="M80" s="64" t="str">
        <f>IF(J80="","",IF(IFERROR(VLOOKUP(E80,BDD!A:G,6,FALSE),"")=0,"",VLOOKUP(E80,BDD!A:G,6,FALSE)))</f>
        <v>MARGE CHANTIER</v>
      </c>
      <c r="N80" s="64"/>
      <c r="O80" s="39" t="str">
        <f t="shared" si="27"/>
        <v>O</v>
      </c>
    </row>
    <row r="81" spans="1:15" ht="15" customHeight="1" x14ac:dyDescent="0.25">
      <c r="A81" s="19">
        <v>45748</v>
      </c>
      <c r="B81" s="22">
        <v>45748</v>
      </c>
      <c r="C81" s="16">
        <v>2025</v>
      </c>
      <c r="D81" s="18"/>
      <c r="E81" s="16">
        <v>70410100</v>
      </c>
      <c r="F81" s="43">
        <v>-794664.27</v>
      </c>
      <c r="G81" s="18" t="s">
        <v>388</v>
      </c>
      <c r="H81" s="18"/>
      <c r="I81" s="41" t="s">
        <v>418</v>
      </c>
      <c r="J81" s="3" t="str">
        <f>IFERROR(VLOOKUP(E81,BDD!A:I,3,FALSE),"")</f>
        <v xml:space="preserve"> PRODUCTION</v>
      </c>
      <c r="K81" s="64" t="str">
        <f>IFERROR(VLOOKUP(E81,BDD!A:I,4,FALSE),"")</f>
        <v>CHIFFRE D'AFFAIRES</v>
      </c>
      <c r="L81" s="64" t="str">
        <f>IF(J81="","",IF(IFERROR(VLOOKUP(E81,BDD!A:H,5,FALSE),"")=0,"",VLOOKUP(E81,BDD!A:H,5,FALSE)))</f>
        <v>FAE</v>
      </c>
      <c r="M81" s="64" t="str">
        <f>IF(J81="","",IF(IFERROR(VLOOKUP(E81,BDD!A:G,6,FALSE),"")=0,"",VLOOKUP(E81,BDD!A:G,6,FALSE)))</f>
        <v>MARGE CHANTIER</v>
      </c>
      <c r="N81" s="64"/>
      <c r="O81" s="39" t="str">
        <f t="shared" si="27"/>
        <v>O</v>
      </c>
    </row>
    <row r="82" spans="1:15" ht="15" customHeight="1" x14ac:dyDescent="0.25">
      <c r="A82" s="19">
        <v>45748</v>
      </c>
      <c r="B82" s="22">
        <v>45748</v>
      </c>
      <c r="C82" s="16">
        <v>2025</v>
      </c>
      <c r="D82" s="18"/>
      <c r="E82" s="16">
        <v>70410100</v>
      </c>
      <c r="F82" s="43">
        <v>-27596.43</v>
      </c>
      <c r="G82" s="18" t="s">
        <v>388</v>
      </c>
      <c r="H82" s="18"/>
      <c r="I82" s="41" t="s">
        <v>418</v>
      </c>
      <c r="J82" s="65" t="str">
        <f>IFERROR(VLOOKUP(E82,BDD!A:I,3,FALSE),"")</f>
        <v xml:space="preserve"> PRODUCTION</v>
      </c>
      <c r="K82" s="63" t="str">
        <f>IFERROR(VLOOKUP(E82,BDD!A:I,4,FALSE),"")</f>
        <v>CHIFFRE D'AFFAIRES</v>
      </c>
      <c r="L82" s="63" t="str">
        <f>IF(J82="","",IF(IFERROR(VLOOKUP(E82,BDD!A:H,5,FALSE),"")=0,"",VLOOKUP(E82,BDD!A:H,5,FALSE)))</f>
        <v>FAE</v>
      </c>
      <c r="M82" s="63" t="str">
        <f>IF(J82="","",IF(IFERROR(VLOOKUP(E82,BDD!A:G,6,FALSE),"")=0,"",VLOOKUP(E82,BDD!A:G,6,FALSE)))</f>
        <v>MARGE CHANTIER</v>
      </c>
      <c r="N82" s="63"/>
      <c r="O82" s="39" t="str">
        <f t="shared" si="27"/>
        <v>O</v>
      </c>
    </row>
    <row r="83" spans="1:15" ht="15" customHeight="1" x14ac:dyDescent="0.25">
      <c r="A83" s="19">
        <v>45748</v>
      </c>
      <c r="B83" s="22">
        <v>45748</v>
      </c>
      <c r="C83" s="16">
        <v>2025</v>
      </c>
      <c r="D83" s="18"/>
      <c r="E83" s="16">
        <v>70410100</v>
      </c>
      <c r="F83" s="43">
        <v>3500</v>
      </c>
      <c r="G83" s="18" t="s">
        <v>388</v>
      </c>
      <c r="H83" s="18"/>
      <c r="I83" s="41" t="s">
        <v>418</v>
      </c>
      <c r="J83" s="3" t="str">
        <f>IFERROR(VLOOKUP(E83,BDD!A:I,3,FALSE),"")</f>
        <v xml:space="preserve"> PRODUCTION</v>
      </c>
      <c r="K83" s="64" t="str">
        <f>IFERROR(VLOOKUP(E83,BDD!A:I,4,FALSE),"")</f>
        <v>CHIFFRE D'AFFAIRES</v>
      </c>
      <c r="L83" s="64" t="str">
        <f>IF(J83="","",IF(IFERROR(VLOOKUP(E83,BDD!A:H,5,FALSE),"")=0,"",VLOOKUP(E83,BDD!A:H,5,FALSE)))</f>
        <v>FAE</v>
      </c>
      <c r="M83" s="64" t="str">
        <f>IF(J83="","",IF(IFERROR(VLOOKUP(E83,BDD!A:G,6,FALSE),"")=0,"",VLOOKUP(E83,BDD!A:G,6,FALSE)))</f>
        <v>MARGE CHANTIER</v>
      </c>
      <c r="N83" s="64"/>
      <c r="O83" s="39" t="str">
        <f t="shared" ref="O83:O97" si="28">IF(A83="","N",IF(A83="MULTIAGENCE","N","O"))</f>
        <v>O</v>
      </c>
    </row>
    <row r="84" spans="1:15" ht="15" customHeight="1" x14ac:dyDescent="0.25">
      <c r="A84" s="19">
        <v>45748</v>
      </c>
      <c r="B84" s="22">
        <v>45748</v>
      </c>
      <c r="C84" s="16">
        <v>2025</v>
      </c>
      <c r="D84" s="18"/>
      <c r="E84" s="16">
        <v>61635000</v>
      </c>
      <c r="F84" s="43">
        <v>-115.1</v>
      </c>
      <c r="G84" s="18" t="s">
        <v>388</v>
      </c>
      <c r="H84" s="18"/>
      <c r="I84" s="41" t="s">
        <v>418</v>
      </c>
      <c r="J84" s="3" t="str">
        <f>IFERROR(VLOOKUP(E84,BDD!A:I,3,FALSE),"")</f>
        <v>COÜT PRODUCTION</v>
      </c>
      <c r="K84" s="64" t="str">
        <f>IFERROR(VLOOKUP(E84,BDD!A:I,4,FALSE),"")</f>
        <v>MATERIEL</v>
      </c>
      <c r="L84" s="64" t="str">
        <f>IF(J84="","",IF(IFERROR(VLOOKUP(E84,BDD!A:H,5,FALSE),"")=0,"",VLOOKUP(E84,BDD!A:H,5,FALSE)))</f>
        <v>VEHICULE - ASSURANCE</v>
      </c>
      <c r="M84" s="64" t="str">
        <f>IF(J84="","",IF(IFERROR(VLOOKUP(E84,BDD!A:G,6,FALSE),"")=0,"",VLOOKUP(E84,BDD!A:G,6,FALSE)))</f>
        <v>MARGE CHANTIER</v>
      </c>
      <c r="N84" s="64"/>
      <c r="O84" s="39" t="str">
        <f t="shared" si="28"/>
        <v>O</v>
      </c>
    </row>
    <row r="85" spans="1:15" ht="15" customHeight="1" x14ac:dyDescent="0.25">
      <c r="A85" s="19">
        <v>45748</v>
      </c>
      <c r="B85" s="22">
        <v>45748</v>
      </c>
      <c r="C85" s="16">
        <v>2025</v>
      </c>
      <c r="D85" s="18"/>
      <c r="E85" s="16">
        <v>62634000</v>
      </c>
      <c r="F85" s="43">
        <v>-30</v>
      </c>
      <c r="G85" s="18" t="s">
        <v>388</v>
      </c>
      <c r="H85" s="18"/>
      <c r="I85" s="41" t="s">
        <v>418</v>
      </c>
      <c r="J85" s="65" t="str">
        <f>IFERROR(VLOOKUP(E85,BDD!A:I,3,FALSE),"")</f>
        <v>STRUCTURE</v>
      </c>
      <c r="K85" s="63" t="str">
        <f>IFERROR(VLOOKUP(E85,BDD!A:I,4,FALSE),"")</f>
        <v>FRAIS AGENCE</v>
      </c>
      <c r="L85" s="63" t="str">
        <f>IF(J85="","",IF(IFERROR(VLOOKUP(E85,BDD!A:H,5,FALSE),"")=0,"",VLOOKUP(E85,BDD!A:H,5,FALSE)))</f>
        <v>DIVERS</v>
      </c>
      <c r="M85" s="63" t="str">
        <f>IF(J85="","",IF(IFERROR(VLOOKUP(E85,BDD!A:G,6,FALSE),"")=0,"",VLOOKUP(E85,BDD!A:G,6,FALSE)))</f>
        <v>EBE</v>
      </c>
      <c r="N85" s="63"/>
      <c r="O85" s="39" t="str">
        <f t="shared" si="28"/>
        <v>O</v>
      </c>
    </row>
    <row r="86" spans="1:15" ht="15" customHeight="1" x14ac:dyDescent="0.25">
      <c r="A86" s="19">
        <v>45748</v>
      </c>
      <c r="B86" s="22">
        <v>45748</v>
      </c>
      <c r="C86" s="16">
        <v>2025</v>
      </c>
      <c r="D86" s="18"/>
      <c r="E86" s="16">
        <v>60320000</v>
      </c>
      <c r="F86" s="43">
        <v>-124947.94</v>
      </c>
      <c r="G86" s="18" t="s">
        <v>388</v>
      </c>
      <c r="H86" s="18"/>
      <c r="I86" s="41" t="s">
        <v>418</v>
      </c>
      <c r="J86" s="3" t="str">
        <f>IFERROR(VLOOKUP(E86,BDD!A:I,3,FALSE),"")</f>
        <v>COÜT PRODUCTION</v>
      </c>
      <c r="K86" s="64" t="str">
        <f>IFERROR(VLOOKUP(E86,BDD!A:I,4,FALSE),"")</f>
        <v>ACHATS</v>
      </c>
      <c r="L86" s="64" t="str">
        <f>IF(J86="","",IF(IFERROR(VLOOKUP(E86,BDD!A:H,5,FALSE),"")=0,"",VLOOKUP(E86,BDD!A:H,5,FALSE)))</f>
        <v>VARIATION STOCK</v>
      </c>
      <c r="M86" s="64" t="str">
        <f>IF(J86="","",IF(IFERROR(VLOOKUP(E86,BDD!A:G,6,FALSE),"")=0,"",VLOOKUP(E86,BDD!A:G,6,FALSE)))</f>
        <v>MARGE CHANTIER</v>
      </c>
      <c r="N86" s="64"/>
      <c r="O86" s="39" t="str">
        <f t="shared" si="28"/>
        <v>O</v>
      </c>
    </row>
    <row r="87" spans="1:15" ht="15" customHeight="1" x14ac:dyDescent="0.25">
      <c r="A87" s="19">
        <v>45748</v>
      </c>
      <c r="B87" s="22">
        <v>45748</v>
      </c>
      <c r="C87" s="16">
        <v>2025</v>
      </c>
      <c r="D87" s="18"/>
      <c r="E87" s="16">
        <v>61100000</v>
      </c>
      <c r="F87" s="43">
        <v>87477</v>
      </c>
      <c r="G87" s="18" t="s">
        <v>388</v>
      </c>
      <c r="H87" s="18"/>
      <c r="I87" s="41" t="s">
        <v>418</v>
      </c>
      <c r="J87" s="65" t="str">
        <f>IFERROR(VLOOKUP(E87,BDD!A:I,3,FALSE),"")</f>
        <v>COÜT PRODUCTION</v>
      </c>
      <c r="K87" s="63" t="str">
        <f>IFERROR(VLOOKUP(E87,BDD!A:I,4,FALSE),"")</f>
        <v>SOUS TRAITANCE</v>
      </c>
      <c r="L87" s="63" t="str">
        <f>IF(J87="","",IF(IFERROR(VLOOKUP(E87,BDD!A:H,5,FALSE),"")=0,"",VLOOKUP(E87,BDD!A:H,5,FALSE)))</f>
        <v>SST</v>
      </c>
      <c r="M87" s="63" t="str">
        <f>IF(J87="","",IF(IFERROR(VLOOKUP(E87,BDD!A:G,6,FALSE),"")=0,"",VLOOKUP(E87,BDD!A:G,6,FALSE)))</f>
        <v>MARGE CHANTIER</v>
      </c>
      <c r="N87" s="63"/>
      <c r="O87" s="39" t="str">
        <f t="shared" si="28"/>
        <v>O</v>
      </c>
    </row>
    <row r="88" spans="1:15" ht="15" customHeight="1" x14ac:dyDescent="0.25">
      <c r="A88" s="19">
        <v>45748</v>
      </c>
      <c r="B88" s="22">
        <v>45748</v>
      </c>
      <c r="C88" s="16">
        <v>2025</v>
      </c>
      <c r="D88" s="18"/>
      <c r="E88" s="16">
        <v>61100000</v>
      </c>
      <c r="F88" s="43">
        <v>437833.77</v>
      </c>
      <c r="G88" s="18" t="s">
        <v>388</v>
      </c>
      <c r="H88" s="18"/>
      <c r="I88" s="41" t="s">
        <v>418</v>
      </c>
      <c r="J88" s="3" t="str">
        <f>IFERROR(VLOOKUP(E88,BDD!A:I,3,FALSE),"")</f>
        <v>COÜT PRODUCTION</v>
      </c>
      <c r="K88" s="64" t="str">
        <f>IFERROR(VLOOKUP(E88,BDD!A:I,4,FALSE),"")</f>
        <v>SOUS TRAITANCE</v>
      </c>
      <c r="L88" s="64" t="str">
        <f>IF(J88="","",IF(IFERROR(VLOOKUP(E88,BDD!A:H,5,FALSE),"")=0,"",VLOOKUP(E88,BDD!A:H,5,FALSE)))</f>
        <v>SST</v>
      </c>
      <c r="M88" s="64" t="str">
        <f>IF(J88="","",IF(IFERROR(VLOOKUP(E88,BDD!A:G,6,FALSE),"")=0,"",VLOOKUP(E88,BDD!A:G,6,FALSE)))</f>
        <v>MARGE CHANTIER</v>
      </c>
      <c r="N88" s="64"/>
      <c r="O88" s="39" t="str">
        <f t="shared" si="28"/>
        <v>O</v>
      </c>
    </row>
    <row r="89" spans="1:15" ht="16.5" customHeight="1" x14ac:dyDescent="0.25">
      <c r="A89" s="19">
        <v>45748</v>
      </c>
      <c r="B89" s="22">
        <v>45748</v>
      </c>
      <c r="C89" s="16">
        <v>2025</v>
      </c>
      <c r="D89" s="18"/>
      <c r="E89" s="16">
        <v>65800000</v>
      </c>
      <c r="F89" s="43">
        <v>0.23</v>
      </c>
      <c r="G89" s="18" t="s">
        <v>388</v>
      </c>
      <c r="H89" s="18"/>
      <c r="I89" s="41" t="s">
        <v>418</v>
      </c>
      <c r="J89" s="65" t="str">
        <f>IFERROR(VLOOKUP(E89,BDD!A:I,3,FALSE),"")</f>
        <v>STRUCTURE</v>
      </c>
      <c r="K89" s="63" t="str">
        <f>IFERROR(VLOOKUP(E89,BDD!A:I,4,FALSE),"")</f>
        <v>FRAIS GENERAUX</v>
      </c>
      <c r="L89" s="63" t="str">
        <f>IF(J89="","",IF(IFERROR(VLOOKUP(E89,BDD!A:H,5,FALSE),"")=0,"",VLOOKUP(E89,BDD!A:H,5,FALSE)))</f>
        <v>DIVERS</v>
      </c>
      <c r="M89" s="63" t="str">
        <f>IF(J89="","",IF(IFERROR(VLOOKUP(E89,BDD!A:G,6,FALSE),"")=0,"",VLOOKUP(E89,BDD!A:G,6,FALSE)))</f>
        <v>EBE</v>
      </c>
      <c r="N89" s="63"/>
      <c r="O89" s="39" t="str">
        <f t="shared" si="28"/>
        <v>O</v>
      </c>
    </row>
    <row r="90" spans="1:15" ht="15" customHeight="1" x14ac:dyDescent="0.25">
      <c r="A90" s="19">
        <v>45748</v>
      </c>
      <c r="B90" s="22">
        <v>45748</v>
      </c>
      <c r="C90" s="16">
        <v>2025</v>
      </c>
      <c r="D90" s="18"/>
      <c r="E90" s="16">
        <v>60220000</v>
      </c>
      <c r="F90" s="43">
        <v>2869.66</v>
      </c>
      <c r="G90" s="18" t="s">
        <v>388</v>
      </c>
      <c r="H90" s="18"/>
      <c r="I90" s="41" t="s">
        <v>418</v>
      </c>
      <c r="J90" s="3" t="str">
        <f>IFERROR(VLOOKUP(E90,BDD!A:I,3,FALSE),"")</f>
        <v>COÜT PRODUCTION</v>
      </c>
      <c r="K90" s="64" t="str">
        <f>IFERROR(VLOOKUP(E90,BDD!A:I,4,FALSE),"")</f>
        <v>ACHATS</v>
      </c>
      <c r="L90" s="64" t="str">
        <f>IF(J90="","",IF(IFERROR(VLOOKUP(E90,BDD!A:H,5,FALSE),"")=0,"",VLOOKUP(E90,BDD!A:H,5,FALSE)))</f>
        <v>FOURNITURE</v>
      </c>
      <c r="M90" s="64" t="str">
        <f>IF(J90="","",IF(IFERROR(VLOOKUP(E90,BDD!A:G,6,FALSE),"")=0,"",VLOOKUP(E90,BDD!A:G,6,FALSE)))</f>
        <v>MARGE CHANTIER</v>
      </c>
      <c r="N90" s="64"/>
      <c r="O90" s="39" t="str">
        <f t="shared" si="28"/>
        <v>O</v>
      </c>
    </row>
    <row r="91" spans="1:15" ht="15" customHeight="1" x14ac:dyDescent="0.25">
      <c r="A91" s="19">
        <v>45748</v>
      </c>
      <c r="B91" s="22">
        <v>45748</v>
      </c>
      <c r="C91" s="16">
        <v>2025</v>
      </c>
      <c r="D91" s="18"/>
      <c r="E91" s="16">
        <v>60630000</v>
      </c>
      <c r="F91" s="43">
        <v>363.1</v>
      </c>
      <c r="G91" s="18" t="s">
        <v>388</v>
      </c>
      <c r="H91" s="18"/>
      <c r="I91" s="41" t="s">
        <v>418</v>
      </c>
      <c r="J91" s="3" t="str">
        <f>IFERROR(VLOOKUP(E91,BDD!A:I,3,FALSE),"")</f>
        <v>COÜT PRODUCTION</v>
      </c>
      <c r="K91" s="64" t="str">
        <f>IFERROR(VLOOKUP(E91,BDD!A:I,4,FALSE),"")</f>
        <v>MATERIEL</v>
      </c>
      <c r="L91" s="64" t="str">
        <f>IF(J91="","",IF(IFERROR(VLOOKUP(E91,BDD!A:H,5,FALSE),"")=0,"",VLOOKUP(E91,BDD!A:H,5,FALSE)))</f>
        <v>MATEIREL -PETIT OUTILLAGE</v>
      </c>
      <c r="M91" s="64" t="str">
        <f>IF(J91="","",IF(IFERROR(VLOOKUP(E91,BDD!A:G,6,FALSE),"")=0,"",VLOOKUP(E91,BDD!A:G,6,FALSE)))</f>
        <v>MARGE CHANTIER</v>
      </c>
      <c r="N91" s="64"/>
      <c r="O91" s="39" t="str">
        <f t="shared" si="28"/>
        <v>O</v>
      </c>
    </row>
    <row r="92" spans="1:15" ht="15" customHeight="1" x14ac:dyDescent="0.25">
      <c r="A92" s="19">
        <v>45748</v>
      </c>
      <c r="B92" s="22">
        <v>45748</v>
      </c>
      <c r="C92" s="16">
        <v>2025</v>
      </c>
      <c r="D92" s="18"/>
      <c r="E92" s="16">
        <v>61100000</v>
      </c>
      <c r="F92" s="43">
        <v>41329.050000000003</v>
      </c>
      <c r="G92" s="18" t="s">
        <v>388</v>
      </c>
      <c r="H92" s="18"/>
      <c r="I92" s="41" t="s">
        <v>418</v>
      </c>
      <c r="J92" s="65" t="str">
        <f>IFERROR(VLOOKUP(E92,BDD!A:I,3,FALSE),"")</f>
        <v>COÜT PRODUCTION</v>
      </c>
      <c r="K92" s="63" t="str">
        <f>IFERROR(VLOOKUP(E92,BDD!A:I,4,FALSE),"")</f>
        <v>SOUS TRAITANCE</v>
      </c>
      <c r="L92" s="63" t="str">
        <f>IF(J92="","",IF(IFERROR(VLOOKUP(E92,BDD!A:H,5,FALSE),"")=0,"",VLOOKUP(E92,BDD!A:H,5,FALSE)))</f>
        <v>SST</v>
      </c>
      <c r="M92" s="63" t="str">
        <f>IF(J92="","",IF(IFERROR(VLOOKUP(E92,BDD!A:G,6,FALSE),"")=0,"",VLOOKUP(E92,BDD!A:G,6,FALSE)))</f>
        <v>MARGE CHANTIER</v>
      </c>
      <c r="N92" s="63"/>
      <c r="O92" s="39" t="str">
        <f t="shared" si="28"/>
        <v>O</v>
      </c>
    </row>
    <row r="93" spans="1:15" ht="15" customHeight="1" x14ac:dyDescent="0.25">
      <c r="A93" s="19">
        <v>45748</v>
      </c>
      <c r="B93" s="22">
        <v>45748</v>
      </c>
      <c r="C93" s="16">
        <v>2025</v>
      </c>
      <c r="D93" s="18"/>
      <c r="E93" s="16">
        <v>61104000</v>
      </c>
      <c r="F93" s="43">
        <v>206619.07</v>
      </c>
      <c r="G93" s="18" t="s">
        <v>388</v>
      </c>
      <c r="H93" s="18"/>
      <c r="I93" s="41" t="s">
        <v>418</v>
      </c>
      <c r="J93" s="3" t="str">
        <f>IFERROR(VLOOKUP(E93,BDD!A:I,3,FALSE),"")</f>
        <v>COÜT PRODUCTION</v>
      </c>
      <c r="K93" s="64" t="str">
        <f>IFERROR(VLOOKUP(E93,BDD!A:I,4,FALSE),"")</f>
        <v>SOUS TRAITANCE</v>
      </c>
      <c r="L93" s="64" t="str">
        <f>IF(J93="","",IF(IFERROR(VLOOKUP(E93,BDD!A:H,5,FALSE),"")=0,"",VLOOKUP(E93,BDD!A:H,5,FALSE)))</f>
        <v>SST</v>
      </c>
      <c r="M93" s="64" t="str">
        <f>IF(J93="","",IF(IFERROR(VLOOKUP(E93,BDD!A:G,6,FALSE),"")=0,"",VLOOKUP(E93,BDD!A:G,6,FALSE)))</f>
        <v>MARGE CHANTIER</v>
      </c>
      <c r="N93" s="64"/>
      <c r="O93" s="39" t="str">
        <f t="shared" si="28"/>
        <v>O</v>
      </c>
    </row>
    <row r="94" spans="1:15" ht="15" customHeight="1" x14ac:dyDescent="0.25">
      <c r="A94" s="19">
        <v>45748</v>
      </c>
      <c r="B94" s="22">
        <v>45748</v>
      </c>
      <c r="C94" s="16">
        <v>2025</v>
      </c>
      <c r="D94" s="18"/>
      <c r="E94" s="16">
        <v>61105000</v>
      </c>
      <c r="F94" s="43">
        <v>14740.45</v>
      </c>
      <c r="G94" s="18" t="s">
        <v>388</v>
      </c>
      <c r="H94" s="18"/>
      <c r="I94" s="41" t="s">
        <v>418</v>
      </c>
      <c r="J94" s="65" t="str">
        <f>IFERROR(VLOOKUP(E94,BDD!A:I,3,FALSE),"")</f>
        <v>COÜT PRODUCTION</v>
      </c>
      <c r="K94" s="63" t="str">
        <f>IFERROR(VLOOKUP(E94,BDD!A:I,4,FALSE),"")</f>
        <v>SOUS TRAITANCE</v>
      </c>
      <c r="L94" s="63" t="str">
        <f>IF(J94="","",IF(IFERROR(VLOOKUP(E94,BDD!A:H,5,FALSE),"")=0,"",VLOOKUP(E94,BDD!A:H,5,FALSE)))</f>
        <v>SST</v>
      </c>
      <c r="M94" s="63" t="str">
        <f>IF(J94="","",IF(IFERROR(VLOOKUP(E94,BDD!A:G,6,FALSE),"")=0,"",VLOOKUP(E94,BDD!A:G,6,FALSE)))</f>
        <v>MARGE CHANTIER</v>
      </c>
      <c r="N94" s="63"/>
      <c r="O94" s="39" t="str">
        <f t="shared" si="28"/>
        <v>O</v>
      </c>
    </row>
    <row r="95" spans="1:15" ht="15" customHeight="1" x14ac:dyDescent="0.25">
      <c r="A95" s="19">
        <v>45748</v>
      </c>
      <c r="B95" s="22">
        <v>45748</v>
      </c>
      <c r="C95" s="16">
        <v>2025</v>
      </c>
      <c r="D95" s="18"/>
      <c r="E95" s="16">
        <v>61350000</v>
      </c>
      <c r="F95" s="43">
        <v>75</v>
      </c>
      <c r="G95" s="18" t="s">
        <v>388</v>
      </c>
      <c r="H95" s="18"/>
      <c r="I95" s="41" t="s">
        <v>418</v>
      </c>
      <c r="J95" s="3" t="str">
        <f>IFERROR(VLOOKUP(E95,BDD!A:I,3,FALSE),"")</f>
        <v>COÜT PRODUCTION</v>
      </c>
      <c r="K95" s="64" t="str">
        <f>IFERROR(VLOOKUP(E95,BDD!A:I,4,FALSE),"")</f>
        <v>MATERIEL</v>
      </c>
      <c r="L95" s="64" t="str">
        <f>IF(J95="","",IF(IFERROR(VLOOKUP(E95,BDD!A:H,5,FALSE),"")=0,"",VLOOKUP(E95,BDD!A:H,5,FALSE)))</f>
        <v>MATERIEL - LOCATION</v>
      </c>
      <c r="M95" s="64" t="str">
        <f>IF(J95="","",IF(IFERROR(VLOOKUP(E95,BDD!A:G,6,FALSE),"")=0,"",VLOOKUP(E95,BDD!A:G,6,FALSE)))</f>
        <v>MARGE CHANTIER</v>
      </c>
      <c r="N95" s="64"/>
      <c r="O95" s="39" t="str">
        <f t="shared" si="28"/>
        <v>O</v>
      </c>
    </row>
    <row r="96" spans="1:15" ht="15" customHeight="1" x14ac:dyDescent="0.25">
      <c r="A96" s="19">
        <v>45748</v>
      </c>
      <c r="B96" s="22">
        <v>45748</v>
      </c>
      <c r="C96" s="16">
        <v>2025</v>
      </c>
      <c r="D96" s="18"/>
      <c r="E96" s="16">
        <v>77110000</v>
      </c>
      <c r="F96" s="43">
        <v>-180</v>
      </c>
      <c r="G96" s="18" t="s">
        <v>388</v>
      </c>
      <c r="H96" s="18"/>
      <c r="I96" s="41" t="s">
        <v>418</v>
      </c>
      <c r="J96" s="3" t="str">
        <f>IFERROR(VLOOKUP(E96,BDD!A:I,3,FALSE),"")</f>
        <v>EXCEPTIONNEL</v>
      </c>
      <c r="K96" s="64" t="str">
        <f>IFERROR(VLOOKUP(E96,BDD!A:I,4,FALSE),"")</f>
        <v>PRODUITS EXCEPTIONNELS</v>
      </c>
      <c r="L96" s="64" t="str">
        <f>IF(J96="","",IF(IFERROR(VLOOKUP(E96,BDD!A:H,5,FALSE),"")=0,"",VLOOKUP(E96,BDD!A:H,5,FALSE)))</f>
        <v>PRODUITS EXCEPTIONNELS</v>
      </c>
      <c r="M96" s="64" t="str">
        <f>IF(J96="","",IF(IFERROR(VLOOKUP(E96,BDD!A:G,6,FALSE),"")=0,"",VLOOKUP(E96,BDD!A:G,6,FALSE)))</f>
        <v>RESULTAT AVANT IMPOT</v>
      </c>
      <c r="N96" s="64"/>
      <c r="O96" s="39" t="str">
        <f t="shared" si="28"/>
        <v>O</v>
      </c>
    </row>
    <row r="97" spans="1:15" ht="16.5" customHeight="1" x14ac:dyDescent="0.25">
      <c r="A97" s="19">
        <v>45748</v>
      </c>
      <c r="B97" s="22">
        <v>45748</v>
      </c>
      <c r="C97" s="16">
        <v>2025</v>
      </c>
      <c r="D97" s="18"/>
      <c r="E97" s="16">
        <v>61100000</v>
      </c>
      <c r="F97" s="43">
        <v>19000</v>
      </c>
      <c r="G97" s="18" t="s">
        <v>388</v>
      </c>
      <c r="H97" s="18"/>
      <c r="I97" s="41" t="s">
        <v>418</v>
      </c>
      <c r="J97" s="65" t="str">
        <f>IFERROR(VLOOKUP(E97,BDD!A:I,3,FALSE),"")</f>
        <v>COÜT PRODUCTION</v>
      </c>
      <c r="K97" s="63" t="str">
        <f>IFERROR(VLOOKUP(E97,BDD!A:I,4,FALSE),"")</f>
        <v>SOUS TRAITANCE</v>
      </c>
      <c r="L97" s="63" t="str">
        <f>IF(J97="","",IF(IFERROR(VLOOKUP(E97,BDD!A:H,5,FALSE),"")=0,"",VLOOKUP(E97,BDD!A:H,5,FALSE)))</f>
        <v>SST</v>
      </c>
      <c r="M97" s="63" t="str">
        <f>IF(J97="","",IF(IFERROR(VLOOKUP(E97,BDD!A:G,6,FALSE),"")=0,"",VLOOKUP(E97,BDD!A:G,6,FALSE)))</f>
        <v>MARGE CHANTIER</v>
      </c>
      <c r="N97" s="63"/>
      <c r="O97" s="39" t="str">
        <f t="shared" si="28"/>
        <v>O</v>
      </c>
    </row>
    <row r="98" spans="1:15" ht="15" customHeight="1" x14ac:dyDescent="0.25">
      <c r="A98" s="19">
        <v>45748</v>
      </c>
      <c r="B98" s="22">
        <v>45748</v>
      </c>
      <c r="C98" s="16">
        <v>2025</v>
      </c>
      <c r="D98" s="18"/>
      <c r="E98" s="16">
        <v>61340000</v>
      </c>
      <c r="F98" s="43">
        <v>-1826</v>
      </c>
      <c r="G98" s="18" t="s">
        <v>388</v>
      </c>
      <c r="H98" s="18"/>
      <c r="I98" s="41" t="s">
        <v>418</v>
      </c>
      <c r="J98" s="65" t="str">
        <f>IFERROR(VLOOKUP(E98,BDD!A:I,3,FALSE),"")</f>
        <v>COÜT PRODUCTION</v>
      </c>
      <c r="K98" s="63" t="str">
        <f>IFERROR(VLOOKUP(E98,BDD!A:I,4,FALSE),"")</f>
        <v>MATERIEL</v>
      </c>
      <c r="L98" s="63" t="str">
        <f>IF(J98="","",IF(IFERROR(VLOOKUP(E98,BDD!A:H,5,FALSE),"")=0,"",VLOOKUP(E98,BDD!A:H,5,FALSE)))</f>
        <v>VEHICULE - LOCATION</v>
      </c>
      <c r="M98" s="63" t="str">
        <f>IF(J98="","",IF(IFERROR(VLOOKUP(E98,BDD!A:G,6,FALSE),"")=0,"",VLOOKUP(E98,BDD!A:G,6,FALSE)))</f>
        <v>MARGE CHANTIER</v>
      </c>
      <c r="N98" s="63"/>
      <c r="O98" s="39" t="str">
        <f t="shared" ref="O98:O105" si="29">IF(A98="","N",IF(A98="MULTIAGENCE","N","O"))</f>
        <v>O</v>
      </c>
    </row>
    <row r="99" spans="1:15" ht="15" customHeight="1" x14ac:dyDescent="0.25">
      <c r="A99" s="19">
        <v>45748</v>
      </c>
      <c r="B99" s="22">
        <v>45748</v>
      </c>
      <c r="C99" s="16">
        <v>2025</v>
      </c>
      <c r="D99" s="18"/>
      <c r="E99" s="16">
        <v>61340000</v>
      </c>
      <c r="F99" s="43">
        <v>-1826</v>
      </c>
      <c r="G99" s="18" t="s">
        <v>388</v>
      </c>
      <c r="H99" s="18"/>
      <c r="I99" s="41" t="s">
        <v>418</v>
      </c>
      <c r="J99" s="3" t="str">
        <f>IFERROR(VLOOKUP(E99,BDD!A:I,3,FALSE),"")</f>
        <v>COÜT PRODUCTION</v>
      </c>
      <c r="K99" s="64" t="str">
        <f>IFERROR(VLOOKUP(E99,BDD!A:I,4,FALSE),"")</f>
        <v>MATERIEL</v>
      </c>
      <c r="L99" s="64" t="str">
        <f>IF(J99="","",IF(IFERROR(VLOOKUP(E99,BDD!A:H,5,FALSE),"")=0,"",VLOOKUP(E99,BDD!A:H,5,FALSE)))</f>
        <v>VEHICULE - LOCATION</v>
      </c>
      <c r="M99" s="64" t="str">
        <f>IF(J99="","",IF(IFERROR(VLOOKUP(E99,BDD!A:G,6,FALSE),"")=0,"",VLOOKUP(E99,BDD!A:G,6,FALSE)))</f>
        <v>MARGE CHANTIER</v>
      </c>
      <c r="N99" s="64"/>
      <c r="O99" s="39" t="str">
        <f t="shared" si="29"/>
        <v>O</v>
      </c>
    </row>
    <row r="100" spans="1:15" ht="15" customHeight="1" x14ac:dyDescent="0.25">
      <c r="A100" s="19">
        <v>45748</v>
      </c>
      <c r="B100" s="22">
        <v>45748</v>
      </c>
      <c r="C100" s="16">
        <v>2025</v>
      </c>
      <c r="D100" s="18"/>
      <c r="E100" s="16">
        <v>61635000</v>
      </c>
      <c r="F100" s="43">
        <v>512.49</v>
      </c>
      <c r="G100" s="18" t="s">
        <v>388</v>
      </c>
      <c r="H100" s="18"/>
      <c r="I100" s="41" t="s">
        <v>418</v>
      </c>
      <c r="J100" s="65" t="str">
        <f>IFERROR(VLOOKUP(E100,BDD!A:I,3,FALSE),"")</f>
        <v>COÜT PRODUCTION</v>
      </c>
      <c r="K100" s="63" t="str">
        <f>IFERROR(VLOOKUP(E100,BDD!A:I,4,FALSE),"")</f>
        <v>MATERIEL</v>
      </c>
      <c r="L100" s="63" t="str">
        <f>IF(J100="","",IF(IFERROR(VLOOKUP(E100,BDD!A:H,5,FALSE),"")=0,"",VLOOKUP(E100,BDD!A:H,5,FALSE)))</f>
        <v>VEHICULE - ASSURANCE</v>
      </c>
      <c r="M100" s="63" t="str">
        <f>IF(J100="","",IF(IFERROR(VLOOKUP(E100,BDD!A:G,6,FALSE),"")=0,"",VLOOKUP(E100,BDD!A:G,6,FALSE)))</f>
        <v>MARGE CHANTIER</v>
      </c>
      <c r="N100" s="63"/>
      <c r="O100" s="39" t="str">
        <f t="shared" si="29"/>
        <v>O</v>
      </c>
    </row>
    <row r="101" spans="1:15" ht="15" customHeight="1" x14ac:dyDescent="0.25">
      <c r="A101" s="19">
        <v>45748</v>
      </c>
      <c r="B101" s="22">
        <v>45748</v>
      </c>
      <c r="C101" s="16">
        <v>2025</v>
      </c>
      <c r="D101" s="18"/>
      <c r="E101" s="16">
        <v>64580000</v>
      </c>
      <c r="F101" s="43">
        <v>9568.0499999999993</v>
      </c>
      <c r="G101" s="18" t="s">
        <v>388</v>
      </c>
      <c r="H101" s="18"/>
      <c r="I101" s="41" t="s">
        <v>418</v>
      </c>
      <c r="J101" s="65" t="str">
        <f>IFERROR(VLOOKUP(E101,BDD!A:I,3,FALSE),"")</f>
        <v>COÜT PRODUCTION</v>
      </c>
      <c r="K101" s="63" t="str">
        <f>IFERROR(VLOOKUP(E101,BDD!A:I,4,FALSE),"")</f>
        <v>MAIN OEUVRE</v>
      </c>
      <c r="L101" s="63" t="str">
        <f>IF(J101="","",IF(IFERROR(VLOOKUP(E101,BDD!A:H,5,FALSE),"")=0,"",VLOOKUP(E101,BDD!A:H,5,FALSE)))</f>
        <v>PAYE</v>
      </c>
      <c r="M101" s="63" t="str">
        <f>IF(J101="","",IF(IFERROR(VLOOKUP(E101,BDD!A:G,6,FALSE),"")=0,"",VLOOKUP(E101,BDD!A:G,6,FALSE)))</f>
        <v>MARGE CHANTIER</v>
      </c>
      <c r="N101" s="63"/>
      <c r="O101" s="39" t="str">
        <f t="shared" si="29"/>
        <v>O</v>
      </c>
    </row>
    <row r="102" spans="1:15" ht="15" customHeight="1" x14ac:dyDescent="0.25">
      <c r="A102" s="19">
        <v>45748</v>
      </c>
      <c r="B102" s="22">
        <v>45748</v>
      </c>
      <c r="C102" s="16">
        <v>2025</v>
      </c>
      <c r="D102" s="18"/>
      <c r="E102" s="16">
        <v>64582000</v>
      </c>
      <c r="F102" s="43">
        <v>2338.6</v>
      </c>
      <c r="G102" s="18" t="s">
        <v>388</v>
      </c>
      <c r="H102" s="18"/>
      <c r="I102" s="41" t="s">
        <v>418</v>
      </c>
      <c r="J102" s="65" t="str">
        <f>IFERROR(VLOOKUP(E102,BDD!A:I,3,FALSE),"")</f>
        <v>STRUCTURE</v>
      </c>
      <c r="K102" s="63" t="str">
        <f>IFERROR(VLOOKUP(E102,BDD!A:I,4,FALSE),"")</f>
        <v>COUT SALARIES ADM</v>
      </c>
      <c r="L102" s="63" t="str">
        <f>IF(J102="","",IF(IFERROR(VLOOKUP(E102,BDD!A:H,5,FALSE),"")=0,"",VLOOKUP(E102,BDD!A:H,5,FALSE)))</f>
        <v>PAYE</v>
      </c>
      <c r="M102" s="63" t="str">
        <f>IF(J102="","",IF(IFERROR(VLOOKUP(E102,BDD!A:G,6,FALSE),"")=0,"",VLOOKUP(E102,BDD!A:G,6,FALSE)))</f>
        <v>EBE</v>
      </c>
      <c r="N102" s="63"/>
      <c r="O102" s="39" t="str">
        <f t="shared" si="29"/>
        <v>O</v>
      </c>
    </row>
    <row r="103" spans="1:15" ht="15" customHeight="1" x14ac:dyDescent="0.25">
      <c r="A103" s="19">
        <v>45748</v>
      </c>
      <c r="B103" s="22">
        <v>45748</v>
      </c>
      <c r="C103" s="16">
        <v>2025</v>
      </c>
      <c r="D103" s="18"/>
      <c r="E103" s="16">
        <v>64120000</v>
      </c>
      <c r="F103" s="43">
        <v>31893.46</v>
      </c>
      <c r="G103" s="18" t="s">
        <v>388</v>
      </c>
      <c r="H103" s="18"/>
      <c r="I103" s="41" t="s">
        <v>418</v>
      </c>
      <c r="J103" s="65" t="str">
        <f>IFERROR(VLOOKUP(E103,BDD!A:I,3,FALSE),"")</f>
        <v>COÜT PRODUCTION</v>
      </c>
      <c r="K103" s="63" t="str">
        <f>IFERROR(VLOOKUP(E103,BDD!A:I,4,FALSE),"")</f>
        <v>MAIN OEUVRE</v>
      </c>
      <c r="L103" s="63" t="str">
        <f>IF(J103="","",IF(IFERROR(VLOOKUP(E103,BDD!A:H,5,FALSE),"")=0,"",VLOOKUP(E103,BDD!A:H,5,FALSE)))</f>
        <v>PAYE</v>
      </c>
      <c r="M103" s="63" t="str">
        <f>IF(J103="","",IF(IFERROR(VLOOKUP(E103,BDD!A:G,6,FALSE),"")=0,"",VLOOKUP(E103,BDD!A:G,6,FALSE)))</f>
        <v>MARGE CHANTIER</v>
      </c>
      <c r="N103" s="63"/>
      <c r="O103" s="39" t="str">
        <f t="shared" si="29"/>
        <v>O</v>
      </c>
    </row>
    <row r="104" spans="1:15" ht="15" customHeight="1" x14ac:dyDescent="0.25">
      <c r="A104" s="19">
        <v>45748</v>
      </c>
      <c r="B104" s="22">
        <v>45748</v>
      </c>
      <c r="C104" s="16">
        <v>2025</v>
      </c>
      <c r="D104" s="18"/>
      <c r="E104" s="16">
        <v>64122000</v>
      </c>
      <c r="F104" s="43">
        <v>7795.32</v>
      </c>
      <c r="G104" s="18" t="s">
        <v>388</v>
      </c>
      <c r="H104" s="18"/>
      <c r="I104" s="41" t="s">
        <v>418</v>
      </c>
      <c r="J104" s="65" t="str">
        <f>IFERROR(VLOOKUP(E104,BDD!A:I,3,FALSE),"")</f>
        <v>STRUCTURE</v>
      </c>
      <c r="K104" s="63" t="str">
        <f>IFERROR(VLOOKUP(E104,BDD!A:I,4,FALSE),"")</f>
        <v>COUT SALARIES ADM</v>
      </c>
      <c r="L104" s="63" t="str">
        <f>IF(J104="","",IF(IFERROR(VLOOKUP(E104,BDD!A:H,5,FALSE),"")=0,"",VLOOKUP(E104,BDD!A:H,5,FALSE)))</f>
        <v>PAYE</v>
      </c>
      <c r="M104" s="63" t="str">
        <f>IF(J104="","",IF(IFERROR(VLOOKUP(E104,BDD!A:G,6,FALSE),"")=0,"",VLOOKUP(E104,BDD!A:G,6,FALSE)))</f>
        <v>EBE</v>
      </c>
      <c r="N104" s="63"/>
      <c r="O104" s="39" t="str">
        <f t="shared" si="29"/>
        <v>O</v>
      </c>
    </row>
    <row r="105" spans="1:15" ht="15" customHeight="1" x14ac:dyDescent="0.25">
      <c r="A105" s="19">
        <v>45748</v>
      </c>
      <c r="B105" s="22">
        <v>45748</v>
      </c>
      <c r="C105" s="16">
        <v>2025</v>
      </c>
      <c r="D105" s="18"/>
      <c r="E105" s="16">
        <v>61354000</v>
      </c>
      <c r="F105" s="43">
        <v>-99</v>
      </c>
      <c r="G105" s="18" t="s">
        <v>388</v>
      </c>
      <c r="H105" s="18"/>
      <c r="I105" s="41" t="s">
        <v>415</v>
      </c>
      <c r="J105" s="65" t="str">
        <f>IFERROR(VLOOKUP(E105,BDD!A:I,3,FALSE),"")</f>
        <v>COÜT PRODUCTION</v>
      </c>
      <c r="K105" s="63" t="str">
        <f>IFERROR(VLOOKUP(E105,BDD!A:I,4,FALSE),"")</f>
        <v>MATERIEL</v>
      </c>
      <c r="L105" s="63" t="str">
        <f>IF(J105="","",IF(IFERROR(VLOOKUP(E105,BDD!A:H,5,FALSE),"")=0,"",VLOOKUP(E105,BDD!A:H,5,FALSE)))</f>
        <v>MATERIEL - LOCATION</v>
      </c>
      <c r="M105" s="63" t="str">
        <f>IF(J105="","",IF(IFERROR(VLOOKUP(E105,BDD!A:G,6,FALSE),"")=0,"",VLOOKUP(E105,BDD!A:G,6,FALSE)))</f>
        <v>MARGE CHANTIER</v>
      </c>
      <c r="N105" s="63"/>
      <c r="O105" s="39" t="str">
        <f t="shared" si="29"/>
        <v>O</v>
      </c>
    </row>
    <row r="106" spans="1:15" ht="15" customHeight="1" x14ac:dyDescent="0.25">
      <c r="A106" s="19">
        <v>45748</v>
      </c>
      <c r="B106" s="22">
        <v>45748</v>
      </c>
      <c r="C106" s="16">
        <v>2025</v>
      </c>
      <c r="D106" s="18"/>
      <c r="E106" s="16">
        <v>61230000</v>
      </c>
      <c r="F106" s="43">
        <v>-310.02999999999997</v>
      </c>
      <c r="G106" s="18" t="s">
        <v>388</v>
      </c>
      <c r="H106" s="18"/>
      <c r="I106" s="41" t="s">
        <v>415</v>
      </c>
      <c r="J106" s="65" t="str">
        <f>IFERROR(VLOOKUP(E106,BDD!A:I,3,FALSE),"")</f>
        <v>COÜT PRODUCTION</v>
      </c>
      <c r="K106" s="63" t="str">
        <f>IFERROR(VLOOKUP(E106,BDD!A:I,4,FALSE),"")</f>
        <v>MATERIEL</v>
      </c>
      <c r="L106" s="63" t="str">
        <f>IF(J106="","",IF(IFERROR(VLOOKUP(E106,BDD!A:H,5,FALSE),"")=0,"",VLOOKUP(E106,BDD!A:H,5,FALSE)))</f>
        <v>VEHICULE - LOCATION</v>
      </c>
      <c r="M106" s="63" t="str">
        <f>IF(J106="","",IF(IFERROR(VLOOKUP(E106,BDD!A:G,6,FALSE),"")=0,"",VLOOKUP(E106,BDD!A:G,6,FALSE)))</f>
        <v>MARGE CHANTIER</v>
      </c>
      <c r="N106" s="63"/>
      <c r="O106" s="39" t="str">
        <f t="shared" ref="O106:O121" si="30">IF(A106="","N",IF(A106="MULTIAGENCE","N","O"))</f>
        <v>O</v>
      </c>
    </row>
    <row r="107" spans="1:15" ht="15" customHeight="1" x14ac:dyDescent="0.25">
      <c r="A107" s="19">
        <v>45748</v>
      </c>
      <c r="B107" s="22">
        <v>45748</v>
      </c>
      <c r="C107" s="16">
        <v>2025</v>
      </c>
      <c r="D107" s="18"/>
      <c r="E107" s="16">
        <v>61230000</v>
      </c>
      <c r="F107" s="43">
        <v>-256.76</v>
      </c>
      <c r="G107" s="18" t="s">
        <v>388</v>
      </c>
      <c r="H107" s="18"/>
      <c r="I107" s="41" t="s">
        <v>415</v>
      </c>
      <c r="J107" s="3" t="str">
        <f>IFERROR(VLOOKUP(E107,BDD!A:I,3,FALSE),"")</f>
        <v>COÜT PRODUCTION</v>
      </c>
      <c r="K107" s="64" t="str">
        <f>IFERROR(VLOOKUP(E107,BDD!A:I,4,FALSE),"")</f>
        <v>MATERIEL</v>
      </c>
      <c r="L107" s="64" t="str">
        <f>IF(J107="","",IF(IFERROR(VLOOKUP(E107,BDD!A:H,5,FALSE),"")=0,"",VLOOKUP(E107,BDD!A:H,5,FALSE)))</f>
        <v>VEHICULE - LOCATION</v>
      </c>
      <c r="M107" s="64" t="str">
        <f>IF(J107="","",IF(IFERROR(VLOOKUP(E107,BDD!A:G,6,FALSE),"")=0,"",VLOOKUP(E107,BDD!A:G,6,FALSE)))</f>
        <v>MARGE CHANTIER</v>
      </c>
      <c r="N107" s="64"/>
      <c r="O107" s="39" t="str">
        <f t="shared" si="30"/>
        <v>O</v>
      </c>
    </row>
    <row r="108" spans="1:15" ht="15" customHeight="1" x14ac:dyDescent="0.25">
      <c r="A108" s="19">
        <v>45748</v>
      </c>
      <c r="B108" s="22">
        <v>45748</v>
      </c>
      <c r="C108" s="16">
        <v>2025</v>
      </c>
      <c r="D108" s="18"/>
      <c r="E108" s="16">
        <v>61230000</v>
      </c>
      <c r="F108" s="43">
        <v>-251.42</v>
      </c>
      <c r="G108" s="18" t="s">
        <v>388</v>
      </c>
      <c r="H108" s="18"/>
      <c r="I108" s="41" t="s">
        <v>415</v>
      </c>
      <c r="J108" s="65" t="str">
        <f>IFERROR(VLOOKUP(E108,BDD!A:I,3,FALSE),"")</f>
        <v>COÜT PRODUCTION</v>
      </c>
      <c r="K108" s="63" t="str">
        <f>IFERROR(VLOOKUP(E108,BDD!A:I,4,FALSE),"")</f>
        <v>MATERIEL</v>
      </c>
      <c r="L108" s="63" t="str">
        <f>IF(J108="","",IF(IFERROR(VLOOKUP(E108,BDD!A:H,5,FALSE),"")=0,"",VLOOKUP(E108,BDD!A:H,5,FALSE)))</f>
        <v>VEHICULE - LOCATION</v>
      </c>
      <c r="M108" s="63" t="str">
        <f>IF(J108="","",IF(IFERROR(VLOOKUP(E108,BDD!A:G,6,FALSE),"")=0,"",VLOOKUP(E108,BDD!A:G,6,FALSE)))</f>
        <v>MARGE CHANTIER</v>
      </c>
      <c r="N108" s="63"/>
      <c r="O108" s="39" t="str">
        <f t="shared" si="30"/>
        <v>O</v>
      </c>
    </row>
    <row r="109" spans="1:15" ht="15" customHeight="1" x14ac:dyDescent="0.25">
      <c r="A109" s="19">
        <v>45748</v>
      </c>
      <c r="B109" s="22">
        <v>45748</v>
      </c>
      <c r="C109" s="16">
        <v>2025</v>
      </c>
      <c r="D109" s="18"/>
      <c r="E109" s="16">
        <v>62780000</v>
      </c>
      <c r="F109" s="43">
        <v>-1.63</v>
      </c>
      <c r="G109" s="18" t="s">
        <v>388</v>
      </c>
      <c r="H109" s="18"/>
      <c r="I109" s="41" t="s">
        <v>421</v>
      </c>
      <c r="J109" s="3" t="str">
        <f>IFERROR(VLOOKUP(E109,BDD!A:I,3,FALSE),"")</f>
        <v>FINANCIER</v>
      </c>
      <c r="K109" s="64" t="str">
        <f>IFERROR(VLOOKUP(E109,BDD!A:I,4,FALSE),"")</f>
        <v>CHARGES FINANCIERES</v>
      </c>
      <c r="L109" s="64" t="str">
        <f>IF(J109="","",IF(IFERROR(VLOOKUP(E109,BDD!A:H,5,FALSE),"")=0,"",VLOOKUP(E109,BDD!A:H,5,FALSE)))</f>
        <v>CHARGES FINANCIERES</v>
      </c>
      <c r="M109" s="64" t="str">
        <f>IF(J109="","",IF(IFERROR(VLOOKUP(E109,BDD!A:G,6,FALSE),"")=0,"",VLOOKUP(E109,BDD!A:G,6,FALSE)))</f>
        <v>RESULTAT COURANT</v>
      </c>
      <c r="N109" s="64"/>
      <c r="O109" s="39" t="str">
        <f t="shared" si="30"/>
        <v>O</v>
      </c>
    </row>
    <row r="110" spans="1:15" ht="15" customHeight="1" x14ac:dyDescent="0.25">
      <c r="A110" s="19">
        <v>45748</v>
      </c>
      <c r="B110" s="22">
        <v>45748</v>
      </c>
      <c r="C110" s="16">
        <v>2025</v>
      </c>
      <c r="D110" s="18"/>
      <c r="E110" s="16">
        <v>62781500</v>
      </c>
      <c r="F110" s="43">
        <v>-43.67</v>
      </c>
      <c r="G110" s="18" t="s">
        <v>388</v>
      </c>
      <c r="H110" s="18"/>
      <c r="I110" s="41" t="s">
        <v>422</v>
      </c>
      <c r="J110" s="65" t="str">
        <f>IFERROR(VLOOKUP(E110,BDD!A:I,3,FALSE),"")</f>
        <v>FINANCIER</v>
      </c>
      <c r="K110" s="63" t="str">
        <f>IFERROR(VLOOKUP(E110,BDD!A:I,4,FALSE),"")</f>
        <v>CHARGES FINANCIERES</v>
      </c>
      <c r="L110" s="63" t="str">
        <f>IF(J110="","",IF(IFERROR(VLOOKUP(E110,BDD!A:H,5,FALSE),"")=0,"",VLOOKUP(E110,BDD!A:H,5,FALSE)))</f>
        <v>CHARGES FINANCIERES</v>
      </c>
      <c r="M110" s="63" t="str">
        <f>IF(J110="","",IF(IFERROR(VLOOKUP(E110,BDD!A:G,6,FALSE),"")=0,"",VLOOKUP(E110,BDD!A:G,6,FALSE)))</f>
        <v>RESULTAT COURANT</v>
      </c>
      <c r="N110" s="63"/>
      <c r="O110" s="39" t="str">
        <f t="shared" si="30"/>
        <v>O</v>
      </c>
    </row>
    <row r="111" spans="1:15" ht="15" customHeight="1" x14ac:dyDescent="0.25">
      <c r="A111" s="19">
        <v>45748</v>
      </c>
      <c r="B111" s="22">
        <v>45748</v>
      </c>
      <c r="C111" s="16">
        <v>2025</v>
      </c>
      <c r="D111" s="18"/>
      <c r="E111" s="16">
        <v>62410000</v>
      </c>
      <c r="F111" s="43">
        <v>-33.79</v>
      </c>
      <c r="G111" s="18" t="s">
        <v>388</v>
      </c>
      <c r="H111" s="18"/>
      <c r="I111" s="41" t="s">
        <v>416</v>
      </c>
      <c r="J111" s="65" t="str">
        <f>IFERROR(VLOOKUP(E111,BDD!A:I,3,FALSE),"")</f>
        <v>COÜT PRODUCTION</v>
      </c>
      <c r="K111" s="63" t="str">
        <f>IFERROR(VLOOKUP(E111,BDD!A:I,4,FALSE),"")</f>
        <v>ACHATS</v>
      </c>
      <c r="L111" s="63" t="str">
        <f>IF(J111="","",IF(IFERROR(VLOOKUP(E111,BDD!A:H,5,FALSE),"")=0,"",VLOOKUP(E111,BDD!A:H,5,FALSE)))</f>
        <v>FOURNITURE</v>
      </c>
      <c r="M111" s="63" t="str">
        <f>IF(J111="","",IF(IFERROR(VLOOKUP(E111,BDD!A:G,6,FALSE),"")=0,"",VLOOKUP(E111,BDD!A:G,6,FALSE)))</f>
        <v>MARGE CHANTIER</v>
      </c>
      <c r="N111" s="63"/>
      <c r="O111" s="39" t="str">
        <f t="shared" si="30"/>
        <v>O</v>
      </c>
    </row>
    <row r="112" spans="1:15" ht="15" customHeight="1" x14ac:dyDescent="0.25">
      <c r="A112" s="19">
        <v>45748</v>
      </c>
      <c r="B112" s="22">
        <v>45748</v>
      </c>
      <c r="C112" s="16">
        <v>2025</v>
      </c>
      <c r="D112" s="18"/>
      <c r="E112" s="16">
        <v>61105000</v>
      </c>
      <c r="F112" s="43">
        <v>-8476</v>
      </c>
      <c r="G112" s="18" t="s">
        <v>388</v>
      </c>
      <c r="H112" s="18"/>
      <c r="I112" s="41" t="s">
        <v>416</v>
      </c>
      <c r="J112" s="3" t="str">
        <f>IFERROR(VLOOKUP(E112,BDD!A:I,3,FALSE),"")</f>
        <v>COÜT PRODUCTION</v>
      </c>
      <c r="K112" s="64" t="str">
        <f>IFERROR(VLOOKUP(E112,BDD!A:I,4,FALSE),"")</f>
        <v>SOUS TRAITANCE</v>
      </c>
      <c r="L112" s="64" t="str">
        <f>IF(J112="","",IF(IFERROR(VLOOKUP(E112,BDD!A:H,5,FALSE),"")=0,"",VLOOKUP(E112,BDD!A:H,5,FALSE)))</f>
        <v>SST</v>
      </c>
      <c r="M112" s="64" t="str">
        <f>IF(J112="","",IF(IFERROR(VLOOKUP(E112,BDD!A:G,6,FALSE),"")=0,"",VLOOKUP(E112,BDD!A:G,6,FALSE)))</f>
        <v>MARGE CHANTIER</v>
      </c>
      <c r="N112" s="64"/>
      <c r="O112" s="39" t="str">
        <f t="shared" si="30"/>
        <v>O</v>
      </c>
    </row>
    <row r="113" spans="1:15" ht="15" customHeight="1" x14ac:dyDescent="0.25">
      <c r="A113" s="19">
        <v>45748</v>
      </c>
      <c r="B113" s="22">
        <v>45748</v>
      </c>
      <c r="C113" s="16">
        <v>2025</v>
      </c>
      <c r="D113" s="18"/>
      <c r="E113" s="16">
        <v>62570000</v>
      </c>
      <c r="F113" s="43">
        <v>-25.79</v>
      </c>
      <c r="G113" s="18" t="s">
        <v>388</v>
      </c>
      <c r="H113" s="18"/>
      <c r="I113" s="41" t="s">
        <v>423</v>
      </c>
      <c r="J113" s="65" t="str">
        <f>IFERROR(VLOOKUP(E113,BDD!A:I,3,FALSE),"")</f>
        <v>STRUCTURE</v>
      </c>
      <c r="K113" s="63" t="str">
        <f>IFERROR(VLOOKUP(E113,BDD!A:I,4,FALSE),"")</f>
        <v>FRAIS AGENCE</v>
      </c>
      <c r="L113" s="63" t="str">
        <f>IF(J113="","",IF(IFERROR(VLOOKUP(E113,BDD!A:H,5,FALSE),"")=0,"",VLOOKUP(E113,BDD!A:H,5,FALSE)))</f>
        <v>FRAIS DE DEPLACEMENT</v>
      </c>
      <c r="M113" s="63" t="str">
        <f>IF(J113="","",IF(IFERROR(VLOOKUP(E113,BDD!A:G,6,FALSE),"")=0,"",VLOOKUP(E113,BDD!A:G,6,FALSE)))</f>
        <v>EBE</v>
      </c>
      <c r="N113" s="63"/>
      <c r="O113" s="39" t="str">
        <f t="shared" si="30"/>
        <v>O</v>
      </c>
    </row>
    <row r="114" spans="1:15" ht="15" customHeight="1" x14ac:dyDescent="0.25">
      <c r="A114" s="19">
        <v>45748</v>
      </c>
      <c r="B114" s="22">
        <v>45748</v>
      </c>
      <c r="C114" s="16">
        <v>2025</v>
      </c>
      <c r="D114" s="18"/>
      <c r="E114" s="16">
        <v>62510000</v>
      </c>
      <c r="F114" s="43">
        <v>-342.98</v>
      </c>
      <c r="G114" s="18" t="s">
        <v>388</v>
      </c>
      <c r="H114" s="18"/>
      <c r="I114" s="41" t="s">
        <v>423</v>
      </c>
      <c r="J114" s="3" t="str">
        <f>IFERROR(VLOOKUP(E114,BDD!A:I,3,FALSE),"")</f>
        <v>STRUCTURE</v>
      </c>
      <c r="K114" s="64" t="str">
        <f>IFERROR(VLOOKUP(E114,BDD!A:I,4,FALSE),"")</f>
        <v>FRAIS AGENCE</v>
      </c>
      <c r="L114" s="64" t="str">
        <f>IF(J114="","",IF(IFERROR(VLOOKUP(E114,BDD!A:H,5,FALSE),"")=0,"",VLOOKUP(E114,BDD!A:H,5,FALSE)))</f>
        <v>FRAIS DE DEPLACEMENT</v>
      </c>
      <c r="M114" s="64" t="str">
        <f>IF(J114="","",IF(IFERROR(VLOOKUP(E114,BDD!A:G,6,FALSE),"")=0,"",VLOOKUP(E114,BDD!A:G,6,FALSE)))</f>
        <v>EBE</v>
      </c>
      <c r="N114" s="64"/>
      <c r="O114" s="39" t="str">
        <f t="shared" si="30"/>
        <v>O</v>
      </c>
    </row>
    <row r="115" spans="1:15" ht="15" customHeight="1" x14ac:dyDescent="0.25">
      <c r="A115" s="19">
        <v>45748</v>
      </c>
      <c r="B115" s="22">
        <v>45748</v>
      </c>
      <c r="C115" s="16">
        <v>2025</v>
      </c>
      <c r="D115" s="18"/>
      <c r="E115" s="16">
        <v>60220000</v>
      </c>
      <c r="F115" s="43">
        <v>-14.92</v>
      </c>
      <c r="G115" s="18" t="s">
        <v>388</v>
      </c>
      <c r="H115" s="18"/>
      <c r="I115" s="41" t="s">
        <v>423</v>
      </c>
      <c r="J115" s="65" t="str">
        <f>IFERROR(VLOOKUP(E115,BDD!A:I,3,FALSE),"")</f>
        <v>COÜT PRODUCTION</v>
      </c>
      <c r="K115" s="63" t="str">
        <f>IFERROR(VLOOKUP(E115,BDD!A:I,4,FALSE),"")</f>
        <v>ACHATS</v>
      </c>
      <c r="L115" s="63" t="str">
        <f>IF(J115="","",IF(IFERROR(VLOOKUP(E115,BDD!A:H,5,FALSE),"")=0,"",VLOOKUP(E115,BDD!A:H,5,FALSE)))</f>
        <v>FOURNITURE</v>
      </c>
      <c r="M115" s="63" t="str">
        <f>IF(J115="","",IF(IFERROR(VLOOKUP(E115,BDD!A:G,6,FALSE),"")=0,"",VLOOKUP(E115,BDD!A:G,6,FALSE)))</f>
        <v>MARGE CHANTIER</v>
      </c>
      <c r="N115" s="63"/>
      <c r="O115" s="39" t="str">
        <f t="shared" si="30"/>
        <v>O</v>
      </c>
    </row>
    <row r="116" spans="1:15" ht="15" customHeight="1" x14ac:dyDescent="0.25">
      <c r="A116" s="19">
        <v>45748</v>
      </c>
      <c r="B116" s="22">
        <v>45748</v>
      </c>
      <c r="C116" s="16">
        <v>2025</v>
      </c>
      <c r="D116" s="18"/>
      <c r="E116" s="16">
        <v>62570000</v>
      </c>
      <c r="F116" s="43">
        <v>-151.55000000000001</v>
      </c>
      <c r="G116" s="18" t="s">
        <v>388</v>
      </c>
      <c r="H116" s="18"/>
      <c r="I116" s="41" t="s">
        <v>423</v>
      </c>
      <c r="J116" s="3" t="str">
        <f>IFERROR(VLOOKUP(E116,BDD!A:I,3,FALSE),"")</f>
        <v>STRUCTURE</v>
      </c>
      <c r="K116" s="64" t="str">
        <f>IFERROR(VLOOKUP(E116,BDD!A:I,4,FALSE),"")</f>
        <v>FRAIS AGENCE</v>
      </c>
      <c r="L116" s="64" t="str">
        <f>IF(J116="","",IF(IFERROR(VLOOKUP(E116,BDD!A:H,5,FALSE),"")=0,"",VLOOKUP(E116,BDD!A:H,5,FALSE)))</f>
        <v>FRAIS DE DEPLACEMENT</v>
      </c>
      <c r="M116" s="64" t="str">
        <f>IF(J116="","",IF(IFERROR(VLOOKUP(E116,BDD!A:G,6,FALSE),"")=0,"",VLOOKUP(E116,BDD!A:G,6,FALSE)))</f>
        <v>EBE</v>
      </c>
      <c r="N116" s="64"/>
      <c r="O116" s="39" t="str">
        <f t="shared" si="30"/>
        <v>O</v>
      </c>
    </row>
    <row r="117" spans="1:15" ht="15" customHeight="1" x14ac:dyDescent="0.25">
      <c r="A117" s="19">
        <v>45748</v>
      </c>
      <c r="B117" s="22">
        <v>45748</v>
      </c>
      <c r="C117" s="16">
        <v>2025</v>
      </c>
      <c r="D117" s="18"/>
      <c r="E117" s="16">
        <v>62511000</v>
      </c>
      <c r="F117" s="43">
        <v>-22.7</v>
      </c>
      <c r="G117" s="18" t="s">
        <v>388</v>
      </c>
      <c r="H117" s="18"/>
      <c r="I117" s="41" t="s">
        <v>423</v>
      </c>
      <c r="J117" s="65" t="str">
        <f>IFERROR(VLOOKUP(E117,BDD!A:I,3,FALSE),"")</f>
        <v>STRUCTURE</v>
      </c>
      <c r="K117" s="63" t="str">
        <f>IFERROR(VLOOKUP(E117,BDD!A:I,4,FALSE),"")</f>
        <v>FRAIS AGENCE</v>
      </c>
      <c r="L117" s="63" t="str">
        <f>IF(J117="","",IF(IFERROR(VLOOKUP(E117,BDD!A:H,5,FALSE),"")=0,"",VLOOKUP(E117,BDD!A:H,5,FALSE)))</f>
        <v>FRAIS DE DEPLACEMENT</v>
      </c>
      <c r="M117" s="63" t="str">
        <f>IF(J117="","",IF(IFERROR(VLOOKUP(E117,BDD!A:G,6,FALSE),"")=0,"",VLOOKUP(E117,BDD!A:G,6,FALSE)))</f>
        <v>EBE</v>
      </c>
      <c r="N117" s="63"/>
      <c r="O117" s="39" t="str">
        <f t="shared" si="30"/>
        <v>O</v>
      </c>
    </row>
    <row r="118" spans="1:15" ht="15" customHeight="1" x14ac:dyDescent="0.25">
      <c r="A118" s="19">
        <v>45748</v>
      </c>
      <c r="B118" s="22">
        <v>45748</v>
      </c>
      <c r="C118" s="16">
        <v>2025</v>
      </c>
      <c r="D118" s="18"/>
      <c r="E118" s="16">
        <v>60640000</v>
      </c>
      <c r="F118" s="43">
        <v>-41.66</v>
      </c>
      <c r="G118" s="18" t="s">
        <v>388</v>
      </c>
      <c r="H118" s="18"/>
      <c r="I118" s="41" t="s">
        <v>423</v>
      </c>
      <c r="J118" s="3" t="str">
        <f>IFERROR(VLOOKUP(E118,BDD!A:I,3,FALSE),"")</f>
        <v>STRUCTURE</v>
      </c>
      <c r="K118" s="64" t="str">
        <f>IFERROR(VLOOKUP(E118,BDD!A:I,4,FALSE),"")</f>
        <v>FRAIS AGENCE</v>
      </c>
      <c r="L118" s="64" t="str">
        <f>IF(J118="","",IF(IFERROR(VLOOKUP(E118,BDD!A:H,5,FALSE),"")=0,"",VLOOKUP(E118,BDD!A:H,5,FALSE)))</f>
        <v>FOURNITURE BUREAU</v>
      </c>
      <c r="M118" s="64" t="str">
        <f>IF(J118="","",IF(IFERROR(VLOOKUP(E118,BDD!A:G,6,FALSE),"")=0,"",VLOOKUP(E118,BDD!A:G,6,FALSE)))</f>
        <v>EBE</v>
      </c>
      <c r="N118" s="64"/>
      <c r="O118" s="39" t="str">
        <f t="shared" si="30"/>
        <v>O</v>
      </c>
    </row>
    <row r="119" spans="1:15" ht="15" customHeight="1" x14ac:dyDescent="0.25">
      <c r="A119" s="19">
        <v>45748</v>
      </c>
      <c r="B119" s="22">
        <v>45748</v>
      </c>
      <c r="C119" s="16">
        <v>2025</v>
      </c>
      <c r="D119" s="18"/>
      <c r="E119" s="16">
        <v>62570000</v>
      </c>
      <c r="F119" s="43">
        <v>-58.64</v>
      </c>
      <c r="G119" s="18" t="s">
        <v>388</v>
      </c>
      <c r="H119" s="18"/>
      <c r="I119" s="41" t="s">
        <v>423</v>
      </c>
      <c r="J119" s="65" t="str">
        <f>IFERROR(VLOOKUP(E119,BDD!A:I,3,FALSE),"")</f>
        <v>STRUCTURE</v>
      </c>
      <c r="K119" s="63" t="str">
        <f>IFERROR(VLOOKUP(E119,BDD!A:I,4,FALSE),"")</f>
        <v>FRAIS AGENCE</v>
      </c>
      <c r="L119" s="63" t="str">
        <f>IF(J119="","",IF(IFERROR(VLOOKUP(E119,BDD!A:H,5,FALSE),"")=0,"",VLOOKUP(E119,BDD!A:H,5,FALSE)))</f>
        <v>FRAIS DE DEPLACEMENT</v>
      </c>
      <c r="M119" s="63" t="str">
        <f>IF(J119="","",IF(IFERROR(VLOOKUP(E119,BDD!A:G,6,FALSE),"")=0,"",VLOOKUP(E119,BDD!A:G,6,FALSE)))</f>
        <v>EBE</v>
      </c>
      <c r="N119" s="63"/>
      <c r="O119" s="39" t="str">
        <f t="shared" si="30"/>
        <v>O</v>
      </c>
    </row>
    <row r="120" spans="1:15" ht="15" customHeight="1" x14ac:dyDescent="0.25">
      <c r="A120" s="19">
        <v>45748</v>
      </c>
      <c r="B120" s="22">
        <v>45748</v>
      </c>
      <c r="C120" s="16">
        <v>2025</v>
      </c>
      <c r="D120" s="18"/>
      <c r="E120" s="16">
        <v>61552000</v>
      </c>
      <c r="F120" s="43">
        <v>-198.89</v>
      </c>
      <c r="G120" s="18" t="s">
        <v>388</v>
      </c>
      <c r="H120" s="18"/>
      <c r="I120" s="41" t="s">
        <v>423</v>
      </c>
      <c r="J120" s="3" t="str">
        <f>IFERROR(VLOOKUP(E120,BDD!A:I,3,FALSE),"")</f>
        <v>COÜT PRODUCTION</v>
      </c>
      <c r="K120" s="64" t="str">
        <f>IFERROR(VLOOKUP(E120,BDD!A:I,4,FALSE),"")</f>
        <v>MATERIEL</v>
      </c>
      <c r="L120" s="64" t="str">
        <f>IF(J120="","",IF(IFERROR(VLOOKUP(E120,BDD!A:H,5,FALSE),"")=0,"",VLOOKUP(E120,BDD!A:H,5,FALSE)))</f>
        <v>VEHICULE- ENTRETIEN</v>
      </c>
      <c r="M120" s="64" t="str">
        <f>IF(J120="","",IF(IFERROR(VLOOKUP(E120,BDD!A:G,6,FALSE),"")=0,"",VLOOKUP(E120,BDD!A:G,6,FALSE)))</f>
        <v>MARGE CHANTIER</v>
      </c>
      <c r="N120" s="64"/>
      <c r="O120" s="39" t="str">
        <f t="shared" si="30"/>
        <v>O</v>
      </c>
    </row>
    <row r="121" spans="1:15" ht="15" customHeight="1" x14ac:dyDescent="0.25">
      <c r="A121" s="19">
        <v>45748</v>
      </c>
      <c r="B121" s="22">
        <v>45748</v>
      </c>
      <c r="C121" s="16">
        <v>2025</v>
      </c>
      <c r="D121" s="18"/>
      <c r="E121" s="16">
        <v>61104000</v>
      </c>
      <c r="F121" s="43">
        <v>-2152</v>
      </c>
      <c r="G121" s="18" t="s">
        <v>388</v>
      </c>
      <c r="H121" s="18"/>
      <c r="I121" s="41" t="s">
        <v>416</v>
      </c>
      <c r="J121" s="65" t="str">
        <f>IFERROR(VLOOKUP(E121,BDD!A:I,3,FALSE),"")</f>
        <v>COÜT PRODUCTION</v>
      </c>
      <c r="K121" s="63" t="str">
        <f>IFERROR(VLOOKUP(E121,BDD!A:I,4,FALSE),"")</f>
        <v>SOUS TRAITANCE</v>
      </c>
      <c r="L121" s="63" t="str">
        <f>IF(J121="","",IF(IFERROR(VLOOKUP(E121,BDD!A:H,5,FALSE),"")=0,"",VLOOKUP(E121,BDD!A:H,5,FALSE)))</f>
        <v>SST</v>
      </c>
      <c r="M121" s="63" t="str">
        <f>IF(J121="","",IF(IFERROR(VLOOKUP(E121,BDD!A:G,6,FALSE),"")=0,"",VLOOKUP(E121,BDD!A:G,6,FALSE)))</f>
        <v>MARGE CHANTIER</v>
      </c>
      <c r="N121" s="63"/>
      <c r="O121" s="39" t="str">
        <f t="shared" si="30"/>
        <v>O</v>
      </c>
    </row>
    <row r="122" spans="1:15" ht="15" customHeight="1" x14ac:dyDescent="0.25">
      <c r="A122" s="19">
        <v>45748</v>
      </c>
      <c r="B122" s="22">
        <v>45748</v>
      </c>
      <c r="C122" s="16">
        <v>2025</v>
      </c>
      <c r="D122" s="18"/>
      <c r="E122" s="16">
        <v>62270000</v>
      </c>
      <c r="F122" s="43">
        <v>-24.92</v>
      </c>
      <c r="G122" s="18" t="s">
        <v>388</v>
      </c>
      <c r="H122" s="18"/>
      <c r="I122" s="41" t="s">
        <v>416</v>
      </c>
      <c r="J122" s="3" t="str">
        <f>IFERROR(VLOOKUP(E122,BDD!A:I,3,FALSE),"")</f>
        <v>STRUCTURE</v>
      </c>
      <c r="K122" s="64" t="str">
        <f>IFERROR(VLOOKUP(E122,BDD!A:I,4,FALSE),"")</f>
        <v>FRAIS GENERAUX</v>
      </c>
      <c r="L122" s="64" t="str">
        <f>IF(J122="","",IF(IFERROR(VLOOKUP(E122,BDD!A:H,5,FALSE),"")=0,"",VLOOKUP(E122,BDD!A:H,5,FALSE)))</f>
        <v>DIVERS</v>
      </c>
      <c r="M122" s="64" t="str">
        <f>IF(J122="","",IF(IFERROR(VLOOKUP(E122,BDD!A:G,6,FALSE),"")=0,"",VLOOKUP(E122,BDD!A:G,6,FALSE)))</f>
        <v>EBE</v>
      </c>
      <c r="N122" s="64"/>
      <c r="O122" s="39" t="str">
        <f t="shared" ref="O122:O137" si="31">IF(A122="","N",IF(A122="MULTIAGENCE","N","O"))</f>
        <v>O</v>
      </c>
    </row>
    <row r="123" spans="1:15" ht="15" customHeight="1" x14ac:dyDescent="0.25">
      <c r="A123" s="19">
        <v>45748</v>
      </c>
      <c r="B123" s="22">
        <v>45748</v>
      </c>
      <c r="C123" s="16">
        <v>2025</v>
      </c>
      <c r="D123" s="18"/>
      <c r="E123" s="16">
        <v>62270000</v>
      </c>
      <c r="F123" s="43">
        <v>-24.92</v>
      </c>
      <c r="G123" s="18" t="s">
        <v>388</v>
      </c>
      <c r="H123" s="18"/>
      <c r="I123" s="41" t="s">
        <v>416</v>
      </c>
      <c r="J123" s="3" t="str">
        <f>IFERROR(VLOOKUP(E123,BDD!A:I,3,FALSE),"")</f>
        <v>STRUCTURE</v>
      </c>
      <c r="K123" s="64" t="str">
        <f>IFERROR(VLOOKUP(E123,BDD!A:I,4,FALSE),"")</f>
        <v>FRAIS GENERAUX</v>
      </c>
      <c r="L123" s="64" t="str">
        <f>IF(J123="","",IF(IFERROR(VLOOKUP(E123,BDD!A:H,5,FALSE),"")=0,"",VLOOKUP(E123,BDD!A:H,5,FALSE)))</f>
        <v>DIVERS</v>
      </c>
      <c r="M123" s="64" t="str">
        <f>IF(J123="","",IF(IFERROR(VLOOKUP(E123,BDD!A:G,6,FALSE),"")=0,"",VLOOKUP(E123,BDD!A:G,6,FALSE)))</f>
        <v>EBE</v>
      </c>
      <c r="N123" s="64"/>
      <c r="O123" s="39" t="str">
        <f t="shared" si="31"/>
        <v>O</v>
      </c>
    </row>
    <row r="124" spans="1:15" ht="15" customHeight="1" x14ac:dyDescent="0.25">
      <c r="A124" s="19">
        <v>45748</v>
      </c>
      <c r="B124" s="22">
        <v>45748</v>
      </c>
      <c r="C124" s="16">
        <v>2025</v>
      </c>
      <c r="D124" s="18"/>
      <c r="E124" s="16">
        <v>62270000</v>
      </c>
      <c r="F124" s="43">
        <v>-24.92</v>
      </c>
      <c r="G124" s="18" t="s">
        <v>388</v>
      </c>
      <c r="H124" s="18"/>
      <c r="I124" s="41" t="s">
        <v>416</v>
      </c>
      <c r="J124" s="3" t="str">
        <f>IFERROR(VLOOKUP(E124,BDD!A:I,3,FALSE),"")</f>
        <v>STRUCTURE</v>
      </c>
      <c r="K124" s="64" t="str">
        <f>IFERROR(VLOOKUP(E124,BDD!A:I,4,FALSE),"")</f>
        <v>FRAIS GENERAUX</v>
      </c>
      <c r="L124" s="64" t="str">
        <f>IF(J124="","",IF(IFERROR(VLOOKUP(E124,BDD!A:H,5,FALSE),"")=0,"",VLOOKUP(E124,BDD!A:H,5,FALSE)))</f>
        <v>DIVERS</v>
      </c>
      <c r="M124" s="64" t="str">
        <f>IF(J124="","",IF(IFERROR(VLOOKUP(E124,BDD!A:G,6,FALSE),"")=0,"",VLOOKUP(E124,BDD!A:G,6,FALSE)))</f>
        <v>EBE</v>
      </c>
      <c r="N124" s="64"/>
      <c r="O124" s="39" t="str">
        <f t="shared" si="31"/>
        <v>O</v>
      </c>
    </row>
    <row r="125" spans="1:15" ht="15" customHeight="1" x14ac:dyDescent="0.25">
      <c r="A125" s="19">
        <v>45748</v>
      </c>
      <c r="B125" s="22">
        <v>45748</v>
      </c>
      <c r="C125" s="16">
        <v>2025</v>
      </c>
      <c r="D125" s="18"/>
      <c r="E125" s="16">
        <v>62270000</v>
      </c>
      <c r="F125" s="43">
        <v>-24.92</v>
      </c>
      <c r="G125" s="18" t="s">
        <v>388</v>
      </c>
      <c r="H125" s="18"/>
      <c r="I125" s="41" t="s">
        <v>416</v>
      </c>
      <c r="J125" s="3" t="str">
        <f>IFERROR(VLOOKUP(E125,BDD!A:I,3,FALSE),"")</f>
        <v>STRUCTURE</v>
      </c>
      <c r="K125" s="64" t="str">
        <f>IFERROR(VLOOKUP(E125,BDD!A:I,4,FALSE),"")</f>
        <v>FRAIS GENERAUX</v>
      </c>
      <c r="L125" s="64" t="str">
        <f>IF(J125="","",IF(IFERROR(VLOOKUP(E125,BDD!A:H,5,FALSE),"")=0,"",VLOOKUP(E125,BDD!A:H,5,FALSE)))</f>
        <v>DIVERS</v>
      </c>
      <c r="M125" s="64" t="str">
        <f>IF(J125="","",IF(IFERROR(VLOOKUP(E125,BDD!A:G,6,FALSE),"")=0,"",VLOOKUP(E125,BDD!A:G,6,FALSE)))</f>
        <v>EBE</v>
      </c>
      <c r="N125" s="64"/>
      <c r="O125" s="39" t="str">
        <f t="shared" si="31"/>
        <v>O</v>
      </c>
    </row>
    <row r="126" spans="1:15" ht="15" customHeight="1" x14ac:dyDescent="0.25">
      <c r="A126" s="19">
        <v>45748</v>
      </c>
      <c r="B126" s="22">
        <v>45748</v>
      </c>
      <c r="C126" s="16">
        <v>2025</v>
      </c>
      <c r="D126" s="18"/>
      <c r="E126" s="16">
        <v>62270000</v>
      </c>
      <c r="F126" s="43">
        <v>-24.92</v>
      </c>
      <c r="G126" s="18" t="s">
        <v>388</v>
      </c>
      <c r="H126" s="18"/>
      <c r="I126" s="41" t="s">
        <v>416</v>
      </c>
      <c r="J126" s="3" t="str">
        <f>IFERROR(VLOOKUP(E126,BDD!A:I,3,FALSE),"")</f>
        <v>STRUCTURE</v>
      </c>
      <c r="K126" s="64" t="str">
        <f>IFERROR(VLOOKUP(E126,BDD!A:I,4,FALSE),"")</f>
        <v>FRAIS GENERAUX</v>
      </c>
      <c r="L126" s="64" t="str">
        <f>IF(J126="","",IF(IFERROR(VLOOKUP(E126,BDD!A:H,5,FALSE),"")=0,"",VLOOKUP(E126,BDD!A:H,5,FALSE)))</f>
        <v>DIVERS</v>
      </c>
      <c r="M126" s="64" t="str">
        <f>IF(J126="","",IF(IFERROR(VLOOKUP(E126,BDD!A:G,6,FALSE),"")=0,"",VLOOKUP(E126,BDD!A:G,6,FALSE)))</f>
        <v>EBE</v>
      </c>
      <c r="N126" s="64"/>
      <c r="O126" s="39" t="str">
        <f t="shared" si="31"/>
        <v>O</v>
      </c>
    </row>
    <row r="127" spans="1:15" ht="15" customHeight="1" x14ac:dyDescent="0.25">
      <c r="A127" s="19">
        <v>45748</v>
      </c>
      <c r="B127" s="22">
        <v>45748</v>
      </c>
      <c r="C127" s="16">
        <v>2025</v>
      </c>
      <c r="D127" s="18"/>
      <c r="E127" s="16">
        <v>62270000</v>
      </c>
      <c r="F127" s="43">
        <v>-24.92</v>
      </c>
      <c r="G127" s="18" t="s">
        <v>388</v>
      </c>
      <c r="H127" s="18"/>
      <c r="I127" s="41" t="s">
        <v>416</v>
      </c>
      <c r="J127" s="3" t="str">
        <f>IFERROR(VLOOKUP(E127,BDD!A:I,3,FALSE),"")</f>
        <v>STRUCTURE</v>
      </c>
      <c r="K127" s="64" t="str">
        <f>IFERROR(VLOOKUP(E127,BDD!A:I,4,FALSE),"")</f>
        <v>FRAIS GENERAUX</v>
      </c>
      <c r="L127" s="64" t="str">
        <f>IF(J127="","",IF(IFERROR(VLOOKUP(E127,BDD!A:H,5,FALSE),"")=0,"",VLOOKUP(E127,BDD!A:H,5,FALSE)))</f>
        <v>DIVERS</v>
      </c>
      <c r="M127" s="64" t="str">
        <f>IF(J127="","",IF(IFERROR(VLOOKUP(E127,BDD!A:G,6,FALSE),"")=0,"",VLOOKUP(E127,BDD!A:G,6,FALSE)))</f>
        <v>EBE</v>
      </c>
      <c r="N127" s="64"/>
      <c r="O127" s="39" t="str">
        <f t="shared" si="31"/>
        <v>O</v>
      </c>
    </row>
    <row r="128" spans="1:15" ht="15" customHeight="1" x14ac:dyDescent="0.25">
      <c r="A128" s="19">
        <v>45748</v>
      </c>
      <c r="B128" s="22">
        <v>45748</v>
      </c>
      <c r="C128" s="16">
        <v>2025</v>
      </c>
      <c r="D128" s="18"/>
      <c r="E128" s="16">
        <v>61353000</v>
      </c>
      <c r="F128" s="43">
        <v>-346.43</v>
      </c>
      <c r="G128" s="18" t="s">
        <v>388</v>
      </c>
      <c r="H128" s="18"/>
      <c r="I128" s="41" t="s">
        <v>416</v>
      </c>
      <c r="J128" s="65" t="str">
        <f>IFERROR(VLOOKUP(E128,BDD!A:I,3,FALSE),"")</f>
        <v>COÜT PRODUCTION</v>
      </c>
      <c r="K128" s="63" t="str">
        <f>IFERROR(VLOOKUP(E128,BDD!A:I,4,FALSE),"")</f>
        <v>MATERIEL</v>
      </c>
      <c r="L128" s="63" t="str">
        <f>IF(J128="","",IF(IFERROR(VLOOKUP(E128,BDD!A:H,5,FALSE),"")=0,"",VLOOKUP(E128,BDD!A:H,5,FALSE)))</f>
        <v>MATERIEL - LOCATION</v>
      </c>
      <c r="M128" s="63" t="str">
        <f>IF(J128="","",IF(IFERROR(VLOOKUP(E128,BDD!A:G,6,FALSE),"")=0,"",VLOOKUP(E128,BDD!A:G,6,FALSE)))</f>
        <v>MARGE CHANTIER</v>
      </c>
      <c r="N128" s="63"/>
      <c r="O128" s="39" t="str">
        <f t="shared" si="31"/>
        <v>O</v>
      </c>
    </row>
    <row r="129" spans="1:15" ht="15" customHeight="1" x14ac:dyDescent="0.25">
      <c r="A129" s="19">
        <v>45748</v>
      </c>
      <c r="B129" s="22">
        <v>45748</v>
      </c>
      <c r="C129" s="16">
        <v>2025</v>
      </c>
      <c r="D129" s="18"/>
      <c r="E129" s="16">
        <v>62781500</v>
      </c>
      <c r="F129" s="43">
        <v>-40.299999999999997</v>
      </c>
      <c r="G129" s="18" t="s">
        <v>388</v>
      </c>
      <c r="H129" s="18"/>
      <c r="I129" s="41" t="s">
        <v>417</v>
      </c>
      <c r="J129" s="3" t="str">
        <f>IFERROR(VLOOKUP(E129,BDD!A:I,3,FALSE),"")</f>
        <v>FINANCIER</v>
      </c>
      <c r="K129" s="64" t="str">
        <f>IFERROR(VLOOKUP(E129,BDD!A:I,4,FALSE),"")</f>
        <v>CHARGES FINANCIERES</v>
      </c>
      <c r="L129" s="64" t="str">
        <f>IF(J129="","",IF(IFERROR(VLOOKUP(E129,BDD!A:H,5,FALSE),"")=0,"",VLOOKUP(E129,BDD!A:H,5,FALSE)))</f>
        <v>CHARGES FINANCIERES</v>
      </c>
      <c r="M129" s="64" t="str">
        <f>IF(J129="","",IF(IFERROR(VLOOKUP(E129,BDD!A:G,6,FALSE),"")=0,"",VLOOKUP(E129,BDD!A:G,6,FALSE)))</f>
        <v>RESULTAT COURANT</v>
      </c>
      <c r="N129" s="64"/>
      <c r="O129" s="39" t="str">
        <f t="shared" si="31"/>
        <v>O</v>
      </c>
    </row>
    <row r="130" spans="1:15" ht="15" customHeight="1" x14ac:dyDescent="0.25">
      <c r="A130" s="19">
        <v>45748</v>
      </c>
      <c r="B130" s="22">
        <v>45748</v>
      </c>
      <c r="C130" s="16">
        <v>2025</v>
      </c>
      <c r="D130" s="18"/>
      <c r="E130" s="16">
        <v>61329000</v>
      </c>
      <c r="F130" s="43">
        <v>-400</v>
      </c>
      <c r="G130" s="18" t="s">
        <v>388</v>
      </c>
      <c r="H130" s="18"/>
      <c r="I130" s="41" t="s">
        <v>415</v>
      </c>
      <c r="J130" s="65" t="str">
        <f>IFERROR(VLOOKUP(E130,BDD!A:I,3,FALSE),"")</f>
        <v>STRUCTURE</v>
      </c>
      <c r="K130" s="63" t="str">
        <f>IFERROR(VLOOKUP(E130,BDD!A:I,4,FALSE),"")</f>
        <v>FRAIS AGENCE</v>
      </c>
      <c r="L130" s="63" t="str">
        <f>IF(J130="","",IF(IFERROR(VLOOKUP(E130,BDD!A:H,5,FALSE),"")=0,"",VLOOKUP(E130,BDD!A:H,5,FALSE)))</f>
        <v>LOYER ET CHARGES</v>
      </c>
      <c r="M130" s="63" t="str">
        <f>IF(J130="","",IF(IFERROR(VLOOKUP(E130,BDD!A:G,6,FALSE),"")=0,"",VLOOKUP(E130,BDD!A:G,6,FALSE)))</f>
        <v>EBE</v>
      </c>
      <c r="N130" s="63"/>
      <c r="O130" s="39" t="str">
        <f t="shared" si="31"/>
        <v>O</v>
      </c>
    </row>
    <row r="131" spans="1:15" ht="15" customHeight="1" x14ac:dyDescent="0.25">
      <c r="A131" s="19">
        <v>45748</v>
      </c>
      <c r="B131" s="22">
        <v>45748</v>
      </c>
      <c r="C131" s="16">
        <v>2025</v>
      </c>
      <c r="D131" s="18"/>
      <c r="E131" s="16">
        <v>60614000</v>
      </c>
      <c r="F131" s="43">
        <v>-8734.1299999999992</v>
      </c>
      <c r="G131" s="18" t="s">
        <v>388</v>
      </c>
      <c r="H131" s="18"/>
      <c r="I131" s="41" t="s">
        <v>418</v>
      </c>
      <c r="J131" s="3" t="str">
        <f>IFERROR(VLOOKUP(E131,BDD!A:I,3,FALSE),"")</f>
        <v>COÜT PRODUCTION</v>
      </c>
      <c r="K131" s="64" t="str">
        <f>IFERROR(VLOOKUP(E131,BDD!A:I,4,FALSE),"")</f>
        <v>MATERIEL</v>
      </c>
      <c r="L131" s="64" t="str">
        <f>IF(J131="","",IF(IFERROR(VLOOKUP(E131,BDD!A:H,5,FALSE),"")=0,"",VLOOKUP(E131,BDD!A:H,5,FALSE)))</f>
        <v>VEHICULE -CARBURANT</v>
      </c>
      <c r="M131" s="64" t="str">
        <f>IF(J131="","",IF(IFERROR(VLOOKUP(E131,BDD!A:G,6,FALSE),"")=0,"",VLOOKUP(E131,BDD!A:G,6,FALSE)))</f>
        <v>MARGE CHANTIER</v>
      </c>
      <c r="N131" s="64"/>
      <c r="O131" s="39" t="str">
        <f t="shared" si="31"/>
        <v>O</v>
      </c>
    </row>
    <row r="132" spans="1:15" ht="15" customHeight="1" x14ac:dyDescent="0.25">
      <c r="A132" s="19">
        <v>45748</v>
      </c>
      <c r="B132" s="22">
        <v>45748</v>
      </c>
      <c r="C132" s="16">
        <v>2025</v>
      </c>
      <c r="D132" s="18"/>
      <c r="E132" s="16">
        <v>61354000</v>
      </c>
      <c r="F132" s="43">
        <v>-770.4</v>
      </c>
      <c r="G132" s="18" t="s">
        <v>388</v>
      </c>
      <c r="H132" s="18"/>
      <c r="I132" s="41" t="s">
        <v>418</v>
      </c>
      <c r="J132" s="3" t="str">
        <f>IFERROR(VLOOKUP(E132,BDD!A:I,3,FALSE),"")</f>
        <v>COÜT PRODUCTION</v>
      </c>
      <c r="K132" s="64" t="str">
        <f>IFERROR(VLOOKUP(E132,BDD!A:I,4,FALSE),"")</f>
        <v>MATERIEL</v>
      </c>
      <c r="L132" s="64" t="str">
        <f>IF(J132="","",IF(IFERROR(VLOOKUP(E132,BDD!A:H,5,FALSE),"")=0,"",VLOOKUP(E132,BDD!A:H,5,FALSE)))</f>
        <v>MATERIEL - LOCATION</v>
      </c>
      <c r="M132" s="64" t="str">
        <f>IF(J132="","",IF(IFERROR(VLOOKUP(E132,BDD!A:G,6,FALSE),"")=0,"",VLOOKUP(E132,BDD!A:G,6,FALSE)))</f>
        <v>MARGE CHANTIER</v>
      </c>
      <c r="N132" s="64"/>
      <c r="O132" s="39" t="str">
        <f t="shared" si="31"/>
        <v>O</v>
      </c>
    </row>
    <row r="133" spans="1:15" ht="15" customHeight="1" x14ac:dyDescent="0.25">
      <c r="A133" s="19">
        <v>45748</v>
      </c>
      <c r="B133" s="22">
        <v>45748</v>
      </c>
      <c r="C133" s="16">
        <v>2025</v>
      </c>
      <c r="D133" s="18"/>
      <c r="E133" s="16">
        <v>62513000</v>
      </c>
      <c r="F133" s="43">
        <v>-1641.9</v>
      </c>
      <c r="G133" s="18" t="s">
        <v>388</v>
      </c>
      <c r="H133" s="18"/>
      <c r="I133" s="41" t="s">
        <v>418</v>
      </c>
      <c r="J133" s="3" t="str">
        <f>IFERROR(VLOOKUP(E133,BDD!A:I,3,FALSE),"")</f>
        <v>COÜT PRODUCTION</v>
      </c>
      <c r="K133" s="64" t="str">
        <f>IFERROR(VLOOKUP(E133,BDD!A:I,4,FALSE),"")</f>
        <v>MATERIEL</v>
      </c>
      <c r="L133" s="64" t="str">
        <f>IF(J133="","",IF(IFERROR(VLOOKUP(E133,BDD!A:H,5,FALSE),"")=0,"",VLOOKUP(E133,BDD!A:H,5,FALSE)))</f>
        <v>VEHICULE- PEAGE</v>
      </c>
      <c r="M133" s="64" t="str">
        <f>IF(J133="","",IF(IFERROR(VLOOKUP(E133,BDD!A:G,6,FALSE),"")=0,"",VLOOKUP(E133,BDD!A:G,6,FALSE)))</f>
        <v>MARGE CHANTIER</v>
      </c>
      <c r="N133" s="64"/>
      <c r="O133" s="39" t="str">
        <f t="shared" si="31"/>
        <v>O</v>
      </c>
    </row>
    <row r="134" spans="1:15" ht="15" customHeight="1" x14ac:dyDescent="0.25">
      <c r="A134" s="19">
        <v>45748</v>
      </c>
      <c r="B134" s="22">
        <v>45748</v>
      </c>
      <c r="C134" s="16">
        <v>2025</v>
      </c>
      <c r="D134" s="18"/>
      <c r="E134" s="16">
        <v>62621000</v>
      </c>
      <c r="F134" s="43">
        <v>-485</v>
      </c>
      <c r="G134" s="18" t="s">
        <v>388</v>
      </c>
      <c r="H134" s="18"/>
      <c r="I134" s="41" t="s">
        <v>418</v>
      </c>
      <c r="J134" s="3" t="str">
        <f>IFERROR(VLOOKUP(E134,BDD!A:I,3,FALSE),"")</f>
        <v>STRUCTURE</v>
      </c>
      <c r="K134" s="64" t="str">
        <f>IFERROR(VLOOKUP(E134,BDD!A:I,4,FALSE),"")</f>
        <v>FRAIS AGENCE</v>
      </c>
      <c r="L134" s="64" t="str">
        <f>IF(J134="","",IF(IFERROR(VLOOKUP(E134,BDD!A:H,5,FALSE),"")=0,"",VLOOKUP(E134,BDD!A:H,5,FALSE)))</f>
        <v>DIVERS</v>
      </c>
      <c r="M134" s="64" t="str">
        <f>IF(J134="","",IF(IFERROR(VLOOKUP(E134,BDD!A:G,6,FALSE),"")=0,"",VLOOKUP(E134,BDD!A:G,6,FALSE)))</f>
        <v>EBE</v>
      </c>
      <c r="N134" s="64"/>
      <c r="O134" s="39" t="str">
        <f t="shared" si="31"/>
        <v>O</v>
      </c>
    </row>
    <row r="135" spans="1:15" ht="15" customHeight="1" x14ac:dyDescent="0.25">
      <c r="A135" s="19">
        <v>45749</v>
      </c>
      <c r="B135" s="22">
        <v>45748</v>
      </c>
      <c r="C135" s="16">
        <v>2025</v>
      </c>
      <c r="D135" s="18"/>
      <c r="E135" s="16">
        <v>61100000</v>
      </c>
      <c r="F135" s="43">
        <v>-440</v>
      </c>
      <c r="G135" s="18" t="s">
        <v>388</v>
      </c>
      <c r="H135" s="18"/>
      <c r="I135" s="41" t="s">
        <v>416</v>
      </c>
      <c r="J135" s="65" t="str">
        <f>IFERROR(VLOOKUP(E135,BDD!A:I,3,FALSE),"")</f>
        <v>COÜT PRODUCTION</v>
      </c>
      <c r="K135" s="63" t="str">
        <f>IFERROR(VLOOKUP(E135,BDD!A:I,4,FALSE),"")</f>
        <v>SOUS TRAITANCE</v>
      </c>
      <c r="L135" s="63" t="str">
        <f>IF(J135="","",IF(IFERROR(VLOOKUP(E135,BDD!A:H,5,FALSE),"")=0,"",VLOOKUP(E135,BDD!A:H,5,FALSE)))</f>
        <v>SST</v>
      </c>
      <c r="M135" s="63" t="str">
        <f>IF(J135="","",IF(IFERROR(VLOOKUP(E135,BDD!A:G,6,FALSE),"")=0,"",VLOOKUP(E135,BDD!A:G,6,FALSE)))</f>
        <v>MARGE CHANTIER</v>
      </c>
      <c r="N135" s="63"/>
      <c r="O135" s="39" t="str">
        <f t="shared" si="31"/>
        <v>O</v>
      </c>
    </row>
    <row r="136" spans="1:15" ht="15" customHeight="1" x14ac:dyDescent="0.25">
      <c r="A136" s="19">
        <v>45749</v>
      </c>
      <c r="B136" s="22">
        <v>45748</v>
      </c>
      <c r="C136" s="16">
        <v>2025</v>
      </c>
      <c r="D136" s="18"/>
      <c r="E136" s="16">
        <v>61104000</v>
      </c>
      <c r="F136" s="43">
        <v>-1312.5</v>
      </c>
      <c r="G136" s="18" t="s">
        <v>388</v>
      </c>
      <c r="H136" s="18"/>
      <c r="I136" s="41" t="s">
        <v>416</v>
      </c>
      <c r="J136" s="3" t="str">
        <f>IFERROR(VLOOKUP(E136,BDD!A:I,3,FALSE),"")</f>
        <v>COÜT PRODUCTION</v>
      </c>
      <c r="K136" s="64" t="str">
        <f>IFERROR(VLOOKUP(E136,BDD!A:I,4,FALSE),"")</f>
        <v>SOUS TRAITANCE</v>
      </c>
      <c r="L136" s="64" t="str">
        <f>IF(J136="","",IF(IFERROR(VLOOKUP(E136,BDD!A:H,5,FALSE),"")=0,"",VLOOKUP(E136,BDD!A:H,5,FALSE)))</f>
        <v>SST</v>
      </c>
      <c r="M136" s="64" t="str">
        <f>IF(J136="","",IF(IFERROR(VLOOKUP(E136,BDD!A:G,6,FALSE),"")=0,"",VLOOKUP(E136,BDD!A:G,6,FALSE)))</f>
        <v>MARGE CHANTIER</v>
      </c>
      <c r="N136" s="64"/>
      <c r="O136" s="39" t="str">
        <f t="shared" si="31"/>
        <v>O</v>
      </c>
    </row>
    <row r="137" spans="1:15" ht="15" customHeight="1" x14ac:dyDescent="0.25">
      <c r="A137" s="19">
        <v>45749</v>
      </c>
      <c r="B137" s="22">
        <v>45748</v>
      </c>
      <c r="C137" s="16">
        <v>2025</v>
      </c>
      <c r="D137" s="18"/>
      <c r="E137" s="16">
        <v>61105000</v>
      </c>
      <c r="F137" s="43">
        <v>-5570</v>
      </c>
      <c r="G137" s="18" t="s">
        <v>388</v>
      </c>
      <c r="H137" s="18"/>
      <c r="I137" s="41" t="s">
        <v>416</v>
      </c>
      <c r="J137" s="65" t="str">
        <f>IFERROR(VLOOKUP(E137,BDD!A:I,3,FALSE),"")</f>
        <v>COÜT PRODUCTION</v>
      </c>
      <c r="K137" s="63" t="str">
        <f>IFERROR(VLOOKUP(E137,BDD!A:I,4,FALSE),"")</f>
        <v>SOUS TRAITANCE</v>
      </c>
      <c r="L137" s="63" t="str">
        <f>IF(J137="","",IF(IFERROR(VLOOKUP(E137,BDD!A:H,5,FALSE),"")=0,"",VLOOKUP(E137,BDD!A:H,5,FALSE)))</f>
        <v>SST</v>
      </c>
      <c r="M137" s="63" t="str">
        <f>IF(J137="","",IF(IFERROR(VLOOKUP(E137,BDD!A:G,6,FALSE),"")=0,"",VLOOKUP(E137,BDD!A:G,6,FALSE)))</f>
        <v>MARGE CHANTIER</v>
      </c>
      <c r="N137" s="63"/>
      <c r="O137" s="39" t="str">
        <f t="shared" si="31"/>
        <v>O</v>
      </c>
    </row>
    <row r="138" spans="1:15" ht="16.5" customHeight="1" x14ac:dyDescent="0.25">
      <c r="A138" s="19">
        <v>45749</v>
      </c>
      <c r="B138" s="22">
        <v>45748</v>
      </c>
      <c r="C138" s="16">
        <v>2025</v>
      </c>
      <c r="D138" s="18"/>
      <c r="E138" s="16">
        <v>61552000</v>
      </c>
      <c r="F138" s="43">
        <v>-1489.11</v>
      </c>
      <c r="G138" s="18" t="s">
        <v>388</v>
      </c>
      <c r="H138" s="18"/>
      <c r="I138" s="41" t="s">
        <v>416</v>
      </c>
      <c r="J138" s="3" t="str">
        <f>IFERROR(VLOOKUP(E138,BDD!A:I,3,FALSE),"")</f>
        <v>COÜT PRODUCTION</v>
      </c>
      <c r="K138" s="64" t="str">
        <f>IFERROR(VLOOKUP(E138,BDD!A:I,4,FALSE),"")</f>
        <v>MATERIEL</v>
      </c>
      <c r="L138" s="64" t="str">
        <f>IF(J138="","",IF(IFERROR(VLOOKUP(E138,BDD!A:H,5,FALSE),"")=0,"",VLOOKUP(E138,BDD!A:H,5,FALSE)))</f>
        <v>VEHICULE- ENTRETIEN</v>
      </c>
      <c r="M138" s="64" t="str">
        <f>IF(J138="","",IF(IFERROR(VLOOKUP(E138,BDD!A:G,6,FALSE),"")=0,"",VLOOKUP(E138,BDD!A:G,6,FALSE)))</f>
        <v>MARGE CHANTIER</v>
      </c>
      <c r="N138" s="64"/>
      <c r="O138" s="39" t="str">
        <f t="shared" ref="O138:O156" si="32">IF(A138="","N",IF(A138="MULTIAGENCE","N","O"))</f>
        <v>O</v>
      </c>
    </row>
    <row r="139" spans="1:15" ht="15" customHeight="1" x14ac:dyDescent="0.25">
      <c r="A139" s="19">
        <v>45749</v>
      </c>
      <c r="B139" s="22">
        <v>45748</v>
      </c>
      <c r="C139" s="16">
        <v>2025</v>
      </c>
      <c r="D139" s="18"/>
      <c r="E139" s="16">
        <v>60220000</v>
      </c>
      <c r="F139" s="43">
        <v>-1050</v>
      </c>
      <c r="G139" s="18" t="s">
        <v>388</v>
      </c>
      <c r="H139" s="18"/>
      <c r="I139" s="41" t="s">
        <v>416</v>
      </c>
      <c r="J139" s="3" t="str">
        <f>IFERROR(VLOOKUP(E139,BDD!A:I,3,FALSE),"")</f>
        <v>COÜT PRODUCTION</v>
      </c>
      <c r="K139" s="64" t="str">
        <f>IFERROR(VLOOKUP(E139,BDD!A:I,4,FALSE),"")</f>
        <v>ACHATS</v>
      </c>
      <c r="L139" s="64" t="str">
        <f>IF(J139="","",IF(IFERROR(VLOOKUP(E139,BDD!A:H,5,FALSE),"")=0,"",VLOOKUP(E139,BDD!A:H,5,FALSE)))</f>
        <v>FOURNITURE</v>
      </c>
      <c r="M139" s="64" t="str">
        <f>IF(J139="","",IF(IFERROR(VLOOKUP(E139,BDD!A:G,6,FALSE),"")=0,"",VLOOKUP(E139,BDD!A:G,6,FALSE)))</f>
        <v>MARGE CHANTIER</v>
      </c>
      <c r="N139" s="64"/>
      <c r="O139" s="39" t="str">
        <f t="shared" si="32"/>
        <v>O</v>
      </c>
    </row>
    <row r="140" spans="1:15" ht="15" customHeight="1" x14ac:dyDescent="0.25">
      <c r="A140" s="19">
        <v>45749</v>
      </c>
      <c r="B140" s="22">
        <v>45748</v>
      </c>
      <c r="C140" s="16">
        <v>2025</v>
      </c>
      <c r="D140" s="18"/>
      <c r="E140" s="16">
        <v>60220000</v>
      </c>
      <c r="F140" s="43">
        <v>-4752</v>
      </c>
      <c r="G140" s="18" t="s">
        <v>388</v>
      </c>
      <c r="H140" s="18"/>
      <c r="I140" s="41" t="s">
        <v>416</v>
      </c>
      <c r="J140" s="3" t="str">
        <f>IFERROR(VLOOKUP(E140,BDD!A:I,3,FALSE),"")</f>
        <v>COÜT PRODUCTION</v>
      </c>
      <c r="K140" s="64" t="str">
        <f>IFERROR(VLOOKUP(E140,BDD!A:I,4,FALSE),"")</f>
        <v>ACHATS</v>
      </c>
      <c r="L140" s="64" t="str">
        <f>IF(J140="","",IF(IFERROR(VLOOKUP(E140,BDD!A:H,5,FALSE),"")=0,"",VLOOKUP(E140,BDD!A:H,5,FALSE)))</f>
        <v>FOURNITURE</v>
      </c>
      <c r="M140" s="64" t="str">
        <f>IF(J140="","",IF(IFERROR(VLOOKUP(E140,BDD!A:G,6,FALSE),"")=0,"",VLOOKUP(E140,BDD!A:G,6,FALSE)))</f>
        <v>MARGE CHANTIER</v>
      </c>
      <c r="N140" s="64"/>
      <c r="O140" s="39" t="str">
        <f t="shared" si="32"/>
        <v>O</v>
      </c>
    </row>
    <row r="141" spans="1:15" ht="15" customHeight="1" x14ac:dyDescent="0.25">
      <c r="A141" s="19">
        <v>45749</v>
      </c>
      <c r="B141" s="22">
        <v>45748</v>
      </c>
      <c r="C141" s="16">
        <v>2025</v>
      </c>
      <c r="D141" s="18"/>
      <c r="E141" s="16">
        <v>61350000</v>
      </c>
      <c r="F141" s="43">
        <v>-145.31</v>
      </c>
      <c r="G141" s="18" t="s">
        <v>388</v>
      </c>
      <c r="H141" s="18"/>
      <c r="I141" s="41" t="s">
        <v>416</v>
      </c>
      <c r="J141" s="65" t="str">
        <f>IFERROR(VLOOKUP(E141,BDD!A:I,3,FALSE),"")</f>
        <v>COÜT PRODUCTION</v>
      </c>
      <c r="K141" s="63" t="str">
        <f>IFERROR(VLOOKUP(E141,BDD!A:I,4,FALSE),"")</f>
        <v>MATERIEL</v>
      </c>
      <c r="L141" s="63" t="str">
        <f>IF(J141="","",IF(IFERROR(VLOOKUP(E141,BDD!A:H,5,FALSE),"")=0,"",VLOOKUP(E141,BDD!A:H,5,FALSE)))</f>
        <v>MATERIEL - LOCATION</v>
      </c>
      <c r="M141" s="63" t="str">
        <f>IF(J141="","",IF(IFERROR(VLOOKUP(E141,BDD!A:G,6,FALSE),"")=0,"",VLOOKUP(E141,BDD!A:G,6,FALSE)))</f>
        <v>MARGE CHANTIER</v>
      </c>
      <c r="N141" s="63"/>
      <c r="O141" s="39" t="str">
        <f t="shared" si="32"/>
        <v>O</v>
      </c>
    </row>
    <row r="142" spans="1:15" ht="15" customHeight="1" x14ac:dyDescent="0.25">
      <c r="A142" s="19">
        <v>45749</v>
      </c>
      <c r="B142" s="22">
        <v>45748</v>
      </c>
      <c r="C142" s="16">
        <v>2025</v>
      </c>
      <c r="D142" s="18"/>
      <c r="E142" s="16">
        <v>61350000</v>
      </c>
      <c r="F142" s="43">
        <v>-248.62</v>
      </c>
      <c r="G142" s="18" t="s">
        <v>388</v>
      </c>
      <c r="H142" s="18"/>
      <c r="I142" s="41" t="s">
        <v>416</v>
      </c>
      <c r="J142" s="3" t="str">
        <f>IFERROR(VLOOKUP(E142,BDD!A:I,3,FALSE),"")</f>
        <v>COÜT PRODUCTION</v>
      </c>
      <c r="K142" s="64" t="str">
        <f>IFERROR(VLOOKUP(E142,BDD!A:I,4,FALSE),"")</f>
        <v>MATERIEL</v>
      </c>
      <c r="L142" s="64" t="str">
        <f>IF(J142="","",IF(IFERROR(VLOOKUP(E142,BDD!A:H,5,FALSE),"")=0,"",VLOOKUP(E142,BDD!A:H,5,FALSE)))</f>
        <v>MATERIEL - LOCATION</v>
      </c>
      <c r="M142" s="64" t="str">
        <f>IF(J142="","",IF(IFERROR(VLOOKUP(E142,BDD!A:G,6,FALSE),"")=0,"",VLOOKUP(E142,BDD!A:G,6,FALSE)))</f>
        <v>MARGE CHANTIER</v>
      </c>
      <c r="N142" s="64"/>
      <c r="O142" s="39" t="str">
        <f t="shared" si="32"/>
        <v>O</v>
      </c>
    </row>
    <row r="143" spans="1:15" ht="15" customHeight="1" x14ac:dyDescent="0.25">
      <c r="A143" s="19">
        <v>45749</v>
      </c>
      <c r="B143" s="22">
        <v>45748</v>
      </c>
      <c r="C143" s="16">
        <v>2025</v>
      </c>
      <c r="D143" s="18"/>
      <c r="E143" s="16">
        <v>61350000</v>
      </c>
      <c r="F143" s="43">
        <v>-145.31</v>
      </c>
      <c r="G143" s="18" t="s">
        <v>388</v>
      </c>
      <c r="H143" s="18"/>
      <c r="I143" s="41" t="s">
        <v>416</v>
      </c>
      <c r="J143" s="65" t="str">
        <f>IFERROR(VLOOKUP(E143,BDD!A:I,3,FALSE),"")</f>
        <v>COÜT PRODUCTION</v>
      </c>
      <c r="K143" s="63" t="str">
        <f>IFERROR(VLOOKUP(E143,BDD!A:I,4,FALSE),"")</f>
        <v>MATERIEL</v>
      </c>
      <c r="L143" s="63" t="str">
        <f>IF(J143="","",IF(IFERROR(VLOOKUP(E143,BDD!A:H,5,FALSE),"")=0,"",VLOOKUP(E143,BDD!A:H,5,FALSE)))</f>
        <v>MATERIEL - LOCATION</v>
      </c>
      <c r="M143" s="63" t="str">
        <f>IF(J143="","",IF(IFERROR(VLOOKUP(E143,BDD!A:G,6,FALSE),"")=0,"",VLOOKUP(E143,BDD!A:G,6,FALSE)))</f>
        <v>MARGE CHANTIER</v>
      </c>
      <c r="N143" s="63"/>
      <c r="O143" s="39" t="str">
        <f t="shared" si="32"/>
        <v>O</v>
      </c>
    </row>
    <row r="144" spans="1:15" ht="16.5" customHeight="1" x14ac:dyDescent="0.25">
      <c r="A144" s="19">
        <v>45749</v>
      </c>
      <c r="B144" s="22">
        <v>45748</v>
      </c>
      <c r="C144" s="16">
        <v>2025</v>
      </c>
      <c r="D144" s="18"/>
      <c r="E144" s="16">
        <v>61350000</v>
      </c>
      <c r="F144" s="43">
        <v>-139</v>
      </c>
      <c r="G144" s="18" t="s">
        <v>388</v>
      </c>
      <c r="H144" s="18"/>
      <c r="I144" s="41" t="s">
        <v>416</v>
      </c>
      <c r="J144" s="3" t="str">
        <f>IFERROR(VLOOKUP(E144,BDD!A:I,3,FALSE),"")</f>
        <v>COÜT PRODUCTION</v>
      </c>
      <c r="K144" s="64" t="str">
        <f>IFERROR(VLOOKUP(E144,BDD!A:I,4,FALSE),"")</f>
        <v>MATERIEL</v>
      </c>
      <c r="L144" s="64" t="str">
        <f>IF(J144="","",IF(IFERROR(VLOOKUP(E144,BDD!A:H,5,FALSE),"")=0,"",VLOOKUP(E144,BDD!A:H,5,FALSE)))</f>
        <v>MATERIEL - LOCATION</v>
      </c>
      <c r="M144" s="64" t="str">
        <f>IF(J144="","",IF(IFERROR(VLOOKUP(E144,BDD!A:G,6,FALSE),"")=0,"",VLOOKUP(E144,BDD!A:G,6,FALSE)))</f>
        <v>MARGE CHANTIER</v>
      </c>
      <c r="N144" s="64"/>
      <c r="O144" s="39" t="str">
        <f t="shared" si="32"/>
        <v>O</v>
      </c>
    </row>
    <row r="145" spans="1:15" ht="15" customHeight="1" x14ac:dyDescent="0.25">
      <c r="A145" s="19">
        <v>45749</v>
      </c>
      <c r="B145" s="22">
        <v>45748</v>
      </c>
      <c r="C145" s="16">
        <v>2025</v>
      </c>
      <c r="D145" s="18"/>
      <c r="E145" s="16">
        <v>61104000</v>
      </c>
      <c r="F145" s="43">
        <v>-4200</v>
      </c>
      <c r="G145" s="18" t="s">
        <v>388</v>
      </c>
      <c r="H145" s="18"/>
      <c r="I145" s="41" t="s">
        <v>416</v>
      </c>
      <c r="J145" s="65" t="str">
        <f>IFERROR(VLOOKUP(E145,BDD!A:I,3,FALSE),"")</f>
        <v>COÜT PRODUCTION</v>
      </c>
      <c r="K145" s="63" t="str">
        <f>IFERROR(VLOOKUP(E145,BDD!A:I,4,FALSE),"")</f>
        <v>SOUS TRAITANCE</v>
      </c>
      <c r="L145" s="63" t="str">
        <f>IF(J145="","",IF(IFERROR(VLOOKUP(E145,BDD!A:H,5,FALSE),"")=0,"",VLOOKUP(E145,BDD!A:H,5,FALSE)))</f>
        <v>SST</v>
      </c>
      <c r="M145" s="63" t="str">
        <f>IF(J145="","",IF(IFERROR(VLOOKUP(E145,BDD!A:G,6,FALSE),"")=0,"",VLOOKUP(E145,BDD!A:G,6,FALSE)))</f>
        <v>MARGE CHANTIER</v>
      </c>
      <c r="N145" s="63"/>
      <c r="O145" s="39" t="str">
        <f t="shared" si="32"/>
        <v>O</v>
      </c>
    </row>
    <row r="146" spans="1:15" ht="15" customHeight="1" x14ac:dyDescent="0.25">
      <c r="A146" s="19">
        <v>45750</v>
      </c>
      <c r="B146" s="22">
        <v>45748</v>
      </c>
      <c r="C146" s="16">
        <v>2025</v>
      </c>
      <c r="D146" s="18"/>
      <c r="E146" s="16">
        <v>70452000</v>
      </c>
      <c r="F146" s="43">
        <v>480</v>
      </c>
      <c r="G146" s="18" t="s">
        <v>388</v>
      </c>
      <c r="H146" s="18"/>
      <c r="I146" s="41" t="s">
        <v>420</v>
      </c>
      <c r="J146" s="3" t="str">
        <f>IFERROR(VLOOKUP(E146,BDD!A:I,3,FALSE),"")</f>
        <v xml:space="preserve"> PRODUCTION</v>
      </c>
      <c r="K146" s="64" t="str">
        <f>IFERROR(VLOOKUP(E146,BDD!A:I,4,FALSE),"")</f>
        <v>CHIFFRE D'AFFAIRES</v>
      </c>
      <c r="L146" s="64" t="str">
        <f>IF(J146="","",IF(IFERROR(VLOOKUP(E146,BDD!A:H,5,FALSE),"")=0,"",VLOOKUP(E146,BDD!A:H,5,FALSE)))</f>
        <v>CA TRAVAUX</v>
      </c>
      <c r="M146" s="64" t="str">
        <f>IF(J146="","",IF(IFERROR(VLOOKUP(E146,BDD!A:G,6,FALSE),"")=0,"",VLOOKUP(E146,BDD!A:G,6,FALSE)))</f>
        <v>MARGE CHANTIER</v>
      </c>
      <c r="N146" s="64"/>
      <c r="O146" s="39" t="str">
        <f t="shared" si="32"/>
        <v>O</v>
      </c>
    </row>
    <row r="147" spans="1:15" ht="15" customHeight="1" x14ac:dyDescent="0.25">
      <c r="A147" s="19">
        <v>45750</v>
      </c>
      <c r="B147" s="22">
        <v>45748</v>
      </c>
      <c r="C147" s="16">
        <v>2025</v>
      </c>
      <c r="D147" s="18"/>
      <c r="E147" s="16">
        <v>70452000</v>
      </c>
      <c r="F147" s="43">
        <v>150</v>
      </c>
      <c r="G147" s="18" t="s">
        <v>388</v>
      </c>
      <c r="H147" s="18"/>
      <c r="I147" s="41" t="s">
        <v>420</v>
      </c>
      <c r="J147" s="3" t="str">
        <f>IFERROR(VLOOKUP(E147,BDD!A:I,3,FALSE),"")</f>
        <v xml:space="preserve"> PRODUCTION</v>
      </c>
      <c r="K147" s="64" t="str">
        <f>IFERROR(VLOOKUP(E147,BDD!A:I,4,FALSE),"")</f>
        <v>CHIFFRE D'AFFAIRES</v>
      </c>
      <c r="L147" s="64" t="str">
        <f>IF(J147="","",IF(IFERROR(VLOOKUP(E147,BDD!A:H,5,FALSE),"")=0,"",VLOOKUP(E147,BDD!A:H,5,FALSE)))</f>
        <v>CA TRAVAUX</v>
      </c>
      <c r="M147" s="64" t="str">
        <f>IF(J147="","",IF(IFERROR(VLOOKUP(E147,BDD!A:G,6,FALSE),"")=0,"",VLOOKUP(E147,BDD!A:G,6,FALSE)))</f>
        <v>MARGE CHANTIER</v>
      </c>
      <c r="N147" s="64"/>
      <c r="O147" s="39" t="str">
        <f t="shared" si="32"/>
        <v>O</v>
      </c>
    </row>
    <row r="148" spans="1:15" ht="15" customHeight="1" x14ac:dyDescent="0.25">
      <c r="A148" s="19">
        <v>45750</v>
      </c>
      <c r="B148" s="22">
        <v>45748</v>
      </c>
      <c r="C148" s="16">
        <v>2025</v>
      </c>
      <c r="D148" s="18"/>
      <c r="E148" s="16">
        <v>70452000</v>
      </c>
      <c r="F148" s="43">
        <v>4050</v>
      </c>
      <c r="G148" s="18" t="s">
        <v>388</v>
      </c>
      <c r="H148" s="18"/>
      <c r="I148" s="41" t="s">
        <v>420</v>
      </c>
      <c r="J148" s="65" t="str">
        <f>IFERROR(VLOOKUP(E148,BDD!A:I,3,FALSE),"")</f>
        <v xml:space="preserve"> PRODUCTION</v>
      </c>
      <c r="K148" s="63" t="str">
        <f>IFERROR(VLOOKUP(E148,BDD!A:I,4,FALSE),"")</f>
        <v>CHIFFRE D'AFFAIRES</v>
      </c>
      <c r="L148" s="63" t="str">
        <f>IF(J148="","",IF(IFERROR(VLOOKUP(E148,BDD!A:H,5,FALSE),"")=0,"",VLOOKUP(E148,BDD!A:H,5,FALSE)))</f>
        <v>CA TRAVAUX</v>
      </c>
      <c r="M148" s="63" t="str">
        <f>IF(J148="","",IF(IFERROR(VLOOKUP(E148,BDD!A:G,6,FALSE),"")=0,"",VLOOKUP(E148,BDD!A:G,6,FALSE)))</f>
        <v>MARGE CHANTIER</v>
      </c>
      <c r="N148" s="63"/>
      <c r="O148" s="39" t="str">
        <f t="shared" si="32"/>
        <v>O</v>
      </c>
    </row>
    <row r="149" spans="1:15" ht="15" customHeight="1" x14ac:dyDescent="0.25">
      <c r="A149" s="19">
        <v>45750</v>
      </c>
      <c r="B149" s="22">
        <v>45748</v>
      </c>
      <c r="C149" s="16">
        <v>2025</v>
      </c>
      <c r="D149" s="18"/>
      <c r="E149" s="16">
        <v>70520000</v>
      </c>
      <c r="F149" s="43">
        <v>360</v>
      </c>
      <c r="G149" s="18" t="s">
        <v>388</v>
      </c>
      <c r="H149" s="18"/>
      <c r="I149" s="41" t="s">
        <v>420</v>
      </c>
      <c r="J149" s="3" t="str">
        <f>IFERROR(VLOOKUP(E149,BDD!A:I,3,FALSE),"")</f>
        <v xml:space="preserve"> PRODUCTION</v>
      </c>
      <c r="K149" s="64" t="str">
        <f>IFERROR(VLOOKUP(E149,BDD!A:I,4,FALSE),"")</f>
        <v>CHIFFRE D'AFFAIRES</v>
      </c>
      <c r="L149" s="64" t="str">
        <f>IF(J149="","",IF(IFERROR(VLOOKUP(E149,BDD!A:H,5,FALSE),"")=0,"",VLOOKUP(E149,BDD!A:H,5,FALSE)))</f>
        <v>CA ETUDE</v>
      </c>
      <c r="M149" s="64" t="str">
        <f>IF(J149="","",IF(IFERROR(VLOOKUP(E149,BDD!A:G,6,FALSE),"")=0,"",VLOOKUP(E149,BDD!A:G,6,FALSE)))</f>
        <v>MARGE CHANTIER</v>
      </c>
      <c r="N149" s="64"/>
      <c r="O149" s="39" t="str">
        <f t="shared" si="32"/>
        <v>O</v>
      </c>
    </row>
    <row r="150" spans="1:15" ht="15" customHeight="1" x14ac:dyDescent="0.25">
      <c r="A150" s="19">
        <v>45751</v>
      </c>
      <c r="B150" s="22">
        <v>45748</v>
      </c>
      <c r="C150" s="16">
        <v>2025</v>
      </c>
      <c r="D150" s="18"/>
      <c r="E150" s="16">
        <v>61104000</v>
      </c>
      <c r="F150" s="43">
        <v>-2293.3000000000002</v>
      </c>
      <c r="G150" s="18" t="s">
        <v>388</v>
      </c>
      <c r="H150" s="18"/>
      <c r="I150" s="41" t="s">
        <v>416</v>
      </c>
      <c r="J150" s="65" t="str">
        <f>IFERROR(VLOOKUP(E150,BDD!A:I,3,FALSE),"")</f>
        <v>COÜT PRODUCTION</v>
      </c>
      <c r="K150" s="63" t="str">
        <f>IFERROR(VLOOKUP(E150,BDD!A:I,4,FALSE),"")</f>
        <v>SOUS TRAITANCE</v>
      </c>
      <c r="L150" s="63" t="str">
        <f>IF(J150="","",IF(IFERROR(VLOOKUP(E150,BDD!A:H,5,FALSE),"")=0,"",VLOOKUP(E150,BDD!A:H,5,FALSE)))</f>
        <v>SST</v>
      </c>
      <c r="M150" s="63" t="str">
        <f>IF(J150="","",IF(IFERROR(VLOOKUP(E150,BDD!A:G,6,FALSE),"")=0,"",VLOOKUP(E150,BDD!A:G,6,FALSE)))</f>
        <v>MARGE CHANTIER</v>
      </c>
      <c r="N150" s="63"/>
      <c r="O150" s="39" t="str">
        <f t="shared" si="32"/>
        <v>O</v>
      </c>
    </row>
    <row r="151" spans="1:15" ht="15" customHeight="1" x14ac:dyDescent="0.25">
      <c r="A151" s="19">
        <v>45751</v>
      </c>
      <c r="B151" s="22">
        <v>45748</v>
      </c>
      <c r="C151" s="16">
        <v>2025</v>
      </c>
      <c r="D151" s="18"/>
      <c r="E151" s="16">
        <v>70452000</v>
      </c>
      <c r="F151" s="43">
        <v>360</v>
      </c>
      <c r="G151" s="18" t="s">
        <v>388</v>
      </c>
      <c r="H151" s="18"/>
      <c r="I151" s="41" t="s">
        <v>420</v>
      </c>
      <c r="J151" s="3" t="str">
        <f>IFERROR(VLOOKUP(E151,BDD!A:I,3,FALSE),"")</f>
        <v xml:space="preserve"> PRODUCTION</v>
      </c>
      <c r="K151" s="64" t="str">
        <f>IFERROR(VLOOKUP(E151,BDD!A:I,4,FALSE),"")</f>
        <v>CHIFFRE D'AFFAIRES</v>
      </c>
      <c r="L151" s="64" t="str">
        <f>IF(J151="","",IF(IFERROR(VLOOKUP(E151,BDD!A:H,5,FALSE),"")=0,"",VLOOKUP(E151,BDD!A:H,5,FALSE)))</f>
        <v>CA TRAVAUX</v>
      </c>
      <c r="M151" s="64" t="str">
        <f>IF(J151="","",IF(IFERROR(VLOOKUP(E151,BDD!A:G,6,FALSE),"")=0,"",VLOOKUP(E151,BDD!A:G,6,FALSE)))</f>
        <v>MARGE CHANTIER</v>
      </c>
      <c r="N151" s="64"/>
      <c r="O151" s="39" t="str">
        <f t="shared" si="32"/>
        <v>O</v>
      </c>
    </row>
    <row r="152" spans="1:15" ht="16.5" customHeight="1" x14ac:dyDescent="0.25">
      <c r="A152" s="19">
        <v>45751</v>
      </c>
      <c r="B152" s="22">
        <v>45748</v>
      </c>
      <c r="C152" s="16">
        <v>2025</v>
      </c>
      <c r="D152" s="18"/>
      <c r="E152" s="16">
        <v>60630000</v>
      </c>
      <c r="F152" s="43">
        <v>-278</v>
      </c>
      <c r="G152" s="18" t="s">
        <v>388</v>
      </c>
      <c r="H152" s="18"/>
      <c r="I152" s="41" t="s">
        <v>416</v>
      </c>
      <c r="J152" s="3" t="str">
        <f>IFERROR(VLOOKUP(E152,BDD!A:I,3,FALSE),"")</f>
        <v>COÜT PRODUCTION</v>
      </c>
      <c r="K152" s="64" t="str">
        <f>IFERROR(VLOOKUP(E152,BDD!A:I,4,FALSE),"")</f>
        <v>MATERIEL</v>
      </c>
      <c r="L152" s="64" t="str">
        <f>IF(J152="","",IF(IFERROR(VLOOKUP(E152,BDD!A:H,5,FALSE),"")=0,"",VLOOKUP(E152,BDD!A:H,5,FALSE)))</f>
        <v>MATEIREL -PETIT OUTILLAGE</v>
      </c>
      <c r="M152" s="64" t="str">
        <f>IF(J152="","",IF(IFERROR(VLOOKUP(E152,BDD!A:G,6,FALSE),"")=0,"",VLOOKUP(E152,BDD!A:G,6,FALSE)))</f>
        <v>MARGE CHANTIER</v>
      </c>
      <c r="N152" s="64"/>
      <c r="O152" s="39" t="str">
        <f t="shared" si="32"/>
        <v>O</v>
      </c>
    </row>
    <row r="153" spans="1:15" ht="15" customHeight="1" x14ac:dyDescent="0.25">
      <c r="A153" s="19">
        <v>45751</v>
      </c>
      <c r="B153" s="22">
        <v>45748</v>
      </c>
      <c r="C153" s="16">
        <v>2025</v>
      </c>
      <c r="D153" s="18"/>
      <c r="E153" s="16">
        <v>70452000</v>
      </c>
      <c r="F153" s="43">
        <v>2700</v>
      </c>
      <c r="G153" s="18" t="s">
        <v>388</v>
      </c>
      <c r="H153" s="18"/>
      <c r="I153" s="41" t="s">
        <v>420</v>
      </c>
      <c r="J153" s="3" t="str">
        <f>IFERROR(VLOOKUP(E153,BDD!A:I,3,FALSE),"")</f>
        <v xml:space="preserve"> PRODUCTION</v>
      </c>
      <c r="K153" s="64" t="str">
        <f>IFERROR(VLOOKUP(E153,BDD!A:I,4,FALSE),"")</f>
        <v>CHIFFRE D'AFFAIRES</v>
      </c>
      <c r="L153" s="64" t="str">
        <f>IF(J153="","",IF(IFERROR(VLOOKUP(E153,BDD!A:H,5,FALSE),"")=0,"",VLOOKUP(E153,BDD!A:H,5,FALSE)))</f>
        <v>CA TRAVAUX</v>
      </c>
      <c r="M153" s="64" t="str">
        <f>IF(J153="","",IF(IFERROR(VLOOKUP(E153,BDD!A:G,6,FALSE),"")=0,"",VLOOKUP(E153,BDD!A:G,6,FALSE)))</f>
        <v>MARGE CHANTIER</v>
      </c>
      <c r="N153" s="64"/>
      <c r="O153" s="39" t="str">
        <f t="shared" si="32"/>
        <v>O</v>
      </c>
    </row>
    <row r="154" spans="1:15" ht="15" customHeight="1" x14ac:dyDescent="0.25">
      <c r="A154" s="19">
        <v>45751</v>
      </c>
      <c r="B154" s="22">
        <v>45748</v>
      </c>
      <c r="C154" s="16">
        <v>2025</v>
      </c>
      <c r="D154" s="18"/>
      <c r="E154" s="16">
        <v>70520000</v>
      </c>
      <c r="F154" s="43">
        <v>480</v>
      </c>
      <c r="G154" s="18" t="s">
        <v>388</v>
      </c>
      <c r="H154" s="18"/>
      <c r="I154" s="41" t="s">
        <v>420</v>
      </c>
      <c r="J154" s="65" t="str">
        <f>IFERROR(VLOOKUP(E154,BDD!A:I,3,FALSE),"")</f>
        <v xml:space="preserve"> PRODUCTION</v>
      </c>
      <c r="K154" s="63" t="str">
        <f>IFERROR(VLOOKUP(E154,BDD!A:I,4,FALSE),"")</f>
        <v>CHIFFRE D'AFFAIRES</v>
      </c>
      <c r="L154" s="63" t="str">
        <f>IF(J154="","",IF(IFERROR(VLOOKUP(E154,BDD!A:H,5,FALSE),"")=0,"",VLOOKUP(E154,BDD!A:H,5,FALSE)))</f>
        <v>CA ETUDE</v>
      </c>
      <c r="M154" s="63" t="str">
        <f>IF(J154="","",IF(IFERROR(VLOOKUP(E154,BDD!A:G,6,FALSE),"")=0,"",VLOOKUP(E154,BDD!A:G,6,FALSE)))</f>
        <v>MARGE CHANTIER</v>
      </c>
      <c r="N154" s="63"/>
      <c r="O154" s="39" t="str">
        <f t="shared" si="32"/>
        <v>O</v>
      </c>
    </row>
    <row r="155" spans="1:15" ht="15" customHeight="1" x14ac:dyDescent="0.25">
      <c r="A155" s="19">
        <v>45752</v>
      </c>
      <c r="B155" s="22">
        <v>45748</v>
      </c>
      <c r="C155" s="16">
        <v>2025</v>
      </c>
      <c r="D155" s="18"/>
      <c r="E155" s="16">
        <v>61330000</v>
      </c>
      <c r="F155" s="43">
        <v>-1361</v>
      </c>
      <c r="G155" s="18" t="s">
        <v>388</v>
      </c>
      <c r="H155" s="18"/>
      <c r="I155" s="41" t="s">
        <v>415</v>
      </c>
      <c r="J155" s="3" t="str">
        <f>IFERROR(VLOOKUP(E155,BDD!A:I,3,FALSE),"")</f>
        <v>COÜT PRODUCTION</v>
      </c>
      <c r="K155" s="64" t="str">
        <f>IFERROR(VLOOKUP(E155,BDD!A:I,4,FALSE),"")</f>
        <v>MATERIEL</v>
      </c>
      <c r="L155" s="64" t="str">
        <f>IF(J155="","",IF(IFERROR(VLOOKUP(E155,BDD!A:H,5,FALSE),"")=0,"",VLOOKUP(E155,BDD!A:H,5,FALSE)))</f>
        <v>VEHICULE - LOCATION</v>
      </c>
      <c r="M155" s="64" t="str">
        <f>IF(J155="","",IF(IFERROR(VLOOKUP(E155,BDD!A:G,6,FALSE),"")=0,"",VLOOKUP(E155,BDD!A:G,6,FALSE)))</f>
        <v>MARGE CHANTIER</v>
      </c>
      <c r="N155" s="64"/>
      <c r="O155" s="39" t="str">
        <f t="shared" si="32"/>
        <v>O</v>
      </c>
    </row>
    <row r="156" spans="1:15" ht="16.5" customHeight="1" x14ac:dyDescent="0.25">
      <c r="A156" s="19">
        <v>45752</v>
      </c>
      <c r="B156" s="22">
        <v>45748</v>
      </c>
      <c r="C156" s="16">
        <v>2025</v>
      </c>
      <c r="D156" s="18"/>
      <c r="E156" s="16">
        <v>61330000</v>
      </c>
      <c r="F156" s="43">
        <v>-1274</v>
      </c>
      <c r="G156" s="18" t="s">
        <v>388</v>
      </c>
      <c r="H156" s="18"/>
      <c r="I156" s="41" t="s">
        <v>415</v>
      </c>
      <c r="J156" s="65" t="str">
        <f>IFERROR(VLOOKUP(E156,BDD!A:I,3,FALSE),"")</f>
        <v>COÜT PRODUCTION</v>
      </c>
      <c r="K156" s="63" t="str">
        <f>IFERROR(VLOOKUP(E156,BDD!A:I,4,FALSE),"")</f>
        <v>MATERIEL</v>
      </c>
      <c r="L156" s="63" t="str">
        <f>IF(J156="","",IF(IFERROR(VLOOKUP(E156,BDD!A:H,5,FALSE),"")=0,"",VLOOKUP(E156,BDD!A:H,5,FALSE)))</f>
        <v>VEHICULE - LOCATION</v>
      </c>
      <c r="M156" s="63" t="str">
        <f>IF(J156="","",IF(IFERROR(VLOOKUP(E156,BDD!A:G,6,FALSE),"")=0,"",VLOOKUP(E156,BDD!A:G,6,FALSE)))</f>
        <v>MARGE CHANTIER</v>
      </c>
      <c r="N156" s="63"/>
      <c r="O156" s="39" t="str">
        <f t="shared" si="32"/>
        <v>O</v>
      </c>
    </row>
    <row r="157" spans="1:15" ht="15" customHeight="1" x14ac:dyDescent="0.25">
      <c r="A157" s="19">
        <v>45754</v>
      </c>
      <c r="B157" s="22">
        <v>45748</v>
      </c>
      <c r="C157" s="16">
        <v>2025</v>
      </c>
      <c r="D157" s="18"/>
      <c r="E157" s="16">
        <v>61100000</v>
      </c>
      <c r="F157" s="43">
        <v>-1415.66</v>
      </c>
      <c r="G157" s="18" t="s">
        <v>388</v>
      </c>
      <c r="H157" s="18"/>
      <c r="I157" s="41" t="s">
        <v>416</v>
      </c>
      <c r="J157" s="65" t="str">
        <f>IFERROR(VLOOKUP(E157,BDD!A:I,3,FALSE),"")</f>
        <v>COÜT PRODUCTION</v>
      </c>
      <c r="K157" s="63" t="str">
        <f>IFERROR(VLOOKUP(E157,BDD!A:I,4,FALSE),"")</f>
        <v>SOUS TRAITANCE</v>
      </c>
      <c r="L157" s="63" t="str">
        <f>IF(J157="","",IF(IFERROR(VLOOKUP(E157,BDD!A:H,5,FALSE),"")=0,"",VLOOKUP(E157,BDD!A:H,5,FALSE)))</f>
        <v>SST</v>
      </c>
      <c r="M157" s="63" t="str">
        <f>IF(J157="","",IF(IFERROR(VLOOKUP(E157,BDD!A:G,6,FALSE),"")=0,"",VLOOKUP(E157,BDD!A:G,6,FALSE)))</f>
        <v>MARGE CHANTIER</v>
      </c>
      <c r="N157" s="63"/>
      <c r="O157" s="39" t="str">
        <f t="shared" ref="O157:O178" si="33">IF(A157="","N",IF(A157="MULTIAGENCE","N","O"))</f>
        <v>O</v>
      </c>
    </row>
    <row r="158" spans="1:15" ht="15" customHeight="1" x14ac:dyDescent="0.25">
      <c r="A158" s="19">
        <v>45755</v>
      </c>
      <c r="B158" s="22">
        <v>45748</v>
      </c>
      <c r="C158" s="16">
        <v>2025</v>
      </c>
      <c r="D158" s="18"/>
      <c r="E158" s="16">
        <v>70452000</v>
      </c>
      <c r="F158" s="43">
        <v>1265.56</v>
      </c>
      <c r="G158" s="18" t="s">
        <v>388</v>
      </c>
      <c r="H158" s="18"/>
      <c r="I158" s="41" t="s">
        <v>420</v>
      </c>
      <c r="J158" s="3" t="str">
        <f>IFERROR(VLOOKUP(E158,BDD!A:I,3,FALSE),"")</f>
        <v xml:space="preserve"> PRODUCTION</v>
      </c>
      <c r="K158" s="64" t="str">
        <f>IFERROR(VLOOKUP(E158,BDD!A:I,4,FALSE),"")</f>
        <v>CHIFFRE D'AFFAIRES</v>
      </c>
      <c r="L158" s="64" t="str">
        <f>IF(J158="","",IF(IFERROR(VLOOKUP(E158,BDD!A:H,5,FALSE),"")=0,"",VLOOKUP(E158,BDD!A:H,5,FALSE)))</f>
        <v>CA TRAVAUX</v>
      </c>
      <c r="M158" s="64" t="str">
        <f>IF(J158="","",IF(IFERROR(VLOOKUP(E158,BDD!A:G,6,FALSE),"")=0,"",VLOOKUP(E158,BDD!A:G,6,FALSE)))</f>
        <v>MARGE CHANTIER</v>
      </c>
      <c r="N158" s="64"/>
      <c r="O158" s="39" t="str">
        <f t="shared" si="33"/>
        <v>O</v>
      </c>
    </row>
    <row r="159" spans="1:15" ht="15" customHeight="1" x14ac:dyDescent="0.25">
      <c r="A159" s="19">
        <v>45755</v>
      </c>
      <c r="B159" s="22">
        <v>45748</v>
      </c>
      <c r="C159" s="16">
        <v>2025</v>
      </c>
      <c r="D159" s="18"/>
      <c r="E159" s="16">
        <v>70459000</v>
      </c>
      <c r="F159" s="43">
        <v>39.15</v>
      </c>
      <c r="G159" s="18" t="s">
        <v>388</v>
      </c>
      <c r="H159" s="18"/>
      <c r="I159" s="41" t="s">
        <v>420</v>
      </c>
      <c r="J159" s="65" t="str">
        <f>IFERROR(VLOOKUP(E159,BDD!A:I,3,FALSE),"")</f>
        <v xml:space="preserve"> PRODUCTION</v>
      </c>
      <c r="K159" s="63" t="str">
        <f>IFERROR(VLOOKUP(E159,BDD!A:I,4,FALSE),"")</f>
        <v>CHIFFRE D'AFFAIRES</v>
      </c>
      <c r="L159" s="63" t="str">
        <f>IF(J159="","",IF(IFERROR(VLOOKUP(E159,BDD!A:H,5,FALSE),"")=0,"",VLOOKUP(E159,BDD!A:H,5,FALSE)))</f>
        <v>CA TRAVAUX</v>
      </c>
      <c r="M159" s="63" t="str">
        <f>IF(J159="","",IF(IFERROR(VLOOKUP(E159,BDD!A:G,6,FALSE),"")=0,"",VLOOKUP(E159,BDD!A:G,6,FALSE)))</f>
        <v>MARGE CHANTIER</v>
      </c>
      <c r="N159" s="63"/>
      <c r="O159" s="39" t="str">
        <f t="shared" si="33"/>
        <v>O</v>
      </c>
    </row>
    <row r="160" spans="1:15" ht="15" customHeight="1" x14ac:dyDescent="0.25">
      <c r="A160" s="19">
        <v>45755</v>
      </c>
      <c r="B160" s="22">
        <v>45748</v>
      </c>
      <c r="C160" s="16">
        <v>2025</v>
      </c>
      <c r="D160" s="18"/>
      <c r="E160" s="16">
        <v>70520000</v>
      </c>
      <c r="F160" s="43">
        <v>350</v>
      </c>
      <c r="G160" s="18" t="s">
        <v>388</v>
      </c>
      <c r="H160" s="18"/>
      <c r="I160" s="41" t="s">
        <v>420</v>
      </c>
      <c r="J160" s="3" t="str">
        <f>IFERROR(VLOOKUP(E160,BDD!A:I,3,FALSE),"")</f>
        <v xml:space="preserve"> PRODUCTION</v>
      </c>
      <c r="K160" s="64" t="str">
        <f>IFERROR(VLOOKUP(E160,BDD!A:I,4,FALSE),"")</f>
        <v>CHIFFRE D'AFFAIRES</v>
      </c>
      <c r="L160" s="64" t="str">
        <f>IF(J160="","",IF(IFERROR(VLOOKUP(E160,BDD!A:H,5,FALSE),"")=0,"",VLOOKUP(E160,BDD!A:H,5,FALSE)))</f>
        <v>CA ETUDE</v>
      </c>
      <c r="M160" s="64" t="str">
        <f>IF(J160="","",IF(IFERROR(VLOOKUP(E160,BDD!A:G,6,FALSE),"")=0,"",VLOOKUP(E160,BDD!A:G,6,FALSE)))</f>
        <v>MARGE CHANTIER</v>
      </c>
      <c r="N160" s="64"/>
      <c r="O160" s="39" t="str">
        <f t="shared" si="33"/>
        <v>O</v>
      </c>
    </row>
    <row r="161" spans="1:15" ht="15" customHeight="1" x14ac:dyDescent="0.25">
      <c r="A161" s="19">
        <v>45755</v>
      </c>
      <c r="B161" s="22">
        <v>45748</v>
      </c>
      <c r="C161" s="16">
        <v>2025</v>
      </c>
      <c r="D161" s="18"/>
      <c r="E161" s="16">
        <v>70600000</v>
      </c>
      <c r="F161" s="43">
        <v>108835.65</v>
      </c>
      <c r="G161" s="18" t="s">
        <v>388</v>
      </c>
      <c r="H161" s="18"/>
      <c r="I161" s="41" t="s">
        <v>420</v>
      </c>
      <c r="J161" s="3" t="str">
        <f>IFERROR(VLOOKUP(E161,BDD!A:I,3,FALSE),"")</f>
        <v xml:space="preserve"> PRODUCTION</v>
      </c>
      <c r="K161" s="64" t="str">
        <f>IFERROR(VLOOKUP(E161,BDD!A:I,4,FALSE),"")</f>
        <v>CHIFFRE D'AFFAIRES</v>
      </c>
      <c r="L161" s="64" t="str">
        <f>IF(J161="","",IF(IFERROR(VLOOKUP(E161,BDD!A:H,5,FALSE),"")=0,"",VLOOKUP(E161,BDD!A:H,5,FALSE)))</f>
        <v>CA AUTRES</v>
      </c>
      <c r="M161" s="64" t="str">
        <f>IF(J161="","",IF(IFERROR(VLOOKUP(E161,BDD!A:G,6,FALSE),"")=0,"",VLOOKUP(E161,BDD!A:G,6,FALSE)))</f>
        <v>MARGE CHANTIER</v>
      </c>
      <c r="N161" s="64"/>
      <c r="O161" s="39" t="str">
        <f t="shared" si="33"/>
        <v>O</v>
      </c>
    </row>
    <row r="162" spans="1:15" ht="15" customHeight="1" x14ac:dyDescent="0.25">
      <c r="A162" s="19">
        <v>45755</v>
      </c>
      <c r="B162" s="22">
        <v>45748</v>
      </c>
      <c r="C162" s="16">
        <v>2025</v>
      </c>
      <c r="D162" s="18"/>
      <c r="E162" s="16">
        <v>61100000</v>
      </c>
      <c r="F162" s="43">
        <v>-1204.5999999999999</v>
      </c>
      <c r="G162" s="18" t="s">
        <v>388</v>
      </c>
      <c r="H162" s="18"/>
      <c r="I162" s="41" t="s">
        <v>416</v>
      </c>
      <c r="J162" s="3" t="str">
        <f>IFERROR(VLOOKUP(E162,BDD!A:I,3,FALSE),"")</f>
        <v>COÜT PRODUCTION</v>
      </c>
      <c r="K162" s="64" t="str">
        <f>IFERROR(VLOOKUP(E162,BDD!A:I,4,FALSE),"")</f>
        <v>SOUS TRAITANCE</v>
      </c>
      <c r="L162" s="64" t="str">
        <f>IF(J162="","",IF(IFERROR(VLOOKUP(E162,BDD!A:H,5,FALSE),"")=0,"",VLOOKUP(E162,BDD!A:H,5,FALSE)))</f>
        <v>SST</v>
      </c>
      <c r="M162" s="64" t="str">
        <f>IF(J162="","",IF(IFERROR(VLOOKUP(E162,BDD!A:G,6,FALSE),"")=0,"",VLOOKUP(E162,BDD!A:G,6,FALSE)))</f>
        <v>MARGE CHANTIER</v>
      </c>
      <c r="N162" s="64"/>
      <c r="O162" s="39" t="str">
        <f t="shared" si="33"/>
        <v>O</v>
      </c>
    </row>
    <row r="163" spans="1:15" ht="15" customHeight="1" x14ac:dyDescent="0.25">
      <c r="A163" s="19">
        <v>45755</v>
      </c>
      <c r="B163" s="22">
        <v>45748</v>
      </c>
      <c r="C163" s="16">
        <v>2025</v>
      </c>
      <c r="D163" s="18"/>
      <c r="E163" s="16">
        <v>61100000</v>
      </c>
      <c r="F163" s="43">
        <v>-2321.8000000000002</v>
      </c>
      <c r="G163" s="18" t="s">
        <v>388</v>
      </c>
      <c r="H163" s="18"/>
      <c r="I163" s="41" t="s">
        <v>416</v>
      </c>
      <c r="J163" s="65" t="str">
        <f>IFERROR(VLOOKUP(E163,BDD!A:I,3,FALSE),"")</f>
        <v>COÜT PRODUCTION</v>
      </c>
      <c r="K163" s="63" t="str">
        <f>IFERROR(VLOOKUP(E163,BDD!A:I,4,FALSE),"")</f>
        <v>SOUS TRAITANCE</v>
      </c>
      <c r="L163" s="63" t="str">
        <f>IF(J163="","",IF(IFERROR(VLOOKUP(E163,BDD!A:H,5,FALSE),"")=0,"",VLOOKUP(E163,BDD!A:H,5,FALSE)))</f>
        <v>SST</v>
      </c>
      <c r="M163" s="63" t="str">
        <f>IF(J163="","",IF(IFERROR(VLOOKUP(E163,BDD!A:G,6,FALSE),"")=0,"",VLOOKUP(E163,BDD!A:G,6,FALSE)))</f>
        <v>MARGE CHANTIER</v>
      </c>
      <c r="N163" s="63"/>
      <c r="O163" s="39" t="str">
        <f t="shared" si="33"/>
        <v>O</v>
      </c>
    </row>
    <row r="164" spans="1:15" ht="15" customHeight="1" x14ac:dyDescent="0.25">
      <c r="A164" s="19">
        <v>45755</v>
      </c>
      <c r="B164" s="22">
        <v>45748</v>
      </c>
      <c r="C164" s="16">
        <v>2025</v>
      </c>
      <c r="D164" s="18"/>
      <c r="E164" s="16">
        <v>62570000</v>
      </c>
      <c r="F164" s="43">
        <v>-11.64</v>
      </c>
      <c r="G164" s="18" t="s">
        <v>388</v>
      </c>
      <c r="H164" s="18"/>
      <c r="I164" s="41" t="s">
        <v>423</v>
      </c>
      <c r="J164" s="3" t="str">
        <f>IFERROR(VLOOKUP(E164,BDD!A:I,3,FALSE),"")</f>
        <v>STRUCTURE</v>
      </c>
      <c r="K164" s="64" t="str">
        <f>IFERROR(VLOOKUP(E164,BDD!A:I,4,FALSE),"")</f>
        <v>FRAIS AGENCE</v>
      </c>
      <c r="L164" s="64" t="str">
        <f>IF(J164="","",IF(IFERROR(VLOOKUP(E164,BDD!A:H,5,FALSE),"")=0,"",VLOOKUP(E164,BDD!A:H,5,FALSE)))</f>
        <v>FRAIS DE DEPLACEMENT</v>
      </c>
      <c r="M164" s="64" t="str">
        <f>IF(J164="","",IF(IFERROR(VLOOKUP(E164,BDD!A:G,6,FALSE),"")=0,"",VLOOKUP(E164,BDD!A:G,6,FALSE)))</f>
        <v>EBE</v>
      </c>
      <c r="N164" s="64"/>
      <c r="O164" s="39" t="str">
        <f t="shared" si="33"/>
        <v>O</v>
      </c>
    </row>
    <row r="165" spans="1:15" ht="15" customHeight="1" x14ac:dyDescent="0.25">
      <c r="A165" s="19">
        <v>45755</v>
      </c>
      <c r="B165" s="22">
        <v>45748</v>
      </c>
      <c r="C165" s="16">
        <v>2025</v>
      </c>
      <c r="D165" s="18"/>
      <c r="E165" s="16">
        <v>60220000</v>
      </c>
      <c r="F165" s="43">
        <v>-2.46</v>
      </c>
      <c r="G165" s="18" t="s">
        <v>388</v>
      </c>
      <c r="H165" s="18"/>
      <c r="I165" s="41" t="s">
        <v>423</v>
      </c>
      <c r="J165" s="65" t="str">
        <f>IFERROR(VLOOKUP(E165,BDD!A:I,3,FALSE),"")</f>
        <v>COÜT PRODUCTION</v>
      </c>
      <c r="K165" s="63" t="str">
        <f>IFERROR(VLOOKUP(E165,BDD!A:I,4,FALSE),"")</f>
        <v>ACHATS</v>
      </c>
      <c r="L165" s="63" t="str">
        <f>IF(J165="","",IF(IFERROR(VLOOKUP(E165,BDD!A:H,5,FALSE),"")=0,"",VLOOKUP(E165,BDD!A:H,5,FALSE)))</f>
        <v>FOURNITURE</v>
      </c>
      <c r="M165" s="63" t="str">
        <f>IF(J165="","",IF(IFERROR(VLOOKUP(E165,BDD!A:G,6,FALSE),"")=0,"",VLOOKUP(E165,BDD!A:G,6,FALSE)))</f>
        <v>MARGE CHANTIER</v>
      </c>
      <c r="N165" s="63"/>
      <c r="O165" s="39" t="str">
        <f t="shared" si="33"/>
        <v>O</v>
      </c>
    </row>
    <row r="166" spans="1:15" ht="15" customHeight="1" x14ac:dyDescent="0.25">
      <c r="A166" s="19">
        <v>45755</v>
      </c>
      <c r="B166" s="22">
        <v>45748</v>
      </c>
      <c r="C166" s="16">
        <v>2025</v>
      </c>
      <c r="D166" s="18"/>
      <c r="E166" s="16">
        <v>60630000</v>
      </c>
      <c r="F166" s="43">
        <v>-190.84</v>
      </c>
      <c r="G166" s="18" t="s">
        <v>388</v>
      </c>
      <c r="H166" s="18"/>
      <c r="I166" s="41" t="s">
        <v>423</v>
      </c>
      <c r="J166" s="3" t="str">
        <f>IFERROR(VLOOKUP(E166,BDD!A:I,3,FALSE),"")</f>
        <v>COÜT PRODUCTION</v>
      </c>
      <c r="K166" s="64" t="str">
        <f>IFERROR(VLOOKUP(E166,BDD!A:I,4,FALSE),"")</f>
        <v>MATERIEL</v>
      </c>
      <c r="L166" s="64" t="str">
        <f>IF(J166="","",IF(IFERROR(VLOOKUP(E166,BDD!A:H,5,FALSE),"")=0,"",VLOOKUP(E166,BDD!A:H,5,FALSE)))</f>
        <v>MATEIREL -PETIT OUTILLAGE</v>
      </c>
      <c r="M166" s="64" t="str">
        <f>IF(J166="","",IF(IFERROR(VLOOKUP(E166,BDD!A:G,6,FALSE),"")=0,"",VLOOKUP(E166,BDD!A:G,6,FALSE)))</f>
        <v>MARGE CHANTIER</v>
      </c>
      <c r="N166" s="64"/>
      <c r="O166" s="39" t="str">
        <f t="shared" si="33"/>
        <v>O</v>
      </c>
    </row>
    <row r="167" spans="1:15" ht="15" customHeight="1" x14ac:dyDescent="0.25">
      <c r="A167" s="19">
        <v>45755</v>
      </c>
      <c r="B167" s="22">
        <v>45748</v>
      </c>
      <c r="C167" s="16">
        <v>2025</v>
      </c>
      <c r="D167" s="18"/>
      <c r="E167" s="16">
        <v>60640000</v>
      </c>
      <c r="F167" s="43">
        <v>-76.48</v>
      </c>
      <c r="G167" s="18" t="s">
        <v>388</v>
      </c>
      <c r="H167" s="18"/>
      <c r="I167" s="41" t="s">
        <v>423</v>
      </c>
      <c r="J167" s="65" t="str">
        <f>IFERROR(VLOOKUP(E167,BDD!A:I,3,FALSE),"")</f>
        <v>STRUCTURE</v>
      </c>
      <c r="K167" s="63" t="str">
        <f>IFERROR(VLOOKUP(E167,BDD!A:I,4,FALSE),"")</f>
        <v>FRAIS AGENCE</v>
      </c>
      <c r="L167" s="63" t="str">
        <f>IF(J167="","",IF(IFERROR(VLOOKUP(E167,BDD!A:H,5,FALSE),"")=0,"",VLOOKUP(E167,BDD!A:H,5,FALSE)))</f>
        <v>FOURNITURE BUREAU</v>
      </c>
      <c r="M167" s="63" t="str">
        <f>IF(J167="","",IF(IFERROR(VLOOKUP(E167,BDD!A:G,6,FALSE),"")=0,"",VLOOKUP(E167,BDD!A:G,6,FALSE)))</f>
        <v>EBE</v>
      </c>
      <c r="N167" s="63"/>
      <c r="O167" s="39" t="str">
        <f t="shared" si="33"/>
        <v>O</v>
      </c>
    </row>
    <row r="168" spans="1:15" ht="15" customHeight="1" x14ac:dyDescent="0.25">
      <c r="A168" s="19">
        <v>45755</v>
      </c>
      <c r="B168" s="22">
        <v>45748</v>
      </c>
      <c r="C168" s="16">
        <v>2025</v>
      </c>
      <c r="D168" s="18"/>
      <c r="E168" s="16">
        <v>62510000</v>
      </c>
      <c r="F168" s="43">
        <v>-86.27</v>
      </c>
      <c r="G168" s="18" t="s">
        <v>388</v>
      </c>
      <c r="H168" s="18"/>
      <c r="I168" s="41" t="s">
        <v>423</v>
      </c>
      <c r="J168" s="3" t="str">
        <f>IFERROR(VLOOKUP(E168,BDD!A:I,3,FALSE),"")</f>
        <v>STRUCTURE</v>
      </c>
      <c r="K168" s="64" t="str">
        <f>IFERROR(VLOOKUP(E168,BDD!A:I,4,FALSE),"")</f>
        <v>FRAIS AGENCE</v>
      </c>
      <c r="L168" s="64" t="str">
        <f>IF(J168="","",IF(IFERROR(VLOOKUP(E168,BDD!A:H,5,FALSE),"")=0,"",VLOOKUP(E168,BDD!A:H,5,FALSE)))</f>
        <v>FRAIS DE DEPLACEMENT</v>
      </c>
      <c r="M168" s="64" t="str">
        <f>IF(J168="","",IF(IFERROR(VLOOKUP(E168,BDD!A:G,6,FALSE),"")=0,"",VLOOKUP(E168,BDD!A:G,6,FALSE)))</f>
        <v>EBE</v>
      </c>
      <c r="N168" s="64"/>
      <c r="O168" s="39" t="str">
        <f t="shared" si="33"/>
        <v>O</v>
      </c>
    </row>
    <row r="169" spans="1:15" ht="15" customHeight="1" x14ac:dyDescent="0.25">
      <c r="A169" s="19">
        <v>45755</v>
      </c>
      <c r="B169" s="22">
        <v>45748</v>
      </c>
      <c r="C169" s="16">
        <v>2025</v>
      </c>
      <c r="D169" s="18"/>
      <c r="E169" s="16">
        <v>62570000</v>
      </c>
      <c r="F169" s="43">
        <v>-40.409999999999997</v>
      </c>
      <c r="G169" s="18" t="s">
        <v>388</v>
      </c>
      <c r="H169" s="18"/>
      <c r="I169" s="41" t="s">
        <v>423</v>
      </c>
      <c r="J169" s="65" t="str">
        <f>IFERROR(VLOOKUP(E169,BDD!A:I,3,FALSE),"")</f>
        <v>STRUCTURE</v>
      </c>
      <c r="K169" s="63" t="str">
        <f>IFERROR(VLOOKUP(E169,BDD!A:I,4,FALSE),"")</f>
        <v>FRAIS AGENCE</v>
      </c>
      <c r="L169" s="63" t="str">
        <f>IF(J169="","",IF(IFERROR(VLOOKUP(E169,BDD!A:H,5,FALSE),"")=0,"",VLOOKUP(E169,BDD!A:H,5,FALSE)))</f>
        <v>FRAIS DE DEPLACEMENT</v>
      </c>
      <c r="M169" s="63" t="str">
        <f>IF(J169="","",IF(IFERROR(VLOOKUP(E169,BDD!A:G,6,FALSE),"")=0,"",VLOOKUP(E169,BDD!A:G,6,FALSE)))</f>
        <v>EBE</v>
      </c>
      <c r="N169" s="63"/>
      <c r="O169" s="39" t="str">
        <f t="shared" si="33"/>
        <v>O</v>
      </c>
    </row>
    <row r="170" spans="1:15" ht="15" customHeight="1" x14ac:dyDescent="0.25">
      <c r="A170" s="19">
        <v>45755</v>
      </c>
      <c r="B170" s="22">
        <v>45748</v>
      </c>
      <c r="C170" s="16">
        <v>2025</v>
      </c>
      <c r="D170" s="18"/>
      <c r="E170" s="16">
        <v>62610000</v>
      </c>
      <c r="F170" s="43">
        <v>-7.14</v>
      </c>
      <c r="G170" s="18" t="s">
        <v>388</v>
      </c>
      <c r="H170" s="18"/>
      <c r="I170" s="41" t="s">
        <v>423</v>
      </c>
      <c r="J170" s="3" t="str">
        <f>IFERROR(VLOOKUP(E170,BDD!A:I,3,FALSE),"")</f>
        <v>STRUCTURE</v>
      </c>
      <c r="K170" s="64" t="str">
        <f>IFERROR(VLOOKUP(E170,BDD!A:I,4,FALSE),"")</f>
        <v>FRAIS AGENCE</v>
      </c>
      <c r="L170" s="64" t="str">
        <f>IF(J170="","",IF(IFERROR(VLOOKUP(E170,BDD!A:H,5,FALSE),"")=0,"",VLOOKUP(E170,BDD!A:H,5,FALSE)))</f>
        <v>DIVERS</v>
      </c>
      <c r="M170" s="64" t="str">
        <f>IF(J170="","",IF(IFERROR(VLOOKUP(E170,BDD!A:G,6,FALSE),"")=0,"",VLOOKUP(E170,BDD!A:G,6,FALSE)))</f>
        <v>EBE</v>
      </c>
      <c r="N170" s="64"/>
      <c r="O170" s="39" t="str">
        <f t="shared" si="33"/>
        <v>O</v>
      </c>
    </row>
    <row r="171" spans="1:15" ht="15" customHeight="1" x14ac:dyDescent="0.25">
      <c r="A171" s="19">
        <v>45755</v>
      </c>
      <c r="B171" s="22">
        <v>45748</v>
      </c>
      <c r="C171" s="16">
        <v>2025</v>
      </c>
      <c r="D171" s="18"/>
      <c r="E171" s="16">
        <v>61552000</v>
      </c>
      <c r="F171" s="43">
        <v>-52.83</v>
      </c>
      <c r="G171" s="18" t="s">
        <v>388</v>
      </c>
      <c r="H171" s="18"/>
      <c r="I171" s="41" t="s">
        <v>423</v>
      </c>
      <c r="J171" s="65" t="str">
        <f>IFERROR(VLOOKUP(E171,BDD!A:I,3,FALSE),"")</f>
        <v>COÜT PRODUCTION</v>
      </c>
      <c r="K171" s="63" t="str">
        <f>IFERROR(VLOOKUP(E171,BDD!A:I,4,FALSE),"")</f>
        <v>MATERIEL</v>
      </c>
      <c r="L171" s="63" t="str">
        <f>IF(J171="","",IF(IFERROR(VLOOKUP(E171,BDD!A:H,5,FALSE),"")=0,"",VLOOKUP(E171,BDD!A:H,5,FALSE)))</f>
        <v>VEHICULE- ENTRETIEN</v>
      </c>
      <c r="M171" s="63" t="str">
        <f>IF(J171="","",IF(IFERROR(VLOOKUP(E171,BDD!A:G,6,FALSE),"")=0,"",VLOOKUP(E171,BDD!A:G,6,FALSE)))</f>
        <v>MARGE CHANTIER</v>
      </c>
      <c r="N171" s="63"/>
      <c r="O171" s="39" t="str">
        <f t="shared" si="33"/>
        <v>O</v>
      </c>
    </row>
    <row r="172" spans="1:15" ht="15" customHeight="1" x14ac:dyDescent="0.25">
      <c r="A172" s="19">
        <v>45755</v>
      </c>
      <c r="B172" s="22">
        <v>45748</v>
      </c>
      <c r="C172" s="16">
        <v>2025</v>
      </c>
      <c r="D172" s="18"/>
      <c r="E172" s="16">
        <v>60630000</v>
      </c>
      <c r="F172" s="43">
        <v>-57.33</v>
      </c>
      <c r="G172" s="18" t="s">
        <v>388</v>
      </c>
      <c r="H172" s="18"/>
      <c r="I172" s="41" t="s">
        <v>423</v>
      </c>
      <c r="J172" s="3" t="str">
        <f>IFERROR(VLOOKUP(E172,BDD!A:I,3,FALSE),"")</f>
        <v>COÜT PRODUCTION</v>
      </c>
      <c r="K172" s="64" t="str">
        <f>IFERROR(VLOOKUP(E172,BDD!A:I,4,FALSE),"")</f>
        <v>MATERIEL</v>
      </c>
      <c r="L172" s="64" t="str">
        <f>IF(J172="","",IF(IFERROR(VLOOKUP(E172,BDD!A:H,5,FALSE),"")=0,"",VLOOKUP(E172,BDD!A:H,5,FALSE)))</f>
        <v>MATEIREL -PETIT OUTILLAGE</v>
      </c>
      <c r="M172" s="64" t="str">
        <f>IF(J172="","",IF(IFERROR(VLOOKUP(E172,BDD!A:G,6,FALSE),"")=0,"",VLOOKUP(E172,BDD!A:G,6,FALSE)))</f>
        <v>MARGE CHANTIER</v>
      </c>
      <c r="N172" s="64"/>
      <c r="O172" s="39" t="str">
        <f t="shared" si="33"/>
        <v>O</v>
      </c>
    </row>
    <row r="173" spans="1:15" ht="15" customHeight="1" x14ac:dyDescent="0.25">
      <c r="A173" s="19">
        <v>45756</v>
      </c>
      <c r="B173" s="22">
        <v>45748</v>
      </c>
      <c r="C173" s="16">
        <v>2025</v>
      </c>
      <c r="D173" s="18"/>
      <c r="E173" s="16">
        <v>70452000</v>
      </c>
      <c r="F173" s="43">
        <v>2567.5</v>
      </c>
      <c r="G173" s="18" t="s">
        <v>388</v>
      </c>
      <c r="H173" s="18"/>
      <c r="I173" s="41" t="s">
        <v>420</v>
      </c>
      <c r="J173" s="3" t="str">
        <f>IFERROR(VLOOKUP(E173,BDD!A:I,3,FALSE),"")</f>
        <v xml:space="preserve"> PRODUCTION</v>
      </c>
      <c r="K173" s="64" t="str">
        <f>IFERROR(VLOOKUP(E173,BDD!A:I,4,FALSE),"")</f>
        <v>CHIFFRE D'AFFAIRES</v>
      </c>
      <c r="L173" s="64" t="str">
        <f>IF(J173="","",IF(IFERROR(VLOOKUP(E173,BDD!A:H,5,FALSE),"")=0,"",VLOOKUP(E173,BDD!A:H,5,FALSE)))</f>
        <v>CA TRAVAUX</v>
      </c>
      <c r="M173" s="64" t="str">
        <f>IF(J173="","",IF(IFERROR(VLOOKUP(E173,BDD!A:G,6,FALSE),"")=0,"",VLOOKUP(E173,BDD!A:G,6,FALSE)))</f>
        <v>MARGE CHANTIER</v>
      </c>
      <c r="N173" s="64"/>
      <c r="O173" s="39" t="str">
        <f t="shared" si="33"/>
        <v>O</v>
      </c>
    </row>
    <row r="174" spans="1:15" ht="15" customHeight="1" x14ac:dyDescent="0.25">
      <c r="A174" s="19">
        <v>45756</v>
      </c>
      <c r="B174" s="22">
        <v>45748</v>
      </c>
      <c r="C174" s="16">
        <v>2025</v>
      </c>
      <c r="D174" s="18"/>
      <c r="E174" s="16">
        <v>70459000</v>
      </c>
      <c r="F174" s="43">
        <v>217.2</v>
      </c>
      <c r="G174" s="18" t="s">
        <v>388</v>
      </c>
      <c r="H174" s="18"/>
      <c r="I174" s="41" t="s">
        <v>420</v>
      </c>
      <c r="J174" s="65" t="str">
        <f>IFERROR(VLOOKUP(E174,BDD!A:I,3,FALSE),"")</f>
        <v xml:space="preserve"> PRODUCTION</v>
      </c>
      <c r="K174" s="63" t="str">
        <f>IFERROR(VLOOKUP(E174,BDD!A:I,4,FALSE),"")</f>
        <v>CHIFFRE D'AFFAIRES</v>
      </c>
      <c r="L174" s="63" t="str">
        <f>IF(J174="","",IF(IFERROR(VLOOKUP(E174,BDD!A:H,5,FALSE),"")=0,"",VLOOKUP(E174,BDD!A:H,5,FALSE)))</f>
        <v>CA TRAVAUX</v>
      </c>
      <c r="M174" s="63" t="str">
        <f>IF(J174="","",IF(IFERROR(VLOOKUP(E174,BDD!A:G,6,FALSE),"")=0,"",VLOOKUP(E174,BDD!A:G,6,FALSE)))</f>
        <v>MARGE CHANTIER</v>
      </c>
      <c r="N174" s="63"/>
      <c r="O174" s="39" t="str">
        <f t="shared" si="33"/>
        <v>O</v>
      </c>
    </row>
    <row r="175" spans="1:15" ht="15" customHeight="1" x14ac:dyDescent="0.25">
      <c r="A175" s="19">
        <v>45756</v>
      </c>
      <c r="B175" s="22">
        <v>45748</v>
      </c>
      <c r="C175" s="16">
        <v>2025</v>
      </c>
      <c r="D175" s="18"/>
      <c r="E175" s="16">
        <v>70459000</v>
      </c>
      <c r="F175" s="43">
        <v>4000</v>
      </c>
      <c r="G175" s="18" t="s">
        <v>388</v>
      </c>
      <c r="H175" s="18"/>
      <c r="I175" s="41" t="s">
        <v>420</v>
      </c>
      <c r="J175" s="3" t="str">
        <f>IFERROR(VLOOKUP(E175,BDD!A:I,3,FALSE),"")</f>
        <v xml:space="preserve"> PRODUCTION</v>
      </c>
      <c r="K175" s="64" t="str">
        <f>IFERROR(VLOOKUP(E175,BDD!A:I,4,FALSE),"")</f>
        <v>CHIFFRE D'AFFAIRES</v>
      </c>
      <c r="L175" s="64" t="str">
        <f>IF(J175="","",IF(IFERROR(VLOOKUP(E175,BDD!A:H,5,FALSE),"")=0,"",VLOOKUP(E175,BDD!A:H,5,FALSE)))</f>
        <v>CA TRAVAUX</v>
      </c>
      <c r="M175" s="64" t="str">
        <f>IF(J175="","",IF(IFERROR(VLOOKUP(E175,BDD!A:G,6,FALSE),"")=0,"",VLOOKUP(E175,BDD!A:G,6,FALSE)))</f>
        <v>MARGE CHANTIER</v>
      </c>
      <c r="N175" s="64"/>
      <c r="O175" s="39" t="str">
        <f t="shared" si="33"/>
        <v>O</v>
      </c>
    </row>
    <row r="176" spans="1:15" ht="15" customHeight="1" x14ac:dyDescent="0.25">
      <c r="A176" s="19">
        <v>45756</v>
      </c>
      <c r="B176" s="22">
        <v>45748</v>
      </c>
      <c r="C176" s="16">
        <v>2025</v>
      </c>
      <c r="D176" s="18"/>
      <c r="E176" s="16">
        <v>61105000</v>
      </c>
      <c r="F176" s="43">
        <v>-694.45</v>
      </c>
      <c r="G176" s="18" t="s">
        <v>388</v>
      </c>
      <c r="H176" s="18"/>
      <c r="I176" s="41" t="s">
        <v>416</v>
      </c>
      <c r="J176" s="65" t="str">
        <f>IFERROR(VLOOKUP(E176,BDD!A:I,3,FALSE),"")</f>
        <v>COÜT PRODUCTION</v>
      </c>
      <c r="K176" s="63" t="str">
        <f>IFERROR(VLOOKUP(E176,BDD!A:I,4,FALSE),"")</f>
        <v>SOUS TRAITANCE</v>
      </c>
      <c r="L176" s="63" t="str">
        <f>IF(J176="","",IF(IFERROR(VLOOKUP(E176,BDD!A:H,5,FALSE),"")=0,"",VLOOKUP(E176,BDD!A:H,5,FALSE)))</f>
        <v>SST</v>
      </c>
      <c r="M176" s="63" t="str">
        <f>IF(J176="","",IF(IFERROR(VLOOKUP(E176,BDD!A:G,6,FALSE),"")=0,"",VLOOKUP(E176,BDD!A:G,6,FALSE)))</f>
        <v>MARGE CHANTIER</v>
      </c>
      <c r="N176" s="63"/>
      <c r="O176" s="39" t="str">
        <f t="shared" si="33"/>
        <v>O</v>
      </c>
    </row>
    <row r="177" spans="1:15" ht="15" customHeight="1" x14ac:dyDescent="0.25">
      <c r="A177" s="19">
        <v>45756</v>
      </c>
      <c r="B177" s="22">
        <v>45748</v>
      </c>
      <c r="C177" s="16">
        <v>2025</v>
      </c>
      <c r="D177" s="18"/>
      <c r="E177" s="16">
        <v>61552000</v>
      </c>
      <c r="F177" s="43">
        <v>-24.9</v>
      </c>
      <c r="G177" s="18" t="s">
        <v>388</v>
      </c>
      <c r="H177" s="18"/>
      <c r="I177" s="41" t="s">
        <v>416</v>
      </c>
      <c r="J177" s="3" t="str">
        <f>IFERROR(VLOOKUP(E177,BDD!A:I,3,FALSE),"")</f>
        <v>COÜT PRODUCTION</v>
      </c>
      <c r="K177" s="64" t="str">
        <f>IFERROR(VLOOKUP(E177,BDD!A:I,4,FALSE),"")</f>
        <v>MATERIEL</v>
      </c>
      <c r="L177" s="64" t="str">
        <f>IF(J177="","",IF(IFERROR(VLOOKUP(E177,BDD!A:H,5,FALSE),"")=0,"",VLOOKUP(E177,BDD!A:H,5,FALSE)))</f>
        <v>VEHICULE- ENTRETIEN</v>
      </c>
      <c r="M177" s="64" t="str">
        <f>IF(J177="","",IF(IFERROR(VLOOKUP(E177,BDD!A:G,6,FALSE),"")=0,"",VLOOKUP(E177,BDD!A:G,6,FALSE)))</f>
        <v>MARGE CHANTIER</v>
      </c>
      <c r="N177" s="64"/>
      <c r="O177" s="39" t="str">
        <f t="shared" si="33"/>
        <v>O</v>
      </c>
    </row>
    <row r="178" spans="1:15" ht="15" customHeight="1" x14ac:dyDescent="0.25">
      <c r="A178" s="19">
        <v>45756</v>
      </c>
      <c r="B178" s="22">
        <v>45748</v>
      </c>
      <c r="C178" s="16">
        <v>2025</v>
      </c>
      <c r="D178" s="18"/>
      <c r="E178" s="16">
        <v>61104000</v>
      </c>
      <c r="F178" s="43">
        <v>-1500</v>
      </c>
      <c r="G178" s="18" t="s">
        <v>388</v>
      </c>
      <c r="H178" s="18"/>
      <c r="I178" s="41" t="s">
        <v>416</v>
      </c>
      <c r="J178" s="65" t="str">
        <f>IFERROR(VLOOKUP(E178,BDD!A:I,3,FALSE),"")</f>
        <v>COÜT PRODUCTION</v>
      </c>
      <c r="K178" s="63" t="str">
        <f>IFERROR(VLOOKUP(E178,BDD!A:I,4,FALSE),"")</f>
        <v>SOUS TRAITANCE</v>
      </c>
      <c r="L178" s="63" t="str">
        <f>IF(J178="","",IF(IFERROR(VLOOKUP(E178,BDD!A:H,5,FALSE),"")=0,"",VLOOKUP(E178,BDD!A:H,5,FALSE)))</f>
        <v>SST</v>
      </c>
      <c r="M178" s="63" t="str">
        <f>IF(J178="","",IF(IFERROR(VLOOKUP(E178,BDD!A:G,6,FALSE),"")=0,"",VLOOKUP(E178,BDD!A:G,6,FALSE)))</f>
        <v>MARGE CHANTIER</v>
      </c>
      <c r="N178" s="63"/>
      <c r="O178" s="39" t="str">
        <f t="shared" si="33"/>
        <v>O</v>
      </c>
    </row>
    <row r="179" spans="1:15" ht="15" customHeight="1" x14ac:dyDescent="0.25">
      <c r="A179" s="19">
        <v>45756</v>
      </c>
      <c r="B179" s="22">
        <v>45748</v>
      </c>
      <c r="C179" s="16">
        <v>2025</v>
      </c>
      <c r="D179" s="18"/>
      <c r="E179" s="16">
        <v>61104000</v>
      </c>
      <c r="F179" s="43">
        <v>-2049.29</v>
      </c>
      <c r="G179" s="18" t="s">
        <v>388</v>
      </c>
      <c r="H179" s="18"/>
      <c r="I179" s="41" t="s">
        <v>416</v>
      </c>
      <c r="J179" s="3" t="str">
        <f>IFERROR(VLOOKUP(E179,BDD!A:I,3,FALSE),"")</f>
        <v>COÜT PRODUCTION</v>
      </c>
      <c r="K179" s="64" t="str">
        <f>IFERROR(VLOOKUP(E179,BDD!A:I,4,FALSE),"")</f>
        <v>SOUS TRAITANCE</v>
      </c>
      <c r="L179" s="64" t="str">
        <f>IF(J179="","",IF(IFERROR(VLOOKUP(E179,BDD!A:H,5,FALSE),"")=0,"",VLOOKUP(E179,BDD!A:H,5,FALSE)))</f>
        <v>SST</v>
      </c>
      <c r="M179" s="64" t="str">
        <f>IF(J179="","",IF(IFERROR(VLOOKUP(E179,BDD!A:G,6,FALSE),"")=0,"",VLOOKUP(E179,BDD!A:G,6,FALSE)))</f>
        <v>MARGE CHANTIER</v>
      </c>
      <c r="N179" s="64"/>
      <c r="O179" s="39" t="str">
        <f t="shared" ref="O179:O193" si="34">IF(A179="","N",IF(A179="MULTIAGENCE","N","O"))</f>
        <v>O</v>
      </c>
    </row>
    <row r="180" spans="1:15" ht="15" customHeight="1" x14ac:dyDescent="0.25">
      <c r="A180" s="19">
        <v>45756</v>
      </c>
      <c r="B180" s="22">
        <v>45748</v>
      </c>
      <c r="C180" s="16">
        <v>2025</v>
      </c>
      <c r="D180" s="18"/>
      <c r="E180" s="16">
        <v>61104000</v>
      </c>
      <c r="F180" s="43">
        <v>-2649.49</v>
      </c>
      <c r="G180" s="18" t="s">
        <v>388</v>
      </c>
      <c r="H180" s="18"/>
      <c r="I180" s="41" t="s">
        <v>416</v>
      </c>
      <c r="J180" s="65" t="str">
        <f>IFERROR(VLOOKUP(E180,BDD!A:I,3,FALSE),"")</f>
        <v>COÜT PRODUCTION</v>
      </c>
      <c r="K180" s="63" t="str">
        <f>IFERROR(VLOOKUP(E180,BDD!A:I,4,FALSE),"")</f>
        <v>SOUS TRAITANCE</v>
      </c>
      <c r="L180" s="63" t="str">
        <f>IF(J180="","",IF(IFERROR(VLOOKUP(E180,BDD!A:H,5,FALSE),"")=0,"",VLOOKUP(E180,BDD!A:H,5,FALSE)))</f>
        <v>SST</v>
      </c>
      <c r="M180" s="63" t="str">
        <f>IF(J180="","",IF(IFERROR(VLOOKUP(E180,BDD!A:G,6,FALSE),"")=0,"",VLOOKUP(E180,BDD!A:G,6,FALSE)))</f>
        <v>MARGE CHANTIER</v>
      </c>
      <c r="N180" s="63"/>
      <c r="O180" s="39" t="str">
        <f t="shared" si="34"/>
        <v>O</v>
      </c>
    </row>
    <row r="181" spans="1:15" ht="15" customHeight="1" x14ac:dyDescent="0.25">
      <c r="A181" s="19">
        <v>45756</v>
      </c>
      <c r="B181" s="22">
        <v>45748</v>
      </c>
      <c r="C181" s="16">
        <v>2025</v>
      </c>
      <c r="D181" s="18"/>
      <c r="E181" s="16">
        <v>61104000</v>
      </c>
      <c r="F181" s="43">
        <v>-1513.91</v>
      </c>
      <c r="G181" s="18" t="s">
        <v>388</v>
      </c>
      <c r="H181" s="18"/>
      <c r="I181" s="41" t="s">
        <v>416</v>
      </c>
      <c r="J181" s="3" t="str">
        <f>IFERROR(VLOOKUP(E181,BDD!A:I,3,FALSE),"")</f>
        <v>COÜT PRODUCTION</v>
      </c>
      <c r="K181" s="64" t="str">
        <f>IFERROR(VLOOKUP(E181,BDD!A:I,4,FALSE),"")</f>
        <v>SOUS TRAITANCE</v>
      </c>
      <c r="L181" s="64" t="str">
        <f>IF(J181="","",IF(IFERROR(VLOOKUP(E181,BDD!A:H,5,FALSE),"")=0,"",VLOOKUP(E181,BDD!A:H,5,FALSE)))</f>
        <v>SST</v>
      </c>
      <c r="M181" s="64" t="str">
        <f>IF(J181="","",IF(IFERROR(VLOOKUP(E181,BDD!A:G,6,FALSE),"")=0,"",VLOOKUP(E181,BDD!A:G,6,FALSE)))</f>
        <v>MARGE CHANTIER</v>
      </c>
      <c r="N181" s="64"/>
      <c r="O181" s="39" t="str">
        <f t="shared" si="34"/>
        <v>O</v>
      </c>
    </row>
    <row r="182" spans="1:15" ht="16.5" customHeight="1" x14ac:dyDescent="0.25">
      <c r="A182" s="19">
        <v>45756</v>
      </c>
      <c r="B182" s="22">
        <v>45748</v>
      </c>
      <c r="C182" s="16">
        <v>2025</v>
      </c>
      <c r="D182" s="18"/>
      <c r="E182" s="16">
        <v>61104000</v>
      </c>
      <c r="F182" s="43">
        <v>-835</v>
      </c>
      <c r="G182" s="18" t="s">
        <v>388</v>
      </c>
      <c r="H182" s="18"/>
      <c r="I182" s="41" t="s">
        <v>416</v>
      </c>
      <c r="J182" s="65" t="str">
        <f>IFERROR(VLOOKUP(E182,BDD!A:I,3,FALSE),"")</f>
        <v>COÜT PRODUCTION</v>
      </c>
      <c r="K182" s="63" t="str">
        <f>IFERROR(VLOOKUP(E182,BDD!A:I,4,FALSE),"")</f>
        <v>SOUS TRAITANCE</v>
      </c>
      <c r="L182" s="63" t="str">
        <f>IF(J182="","",IF(IFERROR(VLOOKUP(E182,BDD!A:H,5,FALSE),"")=0,"",VLOOKUP(E182,BDD!A:H,5,FALSE)))</f>
        <v>SST</v>
      </c>
      <c r="M182" s="63" t="str">
        <f>IF(J182="","",IF(IFERROR(VLOOKUP(E182,BDD!A:G,6,FALSE),"")=0,"",VLOOKUP(E182,BDD!A:G,6,FALSE)))</f>
        <v>MARGE CHANTIER</v>
      </c>
      <c r="N182" s="63"/>
      <c r="O182" s="39" t="str">
        <f t="shared" si="34"/>
        <v>O</v>
      </c>
    </row>
    <row r="183" spans="1:15" ht="16.5" customHeight="1" x14ac:dyDescent="0.25">
      <c r="A183" s="19">
        <v>45756</v>
      </c>
      <c r="B183" s="22">
        <v>45748</v>
      </c>
      <c r="C183" s="16">
        <v>2025</v>
      </c>
      <c r="D183" s="18"/>
      <c r="E183" s="16">
        <v>61104000</v>
      </c>
      <c r="F183" s="43">
        <v>-4315</v>
      </c>
      <c r="G183" s="18" t="s">
        <v>388</v>
      </c>
      <c r="H183" s="18"/>
      <c r="I183" s="41" t="s">
        <v>416</v>
      </c>
      <c r="J183" s="3" t="str">
        <f>IFERROR(VLOOKUP(E183,BDD!A:I,3,FALSE),"")</f>
        <v>COÜT PRODUCTION</v>
      </c>
      <c r="K183" s="64" t="str">
        <f>IFERROR(VLOOKUP(E183,BDD!A:I,4,FALSE),"")</f>
        <v>SOUS TRAITANCE</v>
      </c>
      <c r="L183" s="64" t="str">
        <f>IF(J183="","",IF(IFERROR(VLOOKUP(E183,BDD!A:H,5,FALSE),"")=0,"",VLOOKUP(E183,BDD!A:H,5,FALSE)))</f>
        <v>SST</v>
      </c>
      <c r="M183" s="64" t="str">
        <f>IF(J183="","",IF(IFERROR(VLOOKUP(E183,BDD!A:G,6,FALSE),"")=0,"",VLOOKUP(E183,BDD!A:G,6,FALSE)))</f>
        <v>MARGE CHANTIER</v>
      </c>
      <c r="N183" s="64"/>
      <c r="O183" s="39" t="str">
        <f t="shared" si="34"/>
        <v>O</v>
      </c>
    </row>
    <row r="184" spans="1:15" ht="16.5" customHeight="1" x14ac:dyDescent="0.25">
      <c r="A184" s="19">
        <v>45757</v>
      </c>
      <c r="B184" s="22">
        <v>45748</v>
      </c>
      <c r="C184" s="16">
        <v>2025</v>
      </c>
      <c r="D184" s="18"/>
      <c r="E184" s="16">
        <v>61100000</v>
      </c>
      <c r="F184" s="43">
        <v>-6045</v>
      </c>
      <c r="G184" s="18" t="s">
        <v>388</v>
      </c>
      <c r="H184" s="18"/>
      <c r="I184" s="41" t="s">
        <v>416</v>
      </c>
      <c r="J184" s="3" t="str">
        <f>IFERROR(VLOOKUP(E184,BDD!A:I,3,FALSE),"")</f>
        <v>COÜT PRODUCTION</v>
      </c>
      <c r="K184" s="64" t="str">
        <f>IFERROR(VLOOKUP(E184,BDD!A:I,4,FALSE),"")</f>
        <v>SOUS TRAITANCE</v>
      </c>
      <c r="L184" s="64" t="str">
        <f>IF(J184="","",IF(IFERROR(VLOOKUP(E184,BDD!A:H,5,FALSE),"")=0,"",VLOOKUP(E184,BDD!A:H,5,FALSE)))</f>
        <v>SST</v>
      </c>
      <c r="M184" s="64" t="str">
        <f>IF(J184="","",IF(IFERROR(VLOOKUP(E184,BDD!A:G,6,FALSE),"")=0,"",VLOOKUP(E184,BDD!A:G,6,FALSE)))</f>
        <v>MARGE CHANTIER</v>
      </c>
      <c r="N184" s="64"/>
      <c r="O184" s="39" t="str">
        <f t="shared" si="34"/>
        <v>O</v>
      </c>
    </row>
    <row r="185" spans="1:15" ht="16.5" customHeight="1" x14ac:dyDescent="0.25">
      <c r="A185" s="19">
        <v>45757</v>
      </c>
      <c r="B185" s="22">
        <v>45748</v>
      </c>
      <c r="C185" s="16">
        <v>2025</v>
      </c>
      <c r="D185" s="18"/>
      <c r="E185" s="16">
        <v>61104000</v>
      </c>
      <c r="F185" s="43">
        <v>-1113.6199999999999</v>
      </c>
      <c r="G185" s="18" t="s">
        <v>388</v>
      </c>
      <c r="H185" s="18"/>
      <c r="I185" s="41" t="s">
        <v>416</v>
      </c>
      <c r="J185" s="65" t="str">
        <f>IFERROR(VLOOKUP(E185,BDD!A:I,3,FALSE),"")</f>
        <v>COÜT PRODUCTION</v>
      </c>
      <c r="K185" s="63" t="str">
        <f>IFERROR(VLOOKUP(E185,BDD!A:I,4,FALSE),"")</f>
        <v>SOUS TRAITANCE</v>
      </c>
      <c r="L185" s="63" t="str">
        <f>IF(J185="","",IF(IFERROR(VLOOKUP(E185,BDD!A:H,5,FALSE),"")=0,"",VLOOKUP(E185,BDD!A:H,5,FALSE)))</f>
        <v>SST</v>
      </c>
      <c r="M185" s="63" t="str">
        <f>IF(J185="","",IF(IFERROR(VLOOKUP(E185,BDD!A:G,6,FALSE),"")=0,"",VLOOKUP(E185,BDD!A:G,6,FALSE)))</f>
        <v>MARGE CHANTIER</v>
      </c>
      <c r="N185" s="63"/>
      <c r="O185" s="39" t="str">
        <f t="shared" si="34"/>
        <v>O</v>
      </c>
    </row>
    <row r="186" spans="1:15" ht="16.5" customHeight="1" x14ac:dyDescent="0.25">
      <c r="A186" s="19">
        <v>45757</v>
      </c>
      <c r="B186" s="22">
        <v>45748</v>
      </c>
      <c r="C186" s="16">
        <v>2025</v>
      </c>
      <c r="D186" s="18"/>
      <c r="E186" s="16">
        <v>61104000</v>
      </c>
      <c r="F186" s="43">
        <v>-348.79</v>
      </c>
      <c r="G186" s="18" t="s">
        <v>388</v>
      </c>
      <c r="H186" s="18"/>
      <c r="I186" s="41" t="s">
        <v>416</v>
      </c>
      <c r="J186" s="3" t="str">
        <f>IFERROR(VLOOKUP(E186,BDD!A:I,3,FALSE),"")</f>
        <v>COÜT PRODUCTION</v>
      </c>
      <c r="K186" s="64" t="str">
        <f>IFERROR(VLOOKUP(E186,BDD!A:I,4,FALSE),"")</f>
        <v>SOUS TRAITANCE</v>
      </c>
      <c r="L186" s="64" t="str">
        <f>IF(J186="","",IF(IFERROR(VLOOKUP(E186,BDD!A:H,5,FALSE),"")=0,"",VLOOKUP(E186,BDD!A:H,5,FALSE)))</f>
        <v>SST</v>
      </c>
      <c r="M186" s="64" t="str">
        <f>IF(J186="","",IF(IFERROR(VLOOKUP(E186,BDD!A:G,6,FALSE),"")=0,"",VLOOKUP(E186,BDD!A:G,6,FALSE)))</f>
        <v>MARGE CHANTIER</v>
      </c>
      <c r="N186" s="64"/>
      <c r="O186" s="39" t="str">
        <f t="shared" si="34"/>
        <v>O</v>
      </c>
    </row>
    <row r="187" spans="1:15" ht="16.5" customHeight="1" x14ac:dyDescent="0.25">
      <c r="A187" s="19">
        <v>45757</v>
      </c>
      <c r="B187" s="22">
        <v>45748</v>
      </c>
      <c r="C187" s="16">
        <v>2025</v>
      </c>
      <c r="D187" s="18"/>
      <c r="E187" s="16">
        <v>61104000</v>
      </c>
      <c r="F187" s="43">
        <v>-474.6</v>
      </c>
      <c r="G187" s="18" t="s">
        <v>388</v>
      </c>
      <c r="H187" s="18"/>
      <c r="I187" s="41" t="s">
        <v>416</v>
      </c>
      <c r="J187" s="65" t="str">
        <f>IFERROR(VLOOKUP(E187,BDD!A:I,3,FALSE),"")</f>
        <v>COÜT PRODUCTION</v>
      </c>
      <c r="K187" s="63" t="str">
        <f>IFERROR(VLOOKUP(E187,BDD!A:I,4,FALSE),"")</f>
        <v>SOUS TRAITANCE</v>
      </c>
      <c r="L187" s="63" t="str">
        <f>IF(J187="","",IF(IFERROR(VLOOKUP(E187,BDD!A:H,5,FALSE),"")=0,"",VLOOKUP(E187,BDD!A:H,5,FALSE)))</f>
        <v>SST</v>
      </c>
      <c r="M187" s="63" t="str">
        <f>IF(J187="","",IF(IFERROR(VLOOKUP(E187,BDD!A:G,6,FALSE),"")=0,"",VLOOKUP(E187,BDD!A:G,6,FALSE)))</f>
        <v>MARGE CHANTIER</v>
      </c>
      <c r="N187" s="63"/>
      <c r="O187" s="39" t="str">
        <f t="shared" si="34"/>
        <v>O</v>
      </c>
    </row>
    <row r="188" spans="1:15" ht="16.5" customHeight="1" x14ac:dyDescent="0.25">
      <c r="A188" s="19">
        <v>45757</v>
      </c>
      <c r="B188" s="22">
        <v>45748</v>
      </c>
      <c r="C188" s="16">
        <v>2025</v>
      </c>
      <c r="D188" s="18"/>
      <c r="E188" s="16">
        <v>61104000</v>
      </c>
      <c r="F188" s="43">
        <v>-3488.74</v>
      </c>
      <c r="G188" s="18" t="s">
        <v>388</v>
      </c>
      <c r="H188" s="18"/>
      <c r="I188" s="41" t="s">
        <v>416</v>
      </c>
      <c r="J188" s="3" t="str">
        <f>IFERROR(VLOOKUP(E188,BDD!A:I,3,FALSE),"")</f>
        <v>COÜT PRODUCTION</v>
      </c>
      <c r="K188" s="64" t="str">
        <f>IFERROR(VLOOKUP(E188,BDD!A:I,4,FALSE),"")</f>
        <v>SOUS TRAITANCE</v>
      </c>
      <c r="L188" s="64" t="str">
        <f>IF(J188="","",IF(IFERROR(VLOOKUP(E188,BDD!A:H,5,FALSE),"")=0,"",VLOOKUP(E188,BDD!A:H,5,FALSE)))</f>
        <v>SST</v>
      </c>
      <c r="M188" s="64" t="str">
        <f>IF(J188="","",IF(IFERROR(VLOOKUP(E188,BDD!A:G,6,FALSE),"")=0,"",VLOOKUP(E188,BDD!A:G,6,FALSE)))</f>
        <v>MARGE CHANTIER</v>
      </c>
      <c r="N188" s="64"/>
      <c r="O188" s="39" t="str">
        <f t="shared" si="34"/>
        <v>O</v>
      </c>
    </row>
    <row r="189" spans="1:15" ht="16.5" customHeight="1" x14ac:dyDescent="0.25">
      <c r="A189" s="19">
        <v>45757</v>
      </c>
      <c r="B189" s="22">
        <v>45748</v>
      </c>
      <c r="C189" s="16">
        <v>2025</v>
      </c>
      <c r="D189" s="18"/>
      <c r="E189" s="16">
        <v>61104000</v>
      </c>
      <c r="F189" s="43">
        <v>-404.78</v>
      </c>
      <c r="G189" s="18" t="s">
        <v>388</v>
      </c>
      <c r="H189" s="18"/>
      <c r="I189" s="41" t="s">
        <v>416</v>
      </c>
      <c r="J189" s="65" t="str">
        <f>IFERROR(VLOOKUP(E189,BDD!A:I,3,FALSE),"")</f>
        <v>COÜT PRODUCTION</v>
      </c>
      <c r="K189" s="63" t="str">
        <f>IFERROR(VLOOKUP(E189,BDD!A:I,4,FALSE),"")</f>
        <v>SOUS TRAITANCE</v>
      </c>
      <c r="L189" s="63" t="str">
        <f>IF(J189="","",IF(IFERROR(VLOOKUP(E189,BDD!A:H,5,FALSE),"")=0,"",VLOOKUP(E189,BDD!A:H,5,FALSE)))</f>
        <v>SST</v>
      </c>
      <c r="M189" s="63" t="str">
        <f>IF(J189="","",IF(IFERROR(VLOOKUP(E189,BDD!A:G,6,FALSE),"")=0,"",VLOOKUP(E189,BDD!A:G,6,FALSE)))</f>
        <v>MARGE CHANTIER</v>
      </c>
      <c r="N189" s="63"/>
      <c r="O189" s="39" t="str">
        <f t="shared" si="34"/>
        <v>O</v>
      </c>
    </row>
    <row r="190" spans="1:15" ht="16.5" customHeight="1" x14ac:dyDescent="0.25">
      <c r="A190" s="19">
        <v>45757</v>
      </c>
      <c r="B190" s="22">
        <v>45748</v>
      </c>
      <c r="C190" s="16">
        <v>2025</v>
      </c>
      <c r="D190" s="18"/>
      <c r="E190" s="16">
        <v>61104000</v>
      </c>
      <c r="F190" s="43">
        <v>-1375.26</v>
      </c>
      <c r="G190" s="18" t="s">
        <v>388</v>
      </c>
      <c r="H190" s="18"/>
      <c r="I190" s="41" t="s">
        <v>416</v>
      </c>
      <c r="J190" s="3" t="str">
        <f>IFERROR(VLOOKUP(E190,BDD!A:I,3,FALSE),"")</f>
        <v>COÜT PRODUCTION</v>
      </c>
      <c r="K190" s="64" t="str">
        <f>IFERROR(VLOOKUP(E190,BDD!A:I,4,FALSE),"")</f>
        <v>SOUS TRAITANCE</v>
      </c>
      <c r="L190" s="64" t="str">
        <f>IF(J190="","",IF(IFERROR(VLOOKUP(E190,BDD!A:H,5,FALSE),"")=0,"",VLOOKUP(E190,BDD!A:H,5,FALSE)))</f>
        <v>SST</v>
      </c>
      <c r="M190" s="64" t="str">
        <f>IF(J190="","",IF(IFERROR(VLOOKUP(E190,BDD!A:G,6,FALSE),"")=0,"",VLOOKUP(E190,BDD!A:G,6,FALSE)))</f>
        <v>MARGE CHANTIER</v>
      </c>
      <c r="N190" s="64"/>
      <c r="O190" s="39" t="str">
        <f t="shared" si="34"/>
        <v>O</v>
      </c>
    </row>
    <row r="191" spans="1:15" ht="16.5" customHeight="1" x14ac:dyDescent="0.25">
      <c r="A191" s="19">
        <v>45757</v>
      </c>
      <c r="B191" s="22">
        <v>45748</v>
      </c>
      <c r="C191" s="16">
        <v>2025</v>
      </c>
      <c r="D191" s="18"/>
      <c r="E191" s="16">
        <v>61104000</v>
      </c>
      <c r="F191" s="43">
        <v>-761.5</v>
      </c>
      <c r="G191" s="18" t="s">
        <v>388</v>
      </c>
      <c r="H191" s="18"/>
      <c r="I191" s="41" t="s">
        <v>416</v>
      </c>
      <c r="J191" s="65" t="str">
        <f>IFERROR(VLOOKUP(E191,BDD!A:I,3,FALSE),"")</f>
        <v>COÜT PRODUCTION</v>
      </c>
      <c r="K191" s="63" t="str">
        <f>IFERROR(VLOOKUP(E191,BDD!A:I,4,FALSE),"")</f>
        <v>SOUS TRAITANCE</v>
      </c>
      <c r="L191" s="63" t="str">
        <f>IF(J191="","",IF(IFERROR(VLOOKUP(E191,BDD!A:H,5,FALSE),"")=0,"",VLOOKUP(E191,BDD!A:H,5,FALSE)))</f>
        <v>SST</v>
      </c>
      <c r="M191" s="63" t="str">
        <f>IF(J191="","",IF(IFERROR(VLOOKUP(E191,BDD!A:G,6,FALSE),"")=0,"",VLOOKUP(E191,BDD!A:G,6,FALSE)))</f>
        <v>MARGE CHANTIER</v>
      </c>
      <c r="N191" s="63"/>
      <c r="O191" s="39" t="str">
        <f t="shared" si="34"/>
        <v>O</v>
      </c>
    </row>
    <row r="192" spans="1:15" ht="16.5" customHeight="1" x14ac:dyDescent="0.25">
      <c r="A192" s="19">
        <v>45757</v>
      </c>
      <c r="B192" s="22">
        <v>45748</v>
      </c>
      <c r="C192" s="16">
        <v>2025</v>
      </c>
      <c r="D192" s="18"/>
      <c r="E192" s="16">
        <v>61104000</v>
      </c>
      <c r="F192" s="43">
        <v>-2562.4699999999998</v>
      </c>
      <c r="G192" s="18" t="s">
        <v>388</v>
      </c>
      <c r="H192" s="18"/>
      <c r="I192" s="41" t="s">
        <v>416</v>
      </c>
      <c r="J192" s="3" t="str">
        <f>IFERROR(VLOOKUP(E192,BDD!A:I,3,FALSE),"")</f>
        <v>COÜT PRODUCTION</v>
      </c>
      <c r="K192" s="64" t="str">
        <f>IFERROR(VLOOKUP(E192,BDD!A:I,4,FALSE),"")</f>
        <v>SOUS TRAITANCE</v>
      </c>
      <c r="L192" s="64" t="str">
        <f>IF(J192="","",IF(IFERROR(VLOOKUP(E192,BDD!A:H,5,FALSE),"")=0,"",VLOOKUP(E192,BDD!A:H,5,FALSE)))</f>
        <v>SST</v>
      </c>
      <c r="M192" s="64" t="str">
        <f>IF(J192="","",IF(IFERROR(VLOOKUP(E192,BDD!A:G,6,FALSE),"")=0,"",VLOOKUP(E192,BDD!A:G,6,FALSE)))</f>
        <v>MARGE CHANTIER</v>
      </c>
      <c r="N192" s="64"/>
      <c r="O192" s="39" t="str">
        <f t="shared" si="34"/>
        <v>O</v>
      </c>
    </row>
    <row r="193" spans="1:15" ht="16.5" customHeight="1" x14ac:dyDescent="0.25">
      <c r="A193" s="19">
        <v>45757</v>
      </c>
      <c r="B193" s="22">
        <v>45748</v>
      </c>
      <c r="C193" s="16">
        <v>2025</v>
      </c>
      <c r="D193" s="18"/>
      <c r="E193" s="16">
        <v>61104000</v>
      </c>
      <c r="F193" s="43">
        <v>-4057.04</v>
      </c>
      <c r="G193" s="18" t="s">
        <v>388</v>
      </c>
      <c r="H193" s="18"/>
      <c r="I193" s="41" t="s">
        <v>416</v>
      </c>
      <c r="J193" s="65" t="str">
        <f>IFERROR(VLOOKUP(E193,BDD!A:I,3,FALSE),"")</f>
        <v>COÜT PRODUCTION</v>
      </c>
      <c r="K193" s="63" t="str">
        <f>IFERROR(VLOOKUP(E193,BDD!A:I,4,FALSE),"")</f>
        <v>SOUS TRAITANCE</v>
      </c>
      <c r="L193" s="63" t="str">
        <f>IF(J193="","",IF(IFERROR(VLOOKUP(E193,BDD!A:H,5,FALSE),"")=0,"",VLOOKUP(E193,BDD!A:H,5,FALSE)))</f>
        <v>SST</v>
      </c>
      <c r="M193" s="63" t="str">
        <f>IF(J193="","",IF(IFERROR(VLOOKUP(E193,BDD!A:G,6,FALSE),"")=0,"",VLOOKUP(E193,BDD!A:G,6,FALSE)))</f>
        <v>MARGE CHANTIER</v>
      </c>
      <c r="N193" s="63"/>
      <c r="O193" s="39" t="str">
        <f t="shared" si="34"/>
        <v>O</v>
      </c>
    </row>
    <row r="194" spans="1:15" ht="16.5" customHeight="1" x14ac:dyDescent="0.25">
      <c r="A194" s="19">
        <v>45757</v>
      </c>
      <c r="B194" s="22">
        <v>45748</v>
      </c>
      <c r="C194" s="16">
        <v>2025</v>
      </c>
      <c r="D194" s="18"/>
      <c r="E194" s="16">
        <v>61525000</v>
      </c>
      <c r="F194" s="43">
        <v>-368.32</v>
      </c>
      <c r="G194" s="18" t="s">
        <v>388</v>
      </c>
      <c r="H194" s="18"/>
      <c r="I194" s="41" t="s">
        <v>416</v>
      </c>
      <c r="J194" s="3" t="str">
        <f>IFERROR(VLOOKUP(E194,BDD!A:I,3,FALSE),"")</f>
        <v>STRUCTURE</v>
      </c>
      <c r="K194" s="64" t="str">
        <f>IFERROR(VLOOKUP(E194,BDD!A:I,4,FALSE),"")</f>
        <v>FRAIS AGENCE</v>
      </c>
      <c r="L194" s="64" t="str">
        <f>IF(J194="","",IF(IFERROR(VLOOKUP(E194,BDD!A:H,5,FALSE),"")=0,"",VLOOKUP(E194,BDD!A:H,5,FALSE)))</f>
        <v>LOYER ET CHARGES</v>
      </c>
      <c r="M194" s="64" t="str">
        <f>IF(J194="","",IF(IFERROR(VLOOKUP(E194,BDD!A:G,6,FALSE),"")=0,"",VLOOKUP(E194,BDD!A:G,6,FALSE)))</f>
        <v>EBE</v>
      </c>
      <c r="N194" s="64"/>
      <c r="O194" s="39" t="str">
        <f t="shared" ref="O194:O204" si="35">IF(A194="","N",IF(A194="MULTIAGENCE","N","O"))</f>
        <v>O</v>
      </c>
    </row>
    <row r="195" spans="1:15" ht="16.5" customHeight="1" x14ac:dyDescent="0.25">
      <c r="A195" s="19">
        <v>45757</v>
      </c>
      <c r="B195" s="22">
        <v>45748</v>
      </c>
      <c r="C195" s="16">
        <v>2025</v>
      </c>
      <c r="D195" s="18"/>
      <c r="E195" s="16">
        <v>61552000</v>
      </c>
      <c r="F195" s="43">
        <v>199.1</v>
      </c>
      <c r="G195" s="18" t="s">
        <v>388</v>
      </c>
      <c r="H195" s="18"/>
      <c r="I195" s="41" t="s">
        <v>416</v>
      </c>
      <c r="J195" s="3" t="str">
        <f>IFERROR(VLOOKUP(E195,BDD!A:I,3,FALSE),"")</f>
        <v>COÜT PRODUCTION</v>
      </c>
      <c r="K195" s="64" t="str">
        <f>IFERROR(VLOOKUP(E195,BDD!A:I,4,FALSE),"")</f>
        <v>MATERIEL</v>
      </c>
      <c r="L195" s="64" t="str">
        <f>IF(J195="","",IF(IFERROR(VLOOKUP(E195,BDD!A:H,5,FALSE),"")=0,"",VLOOKUP(E195,BDD!A:H,5,FALSE)))</f>
        <v>VEHICULE- ENTRETIEN</v>
      </c>
      <c r="M195" s="64" t="str">
        <f>IF(J195="","",IF(IFERROR(VLOOKUP(E195,BDD!A:G,6,FALSE),"")=0,"",VLOOKUP(E195,BDD!A:G,6,FALSE)))</f>
        <v>MARGE CHANTIER</v>
      </c>
      <c r="N195" s="64"/>
      <c r="O195" s="39" t="str">
        <f t="shared" si="35"/>
        <v>O</v>
      </c>
    </row>
    <row r="196" spans="1:15" ht="16.5" customHeight="1" x14ac:dyDescent="0.25">
      <c r="A196" s="19">
        <v>45757</v>
      </c>
      <c r="B196" s="22">
        <v>45748</v>
      </c>
      <c r="C196" s="16">
        <v>2025</v>
      </c>
      <c r="D196" s="18"/>
      <c r="E196" s="16">
        <v>61100000</v>
      </c>
      <c r="F196" s="43">
        <v>-2890</v>
      </c>
      <c r="G196" s="18" t="s">
        <v>388</v>
      </c>
      <c r="H196" s="18"/>
      <c r="I196" s="41" t="s">
        <v>416</v>
      </c>
      <c r="J196" s="65" t="str">
        <f>IFERROR(VLOOKUP(E196,BDD!A:I,3,FALSE),"")</f>
        <v>COÜT PRODUCTION</v>
      </c>
      <c r="K196" s="63" t="str">
        <f>IFERROR(VLOOKUP(E196,BDD!A:I,4,FALSE),"")</f>
        <v>SOUS TRAITANCE</v>
      </c>
      <c r="L196" s="63" t="str">
        <f>IF(J196="","",IF(IFERROR(VLOOKUP(E196,BDD!A:H,5,FALSE),"")=0,"",VLOOKUP(E196,BDD!A:H,5,FALSE)))</f>
        <v>SST</v>
      </c>
      <c r="M196" s="63" t="str">
        <f>IF(J196="","",IF(IFERROR(VLOOKUP(E196,BDD!A:G,6,FALSE),"")=0,"",VLOOKUP(E196,BDD!A:G,6,FALSE)))</f>
        <v>MARGE CHANTIER</v>
      </c>
      <c r="N196" s="63"/>
      <c r="O196" s="39" t="str">
        <f t="shared" si="35"/>
        <v>O</v>
      </c>
    </row>
    <row r="197" spans="1:15" ht="16.5" customHeight="1" x14ac:dyDescent="0.25">
      <c r="A197" s="19">
        <v>45758</v>
      </c>
      <c r="B197" s="22">
        <v>45748</v>
      </c>
      <c r="C197" s="16">
        <v>2025</v>
      </c>
      <c r="D197" s="18"/>
      <c r="E197" s="16">
        <v>61104000</v>
      </c>
      <c r="F197" s="43">
        <v>-600</v>
      </c>
      <c r="G197" s="18" t="s">
        <v>388</v>
      </c>
      <c r="H197" s="18"/>
      <c r="I197" s="41" t="s">
        <v>416</v>
      </c>
      <c r="J197" s="3" t="str">
        <f>IFERROR(VLOOKUP(E197,BDD!A:I,3,FALSE),"")</f>
        <v>COÜT PRODUCTION</v>
      </c>
      <c r="K197" s="64" t="str">
        <f>IFERROR(VLOOKUP(E197,BDD!A:I,4,FALSE),"")</f>
        <v>SOUS TRAITANCE</v>
      </c>
      <c r="L197" s="64" t="str">
        <f>IF(J197="","",IF(IFERROR(VLOOKUP(E197,BDD!A:H,5,FALSE),"")=0,"",VLOOKUP(E197,BDD!A:H,5,FALSE)))</f>
        <v>SST</v>
      </c>
      <c r="M197" s="64" t="str">
        <f>IF(J197="","",IF(IFERROR(VLOOKUP(E197,BDD!A:G,6,FALSE),"")=0,"",VLOOKUP(E197,BDD!A:G,6,FALSE)))</f>
        <v>MARGE CHANTIER</v>
      </c>
      <c r="N197" s="64"/>
      <c r="O197" s="39" t="str">
        <f t="shared" si="35"/>
        <v>O</v>
      </c>
    </row>
    <row r="198" spans="1:15" ht="16.5" customHeight="1" x14ac:dyDescent="0.25">
      <c r="A198" s="19">
        <v>45758</v>
      </c>
      <c r="B198" s="22">
        <v>45748</v>
      </c>
      <c r="C198" s="16">
        <v>2025</v>
      </c>
      <c r="D198" s="18"/>
      <c r="E198" s="16">
        <v>70452000</v>
      </c>
      <c r="F198" s="43">
        <v>1206.23</v>
      </c>
      <c r="G198" s="18" t="s">
        <v>388</v>
      </c>
      <c r="H198" s="18"/>
      <c r="I198" s="41" t="s">
        <v>420</v>
      </c>
      <c r="J198" s="3" t="str">
        <f>IFERROR(VLOOKUP(E198,BDD!A:I,3,FALSE),"")</f>
        <v xml:space="preserve"> PRODUCTION</v>
      </c>
      <c r="K198" s="64" t="str">
        <f>IFERROR(VLOOKUP(E198,BDD!A:I,4,FALSE),"")</f>
        <v>CHIFFRE D'AFFAIRES</v>
      </c>
      <c r="L198" s="64" t="str">
        <f>IF(J198="","",IF(IFERROR(VLOOKUP(E198,BDD!A:H,5,FALSE),"")=0,"",VLOOKUP(E198,BDD!A:H,5,FALSE)))</f>
        <v>CA TRAVAUX</v>
      </c>
      <c r="M198" s="64" t="str">
        <f>IF(J198="","",IF(IFERROR(VLOOKUP(E198,BDD!A:G,6,FALSE),"")=0,"",VLOOKUP(E198,BDD!A:G,6,FALSE)))</f>
        <v>MARGE CHANTIER</v>
      </c>
      <c r="N198" s="64"/>
      <c r="O198" s="39" t="str">
        <f t="shared" si="35"/>
        <v>O</v>
      </c>
    </row>
    <row r="199" spans="1:15" ht="16.5" customHeight="1" x14ac:dyDescent="0.25">
      <c r="A199" s="19">
        <v>45758</v>
      </c>
      <c r="B199" s="22">
        <v>45748</v>
      </c>
      <c r="C199" s="16">
        <v>2025</v>
      </c>
      <c r="D199" s="18"/>
      <c r="E199" s="16">
        <v>70459000</v>
      </c>
      <c r="F199" s="43">
        <v>107.7</v>
      </c>
      <c r="G199" s="18" t="s">
        <v>388</v>
      </c>
      <c r="H199" s="18"/>
      <c r="I199" s="41" t="s">
        <v>420</v>
      </c>
      <c r="J199" s="65" t="str">
        <f>IFERROR(VLOOKUP(E199,BDD!A:I,3,FALSE),"")</f>
        <v xml:space="preserve"> PRODUCTION</v>
      </c>
      <c r="K199" s="63" t="str">
        <f>IFERROR(VLOOKUP(E199,BDD!A:I,4,FALSE),"")</f>
        <v>CHIFFRE D'AFFAIRES</v>
      </c>
      <c r="L199" s="63" t="str">
        <f>IF(J199="","",IF(IFERROR(VLOOKUP(E199,BDD!A:H,5,FALSE),"")=0,"",VLOOKUP(E199,BDD!A:H,5,FALSE)))</f>
        <v>CA TRAVAUX</v>
      </c>
      <c r="M199" s="63" t="str">
        <f>IF(J199="","",IF(IFERROR(VLOOKUP(E199,BDD!A:G,6,FALSE),"")=0,"",VLOOKUP(E199,BDD!A:G,6,FALSE)))</f>
        <v>MARGE CHANTIER</v>
      </c>
      <c r="N199" s="63"/>
      <c r="O199" s="39" t="str">
        <f t="shared" si="35"/>
        <v>O</v>
      </c>
    </row>
    <row r="200" spans="1:15" ht="16.5" customHeight="1" x14ac:dyDescent="0.25">
      <c r="A200" s="19">
        <v>45758</v>
      </c>
      <c r="B200" s="22">
        <v>45748</v>
      </c>
      <c r="C200" s="16">
        <v>2025</v>
      </c>
      <c r="D200" s="18"/>
      <c r="E200" s="16">
        <v>70520000</v>
      </c>
      <c r="F200" s="43">
        <v>350</v>
      </c>
      <c r="G200" s="18" t="s">
        <v>388</v>
      </c>
      <c r="H200" s="18"/>
      <c r="I200" s="41" t="s">
        <v>420</v>
      </c>
      <c r="J200" s="3" t="str">
        <f>IFERROR(VLOOKUP(E200,BDD!A:I,3,FALSE),"")</f>
        <v xml:space="preserve"> PRODUCTION</v>
      </c>
      <c r="K200" s="64" t="str">
        <f>IFERROR(VLOOKUP(E200,BDD!A:I,4,FALSE),"")</f>
        <v>CHIFFRE D'AFFAIRES</v>
      </c>
      <c r="L200" s="64" t="str">
        <f>IF(J200="","",IF(IFERROR(VLOOKUP(E200,BDD!A:H,5,FALSE),"")=0,"",VLOOKUP(E200,BDD!A:H,5,FALSE)))</f>
        <v>CA ETUDE</v>
      </c>
      <c r="M200" s="64" t="str">
        <f>IF(J200="","",IF(IFERROR(VLOOKUP(E200,BDD!A:G,6,FALSE),"")=0,"",VLOOKUP(E200,BDD!A:G,6,FALSE)))</f>
        <v>MARGE CHANTIER</v>
      </c>
      <c r="N200" s="64"/>
      <c r="O200" s="39" t="str">
        <f t="shared" si="35"/>
        <v>O</v>
      </c>
    </row>
    <row r="201" spans="1:15" ht="16.5" customHeight="1" x14ac:dyDescent="0.25">
      <c r="A201" s="19">
        <v>45758</v>
      </c>
      <c r="B201" s="22">
        <v>45748</v>
      </c>
      <c r="C201" s="16">
        <v>2025</v>
      </c>
      <c r="D201" s="18"/>
      <c r="E201" s="16">
        <v>62621000</v>
      </c>
      <c r="F201" s="43">
        <v>-715.09</v>
      </c>
      <c r="G201" s="18" t="s">
        <v>388</v>
      </c>
      <c r="H201" s="18"/>
      <c r="I201" s="41" t="s">
        <v>415</v>
      </c>
      <c r="J201" s="65" t="str">
        <f>IFERROR(VLOOKUP(E201,BDD!A:I,3,FALSE),"")</f>
        <v>STRUCTURE</v>
      </c>
      <c r="K201" s="63" t="str">
        <f>IFERROR(VLOOKUP(E201,BDD!A:I,4,FALSE),"")</f>
        <v>FRAIS AGENCE</v>
      </c>
      <c r="L201" s="63" t="str">
        <f>IF(J201="","",IF(IFERROR(VLOOKUP(E201,BDD!A:H,5,FALSE),"")=0,"",VLOOKUP(E201,BDD!A:H,5,FALSE)))</f>
        <v>DIVERS</v>
      </c>
      <c r="M201" s="63" t="str">
        <f>IF(J201="","",IF(IFERROR(VLOOKUP(E201,BDD!A:G,6,FALSE),"")=0,"",VLOOKUP(E201,BDD!A:G,6,FALSE)))</f>
        <v>EBE</v>
      </c>
      <c r="N201" s="63"/>
      <c r="O201" s="39" t="str">
        <f t="shared" si="35"/>
        <v>O</v>
      </c>
    </row>
    <row r="202" spans="1:15" ht="16.5" customHeight="1" x14ac:dyDescent="0.25">
      <c r="A202" s="19">
        <v>45758</v>
      </c>
      <c r="B202" s="22">
        <v>45748</v>
      </c>
      <c r="C202" s="16">
        <v>2025</v>
      </c>
      <c r="D202" s="18"/>
      <c r="E202" s="16">
        <v>61351000</v>
      </c>
      <c r="F202" s="43">
        <v>-391.14</v>
      </c>
      <c r="G202" s="18" t="s">
        <v>388</v>
      </c>
      <c r="H202" s="18"/>
      <c r="I202" s="41" t="s">
        <v>415</v>
      </c>
      <c r="J202" s="65" t="str">
        <f>IFERROR(VLOOKUP(E202,BDD!A:I,3,FALSE),"")</f>
        <v>COÜT PRODUCTION</v>
      </c>
      <c r="K202" s="63" t="str">
        <f>IFERROR(VLOOKUP(E202,BDD!A:I,4,FALSE),"")</f>
        <v>MATERIEL</v>
      </c>
      <c r="L202" s="63" t="str">
        <f>IF(J202="","",IF(IFERROR(VLOOKUP(E202,BDD!A:H,5,FALSE),"")=0,"",VLOOKUP(E202,BDD!A:H,5,FALSE)))</f>
        <v>MATERIEL - LOCATION</v>
      </c>
      <c r="M202" s="63" t="str">
        <f>IF(J202="","",IF(IFERROR(VLOOKUP(E202,BDD!A:G,6,FALSE),"")=0,"",VLOOKUP(E202,BDD!A:G,6,FALSE)))</f>
        <v>MARGE CHANTIER</v>
      </c>
      <c r="N202" s="63"/>
      <c r="O202" s="39" t="str">
        <f t="shared" si="35"/>
        <v>O</v>
      </c>
    </row>
    <row r="203" spans="1:15" ht="16.5" customHeight="1" x14ac:dyDescent="0.25">
      <c r="A203" s="19">
        <v>45758</v>
      </c>
      <c r="B203" s="22">
        <v>45748</v>
      </c>
      <c r="C203" s="16">
        <v>2025</v>
      </c>
      <c r="D203" s="18"/>
      <c r="E203" s="16">
        <v>62620000</v>
      </c>
      <c r="F203" s="43">
        <v>-10.92</v>
      </c>
      <c r="G203" s="18" t="s">
        <v>388</v>
      </c>
      <c r="H203" s="18"/>
      <c r="I203" s="41" t="s">
        <v>415</v>
      </c>
      <c r="J203" s="65" t="str">
        <f>IFERROR(VLOOKUP(E203,BDD!A:I,3,FALSE),"")</f>
        <v>STRUCTURE</v>
      </c>
      <c r="K203" s="63" t="str">
        <f>IFERROR(VLOOKUP(E203,BDD!A:I,4,FALSE),"")</f>
        <v>FRAIS AGENCE</v>
      </c>
      <c r="L203" s="63" t="str">
        <f>IF(J203="","",IF(IFERROR(VLOOKUP(E203,BDD!A:H,5,FALSE),"")=0,"",VLOOKUP(E203,BDD!A:H,5,FALSE)))</f>
        <v>DIVERS</v>
      </c>
      <c r="M203" s="63" t="str">
        <f>IF(J203="","",IF(IFERROR(VLOOKUP(E203,BDD!A:G,6,FALSE),"")=0,"",VLOOKUP(E203,BDD!A:G,6,FALSE)))</f>
        <v>EBE</v>
      </c>
      <c r="N203" s="63"/>
      <c r="O203" s="39" t="str">
        <f t="shared" si="35"/>
        <v>O</v>
      </c>
    </row>
    <row r="204" spans="1:15" ht="16.5" customHeight="1" x14ac:dyDescent="0.25">
      <c r="A204" s="19">
        <v>45758</v>
      </c>
      <c r="B204" s="22">
        <v>45748</v>
      </c>
      <c r="C204" s="16">
        <v>2025</v>
      </c>
      <c r="D204" s="18"/>
      <c r="E204" s="16">
        <v>62634000</v>
      </c>
      <c r="F204" s="43">
        <v>-100</v>
      </c>
      <c r="G204" s="18" t="s">
        <v>388</v>
      </c>
      <c r="H204" s="18"/>
      <c r="I204" s="41" t="s">
        <v>415</v>
      </c>
      <c r="J204" s="65" t="str">
        <f>IFERROR(VLOOKUP(E204,BDD!A:I,3,FALSE),"")</f>
        <v>STRUCTURE</v>
      </c>
      <c r="K204" s="63" t="str">
        <f>IFERROR(VLOOKUP(E204,BDD!A:I,4,FALSE),"")</f>
        <v>FRAIS AGENCE</v>
      </c>
      <c r="L204" s="63" t="str">
        <f>IF(J204="","",IF(IFERROR(VLOOKUP(E204,BDD!A:H,5,FALSE),"")=0,"",VLOOKUP(E204,BDD!A:H,5,FALSE)))</f>
        <v>DIVERS</v>
      </c>
      <c r="M204" s="63" t="str">
        <f>IF(J204="","",IF(IFERROR(VLOOKUP(E204,BDD!A:G,6,FALSE),"")=0,"",VLOOKUP(E204,BDD!A:G,6,FALSE)))</f>
        <v>EBE</v>
      </c>
      <c r="N204" s="63"/>
      <c r="O204" s="39" t="str">
        <f t="shared" si="35"/>
        <v>O</v>
      </c>
    </row>
    <row r="205" spans="1:15" ht="16.5" customHeight="1" x14ac:dyDescent="0.25">
      <c r="A205" s="19">
        <v>45759</v>
      </c>
      <c r="B205" s="22">
        <v>45748</v>
      </c>
      <c r="C205" s="16">
        <v>2025</v>
      </c>
      <c r="D205" s="18"/>
      <c r="E205" s="16">
        <v>61100000</v>
      </c>
      <c r="F205" s="43">
        <v>-275</v>
      </c>
      <c r="G205" s="18" t="s">
        <v>388</v>
      </c>
      <c r="H205" s="18"/>
      <c r="I205" s="41" t="s">
        <v>416</v>
      </c>
      <c r="J205" s="3" t="str">
        <f>IFERROR(VLOOKUP(E205,BDD!A:I,3,FALSE),"")</f>
        <v>COÜT PRODUCTION</v>
      </c>
      <c r="K205" s="64" t="str">
        <f>IFERROR(VLOOKUP(E205,BDD!A:I,4,FALSE),"")</f>
        <v>SOUS TRAITANCE</v>
      </c>
      <c r="L205" s="64" t="str">
        <f>IF(J205="","",IF(IFERROR(VLOOKUP(E205,BDD!A:H,5,FALSE),"")=0,"",VLOOKUP(E205,BDD!A:H,5,FALSE)))</f>
        <v>SST</v>
      </c>
      <c r="M205" s="64" t="str">
        <f>IF(J205="","",IF(IFERROR(VLOOKUP(E205,BDD!A:G,6,FALSE),"")=0,"",VLOOKUP(E205,BDD!A:G,6,FALSE)))</f>
        <v>MARGE CHANTIER</v>
      </c>
      <c r="N205" s="64"/>
      <c r="O205" s="39" t="str">
        <f t="shared" ref="O205:O218" si="36">IF(A205="","N",IF(A205="MULTIAGENCE","N","O"))</f>
        <v>O</v>
      </c>
    </row>
    <row r="206" spans="1:15" ht="16.5" customHeight="1" x14ac:dyDescent="0.25">
      <c r="A206" s="19">
        <v>45759</v>
      </c>
      <c r="B206" s="22">
        <v>45748</v>
      </c>
      <c r="C206" s="16">
        <v>2025</v>
      </c>
      <c r="D206" s="18"/>
      <c r="E206" s="16">
        <v>61100000</v>
      </c>
      <c r="F206" s="43">
        <v>-275</v>
      </c>
      <c r="G206" s="18" t="s">
        <v>388</v>
      </c>
      <c r="H206" s="18"/>
      <c r="I206" s="41" t="s">
        <v>416</v>
      </c>
      <c r="J206" s="65" t="str">
        <f>IFERROR(VLOOKUP(E206,BDD!A:I,3,FALSE),"")</f>
        <v>COÜT PRODUCTION</v>
      </c>
      <c r="K206" s="63" t="str">
        <f>IFERROR(VLOOKUP(E206,BDD!A:I,4,FALSE),"")</f>
        <v>SOUS TRAITANCE</v>
      </c>
      <c r="L206" s="63" t="str">
        <f>IF(J206="","",IF(IFERROR(VLOOKUP(E206,BDD!A:H,5,FALSE),"")=0,"",VLOOKUP(E206,BDD!A:H,5,FALSE)))</f>
        <v>SST</v>
      </c>
      <c r="M206" s="63" t="str">
        <f>IF(J206="","",IF(IFERROR(VLOOKUP(E206,BDD!A:G,6,FALSE),"")=0,"",VLOOKUP(E206,BDD!A:G,6,FALSE)))</f>
        <v>MARGE CHANTIER</v>
      </c>
      <c r="N206" s="63"/>
      <c r="O206" s="39" t="str">
        <f t="shared" si="36"/>
        <v>O</v>
      </c>
    </row>
    <row r="207" spans="1:15" ht="16.5" customHeight="1" x14ac:dyDescent="0.25">
      <c r="A207" s="19">
        <v>45761</v>
      </c>
      <c r="B207" s="22">
        <v>45748</v>
      </c>
      <c r="C207" s="16">
        <v>2025</v>
      </c>
      <c r="D207" s="18"/>
      <c r="E207" s="16">
        <v>61104000</v>
      </c>
      <c r="F207" s="43">
        <v>-3190.65</v>
      </c>
      <c r="G207" s="18" t="s">
        <v>388</v>
      </c>
      <c r="H207" s="18"/>
      <c r="I207" s="41" t="s">
        <v>416</v>
      </c>
      <c r="J207" s="3" t="str">
        <f>IFERROR(VLOOKUP(E207,BDD!A:I,3,FALSE),"")</f>
        <v>COÜT PRODUCTION</v>
      </c>
      <c r="K207" s="64" t="str">
        <f>IFERROR(VLOOKUP(E207,BDD!A:I,4,FALSE),"")</f>
        <v>SOUS TRAITANCE</v>
      </c>
      <c r="L207" s="64" t="str">
        <f>IF(J207="","",IF(IFERROR(VLOOKUP(E207,BDD!A:H,5,FALSE),"")=0,"",VLOOKUP(E207,BDD!A:H,5,FALSE)))</f>
        <v>SST</v>
      </c>
      <c r="M207" s="64" t="str">
        <f>IF(J207="","",IF(IFERROR(VLOOKUP(E207,BDD!A:G,6,FALSE),"")=0,"",VLOOKUP(E207,BDD!A:G,6,FALSE)))</f>
        <v>MARGE CHANTIER</v>
      </c>
      <c r="N207" s="64"/>
      <c r="O207" s="39" t="str">
        <f t="shared" si="36"/>
        <v>O</v>
      </c>
    </row>
    <row r="208" spans="1:15" ht="16.5" customHeight="1" x14ac:dyDescent="0.25">
      <c r="A208" s="19">
        <v>45761</v>
      </c>
      <c r="B208" s="22">
        <v>45748</v>
      </c>
      <c r="C208" s="16">
        <v>2025</v>
      </c>
      <c r="D208" s="18"/>
      <c r="E208" s="16">
        <v>61104000</v>
      </c>
      <c r="F208" s="43">
        <v>-4730</v>
      </c>
      <c r="G208" s="18" t="s">
        <v>388</v>
      </c>
      <c r="H208" s="18"/>
      <c r="I208" s="41" t="s">
        <v>416</v>
      </c>
      <c r="J208" s="65" t="str">
        <f>IFERROR(VLOOKUP(E208,BDD!A:I,3,FALSE),"")</f>
        <v>COÜT PRODUCTION</v>
      </c>
      <c r="K208" s="63" t="str">
        <f>IFERROR(VLOOKUP(E208,BDD!A:I,4,FALSE),"")</f>
        <v>SOUS TRAITANCE</v>
      </c>
      <c r="L208" s="63" t="str">
        <f>IF(J208="","",IF(IFERROR(VLOOKUP(E208,BDD!A:H,5,FALSE),"")=0,"",VLOOKUP(E208,BDD!A:H,5,FALSE)))</f>
        <v>SST</v>
      </c>
      <c r="M208" s="63" t="str">
        <f>IF(J208="","",IF(IFERROR(VLOOKUP(E208,BDD!A:G,6,FALSE),"")=0,"",VLOOKUP(E208,BDD!A:G,6,FALSE)))</f>
        <v>MARGE CHANTIER</v>
      </c>
      <c r="N208" s="63"/>
      <c r="O208" s="39" t="str">
        <f t="shared" si="36"/>
        <v>O</v>
      </c>
    </row>
    <row r="209" spans="1:15" ht="16.5" customHeight="1" x14ac:dyDescent="0.25">
      <c r="A209" s="19">
        <v>45761</v>
      </c>
      <c r="B209" s="22">
        <v>45748</v>
      </c>
      <c r="C209" s="16">
        <v>2025</v>
      </c>
      <c r="D209" s="18"/>
      <c r="E209" s="16">
        <v>61100000</v>
      </c>
      <c r="F209" s="43">
        <v>-2525</v>
      </c>
      <c r="G209" s="18" t="s">
        <v>388</v>
      </c>
      <c r="H209" s="18"/>
      <c r="I209" s="41" t="s">
        <v>416</v>
      </c>
      <c r="J209" s="65" t="str">
        <f>IFERROR(VLOOKUP(E209,BDD!A:I,3,FALSE),"")</f>
        <v>COÜT PRODUCTION</v>
      </c>
      <c r="K209" s="63" t="str">
        <f>IFERROR(VLOOKUP(E209,BDD!A:I,4,FALSE),"")</f>
        <v>SOUS TRAITANCE</v>
      </c>
      <c r="L209" s="63" t="str">
        <f>IF(J209="","",IF(IFERROR(VLOOKUP(E209,BDD!A:H,5,FALSE),"")=0,"",VLOOKUP(E209,BDD!A:H,5,FALSE)))</f>
        <v>SST</v>
      </c>
      <c r="M209" s="63" t="str">
        <f>IF(J209="","",IF(IFERROR(VLOOKUP(E209,BDD!A:G,6,FALSE),"")=0,"",VLOOKUP(E209,BDD!A:G,6,FALSE)))</f>
        <v>MARGE CHANTIER</v>
      </c>
      <c r="N209" s="63"/>
      <c r="O209" s="39" t="str">
        <f t="shared" si="36"/>
        <v>O</v>
      </c>
    </row>
    <row r="210" spans="1:15" ht="16.5" customHeight="1" x14ac:dyDescent="0.25">
      <c r="A210" s="19">
        <v>45761</v>
      </c>
      <c r="B210" s="22">
        <v>45748</v>
      </c>
      <c r="C210" s="16">
        <v>2025</v>
      </c>
      <c r="D210" s="18"/>
      <c r="E210" s="16">
        <v>61104000</v>
      </c>
      <c r="F210" s="43">
        <v>-16313.5</v>
      </c>
      <c r="G210" s="18" t="s">
        <v>388</v>
      </c>
      <c r="H210" s="18"/>
      <c r="I210" s="41" t="s">
        <v>416</v>
      </c>
      <c r="J210" s="3" t="str">
        <f>IFERROR(VLOOKUP(E210,BDD!A:I,3,FALSE),"")</f>
        <v>COÜT PRODUCTION</v>
      </c>
      <c r="K210" s="64" t="str">
        <f>IFERROR(VLOOKUP(E210,BDD!A:I,4,FALSE),"")</f>
        <v>SOUS TRAITANCE</v>
      </c>
      <c r="L210" s="64" t="str">
        <f>IF(J210="","",IF(IFERROR(VLOOKUP(E210,BDD!A:H,5,FALSE),"")=0,"",VLOOKUP(E210,BDD!A:H,5,FALSE)))</f>
        <v>SST</v>
      </c>
      <c r="M210" s="64" t="str">
        <f>IF(J210="","",IF(IFERROR(VLOOKUP(E210,BDD!A:G,6,FALSE),"")=0,"",VLOOKUP(E210,BDD!A:G,6,FALSE)))</f>
        <v>MARGE CHANTIER</v>
      </c>
      <c r="N210" s="64"/>
      <c r="O210" s="39" t="str">
        <f t="shared" si="36"/>
        <v>O</v>
      </c>
    </row>
    <row r="211" spans="1:15" ht="16.5" customHeight="1" x14ac:dyDescent="0.25">
      <c r="A211" s="19">
        <v>45761</v>
      </c>
      <c r="B211" s="22">
        <v>45748</v>
      </c>
      <c r="C211" s="16">
        <v>2025</v>
      </c>
      <c r="D211" s="18"/>
      <c r="E211" s="16">
        <v>77110000</v>
      </c>
      <c r="F211" s="43">
        <v>60</v>
      </c>
      <c r="G211" s="18" t="s">
        <v>388</v>
      </c>
      <c r="H211" s="18"/>
      <c r="I211" s="41" t="s">
        <v>416</v>
      </c>
      <c r="J211" s="65" t="str">
        <f>IFERROR(VLOOKUP(E211,BDD!A:I,3,FALSE),"")</f>
        <v>EXCEPTIONNEL</v>
      </c>
      <c r="K211" s="63" t="str">
        <f>IFERROR(VLOOKUP(E211,BDD!A:I,4,FALSE),"")</f>
        <v>PRODUITS EXCEPTIONNELS</v>
      </c>
      <c r="L211" s="63" t="str">
        <f>IF(J211="","",IF(IFERROR(VLOOKUP(E211,BDD!A:H,5,FALSE),"")=0,"",VLOOKUP(E211,BDD!A:H,5,FALSE)))</f>
        <v>PRODUITS EXCEPTIONNELS</v>
      </c>
      <c r="M211" s="63" t="str">
        <f>IF(J211="","",IF(IFERROR(VLOOKUP(E211,BDD!A:G,6,FALSE),"")=0,"",VLOOKUP(E211,BDD!A:G,6,FALSE)))</f>
        <v>RESULTAT AVANT IMPOT</v>
      </c>
      <c r="N211" s="63"/>
      <c r="O211" s="39" t="str">
        <f t="shared" si="36"/>
        <v>O</v>
      </c>
    </row>
    <row r="212" spans="1:15" ht="16.5" customHeight="1" x14ac:dyDescent="0.25">
      <c r="A212" s="19">
        <v>45761</v>
      </c>
      <c r="B212" s="22">
        <v>45748</v>
      </c>
      <c r="C212" s="16">
        <v>2025</v>
      </c>
      <c r="D212" s="18"/>
      <c r="E212" s="16">
        <v>61104000</v>
      </c>
      <c r="F212" s="43">
        <v>-7533.04</v>
      </c>
      <c r="G212" s="18" t="s">
        <v>388</v>
      </c>
      <c r="H212" s="18"/>
      <c r="I212" s="41" t="s">
        <v>416</v>
      </c>
      <c r="J212" s="3" t="str">
        <f>IFERROR(VLOOKUP(E212,BDD!A:I,3,FALSE),"")</f>
        <v>COÜT PRODUCTION</v>
      </c>
      <c r="K212" s="64" t="str">
        <f>IFERROR(VLOOKUP(E212,BDD!A:I,4,FALSE),"")</f>
        <v>SOUS TRAITANCE</v>
      </c>
      <c r="L212" s="64" t="str">
        <f>IF(J212="","",IF(IFERROR(VLOOKUP(E212,BDD!A:H,5,FALSE),"")=0,"",VLOOKUP(E212,BDD!A:H,5,FALSE)))</f>
        <v>SST</v>
      </c>
      <c r="M212" s="64" t="str">
        <f>IF(J212="","",IF(IFERROR(VLOOKUP(E212,BDD!A:G,6,FALSE),"")=0,"",VLOOKUP(E212,BDD!A:G,6,FALSE)))</f>
        <v>MARGE CHANTIER</v>
      </c>
      <c r="N212" s="64"/>
      <c r="O212" s="39" t="str">
        <f t="shared" si="36"/>
        <v>O</v>
      </c>
    </row>
    <row r="213" spans="1:15" ht="16.5" customHeight="1" x14ac:dyDescent="0.25">
      <c r="A213" s="19">
        <v>45761</v>
      </c>
      <c r="B213" s="22">
        <v>45748</v>
      </c>
      <c r="C213" s="16">
        <v>2025</v>
      </c>
      <c r="D213" s="18"/>
      <c r="E213" s="16">
        <v>61100000</v>
      </c>
      <c r="F213" s="43">
        <v>-145</v>
      </c>
      <c r="G213" s="18" t="s">
        <v>388</v>
      </c>
      <c r="H213" s="18"/>
      <c r="I213" s="41" t="s">
        <v>416</v>
      </c>
      <c r="J213" s="3" t="str">
        <f>IFERROR(VLOOKUP(E213,BDD!A:I,3,FALSE),"")</f>
        <v>COÜT PRODUCTION</v>
      </c>
      <c r="K213" s="64" t="str">
        <f>IFERROR(VLOOKUP(E213,BDD!A:I,4,FALSE),"")</f>
        <v>SOUS TRAITANCE</v>
      </c>
      <c r="L213" s="64" t="str">
        <f>IF(J213="","",IF(IFERROR(VLOOKUP(E213,BDD!A:H,5,FALSE),"")=0,"",VLOOKUP(E213,BDD!A:H,5,FALSE)))</f>
        <v>SST</v>
      </c>
      <c r="M213" s="64" t="str">
        <f>IF(J213="","",IF(IFERROR(VLOOKUP(E213,BDD!A:G,6,FALSE),"")=0,"",VLOOKUP(E213,BDD!A:G,6,FALSE)))</f>
        <v>MARGE CHANTIER</v>
      </c>
      <c r="N213" s="64"/>
      <c r="O213" s="39" t="str">
        <f t="shared" si="36"/>
        <v>O</v>
      </c>
    </row>
    <row r="214" spans="1:15" ht="16.5" customHeight="1" x14ac:dyDescent="0.25">
      <c r="A214" s="19">
        <v>45761</v>
      </c>
      <c r="B214" s="22">
        <v>45748</v>
      </c>
      <c r="C214" s="16">
        <v>2025</v>
      </c>
      <c r="D214" s="18"/>
      <c r="E214" s="16">
        <v>61104000</v>
      </c>
      <c r="F214" s="43">
        <v>-1545</v>
      </c>
      <c r="G214" s="18" t="s">
        <v>388</v>
      </c>
      <c r="H214" s="18"/>
      <c r="I214" s="41" t="s">
        <v>416</v>
      </c>
      <c r="J214" s="65" t="str">
        <f>IFERROR(VLOOKUP(E214,BDD!A:I,3,FALSE),"")</f>
        <v>COÜT PRODUCTION</v>
      </c>
      <c r="K214" s="63" t="str">
        <f>IFERROR(VLOOKUP(E214,BDD!A:I,4,FALSE),"")</f>
        <v>SOUS TRAITANCE</v>
      </c>
      <c r="L214" s="63" t="str">
        <f>IF(J214="","",IF(IFERROR(VLOOKUP(E214,BDD!A:H,5,FALSE),"")=0,"",VLOOKUP(E214,BDD!A:H,5,FALSE)))</f>
        <v>SST</v>
      </c>
      <c r="M214" s="63" t="str">
        <f>IF(J214="","",IF(IFERROR(VLOOKUP(E214,BDD!A:G,6,FALSE),"")=0,"",VLOOKUP(E214,BDD!A:G,6,FALSE)))</f>
        <v>MARGE CHANTIER</v>
      </c>
      <c r="N214" s="63"/>
      <c r="O214" s="39" t="str">
        <f t="shared" si="36"/>
        <v>O</v>
      </c>
    </row>
    <row r="215" spans="1:15" ht="16.5" customHeight="1" x14ac:dyDescent="0.25">
      <c r="A215" s="19">
        <v>45761</v>
      </c>
      <c r="B215" s="22">
        <v>45748</v>
      </c>
      <c r="C215" s="16">
        <v>2025</v>
      </c>
      <c r="D215" s="18"/>
      <c r="E215" s="16">
        <v>61100000</v>
      </c>
      <c r="F215" s="43">
        <v>-220</v>
      </c>
      <c r="G215" s="18" t="s">
        <v>388</v>
      </c>
      <c r="H215" s="18"/>
      <c r="I215" s="41" t="s">
        <v>416</v>
      </c>
      <c r="J215" s="3" t="str">
        <f>IFERROR(VLOOKUP(E215,BDD!A:I,3,FALSE),"")</f>
        <v>COÜT PRODUCTION</v>
      </c>
      <c r="K215" s="64" t="str">
        <f>IFERROR(VLOOKUP(E215,BDD!A:I,4,FALSE),"")</f>
        <v>SOUS TRAITANCE</v>
      </c>
      <c r="L215" s="64" t="str">
        <f>IF(J215="","",IF(IFERROR(VLOOKUP(E215,BDD!A:H,5,FALSE),"")=0,"",VLOOKUP(E215,BDD!A:H,5,FALSE)))</f>
        <v>SST</v>
      </c>
      <c r="M215" s="64" t="str">
        <f>IF(J215="","",IF(IFERROR(VLOOKUP(E215,BDD!A:G,6,FALSE),"")=0,"",VLOOKUP(E215,BDD!A:G,6,FALSE)))</f>
        <v>MARGE CHANTIER</v>
      </c>
      <c r="N215" s="64"/>
      <c r="O215" s="39" t="str">
        <f t="shared" si="36"/>
        <v>O</v>
      </c>
    </row>
    <row r="216" spans="1:15" ht="16.5" customHeight="1" x14ac:dyDescent="0.25">
      <c r="A216" s="19">
        <v>45761</v>
      </c>
      <c r="B216" s="22">
        <v>45748</v>
      </c>
      <c r="C216" s="16">
        <v>2025</v>
      </c>
      <c r="D216" s="18"/>
      <c r="E216" s="16">
        <v>61104000</v>
      </c>
      <c r="F216" s="43">
        <v>-645</v>
      </c>
      <c r="G216" s="18" t="s">
        <v>388</v>
      </c>
      <c r="H216" s="18"/>
      <c r="I216" s="41" t="s">
        <v>416</v>
      </c>
      <c r="J216" s="65" t="str">
        <f>IFERROR(VLOOKUP(E216,BDD!A:I,3,FALSE),"")</f>
        <v>COÜT PRODUCTION</v>
      </c>
      <c r="K216" s="63" t="str">
        <f>IFERROR(VLOOKUP(E216,BDD!A:I,4,FALSE),"")</f>
        <v>SOUS TRAITANCE</v>
      </c>
      <c r="L216" s="63" t="str">
        <f>IF(J216="","",IF(IFERROR(VLOOKUP(E216,BDD!A:H,5,FALSE),"")=0,"",VLOOKUP(E216,BDD!A:H,5,FALSE)))</f>
        <v>SST</v>
      </c>
      <c r="M216" s="63" t="str">
        <f>IF(J216="","",IF(IFERROR(VLOOKUP(E216,BDD!A:G,6,FALSE),"")=0,"",VLOOKUP(E216,BDD!A:G,6,FALSE)))</f>
        <v>MARGE CHANTIER</v>
      </c>
      <c r="N216" s="63"/>
      <c r="O216" s="39" t="str">
        <f t="shared" si="36"/>
        <v>O</v>
      </c>
    </row>
    <row r="217" spans="1:15" ht="16.5" customHeight="1" x14ac:dyDescent="0.25">
      <c r="A217" s="19">
        <v>45761</v>
      </c>
      <c r="B217" s="22">
        <v>45748</v>
      </c>
      <c r="C217" s="16">
        <v>2025</v>
      </c>
      <c r="D217" s="18"/>
      <c r="E217" s="16">
        <v>61552000</v>
      </c>
      <c r="F217" s="43">
        <v>-319</v>
      </c>
      <c r="G217" s="18" t="s">
        <v>388</v>
      </c>
      <c r="H217" s="18"/>
      <c r="I217" s="41" t="s">
        <v>416</v>
      </c>
      <c r="J217" s="3" t="str">
        <f>IFERROR(VLOOKUP(E217,BDD!A:I,3,FALSE),"")</f>
        <v>COÜT PRODUCTION</v>
      </c>
      <c r="K217" s="64" t="str">
        <f>IFERROR(VLOOKUP(E217,BDD!A:I,4,FALSE),"")</f>
        <v>MATERIEL</v>
      </c>
      <c r="L217" s="64" t="str">
        <f>IF(J217="","",IF(IFERROR(VLOOKUP(E217,BDD!A:H,5,FALSE),"")=0,"",VLOOKUP(E217,BDD!A:H,5,FALSE)))</f>
        <v>VEHICULE- ENTRETIEN</v>
      </c>
      <c r="M217" s="64" t="str">
        <f>IF(J217="","",IF(IFERROR(VLOOKUP(E217,BDD!A:G,6,FALSE),"")=0,"",VLOOKUP(E217,BDD!A:G,6,FALSE)))</f>
        <v>MARGE CHANTIER</v>
      </c>
      <c r="N217" s="64"/>
      <c r="O217" s="39" t="str">
        <f t="shared" si="36"/>
        <v>O</v>
      </c>
    </row>
    <row r="218" spans="1:15" ht="16.5" customHeight="1" x14ac:dyDescent="0.25">
      <c r="A218" s="19">
        <v>45762</v>
      </c>
      <c r="B218" s="22">
        <v>45748</v>
      </c>
      <c r="C218" s="16">
        <v>2025</v>
      </c>
      <c r="D218" s="18"/>
      <c r="E218" s="16">
        <v>61100000</v>
      </c>
      <c r="F218" s="43">
        <v>-602.29999999999995</v>
      </c>
      <c r="G218" s="18" t="s">
        <v>388</v>
      </c>
      <c r="H218" s="18"/>
      <c r="I218" s="41" t="s">
        <v>416</v>
      </c>
      <c r="J218" s="3" t="str">
        <f>IFERROR(VLOOKUP(E218,BDD!A:I,3,FALSE),"")</f>
        <v>COÜT PRODUCTION</v>
      </c>
      <c r="K218" s="64" t="str">
        <f>IFERROR(VLOOKUP(E218,BDD!A:I,4,FALSE),"")</f>
        <v>SOUS TRAITANCE</v>
      </c>
      <c r="L218" s="64" t="str">
        <f>IF(J218="","",IF(IFERROR(VLOOKUP(E218,BDD!A:H,5,FALSE),"")=0,"",VLOOKUP(E218,BDD!A:H,5,FALSE)))</f>
        <v>SST</v>
      </c>
      <c r="M218" s="64" t="str">
        <f>IF(J218="","",IF(IFERROR(VLOOKUP(E218,BDD!A:G,6,FALSE),"")=0,"",VLOOKUP(E218,BDD!A:G,6,FALSE)))</f>
        <v>MARGE CHANTIER</v>
      </c>
      <c r="N218" s="64"/>
      <c r="O218" s="39" t="str">
        <f t="shared" si="36"/>
        <v>O</v>
      </c>
    </row>
    <row r="219" spans="1:15" ht="16.5" customHeight="1" x14ac:dyDescent="0.25">
      <c r="A219" s="19">
        <v>45762</v>
      </c>
      <c r="B219" s="22">
        <v>45748</v>
      </c>
      <c r="C219" s="16">
        <v>2025</v>
      </c>
      <c r="D219" s="18"/>
      <c r="E219" s="16">
        <v>61100000</v>
      </c>
      <c r="F219" s="43">
        <v>-1347.5</v>
      </c>
      <c r="G219" s="18" t="s">
        <v>388</v>
      </c>
      <c r="H219" s="18"/>
      <c r="I219" s="41" t="s">
        <v>416</v>
      </c>
      <c r="J219" s="65" t="str">
        <f>IFERROR(VLOOKUP(E219,BDD!A:I,3,FALSE),"")</f>
        <v>COÜT PRODUCTION</v>
      </c>
      <c r="K219" s="63" t="str">
        <f>IFERROR(VLOOKUP(E219,BDD!A:I,4,FALSE),"")</f>
        <v>SOUS TRAITANCE</v>
      </c>
      <c r="L219" s="63" t="str">
        <f>IF(J219="","",IF(IFERROR(VLOOKUP(E219,BDD!A:H,5,FALSE),"")=0,"",VLOOKUP(E219,BDD!A:H,5,FALSE)))</f>
        <v>SST</v>
      </c>
      <c r="M219" s="63" t="str">
        <f>IF(J219="","",IF(IFERROR(VLOOKUP(E219,BDD!A:G,6,FALSE),"")=0,"",VLOOKUP(E219,BDD!A:G,6,FALSE)))</f>
        <v>MARGE CHANTIER</v>
      </c>
      <c r="N219" s="63"/>
      <c r="O219" s="39" t="str">
        <f t="shared" ref="O219:O254" si="37">IF(A219="","N",IF(A219="MULTIAGENCE","N","O"))</f>
        <v>O</v>
      </c>
    </row>
    <row r="220" spans="1:15" ht="16.5" customHeight="1" x14ac:dyDescent="0.25">
      <c r="A220" s="19">
        <v>45762</v>
      </c>
      <c r="B220" s="22">
        <v>45748</v>
      </c>
      <c r="C220" s="16">
        <v>2025</v>
      </c>
      <c r="D220" s="18"/>
      <c r="E220" s="16">
        <v>61104000</v>
      </c>
      <c r="F220" s="43">
        <v>-4286.5</v>
      </c>
      <c r="G220" s="18" t="s">
        <v>388</v>
      </c>
      <c r="H220" s="18"/>
      <c r="I220" s="41" t="s">
        <v>416</v>
      </c>
      <c r="J220" s="3" t="str">
        <f>IFERROR(VLOOKUP(E220,BDD!A:I,3,FALSE),"")</f>
        <v>COÜT PRODUCTION</v>
      </c>
      <c r="K220" s="64" t="str">
        <f>IFERROR(VLOOKUP(E220,BDD!A:I,4,FALSE),"")</f>
        <v>SOUS TRAITANCE</v>
      </c>
      <c r="L220" s="64" t="str">
        <f>IF(J220="","",IF(IFERROR(VLOOKUP(E220,BDD!A:H,5,FALSE),"")=0,"",VLOOKUP(E220,BDD!A:H,5,FALSE)))</f>
        <v>SST</v>
      </c>
      <c r="M220" s="64" t="str">
        <f>IF(J220="","",IF(IFERROR(VLOOKUP(E220,BDD!A:G,6,FALSE),"")=0,"",VLOOKUP(E220,BDD!A:G,6,FALSE)))</f>
        <v>MARGE CHANTIER</v>
      </c>
      <c r="N220" s="64"/>
      <c r="O220" s="39" t="str">
        <f t="shared" si="37"/>
        <v>O</v>
      </c>
    </row>
    <row r="221" spans="1:15" ht="16.5" customHeight="1" x14ac:dyDescent="0.25">
      <c r="A221" s="19">
        <v>45762</v>
      </c>
      <c r="B221" s="22">
        <v>45748</v>
      </c>
      <c r="C221" s="16">
        <v>2025</v>
      </c>
      <c r="D221" s="18"/>
      <c r="E221" s="16">
        <v>61100000</v>
      </c>
      <c r="F221" s="43">
        <v>-125</v>
      </c>
      <c r="G221" s="18" t="s">
        <v>388</v>
      </c>
      <c r="H221" s="18"/>
      <c r="I221" s="41" t="s">
        <v>416</v>
      </c>
      <c r="J221" s="65" t="str">
        <f>IFERROR(VLOOKUP(E221,BDD!A:I,3,FALSE),"")</f>
        <v>COÜT PRODUCTION</v>
      </c>
      <c r="K221" s="63" t="str">
        <f>IFERROR(VLOOKUP(E221,BDD!A:I,4,FALSE),"")</f>
        <v>SOUS TRAITANCE</v>
      </c>
      <c r="L221" s="63" t="str">
        <f>IF(J221="","",IF(IFERROR(VLOOKUP(E221,BDD!A:H,5,FALSE),"")=0,"",VLOOKUP(E221,BDD!A:H,5,FALSE)))</f>
        <v>SST</v>
      </c>
      <c r="M221" s="63" t="str">
        <f>IF(J221="","",IF(IFERROR(VLOOKUP(E221,BDD!A:G,6,FALSE),"")=0,"",VLOOKUP(E221,BDD!A:G,6,FALSE)))</f>
        <v>MARGE CHANTIER</v>
      </c>
      <c r="N221" s="63"/>
      <c r="O221" s="39" t="str">
        <f t="shared" si="37"/>
        <v>O</v>
      </c>
    </row>
    <row r="222" spans="1:15" ht="16.5" customHeight="1" x14ac:dyDescent="0.25">
      <c r="A222" s="19">
        <v>45762</v>
      </c>
      <c r="B222" s="22">
        <v>45748</v>
      </c>
      <c r="C222" s="16">
        <v>2025</v>
      </c>
      <c r="D222" s="18"/>
      <c r="E222" s="16">
        <v>61104000</v>
      </c>
      <c r="F222" s="43">
        <v>-1865</v>
      </c>
      <c r="G222" s="18" t="s">
        <v>388</v>
      </c>
      <c r="H222" s="18"/>
      <c r="I222" s="41" t="s">
        <v>416</v>
      </c>
      <c r="J222" s="3" t="str">
        <f>IFERROR(VLOOKUP(E222,BDD!A:I,3,FALSE),"")</f>
        <v>COÜT PRODUCTION</v>
      </c>
      <c r="K222" s="64" t="str">
        <f>IFERROR(VLOOKUP(E222,BDD!A:I,4,FALSE),"")</f>
        <v>SOUS TRAITANCE</v>
      </c>
      <c r="L222" s="64" t="str">
        <f>IF(J222="","",IF(IFERROR(VLOOKUP(E222,BDD!A:H,5,FALSE),"")=0,"",VLOOKUP(E222,BDD!A:H,5,FALSE)))</f>
        <v>SST</v>
      </c>
      <c r="M222" s="64" t="str">
        <f>IF(J222="","",IF(IFERROR(VLOOKUP(E222,BDD!A:G,6,FALSE),"")=0,"",VLOOKUP(E222,BDD!A:G,6,FALSE)))</f>
        <v>MARGE CHANTIER</v>
      </c>
      <c r="N222" s="64"/>
      <c r="O222" s="39" t="str">
        <f t="shared" si="37"/>
        <v>O</v>
      </c>
    </row>
    <row r="223" spans="1:15" ht="16.5" customHeight="1" x14ac:dyDescent="0.25">
      <c r="A223" s="19">
        <v>45762</v>
      </c>
      <c r="B223" s="22">
        <v>45748</v>
      </c>
      <c r="C223" s="16">
        <v>2025</v>
      </c>
      <c r="D223" s="18"/>
      <c r="E223" s="16">
        <v>60220000</v>
      </c>
      <c r="F223" s="43">
        <v>-3232.76</v>
      </c>
      <c r="G223" s="18" t="s">
        <v>388</v>
      </c>
      <c r="H223" s="18"/>
      <c r="I223" s="41" t="s">
        <v>416</v>
      </c>
      <c r="J223" s="3" t="str">
        <f>IFERROR(VLOOKUP(E223,BDD!A:I,3,FALSE),"")</f>
        <v>COÜT PRODUCTION</v>
      </c>
      <c r="K223" s="64" t="str">
        <f>IFERROR(VLOOKUP(E223,BDD!A:I,4,FALSE),"")</f>
        <v>ACHATS</v>
      </c>
      <c r="L223" s="64" t="str">
        <f>IF(J223="","",IF(IFERROR(VLOOKUP(E223,BDD!A:H,5,FALSE),"")=0,"",VLOOKUP(E223,BDD!A:H,5,FALSE)))</f>
        <v>FOURNITURE</v>
      </c>
      <c r="M223" s="64" t="str">
        <f>IF(J223="","",IF(IFERROR(VLOOKUP(E223,BDD!A:G,6,FALSE),"")=0,"",VLOOKUP(E223,BDD!A:G,6,FALSE)))</f>
        <v>MARGE CHANTIER</v>
      </c>
      <c r="N223" s="64"/>
      <c r="O223" s="39" t="str">
        <f t="shared" si="37"/>
        <v>O</v>
      </c>
    </row>
    <row r="224" spans="1:15" ht="16.5" customHeight="1" x14ac:dyDescent="0.25">
      <c r="A224" s="19">
        <v>45762</v>
      </c>
      <c r="B224" s="22">
        <v>45748</v>
      </c>
      <c r="C224" s="16">
        <v>2025</v>
      </c>
      <c r="D224" s="18"/>
      <c r="E224" s="16">
        <v>60220000</v>
      </c>
      <c r="F224" s="43">
        <v>-3512.24</v>
      </c>
      <c r="G224" s="18" t="s">
        <v>388</v>
      </c>
      <c r="H224" s="18"/>
      <c r="I224" s="41" t="s">
        <v>416</v>
      </c>
      <c r="J224" s="65" t="str">
        <f>IFERROR(VLOOKUP(E224,BDD!A:I,3,FALSE),"")</f>
        <v>COÜT PRODUCTION</v>
      </c>
      <c r="K224" s="63" t="str">
        <f>IFERROR(VLOOKUP(E224,BDD!A:I,4,FALSE),"")</f>
        <v>ACHATS</v>
      </c>
      <c r="L224" s="63" t="str">
        <f>IF(J224="","",IF(IFERROR(VLOOKUP(E224,BDD!A:H,5,FALSE),"")=0,"",VLOOKUP(E224,BDD!A:H,5,FALSE)))</f>
        <v>FOURNITURE</v>
      </c>
      <c r="M224" s="63" t="str">
        <f>IF(J224="","",IF(IFERROR(VLOOKUP(E224,BDD!A:G,6,FALSE),"")=0,"",VLOOKUP(E224,BDD!A:G,6,FALSE)))</f>
        <v>MARGE CHANTIER</v>
      </c>
      <c r="N224" s="63"/>
      <c r="O224" s="39" t="str">
        <f t="shared" si="37"/>
        <v>O</v>
      </c>
    </row>
    <row r="225" spans="1:15" ht="16.5" customHeight="1" x14ac:dyDescent="0.25">
      <c r="A225" s="19">
        <v>45762</v>
      </c>
      <c r="B225" s="22">
        <v>45748</v>
      </c>
      <c r="C225" s="16">
        <v>2025</v>
      </c>
      <c r="D225" s="18"/>
      <c r="E225" s="16">
        <v>60614000</v>
      </c>
      <c r="F225" s="43">
        <v>-214.61</v>
      </c>
      <c r="G225" s="18" t="s">
        <v>388</v>
      </c>
      <c r="H225" s="18"/>
      <c r="I225" s="41" t="s">
        <v>419</v>
      </c>
      <c r="J225" s="65" t="str">
        <f>IFERROR(VLOOKUP(E225,BDD!A:I,3,FALSE),"")</f>
        <v>COÜT PRODUCTION</v>
      </c>
      <c r="K225" s="63" t="str">
        <f>IFERROR(VLOOKUP(E225,BDD!A:I,4,FALSE),"")</f>
        <v>MATERIEL</v>
      </c>
      <c r="L225" s="63" t="str">
        <f>IF(J225="","",IF(IFERROR(VLOOKUP(E225,BDD!A:H,5,FALSE),"")=0,"",VLOOKUP(E225,BDD!A:H,5,FALSE)))</f>
        <v>VEHICULE -CARBURANT</v>
      </c>
      <c r="M225" s="63" t="str">
        <f>IF(J225="","",IF(IFERROR(VLOOKUP(E225,BDD!A:G,6,FALSE),"")=0,"",VLOOKUP(E225,BDD!A:G,6,FALSE)))</f>
        <v>MARGE CHANTIER</v>
      </c>
      <c r="N225" s="63"/>
      <c r="O225" s="39" t="str">
        <f t="shared" si="37"/>
        <v>O</v>
      </c>
    </row>
    <row r="226" spans="1:15" ht="16.5" customHeight="1" x14ac:dyDescent="0.25">
      <c r="A226" s="19">
        <v>45762</v>
      </c>
      <c r="B226" s="22">
        <v>45748</v>
      </c>
      <c r="C226" s="16">
        <v>2025</v>
      </c>
      <c r="D226" s="18"/>
      <c r="E226" s="16">
        <v>61552000</v>
      </c>
      <c r="F226" s="43">
        <v>-146.58000000000001</v>
      </c>
      <c r="G226" s="18" t="s">
        <v>388</v>
      </c>
      <c r="H226" s="18"/>
      <c r="I226" s="41" t="s">
        <v>419</v>
      </c>
      <c r="J226" s="3" t="str">
        <f>IFERROR(VLOOKUP(E226,BDD!A:I,3,FALSE),"")</f>
        <v>COÜT PRODUCTION</v>
      </c>
      <c r="K226" s="64" t="str">
        <f>IFERROR(VLOOKUP(E226,BDD!A:I,4,FALSE),"")</f>
        <v>MATERIEL</v>
      </c>
      <c r="L226" s="64" t="str">
        <f>IF(J226="","",IF(IFERROR(VLOOKUP(E226,BDD!A:H,5,FALSE),"")=0,"",VLOOKUP(E226,BDD!A:H,5,FALSE)))</f>
        <v>VEHICULE- ENTRETIEN</v>
      </c>
      <c r="M226" s="64" t="str">
        <f>IF(J226="","",IF(IFERROR(VLOOKUP(E226,BDD!A:G,6,FALSE),"")=0,"",VLOOKUP(E226,BDD!A:G,6,FALSE)))</f>
        <v>MARGE CHANTIER</v>
      </c>
      <c r="N226" s="64"/>
      <c r="O226" s="39" t="str">
        <f t="shared" si="37"/>
        <v>O</v>
      </c>
    </row>
    <row r="227" spans="1:15" ht="16.5" customHeight="1" x14ac:dyDescent="0.25">
      <c r="A227" s="19">
        <v>45762</v>
      </c>
      <c r="B227" s="22">
        <v>45748</v>
      </c>
      <c r="C227" s="16">
        <v>2025</v>
      </c>
      <c r="D227" s="18"/>
      <c r="E227" s="16">
        <v>62510000</v>
      </c>
      <c r="F227" s="43">
        <v>-7.5</v>
      </c>
      <c r="G227" s="18" t="s">
        <v>388</v>
      </c>
      <c r="H227" s="18"/>
      <c r="I227" s="41" t="s">
        <v>419</v>
      </c>
      <c r="J227" s="65" t="str">
        <f>IFERROR(VLOOKUP(E227,BDD!A:I,3,FALSE),"")</f>
        <v>STRUCTURE</v>
      </c>
      <c r="K227" s="63" t="str">
        <f>IFERROR(VLOOKUP(E227,BDD!A:I,4,FALSE),"")</f>
        <v>FRAIS AGENCE</v>
      </c>
      <c r="L227" s="63" t="str">
        <f>IF(J227="","",IF(IFERROR(VLOOKUP(E227,BDD!A:H,5,FALSE),"")=0,"",VLOOKUP(E227,BDD!A:H,5,FALSE)))</f>
        <v>FRAIS DE DEPLACEMENT</v>
      </c>
      <c r="M227" s="63" t="str">
        <f>IF(J227="","",IF(IFERROR(VLOOKUP(E227,BDD!A:G,6,FALSE),"")=0,"",VLOOKUP(E227,BDD!A:G,6,FALSE)))</f>
        <v>EBE</v>
      </c>
      <c r="N227" s="63"/>
      <c r="O227" s="39" t="str">
        <f t="shared" si="37"/>
        <v>O</v>
      </c>
    </row>
    <row r="228" spans="1:15" ht="16.5" customHeight="1" x14ac:dyDescent="0.25">
      <c r="A228" s="19">
        <v>45762</v>
      </c>
      <c r="B228" s="22">
        <v>45748</v>
      </c>
      <c r="C228" s="16">
        <v>2025</v>
      </c>
      <c r="D228" s="18"/>
      <c r="E228" s="16">
        <v>62570000</v>
      </c>
      <c r="F228" s="43">
        <v>-18.73</v>
      </c>
      <c r="G228" s="18" t="s">
        <v>388</v>
      </c>
      <c r="H228" s="18"/>
      <c r="I228" s="41" t="s">
        <v>419</v>
      </c>
      <c r="J228" s="3" t="str">
        <f>IFERROR(VLOOKUP(E228,BDD!A:I,3,FALSE),"")</f>
        <v>STRUCTURE</v>
      </c>
      <c r="K228" s="64" t="str">
        <f>IFERROR(VLOOKUP(E228,BDD!A:I,4,FALSE),"")</f>
        <v>FRAIS AGENCE</v>
      </c>
      <c r="L228" s="64" t="str">
        <f>IF(J228="","",IF(IFERROR(VLOOKUP(E228,BDD!A:H,5,FALSE),"")=0,"",VLOOKUP(E228,BDD!A:H,5,FALSE)))</f>
        <v>FRAIS DE DEPLACEMENT</v>
      </c>
      <c r="M228" s="64" t="str">
        <f>IF(J228="","",IF(IFERROR(VLOOKUP(E228,BDD!A:G,6,FALSE),"")=0,"",VLOOKUP(E228,BDD!A:G,6,FALSE)))</f>
        <v>EBE</v>
      </c>
      <c r="N228" s="64"/>
      <c r="O228" s="39" t="str">
        <f t="shared" si="37"/>
        <v>O</v>
      </c>
    </row>
    <row r="229" spans="1:15" ht="16.5" customHeight="1" x14ac:dyDescent="0.25">
      <c r="A229" s="19">
        <v>45762</v>
      </c>
      <c r="B229" s="22">
        <v>45748</v>
      </c>
      <c r="C229" s="16">
        <v>2025</v>
      </c>
      <c r="D229" s="18"/>
      <c r="E229" s="16">
        <v>60614000</v>
      </c>
      <c r="F229" s="43">
        <v>-433.09</v>
      </c>
      <c r="G229" s="18" t="s">
        <v>388</v>
      </c>
      <c r="H229" s="18"/>
      <c r="I229" s="41" t="s">
        <v>419</v>
      </c>
      <c r="J229" s="65" t="str">
        <f>IFERROR(VLOOKUP(E229,BDD!A:I,3,FALSE),"")</f>
        <v>COÜT PRODUCTION</v>
      </c>
      <c r="K229" s="63" t="str">
        <f>IFERROR(VLOOKUP(E229,BDD!A:I,4,FALSE),"")</f>
        <v>MATERIEL</v>
      </c>
      <c r="L229" s="63" t="str">
        <f>IF(J229="","",IF(IFERROR(VLOOKUP(E229,BDD!A:H,5,FALSE),"")=0,"",VLOOKUP(E229,BDD!A:H,5,FALSE)))</f>
        <v>VEHICULE -CARBURANT</v>
      </c>
      <c r="M229" s="63" t="str">
        <f>IF(J229="","",IF(IFERROR(VLOOKUP(E229,BDD!A:G,6,FALSE),"")=0,"",VLOOKUP(E229,BDD!A:G,6,FALSE)))</f>
        <v>MARGE CHANTIER</v>
      </c>
      <c r="N229" s="63"/>
      <c r="O229" s="39" t="str">
        <f t="shared" si="37"/>
        <v>O</v>
      </c>
    </row>
    <row r="230" spans="1:15" ht="16.5" customHeight="1" x14ac:dyDescent="0.25">
      <c r="A230" s="19">
        <v>45762</v>
      </c>
      <c r="B230" s="22">
        <v>45748</v>
      </c>
      <c r="C230" s="16">
        <v>2025</v>
      </c>
      <c r="D230" s="18"/>
      <c r="E230" s="16">
        <v>62510000</v>
      </c>
      <c r="F230" s="43">
        <v>-359</v>
      </c>
      <c r="G230" s="18" t="s">
        <v>388</v>
      </c>
      <c r="H230" s="18"/>
      <c r="I230" s="41" t="s">
        <v>419</v>
      </c>
      <c r="J230" s="3" t="str">
        <f>IFERROR(VLOOKUP(E230,BDD!A:I,3,FALSE),"")</f>
        <v>STRUCTURE</v>
      </c>
      <c r="K230" s="64" t="str">
        <f>IFERROR(VLOOKUP(E230,BDD!A:I,4,FALSE),"")</f>
        <v>FRAIS AGENCE</v>
      </c>
      <c r="L230" s="64" t="str">
        <f>IF(J230="","",IF(IFERROR(VLOOKUP(E230,BDD!A:H,5,FALSE),"")=0,"",VLOOKUP(E230,BDD!A:H,5,FALSE)))</f>
        <v>FRAIS DE DEPLACEMENT</v>
      </c>
      <c r="M230" s="64" t="str">
        <f>IF(J230="","",IF(IFERROR(VLOOKUP(E230,BDD!A:G,6,FALSE),"")=0,"",VLOOKUP(E230,BDD!A:G,6,FALSE)))</f>
        <v>EBE</v>
      </c>
      <c r="N230" s="64"/>
      <c r="O230" s="39" t="str">
        <f t="shared" si="37"/>
        <v>O</v>
      </c>
    </row>
    <row r="231" spans="1:15" ht="16.5" customHeight="1" x14ac:dyDescent="0.25">
      <c r="A231" s="19">
        <v>45762</v>
      </c>
      <c r="B231" s="22">
        <v>45748</v>
      </c>
      <c r="C231" s="16">
        <v>2025</v>
      </c>
      <c r="D231" s="18"/>
      <c r="E231" s="16">
        <v>62511000</v>
      </c>
      <c r="F231" s="43">
        <v>-6.4</v>
      </c>
      <c r="G231" s="18" t="s">
        <v>388</v>
      </c>
      <c r="H231" s="18"/>
      <c r="I231" s="41" t="s">
        <v>419</v>
      </c>
      <c r="J231" s="65" t="str">
        <f>IFERROR(VLOOKUP(E231,BDD!A:I,3,FALSE),"")</f>
        <v>STRUCTURE</v>
      </c>
      <c r="K231" s="63" t="str">
        <f>IFERROR(VLOOKUP(E231,BDD!A:I,4,FALSE),"")</f>
        <v>FRAIS AGENCE</v>
      </c>
      <c r="L231" s="63" t="str">
        <f>IF(J231="","",IF(IFERROR(VLOOKUP(E231,BDD!A:H,5,FALSE),"")=0,"",VLOOKUP(E231,BDD!A:H,5,FALSE)))</f>
        <v>FRAIS DE DEPLACEMENT</v>
      </c>
      <c r="M231" s="63" t="str">
        <f>IF(J231="","",IF(IFERROR(VLOOKUP(E231,BDD!A:G,6,FALSE),"")=0,"",VLOOKUP(E231,BDD!A:G,6,FALSE)))</f>
        <v>EBE</v>
      </c>
      <c r="N231" s="63"/>
      <c r="O231" s="39" t="str">
        <f t="shared" si="37"/>
        <v>O</v>
      </c>
    </row>
    <row r="232" spans="1:15" ht="16.5" customHeight="1" x14ac:dyDescent="0.25">
      <c r="A232" s="19">
        <v>45762</v>
      </c>
      <c r="B232" s="22">
        <v>45748</v>
      </c>
      <c r="C232" s="16">
        <v>2025</v>
      </c>
      <c r="D232" s="18"/>
      <c r="E232" s="16">
        <v>62810000</v>
      </c>
      <c r="F232" s="43">
        <v>-25.58</v>
      </c>
      <c r="G232" s="18" t="s">
        <v>388</v>
      </c>
      <c r="H232" s="18"/>
      <c r="I232" s="41" t="s">
        <v>419</v>
      </c>
      <c r="J232" s="3" t="str">
        <f>IFERROR(VLOOKUP(E232,BDD!A:I,3,FALSE),"")</f>
        <v>STRUCTURE</v>
      </c>
      <c r="K232" s="64" t="str">
        <f>IFERROR(VLOOKUP(E232,BDD!A:I,4,FALSE),"")</f>
        <v>FRAIS GENERAUX</v>
      </c>
      <c r="L232" s="64" t="str">
        <f>IF(J232="","",IF(IFERROR(VLOOKUP(E232,BDD!A:H,5,FALSE),"")=0,"",VLOOKUP(E232,BDD!A:H,5,FALSE)))</f>
        <v>DIVERS</v>
      </c>
      <c r="M232" s="64" t="str">
        <f>IF(J232="","",IF(IFERROR(VLOOKUP(E232,BDD!A:G,6,FALSE),"")=0,"",VLOOKUP(E232,BDD!A:G,6,FALSE)))</f>
        <v>EBE</v>
      </c>
      <c r="N232" s="64"/>
      <c r="O232" s="39" t="str">
        <f t="shared" si="37"/>
        <v>O</v>
      </c>
    </row>
    <row r="233" spans="1:15" ht="16.5" customHeight="1" x14ac:dyDescent="0.25">
      <c r="A233" s="19">
        <v>45762</v>
      </c>
      <c r="B233" s="22">
        <v>45748</v>
      </c>
      <c r="C233" s="16">
        <v>2025</v>
      </c>
      <c r="D233" s="18"/>
      <c r="E233" s="16">
        <v>61552000</v>
      </c>
      <c r="F233" s="43">
        <v>-1.66</v>
      </c>
      <c r="G233" s="18" t="s">
        <v>388</v>
      </c>
      <c r="H233" s="18"/>
      <c r="I233" s="41" t="s">
        <v>423</v>
      </c>
      <c r="J233" s="65" t="str">
        <f>IFERROR(VLOOKUP(E233,BDD!A:I,3,FALSE),"")</f>
        <v>COÜT PRODUCTION</v>
      </c>
      <c r="K233" s="63" t="str">
        <f>IFERROR(VLOOKUP(E233,BDD!A:I,4,FALSE),"")</f>
        <v>MATERIEL</v>
      </c>
      <c r="L233" s="63" t="str">
        <f>IF(J233="","",IF(IFERROR(VLOOKUP(E233,BDD!A:H,5,FALSE),"")=0,"",VLOOKUP(E233,BDD!A:H,5,FALSE)))</f>
        <v>VEHICULE- ENTRETIEN</v>
      </c>
      <c r="M233" s="63" t="str">
        <f>IF(J233="","",IF(IFERROR(VLOOKUP(E233,BDD!A:G,6,FALSE),"")=0,"",VLOOKUP(E233,BDD!A:G,6,FALSE)))</f>
        <v>MARGE CHANTIER</v>
      </c>
      <c r="N233" s="63"/>
      <c r="O233" s="39" t="str">
        <f t="shared" si="37"/>
        <v>O</v>
      </c>
    </row>
    <row r="234" spans="1:15" ht="16.5" customHeight="1" x14ac:dyDescent="0.25">
      <c r="A234" s="19">
        <v>45762</v>
      </c>
      <c r="B234" s="22">
        <v>45748</v>
      </c>
      <c r="C234" s="16">
        <v>2025</v>
      </c>
      <c r="D234" s="18"/>
      <c r="E234" s="16">
        <v>62510000</v>
      </c>
      <c r="F234" s="43">
        <v>-44.5</v>
      </c>
      <c r="G234" s="18" t="s">
        <v>388</v>
      </c>
      <c r="H234" s="18"/>
      <c r="I234" s="41" t="s">
        <v>423</v>
      </c>
      <c r="J234" s="3" t="str">
        <f>IFERROR(VLOOKUP(E234,BDD!A:I,3,FALSE),"")</f>
        <v>STRUCTURE</v>
      </c>
      <c r="K234" s="64" t="str">
        <f>IFERROR(VLOOKUP(E234,BDD!A:I,4,FALSE),"")</f>
        <v>FRAIS AGENCE</v>
      </c>
      <c r="L234" s="64" t="str">
        <f>IF(J234="","",IF(IFERROR(VLOOKUP(E234,BDD!A:H,5,FALSE),"")=0,"",VLOOKUP(E234,BDD!A:H,5,FALSE)))</f>
        <v>FRAIS DE DEPLACEMENT</v>
      </c>
      <c r="M234" s="64" t="str">
        <f>IF(J234="","",IF(IFERROR(VLOOKUP(E234,BDD!A:G,6,FALSE),"")=0,"",VLOOKUP(E234,BDD!A:G,6,FALSE)))</f>
        <v>EBE</v>
      </c>
      <c r="N234" s="64"/>
      <c r="O234" s="39" t="str">
        <f t="shared" si="37"/>
        <v>O</v>
      </c>
    </row>
    <row r="235" spans="1:15" ht="16.5" customHeight="1" x14ac:dyDescent="0.25">
      <c r="A235" s="19">
        <v>45762</v>
      </c>
      <c r="B235" s="22">
        <v>45748</v>
      </c>
      <c r="C235" s="16">
        <v>2025</v>
      </c>
      <c r="D235" s="18"/>
      <c r="E235" s="16">
        <v>61552000</v>
      </c>
      <c r="F235" s="43">
        <v>-75.44</v>
      </c>
      <c r="G235" s="18" t="s">
        <v>388</v>
      </c>
      <c r="H235" s="18"/>
      <c r="I235" s="41" t="s">
        <v>423</v>
      </c>
      <c r="J235" s="3" t="str">
        <f>IFERROR(VLOOKUP(E235,BDD!A:I,3,FALSE),"")</f>
        <v>COÜT PRODUCTION</v>
      </c>
      <c r="K235" s="64" t="str">
        <f>IFERROR(VLOOKUP(E235,BDD!A:I,4,FALSE),"")</f>
        <v>MATERIEL</v>
      </c>
      <c r="L235" s="64" t="str">
        <f>IF(J235="","",IF(IFERROR(VLOOKUP(E235,BDD!A:H,5,FALSE),"")=0,"",VLOOKUP(E235,BDD!A:H,5,FALSE)))</f>
        <v>VEHICULE- ENTRETIEN</v>
      </c>
      <c r="M235" s="64" t="str">
        <f>IF(J235="","",IF(IFERROR(VLOOKUP(E235,BDD!A:G,6,FALSE),"")=0,"",VLOOKUP(E235,BDD!A:G,6,FALSE)))</f>
        <v>MARGE CHANTIER</v>
      </c>
      <c r="N235" s="64"/>
      <c r="O235" s="39" t="str">
        <f t="shared" si="37"/>
        <v>O</v>
      </c>
    </row>
    <row r="236" spans="1:15" ht="16.5" customHeight="1" x14ac:dyDescent="0.25">
      <c r="A236" s="19">
        <v>45762</v>
      </c>
      <c r="B236" s="22">
        <v>45748</v>
      </c>
      <c r="C236" s="16">
        <v>2025</v>
      </c>
      <c r="D236" s="18"/>
      <c r="E236" s="16">
        <v>61552000</v>
      </c>
      <c r="F236" s="43">
        <v>-117.1</v>
      </c>
      <c r="G236" s="18" t="s">
        <v>388</v>
      </c>
      <c r="H236" s="18"/>
      <c r="I236" s="41" t="s">
        <v>423</v>
      </c>
      <c r="J236" s="65" t="str">
        <f>IFERROR(VLOOKUP(E236,BDD!A:I,3,FALSE),"")</f>
        <v>COÜT PRODUCTION</v>
      </c>
      <c r="K236" s="63" t="str">
        <f>IFERROR(VLOOKUP(E236,BDD!A:I,4,FALSE),"")</f>
        <v>MATERIEL</v>
      </c>
      <c r="L236" s="63" t="str">
        <f>IF(J236="","",IF(IFERROR(VLOOKUP(E236,BDD!A:H,5,FALSE),"")=0,"",VLOOKUP(E236,BDD!A:H,5,FALSE)))</f>
        <v>VEHICULE- ENTRETIEN</v>
      </c>
      <c r="M236" s="63" t="str">
        <f>IF(J236="","",IF(IFERROR(VLOOKUP(E236,BDD!A:G,6,FALSE),"")=0,"",VLOOKUP(E236,BDD!A:G,6,FALSE)))</f>
        <v>MARGE CHANTIER</v>
      </c>
      <c r="N236" s="63"/>
      <c r="O236" s="39" t="str">
        <f t="shared" si="37"/>
        <v>O</v>
      </c>
    </row>
    <row r="237" spans="1:15" ht="16.5" customHeight="1" x14ac:dyDescent="0.25">
      <c r="A237" s="19">
        <v>45762</v>
      </c>
      <c r="B237" s="22">
        <v>45748</v>
      </c>
      <c r="C237" s="16">
        <v>2025</v>
      </c>
      <c r="D237" s="18"/>
      <c r="E237" s="16">
        <v>62510000</v>
      </c>
      <c r="F237" s="43">
        <v>-66.650000000000006</v>
      </c>
      <c r="G237" s="18" t="s">
        <v>388</v>
      </c>
      <c r="H237" s="18"/>
      <c r="I237" s="41" t="s">
        <v>423</v>
      </c>
      <c r="J237" s="3" t="str">
        <f>IFERROR(VLOOKUP(E237,BDD!A:I,3,FALSE),"")</f>
        <v>STRUCTURE</v>
      </c>
      <c r="K237" s="64" t="str">
        <f>IFERROR(VLOOKUP(E237,BDD!A:I,4,FALSE),"")</f>
        <v>FRAIS AGENCE</v>
      </c>
      <c r="L237" s="64" t="str">
        <f>IF(J237="","",IF(IFERROR(VLOOKUP(E237,BDD!A:H,5,FALSE),"")=0,"",VLOOKUP(E237,BDD!A:H,5,FALSE)))</f>
        <v>FRAIS DE DEPLACEMENT</v>
      </c>
      <c r="M237" s="64" t="str">
        <f>IF(J237="","",IF(IFERROR(VLOOKUP(E237,BDD!A:G,6,FALSE),"")=0,"",VLOOKUP(E237,BDD!A:G,6,FALSE)))</f>
        <v>EBE</v>
      </c>
      <c r="N237" s="64"/>
      <c r="O237" s="39" t="str">
        <f t="shared" si="37"/>
        <v>O</v>
      </c>
    </row>
    <row r="238" spans="1:15" ht="16.5" customHeight="1" x14ac:dyDescent="0.25">
      <c r="A238" s="19">
        <v>45762</v>
      </c>
      <c r="B238" s="22">
        <v>45748</v>
      </c>
      <c r="C238" s="16">
        <v>2025</v>
      </c>
      <c r="D238" s="18"/>
      <c r="E238" s="16">
        <v>61552000</v>
      </c>
      <c r="F238" s="43">
        <v>-166.67</v>
      </c>
      <c r="G238" s="18" t="s">
        <v>388</v>
      </c>
      <c r="H238" s="18"/>
      <c r="I238" s="41" t="s">
        <v>423</v>
      </c>
      <c r="J238" s="65" t="str">
        <f>IFERROR(VLOOKUP(E238,BDD!A:I,3,FALSE),"")</f>
        <v>COÜT PRODUCTION</v>
      </c>
      <c r="K238" s="63" t="str">
        <f>IFERROR(VLOOKUP(E238,BDD!A:I,4,FALSE),"")</f>
        <v>MATERIEL</v>
      </c>
      <c r="L238" s="63" t="str">
        <f>IF(J238="","",IF(IFERROR(VLOOKUP(E238,BDD!A:H,5,FALSE),"")=0,"",VLOOKUP(E238,BDD!A:H,5,FALSE)))</f>
        <v>VEHICULE- ENTRETIEN</v>
      </c>
      <c r="M238" s="63" t="str">
        <f>IF(J238="","",IF(IFERROR(VLOOKUP(E238,BDD!A:G,6,FALSE),"")=0,"",VLOOKUP(E238,BDD!A:G,6,FALSE)))</f>
        <v>MARGE CHANTIER</v>
      </c>
      <c r="N238" s="63"/>
      <c r="O238" s="39" t="str">
        <f t="shared" si="37"/>
        <v>O</v>
      </c>
    </row>
    <row r="239" spans="1:15" ht="16.5" customHeight="1" x14ac:dyDescent="0.25">
      <c r="A239" s="19">
        <v>45762</v>
      </c>
      <c r="B239" s="22">
        <v>45748</v>
      </c>
      <c r="C239" s="16">
        <v>2025</v>
      </c>
      <c r="D239" s="18"/>
      <c r="E239" s="16">
        <v>60220000</v>
      </c>
      <c r="F239" s="43">
        <v>-20</v>
      </c>
      <c r="G239" s="18" t="s">
        <v>388</v>
      </c>
      <c r="H239" s="18"/>
      <c r="I239" s="41" t="s">
        <v>423</v>
      </c>
      <c r="J239" s="3" t="str">
        <f>IFERROR(VLOOKUP(E239,BDD!A:I,3,FALSE),"")</f>
        <v>COÜT PRODUCTION</v>
      </c>
      <c r="K239" s="64" t="str">
        <f>IFERROR(VLOOKUP(E239,BDD!A:I,4,FALSE),"")</f>
        <v>ACHATS</v>
      </c>
      <c r="L239" s="64" t="str">
        <f>IF(J239="","",IF(IFERROR(VLOOKUP(E239,BDD!A:H,5,FALSE),"")=0,"",VLOOKUP(E239,BDD!A:H,5,FALSE)))</f>
        <v>FOURNITURE</v>
      </c>
      <c r="M239" s="64" t="str">
        <f>IF(J239="","",IF(IFERROR(VLOOKUP(E239,BDD!A:G,6,FALSE),"")=0,"",VLOOKUP(E239,BDD!A:G,6,FALSE)))</f>
        <v>MARGE CHANTIER</v>
      </c>
      <c r="N239" s="64"/>
      <c r="O239" s="39" t="str">
        <f t="shared" si="37"/>
        <v>O</v>
      </c>
    </row>
    <row r="240" spans="1:15" ht="16.5" customHeight="1" x14ac:dyDescent="0.25">
      <c r="A240" s="19">
        <v>45762</v>
      </c>
      <c r="B240" s="22">
        <v>45748</v>
      </c>
      <c r="C240" s="16">
        <v>2025</v>
      </c>
      <c r="D240" s="18"/>
      <c r="E240" s="16">
        <v>62510000</v>
      </c>
      <c r="F240" s="43">
        <v>-146.91</v>
      </c>
      <c r="G240" s="18" t="s">
        <v>388</v>
      </c>
      <c r="H240" s="18"/>
      <c r="I240" s="41" t="s">
        <v>423</v>
      </c>
      <c r="J240" s="65" t="str">
        <f>IFERROR(VLOOKUP(E240,BDD!A:I,3,FALSE),"")</f>
        <v>STRUCTURE</v>
      </c>
      <c r="K240" s="63" t="str">
        <f>IFERROR(VLOOKUP(E240,BDD!A:I,4,FALSE),"")</f>
        <v>FRAIS AGENCE</v>
      </c>
      <c r="L240" s="63" t="str">
        <f>IF(J240="","",IF(IFERROR(VLOOKUP(E240,BDD!A:H,5,FALSE),"")=0,"",VLOOKUP(E240,BDD!A:H,5,FALSE)))</f>
        <v>FRAIS DE DEPLACEMENT</v>
      </c>
      <c r="M240" s="63" t="str">
        <f>IF(J240="","",IF(IFERROR(VLOOKUP(E240,BDD!A:G,6,FALSE),"")=0,"",VLOOKUP(E240,BDD!A:G,6,FALSE)))</f>
        <v>EBE</v>
      </c>
      <c r="N240" s="63"/>
      <c r="O240" s="39" t="str">
        <f t="shared" si="37"/>
        <v>O</v>
      </c>
    </row>
    <row r="241" spans="1:15" ht="16.5" customHeight="1" x14ac:dyDescent="0.25">
      <c r="A241" s="19">
        <v>45762</v>
      </c>
      <c r="B241" s="22">
        <v>45748</v>
      </c>
      <c r="C241" s="16">
        <v>2025</v>
      </c>
      <c r="D241" s="18"/>
      <c r="E241" s="16">
        <v>61100000</v>
      </c>
      <c r="F241" s="43">
        <v>-8020</v>
      </c>
      <c r="G241" s="18" t="s">
        <v>388</v>
      </c>
      <c r="H241" s="18"/>
      <c r="I241" s="41" t="s">
        <v>416</v>
      </c>
      <c r="J241" s="3" t="str">
        <f>IFERROR(VLOOKUP(E241,BDD!A:I,3,FALSE),"")</f>
        <v>COÜT PRODUCTION</v>
      </c>
      <c r="K241" s="64" t="str">
        <f>IFERROR(VLOOKUP(E241,BDD!A:I,4,FALSE),"")</f>
        <v>SOUS TRAITANCE</v>
      </c>
      <c r="L241" s="64" t="str">
        <f>IF(J241="","",IF(IFERROR(VLOOKUP(E241,BDD!A:H,5,FALSE),"")=0,"",VLOOKUP(E241,BDD!A:H,5,FALSE)))</f>
        <v>SST</v>
      </c>
      <c r="M241" s="64" t="str">
        <f>IF(J241="","",IF(IFERROR(VLOOKUP(E241,BDD!A:G,6,FALSE),"")=0,"",VLOOKUP(E241,BDD!A:G,6,FALSE)))</f>
        <v>MARGE CHANTIER</v>
      </c>
      <c r="N241" s="64"/>
      <c r="O241" s="39" t="str">
        <f t="shared" si="37"/>
        <v>O</v>
      </c>
    </row>
    <row r="242" spans="1:15" ht="16.5" customHeight="1" x14ac:dyDescent="0.25">
      <c r="A242" s="19">
        <v>45762</v>
      </c>
      <c r="B242" s="22">
        <v>45748</v>
      </c>
      <c r="C242" s="16">
        <v>2025</v>
      </c>
      <c r="D242" s="18"/>
      <c r="E242" s="16">
        <v>61104000</v>
      </c>
      <c r="F242" s="43">
        <v>-61672</v>
      </c>
      <c r="G242" s="18" t="s">
        <v>388</v>
      </c>
      <c r="H242" s="18"/>
      <c r="I242" s="41" t="s">
        <v>416</v>
      </c>
      <c r="J242" s="65" t="str">
        <f>IFERROR(VLOOKUP(E242,BDD!A:I,3,FALSE),"")</f>
        <v>COÜT PRODUCTION</v>
      </c>
      <c r="K242" s="63" t="str">
        <f>IFERROR(VLOOKUP(E242,BDD!A:I,4,FALSE),"")</f>
        <v>SOUS TRAITANCE</v>
      </c>
      <c r="L242" s="63" t="str">
        <f>IF(J242="","",IF(IFERROR(VLOOKUP(E242,BDD!A:H,5,FALSE),"")=0,"",VLOOKUP(E242,BDD!A:H,5,FALSE)))</f>
        <v>SST</v>
      </c>
      <c r="M242" s="63" t="str">
        <f>IF(J242="","",IF(IFERROR(VLOOKUP(E242,BDD!A:G,6,FALSE),"")=0,"",VLOOKUP(E242,BDD!A:G,6,FALSE)))</f>
        <v>MARGE CHANTIER</v>
      </c>
      <c r="N242" s="63"/>
      <c r="O242" s="39" t="str">
        <f t="shared" si="37"/>
        <v>O</v>
      </c>
    </row>
    <row r="243" spans="1:15" ht="16.5" customHeight="1" x14ac:dyDescent="0.25">
      <c r="A243" s="19">
        <v>45762</v>
      </c>
      <c r="B243" s="22">
        <v>45748</v>
      </c>
      <c r="C243" s="16">
        <v>2025</v>
      </c>
      <c r="D243" s="18"/>
      <c r="E243" s="16">
        <v>77110000</v>
      </c>
      <c r="F243" s="43">
        <v>60</v>
      </c>
      <c r="G243" s="18" t="s">
        <v>388</v>
      </c>
      <c r="H243" s="18"/>
      <c r="I243" s="41" t="s">
        <v>416</v>
      </c>
      <c r="J243" s="3" t="str">
        <f>IFERROR(VLOOKUP(E243,BDD!A:I,3,FALSE),"")</f>
        <v>EXCEPTIONNEL</v>
      </c>
      <c r="K243" s="64" t="str">
        <f>IFERROR(VLOOKUP(E243,BDD!A:I,4,FALSE),"")</f>
        <v>PRODUITS EXCEPTIONNELS</v>
      </c>
      <c r="L243" s="64" t="str">
        <f>IF(J243="","",IF(IFERROR(VLOOKUP(E243,BDD!A:H,5,FALSE),"")=0,"",VLOOKUP(E243,BDD!A:H,5,FALSE)))</f>
        <v>PRODUITS EXCEPTIONNELS</v>
      </c>
      <c r="M243" s="64" t="str">
        <f>IF(J243="","",IF(IFERROR(VLOOKUP(E243,BDD!A:G,6,FALSE),"")=0,"",VLOOKUP(E243,BDD!A:G,6,FALSE)))</f>
        <v>RESULTAT AVANT IMPOT</v>
      </c>
      <c r="N243" s="64"/>
      <c r="O243" s="39" t="str">
        <f t="shared" si="37"/>
        <v>O</v>
      </c>
    </row>
    <row r="244" spans="1:15" ht="16.5" customHeight="1" x14ac:dyDescent="0.25">
      <c r="A244" s="19">
        <v>45762</v>
      </c>
      <c r="B244" s="22">
        <v>45748</v>
      </c>
      <c r="C244" s="16">
        <v>2025</v>
      </c>
      <c r="D244" s="18"/>
      <c r="E244" s="16">
        <v>61100000</v>
      </c>
      <c r="F244" s="43">
        <v>-2112.5</v>
      </c>
      <c r="G244" s="18" t="s">
        <v>388</v>
      </c>
      <c r="H244" s="18"/>
      <c r="I244" s="41" t="s">
        <v>416</v>
      </c>
      <c r="J244" s="65" t="str">
        <f>IFERROR(VLOOKUP(E244,BDD!A:I,3,FALSE),"")</f>
        <v>COÜT PRODUCTION</v>
      </c>
      <c r="K244" s="63" t="str">
        <f>IFERROR(VLOOKUP(E244,BDD!A:I,4,FALSE),"")</f>
        <v>SOUS TRAITANCE</v>
      </c>
      <c r="L244" s="63" t="str">
        <f>IF(J244="","",IF(IFERROR(VLOOKUP(E244,BDD!A:H,5,FALSE),"")=0,"",VLOOKUP(E244,BDD!A:H,5,FALSE)))</f>
        <v>SST</v>
      </c>
      <c r="M244" s="63" t="str">
        <f>IF(J244="","",IF(IFERROR(VLOOKUP(E244,BDD!A:G,6,FALSE),"")=0,"",VLOOKUP(E244,BDD!A:G,6,FALSE)))</f>
        <v>MARGE CHANTIER</v>
      </c>
      <c r="N244" s="63"/>
      <c r="O244" s="39" t="str">
        <f t="shared" si="37"/>
        <v>O</v>
      </c>
    </row>
    <row r="245" spans="1:15" ht="16.5" customHeight="1" x14ac:dyDescent="0.25">
      <c r="A245" s="19">
        <v>45762</v>
      </c>
      <c r="B245" s="22">
        <v>45748</v>
      </c>
      <c r="C245" s="16">
        <v>2025</v>
      </c>
      <c r="D245" s="18"/>
      <c r="E245" s="16">
        <v>61104000</v>
      </c>
      <c r="F245" s="43">
        <v>-17452.5</v>
      </c>
      <c r="G245" s="18" t="s">
        <v>388</v>
      </c>
      <c r="H245" s="18"/>
      <c r="I245" s="41" t="s">
        <v>416</v>
      </c>
      <c r="J245" s="3" t="str">
        <f>IFERROR(VLOOKUP(E245,BDD!A:I,3,FALSE),"")</f>
        <v>COÜT PRODUCTION</v>
      </c>
      <c r="K245" s="64" t="str">
        <f>IFERROR(VLOOKUP(E245,BDD!A:I,4,FALSE),"")</f>
        <v>SOUS TRAITANCE</v>
      </c>
      <c r="L245" s="64" t="str">
        <f>IF(J245="","",IF(IFERROR(VLOOKUP(E245,BDD!A:H,5,FALSE),"")=0,"",VLOOKUP(E245,BDD!A:H,5,FALSE)))</f>
        <v>SST</v>
      </c>
      <c r="M245" s="64" t="str">
        <f>IF(J245="","",IF(IFERROR(VLOOKUP(E245,BDD!A:G,6,FALSE),"")=0,"",VLOOKUP(E245,BDD!A:G,6,FALSE)))</f>
        <v>MARGE CHANTIER</v>
      </c>
      <c r="N245" s="64"/>
      <c r="O245" s="39" t="str">
        <f t="shared" si="37"/>
        <v>O</v>
      </c>
    </row>
    <row r="246" spans="1:15" ht="16.5" customHeight="1" x14ac:dyDescent="0.25">
      <c r="A246" s="19">
        <v>45762</v>
      </c>
      <c r="B246" s="22">
        <v>45748</v>
      </c>
      <c r="C246" s="16">
        <v>2025</v>
      </c>
      <c r="D246" s="18"/>
      <c r="E246" s="16">
        <v>77110000</v>
      </c>
      <c r="F246" s="43">
        <v>30</v>
      </c>
      <c r="G246" s="18" t="s">
        <v>388</v>
      </c>
      <c r="H246" s="18"/>
      <c r="I246" s="41" t="s">
        <v>416</v>
      </c>
      <c r="J246" s="65" t="str">
        <f>IFERROR(VLOOKUP(E246,BDD!A:I,3,FALSE),"")</f>
        <v>EXCEPTIONNEL</v>
      </c>
      <c r="K246" s="63" t="str">
        <f>IFERROR(VLOOKUP(E246,BDD!A:I,4,FALSE),"")</f>
        <v>PRODUITS EXCEPTIONNELS</v>
      </c>
      <c r="L246" s="63" t="str">
        <f>IF(J246="","",IF(IFERROR(VLOOKUP(E246,BDD!A:H,5,FALSE),"")=0,"",VLOOKUP(E246,BDD!A:H,5,FALSE)))</f>
        <v>PRODUITS EXCEPTIONNELS</v>
      </c>
      <c r="M246" s="63" t="str">
        <f>IF(J246="","",IF(IFERROR(VLOOKUP(E246,BDD!A:G,6,FALSE),"")=0,"",VLOOKUP(E246,BDD!A:G,6,FALSE)))</f>
        <v>RESULTAT AVANT IMPOT</v>
      </c>
      <c r="N246" s="63"/>
      <c r="O246" s="39" t="str">
        <f t="shared" si="37"/>
        <v>O</v>
      </c>
    </row>
    <row r="247" spans="1:15" ht="16.5" customHeight="1" x14ac:dyDescent="0.25">
      <c r="A247" s="19">
        <v>45762</v>
      </c>
      <c r="B247" s="22">
        <v>45748</v>
      </c>
      <c r="C247" s="16">
        <v>2025</v>
      </c>
      <c r="D247" s="18"/>
      <c r="E247" s="16">
        <v>61100000</v>
      </c>
      <c r="F247" s="43">
        <v>-1962.5</v>
      </c>
      <c r="G247" s="18" t="s">
        <v>388</v>
      </c>
      <c r="H247" s="18"/>
      <c r="I247" s="41" t="s">
        <v>416</v>
      </c>
      <c r="J247" s="65" t="str">
        <f>IFERROR(VLOOKUP(E247,BDD!A:I,3,FALSE),"")</f>
        <v>COÜT PRODUCTION</v>
      </c>
      <c r="K247" s="63" t="str">
        <f>IFERROR(VLOOKUP(E247,BDD!A:I,4,FALSE),"")</f>
        <v>SOUS TRAITANCE</v>
      </c>
      <c r="L247" s="63" t="str">
        <f>IF(J247="","",IF(IFERROR(VLOOKUP(E247,BDD!A:H,5,FALSE),"")=0,"",VLOOKUP(E247,BDD!A:H,5,FALSE)))</f>
        <v>SST</v>
      </c>
      <c r="M247" s="63" t="str">
        <f>IF(J247="","",IF(IFERROR(VLOOKUP(E247,BDD!A:G,6,FALSE),"")=0,"",VLOOKUP(E247,BDD!A:G,6,FALSE)))</f>
        <v>MARGE CHANTIER</v>
      </c>
      <c r="N247" s="63"/>
      <c r="O247" s="39" t="str">
        <f t="shared" si="37"/>
        <v>O</v>
      </c>
    </row>
    <row r="248" spans="1:15" ht="16.5" customHeight="1" x14ac:dyDescent="0.25">
      <c r="A248" s="19">
        <v>45762</v>
      </c>
      <c r="B248" s="22">
        <v>45748</v>
      </c>
      <c r="C248" s="16">
        <v>2025</v>
      </c>
      <c r="D248" s="18"/>
      <c r="E248" s="16">
        <v>61104000</v>
      </c>
      <c r="F248" s="43">
        <v>-15245</v>
      </c>
      <c r="G248" s="18" t="s">
        <v>388</v>
      </c>
      <c r="H248" s="18"/>
      <c r="I248" s="41" t="s">
        <v>416</v>
      </c>
      <c r="J248" s="3" t="str">
        <f>IFERROR(VLOOKUP(E248,BDD!A:I,3,FALSE),"")</f>
        <v>COÜT PRODUCTION</v>
      </c>
      <c r="K248" s="64" t="str">
        <f>IFERROR(VLOOKUP(E248,BDD!A:I,4,FALSE),"")</f>
        <v>SOUS TRAITANCE</v>
      </c>
      <c r="L248" s="64" t="str">
        <f>IF(J248="","",IF(IFERROR(VLOOKUP(E248,BDD!A:H,5,FALSE),"")=0,"",VLOOKUP(E248,BDD!A:H,5,FALSE)))</f>
        <v>SST</v>
      </c>
      <c r="M248" s="64" t="str">
        <f>IF(J248="","",IF(IFERROR(VLOOKUP(E248,BDD!A:G,6,FALSE),"")=0,"",VLOOKUP(E248,BDD!A:G,6,FALSE)))</f>
        <v>MARGE CHANTIER</v>
      </c>
      <c r="N248" s="64"/>
      <c r="O248" s="39" t="str">
        <f t="shared" si="37"/>
        <v>O</v>
      </c>
    </row>
    <row r="249" spans="1:15" ht="16.5" customHeight="1" x14ac:dyDescent="0.25">
      <c r="A249" s="19">
        <v>45762</v>
      </c>
      <c r="B249" s="22">
        <v>45748</v>
      </c>
      <c r="C249" s="16">
        <v>2025</v>
      </c>
      <c r="D249" s="18"/>
      <c r="E249" s="16">
        <v>77110000</v>
      </c>
      <c r="F249" s="43">
        <v>30</v>
      </c>
      <c r="G249" s="18" t="s">
        <v>388</v>
      </c>
      <c r="H249" s="18"/>
      <c r="I249" s="41" t="s">
        <v>416</v>
      </c>
      <c r="J249" s="65" t="str">
        <f>IFERROR(VLOOKUP(E249,BDD!A:I,3,FALSE),"")</f>
        <v>EXCEPTIONNEL</v>
      </c>
      <c r="K249" s="63" t="str">
        <f>IFERROR(VLOOKUP(E249,BDD!A:I,4,FALSE),"")</f>
        <v>PRODUITS EXCEPTIONNELS</v>
      </c>
      <c r="L249" s="63" t="str">
        <f>IF(J249="","",IF(IFERROR(VLOOKUP(E249,BDD!A:H,5,FALSE),"")=0,"",VLOOKUP(E249,BDD!A:H,5,FALSE)))</f>
        <v>PRODUITS EXCEPTIONNELS</v>
      </c>
      <c r="M249" s="63" t="str">
        <f>IF(J249="","",IF(IFERROR(VLOOKUP(E249,BDD!A:G,6,FALSE),"")=0,"",VLOOKUP(E249,BDD!A:G,6,FALSE)))</f>
        <v>RESULTAT AVANT IMPOT</v>
      </c>
      <c r="N249" s="63"/>
      <c r="O249" s="39" t="str">
        <f t="shared" si="37"/>
        <v>O</v>
      </c>
    </row>
    <row r="250" spans="1:15" ht="16.5" customHeight="1" x14ac:dyDescent="0.25">
      <c r="A250" s="19">
        <v>45762</v>
      </c>
      <c r="B250" s="22">
        <v>45748</v>
      </c>
      <c r="C250" s="16">
        <v>2025</v>
      </c>
      <c r="D250" s="18"/>
      <c r="E250" s="16">
        <v>61100000</v>
      </c>
      <c r="F250" s="43">
        <v>-422.5</v>
      </c>
      <c r="G250" s="18" t="s">
        <v>388</v>
      </c>
      <c r="H250" s="18"/>
      <c r="I250" s="41" t="s">
        <v>416</v>
      </c>
      <c r="J250" s="3" t="str">
        <f>IFERROR(VLOOKUP(E250,BDD!A:I,3,FALSE),"")</f>
        <v>COÜT PRODUCTION</v>
      </c>
      <c r="K250" s="64" t="str">
        <f>IFERROR(VLOOKUP(E250,BDD!A:I,4,FALSE),"")</f>
        <v>SOUS TRAITANCE</v>
      </c>
      <c r="L250" s="64" t="str">
        <f>IF(J250="","",IF(IFERROR(VLOOKUP(E250,BDD!A:H,5,FALSE),"")=0,"",VLOOKUP(E250,BDD!A:H,5,FALSE)))</f>
        <v>SST</v>
      </c>
      <c r="M250" s="64" t="str">
        <f>IF(J250="","",IF(IFERROR(VLOOKUP(E250,BDD!A:G,6,FALSE),"")=0,"",VLOOKUP(E250,BDD!A:G,6,FALSE)))</f>
        <v>MARGE CHANTIER</v>
      </c>
      <c r="N250" s="64"/>
      <c r="O250" s="39" t="str">
        <f t="shared" si="37"/>
        <v>O</v>
      </c>
    </row>
    <row r="251" spans="1:15" ht="16.5" customHeight="1" x14ac:dyDescent="0.25">
      <c r="A251" s="19">
        <v>45762</v>
      </c>
      <c r="B251" s="22">
        <v>45748</v>
      </c>
      <c r="C251" s="16">
        <v>2025</v>
      </c>
      <c r="D251" s="18"/>
      <c r="E251" s="16">
        <v>61104000</v>
      </c>
      <c r="F251" s="43">
        <v>-3470</v>
      </c>
      <c r="G251" s="18" t="s">
        <v>388</v>
      </c>
      <c r="H251" s="18"/>
      <c r="I251" s="41" t="s">
        <v>416</v>
      </c>
      <c r="J251" s="65" t="str">
        <f>IFERROR(VLOOKUP(E251,BDD!A:I,3,FALSE),"")</f>
        <v>COÜT PRODUCTION</v>
      </c>
      <c r="K251" s="63" t="str">
        <f>IFERROR(VLOOKUP(E251,BDD!A:I,4,FALSE),"")</f>
        <v>SOUS TRAITANCE</v>
      </c>
      <c r="L251" s="63" t="str">
        <f>IF(J251="","",IF(IFERROR(VLOOKUP(E251,BDD!A:H,5,FALSE),"")=0,"",VLOOKUP(E251,BDD!A:H,5,FALSE)))</f>
        <v>SST</v>
      </c>
      <c r="M251" s="63" t="str">
        <f>IF(J251="","",IF(IFERROR(VLOOKUP(E251,BDD!A:G,6,FALSE),"")=0,"",VLOOKUP(E251,BDD!A:G,6,FALSE)))</f>
        <v>MARGE CHANTIER</v>
      </c>
      <c r="N251" s="63"/>
      <c r="O251" s="39" t="str">
        <f t="shared" si="37"/>
        <v>O</v>
      </c>
    </row>
    <row r="252" spans="1:15" ht="16.5" customHeight="1" x14ac:dyDescent="0.25">
      <c r="A252" s="19">
        <v>45762</v>
      </c>
      <c r="B252" s="22">
        <v>45748</v>
      </c>
      <c r="C252" s="16">
        <v>2025</v>
      </c>
      <c r="D252" s="18"/>
      <c r="E252" s="16">
        <v>60220000</v>
      </c>
      <c r="F252" s="43">
        <v>-433</v>
      </c>
      <c r="G252" s="18" t="s">
        <v>388</v>
      </c>
      <c r="H252" s="18"/>
      <c r="I252" s="41" t="s">
        <v>416</v>
      </c>
      <c r="J252" s="65" t="str">
        <f>IFERROR(VLOOKUP(E252,BDD!A:I,3,FALSE),"")</f>
        <v>COÜT PRODUCTION</v>
      </c>
      <c r="K252" s="63" t="str">
        <f>IFERROR(VLOOKUP(E252,BDD!A:I,4,FALSE),"")</f>
        <v>ACHATS</v>
      </c>
      <c r="L252" s="63" t="str">
        <f>IF(J252="","",IF(IFERROR(VLOOKUP(E252,BDD!A:H,5,FALSE),"")=0,"",VLOOKUP(E252,BDD!A:H,5,FALSE)))</f>
        <v>FOURNITURE</v>
      </c>
      <c r="M252" s="63" t="str">
        <f>IF(J252="","",IF(IFERROR(VLOOKUP(E252,BDD!A:G,6,FALSE),"")=0,"",VLOOKUP(E252,BDD!A:G,6,FALSE)))</f>
        <v>MARGE CHANTIER</v>
      </c>
      <c r="N252" s="63"/>
      <c r="O252" s="39" t="str">
        <f t="shared" si="37"/>
        <v>O</v>
      </c>
    </row>
    <row r="253" spans="1:15" ht="16.5" customHeight="1" x14ac:dyDescent="0.25">
      <c r="A253" s="19">
        <v>45762</v>
      </c>
      <c r="B253" s="22">
        <v>45748</v>
      </c>
      <c r="C253" s="16">
        <v>2025</v>
      </c>
      <c r="D253" s="18"/>
      <c r="E253" s="16">
        <v>62410000</v>
      </c>
      <c r="F253" s="43">
        <v>-15</v>
      </c>
      <c r="G253" s="18" t="s">
        <v>388</v>
      </c>
      <c r="H253" s="18"/>
      <c r="I253" s="41" t="s">
        <v>416</v>
      </c>
      <c r="J253" s="3" t="str">
        <f>IFERROR(VLOOKUP(E253,BDD!A:I,3,FALSE),"")</f>
        <v>COÜT PRODUCTION</v>
      </c>
      <c r="K253" s="64" t="str">
        <f>IFERROR(VLOOKUP(E253,BDD!A:I,4,FALSE),"")</f>
        <v>ACHATS</v>
      </c>
      <c r="L253" s="64" t="str">
        <f>IF(J253="","",IF(IFERROR(VLOOKUP(E253,BDD!A:H,5,FALSE),"")=0,"",VLOOKUP(E253,BDD!A:H,5,FALSE)))</f>
        <v>FOURNITURE</v>
      </c>
      <c r="M253" s="64" t="str">
        <f>IF(J253="","",IF(IFERROR(VLOOKUP(E253,BDD!A:G,6,FALSE),"")=0,"",VLOOKUP(E253,BDD!A:G,6,FALSE)))</f>
        <v>MARGE CHANTIER</v>
      </c>
      <c r="N253" s="64"/>
      <c r="O253" s="39" t="str">
        <f t="shared" si="37"/>
        <v>O</v>
      </c>
    </row>
    <row r="254" spans="1:15" ht="16.5" customHeight="1" x14ac:dyDescent="0.25">
      <c r="A254" s="19">
        <v>45762</v>
      </c>
      <c r="B254" s="22">
        <v>45748</v>
      </c>
      <c r="C254" s="16">
        <v>2025</v>
      </c>
      <c r="D254" s="18"/>
      <c r="E254" s="16">
        <v>61100000</v>
      </c>
      <c r="F254" s="43">
        <v>-5158.5</v>
      </c>
      <c r="G254" s="18" t="s">
        <v>388</v>
      </c>
      <c r="H254" s="18"/>
      <c r="I254" s="41" t="s">
        <v>416</v>
      </c>
      <c r="J254" s="65" t="str">
        <f>IFERROR(VLOOKUP(E254,BDD!A:I,3,FALSE),"")</f>
        <v>COÜT PRODUCTION</v>
      </c>
      <c r="K254" s="63" t="str">
        <f>IFERROR(VLOOKUP(E254,BDD!A:I,4,FALSE),"")</f>
        <v>SOUS TRAITANCE</v>
      </c>
      <c r="L254" s="63" t="str">
        <f>IF(J254="","",IF(IFERROR(VLOOKUP(E254,BDD!A:H,5,FALSE),"")=0,"",VLOOKUP(E254,BDD!A:H,5,FALSE)))</f>
        <v>SST</v>
      </c>
      <c r="M254" s="63" t="str">
        <f>IF(J254="","",IF(IFERROR(VLOOKUP(E254,BDD!A:G,6,FALSE),"")=0,"",VLOOKUP(E254,BDD!A:G,6,FALSE)))</f>
        <v>MARGE CHANTIER</v>
      </c>
      <c r="N254" s="63"/>
      <c r="O254" s="39" t="str">
        <f t="shared" si="37"/>
        <v>O</v>
      </c>
    </row>
    <row r="255" spans="1:15" ht="16.5" customHeight="1" x14ac:dyDescent="0.25">
      <c r="A255" s="19">
        <v>45763</v>
      </c>
      <c r="B255" s="22">
        <v>45748</v>
      </c>
      <c r="C255" s="16">
        <v>2025</v>
      </c>
      <c r="D255" s="18"/>
      <c r="E255" s="16">
        <v>70452000</v>
      </c>
      <c r="F255" s="43">
        <v>4705.66</v>
      </c>
      <c r="G255" s="18" t="s">
        <v>388</v>
      </c>
      <c r="H255" s="18"/>
      <c r="I255" s="41" t="s">
        <v>420</v>
      </c>
      <c r="J255" s="3" t="str">
        <f>IFERROR(VLOOKUP(E255,BDD!A:I,3,FALSE),"")</f>
        <v xml:space="preserve"> PRODUCTION</v>
      </c>
      <c r="K255" s="64" t="str">
        <f>IFERROR(VLOOKUP(E255,BDD!A:I,4,FALSE),"")</f>
        <v>CHIFFRE D'AFFAIRES</v>
      </c>
      <c r="L255" s="64" t="str">
        <f>IF(J255="","",IF(IFERROR(VLOOKUP(E255,BDD!A:H,5,FALSE),"")=0,"",VLOOKUP(E255,BDD!A:H,5,FALSE)))</f>
        <v>CA TRAVAUX</v>
      </c>
      <c r="M255" s="64" t="str">
        <f>IF(J255="","",IF(IFERROR(VLOOKUP(E255,BDD!A:G,6,FALSE),"")=0,"",VLOOKUP(E255,BDD!A:G,6,FALSE)))</f>
        <v>MARGE CHANTIER</v>
      </c>
      <c r="N255" s="64"/>
      <c r="O255" s="39" t="str">
        <f t="shared" ref="O255:O268" si="38">IF(A255="","N",IF(A255="MULTIAGENCE","N","O"))</f>
        <v>O</v>
      </c>
    </row>
    <row r="256" spans="1:15" ht="16.5" customHeight="1" x14ac:dyDescent="0.25">
      <c r="A256" s="19">
        <v>45763</v>
      </c>
      <c r="B256" s="22">
        <v>45748</v>
      </c>
      <c r="C256" s="16">
        <v>2025</v>
      </c>
      <c r="D256" s="18"/>
      <c r="E256" s="16">
        <v>70520000</v>
      </c>
      <c r="F256" s="43">
        <v>350</v>
      </c>
      <c r="G256" s="18" t="s">
        <v>388</v>
      </c>
      <c r="H256" s="18"/>
      <c r="I256" s="41" t="s">
        <v>420</v>
      </c>
      <c r="J256" s="65" t="str">
        <f>IFERROR(VLOOKUP(E256,BDD!A:I,3,FALSE),"")</f>
        <v xml:space="preserve"> PRODUCTION</v>
      </c>
      <c r="K256" s="63" t="str">
        <f>IFERROR(VLOOKUP(E256,BDD!A:I,4,FALSE),"")</f>
        <v>CHIFFRE D'AFFAIRES</v>
      </c>
      <c r="L256" s="63" t="str">
        <f>IF(J256="","",IF(IFERROR(VLOOKUP(E256,BDD!A:H,5,FALSE),"")=0,"",VLOOKUP(E256,BDD!A:H,5,FALSE)))</f>
        <v>CA ETUDE</v>
      </c>
      <c r="M256" s="63" t="str">
        <f>IF(J256="","",IF(IFERROR(VLOOKUP(E256,BDD!A:G,6,FALSE),"")=0,"",VLOOKUP(E256,BDD!A:G,6,FALSE)))</f>
        <v>MARGE CHANTIER</v>
      </c>
      <c r="N256" s="63"/>
      <c r="O256" s="39" t="str">
        <f t="shared" si="38"/>
        <v>O</v>
      </c>
    </row>
    <row r="257" spans="1:15" ht="16.5" customHeight="1" x14ac:dyDescent="0.25">
      <c r="A257" s="19">
        <v>45763</v>
      </c>
      <c r="B257" s="22">
        <v>45748</v>
      </c>
      <c r="C257" s="16">
        <v>2025</v>
      </c>
      <c r="D257" s="18"/>
      <c r="E257" s="16">
        <v>60220000</v>
      </c>
      <c r="F257" s="43">
        <v>-1317.46</v>
      </c>
      <c r="G257" s="18" t="s">
        <v>388</v>
      </c>
      <c r="H257" s="18"/>
      <c r="I257" s="41" t="s">
        <v>416</v>
      </c>
      <c r="J257" s="3" t="str">
        <f>IFERROR(VLOOKUP(E257,BDD!A:I,3,FALSE),"")</f>
        <v>COÜT PRODUCTION</v>
      </c>
      <c r="K257" s="64" t="str">
        <f>IFERROR(VLOOKUP(E257,BDD!A:I,4,FALSE),"")</f>
        <v>ACHATS</v>
      </c>
      <c r="L257" s="64" t="str">
        <f>IF(J257="","",IF(IFERROR(VLOOKUP(E257,BDD!A:H,5,FALSE),"")=0,"",VLOOKUP(E257,BDD!A:H,5,FALSE)))</f>
        <v>FOURNITURE</v>
      </c>
      <c r="M257" s="64" t="str">
        <f>IF(J257="","",IF(IFERROR(VLOOKUP(E257,BDD!A:G,6,FALSE),"")=0,"",VLOOKUP(E257,BDD!A:G,6,FALSE)))</f>
        <v>MARGE CHANTIER</v>
      </c>
      <c r="N257" s="64"/>
      <c r="O257" s="39" t="str">
        <f t="shared" si="38"/>
        <v>O</v>
      </c>
    </row>
    <row r="258" spans="1:15" ht="16.5" customHeight="1" x14ac:dyDescent="0.25">
      <c r="A258" s="19">
        <v>45763</v>
      </c>
      <c r="B258" s="22">
        <v>45748</v>
      </c>
      <c r="C258" s="16">
        <v>2025</v>
      </c>
      <c r="D258" s="18"/>
      <c r="E258" s="16">
        <v>61350000</v>
      </c>
      <c r="F258" s="43">
        <v>-75</v>
      </c>
      <c r="G258" s="18" t="s">
        <v>388</v>
      </c>
      <c r="H258" s="18"/>
      <c r="I258" s="41" t="s">
        <v>416</v>
      </c>
      <c r="J258" s="65" t="str">
        <f>IFERROR(VLOOKUP(E258,BDD!A:I,3,FALSE),"")</f>
        <v>COÜT PRODUCTION</v>
      </c>
      <c r="K258" s="63" t="str">
        <f>IFERROR(VLOOKUP(E258,BDD!A:I,4,FALSE),"")</f>
        <v>MATERIEL</v>
      </c>
      <c r="L258" s="63" t="str">
        <f>IF(J258="","",IF(IFERROR(VLOOKUP(E258,BDD!A:H,5,FALSE),"")=0,"",VLOOKUP(E258,BDD!A:H,5,FALSE)))</f>
        <v>MATERIEL - LOCATION</v>
      </c>
      <c r="M258" s="63" t="str">
        <f>IF(J258="","",IF(IFERROR(VLOOKUP(E258,BDD!A:G,6,FALSE),"")=0,"",VLOOKUP(E258,BDD!A:G,6,FALSE)))</f>
        <v>MARGE CHANTIER</v>
      </c>
      <c r="N258" s="63"/>
      <c r="O258" s="39" t="str">
        <f t="shared" si="38"/>
        <v>O</v>
      </c>
    </row>
    <row r="259" spans="1:15" ht="16.5" customHeight="1" x14ac:dyDescent="0.25">
      <c r="A259" s="19">
        <v>45763</v>
      </c>
      <c r="B259" s="22">
        <v>45748</v>
      </c>
      <c r="C259" s="16">
        <v>2025</v>
      </c>
      <c r="D259" s="18"/>
      <c r="E259" s="16">
        <v>61100000</v>
      </c>
      <c r="F259" s="43">
        <v>-296.5</v>
      </c>
      <c r="G259" s="18" t="s">
        <v>388</v>
      </c>
      <c r="H259" s="18"/>
      <c r="I259" s="41" t="s">
        <v>416</v>
      </c>
      <c r="J259" s="65" t="str">
        <f>IFERROR(VLOOKUP(E259,BDD!A:I,3,FALSE),"")</f>
        <v>COÜT PRODUCTION</v>
      </c>
      <c r="K259" s="63" t="str">
        <f>IFERROR(VLOOKUP(E259,BDD!A:I,4,FALSE),"")</f>
        <v>SOUS TRAITANCE</v>
      </c>
      <c r="L259" s="63" t="str">
        <f>IF(J259="","",IF(IFERROR(VLOOKUP(E259,BDD!A:H,5,FALSE),"")=0,"",VLOOKUP(E259,BDD!A:H,5,FALSE)))</f>
        <v>SST</v>
      </c>
      <c r="M259" s="63" t="str">
        <f>IF(J259="","",IF(IFERROR(VLOOKUP(E259,BDD!A:G,6,FALSE),"")=0,"",VLOOKUP(E259,BDD!A:G,6,FALSE)))</f>
        <v>MARGE CHANTIER</v>
      </c>
      <c r="N259" s="63"/>
      <c r="O259" s="39" t="str">
        <f t="shared" si="38"/>
        <v>O</v>
      </c>
    </row>
    <row r="260" spans="1:15" ht="16.5" customHeight="1" x14ac:dyDescent="0.25">
      <c r="A260" s="19">
        <v>45763</v>
      </c>
      <c r="B260" s="22">
        <v>45748</v>
      </c>
      <c r="C260" s="16">
        <v>2025</v>
      </c>
      <c r="D260" s="18"/>
      <c r="E260" s="16">
        <v>61104000</v>
      </c>
      <c r="F260" s="43">
        <v>-1405</v>
      </c>
      <c r="G260" s="18" t="s">
        <v>388</v>
      </c>
      <c r="H260" s="18"/>
      <c r="I260" s="41" t="s">
        <v>416</v>
      </c>
      <c r="J260" s="3" t="str">
        <f>IFERROR(VLOOKUP(E260,BDD!A:I,3,FALSE),"")</f>
        <v>COÜT PRODUCTION</v>
      </c>
      <c r="K260" s="64" t="str">
        <f>IFERROR(VLOOKUP(E260,BDD!A:I,4,FALSE),"")</f>
        <v>SOUS TRAITANCE</v>
      </c>
      <c r="L260" s="64" t="str">
        <f>IF(J260="","",IF(IFERROR(VLOOKUP(E260,BDD!A:H,5,FALSE),"")=0,"",VLOOKUP(E260,BDD!A:H,5,FALSE)))</f>
        <v>SST</v>
      </c>
      <c r="M260" s="64" t="str">
        <f>IF(J260="","",IF(IFERROR(VLOOKUP(E260,BDD!A:G,6,FALSE),"")=0,"",VLOOKUP(E260,BDD!A:G,6,FALSE)))</f>
        <v>MARGE CHANTIER</v>
      </c>
      <c r="N260" s="64"/>
      <c r="O260" s="39" t="str">
        <f t="shared" si="38"/>
        <v>O</v>
      </c>
    </row>
    <row r="261" spans="1:15" ht="16.5" customHeight="1" x14ac:dyDescent="0.25">
      <c r="A261" s="19">
        <v>45764</v>
      </c>
      <c r="B261" s="22">
        <v>45748</v>
      </c>
      <c r="C261" s="16">
        <v>2025</v>
      </c>
      <c r="D261" s="18"/>
      <c r="E261" s="16">
        <v>61100000</v>
      </c>
      <c r="F261" s="43">
        <v>-4397.8</v>
      </c>
      <c r="G261" s="18" t="s">
        <v>388</v>
      </c>
      <c r="H261" s="18"/>
      <c r="I261" s="41" t="s">
        <v>416</v>
      </c>
      <c r="J261" s="65" t="str">
        <f>IFERROR(VLOOKUP(E261,BDD!A:I,3,FALSE),"")</f>
        <v>COÜT PRODUCTION</v>
      </c>
      <c r="K261" s="63" t="str">
        <f>IFERROR(VLOOKUP(E261,BDD!A:I,4,FALSE),"")</f>
        <v>SOUS TRAITANCE</v>
      </c>
      <c r="L261" s="63" t="str">
        <f>IF(J261="","",IF(IFERROR(VLOOKUP(E261,BDD!A:H,5,FALSE),"")=0,"",VLOOKUP(E261,BDD!A:H,5,FALSE)))</f>
        <v>SST</v>
      </c>
      <c r="M261" s="63" t="str">
        <f>IF(J261="","",IF(IFERROR(VLOOKUP(E261,BDD!A:G,6,FALSE),"")=0,"",VLOOKUP(E261,BDD!A:G,6,FALSE)))</f>
        <v>MARGE CHANTIER</v>
      </c>
      <c r="N261" s="63"/>
      <c r="O261" s="39" t="str">
        <f t="shared" si="38"/>
        <v>O</v>
      </c>
    </row>
    <row r="262" spans="1:15" ht="16.5" customHeight="1" x14ac:dyDescent="0.25">
      <c r="A262" s="19">
        <v>45764</v>
      </c>
      <c r="B262" s="22">
        <v>45748</v>
      </c>
      <c r="C262" s="16">
        <v>2025</v>
      </c>
      <c r="D262" s="18"/>
      <c r="E262" s="16">
        <v>61104000</v>
      </c>
      <c r="F262" s="43">
        <v>-2803</v>
      </c>
      <c r="G262" s="18" t="s">
        <v>388</v>
      </c>
      <c r="H262" s="18"/>
      <c r="I262" s="41" t="s">
        <v>416</v>
      </c>
      <c r="J262" s="3" t="str">
        <f>IFERROR(VLOOKUP(E262,BDD!A:I,3,FALSE),"")</f>
        <v>COÜT PRODUCTION</v>
      </c>
      <c r="K262" s="64" t="str">
        <f>IFERROR(VLOOKUP(E262,BDD!A:I,4,FALSE),"")</f>
        <v>SOUS TRAITANCE</v>
      </c>
      <c r="L262" s="64" t="str">
        <f>IF(J262="","",IF(IFERROR(VLOOKUP(E262,BDD!A:H,5,FALSE),"")=0,"",VLOOKUP(E262,BDD!A:H,5,FALSE)))</f>
        <v>SST</v>
      </c>
      <c r="M262" s="64" t="str">
        <f>IF(J262="","",IF(IFERROR(VLOOKUP(E262,BDD!A:G,6,FALSE),"")=0,"",VLOOKUP(E262,BDD!A:G,6,FALSE)))</f>
        <v>MARGE CHANTIER</v>
      </c>
      <c r="N262" s="64"/>
      <c r="O262" s="39" t="str">
        <f t="shared" si="38"/>
        <v>O</v>
      </c>
    </row>
    <row r="263" spans="1:15" ht="16.5" customHeight="1" x14ac:dyDescent="0.25">
      <c r="A263" s="19">
        <v>45764</v>
      </c>
      <c r="B263" s="22">
        <v>45748</v>
      </c>
      <c r="C263" s="16">
        <v>2025</v>
      </c>
      <c r="D263" s="18"/>
      <c r="E263" s="16">
        <v>61100000</v>
      </c>
      <c r="F263" s="43">
        <v>-45</v>
      </c>
      <c r="G263" s="18" t="s">
        <v>388</v>
      </c>
      <c r="H263" s="18"/>
      <c r="I263" s="41" t="s">
        <v>416</v>
      </c>
      <c r="J263" s="65" t="str">
        <f>IFERROR(VLOOKUP(E263,BDD!A:I,3,FALSE),"")</f>
        <v>COÜT PRODUCTION</v>
      </c>
      <c r="K263" s="63" t="str">
        <f>IFERROR(VLOOKUP(E263,BDD!A:I,4,FALSE),"")</f>
        <v>SOUS TRAITANCE</v>
      </c>
      <c r="L263" s="63" t="str">
        <f>IF(J263="","",IF(IFERROR(VLOOKUP(E263,BDD!A:H,5,FALSE),"")=0,"",VLOOKUP(E263,BDD!A:H,5,FALSE)))</f>
        <v>SST</v>
      </c>
      <c r="M263" s="63" t="str">
        <f>IF(J263="","",IF(IFERROR(VLOOKUP(E263,BDD!A:G,6,FALSE),"")=0,"",VLOOKUP(E263,BDD!A:G,6,FALSE)))</f>
        <v>MARGE CHANTIER</v>
      </c>
      <c r="N263" s="63"/>
      <c r="O263" s="39" t="str">
        <f t="shared" si="38"/>
        <v>O</v>
      </c>
    </row>
    <row r="264" spans="1:15" ht="16.5" customHeight="1" x14ac:dyDescent="0.25">
      <c r="A264" s="19">
        <v>45764</v>
      </c>
      <c r="B264" s="22">
        <v>45748</v>
      </c>
      <c r="C264" s="16">
        <v>2025</v>
      </c>
      <c r="D264" s="18"/>
      <c r="E264" s="16">
        <v>61104000</v>
      </c>
      <c r="F264" s="43">
        <v>-300</v>
      </c>
      <c r="G264" s="18" t="s">
        <v>388</v>
      </c>
      <c r="H264" s="18"/>
      <c r="I264" s="41" t="s">
        <v>416</v>
      </c>
      <c r="J264" s="3" t="str">
        <f>IFERROR(VLOOKUP(E264,BDD!A:I,3,FALSE),"")</f>
        <v>COÜT PRODUCTION</v>
      </c>
      <c r="K264" s="64" t="str">
        <f>IFERROR(VLOOKUP(E264,BDD!A:I,4,FALSE),"")</f>
        <v>SOUS TRAITANCE</v>
      </c>
      <c r="L264" s="64" t="str">
        <f>IF(J264="","",IF(IFERROR(VLOOKUP(E264,BDD!A:H,5,FALSE),"")=0,"",VLOOKUP(E264,BDD!A:H,5,FALSE)))</f>
        <v>SST</v>
      </c>
      <c r="M264" s="64" t="str">
        <f>IF(J264="","",IF(IFERROR(VLOOKUP(E264,BDD!A:G,6,FALSE),"")=0,"",VLOOKUP(E264,BDD!A:G,6,FALSE)))</f>
        <v>MARGE CHANTIER</v>
      </c>
      <c r="N264" s="64"/>
      <c r="O264" s="39" t="str">
        <f t="shared" si="38"/>
        <v>O</v>
      </c>
    </row>
    <row r="265" spans="1:15" ht="16.5" customHeight="1" x14ac:dyDescent="0.25">
      <c r="A265" s="19">
        <v>45764</v>
      </c>
      <c r="B265" s="22">
        <v>45748</v>
      </c>
      <c r="C265" s="16">
        <v>2025</v>
      </c>
      <c r="D265" s="18"/>
      <c r="E265" s="16">
        <v>61100000</v>
      </c>
      <c r="F265" s="43">
        <v>-3363</v>
      </c>
      <c r="G265" s="18" t="s">
        <v>388</v>
      </c>
      <c r="H265" s="18"/>
      <c r="I265" s="41" t="s">
        <v>416</v>
      </c>
      <c r="J265" s="3" t="str">
        <f>IFERROR(VLOOKUP(E265,BDD!A:I,3,FALSE),"")</f>
        <v>COÜT PRODUCTION</v>
      </c>
      <c r="K265" s="64" t="str">
        <f>IFERROR(VLOOKUP(E265,BDD!A:I,4,FALSE),"")</f>
        <v>SOUS TRAITANCE</v>
      </c>
      <c r="L265" s="64" t="str">
        <f>IF(J265="","",IF(IFERROR(VLOOKUP(E265,BDD!A:H,5,FALSE),"")=0,"",VLOOKUP(E265,BDD!A:H,5,FALSE)))</f>
        <v>SST</v>
      </c>
      <c r="M265" s="64" t="str">
        <f>IF(J265="","",IF(IFERROR(VLOOKUP(E265,BDD!A:G,6,FALSE),"")=0,"",VLOOKUP(E265,BDD!A:G,6,FALSE)))</f>
        <v>MARGE CHANTIER</v>
      </c>
      <c r="N265" s="64"/>
      <c r="O265" s="39" t="str">
        <f t="shared" si="38"/>
        <v>O</v>
      </c>
    </row>
    <row r="266" spans="1:15" ht="16.5" customHeight="1" x14ac:dyDescent="0.25">
      <c r="A266" s="19">
        <v>45765</v>
      </c>
      <c r="B266" s="22">
        <v>45748</v>
      </c>
      <c r="C266" s="16">
        <v>2025</v>
      </c>
      <c r="D266" s="18"/>
      <c r="E266" s="16">
        <v>70452000</v>
      </c>
      <c r="F266" s="43">
        <v>7200.2</v>
      </c>
      <c r="G266" s="18" t="s">
        <v>388</v>
      </c>
      <c r="H266" s="18"/>
      <c r="I266" s="41" t="s">
        <v>420</v>
      </c>
      <c r="J266" s="65" t="str">
        <f>IFERROR(VLOOKUP(E266,BDD!A:I,3,FALSE),"")</f>
        <v xml:space="preserve"> PRODUCTION</v>
      </c>
      <c r="K266" s="63" t="str">
        <f>IFERROR(VLOOKUP(E266,BDD!A:I,4,FALSE),"")</f>
        <v>CHIFFRE D'AFFAIRES</v>
      </c>
      <c r="L266" s="63" t="str">
        <f>IF(J266="","",IF(IFERROR(VLOOKUP(E266,BDD!A:H,5,FALSE),"")=0,"",VLOOKUP(E266,BDD!A:H,5,FALSE)))</f>
        <v>CA TRAVAUX</v>
      </c>
      <c r="M266" s="63" t="str">
        <f>IF(J266="","",IF(IFERROR(VLOOKUP(E266,BDD!A:G,6,FALSE),"")=0,"",VLOOKUP(E266,BDD!A:G,6,FALSE)))</f>
        <v>MARGE CHANTIER</v>
      </c>
      <c r="N266" s="63"/>
      <c r="O266" s="39" t="str">
        <f t="shared" si="38"/>
        <v>O</v>
      </c>
    </row>
    <row r="267" spans="1:15" ht="16.5" customHeight="1" x14ac:dyDescent="0.25">
      <c r="A267" s="19">
        <v>45765</v>
      </c>
      <c r="B267" s="22">
        <v>45748</v>
      </c>
      <c r="C267" s="16">
        <v>2025</v>
      </c>
      <c r="D267" s="18"/>
      <c r="E267" s="16">
        <v>70459000</v>
      </c>
      <c r="F267" s="43">
        <v>665.55</v>
      </c>
      <c r="G267" s="18" t="s">
        <v>388</v>
      </c>
      <c r="H267" s="18"/>
      <c r="I267" s="41" t="s">
        <v>420</v>
      </c>
      <c r="J267" s="3" t="str">
        <f>IFERROR(VLOOKUP(E267,BDD!A:I,3,FALSE),"")</f>
        <v xml:space="preserve"> PRODUCTION</v>
      </c>
      <c r="K267" s="64" t="str">
        <f>IFERROR(VLOOKUP(E267,BDD!A:I,4,FALSE),"")</f>
        <v>CHIFFRE D'AFFAIRES</v>
      </c>
      <c r="L267" s="64" t="str">
        <f>IF(J267="","",IF(IFERROR(VLOOKUP(E267,BDD!A:H,5,FALSE),"")=0,"",VLOOKUP(E267,BDD!A:H,5,FALSE)))</f>
        <v>CA TRAVAUX</v>
      </c>
      <c r="M267" s="64" t="str">
        <f>IF(J267="","",IF(IFERROR(VLOOKUP(E267,BDD!A:G,6,FALSE),"")=0,"",VLOOKUP(E267,BDD!A:G,6,FALSE)))</f>
        <v>MARGE CHANTIER</v>
      </c>
      <c r="N267" s="64"/>
      <c r="O267" s="39" t="str">
        <f t="shared" si="38"/>
        <v>O</v>
      </c>
    </row>
    <row r="268" spans="1:15" ht="16.5" customHeight="1" x14ac:dyDescent="0.25">
      <c r="A268" s="19">
        <v>45765</v>
      </c>
      <c r="B268" s="22">
        <v>45748</v>
      </c>
      <c r="C268" s="16">
        <v>2025</v>
      </c>
      <c r="D268" s="18"/>
      <c r="E268" s="16">
        <v>70452000</v>
      </c>
      <c r="F268" s="43">
        <v>1028.56</v>
      </c>
      <c r="G268" s="18" t="s">
        <v>388</v>
      </c>
      <c r="H268" s="18"/>
      <c r="I268" s="41" t="s">
        <v>420</v>
      </c>
      <c r="J268" s="65" t="str">
        <f>IFERROR(VLOOKUP(E268,BDD!A:I,3,FALSE),"")</f>
        <v xml:space="preserve"> PRODUCTION</v>
      </c>
      <c r="K268" s="63" t="str">
        <f>IFERROR(VLOOKUP(E268,BDD!A:I,4,FALSE),"")</f>
        <v>CHIFFRE D'AFFAIRES</v>
      </c>
      <c r="L268" s="63" t="str">
        <f>IF(J268="","",IF(IFERROR(VLOOKUP(E268,BDD!A:H,5,FALSE),"")=0,"",VLOOKUP(E268,BDD!A:H,5,FALSE)))</f>
        <v>CA TRAVAUX</v>
      </c>
      <c r="M268" s="63" t="str">
        <f>IF(J268="","",IF(IFERROR(VLOOKUP(E268,BDD!A:G,6,FALSE),"")=0,"",VLOOKUP(E268,BDD!A:G,6,FALSE)))</f>
        <v>MARGE CHANTIER</v>
      </c>
      <c r="N268" s="63"/>
      <c r="O268" s="39" t="str">
        <f t="shared" si="38"/>
        <v>O</v>
      </c>
    </row>
    <row r="269" spans="1:15" ht="16.5" customHeight="1" x14ac:dyDescent="0.25">
      <c r="A269" s="19">
        <v>45765</v>
      </c>
      <c r="B269" s="22">
        <v>45748</v>
      </c>
      <c r="C269" s="16">
        <v>2025</v>
      </c>
      <c r="D269" s="18"/>
      <c r="E269" s="16">
        <v>61552000</v>
      </c>
      <c r="F269" s="43">
        <v>-234.76</v>
      </c>
      <c r="G269" s="18" t="s">
        <v>388</v>
      </c>
      <c r="H269" s="18"/>
      <c r="I269" s="41" t="s">
        <v>416</v>
      </c>
      <c r="J269" s="65" t="str">
        <f>IFERROR(VLOOKUP(E269,BDD!A:I,3,FALSE),"")</f>
        <v>COÜT PRODUCTION</v>
      </c>
      <c r="K269" s="63" t="str">
        <f>IFERROR(VLOOKUP(E269,BDD!A:I,4,FALSE),"")</f>
        <v>MATERIEL</v>
      </c>
      <c r="L269" s="63" t="str">
        <f>IF(J269="","",IF(IFERROR(VLOOKUP(E269,BDD!A:H,5,FALSE),"")=0,"",VLOOKUP(E269,BDD!A:H,5,FALSE)))</f>
        <v>VEHICULE- ENTRETIEN</v>
      </c>
      <c r="M269" s="63" t="str">
        <f>IF(J269="","",IF(IFERROR(VLOOKUP(E269,BDD!A:G,6,FALSE),"")=0,"",VLOOKUP(E269,BDD!A:G,6,FALSE)))</f>
        <v>MARGE CHANTIER</v>
      </c>
      <c r="N269" s="63"/>
      <c r="O269" s="39" t="str">
        <f t="shared" ref="O269:O285" si="39">IF(A269="","N",IF(A269="MULTIAGENCE","N","O"))</f>
        <v>O</v>
      </c>
    </row>
    <row r="270" spans="1:15" ht="16.5" customHeight="1" x14ac:dyDescent="0.25">
      <c r="A270" s="19">
        <v>45765</v>
      </c>
      <c r="B270" s="22">
        <v>45748</v>
      </c>
      <c r="C270" s="16">
        <v>2025</v>
      </c>
      <c r="D270" s="18"/>
      <c r="E270" s="16">
        <v>70452000</v>
      </c>
      <c r="F270" s="43">
        <v>132</v>
      </c>
      <c r="G270" s="18" t="s">
        <v>388</v>
      </c>
      <c r="H270" s="18"/>
      <c r="I270" s="41" t="s">
        <v>420</v>
      </c>
      <c r="J270" s="3" t="str">
        <f>IFERROR(VLOOKUP(E270,BDD!A:I,3,FALSE),"")</f>
        <v xml:space="preserve"> PRODUCTION</v>
      </c>
      <c r="K270" s="64" t="str">
        <f>IFERROR(VLOOKUP(E270,BDD!A:I,4,FALSE),"")</f>
        <v>CHIFFRE D'AFFAIRES</v>
      </c>
      <c r="L270" s="64" t="str">
        <f>IF(J270="","",IF(IFERROR(VLOOKUP(E270,BDD!A:H,5,FALSE),"")=0,"",VLOOKUP(E270,BDD!A:H,5,FALSE)))</f>
        <v>CA TRAVAUX</v>
      </c>
      <c r="M270" s="64" t="str">
        <f>IF(J270="","",IF(IFERROR(VLOOKUP(E270,BDD!A:G,6,FALSE),"")=0,"",VLOOKUP(E270,BDD!A:G,6,FALSE)))</f>
        <v>MARGE CHANTIER</v>
      </c>
      <c r="N270" s="64"/>
      <c r="O270" s="39" t="str">
        <f t="shared" si="39"/>
        <v>O</v>
      </c>
    </row>
    <row r="271" spans="1:15" ht="16.5" customHeight="1" x14ac:dyDescent="0.25">
      <c r="A271" s="19">
        <v>45765</v>
      </c>
      <c r="B271" s="22">
        <v>45748</v>
      </c>
      <c r="C271" s="16">
        <v>2025</v>
      </c>
      <c r="D271" s="18"/>
      <c r="E271" s="16">
        <v>70459000</v>
      </c>
      <c r="F271" s="43">
        <v>119.63</v>
      </c>
      <c r="G271" s="18" t="s">
        <v>388</v>
      </c>
      <c r="H271" s="18"/>
      <c r="I271" s="41" t="s">
        <v>420</v>
      </c>
      <c r="J271" s="65" t="str">
        <f>IFERROR(VLOOKUP(E271,BDD!A:I,3,FALSE),"")</f>
        <v xml:space="preserve"> PRODUCTION</v>
      </c>
      <c r="K271" s="63" t="str">
        <f>IFERROR(VLOOKUP(E271,BDD!A:I,4,FALSE),"")</f>
        <v>CHIFFRE D'AFFAIRES</v>
      </c>
      <c r="L271" s="63" t="str">
        <f>IF(J271="","",IF(IFERROR(VLOOKUP(E271,BDD!A:H,5,FALSE),"")=0,"",VLOOKUP(E271,BDD!A:H,5,FALSE)))</f>
        <v>CA TRAVAUX</v>
      </c>
      <c r="M271" s="63" t="str">
        <f>IF(J271="","",IF(IFERROR(VLOOKUP(E271,BDD!A:G,6,FALSE),"")=0,"",VLOOKUP(E271,BDD!A:G,6,FALSE)))</f>
        <v>MARGE CHANTIER</v>
      </c>
      <c r="N271" s="63"/>
      <c r="O271" s="39" t="str">
        <f t="shared" si="39"/>
        <v>O</v>
      </c>
    </row>
    <row r="272" spans="1:15" ht="16.5" customHeight="1" x14ac:dyDescent="0.25">
      <c r="A272" s="19">
        <v>45765</v>
      </c>
      <c r="B272" s="22">
        <v>45748</v>
      </c>
      <c r="C272" s="16">
        <v>2025</v>
      </c>
      <c r="D272" s="18"/>
      <c r="E272" s="16">
        <v>70600000</v>
      </c>
      <c r="F272" s="43">
        <v>1526</v>
      </c>
      <c r="G272" s="18" t="s">
        <v>388</v>
      </c>
      <c r="H272" s="18"/>
      <c r="I272" s="41" t="s">
        <v>420</v>
      </c>
      <c r="J272" s="3" t="str">
        <f>IFERROR(VLOOKUP(E272,BDD!A:I,3,FALSE),"")</f>
        <v xml:space="preserve"> PRODUCTION</v>
      </c>
      <c r="K272" s="64" t="str">
        <f>IFERROR(VLOOKUP(E272,BDD!A:I,4,FALSE),"")</f>
        <v>CHIFFRE D'AFFAIRES</v>
      </c>
      <c r="L272" s="64" t="str">
        <f>IF(J272="","",IF(IFERROR(VLOOKUP(E272,BDD!A:H,5,FALSE),"")=0,"",VLOOKUP(E272,BDD!A:H,5,FALSE)))</f>
        <v>CA AUTRES</v>
      </c>
      <c r="M272" s="64" t="str">
        <f>IF(J272="","",IF(IFERROR(VLOOKUP(E272,BDD!A:G,6,FALSE),"")=0,"",VLOOKUP(E272,BDD!A:G,6,FALSE)))</f>
        <v>MARGE CHANTIER</v>
      </c>
      <c r="N272" s="64"/>
      <c r="O272" s="39" t="str">
        <f t="shared" si="39"/>
        <v>O</v>
      </c>
    </row>
    <row r="273" spans="1:15" ht="16.5" customHeight="1" x14ac:dyDescent="0.25">
      <c r="A273" s="19">
        <v>45765</v>
      </c>
      <c r="B273" s="22">
        <v>45748</v>
      </c>
      <c r="C273" s="16">
        <v>2025</v>
      </c>
      <c r="D273" s="18"/>
      <c r="E273" s="16">
        <v>70600000</v>
      </c>
      <c r="F273" s="43">
        <v>9701</v>
      </c>
      <c r="G273" s="18" t="s">
        <v>388</v>
      </c>
      <c r="H273" s="18"/>
      <c r="I273" s="41" t="s">
        <v>420</v>
      </c>
      <c r="J273" s="65" t="str">
        <f>IFERROR(VLOOKUP(E273,BDD!A:I,3,FALSE),"")</f>
        <v xml:space="preserve"> PRODUCTION</v>
      </c>
      <c r="K273" s="63" t="str">
        <f>IFERROR(VLOOKUP(E273,BDD!A:I,4,FALSE),"")</f>
        <v>CHIFFRE D'AFFAIRES</v>
      </c>
      <c r="L273" s="63" t="str">
        <f>IF(J273="","",IF(IFERROR(VLOOKUP(E273,BDD!A:H,5,FALSE),"")=0,"",VLOOKUP(E273,BDD!A:H,5,FALSE)))</f>
        <v>CA AUTRES</v>
      </c>
      <c r="M273" s="63" t="str">
        <f>IF(J273="","",IF(IFERROR(VLOOKUP(E273,BDD!A:G,6,FALSE),"")=0,"",VLOOKUP(E273,BDD!A:G,6,FALSE)))</f>
        <v>MARGE CHANTIER</v>
      </c>
      <c r="N273" s="63"/>
      <c r="O273" s="39" t="str">
        <f t="shared" si="39"/>
        <v>O</v>
      </c>
    </row>
    <row r="274" spans="1:15" ht="16.5" customHeight="1" x14ac:dyDescent="0.25">
      <c r="A274" s="19">
        <v>45765</v>
      </c>
      <c r="B274" s="22">
        <v>45748</v>
      </c>
      <c r="C274" s="16">
        <v>2025</v>
      </c>
      <c r="D274" s="18"/>
      <c r="E274" s="16">
        <v>70600000</v>
      </c>
      <c r="F274" s="43">
        <v>2444</v>
      </c>
      <c r="G274" s="18" t="s">
        <v>388</v>
      </c>
      <c r="H274" s="18"/>
      <c r="I274" s="41" t="s">
        <v>420</v>
      </c>
      <c r="J274" s="3" t="str">
        <f>IFERROR(VLOOKUP(E274,BDD!A:I,3,FALSE),"")</f>
        <v xml:space="preserve"> PRODUCTION</v>
      </c>
      <c r="K274" s="64" t="str">
        <f>IFERROR(VLOOKUP(E274,BDD!A:I,4,FALSE),"")</f>
        <v>CHIFFRE D'AFFAIRES</v>
      </c>
      <c r="L274" s="64" t="str">
        <f>IF(J274="","",IF(IFERROR(VLOOKUP(E274,BDD!A:H,5,FALSE),"")=0,"",VLOOKUP(E274,BDD!A:H,5,FALSE)))</f>
        <v>CA AUTRES</v>
      </c>
      <c r="M274" s="64" t="str">
        <f>IF(J274="","",IF(IFERROR(VLOOKUP(E274,BDD!A:G,6,FALSE),"")=0,"",VLOOKUP(E274,BDD!A:G,6,FALSE)))</f>
        <v>MARGE CHANTIER</v>
      </c>
      <c r="N274" s="64"/>
      <c r="O274" s="39" t="str">
        <f t="shared" si="39"/>
        <v>O</v>
      </c>
    </row>
    <row r="275" spans="1:15" ht="16.5" customHeight="1" x14ac:dyDescent="0.25">
      <c r="A275" s="19">
        <v>45765</v>
      </c>
      <c r="B275" s="22">
        <v>45748</v>
      </c>
      <c r="C275" s="16">
        <v>2025</v>
      </c>
      <c r="D275" s="18"/>
      <c r="E275" s="16">
        <v>70600000</v>
      </c>
      <c r="F275" s="43">
        <v>1902</v>
      </c>
      <c r="G275" s="18" t="s">
        <v>388</v>
      </c>
      <c r="H275" s="18"/>
      <c r="I275" s="41" t="s">
        <v>420</v>
      </c>
      <c r="J275" s="65" t="str">
        <f>IFERROR(VLOOKUP(E275,BDD!A:I,3,FALSE),"")</f>
        <v xml:space="preserve"> PRODUCTION</v>
      </c>
      <c r="K275" s="63" t="str">
        <f>IFERROR(VLOOKUP(E275,BDD!A:I,4,FALSE),"")</f>
        <v>CHIFFRE D'AFFAIRES</v>
      </c>
      <c r="L275" s="63" t="str">
        <f>IF(J275="","",IF(IFERROR(VLOOKUP(E275,BDD!A:H,5,FALSE),"")=0,"",VLOOKUP(E275,BDD!A:H,5,FALSE)))</f>
        <v>CA AUTRES</v>
      </c>
      <c r="M275" s="63" t="str">
        <f>IF(J275="","",IF(IFERROR(VLOOKUP(E275,BDD!A:G,6,FALSE),"")=0,"",VLOOKUP(E275,BDD!A:G,6,FALSE)))</f>
        <v>MARGE CHANTIER</v>
      </c>
      <c r="N275" s="63"/>
      <c r="O275" s="39" t="str">
        <f t="shared" si="39"/>
        <v>O</v>
      </c>
    </row>
    <row r="276" spans="1:15" ht="16.5" customHeight="1" x14ac:dyDescent="0.25">
      <c r="A276" s="19">
        <v>45768</v>
      </c>
      <c r="B276" s="22">
        <v>45748</v>
      </c>
      <c r="C276" s="16">
        <v>2025</v>
      </c>
      <c r="D276" s="18"/>
      <c r="E276" s="16">
        <v>61354000</v>
      </c>
      <c r="F276" s="43">
        <v>-36</v>
      </c>
      <c r="G276" s="18" t="s">
        <v>388</v>
      </c>
      <c r="H276" s="18"/>
      <c r="I276" s="41" t="s">
        <v>415</v>
      </c>
      <c r="J276" s="65" t="str">
        <f>IFERROR(VLOOKUP(E276,BDD!A:I,3,FALSE),"")</f>
        <v>COÜT PRODUCTION</v>
      </c>
      <c r="K276" s="63" t="str">
        <f>IFERROR(VLOOKUP(E276,BDD!A:I,4,FALSE),"")</f>
        <v>MATERIEL</v>
      </c>
      <c r="L276" s="63" t="str">
        <f>IF(J276="","",IF(IFERROR(VLOOKUP(E276,BDD!A:H,5,FALSE),"")=0,"",VLOOKUP(E276,BDD!A:H,5,FALSE)))</f>
        <v>MATERIEL - LOCATION</v>
      </c>
      <c r="M276" s="63" t="str">
        <f>IF(J276="","",IF(IFERROR(VLOOKUP(E276,BDD!A:G,6,FALSE),"")=0,"",VLOOKUP(E276,BDD!A:G,6,FALSE)))</f>
        <v>MARGE CHANTIER</v>
      </c>
      <c r="N276" s="63"/>
      <c r="O276" s="39" t="str">
        <f t="shared" si="39"/>
        <v>O</v>
      </c>
    </row>
    <row r="277" spans="1:15" ht="16.5" customHeight="1" x14ac:dyDescent="0.25">
      <c r="A277" s="19">
        <v>45768</v>
      </c>
      <c r="B277" s="22">
        <v>45748</v>
      </c>
      <c r="C277" s="16">
        <v>2025</v>
      </c>
      <c r="D277" s="18"/>
      <c r="E277" s="16">
        <v>61354000</v>
      </c>
      <c r="F277" s="43">
        <v>-121.5</v>
      </c>
      <c r="G277" s="18" t="s">
        <v>388</v>
      </c>
      <c r="H277" s="18"/>
      <c r="I277" s="41" t="s">
        <v>415</v>
      </c>
      <c r="J277" s="3" t="str">
        <f>IFERROR(VLOOKUP(E277,BDD!A:I,3,FALSE),"")</f>
        <v>COÜT PRODUCTION</v>
      </c>
      <c r="K277" s="64" t="str">
        <f>IFERROR(VLOOKUP(E277,BDD!A:I,4,FALSE),"")</f>
        <v>MATERIEL</v>
      </c>
      <c r="L277" s="64" t="str">
        <f>IF(J277="","",IF(IFERROR(VLOOKUP(E277,BDD!A:H,5,FALSE),"")=0,"",VLOOKUP(E277,BDD!A:H,5,FALSE)))</f>
        <v>MATERIEL - LOCATION</v>
      </c>
      <c r="M277" s="64" t="str">
        <f>IF(J277="","",IF(IFERROR(VLOOKUP(E277,BDD!A:G,6,FALSE),"")=0,"",VLOOKUP(E277,BDD!A:G,6,FALSE)))</f>
        <v>MARGE CHANTIER</v>
      </c>
      <c r="N277" s="64"/>
      <c r="O277" s="39" t="str">
        <f t="shared" si="39"/>
        <v>O</v>
      </c>
    </row>
    <row r="278" spans="1:15" ht="16.5" customHeight="1" x14ac:dyDescent="0.25">
      <c r="A278" s="19">
        <v>45769</v>
      </c>
      <c r="B278" s="22">
        <v>45748</v>
      </c>
      <c r="C278" s="16">
        <v>2025</v>
      </c>
      <c r="D278" s="18"/>
      <c r="E278" s="16">
        <v>70452000</v>
      </c>
      <c r="F278" s="43">
        <v>2058.37</v>
      </c>
      <c r="G278" s="18" t="s">
        <v>388</v>
      </c>
      <c r="H278" s="18"/>
      <c r="I278" s="41" t="s">
        <v>420</v>
      </c>
      <c r="J278" s="3" t="str">
        <f>IFERROR(VLOOKUP(E278,BDD!A:I,3,FALSE),"")</f>
        <v xml:space="preserve"> PRODUCTION</v>
      </c>
      <c r="K278" s="64" t="str">
        <f>IFERROR(VLOOKUP(E278,BDD!A:I,4,FALSE),"")</f>
        <v>CHIFFRE D'AFFAIRES</v>
      </c>
      <c r="L278" s="64" t="str">
        <f>IF(J278="","",IF(IFERROR(VLOOKUP(E278,BDD!A:H,5,FALSE),"")=0,"",VLOOKUP(E278,BDD!A:H,5,FALSE)))</f>
        <v>CA TRAVAUX</v>
      </c>
      <c r="M278" s="64" t="str">
        <f>IF(J278="","",IF(IFERROR(VLOOKUP(E278,BDD!A:G,6,FALSE),"")=0,"",VLOOKUP(E278,BDD!A:G,6,FALSE)))</f>
        <v>MARGE CHANTIER</v>
      </c>
      <c r="N278" s="64"/>
      <c r="O278" s="39" t="str">
        <f t="shared" si="39"/>
        <v>O</v>
      </c>
    </row>
    <row r="279" spans="1:15" ht="16.5" customHeight="1" x14ac:dyDescent="0.25">
      <c r="A279" s="19">
        <v>45769</v>
      </c>
      <c r="B279" s="22">
        <v>45748</v>
      </c>
      <c r="C279" s="16">
        <v>2025</v>
      </c>
      <c r="D279" s="18"/>
      <c r="E279" s="16">
        <v>61100000</v>
      </c>
      <c r="F279" s="43">
        <v>-718.5</v>
      </c>
      <c r="G279" s="18" t="s">
        <v>388</v>
      </c>
      <c r="H279" s="18"/>
      <c r="I279" s="41" t="s">
        <v>416</v>
      </c>
      <c r="J279" s="3" t="str">
        <f>IFERROR(VLOOKUP(E279,BDD!A:I,3,FALSE),"")</f>
        <v>COÜT PRODUCTION</v>
      </c>
      <c r="K279" s="64" t="str">
        <f>IFERROR(VLOOKUP(E279,BDD!A:I,4,FALSE),"")</f>
        <v>SOUS TRAITANCE</v>
      </c>
      <c r="L279" s="64" t="str">
        <f>IF(J279="","",IF(IFERROR(VLOOKUP(E279,BDD!A:H,5,FALSE),"")=0,"",VLOOKUP(E279,BDD!A:H,5,FALSE)))</f>
        <v>SST</v>
      </c>
      <c r="M279" s="64" t="str">
        <f>IF(J279="","",IF(IFERROR(VLOOKUP(E279,BDD!A:G,6,FALSE),"")=0,"",VLOOKUP(E279,BDD!A:G,6,FALSE)))</f>
        <v>MARGE CHANTIER</v>
      </c>
      <c r="N279" s="64"/>
      <c r="O279" s="39" t="str">
        <f t="shared" si="39"/>
        <v>O</v>
      </c>
    </row>
    <row r="280" spans="1:15" ht="16.5" customHeight="1" x14ac:dyDescent="0.25">
      <c r="A280" s="19">
        <v>45769</v>
      </c>
      <c r="B280" s="22">
        <v>45748</v>
      </c>
      <c r="C280" s="16">
        <v>2025</v>
      </c>
      <c r="D280" s="18"/>
      <c r="E280" s="16">
        <v>61104000</v>
      </c>
      <c r="F280" s="43">
        <v>-1130</v>
      </c>
      <c r="G280" s="18" t="s">
        <v>388</v>
      </c>
      <c r="H280" s="18"/>
      <c r="I280" s="41" t="s">
        <v>416</v>
      </c>
      <c r="J280" s="65" t="str">
        <f>IFERROR(VLOOKUP(E280,BDD!A:I,3,FALSE),"")</f>
        <v>COÜT PRODUCTION</v>
      </c>
      <c r="K280" s="63" t="str">
        <f>IFERROR(VLOOKUP(E280,BDD!A:I,4,FALSE),"")</f>
        <v>SOUS TRAITANCE</v>
      </c>
      <c r="L280" s="63" t="str">
        <f>IF(J280="","",IF(IFERROR(VLOOKUP(E280,BDD!A:H,5,FALSE),"")=0,"",VLOOKUP(E280,BDD!A:H,5,FALSE)))</f>
        <v>SST</v>
      </c>
      <c r="M280" s="63" t="str">
        <f>IF(J280="","",IF(IFERROR(VLOOKUP(E280,BDD!A:G,6,FALSE),"")=0,"",VLOOKUP(E280,BDD!A:G,6,FALSE)))</f>
        <v>MARGE CHANTIER</v>
      </c>
      <c r="N280" s="63"/>
      <c r="O280" s="39" t="str">
        <f t="shared" si="39"/>
        <v>O</v>
      </c>
    </row>
    <row r="281" spans="1:15" ht="16.5" customHeight="1" x14ac:dyDescent="0.25">
      <c r="A281" s="19">
        <v>45769</v>
      </c>
      <c r="B281" s="22">
        <v>45748</v>
      </c>
      <c r="C281" s="16">
        <v>2025</v>
      </c>
      <c r="D281" s="18"/>
      <c r="E281" s="16">
        <v>61104000</v>
      </c>
      <c r="F281" s="43">
        <v>-2863.14</v>
      </c>
      <c r="G281" s="18" t="s">
        <v>388</v>
      </c>
      <c r="H281" s="18"/>
      <c r="I281" s="41" t="s">
        <v>416</v>
      </c>
      <c r="J281" s="3" t="str">
        <f>IFERROR(VLOOKUP(E281,BDD!A:I,3,FALSE),"")</f>
        <v>COÜT PRODUCTION</v>
      </c>
      <c r="K281" s="64" t="str">
        <f>IFERROR(VLOOKUP(E281,BDD!A:I,4,FALSE),"")</f>
        <v>SOUS TRAITANCE</v>
      </c>
      <c r="L281" s="64" t="str">
        <f>IF(J281="","",IF(IFERROR(VLOOKUP(E281,BDD!A:H,5,FALSE),"")=0,"",VLOOKUP(E281,BDD!A:H,5,FALSE)))</f>
        <v>SST</v>
      </c>
      <c r="M281" s="64" t="str">
        <f>IF(J281="","",IF(IFERROR(VLOOKUP(E281,BDD!A:G,6,FALSE),"")=0,"",VLOOKUP(E281,BDD!A:G,6,FALSE)))</f>
        <v>MARGE CHANTIER</v>
      </c>
      <c r="N281" s="64"/>
      <c r="O281" s="39" t="str">
        <f t="shared" si="39"/>
        <v>O</v>
      </c>
    </row>
    <row r="282" spans="1:15" ht="16.5" customHeight="1" x14ac:dyDescent="0.25">
      <c r="A282" s="19">
        <v>45770</v>
      </c>
      <c r="B282" s="22">
        <v>45748</v>
      </c>
      <c r="C282" s="16">
        <v>2025</v>
      </c>
      <c r="D282" s="18"/>
      <c r="E282" s="16">
        <v>61104000</v>
      </c>
      <c r="F282" s="43">
        <v>-750</v>
      </c>
      <c r="G282" s="18" t="s">
        <v>388</v>
      </c>
      <c r="H282" s="18"/>
      <c r="I282" s="41" t="s">
        <v>416</v>
      </c>
      <c r="J282" s="3" t="str">
        <f>IFERROR(VLOOKUP(E282,BDD!A:I,3,FALSE),"")</f>
        <v>COÜT PRODUCTION</v>
      </c>
      <c r="K282" s="64" t="str">
        <f>IFERROR(VLOOKUP(E282,BDD!A:I,4,FALSE),"")</f>
        <v>SOUS TRAITANCE</v>
      </c>
      <c r="L282" s="64" t="str">
        <f>IF(J282="","",IF(IFERROR(VLOOKUP(E282,BDD!A:H,5,FALSE),"")=0,"",VLOOKUP(E282,BDD!A:H,5,FALSE)))</f>
        <v>SST</v>
      </c>
      <c r="M282" s="64" t="str">
        <f>IF(J282="","",IF(IFERROR(VLOOKUP(E282,BDD!A:G,6,FALSE),"")=0,"",VLOOKUP(E282,BDD!A:G,6,FALSE)))</f>
        <v>MARGE CHANTIER</v>
      </c>
      <c r="N282" s="64"/>
      <c r="O282" s="39" t="str">
        <f t="shared" si="39"/>
        <v>O</v>
      </c>
    </row>
    <row r="283" spans="1:15" ht="16.5" customHeight="1" x14ac:dyDescent="0.25">
      <c r="A283" s="19">
        <v>45770</v>
      </c>
      <c r="B283" s="22">
        <v>45748</v>
      </c>
      <c r="C283" s="16">
        <v>2025</v>
      </c>
      <c r="D283" s="18"/>
      <c r="E283" s="16">
        <v>61100000</v>
      </c>
      <c r="F283" s="43">
        <v>-2315</v>
      </c>
      <c r="G283" s="18" t="s">
        <v>388</v>
      </c>
      <c r="H283" s="18"/>
      <c r="I283" s="41" t="s">
        <v>416</v>
      </c>
      <c r="J283" s="65" t="str">
        <f>IFERROR(VLOOKUP(E283,BDD!A:I,3,FALSE),"")</f>
        <v>COÜT PRODUCTION</v>
      </c>
      <c r="K283" s="63" t="str">
        <f>IFERROR(VLOOKUP(E283,BDD!A:I,4,FALSE),"")</f>
        <v>SOUS TRAITANCE</v>
      </c>
      <c r="L283" s="63" t="str">
        <f>IF(J283="","",IF(IFERROR(VLOOKUP(E283,BDD!A:H,5,FALSE),"")=0,"",VLOOKUP(E283,BDD!A:H,5,FALSE)))</f>
        <v>SST</v>
      </c>
      <c r="M283" s="63" t="str">
        <f>IF(J283="","",IF(IFERROR(VLOOKUP(E283,BDD!A:G,6,FALSE),"")=0,"",VLOOKUP(E283,BDD!A:G,6,FALSE)))</f>
        <v>MARGE CHANTIER</v>
      </c>
      <c r="N283" s="63"/>
      <c r="O283" s="39" t="str">
        <f t="shared" si="39"/>
        <v>O</v>
      </c>
    </row>
    <row r="284" spans="1:15" ht="16.5" customHeight="1" x14ac:dyDescent="0.25">
      <c r="A284" s="19">
        <v>45770</v>
      </c>
      <c r="B284" s="22">
        <v>45748</v>
      </c>
      <c r="C284" s="16">
        <v>2025</v>
      </c>
      <c r="D284" s="18"/>
      <c r="E284" s="16">
        <v>61104000</v>
      </c>
      <c r="F284" s="43">
        <v>-3888.5</v>
      </c>
      <c r="G284" s="18" t="s">
        <v>388</v>
      </c>
      <c r="H284" s="18"/>
      <c r="I284" s="41" t="s">
        <v>416</v>
      </c>
      <c r="J284" s="3" t="str">
        <f>IFERROR(VLOOKUP(E284,BDD!A:I,3,FALSE),"")</f>
        <v>COÜT PRODUCTION</v>
      </c>
      <c r="K284" s="64" t="str">
        <f>IFERROR(VLOOKUP(E284,BDD!A:I,4,FALSE),"")</f>
        <v>SOUS TRAITANCE</v>
      </c>
      <c r="L284" s="64" t="str">
        <f>IF(J284="","",IF(IFERROR(VLOOKUP(E284,BDD!A:H,5,FALSE),"")=0,"",VLOOKUP(E284,BDD!A:H,5,FALSE)))</f>
        <v>SST</v>
      </c>
      <c r="M284" s="64" t="str">
        <f>IF(J284="","",IF(IFERROR(VLOOKUP(E284,BDD!A:G,6,FALSE),"")=0,"",VLOOKUP(E284,BDD!A:G,6,FALSE)))</f>
        <v>MARGE CHANTIER</v>
      </c>
      <c r="N284" s="64"/>
      <c r="O284" s="39" t="str">
        <f t="shared" si="39"/>
        <v>O</v>
      </c>
    </row>
    <row r="285" spans="1:15" ht="16.5" customHeight="1" x14ac:dyDescent="0.25">
      <c r="A285" s="19">
        <v>45770</v>
      </c>
      <c r="B285" s="22">
        <v>45748</v>
      </c>
      <c r="C285" s="16">
        <v>2025</v>
      </c>
      <c r="D285" s="18"/>
      <c r="E285" s="16">
        <v>61552000</v>
      </c>
      <c r="F285" s="43">
        <v>-597.99</v>
      </c>
      <c r="G285" s="18" t="s">
        <v>388</v>
      </c>
      <c r="H285" s="18"/>
      <c r="I285" s="41" t="s">
        <v>416</v>
      </c>
      <c r="J285" s="65" t="str">
        <f>IFERROR(VLOOKUP(E285,BDD!A:I,3,FALSE),"")</f>
        <v>COÜT PRODUCTION</v>
      </c>
      <c r="K285" s="63" t="str">
        <f>IFERROR(VLOOKUP(E285,BDD!A:I,4,FALSE),"")</f>
        <v>MATERIEL</v>
      </c>
      <c r="L285" s="63" t="str">
        <f>IF(J285="","",IF(IFERROR(VLOOKUP(E285,BDD!A:H,5,FALSE),"")=0,"",VLOOKUP(E285,BDD!A:H,5,FALSE)))</f>
        <v>VEHICULE- ENTRETIEN</v>
      </c>
      <c r="M285" s="63" t="str">
        <f>IF(J285="","",IF(IFERROR(VLOOKUP(E285,BDD!A:G,6,FALSE),"")=0,"",VLOOKUP(E285,BDD!A:G,6,FALSE)))</f>
        <v>MARGE CHANTIER</v>
      </c>
      <c r="N285" s="63"/>
      <c r="O285" s="39" t="str">
        <f t="shared" si="39"/>
        <v>O</v>
      </c>
    </row>
    <row r="286" spans="1:15" ht="16.5" customHeight="1" x14ac:dyDescent="0.25">
      <c r="A286" s="19">
        <v>45770</v>
      </c>
      <c r="B286" s="22">
        <v>45748</v>
      </c>
      <c r="C286" s="16">
        <v>2025</v>
      </c>
      <c r="D286" s="18"/>
      <c r="E286" s="16">
        <v>61100000</v>
      </c>
      <c r="F286" s="43">
        <v>-4455</v>
      </c>
      <c r="G286" s="18" t="s">
        <v>388</v>
      </c>
      <c r="H286" s="18"/>
      <c r="I286" s="41" t="s">
        <v>416</v>
      </c>
      <c r="J286" s="3" t="str">
        <f>IFERROR(VLOOKUP(E286,BDD!A:I,3,FALSE),"")</f>
        <v>COÜT PRODUCTION</v>
      </c>
      <c r="K286" s="64" t="str">
        <f>IFERROR(VLOOKUP(E286,BDD!A:I,4,FALSE),"")</f>
        <v>SOUS TRAITANCE</v>
      </c>
      <c r="L286" s="64" t="str">
        <f>IF(J286="","",IF(IFERROR(VLOOKUP(E286,BDD!A:H,5,FALSE),"")=0,"",VLOOKUP(E286,BDD!A:H,5,FALSE)))</f>
        <v>SST</v>
      </c>
      <c r="M286" s="64" t="str">
        <f>IF(J286="","",IF(IFERROR(VLOOKUP(E286,BDD!A:G,6,FALSE),"")=0,"",VLOOKUP(E286,BDD!A:G,6,FALSE)))</f>
        <v>MARGE CHANTIER</v>
      </c>
      <c r="N286" s="64"/>
      <c r="O286" s="39" t="str">
        <f t="shared" ref="O286:O298" si="40">IF(A286="","N",IF(A286="MULTIAGENCE","N","O"))</f>
        <v>O</v>
      </c>
    </row>
    <row r="287" spans="1:15" ht="16.5" customHeight="1" x14ac:dyDescent="0.25">
      <c r="A287" s="19">
        <v>45770</v>
      </c>
      <c r="B287" s="22">
        <v>45748</v>
      </c>
      <c r="C287" s="16">
        <v>2025</v>
      </c>
      <c r="D287" s="18"/>
      <c r="E287" s="16">
        <v>61104000</v>
      </c>
      <c r="F287" s="43">
        <v>-5124</v>
      </c>
      <c r="G287" s="18" t="s">
        <v>388</v>
      </c>
      <c r="H287" s="18"/>
      <c r="I287" s="41" t="s">
        <v>416</v>
      </c>
      <c r="J287" s="65" t="str">
        <f>IFERROR(VLOOKUP(E287,BDD!A:I,3,FALSE),"")</f>
        <v>COÜT PRODUCTION</v>
      </c>
      <c r="K287" s="63" t="str">
        <f>IFERROR(VLOOKUP(E287,BDD!A:I,4,FALSE),"")</f>
        <v>SOUS TRAITANCE</v>
      </c>
      <c r="L287" s="63" t="str">
        <f>IF(J287="","",IF(IFERROR(VLOOKUP(E287,BDD!A:H,5,FALSE),"")=0,"",VLOOKUP(E287,BDD!A:H,5,FALSE)))</f>
        <v>SST</v>
      </c>
      <c r="M287" s="63" t="str">
        <f>IF(J287="","",IF(IFERROR(VLOOKUP(E287,BDD!A:G,6,FALSE),"")=0,"",VLOOKUP(E287,BDD!A:G,6,FALSE)))</f>
        <v>MARGE CHANTIER</v>
      </c>
      <c r="N287" s="63"/>
      <c r="O287" s="39" t="str">
        <f t="shared" si="40"/>
        <v>O</v>
      </c>
    </row>
    <row r="288" spans="1:15" ht="16.5" customHeight="1" x14ac:dyDescent="0.25">
      <c r="A288" s="19">
        <v>45770</v>
      </c>
      <c r="B288" s="22">
        <v>45748</v>
      </c>
      <c r="C288" s="16">
        <v>2025</v>
      </c>
      <c r="D288" s="18"/>
      <c r="E288" s="16">
        <v>61104000</v>
      </c>
      <c r="F288" s="43">
        <v>-910.08</v>
      </c>
      <c r="G288" s="18" t="s">
        <v>388</v>
      </c>
      <c r="H288" s="18"/>
      <c r="I288" s="41" t="s">
        <v>416</v>
      </c>
      <c r="J288" s="3" t="str">
        <f>IFERROR(VLOOKUP(E288,BDD!A:I,3,FALSE),"")</f>
        <v>COÜT PRODUCTION</v>
      </c>
      <c r="K288" s="64" t="str">
        <f>IFERROR(VLOOKUP(E288,BDD!A:I,4,FALSE),"")</f>
        <v>SOUS TRAITANCE</v>
      </c>
      <c r="L288" s="64" t="str">
        <f>IF(J288="","",IF(IFERROR(VLOOKUP(E288,BDD!A:H,5,FALSE),"")=0,"",VLOOKUP(E288,BDD!A:H,5,FALSE)))</f>
        <v>SST</v>
      </c>
      <c r="M288" s="64" t="str">
        <f>IF(J288="","",IF(IFERROR(VLOOKUP(E288,BDD!A:G,6,FALSE),"")=0,"",VLOOKUP(E288,BDD!A:G,6,FALSE)))</f>
        <v>MARGE CHANTIER</v>
      </c>
      <c r="N288" s="64"/>
      <c r="O288" s="39" t="str">
        <f t="shared" si="40"/>
        <v>O</v>
      </c>
    </row>
    <row r="289" spans="1:15" ht="16.5" customHeight="1" x14ac:dyDescent="0.25">
      <c r="A289" s="19">
        <v>45771</v>
      </c>
      <c r="B289" s="22">
        <v>45748</v>
      </c>
      <c r="C289" s="16">
        <v>2025</v>
      </c>
      <c r="D289" s="18"/>
      <c r="E289" s="16">
        <v>70452000</v>
      </c>
      <c r="F289" s="43">
        <v>22855</v>
      </c>
      <c r="G289" s="18" t="s">
        <v>388</v>
      </c>
      <c r="H289" s="18"/>
      <c r="I289" s="41" t="s">
        <v>420</v>
      </c>
      <c r="J289" s="65" t="str">
        <f>IFERROR(VLOOKUP(E289,BDD!A:I,3,FALSE),"")</f>
        <v xml:space="preserve"> PRODUCTION</v>
      </c>
      <c r="K289" s="63" t="str">
        <f>IFERROR(VLOOKUP(E289,BDD!A:I,4,FALSE),"")</f>
        <v>CHIFFRE D'AFFAIRES</v>
      </c>
      <c r="L289" s="63" t="str">
        <f>IF(J289="","",IF(IFERROR(VLOOKUP(E289,BDD!A:H,5,FALSE),"")=0,"",VLOOKUP(E289,BDD!A:H,5,FALSE)))</f>
        <v>CA TRAVAUX</v>
      </c>
      <c r="M289" s="63" t="str">
        <f>IF(J289="","",IF(IFERROR(VLOOKUP(E289,BDD!A:G,6,FALSE),"")=0,"",VLOOKUP(E289,BDD!A:G,6,FALSE)))</f>
        <v>MARGE CHANTIER</v>
      </c>
      <c r="N289" s="63"/>
      <c r="O289" s="39" t="str">
        <f t="shared" si="40"/>
        <v>O</v>
      </c>
    </row>
    <row r="290" spans="1:15" ht="16.5" customHeight="1" x14ac:dyDescent="0.25">
      <c r="A290" s="19">
        <v>45771</v>
      </c>
      <c r="B290" s="22">
        <v>45748</v>
      </c>
      <c r="C290" s="16">
        <v>2025</v>
      </c>
      <c r="D290" s="18"/>
      <c r="E290" s="16">
        <v>70459000</v>
      </c>
      <c r="F290" s="43">
        <v>236357</v>
      </c>
      <c r="G290" s="18" t="s">
        <v>388</v>
      </c>
      <c r="H290" s="18"/>
      <c r="I290" s="41" t="s">
        <v>420</v>
      </c>
      <c r="J290" s="3" t="str">
        <f>IFERROR(VLOOKUP(E290,BDD!A:I,3,FALSE),"")</f>
        <v xml:space="preserve"> PRODUCTION</v>
      </c>
      <c r="K290" s="64" t="str">
        <f>IFERROR(VLOOKUP(E290,BDD!A:I,4,FALSE),"")</f>
        <v>CHIFFRE D'AFFAIRES</v>
      </c>
      <c r="L290" s="64" t="str">
        <f>IF(J290="","",IF(IFERROR(VLOOKUP(E290,BDD!A:H,5,FALSE),"")=0,"",VLOOKUP(E290,BDD!A:H,5,FALSE)))</f>
        <v>CA TRAVAUX</v>
      </c>
      <c r="M290" s="64" t="str">
        <f>IF(J290="","",IF(IFERROR(VLOOKUP(E290,BDD!A:G,6,FALSE),"")=0,"",VLOOKUP(E290,BDD!A:G,6,FALSE)))</f>
        <v>MARGE CHANTIER</v>
      </c>
      <c r="N290" s="64"/>
      <c r="O290" s="39" t="str">
        <f t="shared" si="40"/>
        <v>O</v>
      </c>
    </row>
    <row r="291" spans="1:15" ht="16.5" customHeight="1" x14ac:dyDescent="0.25">
      <c r="A291" s="19">
        <v>45771</v>
      </c>
      <c r="B291" s="22">
        <v>45748</v>
      </c>
      <c r="C291" s="16">
        <v>2025</v>
      </c>
      <c r="D291" s="18"/>
      <c r="E291" s="16">
        <v>70870000</v>
      </c>
      <c r="F291" s="43">
        <v>13855</v>
      </c>
      <c r="G291" s="18" t="s">
        <v>388</v>
      </c>
      <c r="H291" s="18"/>
      <c r="I291" s="41" t="s">
        <v>420</v>
      </c>
      <c r="J291" s="65" t="str">
        <f>IFERROR(VLOOKUP(E291,BDD!A:I,3,FALSE),"")</f>
        <v xml:space="preserve"> PRODUCTION</v>
      </c>
      <c r="K291" s="63" t="str">
        <f>IFERROR(VLOOKUP(E291,BDD!A:I,4,FALSE),"")</f>
        <v>CHIFFRE D'AFFAIRES</v>
      </c>
      <c r="L291" s="63" t="str">
        <f>IF(J291="","",IF(IFERROR(VLOOKUP(E291,BDD!A:H,5,FALSE),"")=0,"",VLOOKUP(E291,BDD!A:H,5,FALSE)))</f>
        <v>CA AUTRES</v>
      </c>
      <c r="M291" s="63" t="str">
        <f>IF(J291="","",IF(IFERROR(VLOOKUP(E291,BDD!A:G,6,FALSE),"")=0,"",VLOOKUP(E291,BDD!A:G,6,FALSE)))</f>
        <v>MARGE CHANTIER</v>
      </c>
      <c r="N291" s="63"/>
      <c r="O291" s="39" t="str">
        <f t="shared" si="40"/>
        <v>O</v>
      </c>
    </row>
    <row r="292" spans="1:15" ht="16.5" customHeight="1" x14ac:dyDescent="0.25">
      <c r="A292" s="19">
        <v>45771</v>
      </c>
      <c r="B292" s="22">
        <v>45748</v>
      </c>
      <c r="C292" s="16">
        <v>2025</v>
      </c>
      <c r="D292" s="18"/>
      <c r="E292" s="16">
        <v>70452000</v>
      </c>
      <c r="F292" s="43">
        <v>32563</v>
      </c>
      <c r="G292" s="18" t="s">
        <v>388</v>
      </c>
      <c r="H292" s="18"/>
      <c r="I292" s="41" t="s">
        <v>420</v>
      </c>
      <c r="J292" s="3" t="str">
        <f>IFERROR(VLOOKUP(E292,BDD!A:I,3,FALSE),"")</f>
        <v xml:space="preserve"> PRODUCTION</v>
      </c>
      <c r="K292" s="64" t="str">
        <f>IFERROR(VLOOKUP(E292,BDD!A:I,4,FALSE),"")</f>
        <v>CHIFFRE D'AFFAIRES</v>
      </c>
      <c r="L292" s="64" t="str">
        <f>IF(J292="","",IF(IFERROR(VLOOKUP(E292,BDD!A:H,5,FALSE),"")=0,"",VLOOKUP(E292,BDD!A:H,5,FALSE)))</f>
        <v>CA TRAVAUX</v>
      </c>
      <c r="M292" s="64" t="str">
        <f>IF(J292="","",IF(IFERROR(VLOOKUP(E292,BDD!A:G,6,FALSE),"")=0,"",VLOOKUP(E292,BDD!A:G,6,FALSE)))</f>
        <v>MARGE CHANTIER</v>
      </c>
      <c r="N292" s="64"/>
      <c r="O292" s="39" t="str">
        <f t="shared" si="40"/>
        <v>O</v>
      </c>
    </row>
    <row r="293" spans="1:15" ht="16.5" customHeight="1" x14ac:dyDescent="0.25">
      <c r="A293" s="19">
        <v>45771</v>
      </c>
      <c r="B293" s="22">
        <v>45748</v>
      </c>
      <c r="C293" s="16">
        <v>2025</v>
      </c>
      <c r="D293" s="18"/>
      <c r="E293" s="16">
        <v>70459000</v>
      </c>
      <c r="F293" s="43">
        <v>160585.4</v>
      </c>
      <c r="G293" s="18" t="s">
        <v>388</v>
      </c>
      <c r="H293" s="18"/>
      <c r="I293" s="41" t="s">
        <v>420</v>
      </c>
      <c r="J293" s="65" t="str">
        <f>IFERROR(VLOOKUP(E293,BDD!A:I,3,FALSE),"")</f>
        <v xml:space="preserve"> PRODUCTION</v>
      </c>
      <c r="K293" s="63" t="str">
        <f>IFERROR(VLOOKUP(E293,BDD!A:I,4,FALSE),"")</f>
        <v>CHIFFRE D'AFFAIRES</v>
      </c>
      <c r="L293" s="63" t="str">
        <f>IF(J293="","",IF(IFERROR(VLOOKUP(E293,BDD!A:H,5,FALSE),"")=0,"",VLOOKUP(E293,BDD!A:H,5,FALSE)))</f>
        <v>CA TRAVAUX</v>
      </c>
      <c r="M293" s="63" t="str">
        <f>IF(J293="","",IF(IFERROR(VLOOKUP(E293,BDD!A:G,6,FALSE),"")=0,"",VLOOKUP(E293,BDD!A:G,6,FALSE)))</f>
        <v>MARGE CHANTIER</v>
      </c>
      <c r="N293" s="63"/>
      <c r="O293" s="39" t="str">
        <f t="shared" si="40"/>
        <v>O</v>
      </c>
    </row>
    <row r="294" spans="1:15" ht="16.5" customHeight="1" x14ac:dyDescent="0.25">
      <c r="A294" s="19">
        <v>45771</v>
      </c>
      <c r="B294" s="22">
        <v>45748</v>
      </c>
      <c r="C294" s="16">
        <v>2025</v>
      </c>
      <c r="D294" s="18"/>
      <c r="E294" s="16">
        <v>70520000</v>
      </c>
      <c r="F294" s="43">
        <v>33</v>
      </c>
      <c r="G294" s="18" t="s">
        <v>388</v>
      </c>
      <c r="H294" s="18"/>
      <c r="I294" s="41" t="s">
        <v>420</v>
      </c>
      <c r="J294" s="3" t="str">
        <f>IFERROR(VLOOKUP(E294,BDD!A:I,3,FALSE),"")</f>
        <v xml:space="preserve"> PRODUCTION</v>
      </c>
      <c r="K294" s="64" t="str">
        <f>IFERROR(VLOOKUP(E294,BDD!A:I,4,FALSE),"")</f>
        <v>CHIFFRE D'AFFAIRES</v>
      </c>
      <c r="L294" s="64" t="str">
        <f>IF(J294="","",IF(IFERROR(VLOOKUP(E294,BDD!A:H,5,FALSE),"")=0,"",VLOOKUP(E294,BDD!A:H,5,FALSE)))</f>
        <v>CA ETUDE</v>
      </c>
      <c r="M294" s="64" t="str">
        <f>IF(J294="","",IF(IFERROR(VLOOKUP(E294,BDD!A:G,6,FALSE),"")=0,"",VLOOKUP(E294,BDD!A:G,6,FALSE)))</f>
        <v>MARGE CHANTIER</v>
      </c>
      <c r="N294" s="64"/>
      <c r="O294" s="39" t="str">
        <f t="shared" si="40"/>
        <v>O</v>
      </c>
    </row>
    <row r="295" spans="1:15" ht="16.5" customHeight="1" x14ac:dyDescent="0.25">
      <c r="A295" s="19">
        <v>45771</v>
      </c>
      <c r="B295" s="22">
        <v>45748</v>
      </c>
      <c r="C295" s="16">
        <v>2025</v>
      </c>
      <c r="D295" s="18"/>
      <c r="E295" s="16">
        <v>70870000</v>
      </c>
      <c r="F295" s="43">
        <v>21233</v>
      </c>
      <c r="G295" s="18" t="s">
        <v>388</v>
      </c>
      <c r="H295" s="18"/>
      <c r="I295" s="41" t="s">
        <v>420</v>
      </c>
      <c r="J295" s="65" t="str">
        <f>IFERROR(VLOOKUP(E295,BDD!A:I,3,FALSE),"")</f>
        <v xml:space="preserve"> PRODUCTION</v>
      </c>
      <c r="K295" s="63" t="str">
        <f>IFERROR(VLOOKUP(E295,BDD!A:I,4,FALSE),"")</f>
        <v>CHIFFRE D'AFFAIRES</v>
      </c>
      <c r="L295" s="63" t="str">
        <f>IF(J295="","",IF(IFERROR(VLOOKUP(E295,BDD!A:H,5,FALSE),"")=0,"",VLOOKUP(E295,BDD!A:H,5,FALSE)))</f>
        <v>CA AUTRES</v>
      </c>
      <c r="M295" s="63" t="str">
        <f>IF(J295="","",IF(IFERROR(VLOOKUP(E295,BDD!A:G,6,FALSE),"")=0,"",VLOOKUP(E295,BDD!A:G,6,FALSE)))</f>
        <v>MARGE CHANTIER</v>
      </c>
      <c r="N295" s="63"/>
      <c r="O295" s="39" t="str">
        <f t="shared" si="40"/>
        <v>O</v>
      </c>
    </row>
    <row r="296" spans="1:15" ht="16.5" customHeight="1" x14ac:dyDescent="0.25">
      <c r="A296" s="19">
        <v>45775</v>
      </c>
      <c r="B296" s="22">
        <v>45748</v>
      </c>
      <c r="C296" s="16">
        <v>2025</v>
      </c>
      <c r="D296" s="18"/>
      <c r="E296" s="16">
        <v>70452000</v>
      </c>
      <c r="F296" s="43">
        <v>1710.4</v>
      </c>
      <c r="G296" s="18" t="s">
        <v>388</v>
      </c>
      <c r="H296" s="18"/>
      <c r="I296" s="41" t="s">
        <v>420</v>
      </c>
      <c r="J296" s="65" t="str">
        <f>IFERROR(VLOOKUP(E296,BDD!A:I,3,FALSE),"")</f>
        <v xml:space="preserve"> PRODUCTION</v>
      </c>
      <c r="K296" s="63" t="str">
        <f>IFERROR(VLOOKUP(E296,BDD!A:I,4,FALSE),"")</f>
        <v>CHIFFRE D'AFFAIRES</v>
      </c>
      <c r="L296" s="63" t="str">
        <f>IF(J296="","",IF(IFERROR(VLOOKUP(E296,BDD!A:H,5,FALSE),"")=0,"",VLOOKUP(E296,BDD!A:H,5,FALSE)))</f>
        <v>CA TRAVAUX</v>
      </c>
      <c r="M296" s="63" t="str">
        <f>IF(J296="","",IF(IFERROR(VLOOKUP(E296,BDD!A:G,6,FALSE),"")=0,"",VLOOKUP(E296,BDD!A:G,6,FALSE)))</f>
        <v>MARGE CHANTIER</v>
      </c>
      <c r="N296" s="63"/>
      <c r="O296" s="39" t="str">
        <f t="shared" si="40"/>
        <v>O</v>
      </c>
    </row>
    <row r="297" spans="1:15" ht="16.5" customHeight="1" x14ac:dyDescent="0.25">
      <c r="A297" s="19">
        <v>45775</v>
      </c>
      <c r="B297" s="22">
        <v>45748</v>
      </c>
      <c r="C297" s="16">
        <v>2025</v>
      </c>
      <c r="D297" s="18"/>
      <c r="E297" s="16">
        <v>70459000</v>
      </c>
      <c r="F297" s="43">
        <v>129.24</v>
      </c>
      <c r="G297" s="18" t="s">
        <v>388</v>
      </c>
      <c r="H297" s="18"/>
      <c r="I297" s="41" t="s">
        <v>420</v>
      </c>
      <c r="J297" s="3" t="str">
        <f>IFERROR(VLOOKUP(E297,BDD!A:I,3,FALSE),"")</f>
        <v xml:space="preserve"> PRODUCTION</v>
      </c>
      <c r="K297" s="64" t="str">
        <f>IFERROR(VLOOKUP(E297,BDD!A:I,4,FALSE),"")</f>
        <v>CHIFFRE D'AFFAIRES</v>
      </c>
      <c r="L297" s="64" t="str">
        <f>IF(J297="","",IF(IFERROR(VLOOKUP(E297,BDD!A:H,5,FALSE),"")=0,"",VLOOKUP(E297,BDD!A:H,5,FALSE)))</f>
        <v>CA TRAVAUX</v>
      </c>
      <c r="M297" s="64" t="str">
        <f>IF(J297="","",IF(IFERROR(VLOOKUP(E297,BDD!A:G,6,FALSE),"")=0,"",VLOOKUP(E297,BDD!A:G,6,FALSE)))</f>
        <v>MARGE CHANTIER</v>
      </c>
      <c r="N297" s="64"/>
      <c r="O297" s="39" t="str">
        <f t="shared" si="40"/>
        <v>O</v>
      </c>
    </row>
    <row r="298" spans="1:15" ht="16.5" customHeight="1" x14ac:dyDescent="0.25">
      <c r="A298" s="19">
        <v>45775</v>
      </c>
      <c r="B298" s="22">
        <v>45748</v>
      </c>
      <c r="C298" s="16">
        <v>2025</v>
      </c>
      <c r="D298" s="18"/>
      <c r="E298" s="16">
        <v>70520000</v>
      </c>
      <c r="F298" s="43">
        <v>350</v>
      </c>
      <c r="G298" s="18" t="s">
        <v>388</v>
      </c>
      <c r="H298" s="18"/>
      <c r="I298" s="41" t="s">
        <v>420</v>
      </c>
      <c r="J298" s="65" t="str">
        <f>IFERROR(VLOOKUP(E298,BDD!A:I,3,FALSE),"")</f>
        <v xml:space="preserve"> PRODUCTION</v>
      </c>
      <c r="K298" s="63" t="str">
        <f>IFERROR(VLOOKUP(E298,BDD!A:I,4,FALSE),"")</f>
        <v>CHIFFRE D'AFFAIRES</v>
      </c>
      <c r="L298" s="63" t="str">
        <f>IF(J298="","",IF(IFERROR(VLOOKUP(E298,BDD!A:H,5,FALSE),"")=0,"",VLOOKUP(E298,BDD!A:H,5,FALSE)))</f>
        <v>CA ETUDE</v>
      </c>
      <c r="M298" s="63" t="str">
        <f>IF(J298="","",IF(IFERROR(VLOOKUP(E298,BDD!A:G,6,FALSE),"")=0,"",VLOOKUP(E298,BDD!A:G,6,FALSE)))</f>
        <v>MARGE CHANTIER</v>
      </c>
      <c r="N298" s="63"/>
      <c r="O298" s="39" t="str">
        <f t="shared" si="40"/>
        <v>O</v>
      </c>
    </row>
    <row r="299" spans="1:15" ht="16.5" customHeight="1" x14ac:dyDescent="0.25">
      <c r="A299" s="19">
        <v>45775</v>
      </c>
      <c r="B299" s="22">
        <v>45748</v>
      </c>
      <c r="C299" s="16">
        <v>2025</v>
      </c>
      <c r="D299" s="18"/>
      <c r="E299" s="16">
        <v>70452000</v>
      </c>
      <c r="F299" s="43">
        <v>330</v>
      </c>
      <c r="G299" s="18" t="s">
        <v>388</v>
      </c>
      <c r="H299" s="18"/>
      <c r="I299" s="41" t="s">
        <v>420</v>
      </c>
      <c r="J299" s="3" t="str">
        <f>IFERROR(VLOOKUP(E299,BDD!A:I,3,FALSE),"")</f>
        <v xml:space="preserve"> PRODUCTION</v>
      </c>
      <c r="K299" s="64" t="str">
        <f>IFERROR(VLOOKUP(E299,BDD!A:I,4,FALSE),"")</f>
        <v>CHIFFRE D'AFFAIRES</v>
      </c>
      <c r="L299" s="64" t="str">
        <f>IF(J299="","",IF(IFERROR(VLOOKUP(E299,BDD!A:H,5,FALSE),"")=0,"",VLOOKUP(E299,BDD!A:H,5,FALSE)))</f>
        <v>CA TRAVAUX</v>
      </c>
      <c r="M299" s="64" t="str">
        <f>IF(J299="","",IF(IFERROR(VLOOKUP(E299,BDD!A:G,6,FALSE),"")=0,"",VLOOKUP(E299,BDD!A:G,6,FALSE)))</f>
        <v>MARGE CHANTIER</v>
      </c>
      <c r="N299" s="64"/>
      <c r="O299" s="39" t="str">
        <f t="shared" ref="O299:O308" si="41">IF(A299="","N",IF(A299="MULTIAGENCE","N","O"))</f>
        <v>O</v>
      </c>
    </row>
    <row r="300" spans="1:15" ht="16.5" customHeight="1" x14ac:dyDescent="0.25">
      <c r="A300" s="19">
        <v>45775</v>
      </c>
      <c r="B300" s="22">
        <v>45748</v>
      </c>
      <c r="C300" s="16">
        <v>2025</v>
      </c>
      <c r="D300" s="18"/>
      <c r="E300" s="16">
        <v>61340000</v>
      </c>
      <c r="F300" s="43">
        <v>-220.03</v>
      </c>
      <c r="G300" s="18" t="s">
        <v>388</v>
      </c>
      <c r="H300" s="18"/>
      <c r="I300" s="41" t="s">
        <v>416</v>
      </c>
      <c r="J300" s="3" t="str">
        <f>IFERROR(VLOOKUP(E300,BDD!A:I,3,FALSE),"")</f>
        <v>COÜT PRODUCTION</v>
      </c>
      <c r="K300" s="64" t="str">
        <f>IFERROR(VLOOKUP(E300,BDD!A:I,4,FALSE),"")</f>
        <v>MATERIEL</v>
      </c>
      <c r="L300" s="64" t="str">
        <f>IF(J300="","",IF(IFERROR(VLOOKUP(E300,BDD!A:H,5,FALSE),"")=0,"",VLOOKUP(E300,BDD!A:H,5,FALSE)))</f>
        <v>VEHICULE - LOCATION</v>
      </c>
      <c r="M300" s="64" t="str">
        <f>IF(J300="","",IF(IFERROR(VLOOKUP(E300,BDD!A:G,6,FALSE),"")=0,"",VLOOKUP(E300,BDD!A:G,6,FALSE)))</f>
        <v>MARGE CHANTIER</v>
      </c>
      <c r="N300" s="64"/>
      <c r="O300" s="39" t="str">
        <f t="shared" si="41"/>
        <v>O</v>
      </c>
    </row>
    <row r="301" spans="1:15" ht="16.5" customHeight="1" x14ac:dyDescent="0.25">
      <c r="A301" s="19">
        <v>45775</v>
      </c>
      <c r="B301" s="22">
        <v>45748</v>
      </c>
      <c r="C301" s="16">
        <v>2025</v>
      </c>
      <c r="D301" s="18"/>
      <c r="E301" s="16">
        <v>61340000</v>
      </c>
      <c r="F301" s="43">
        <v>-243.43</v>
      </c>
      <c r="G301" s="18" t="s">
        <v>388</v>
      </c>
      <c r="H301" s="18"/>
      <c r="I301" s="41" t="s">
        <v>416</v>
      </c>
      <c r="J301" s="65" t="str">
        <f>IFERROR(VLOOKUP(E301,BDD!A:I,3,FALSE),"")</f>
        <v>COÜT PRODUCTION</v>
      </c>
      <c r="K301" s="63" t="str">
        <f>IFERROR(VLOOKUP(E301,BDD!A:I,4,FALSE),"")</f>
        <v>MATERIEL</v>
      </c>
      <c r="L301" s="63" t="str">
        <f>IF(J301="","",IF(IFERROR(VLOOKUP(E301,BDD!A:H,5,FALSE),"")=0,"",VLOOKUP(E301,BDD!A:H,5,FALSE)))</f>
        <v>VEHICULE - LOCATION</v>
      </c>
      <c r="M301" s="63" t="str">
        <f>IF(J301="","",IF(IFERROR(VLOOKUP(E301,BDD!A:G,6,FALSE),"")=0,"",VLOOKUP(E301,BDD!A:G,6,FALSE)))</f>
        <v>MARGE CHANTIER</v>
      </c>
      <c r="N301" s="63"/>
      <c r="O301" s="39" t="str">
        <f t="shared" si="41"/>
        <v>O</v>
      </c>
    </row>
    <row r="302" spans="1:15" ht="16.5" customHeight="1" x14ac:dyDescent="0.25">
      <c r="A302" s="19">
        <v>45775</v>
      </c>
      <c r="B302" s="22">
        <v>45748</v>
      </c>
      <c r="C302" s="16">
        <v>2025</v>
      </c>
      <c r="D302" s="18"/>
      <c r="E302" s="16">
        <v>61340000</v>
      </c>
      <c r="F302" s="43">
        <v>-223.93</v>
      </c>
      <c r="G302" s="18" t="s">
        <v>388</v>
      </c>
      <c r="H302" s="18"/>
      <c r="I302" s="41" t="s">
        <v>416</v>
      </c>
      <c r="J302" s="3" t="str">
        <f>IFERROR(VLOOKUP(E302,BDD!A:I,3,FALSE),"")</f>
        <v>COÜT PRODUCTION</v>
      </c>
      <c r="K302" s="64" t="str">
        <f>IFERROR(VLOOKUP(E302,BDD!A:I,4,FALSE),"")</f>
        <v>MATERIEL</v>
      </c>
      <c r="L302" s="64" t="str">
        <f>IF(J302="","",IF(IFERROR(VLOOKUP(E302,BDD!A:H,5,FALSE),"")=0,"",VLOOKUP(E302,BDD!A:H,5,FALSE)))</f>
        <v>VEHICULE - LOCATION</v>
      </c>
      <c r="M302" s="64" t="str">
        <f>IF(J302="","",IF(IFERROR(VLOOKUP(E302,BDD!A:G,6,FALSE),"")=0,"",VLOOKUP(E302,BDD!A:G,6,FALSE)))</f>
        <v>MARGE CHANTIER</v>
      </c>
      <c r="N302" s="64"/>
      <c r="O302" s="39" t="str">
        <f t="shared" si="41"/>
        <v>O</v>
      </c>
    </row>
    <row r="303" spans="1:15" ht="16.5" customHeight="1" x14ac:dyDescent="0.25">
      <c r="A303" s="19">
        <v>45775</v>
      </c>
      <c r="B303" s="22">
        <v>45748</v>
      </c>
      <c r="C303" s="16">
        <v>2025</v>
      </c>
      <c r="D303" s="18"/>
      <c r="E303" s="16">
        <v>61350000</v>
      </c>
      <c r="F303" s="43">
        <v>-114.1</v>
      </c>
      <c r="G303" s="18" t="s">
        <v>388</v>
      </c>
      <c r="H303" s="18"/>
      <c r="I303" s="41" t="s">
        <v>416</v>
      </c>
      <c r="J303" s="65" t="str">
        <f>IFERROR(VLOOKUP(E303,BDD!A:I,3,FALSE),"")</f>
        <v>COÜT PRODUCTION</v>
      </c>
      <c r="K303" s="63" t="str">
        <f>IFERROR(VLOOKUP(E303,BDD!A:I,4,FALSE),"")</f>
        <v>MATERIEL</v>
      </c>
      <c r="L303" s="63" t="str">
        <f>IF(J303="","",IF(IFERROR(VLOOKUP(E303,BDD!A:H,5,FALSE),"")=0,"",VLOOKUP(E303,BDD!A:H,5,FALSE)))</f>
        <v>MATERIEL - LOCATION</v>
      </c>
      <c r="M303" s="63" t="str">
        <f>IF(J303="","",IF(IFERROR(VLOOKUP(E303,BDD!A:G,6,FALSE),"")=0,"",VLOOKUP(E303,BDD!A:G,6,FALSE)))</f>
        <v>MARGE CHANTIER</v>
      </c>
      <c r="N303" s="63"/>
      <c r="O303" s="39" t="str">
        <f t="shared" si="41"/>
        <v>O</v>
      </c>
    </row>
    <row r="304" spans="1:15" ht="16.5" customHeight="1" x14ac:dyDescent="0.25">
      <c r="A304" s="19">
        <v>45776</v>
      </c>
      <c r="B304" s="22">
        <v>45748</v>
      </c>
      <c r="C304" s="16">
        <v>2025</v>
      </c>
      <c r="D304" s="18"/>
      <c r="E304" s="16">
        <v>70452000</v>
      </c>
      <c r="F304" s="43">
        <v>3007</v>
      </c>
      <c r="G304" s="18" t="s">
        <v>388</v>
      </c>
      <c r="H304" s="18"/>
      <c r="I304" s="41" t="s">
        <v>420</v>
      </c>
      <c r="J304" s="65" t="str">
        <f>IFERROR(VLOOKUP(E304,BDD!A:I,3,FALSE),"")</f>
        <v xml:space="preserve"> PRODUCTION</v>
      </c>
      <c r="K304" s="63" t="str">
        <f>IFERROR(VLOOKUP(E304,BDD!A:I,4,FALSE),"")</f>
        <v>CHIFFRE D'AFFAIRES</v>
      </c>
      <c r="L304" s="63" t="str">
        <f>IF(J304="","",IF(IFERROR(VLOOKUP(E304,BDD!A:H,5,FALSE),"")=0,"",VLOOKUP(E304,BDD!A:H,5,FALSE)))</f>
        <v>CA TRAVAUX</v>
      </c>
      <c r="M304" s="63" t="str">
        <f>IF(J304="","",IF(IFERROR(VLOOKUP(E304,BDD!A:G,6,FALSE),"")=0,"",VLOOKUP(E304,BDD!A:G,6,FALSE)))</f>
        <v>MARGE CHANTIER</v>
      </c>
      <c r="N304" s="63"/>
      <c r="O304" s="39" t="str">
        <f t="shared" si="41"/>
        <v>O</v>
      </c>
    </row>
    <row r="305" spans="1:15" ht="16.5" customHeight="1" x14ac:dyDescent="0.25">
      <c r="A305" s="19">
        <v>45776</v>
      </c>
      <c r="B305" s="22">
        <v>45748</v>
      </c>
      <c r="C305" s="16">
        <v>2025</v>
      </c>
      <c r="D305" s="18"/>
      <c r="E305" s="16">
        <v>70459000</v>
      </c>
      <c r="F305" s="43">
        <v>569</v>
      </c>
      <c r="G305" s="18" t="s">
        <v>388</v>
      </c>
      <c r="H305" s="18"/>
      <c r="I305" s="41" t="s">
        <v>420</v>
      </c>
      <c r="J305" s="3" t="str">
        <f>IFERROR(VLOOKUP(E305,BDD!A:I,3,FALSE),"")</f>
        <v xml:space="preserve"> PRODUCTION</v>
      </c>
      <c r="K305" s="64" t="str">
        <f>IFERROR(VLOOKUP(E305,BDD!A:I,4,FALSE),"")</f>
        <v>CHIFFRE D'AFFAIRES</v>
      </c>
      <c r="L305" s="64" t="str">
        <f>IF(J305="","",IF(IFERROR(VLOOKUP(E305,BDD!A:H,5,FALSE),"")=0,"",VLOOKUP(E305,BDD!A:H,5,FALSE)))</f>
        <v>CA TRAVAUX</v>
      </c>
      <c r="M305" s="64" t="str">
        <f>IF(J305="","",IF(IFERROR(VLOOKUP(E305,BDD!A:G,6,FALSE),"")=0,"",VLOOKUP(E305,BDD!A:G,6,FALSE)))</f>
        <v>MARGE CHANTIER</v>
      </c>
      <c r="N305" s="64"/>
      <c r="O305" s="39" t="str">
        <f t="shared" si="41"/>
        <v>O</v>
      </c>
    </row>
    <row r="306" spans="1:15" ht="16.5" customHeight="1" x14ac:dyDescent="0.25">
      <c r="A306" s="19">
        <v>45776</v>
      </c>
      <c r="B306" s="22">
        <v>45748</v>
      </c>
      <c r="C306" s="16">
        <v>2025</v>
      </c>
      <c r="D306" s="18"/>
      <c r="E306" s="16">
        <v>70452000</v>
      </c>
      <c r="F306" s="43">
        <v>4350.7</v>
      </c>
      <c r="G306" s="18" t="s">
        <v>388</v>
      </c>
      <c r="H306" s="18"/>
      <c r="I306" s="41" t="s">
        <v>420</v>
      </c>
      <c r="J306" s="65" t="str">
        <f>IFERROR(VLOOKUP(E306,BDD!A:I,3,FALSE),"")</f>
        <v xml:space="preserve"> PRODUCTION</v>
      </c>
      <c r="K306" s="63" t="str">
        <f>IFERROR(VLOOKUP(E306,BDD!A:I,4,FALSE),"")</f>
        <v>CHIFFRE D'AFFAIRES</v>
      </c>
      <c r="L306" s="63" t="str">
        <f>IF(J306="","",IF(IFERROR(VLOOKUP(E306,BDD!A:H,5,FALSE),"")=0,"",VLOOKUP(E306,BDD!A:H,5,FALSE)))</f>
        <v>CA TRAVAUX</v>
      </c>
      <c r="M306" s="63" t="str">
        <f>IF(J306="","",IF(IFERROR(VLOOKUP(E306,BDD!A:G,6,FALSE),"")=0,"",VLOOKUP(E306,BDD!A:G,6,FALSE)))</f>
        <v>MARGE CHANTIER</v>
      </c>
      <c r="N306" s="63"/>
      <c r="O306" s="39" t="str">
        <f t="shared" si="41"/>
        <v>O</v>
      </c>
    </row>
    <row r="307" spans="1:15" ht="16.5" customHeight="1" x14ac:dyDescent="0.25">
      <c r="A307" s="19">
        <v>45776</v>
      </c>
      <c r="B307" s="22">
        <v>45748</v>
      </c>
      <c r="C307" s="16">
        <v>2025</v>
      </c>
      <c r="D307" s="18"/>
      <c r="E307" s="16">
        <v>70520000</v>
      </c>
      <c r="F307" s="43">
        <v>350</v>
      </c>
      <c r="G307" s="18" t="s">
        <v>388</v>
      </c>
      <c r="H307" s="18"/>
      <c r="I307" s="41" t="s">
        <v>420</v>
      </c>
      <c r="J307" s="3" t="str">
        <f>IFERROR(VLOOKUP(E307,BDD!A:I,3,FALSE),"")</f>
        <v xml:space="preserve"> PRODUCTION</v>
      </c>
      <c r="K307" s="64" t="str">
        <f>IFERROR(VLOOKUP(E307,BDD!A:I,4,FALSE),"")</f>
        <v>CHIFFRE D'AFFAIRES</v>
      </c>
      <c r="L307" s="64" t="str">
        <f>IF(J307="","",IF(IFERROR(VLOOKUP(E307,BDD!A:H,5,FALSE),"")=0,"",VLOOKUP(E307,BDD!A:H,5,FALSE)))</f>
        <v>CA ETUDE</v>
      </c>
      <c r="M307" s="64" t="str">
        <f>IF(J307="","",IF(IFERROR(VLOOKUP(E307,BDD!A:G,6,FALSE),"")=0,"",VLOOKUP(E307,BDD!A:G,6,FALSE)))</f>
        <v>MARGE CHANTIER</v>
      </c>
      <c r="N307" s="64"/>
      <c r="O307" s="39" t="str">
        <f t="shared" si="41"/>
        <v>O</v>
      </c>
    </row>
    <row r="308" spans="1:15" ht="16.5" customHeight="1" x14ac:dyDescent="0.25">
      <c r="A308" s="19">
        <v>45776</v>
      </c>
      <c r="B308" s="22">
        <v>45748</v>
      </c>
      <c r="C308" s="16">
        <v>2025</v>
      </c>
      <c r="D308" s="18"/>
      <c r="E308" s="16">
        <v>61104000</v>
      </c>
      <c r="F308" s="43">
        <v>-124</v>
      </c>
      <c r="G308" s="18" t="s">
        <v>388</v>
      </c>
      <c r="H308" s="18"/>
      <c r="I308" s="41" t="s">
        <v>416</v>
      </c>
      <c r="J308" s="65" t="str">
        <f>IFERROR(VLOOKUP(E308,BDD!A:I,3,FALSE),"")</f>
        <v>COÜT PRODUCTION</v>
      </c>
      <c r="K308" s="63" t="str">
        <f>IFERROR(VLOOKUP(E308,BDD!A:I,4,FALSE),"")</f>
        <v>SOUS TRAITANCE</v>
      </c>
      <c r="L308" s="63" t="str">
        <f>IF(J308="","",IF(IFERROR(VLOOKUP(E308,BDD!A:H,5,FALSE),"")=0,"",VLOOKUP(E308,BDD!A:H,5,FALSE)))</f>
        <v>SST</v>
      </c>
      <c r="M308" s="63" t="str">
        <f>IF(J308="","",IF(IFERROR(VLOOKUP(E308,BDD!A:G,6,FALSE),"")=0,"",VLOOKUP(E308,BDD!A:G,6,FALSE)))</f>
        <v>MARGE CHANTIER</v>
      </c>
      <c r="N308" s="63"/>
      <c r="O308" s="39" t="str">
        <f t="shared" si="41"/>
        <v>O</v>
      </c>
    </row>
    <row r="309" spans="1:15" ht="16.5" customHeight="1" x14ac:dyDescent="0.25">
      <c r="A309" s="19">
        <v>45777</v>
      </c>
      <c r="B309" s="22">
        <v>45748</v>
      </c>
      <c r="C309" s="16">
        <v>2025</v>
      </c>
      <c r="D309" s="18"/>
      <c r="E309" s="16">
        <v>70452000</v>
      </c>
      <c r="F309" s="43">
        <v>15805.16</v>
      </c>
      <c r="G309" s="18" t="s">
        <v>388</v>
      </c>
      <c r="H309" s="18"/>
      <c r="I309" s="41" t="s">
        <v>420</v>
      </c>
      <c r="J309" s="3" t="str">
        <f>IFERROR(VLOOKUP(E309,BDD!A:I,3,FALSE),"")</f>
        <v xml:space="preserve"> PRODUCTION</v>
      </c>
      <c r="K309" s="64" t="str">
        <f>IFERROR(VLOOKUP(E309,BDD!A:I,4,FALSE),"")</f>
        <v>CHIFFRE D'AFFAIRES</v>
      </c>
      <c r="L309" s="64" t="str">
        <f>IF(J309="","",IF(IFERROR(VLOOKUP(E309,BDD!A:H,5,FALSE),"")=0,"",VLOOKUP(E309,BDD!A:H,5,FALSE)))</f>
        <v>CA TRAVAUX</v>
      </c>
      <c r="M309" s="64" t="str">
        <f>IF(J309="","",IF(IFERROR(VLOOKUP(E309,BDD!A:G,6,FALSE),"")=0,"",VLOOKUP(E309,BDD!A:G,6,FALSE)))</f>
        <v>MARGE CHANTIER</v>
      </c>
      <c r="N309" s="64"/>
      <c r="O309" s="39" t="str">
        <f t="shared" ref="O309:O330" si="42">IF(A309="","N",IF(A309="MULTIAGENCE","N","O"))</f>
        <v>O</v>
      </c>
    </row>
    <row r="310" spans="1:15" ht="16.5" customHeight="1" x14ac:dyDescent="0.25">
      <c r="A310" s="19">
        <v>45777</v>
      </c>
      <c r="B310" s="22">
        <v>45748</v>
      </c>
      <c r="C310" s="16">
        <v>2025</v>
      </c>
      <c r="D310" s="18"/>
      <c r="E310" s="16">
        <v>70520000</v>
      </c>
      <c r="F310" s="43">
        <v>730</v>
      </c>
      <c r="G310" s="18" t="s">
        <v>388</v>
      </c>
      <c r="H310" s="18"/>
      <c r="I310" s="41" t="s">
        <v>420</v>
      </c>
      <c r="J310" s="65" t="str">
        <f>IFERROR(VLOOKUP(E310,BDD!A:I,3,FALSE),"")</f>
        <v xml:space="preserve"> PRODUCTION</v>
      </c>
      <c r="K310" s="63" t="str">
        <f>IFERROR(VLOOKUP(E310,BDD!A:I,4,FALSE),"")</f>
        <v>CHIFFRE D'AFFAIRES</v>
      </c>
      <c r="L310" s="63" t="str">
        <f>IF(J310="","",IF(IFERROR(VLOOKUP(E310,BDD!A:H,5,FALSE),"")=0,"",VLOOKUP(E310,BDD!A:H,5,FALSE)))</f>
        <v>CA ETUDE</v>
      </c>
      <c r="M310" s="63" t="str">
        <f>IF(J310="","",IF(IFERROR(VLOOKUP(E310,BDD!A:G,6,FALSE),"")=0,"",VLOOKUP(E310,BDD!A:G,6,FALSE)))</f>
        <v>MARGE CHANTIER</v>
      </c>
      <c r="N310" s="63"/>
      <c r="O310" s="39" t="str">
        <f t="shared" si="42"/>
        <v>O</v>
      </c>
    </row>
    <row r="311" spans="1:15" ht="16.5" customHeight="1" x14ac:dyDescent="0.25">
      <c r="A311" s="19">
        <v>45777</v>
      </c>
      <c r="B311" s="22">
        <v>45748</v>
      </c>
      <c r="C311" s="16">
        <v>2025</v>
      </c>
      <c r="D311" s="18"/>
      <c r="E311" s="16">
        <v>70452000</v>
      </c>
      <c r="F311" s="43">
        <v>12037.3</v>
      </c>
      <c r="G311" s="18" t="s">
        <v>388</v>
      </c>
      <c r="H311" s="18"/>
      <c r="I311" s="41" t="s">
        <v>420</v>
      </c>
      <c r="J311" s="3" t="str">
        <f>IFERROR(VLOOKUP(E311,BDD!A:I,3,FALSE),"")</f>
        <v xml:space="preserve"> PRODUCTION</v>
      </c>
      <c r="K311" s="64" t="str">
        <f>IFERROR(VLOOKUP(E311,BDD!A:I,4,FALSE),"")</f>
        <v>CHIFFRE D'AFFAIRES</v>
      </c>
      <c r="L311" s="64" t="str">
        <f>IF(J311="","",IF(IFERROR(VLOOKUP(E311,BDD!A:H,5,FALSE),"")=0,"",VLOOKUP(E311,BDD!A:H,5,FALSE)))</f>
        <v>CA TRAVAUX</v>
      </c>
      <c r="M311" s="64" t="str">
        <f>IF(J311="","",IF(IFERROR(VLOOKUP(E311,BDD!A:G,6,FALSE),"")=0,"",VLOOKUP(E311,BDD!A:G,6,FALSE)))</f>
        <v>MARGE CHANTIER</v>
      </c>
      <c r="N311" s="64"/>
      <c r="O311" s="39" t="str">
        <f t="shared" si="42"/>
        <v>O</v>
      </c>
    </row>
    <row r="312" spans="1:15" ht="16.5" customHeight="1" x14ac:dyDescent="0.25">
      <c r="A312" s="19">
        <v>45777</v>
      </c>
      <c r="B312" s="22">
        <v>45748</v>
      </c>
      <c r="C312" s="16">
        <v>2025</v>
      </c>
      <c r="D312" s="18"/>
      <c r="E312" s="16">
        <v>70459000</v>
      </c>
      <c r="F312" s="43">
        <v>430.8</v>
      </c>
      <c r="G312" s="18" t="s">
        <v>388</v>
      </c>
      <c r="H312" s="18"/>
      <c r="I312" s="41" t="s">
        <v>420</v>
      </c>
      <c r="J312" s="65" t="str">
        <f>IFERROR(VLOOKUP(E312,BDD!A:I,3,FALSE),"")</f>
        <v xml:space="preserve"> PRODUCTION</v>
      </c>
      <c r="K312" s="63" t="str">
        <f>IFERROR(VLOOKUP(E312,BDD!A:I,4,FALSE),"")</f>
        <v>CHIFFRE D'AFFAIRES</v>
      </c>
      <c r="L312" s="63" t="str">
        <f>IF(J312="","",IF(IFERROR(VLOOKUP(E312,BDD!A:H,5,FALSE),"")=0,"",VLOOKUP(E312,BDD!A:H,5,FALSE)))</f>
        <v>CA TRAVAUX</v>
      </c>
      <c r="M312" s="63" t="str">
        <f>IF(J312="","",IF(IFERROR(VLOOKUP(E312,BDD!A:G,6,FALSE),"")=0,"",VLOOKUP(E312,BDD!A:G,6,FALSE)))</f>
        <v>MARGE CHANTIER</v>
      </c>
      <c r="N312" s="63"/>
      <c r="O312" s="39" t="str">
        <f t="shared" si="42"/>
        <v>O</v>
      </c>
    </row>
    <row r="313" spans="1:15" ht="16.5" customHeight="1" x14ac:dyDescent="0.25">
      <c r="A313" s="19">
        <v>45777</v>
      </c>
      <c r="B313" s="22">
        <v>45748</v>
      </c>
      <c r="C313" s="16">
        <v>2025</v>
      </c>
      <c r="D313" s="18"/>
      <c r="E313" s="16">
        <v>70520000</v>
      </c>
      <c r="F313" s="43">
        <v>350</v>
      </c>
      <c r="G313" s="18" t="s">
        <v>388</v>
      </c>
      <c r="H313" s="18"/>
      <c r="I313" s="41" t="s">
        <v>420</v>
      </c>
      <c r="J313" s="3" t="str">
        <f>IFERROR(VLOOKUP(E313,BDD!A:I,3,FALSE),"")</f>
        <v xml:space="preserve"> PRODUCTION</v>
      </c>
      <c r="K313" s="64" t="str">
        <f>IFERROR(VLOOKUP(E313,BDD!A:I,4,FALSE),"")</f>
        <v>CHIFFRE D'AFFAIRES</v>
      </c>
      <c r="L313" s="64" t="str">
        <f>IF(J313="","",IF(IFERROR(VLOOKUP(E313,BDD!A:H,5,FALSE),"")=0,"",VLOOKUP(E313,BDD!A:H,5,FALSE)))</f>
        <v>CA ETUDE</v>
      </c>
      <c r="M313" s="64" t="str">
        <f>IF(J313="","",IF(IFERROR(VLOOKUP(E313,BDD!A:G,6,FALSE),"")=0,"",VLOOKUP(E313,BDD!A:G,6,FALSE)))</f>
        <v>MARGE CHANTIER</v>
      </c>
      <c r="N313" s="64"/>
      <c r="O313" s="39" t="str">
        <f t="shared" si="42"/>
        <v>O</v>
      </c>
    </row>
    <row r="314" spans="1:15" ht="16.5" customHeight="1" x14ac:dyDescent="0.25">
      <c r="A314" s="19">
        <v>45777</v>
      </c>
      <c r="B314" s="22">
        <v>45748</v>
      </c>
      <c r="C314" s="16">
        <v>2025</v>
      </c>
      <c r="D314" s="18"/>
      <c r="E314" s="16">
        <v>70459000</v>
      </c>
      <c r="F314" s="43">
        <v>1301</v>
      </c>
      <c r="G314" s="18" t="s">
        <v>388</v>
      </c>
      <c r="H314" s="18"/>
      <c r="I314" s="41" t="s">
        <v>420</v>
      </c>
      <c r="J314" s="65" t="str">
        <f>IFERROR(VLOOKUP(E314,BDD!A:I,3,FALSE),"")</f>
        <v xml:space="preserve"> PRODUCTION</v>
      </c>
      <c r="K314" s="63" t="str">
        <f>IFERROR(VLOOKUP(E314,BDD!A:I,4,FALSE),"")</f>
        <v>CHIFFRE D'AFFAIRES</v>
      </c>
      <c r="L314" s="63" t="str">
        <f>IF(J314="","",IF(IFERROR(VLOOKUP(E314,BDD!A:H,5,FALSE),"")=0,"",VLOOKUP(E314,BDD!A:H,5,FALSE)))</f>
        <v>CA TRAVAUX</v>
      </c>
      <c r="M314" s="63" t="str">
        <f>IF(J314="","",IF(IFERROR(VLOOKUP(E314,BDD!A:G,6,FALSE),"")=0,"",VLOOKUP(E314,BDD!A:G,6,FALSE)))</f>
        <v>MARGE CHANTIER</v>
      </c>
      <c r="N314" s="63"/>
      <c r="O314" s="39" t="str">
        <f t="shared" si="42"/>
        <v>O</v>
      </c>
    </row>
    <row r="315" spans="1:15" ht="16.5" customHeight="1" x14ac:dyDescent="0.25">
      <c r="A315" s="19">
        <v>45777</v>
      </c>
      <c r="B315" s="22">
        <v>45748</v>
      </c>
      <c r="C315" s="16">
        <v>2025</v>
      </c>
      <c r="D315" s="18"/>
      <c r="E315" s="16">
        <v>70459000</v>
      </c>
      <c r="F315" s="43">
        <v>848</v>
      </c>
      <c r="G315" s="18" t="s">
        <v>388</v>
      </c>
      <c r="H315" s="18"/>
      <c r="I315" s="41" t="s">
        <v>420</v>
      </c>
      <c r="J315" s="3" t="str">
        <f>IFERROR(VLOOKUP(E315,BDD!A:I,3,FALSE),"")</f>
        <v xml:space="preserve"> PRODUCTION</v>
      </c>
      <c r="K315" s="64" t="str">
        <f>IFERROR(VLOOKUP(E315,BDD!A:I,4,FALSE),"")</f>
        <v>CHIFFRE D'AFFAIRES</v>
      </c>
      <c r="L315" s="64" t="str">
        <f>IF(J315="","",IF(IFERROR(VLOOKUP(E315,BDD!A:H,5,FALSE),"")=0,"",VLOOKUP(E315,BDD!A:H,5,FALSE)))</f>
        <v>CA TRAVAUX</v>
      </c>
      <c r="M315" s="64" t="str">
        <f>IF(J315="","",IF(IFERROR(VLOOKUP(E315,BDD!A:G,6,FALSE),"")=0,"",VLOOKUP(E315,BDD!A:G,6,FALSE)))</f>
        <v>MARGE CHANTIER</v>
      </c>
      <c r="N315" s="64"/>
      <c r="O315" s="39" t="str">
        <f t="shared" si="42"/>
        <v>O</v>
      </c>
    </row>
    <row r="316" spans="1:15" ht="16.5" customHeight="1" x14ac:dyDescent="0.25">
      <c r="A316" s="19">
        <v>45777</v>
      </c>
      <c r="B316" s="22">
        <v>45748</v>
      </c>
      <c r="C316" s="16">
        <v>2025</v>
      </c>
      <c r="D316" s="18"/>
      <c r="E316" s="16">
        <v>70459000</v>
      </c>
      <c r="F316" s="43">
        <v>3773.7</v>
      </c>
      <c r="G316" s="18" t="s">
        <v>388</v>
      </c>
      <c r="H316" s="18"/>
      <c r="I316" s="41" t="s">
        <v>420</v>
      </c>
      <c r="J316" s="65" t="str">
        <f>IFERROR(VLOOKUP(E316,BDD!A:I,3,FALSE),"")</f>
        <v xml:space="preserve"> PRODUCTION</v>
      </c>
      <c r="K316" s="63" t="str">
        <f>IFERROR(VLOOKUP(E316,BDD!A:I,4,FALSE),"")</f>
        <v>CHIFFRE D'AFFAIRES</v>
      </c>
      <c r="L316" s="63" t="str">
        <f>IF(J316="","",IF(IFERROR(VLOOKUP(E316,BDD!A:H,5,FALSE),"")=0,"",VLOOKUP(E316,BDD!A:H,5,FALSE)))</f>
        <v>CA TRAVAUX</v>
      </c>
      <c r="M316" s="63" t="str">
        <f>IF(J316="","",IF(IFERROR(VLOOKUP(E316,BDD!A:G,6,FALSE),"")=0,"",VLOOKUP(E316,BDD!A:G,6,FALSE)))</f>
        <v>MARGE CHANTIER</v>
      </c>
      <c r="N316" s="63"/>
      <c r="O316" s="39" t="str">
        <f t="shared" si="42"/>
        <v>O</v>
      </c>
    </row>
    <row r="317" spans="1:15" ht="16.5" customHeight="1" x14ac:dyDescent="0.25">
      <c r="A317" s="19">
        <v>45777</v>
      </c>
      <c r="B317" s="22">
        <v>45748</v>
      </c>
      <c r="C317" s="16">
        <v>2025</v>
      </c>
      <c r="D317" s="18"/>
      <c r="E317" s="16">
        <v>70459000</v>
      </c>
      <c r="F317" s="43">
        <v>1793</v>
      </c>
      <c r="G317" s="18" t="s">
        <v>388</v>
      </c>
      <c r="H317" s="18"/>
      <c r="I317" s="41" t="s">
        <v>420</v>
      </c>
      <c r="J317" s="3" t="str">
        <f>IFERROR(VLOOKUP(E317,BDD!A:I,3,FALSE),"")</f>
        <v xml:space="preserve"> PRODUCTION</v>
      </c>
      <c r="K317" s="64" t="str">
        <f>IFERROR(VLOOKUP(E317,BDD!A:I,4,FALSE),"")</f>
        <v>CHIFFRE D'AFFAIRES</v>
      </c>
      <c r="L317" s="64" t="str">
        <f>IF(J317="","",IF(IFERROR(VLOOKUP(E317,BDD!A:H,5,FALSE),"")=0,"",VLOOKUP(E317,BDD!A:H,5,FALSE)))</f>
        <v>CA TRAVAUX</v>
      </c>
      <c r="M317" s="64" t="str">
        <f>IF(J317="","",IF(IFERROR(VLOOKUP(E317,BDD!A:G,6,FALSE),"")=0,"",VLOOKUP(E317,BDD!A:G,6,FALSE)))</f>
        <v>MARGE CHANTIER</v>
      </c>
      <c r="N317" s="64"/>
      <c r="O317" s="39" t="str">
        <f t="shared" si="42"/>
        <v>O</v>
      </c>
    </row>
    <row r="318" spans="1:15" ht="16.5" customHeight="1" x14ac:dyDescent="0.25">
      <c r="A318" s="19">
        <v>45777</v>
      </c>
      <c r="B318" s="22">
        <v>45748</v>
      </c>
      <c r="C318" s="16">
        <v>2025</v>
      </c>
      <c r="D318" s="18"/>
      <c r="E318" s="16">
        <v>70459000</v>
      </c>
      <c r="F318" s="43">
        <v>11325.46</v>
      </c>
      <c r="G318" s="18" t="s">
        <v>388</v>
      </c>
      <c r="H318" s="18"/>
      <c r="I318" s="41" t="s">
        <v>420</v>
      </c>
      <c r="J318" s="65" t="str">
        <f>IFERROR(VLOOKUP(E318,BDD!A:I,3,FALSE),"")</f>
        <v xml:space="preserve"> PRODUCTION</v>
      </c>
      <c r="K318" s="63" t="str">
        <f>IFERROR(VLOOKUP(E318,BDD!A:I,4,FALSE),"")</f>
        <v>CHIFFRE D'AFFAIRES</v>
      </c>
      <c r="L318" s="63" t="str">
        <f>IF(J318="","",IF(IFERROR(VLOOKUP(E318,BDD!A:H,5,FALSE),"")=0,"",VLOOKUP(E318,BDD!A:H,5,FALSE)))</f>
        <v>CA TRAVAUX</v>
      </c>
      <c r="M318" s="63" t="str">
        <f>IF(J318="","",IF(IFERROR(VLOOKUP(E318,BDD!A:G,6,FALSE),"")=0,"",VLOOKUP(E318,BDD!A:G,6,FALSE)))</f>
        <v>MARGE CHANTIER</v>
      </c>
      <c r="N318" s="63"/>
      <c r="O318" s="39" t="str">
        <f t="shared" si="42"/>
        <v>O</v>
      </c>
    </row>
    <row r="319" spans="1:15" ht="16.5" customHeight="1" x14ac:dyDescent="0.25">
      <c r="A319" s="19">
        <v>45777</v>
      </c>
      <c r="B319" s="22">
        <v>45748</v>
      </c>
      <c r="C319" s="16">
        <v>2025</v>
      </c>
      <c r="D319" s="18"/>
      <c r="E319" s="16">
        <v>70459000</v>
      </c>
      <c r="F319" s="43">
        <v>15608.56</v>
      </c>
      <c r="G319" s="18" t="s">
        <v>388</v>
      </c>
      <c r="H319" s="18"/>
      <c r="I319" s="41" t="s">
        <v>420</v>
      </c>
      <c r="J319" s="3" t="str">
        <f>IFERROR(VLOOKUP(E319,BDD!A:I,3,FALSE),"")</f>
        <v xml:space="preserve"> PRODUCTION</v>
      </c>
      <c r="K319" s="64" t="str">
        <f>IFERROR(VLOOKUP(E319,BDD!A:I,4,FALSE),"")</f>
        <v>CHIFFRE D'AFFAIRES</v>
      </c>
      <c r="L319" s="64" t="str">
        <f>IF(J319="","",IF(IFERROR(VLOOKUP(E319,BDD!A:H,5,FALSE),"")=0,"",VLOOKUP(E319,BDD!A:H,5,FALSE)))</f>
        <v>CA TRAVAUX</v>
      </c>
      <c r="M319" s="64" t="str">
        <f>IF(J319="","",IF(IFERROR(VLOOKUP(E319,BDD!A:G,6,FALSE),"")=0,"",VLOOKUP(E319,BDD!A:G,6,FALSE)))</f>
        <v>MARGE CHANTIER</v>
      </c>
      <c r="N319" s="64"/>
      <c r="O319" s="39" t="str">
        <f t="shared" si="42"/>
        <v>O</v>
      </c>
    </row>
    <row r="320" spans="1:15" ht="16.5" customHeight="1" x14ac:dyDescent="0.25">
      <c r="A320" s="19">
        <v>45777</v>
      </c>
      <c r="B320" s="22">
        <v>45748</v>
      </c>
      <c r="C320" s="16">
        <v>2025</v>
      </c>
      <c r="D320" s="18"/>
      <c r="E320" s="16">
        <v>70459000</v>
      </c>
      <c r="F320" s="43">
        <v>3712.5</v>
      </c>
      <c r="G320" s="18" t="s">
        <v>388</v>
      </c>
      <c r="H320" s="18"/>
      <c r="I320" s="41" t="s">
        <v>420</v>
      </c>
      <c r="J320" s="65" t="str">
        <f>IFERROR(VLOOKUP(E320,BDD!A:I,3,FALSE),"")</f>
        <v xml:space="preserve"> PRODUCTION</v>
      </c>
      <c r="K320" s="63" t="str">
        <f>IFERROR(VLOOKUP(E320,BDD!A:I,4,FALSE),"")</f>
        <v>CHIFFRE D'AFFAIRES</v>
      </c>
      <c r="L320" s="63" t="str">
        <f>IF(J320="","",IF(IFERROR(VLOOKUP(E320,BDD!A:H,5,FALSE),"")=0,"",VLOOKUP(E320,BDD!A:H,5,FALSE)))</f>
        <v>CA TRAVAUX</v>
      </c>
      <c r="M320" s="63" t="str">
        <f>IF(J320="","",IF(IFERROR(VLOOKUP(E320,BDD!A:G,6,FALSE),"")=0,"",VLOOKUP(E320,BDD!A:G,6,FALSE)))</f>
        <v>MARGE CHANTIER</v>
      </c>
      <c r="N320" s="63"/>
      <c r="O320" s="39" t="str">
        <f t="shared" si="42"/>
        <v>O</v>
      </c>
    </row>
    <row r="321" spans="1:15" ht="16.5" customHeight="1" x14ac:dyDescent="0.25">
      <c r="A321" s="19">
        <v>45777</v>
      </c>
      <c r="B321" s="22">
        <v>45748</v>
      </c>
      <c r="C321" s="16">
        <v>2025</v>
      </c>
      <c r="D321" s="18"/>
      <c r="E321" s="16">
        <v>70459000</v>
      </c>
      <c r="F321" s="43">
        <v>5139.6000000000004</v>
      </c>
      <c r="G321" s="18" t="s">
        <v>388</v>
      </c>
      <c r="H321" s="18"/>
      <c r="I321" s="41" t="s">
        <v>420</v>
      </c>
      <c r="J321" s="3" t="str">
        <f>IFERROR(VLOOKUP(E321,BDD!A:I,3,FALSE),"")</f>
        <v xml:space="preserve"> PRODUCTION</v>
      </c>
      <c r="K321" s="64" t="str">
        <f>IFERROR(VLOOKUP(E321,BDD!A:I,4,FALSE),"")</f>
        <v>CHIFFRE D'AFFAIRES</v>
      </c>
      <c r="L321" s="64" t="str">
        <f>IF(J321="","",IF(IFERROR(VLOOKUP(E321,BDD!A:H,5,FALSE),"")=0,"",VLOOKUP(E321,BDD!A:H,5,FALSE)))</f>
        <v>CA TRAVAUX</v>
      </c>
      <c r="M321" s="64" t="str">
        <f>IF(J321="","",IF(IFERROR(VLOOKUP(E321,BDD!A:G,6,FALSE),"")=0,"",VLOOKUP(E321,BDD!A:G,6,FALSE)))</f>
        <v>MARGE CHANTIER</v>
      </c>
      <c r="N321" s="64"/>
      <c r="O321" s="39" t="str">
        <f t="shared" si="42"/>
        <v>O</v>
      </c>
    </row>
    <row r="322" spans="1:15" ht="16.5" customHeight="1" x14ac:dyDescent="0.25">
      <c r="A322" s="19">
        <v>45777</v>
      </c>
      <c r="B322" s="22">
        <v>45748</v>
      </c>
      <c r="C322" s="16">
        <v>2025</v>
      </c>
      <c r="D322" s="18"/>
      <c r="E322" s="16">
        <v>70459000</v>
      </c>
      <c r="F322" s="43">
        <v>2303.4</v>
      </c>
      <c r="G322" s="18" t="s">
        <v>388</v>
      </c>
      <c r="H322" s="18"/>
      <c r="I322" s="41" t="s">
        <v>420</v>
      </c>
      <c r="J322" s="65" t="str">
        <f>IFERROR(VLOOKUP(E322,BDD!A:I,3,FALSE),"")</f>
        <v xml:space="preserve"> PRODUCTION</v>
      </c>
      <c r="K322" s="63" t="str">
        <f>IFERROR(VLOOKUP(E322,BDD!A:I,4,FALSE),"")</f>
        <v>CHIFFRE D'AFFAIRES</v>
      </c>
      <c r="L322" s="63" t="str">
        <f>IF(J322="","",IF(IFERROR(VLOOKUP(E322,BDD!A:H,5,FALSE),"")=0,"",VLOOKUP(E322,BDD!A:H,5,FALSE)))</f>
        <v>CA TRAVAUX</v>
      </c>
      <c r="M322" s="63" t="str">
        <f>IF(J322="","",IF(IFERROR(VLOOKUP(E322,BDD!A:G,6,FALSE),"")=0,"",VLOOKUP(E322,BDD!A:G,6,FALSE)))</f>
        <v>MARGE CHANTIER</v>
      </c>
      <c r="N322" s="63"/>
      <c r="O322" s="39" t="str">
        <f t="shared" si="42"/>
        <v>O</v>
      </c>
    </row>
    <row r="323" spans="1:15" ht="16.5" customHeight="1" x14ac:dyDescent="0.25">
      <c r="A323" s="19">
        <v>45777</v>
      </c>
      <c r="B323" s="22">
        <v>45748</v>
      </c>
      <c r="C323" s="16">
        <v>2025</v>
      </c>
      <c r="D323" s="18"/>
      <c r="E323" s="16">
        <v>70459000</v>
      </c>
      <c r="F323" s="43">
        <v>6141</v>
      </c>
      <c r="G323" s="18" t="s">
        <v>388</v>
      </c>
      <c r="H323" s="18"/>
      <c r="I323" s="41" t="s">
        <v>420</v>
      </c>
      <c r="J323" s="3" t="str">
        <f>IFERROR(VLOOKUP(E323,BDD!A:I,3,FALSE),"")</f>
        <v xml:space="preserve"> PRODUCTION</v>
      </c>
      <c r="K323" s="64" t="str">
        <f>IFERROR(VLOOKUP(E323,BDD!A:I,4,FALSE),"")</f>
        <v>CHIFFRE D'AFFAIRES</v>
      </c>
      <c r="L323" s="64" t="str">
        <f>IF(J323="","",IF(IFERROR(VLOOKUP(E323,BDD!A:H,5,FALSE),"")=0,"",VLOOKUP(E323,BDD!A:H,5,FALSE)))</f>
        <v>CA TRAVAUX</v>
      </c>
      <c r="M323" s="64" t="str">
        <f>IF(J323="","",IF(IFERROR(VLOOKUP(E323,BDD!A:G,6,FALSE),"")=0,"",VLOOKUP(E323,BDD!A:G,6,FALSE)))</f>
        <v>MARGE CHANTIER</v>
      </c>
      <c r="N323" s="64"/>
      <c r="O323" s="39" t="str">
        <f t="shared" si="42"/>
        <v>O</v>
      </c>
    </row>
    <row r="324" spans="1:15" ht="16.5" customHeight="1" x14ac:dyDescent="0.25">
      <c r="A324" s="19">
        <v>45777</v>
      </c>
      <c r="B324" s="22">
        <v>45748</v>
      </c>
      <c r="C324" s="16">
        <v>2025</v>
      </c>
      <c r="D324" s="18"/>
      <c r="E324" s="16">
        <v>64580000</v>
      </c>
      <c r="F324" s="43">
        <v>-10283.17</v>
      </c>
      <c r="G324" s="18" t="s">
        <v>388</v>
      </c>
      <c r="H324" s="18"/>
      <c r="I324" s="41" t="s">
        <v>418</v>
      </c>
      <c r="J324" s="3" t="str">
        <f>IFERROR(VLOOKUP(E324,BDD!A:I,3,FALSE),"")</f>
        <v>COÜT PRODUCTION</v>
      </c>
      <c r="K324" s="64" t="str">
        <f>IFERROR(VLOOKUP(E324,BDD!A:I,4,FALSE),"")</f>
        <v>MAIN OEUVRE</v>
      </c>
      <c r="L324" s="64" t="str">
        <f>IF(J324="","",IF(IFERROR(VLOOKUP(E324,BDD!A:H,5,FALSE),"")=0,"",VLOOKUP(E324,BDD!A:H,5,FALSE)))</f>
        <v>PAYE</v>
      </c>
      <c r="M324" s="64" t="str">
        <f>IF(J324="","",IF(IFERROR(VLOOKUP(E324,BDD!A:G,6,FALSE),"")=0,"",VLOOKUP(E324,BDD!A:G,6,FALSE)))</f>
        <v>MARGE CHANTIER</v>
      </c>
      <c r="N324" s="64"/>
      <c r="O324" s="39" t="str">
        <f t="shared" si="42"/>
        <v>O</v>
      </c>
    </row>
    <row r="325" spans="1:15" ht="16.5" customHeight="1" x14ac:dyDescent="0.25">
      <c r="A325" s="19">
        <v>45777</v>
      </c>
      <c r="B325" s="22">
        <v>45748</v>
      </c>
      <c r="C325" s="16">
        <v>2025</v>
      </c>
      <c r="D325" s="18"/>
      <c r="E325" s="16">
        <v>64582000</v>
      </c>
      <c r="F325" s="43">
        <v>-2556.41</v>
      </c>
      <c r="G325" s="18" t="s">
        <v>388</v>
      </c>
      <c r="H325" s="18"/>
      <c r="I325" s="41" t="s">
        <v>418</v>
      </c>
      <c r="J325" s="3" t="str">
        <f>IFERROR(VLOOKUP(E325,BDD!A:I,3,FALSE),"")</f>
        <v>STRUCTURE</v>
      </c>
      <c r="K325" s="64" t="str">
        <f>IFERROR(VLOOKUP(E325,BDD!A:I,4,FALSE),"")</f>
        <v>COUT SALARIES ADM</v>
      </c>
      <c r="L325" s="64" t="str">
        <f>IF(J325="","",IF(IFERROR(VLOOKUP(E325,BDD!A:H,5,FALSE),"")=0,"",VLOOKUP(E325,BDD!A:H,5,FALSE)))</f>
        <v>PAYE</v>
      </c>
      <c r="M325" s="64" t="str">
        <f>IF(J325="","",IF(IFERROR(VLOOKUP(E325,BDD!A:G,6,FALSE),"")=0,"",VLOOKUP(E325,BDD!A:G,6,FALSE)))</f>
        <v>EBE</v>
      </c>
      <c r="N325" s="64"/>
      <c r="O325" s="39" t="str">
        <f t="shared" si="42"/>
        <v>O</v>
      </c>
    </row>
    <row r="326" spans="1:15" ht="16.5" customHeight="1" x14ac:dyDescent="0.25">
      <c r="A326" s="19">
        <v>45777</v>
      </c>
      <c r="B326" s="22">
        <v>45748</v>
      </c>
      <c r="C326" s="16">
        <v>2025</v>
      </c>
      <c r="D326" s="18"/>
      <c r="E326" s="16">
        <v>70452000</v>
      </c>
      <c r="F326" s="43">
        <v>760</v>
      </c>
      <c r="G326" s="18" t="s">
        <v>388</v>
      </c>
      <c r="H326" s="18"/>
      <c r="I326" s="41" t="s">
        <v>420</v>
      </c>
      <c r="J326" s="65" t="str">
        <f>IFERROR(VLOOKUP(E326,BDD!A:I,3,FALSE),"")</f>
        <v xml:space="preserve"> PRODUCTION</v>
      </c>
      <c r="K326" s="63" t="str">
        <f>IFERROR(VLOOKUP(E326,BDD!A:I,4,FALSE),"")</f>
        <v>CHIFFRE D'AFFAIRES</v>
      </c>
      <c r="L326" s="63" t="str">
        <f>IF(J326="","",IF(IFERROR(VLOOKUP(E326,BDD!A:H,5,FALSE),"")=0,"",VLOOKUP(E326,BDD!A:H,5,FALSE)))</f>
        <v>CA TRAVAUX</v>
      </c>
      <c r="M326" s="63" t="str">
        <f>IF(J326="","",IF(IFERROR(VLOOKUP(E326,BDD!A:G,6,FALSE),"")=0,"",VLOOKUP(E326,BDD!A:G,6,FALSE)))</f>
        <v>MARGE CHANTIER</v>
      </c>
      <c r="N326" s="63"/>
      <c r="O326" s="39" t="str">
        <f t="shared" si="42"/>
        <v>O</v>
      </c>
    </row>
    <row r="327" spans="1:15" ht="16.5" customHeight="1" x14ac:dyDescent="0.25">
      <c r="A327" s="19">
        <v>45777</v>
      </c>
      <c r="B327" s="22">
        <v>45748</v>
      </c>
      <c r="C327" s="16">
        <v>2025</v>
      </c>
      <c r="D327" s="18"/>
      <c r="E327" s="16">
        <v>61552000</v>
      </c>
      <c r="F327" s="43">
        <v>-21</v>
      </c>
      <c r="G327" s="18" t="s">
        <v>388</v>
      </c>
      <c r="H327" s="18"/>
      <c r="I327" s="41" t="s">
        <v>416</v>
      </c>
      <c r="J327" s="3" t="str">
        <f>IFERROR(VLOOKUP(E327,BDD!A:I,3,FALSE),"")</f>
        <v>COÜT PRODUCTION</v>
      </c>
      <c r="K327" s="64" t="str">
        <f>IFERROR(VLOOKUP(E327,BDD!A:I,4,FALSE),"")</f>
        <v>MATERIEL</v>
      </c>
      <c r="L327" s="64" t="str">
        <f>IF(J327="","",IF(IFERROR(VLOOKUP(E327,BDD!A:H,5,FALSE),"")=0,"",VLOOKUP(E327,BDD!A:H,5,FALSE)))</f>
        <v>VEHICULE- ENTRETIEN</v>
      </c>
      <c r="M327" s="64" t="str">
        <f>IF(J327="","",IF(IFERROR(VLOOKUP(E327,BDD!A:G,6,FALSE),"")=0,"",VLOOKUP(E327,BDD!A:G,6,FALSE)))</f>
        <v>MARGE CHANTIER</v>
      </c>
      <c r="N327" s="64"/>
      <c r="O327" s="39" t="str">
        <f t="shared" si="42"/>
        <v>O</v>
      </c>
    </row>
    <row r="328" spans="1:15" ht="16.5" customHeight="1" x14ac:dyDescent="0.25">
      <c r="A328" s="19">
        <v>45777</v>
      </c>
      <c r="B328" s="22">
        <v>45748</v>
      </c>
      <c r="C328" s="16">
        <v>2025</v>
      </c>
      <c r="D328" s="18"/>
      <c r="E328" s="16">
        <v>60220000</v>
      </c>
      <c r="F328" s="43">
        <v>-253.2</v>
      </c>
      <c r="G328" s="18" t="s">
        <v>388</v>
      </c>
      <c r="H328" s="18"/>
      <c r="I328" s="41" t="s">
        <v>416</v>
      </c>
      <c r="J328" s="65" t="str">
        <f>IFERROR(VLOOKUP(E328,BDD!A:I,3,FALSE),"")</f>
        <v>COÜT PRODUCTION</v>
      </c>
      <c r="K328" s="63" t="str">
        <f>IFERROR(VLOOKUP(E328,BDD!A:I,4,FALSE),"")</f>
        <v>ACHATS</v>
      </c>
      <c r="L328" s="63" t="str">
        <f>IF(J328="","",IF(IFERROR(VLOOKUP(E328,BDD!A:H,5,FALSE),"")=0,"",VLOOKUP(E328,BDD!A:H,5,FALSE)))</f>
        <v>FOURNITURE</v>
      </c>
      <c r="M328" s="63" t="str">
        <f>IF(J328="","",IF(IFERROR(VLOOKUP(E328,BDD!A:G,6,FALSE),"")=0,"",VLOOKUP(E328,BDD!A:G,6,FALSE)))</f>
        <v>MARGE CHANTIER</v>
      </c>
      <c r="N328" s="63"/>
      <c r="O328" s="39" t="str">
        <f t="shared" si="42"/>
        <v>O</v>
      </c>
    </row>
    <row r="329" spans="1:15" ht="16.5" customHeight="1" x14ac:dyDescent="0.25">
      <c r="A329" s="19">
        <v>45777</v>
      </c>
      <c r="B329" s="22">
        <v>45748</v>
      </c>
      <c r="C329" s="16">
        <v>2025</v>
      </c>
      <c r="D329" s="18"/>
      <c r="E329" s="16">
        <v>60220000</v>
      </c>
      <c r="F329" s="43">
        <v>-1171.8599999999999</v>
      </c>
      <c r="G329" s="18" t="s">
        <v>388</v>
      </c>
      <c r="H329" s="18"/>
      <c r="I329" s="41" t="s">
        <v>416</v>
      </c>
      <c r="J329" s="3" t="str">
        <f>IFERROR(VLOOKUP(E329,BDD!A:I,3,FALSE),"")</f>
        <v>COÜT PRODUCTION</v>
      </c>
      <c r="K329" s="64" t="str">
        <f>IFERROR(VLOOKUP(E329,BDD!A:I,4,FALSE),"")</f>
        <v>ACHATS</v>
      </c>
      <c r="L329" s="64" t="str">
        <f>IF(J329="","",IF(IFERROR(VLOOKUP(E329,BDD!A:H,5,FALSE),"")=0,"",VLOOKUP(E329,BDD!A:H,5,FALSE)))</f>
        <v>FOURNITURE</v>
      </c>
      <c r="M329" s="64" t="str">
        <f>IF(J329="","",IF(IFERROR(VLOOKUP(E329,BDD!A:G,6,FALSE),"")=0,"",VLOOKUP(E329,BDD!A:G,6,FALSE)))</f>
        <v>MARGE CHANTIER</v>
      </c>
      <c r="N329" s="64"/>
      <c r="O329" s="39" t="str">
        <f t="shared" si="42"/>
        <v>O</v>
      </c>
    </row>
    <row r="330" spans="1:15" ht="16.5" customHeight="1" x14ac:dyDescent="0.25">
      <c r="A330" s="19">
        <v>45777</v>
      </c>
      <c r="B330" s="22">
        <v>45748</v>
      </c>
      <c r="C330" s="16">
        <v>2025</v>
      </c>
      <c r="D330" s="18"/>
      <c r="E330" s="16">
        <v>60220000</v>
      </c>
      <c r="F330" s="43">
        <v>-467.54</v>
      </c>
      <c r="G330" s="18" t="s">
        <v>388</v>
      </c>
      <c r="H330" s="18"/>
      <c r="I330" s="41" t="s">
        <v>416</v>
      </c>
      <c r="J330" s="65" t="str">
        <f>IFERROR(VLOOKUP(E330,BDD!A:I,3,FALSE),"")</f>
        <v>COÜT PRODUCTION</v>
      </c>
      <c r="K330" s="63" t="str">
        <f>IFERROR(VLOOKUP(E330,BDD!A:I,4,FALSE),"")</f>
        <v>ACHATS</v>
      </c>
      <c r="L330" s="63" t="str">
        <f>IF(J330="","",IF(IFERROR(VLOOKUP(E330,BDD!A:H,5,FALSE),"")=0,"",VLOOKUP(E330,BDD!A:H,5,FALSE)))</f>
        <v>FOURNITURE</v>
      </c>
      <c r="M330" s="63" t="str">
        <f>IF(J330="","",IF(IFERROR(VLOOKUP(E330,BDD!A:G,6,FALSE),"")=0,"",VLOOKUP(E330,BDD!A:G,6,FALSE)))</f>
        <v>MARGE CHANTIER</v>
      </c>
      <c r="N330" s="63"/>
      <c r="O330" s="39" t="str">
        <f t="shared" si="42"/>
        <v>O</v>
      </c>
    </row>
    <row r="331" spans="1:15" ht="16.5" customHeight="1" x14ac:dyDescent="0.25">
      <c r="A331" s="19">
        <v>45777</v>
      </c>
      <c r="B331" s="22">
        <v>45748</v>
      </c>
      <c r="C331" s="16">
        <v>2025</v>
      </c>
      <c r="D331" s="18"/>
      <c r="E331" s="16">
        <v>60614000</v>
      </c>
      <c r="F331" s="43">
        <v>-124.39</v>
      </c>
      <c r="G331" s="18" t="s">
        <v>388</v>
      </c>
      <c r="H331" s="18"/>
      <c r="I331" s="41" t="s">
        <v>419</v>
      </c>
      <c r="J331" s="3" t="str">
        <f>IFERROR(VLOOKUP(E331,BDD!A:I,3,FALSE),"")</f>
        <v>COÜT PRODUCTION</v>
      </c>
      <c r="K331" s="64" t="str">
        <f>IFERROR(VLOOKUP(E331,BDD!A:I,4,FALSE),"")</f>
        <v>MATERIEL</v>
      </c>
      <c r="L331" s="64" t="str">
        <f>IF(J331="","",IF(IFERROR(VLOOKUP(E331,BDD!A:H,5,FALSE),"")=0,"",VLOOKUP(E331,BDD!A:H,5,FALSE)))</f>
        <v>VEHICULE -CARBURANT</v>
      </c>
      <c r="M331" s="64" t="str">
        <f>IF(J331="","",IF(IFERROR(VLOOKUP(E331,BDD!A:G,6,FALSE),"")=0,"",VLOOKUP(E331,BDD!A:G,6,FALSE)))</f>
        <v>MARGE CHANTIER</v>
      </c>
      <c r="N331" s="64"/>
      <c r="O331" s="39" t="str">
        <f t="shared" ref="O331:O347" si="43">IF(A331="","N",IF(A331="MULTIAGENCE","N","O"))</f>
        <v>O</v>
      </c>
    </row>
    <row r="332" spans="1:15" ht="16.5" customHeight="1" x14ac:dyDescent="0.25">
      <c r="A332" s="19">
        <v>45777</v>
      </c>
      <c r="B332" s="22">
        <v>45748</v>
      </c>
      <c r="C332" s="16">
        <v>2025</v>
      </c>
      <c r="D332" s="18"/>
      <c r="E332" s="16">
        <v>60640000</v>
      </c>
      <c r="F332" s="43">
        <v>-60.39</v>
      </c>
      <c r="G332" s="18" t="s">
        <v>388</v>
      </c>
      <c r="H332" s="18"/>
      <c r="I332" s="41" t="s">
        <v>419</v>
      </c>
      <c r="J332" s="65" t="str">
        <f>IFERROR(VLOOKUP(E332,BDD!A:I,3,FALSE),"")</f>
        <v>STRUCTURE</v>
      </c>
      <c r="K332" s="63" t="str">
        <f>IFERROR(VLOOKUP(E332,BDD!A:I,4,FALSE),"")</f>
        <v>FRAIS AGENCE</v>
      </c>
      <c r="L332" s="63" t="str">
        <f>IF(J332="","",IF(IFERROR(VLOOKUP(E332,BDD!A:H,5,FALSE),"")=0,"",VLOOKUP(E332,BDD!A:H,5,FALSE)))</f>
        <v>FOURNITURE BUREAU</v>
      </c>
      <c r="M332" s="63" t="str">
        <f>IF(J332="","",IF(IFERROR(VLOOKUP(E332,BDD!A:G,6,FALSE),"")=0,"",VLOOKUP(E332,BDD!A:G,6,FALSE)))</f>
        <v>EBE</v>
      </c>
      <c r="N332" s="63"/>
      <c r="O332" s="39" t="str">
        <f t="shared" si="43"/>
        <v>O</v>
      </c>
    </row>
    <row r="333" spans="1:15" ht="16.5" customHeight="1" x14ac:dyDescent="0.25">
      <c r="A333" s="19">
        <v>45777</v>
      </c>
      <c r="B333" s="22">
        <v>45748</v>
      </c>
      <c r="C333" s="16">
        <v>2025</v>
      </c>
      <c r="D333" s="18"/>
      <c r="E333" s="16">
        <v>62570000</v>
      </c>
      <c r="F333" s="43">
        <v>-55.73</v>
      </c>
      <c r="G333" s="18" t="s">
        <v>388</v>
      </c>
      <c r="H333" s="18"/>
      <c r="I333" s="41" t="s">
        <v>419</v>
      </c>
      <c r="J333" s="3" t="str">
        <f>IFERROR(VLOOKUP(E333,BDD!A:I,3,FALSE),"")</f>
        <v>STRUCTURE</v>
      </c>
      <c r="K333" s="64" t="str">
        <f>IFERROR(VLOOKUP(E333,BDD!A:I,4,FALSE),"")</f>
        <v>FRAIS AGENCE</v>
      </c>
      <c r="L333" s="64" t="str">
        <f>IF(J333="","",IF(IFERROR(VLOOKUP(E333,BDD!A:H,5,FALSE),"")=0,"",VLOOKUP(E333,BDD!A:H,5,FALSE)))</f>
        <v>FRAIS DE DEPLACEMENT</v>
      </c>
      <c r="M333" s="64" t="str">
        <f>IF(J333="","",IF(IFERROR(VLOOKUP(E333,BDD!A:G,6,FALSE),"")=0,"",VLOOKUP(E333,BDD!A:G,6,FALSE)))</f>
        <v>EBE</v>
      </c>
      <c r="N333" s="64"/>
      <c r="O333" s="39" t="str">
        <f t="shared" si="43"/>
        <v>O</v>
      </c>
    </row>
    <row r="334" spans="1:15" ht="16.5" customHeight="1" x14ac:dyDescent="0.25">
      <c r="A334" s="19">
        <v>45777</v>
      </c>
      <c r="B334" s="22">
        <v>45748</v>
      </c>
      <c r="C334" s="16">
        <v>2025</v>
      </c>
      <c r="D334" s="18"/>
      <c r="E334" s="16">
        <v>60614000</v>
      </c>
      <c r="F334" s="43">
        <v>-143.66</v>
      </c>
      <c r="G334" s="18" t="s">
        <v>388</v>
      </c>
      <c r="H334" s="18"/>
      <c r="I334" s="41" t="s">
        <v>419</v>
      </c>
      <c r="J334" s="65" t="str">
        <f>IFERROR(VLOOKUP(E334,BDD!A:I,3,FALSE),"")</f>
        <v>COÜT PRODUCTION</v>
      </c>
      <c r="K334" s="63" t="str">
        <f>IFERROR(VLOOKUP(E334,BDD!A:I,4,FALSE),"")</f>
        <v>MATERIEL</v>
      </c>
      <c r="L334" s="63" t="str">
        <f>IF(J334="","",IF(IFERROR(VLOOKUP(E334,BDD!A:H,5,FALSE),"")=0,"",VLOOKUP(E334,BDD!A:H,5,FALSE)))</f>
        <v>VEHICULE -CARBURANT</v>
      </c>
      <c r="M334" s="63" t="str">
        <f>IF(J334="","",IF(IFERROR(VLOOKUP(E334,BDD!A:G,6,FALSE),"")=0,"",VLOOKUP(E334,BDD!A:G,6,FALSE)))</f>
        <v>MARGE CHANTIER</v>
      </c>
      <c r="N334" s="63"/>
      <c r="O334" s="39" t="str">
        <f t="shared" si="43"/>
        <v>O</v>
      </c>
    </row>
    <row r="335" spans="1:15" ht="16.5" customHeight="1" x14ac:dyDescent="0.25">
      <c r="A335" s="19">
        <v>45777</v>
      </c>
      <c r="B335" s="22">
        <v>45748</v>
      </c>
      <c r="C335" s="16">
        <v>2025</v>
      </c>
      <c r="D335" s="18"/>
      <c r="E335" s="16">
        <v>62510000</v>
      </c>
      <c r="F335" s="43">
        <v>-247.57</v>
      </c>
      <c r="G335" s="18" t="s">
        <v>388</v>
      </c>
      <c r="H335" s="18"/>
      <c r="I335" s="41" t="s">
        <v>419</v>
      </c>
      <c r="J335" s="3" t="str">
        <f>IFERROR(VLOOKUP(E335,BDD!A:I,3,FALSE),"")</f>
        <v>STRUCTURE</v>
      </c>
      <c r="K335" s="64" t="str">
        <f>IFERROR(VLOOKUP(E335,BDD!A:I,4,FALSE),"")</f>
        <v>FRAIS AGENCE</v>
      </c>
      <c r="L335" s="64" t="str">
        <f>IF(J335="","",IF(IFERROR(VLOOKUP(E335,BDD!A:H,5,FALSE),"")=0,"",VLOOKUP(E335,BDD!A:H,5,FALSE)))</f>
        <v>FRAIS DE DEPLACEMENT</v>
      </c>
      <c r="M335" s="64" t="str">
        <f>IF(J335="","",IF(IFERROR(VLOOKUP(E335,BDD!A:G,6,FALSE),"")=0,"",VLOOKUP(E335,BDD!A:G,6,FALSE)))</f>
        <v>EBE</v>
      </c>
      <c r="N335" s="64"/>
      <c r="O335" s="39" t="str">
        <f t="shared" si="43"/>
        <v>O</v>
      </c>
    </row>
    <row r="336" spans="1:15" ht="16.5" customHeight="1" x14ac:dyDescent="0.25">
      <c r="A336" s="19">
        <v>45777</v>
      </c>
      <c r="B336" s="22">
        <v>45748</v>
      </c>
      <c r="C336" s="16">
        <v>2025</v>
      </c>
      <c r="D336" s="18"/>
      <c r="E336" s="16">
        <v>60611600</v>
      </c>
      <c r="F336" s="43">
        <v>-220.77</v>
      </c>
      <c r="G336" s="18" t="s">
        <v>388</v>
      </c>
      <c r="H336" s="18"/>
      <c r="I336" s="41" t="s">
        <v>419</v>
      </c>
      <c r="J336" s="65" t="str">
        <f>IFERROR(VLOOKUP(E336,BDD!A:I,3,FALSE),"")</f>
        <v>STRUCTURE</v>
      </c>
      <c r="K336" s="63" t="str">
        <f>IFERROR(VLOOKUP(E336,BDD!A:I,4,FALSE),"")</f>
        <v>FRAIS AGENCE</v>
      </c>
      <c r="L336" s="63" t="str">
        <f>IF(J336="","",IF(IFERROR(VLOOKUP(E336,BDD!A:H,5,FALSE),"")=0,"",VLOOKUP(E336,BDD!A:H,5,FALSE)))</f>
        <v>LOYER ET CHARGES</v>
      </c>
      <c r="M336" s="63" t="str">
        <f>IF(J336="","",IF(IFERROR(VLOOKUP(E336,BDD!A:G,6,FALSE),"")=0,"",VLOOKUP(E336,BDD!A:G,6,FALSE)))</f>
        <v>EBE</v>
      </c>
      <c r="N336" s="63"/>
      <c r="O336" s="39" t="str">
        <f t="shared" si="43"/>
        <v>O</v>
      </c>
    </row>
    <row r="337" spans="1:15" ht="16.5" customHeight="1" x14ac:dyDescent="0.25">
      <c r="A337" s="19">
        <v>45777</v>
      </c>
      <c r="B337" s="22">
        <v>45748</v>
      </c>
      <c r="C337" s="16">
        <v>2025</v>
      </c>
      <c r="D337" s="18"/>
      <c r="E337" s="16">
        <v>60611600</v>
      </c>
      <c r="F337" s="43">
        <v>-241.15</v>
      </c>
      <c r="G337" s="18" t="s">
        <v>388</v>
      </c>
      <c r="H337" s="18"/>
      <c r="I337" s="41" t="s">
        <v>419</v>
      </c>
      <c r="J337" s="3" t="str">
        <f>IFERROR(VLOOKUP(E337,BDD!A:I,3,FALSE),"")</f>
        <v>STRUCTURE</v>
      </c>
      <c r="K337" s="64" t="str">
        <f>IFERROR(VLOOKUP(E337,BDD!A:I,4,FALSE),"")</f>
        <v>FRAIS AGENCE</v>
      </c>
      <c r="L337" s="64" t="str">
        <f>IF(J337="","",IF(IFERROR(VLOOKUP(E337,BDD!A:H,5,FALSE),"")=0,"",VLOOKUP(E337,BDD!A:H,5,FALSE)))</f>
        <v>LOYER ET CHARGES</v>
      </c>
      <c r="M337" s="64" t="str">
        <f>IF(J337="","",IF(IFERROR(VLOOKUP(E337,BDD!A:G,6,FALSE),"")=0,"",VLOOKUP(E337,BDD!A:G,6,FALSE)))</f>
        <v>EBE</v>
      </c>
      <c r="N337" s="64"/>
      <c r="O337" s="39" t="str">
        <f t="shared" si="43"/>
        <v>O</v>
      </c>
    </row>
    <row r="338" spans="1:15" ht="16.5" customHeight="1" x14ac:dyDescent="0.25">
      <c r="A338" s="19">
        <v>45777</v>
      </c>
      <c r="B338" s="22">
        <v>45748</v>
      </c>
      <c r="C338" s="16">
        <v>2025</v>
      </c>
      <c r="D338" s="18"/>
      <c r="E338" s="16">
        <v>70410100</v>
      </c>
      <c r="F338" s="43">
        <v>934533.31</v>
      </c>
      <c r="G338" s="18" t="s">
        <v>388</v>
      </c>
      <c r="H338" s="18"/>
      <c r="I338" s="41" t="s">
        <v>418</v>
      </c>
      <c r="J338" s="3" t="str">
        <f>IFERROR(VLOOKUP(E338,BDD!A:I,3,FALSE),"")</f>
        <v xml:space="preserve"> PRODUCTION</v>
      </c>
      <c r="K338" s="64" t="str">
        <f>IFERROR(VLOOKUP(E338,BDD!A:I,4,FALSE),"")</f>
        <v>CHIFFRE D'AFFAIRES</v>
      </c>
      <c r="L338" s="64" t="str">
        <f>IF(J338="","",IF(IFERROR(VLOOKUP(E338,BDD!A:H,5,FALSE),"")=0,"",VLOOKUP(E338,BDD!A:H,5,FALSE)))</f>
        <v>FAE</v>
      </c>
      <c r="M338" s="64" t="str">
        <f>IF(J338="","",IF(IFERROR(VLOOKUP(E338,BDD!A:G,6,FALSE),"")=0,"",VLOOKUP(E338,BDD!A:G,6,FALSE)))</f>
        <v>MARGE CHANTIER</v>
      </c>
      <c r="N338" s="64"/>
      <c r="O338" s="39" t="str">
        <f t="shared" si="43"/>
        <v>O</v>
      </c>
    </row>
    <row r="339" spans="1:15" ht="16.5" customHeight="1" x14ac:dyDescent="0.25">
      <c r="A339" s="19">
        <v>45777</v>
      </c>
      <c r="B339" s="22">
        <v>45748</v>
      </c>
      <c r="C339" s="16">
        <v>2025</v>
      </c>
      <c r="D339" s="18"/>
      <c r="E339" s="16">
        <v>62410000</v>
      </c>
      <c r="F339" s="43">
        <v>-1950</v>
      </c>
      <c r="G339" s="18" t="s">
        <v>388</v>
      </c>
      <c r="H339" s="18"/>
      <c r="I339" s="41" t="s">
        <v>416</v>
      </c>
      <c r="J339" s="65" t="str">
        <f>IFERROR(VLOOKUP(E339,BDD!A:I,3,FALSE),"")</f>
        <v>COÜT PRODUCTION</v>
      </c>
      <c r="K339" s="63" t="str">
        <f>IFERROR(VLOOKUP(E339,BDD!A:I,4,FALSE),"")</f>
        <v>ACHATS</v>
      </c>
      <c r="L339" s="63" t="str">
        <f>IF(J339="","",IF(IFERROR(VLOOKUP(E339,BDD!A:H,5,FALSE),"")=0,"",VLOOKUP(E339,BDD!A:H,5,FALSE)))</f>
        <v>FOURNITURE</v>
      </c>
      <c r="M339" s="63" t="str">
        <f>IF(J339="","",IF(IFERROR(VLOOKUP(E339,BDD!A:G,6,FALSE),"")=0,"",VLOOKUP(E339,BDD!A:G,6,FALSE)))</f>
        <v>MARGE CHANTIER</v>
      </c>
      <c r="N339" s="63"/>
      <c r="O339" s="39" t="str">
        <f t="shared" si="43"/>
        <v>O</v>
      </c>
    </row>
    <row r="340" spans="1:15" ht="16.5" customHeight="1" x14ac:dyDescent="0.25">
      <c r="A340" s="19">
        <v>45777</v>
      </c>
      <c r="B340" s="22">
        <v>45748</v>
      </c>
      <c r="C340" s="16">
        <v>2025</v>
      </c>
      <c r="D340" s="18"/>
      <c r="E340" s="16">
        <v>61552000</v>
      </c>
      <c r="F340" s="43">
        <v>-114.17</v>
      </c>
      <c r="G340" s="18" t="s">
        <v>388</v>
      </c>
      <c r="H340" s="18"/>
      <c r="I340" s="41" t="s">
        <v>416</v>
      </c>
      <c r="J340" s="65" t="str">
        <f>IFERROR(VLOOKUP(E340,BDD!A:I,3,FALSE),"")</f>
        <v>COÜT PRODUCTION</v>
      </c>
      <c r="K340" s="63" t="str">
        <f>IFERROR(VLOOKUP(E340,BDD!A:I,4,FALSE),"")</f>
        <v>MATERIEL</v>
      </c>
      <c r="L340" s="63" t="str">
        <f>IF(J340="","",IF(IFERROR(VLOOKUP(E340,BDD!A:H,5,FALSE),"")=0,"",VLOOKUP(E340,BDD!A:H,5,FALSE)))</f>
        <v>VEHICULE- ENTRETIEN</v>
      </c>
      <c r="M340" s="63" t="str">
        <f>IF(J340="","",IF(IFERROR(VLOOKUP(E340,BDD!A:G,6,FALSE),"")=0,"",VLOOKUP(E340,BDD!A:G,6,FALSE)))</f>
        <v>MARGE CHANTIER</v>
      </c>
      <c r="N340" s="63"/>
      <c r="O340" s="39" t="str">
        <f t="shared" si="43"/>
        <v>O</v>
      </c>
    </row>
    <row r="341" spans="1:15" ht="16.5" customHeight="1" x14ac:dyDescent="0.25">
      <c r="A341" s="19">
        <v>45777</v>
      </c>
      <c r="B341" s="22">
        <v>45748</v>
      </c>
      <c r="C341" s="16">
        <v>2025</v>
      </c>
      <c r="D341" s="18"/>
      <c r="E341" s="16">
        <v>61101000</v>
      </c>
      <c r="F341" s="43">
        <v>-1100340.02</v>
      </c>
      <c r="G341" s="18" t="s">
        <v>388</v>
      </c>
      <c r="H341" s="18"/>
      <c r="I341" s="41" t="s">
        <v>418</v>
      </c>
      <c r="J341" s="3" t="str">
        <f>IFERROR(VLOOKUP(E341,BDD!A:I,3,FALSE),"")</f>
        <v>COÜT PRODUCTION</v>
      </c>
      <c r="K341" s="64" t="str">
        <f>IFERROR(VLOOKUP(E341,BDD!A:I,4,FALSE),"")</f>
        <v>SOUS TRAITANCE</v>
      </c>
      <c r="L341" s="64" t="str">
        <f>IF(J341="","",IF(IFERROR(VLOOKUP(E341,BDD!A:H,5,FALSE),"")=0,"",VLOOKUP(E341,BDD!A:H,5,FALSE)))</f>
        <v>SST</v>
      </c>
      <c r="M341" s="64" t="str">
        <f>IF(J341="","",IF(IFERROR(VLOOKUP(E341,BDD!A:G,6,FALSE),"")=0,"",VLOOKUP(E341,BDD!A:G,6,FALSE)))</f>
        <v>MARGE CHANTIER</v>
      </c>
      <c r="N341" s="64"/>
      <c r="O341" s="39" t="str">
        <f t="shared" si="43"/>
        <v>O</v>
      </c>
    </row>
    <row r="342" spans="1:15" ht="16.5" customHeight="1" x14ac:dyDescent="0.25">
      <c r="A342" s="19">
        <v>45777</v>
      </c>
      <c r="B342" s="22">
        <v>45748</v>
      </c>
      <c r="C342" s="16">
        <v>2025</v>
      </c>
      <c r="D342" s="18"/>
      <c r="E342" s="16">
        <v>61330000</v>
      </c>
      <c r="F342" s="43">
        <v>-3652.08</v>
      </c>
      <c r="G342" s="18" t="s">
        <v>388</v>
      </c>
      <c r="H342" s="18"/>
      <c r="I342" s="41" t="s">
        <v>416</v>
      </c>
      <c r="J342" s="3" t="str">
        <f>IFERROR(VLOOKUP(E342,BDD!A:I,3,FALSE),"")</f>
        <v>COÜT PRODUCTION</v>
      </c>
      <c r="K342" s="64" t="str">
        <f>IFERROR(VLOOKUP(E342,BDD!A:I,4,FALSE),"")</f>
        <v>MATERIEL</v>
      </c>
      <c r="L342" s="64" t="str">
        <f>IF(J342="","",IF(IFERROR(VLOOKUP(E342,BDD!A:H,5,FALSE),"")=0,"",VLOOKUP(E342,BDD!A:H,5,FALSE)))</f>
        <v>VEHICULE - LOCATION</v>
      </c>
      <c r="M342" s="64" t="str">
        <f>IF(J342="","",IF(IFERROR(VLOOKUP(E342,BDD!A:G,6,FALSE),"")=0,"",VLOOKUP(E342,BDD!A:G,6,FALSE)))</f>
        <v>MARGE CHANTIER</v>
      </c>
      <c r="N342" s="64"/>
      <c r="O342" s="39" t="str">
        <f t="shared" si="43"/>
        <v>O</v>
      </c>
    </row>
    <row r="343" spans="1:15" ht="16.5" customHeight="1" x14ac:dyDescent="0.25">
      <c r="A343" s="19">
        <v>45777</v>
      </c>
      <c r="B343" s="22">
        <v>45748</v>
      </c>
      <c r="C343" s="16">
        <v>2025</v>
      </c>
      <c r="D343" s="18"/>
      <c r="E343" s="16">
        <v>70690000</v>
      </c>
      <c r="F343" s="43">
        <v>-3500</v>
      </c>
      <c r="G343" s="18" t="s">
        <v>388</v>
      </c>
      <c r="H343" s="18"/>
      <c r="I343" s="41" t="s">
        <v>420</v>
      </c>
      <c r="J343" s="65" t="str">
        <f>IFERROR(VLOOKUP(E343,BDD!A:I,3,FALSE),"")</f>
        <v xml:space="preserve"> PRODUCTION</v>
      </c>
      <c r="K343" s="63" t="str">
        <f>IFERROR(VLOOKUP(E343,BDD!A:I,4,FALSE),"")</f>
        <v>CHIFFRE D'AFFAIRES</v>
      </c>
      <c r="L343" s="63" t="str">
        <f>IF(J343="","",IF(IFERROR(VLOOKUP(E343,BDD!A:H,5,FALSE),"")=0,"",VLOOKUP(E343,BDD!A:H,5,FALSE)))</f>
        <v>CA AUTRES</v>
      </c>
      <c r="M343" s="63" t="str">
        <f>IF(J343="","",IF(IFERROR(VLOOKUP(E343,BDD!A:G,6,FALSE),"")=0,"",VLOOKUP(E343,BDD!A:G,6,FALSE)))</f>
        <v>MARGE CHANTIER</v>
      </c>
      <c r="N343" s="63"/>
      <c r="O343" s="39" t="str">
        <f t="shared" si="43"/>
        <v>O</v>
      </c>
    </row>
    <row r="344" spans="1:15" ht="16.5" customHeight="1" x14ac:dyDescent="0.25">
      <c r="A344" s="19">
        <v>45777</v>
      </c>
      <c r="B344" s="22">
        <v>45748</v>
      </c>
      <c r="C344" s="16">
        <v>2025</v>
      </c>
      <c r="D344" s="18"/>
      <c r="E344" s="16">
        <v>61560000</v>
      </c>
      <c r="F344" s="43">
        <v>-738</v>
      </c>
      <c r="G344" s="18" t="s">
        <v>388</v>
      </c>
      <c r="H344" s="18"/>
      <c r="I344" s="41" t="s">
        <v>416</v>
      </c>
      <c r="J344" s="3" t="str">
        <f>IFERROR(VLOOKUP(E344,BDD!A:I,3,FALSE),"")</f>
        <v>COÜT PRODUCTION</v>
      </c>
      <c r="K344" s="64" t="str">
        <f>IFERROR(VLOOKUP(E344,BDD!A:I,4,FALSE),"")</f>
        <v>MATERIEL</v>
      </c>
      <c r="L344" s="64" t="str">
        <f>IF(J344="","",IF(IFERROR(VLOOKUP(E344,BDD!A:H,5,FALSE),"")=0,"",VLOOKUP(E344,BDD!A:H,5,FALSE)))</f>
        <v>MATERIEL - ENTRETIEN</v>
      </c>
      <c r="M344" s="64" t="str">
        <f>IF(J344="","",IF(IFERROR(VLOOKUP(E344,BDD!A:G,6,FALSE),"")=0,"",VLOOKUP(E344,BDD!A:G,6,FALSE)))</f>
        <v>MARGE CHANTIER</v>
      </c>
      <c r="N344" s="64"/>
      <c r="O344" s="39" t="str">
        <f t="shared" si="43"/>
        <v>O</v>
      </c>
    </row>
    <row r="345" spans="1:15" ht="16.5" customHeight="1" x14ac:dyDescent="0.25">
      <c r="A345" s="19">
        <v>45777</v>
      </c>
      <c r="B345" s="22">
        <v>45748</v>
      </c>
      <c r="C345" s="16">
        <v>2025</v>
      </c>
      <c r="D345" s="18"/>
      <c r="E345" s="16">
        <v>62410000</v>
      </c>
      <c r="F345" s="43">
        <v>-19.72</v>
      </c>
      <c r="G345" s="18" t="s">
        <v>388</v>
      </c>
      <c r="H345" s="18"/>
      <c r="I345" s="41" t="s">
        <v>416</v>
      </c>
      <c r="J345" s="3" t="str">
        <f>IFERROR(VLOOKUP(E345,BDD!A:I,3,FALSE),"")</f>
        <v>COÜT PRODUCTION</v>
      </c>
      <c r="K345" s="64" t="str">
        <f>IFERROR(VLOOKUP(E345,BDD!A:I,4,FALSE),"")</f>
        <v>ACHATS</v>
      </c>
      <c r="L345" s="64" t="str">
        <f>IF(J345="","",IF(IFERROR(VLOOKUP(E345,BDD!A:H,5,FALSE),"")=0,"",VLOOKUP(E345,BDD!A:H,5,FALSE)))</f>
        <v>FOURNITURE</v>
      </c>
      <c r="M345" s="64" t="str">
        <f>IF(J345="","",IF(IFERROR(VLOOKUP(E345,BDD!A:G,6,FALSE),"")=0,"",VLOOKUP(E345,BDD!A:G,6,FALSE)))</f>
        <v>MARGE CHANTIER</v>
      </c>
      <c r="N345" s="64"/>
      <c r="O345" s="39" t="str">
        <f t="shared" si="43"/>
        <v>O</v>
      </c>
    </row>
    <row r="346" spans="1:15" ht="16.5" customHeight="1" x14ac:dyDescent="0.25">
      <c r="A346" s="19">
        <v>45777</v>
      </c>
      <c r="B346" s="22">
        <v>45748</v>
      </c>
      <c r="C346" s="16">
        <v>2025</v>
      </c>
      <c r="D346" s="18"/>
      <c r="E346" s="16">
        <v>61351200</v>
      </c>
      <c r="F346" s="43">
        <v>-30.2</v>
      </c>
      <c r="G346" s="18" t="s">
        <v>388</v>
      </c>
      <c r="H346" s="18"/>
      <c r="I346" s="41" t="s">
        <v>415</v>
      </c>
      <c r="J346" s="3" t="str">
        <f>IFERROR(VLOOKUP(E346,BDD!A:I,3,FALSE),"")</f>
        <v>COÜT PRODUCTION</v>
      </c>
      <c r="K346" s="64" t="str">
        <f>IFERROR(VLOOKUP(E346,BDD!A:I,4,FALSE),"")</f>
        <v>MATERIEL</v>
      </c>
      <c r="L346" s="64" t="str">
        <f>IF(J346="","",IF(IFERROR(VLOOKUP(E346,BDD!A:H,5,FALSE),"")=0,"",VLOOKUP(E346,BDD!A:H,5,FALSE)))</f>
        <v>MATERIEL - LOCATION</v>
      </c>
      <c r="M346" s="64" t="str">
        <f>IF(J346="","",IF(IFERROR(VLOOKUP(E346,BDD!A:G,6,FALSE),"")=0,"",VLOOKUP(E346,BDD!A:G,6,FALSE)))</f>
        <v>MARGE CHANTIER</v>
      </c>
      <c r="N346" s="64"/>
      <c r="O346" s="39" t="str">
        <f t="shared" si="43"/>
        <v>O</v>
      </c>
    </row>
    <row r="347" spans="1:15" ht="16.5" customHeight="1" x14ac:dyDescent="0.25">
      <c r="A347" s="19">
        <v>45777</v>
      </c>
      <c r="B347" s="22">
        <v>45748</v>
      </c>
      <c r="C347" s="16">
        <v>2025</v>
      </c>
      <c r="D347" s="18"/>
      <c r="E347" s="16">
        <v>61350000</v>
      </c>
      <c r="F347" s="43">
        <v>-68.44</v>
      </c>
      <c r="G347" s="18" t="s">
        <v>388</v>
      </c>
      <c r="H347" s="18"/>
      <c r="I347" s="41" t="s">
        <v>416</v>
      </c>
      <c r="J347" s="3" t="str">
        <f>IFERROR(VLOOKUP(E347,BDD!A:I,3,FALSE),"")</f>
        <v>COÜT PRODUCTION</v>
      </c>
      <c r="K347" s="64" t="str">
        <f>IFERROR(VLOOKUP(E347,BDD!A:I,4,FALSE),"")</f>
        <v>MATERIEL</v>
      </c>
      <c r="L347" s="64" t="str">
        <f>IF(J347="","",IF(IFERROR(VLOOKUP(E347,BDD!A:H,5,FALSE),"")=0,"",VLOOKUP(E347,BDD!A:H,5,FALSE)))</f>
        <v>MATERIEL - LOCATION</v>
      </c>
      <c r="M347" s="64" t="str">
        <f>IF(J347="","",IF(IFERROR(VLOOKUP(E347,BDD!A:G,6,FALSE),"")=0,"",VLOOKUP(E347,BDD!A:G,6,FALSE)))</f>
        <v>MARGE CHANTIER</v>
      </c>
      <c r="N347" s="64"/>
      <c r="O347" s="39" t="str">
        <f t="shared" si="43"/>
        <v>O</v>
      </c>
    </row>
    <row r="348" spans="1:15" ht="16.5" customHeight="1" x14ac:dyDescent="0.25">
      <c r="A348" s="19">
        <v>45777</v>
      </c>
      <c r="B348" s="22">
        <v>45748</v>
      </c>
      <c r="C348" s="16">
        <v>2025</v>
      </c>
      <c r="D348" s="18"/>
      <c r="E348" s="16">
        <v>60630000</v>
      </c>
      <c r="F348" s="43">
        <v>-91.66</v>
      </c>
      <c r="G348" s="18" t="s">
        <v>388</v>
      </c>
      <c r="H348" s="18"/>
      <c r="I348" s="41" t="s">
        <v>423</v>
      </c>
      <c r="J348" s="65" t="str">
        <f>IFERROR(VLOOKUP(E348,BDD!A:I,3,FALSE),"")</f>
        <v>COÜT PRODUCTION</v>
      </c>
      <c r="K348" s="63" t="str">
        <f>IFERROR(VLOOKUP(E348,BDD!A:I,4,FALSE),"")</f>
        <v>MATERIEL</v>
      </c>
      <c r="L348" s="63" t="str">
        <f>IF(J348="","",IF(IFERROR(VLOOKUP(E348,BDD!A:H,5,FALSE),"")=0,"",VLOOKUP(E348,BDD!A:H,5,FALSE)))</f>
        <v>MATEIREL -PETIT OUTILLAGE</v>
      </c>
      <c r="M348" s="63" t="str">
        <f>IF(J348="","",IF(IFERROR(VLOOKUP(E348,BDD!A:G,6,FALSE),"")=0,"",VLOOKUP(E348,BDD!A:G,6,FALSE)))</f>
        <v>MARGE CHANTIER</v>
      </c>
      <c r="N348" s="63"/>
      <c r="O348" s="39" t="str">
        <f t="shared" ref="O348:O373" si="44">IF(A348="","N",IF(A348="MULTIAGENCE","N","O"))</f>
        <v>O</v>
      </c>
    </row>
    <row r="349" spans="1:15" ht="16.5" customHeight="1" x14ac:dyDescent="0.25">
      <c r="A349" s="19">
        <v>45777</v>
      </c>
      <c r="B349" s="22">
        <v>45748</v>
      </c>
      <c r="C349" s="16">
        <v>2025</v>
      </c>
      <c r="D349" s="18"/>
      <c r="E349" s="16">
        <v>61100000</v>
      </c>
      <c r="F349" s="43">
        <v>-220</v>
      </c>
      <c r="G349" s="18" t="s">
        <v>388</v>
      </c>
      <c r="H349" s="18"/>
      <c r="I349" s="41" t="s">
        <v>416</v>
      </c>
      <c r="J349" s="3" t="str">
        <f>IFERROR(VLOOKUP(E349,BDD!A:I,3,FALSE),"")</f>
        <v>COÜT PRODUCTION</v>
      </c>
      <c r="K349" s="64" t="str">
        <f>IFERROR(VLOOKUP(E349,BDD!A:I,4,FALSE),"")</f>
        <v>SOUS TRAITANCE</v>
      </c>
      <c r="L349" s="64" t="str">
        <f>IF(J349="","",IF(IFERROR(VLOOKUP(E349,BDD!A:H,5,FALSE),"")=0,"",VLOOKUP(E349,BDD!A:H,5,FALSE)))</f>
        <v>SST</v>
      </c>
      <c r="M349" s="64" t="str">
        <f>IF(J349="","",IF(IFERROR(VLOOKUP(E349,BDD!A:G,6,FALSE),"")=0,"",VLOOKUP(E349,BDD!A:G,6,FALSE)))</f>
        <v>MARGE CHANTIER</v>
      </c>
      <c r="N349" s="64"/>
      <c r="O349" s="39" t="str">
        <f t="shared" si="44"/>
        <v>O</v>
      </c>
    </row>
    <row r="350" spans="1:15" ht="16.5" customHeight="1" x14ac:dyDescent="0.25">
      <c r="A350" s="19">
        <v>45777</v>
      </c>
      <c r="B350" s="22">
        <v>45748</v>
      </c>
      <c r="C350" s="16">
        <v>2025</v>
      </c>
      <c r="D350" s="18"/>
      <c r="E350" s="16">
        <v>61104000</v>
      </c>
      <c r="F350" s="43">
        <v>-645</v>
      </c>
      <c r="G350" s="18" t="s">
        <v>388</v>
      </c>
      <c r="H350" s="18"/>
      <c r="I350" s="41" t="s">
        <v>416</v>
      </c>
      <c r="J350" s="65" t="str">
        <f>IFERROR(VLOOKUP(E350,BDD!A:I,3,FALSE),"")</f>
        <v>COÜT PRODUCTION</v>
      </c>
      <c r="K350" s="63" t="str">
        <f>IFERROR(VLOOKUP(E350,BDD!A:I,4,FALSE),"")</f>
        <v>SOUS TRAITANCE</v>
      </c>
      <c r="L350" s="63" t="str">
        <f>IF(J350="","",IF(IFERROR(VLOOKUP(E350,BDD!A:H,5,FALSE),"")=0,"",VLOOKUP(E350,BDD!A:H,5,FALSE)))</f>
        <v>SST</v>
      </c>
      <c r="M350" s="63" t="str">
        <f>IF(J350="","",IF(IFERROR(VLOOKUP(E350,BDD!A:G,6,FALSE),"")=0,"",VLOOKUP(E350,BDD!A:G,6,FALSE)))</f>
        <v>MARGE CHANTIER</v>
      </c>
      <c r="N350" s="63"/>
      <c r="O350" s="39" t="str">
        <f t="shared" si="44"/>
        <v>O</v>
      </c>
    </row>
    <row r="351" spans="1:15" ht="16.5" customHeight="1" x14ac:dyDescent="0.25">
      <c r="A351" s="19">
        <v>45777</v>
      </c>
      <c r="B351" s="22">
        <v>45748</v>
      </c>
      <c r="C351" s="16">
        <v>2025</v>
      </c>
      <c r="D351" s="18"/>
      <c r="E351" s="16">
        <v>61100000</v>
      </c>
      <c r="F351" s="43">
        <v>-135</v>
      </c>
      <c r="G351" s="18" t="s">
        <v>388</v>
      </c>
      <c r="H351" s="18"/>
      <c r="I351" s="41" t="s">
        <v>416</v>
      </c>
      <c r="J351" s="3" t="str">
        <f>IFERROR(VLOOKUP(E351,BDD!A:I,3,FALSE),"")</f>
        <v>COÜT PRODUCTION</v>
      </c>
      <c r="K351" s="64" t="str">
        <f>IFERROR(VLOOKUP(E351,BDD!A:I,4,FALSE),"")</f>
        <v>SOUS TRAITANCE</v>
      </c>
      <c r="L351" s="64" t="str">
        <f>IF(J351="","",IF(IFERROR(VLOOKUP(E351,BDD!A:H,5,FALSE),"")=0,"",VLOOKUP(E351,BDD!A:H,5,FALSE)))</f>
        <v>SST</v>
      </c>
      <c r="M351" s="64" t="str">
        <f>IF(J351="","",IF(IFERROR(VLOOKUP(E351,BDD!A:G,6,FALSE),"")=0,"",VLOOKUP(E351,BDD!A:G,6,FALSE)))</f>
        <v>MARGE CHANTIER</v>
      </c>
      <c r="N351" s="64"/>
      <c r="O351" s="39" t="str">
        <f t="shared" si="44"/>
        <v>O</v>
      </c>
    </row>
    <row r="352" spans="1:15" ht="16.5" customHeight="1" x14ac:dyDescent="0.25">
      <c r="A352" s="19">
        <v>45777</v>
      </c>
      <c r="B352" s="22">
        <v>45748</v>
      </c>
      <c r="C352" s="16">
        <v>2025</v>
      </c>
      <c r="D352" s="18"/>
      <c r="E352" s="16">
        <v>61104000</v>
      </c>
      <c r="F352" s="43">
        <v>-1500</v>
      </c>
      <c r="G352" s="18" t="s">
        <v>388</v>
      </c>
      <c r="H352" s="18"/>
      <c r="I352" s="41" t="s">
        <v>416</v>
      </c>
      <c r="J352" s="65" t="str">
        <f>IFERROR(VLOOKUP(E352,BDD!A:I,3,FALSE),"")</f>
        <v>COÜT PRODUCTION</v>
      </c>
      <c r="K352" s="63" t="str">
        <f>IFERROR(VLOOKUP(E352,BDD!A:I,4,FALSE),"")</f>
        <v>SOUS TRAITANCE</v>
      </c>
      <c r="L352" s="63" t="str">
        <f>IF(J352="","",IF(IFERROR(VLOOKUP(E352,BDD!A:H,5,FALSE),"")=0,"",VLOOKUP(E352,BDD!A:H,5,FALSE)))</f>
        <v>SST</v>
      </c>
      <c r="M352" s="63" t="str">
        <f>IF(J352="","",IF(IFERROR(VLOOKUP(E352,BDD!A:G,6,FALSE),"")=0,"",VLOOKUP(E352,BDD!A:G,6,FALSE)))</f>
        <v>MARGE CHANTIER</v>
      </c>
      <c r="N352" s="63"/>
      <c r="O352" s="39" t="str">
        <f t="shared" si="44"/>
        <v>O</v>
      </c>
    </row>
    <row r="353" spans="1:15" ht="16.5" customHeight="1" x14ac:dyDescent="0.25">
      <c r="A353" s="19">
        <v>45777</v>
      </c>
      <c r="B353" s="22">
        <v>45748</v>
      </c>
      <c r="C353" s="16">
        <v>2025</v>
      </c>
      <c r="D353" s="18"/>
      <c r="E353" s="16">
        <v>61100000</v>
      </c>
      <c r="F353" s="43">
        <v>-8855</v>
      </c>
      <c r="G353" s="18" t="s">
        <v>388</v>
      </c>
      <c r="H353" s="18"/>
      <c r="I353" s="41" t="s">
        <v>416</v>
      </c>
      <c r="J353" s="3" t="str">
        <f>IFERROR(VLOOKUP(E353,BDD!A:I,3,FALSE),"")</f>
        <v>COÜT PRODUCTION</v>
      </c>
      <c r="K353" s="64" t="str">
        <f>IFERROR(VLOOKUP(E353,BDD!A:I,4,FALSE),"")</f>
        <v>SOUS TRAITANCE</v>
      </c>
      <c r="L353" s="64" t="str">
        <f>IF(J353="","",IF(IFERROR(VLOOKUP(E353,BDD!A:H,5,FALSE),"")=0,"",VLOOKUP(E353,BDD!A:H,5,FALSE)))</f>
        <v>SST</v>
      </c>
      <c r="M353" s="64" t="str">
        <f>IF(J353="","",IF(IFERROR(VLOOKUP(E353,BDD!A:G,6,FALSE),"")=0,"",VLOOKUP(E353,BDD!A:G,6,FALSE)))</f>
        <v>MARGE CHANTIER</v>
      </c>
      <c r="N353" s="64"/>
      <c r="O353" s="39" t="str">
        <f t="shared" si="44"/>
        <v>O</v>
      </c>
    </row>
    <row r="354" spans="1:15" ht="16.5" customHeight="1" x14ac:dyDescent="0.25">
      <c r="A354" s="19">
        <v>45777</v>
      </c>
      <c r="B354" s="22">
        <v>45748</v>
      </c>
      <c r="C354" s="16">
        <v>2025</v>
      </c>
      <c r="D354" s="18"/>
      <c r="E354" s="16">
        <v>61104000</v>
      </c>
      <c r="F354" s="43">
        <v>-66387.5</v>
      </c>
      <c r="G354" s="18" t="s">
        <v>388</v>
      </c>
      <c r="H354" s="18"/>
      <c r="I354" s="41" t="s">
        <v>416</v>
      </c>
      <c r="J354" s="65" t="str">
        <f>IFERROR(VLOOKUP(E354,BDD!A:I,3,FALSE),"")</f>
        <v>COÜT PRODUCTION</v>
      </c>
      <c r="K354" s="63" t="str">
        <f>IFERROR(VLOOKUP(E354,BDD!A:I,4,FALSE),"")</f>
        <v>SOUS TRAITANCE</v>
      </c>
      <c r="L354" s="63" t="str">
        <f>IF(J354="","",IF(IFERROR(VLOOKUP(E354,BDD!A:H,5,FALSE),"")=0,"",VLOOKUP(E354,BDD!A:H,5,FALSE)))</f>
        <v>SST</v>
      </c>
      <c r="M354" s="63" t="str">
        <f>IF(J354="","",IF(IFERROR(VLOOKUP(E354,BDD!A:G,6,FALSE),"")=0,"",VLOOKUP(E354,BDD!A:G,6,FALSE)))</f>
        <v>MARGE CHANTIER</v>
      </c>
      <c r="N354" s="63"/>
      <c r="O354" s="39" t="str">
        <f t="shared" si="44"/>
        <v>O</v>
      </c>
    </row>
    <row r="355" spans="1:15" ht="16.5" customHeight="1" x14ac:dyDescent="0.25">
      <c r="A355" s="19">
        <v>45777</v>
      </c>
      <c r="B355" s="22">
        <v>45748</v>
      </c>
      <c r="C355" s="16">
        <v>2025</v>
      </c>
      <c r="D355" s="18"/>
      <c r="E355" s="16">
        <v>77110000</v>
      </c>
      <c r="F355" s="43">
        <v>1680</v>
      </c>
      <c r="G355" s="18" t="s">
        <v>388</v>
      </c>
      <c r="H355" s="18"/>
      <c r="I355" s="41" t="s">
        <v>416</v>
      </c>
      <c r="J355" s="3" t="str">
        <f>IFERROR(VLOOKUP(E355,BDD!A:I,3,FALSE),"")</f>
        <v>EXCEPTIONNEL</v>
      </c>
      <c r="K355" s="64" t="str">
        <f>IFERROR(VLOOKUP(E355,BDD!A:I,4,FALSE),"")</f>
        <v>PRODUITS EXCEPTIONNELS</v>
      </c>
      <c r="L355" s="64" t="str">
        <f>IF(J355="","",IF(IFERROR(VLOOKUP(E355,BDD!A:H,5,FALSE),"")=0,"",VLOOKUP(E355,BDD!A:H,5,FALSE)))</f>
        <v>PRODUITS EXCEPTIONNELS</v>
      </c>
      <c r="M355" s="64" t="str">
        <f>IF(J355="","",IF(IFERROR(VLOOKUP(E355,BDD!A:G,6,FALSE),"")=0,"",VLOOKUP(E355,BDD!A:G,6,FALSE)))</f>
        <v>RESULTAT AVANT IMPOT</v>
      </c>
      <c r="N355" s="64"/>
      <c r="O355" s="39" t="str">
        <f t="shared" si="44"/>
        <v>O</v>
      </c>
    </row>
    <row r="356" spans="1:15" ht="16.5" customHeight="1" x14ac:dyDescent="0.25">
      <c r="A356" s="19">
        <v>45777</v>
      </c>
      <c r="B356" s="22">
        <v>45748</v>
      </c>
      <c r="C356" s="16">
        <v>2025</v>
      </c>
      <c r="D356" s="18"/>
      <c r="E356" s="16">
        <v>61350000</v>
      </c>
      <c r="F356" s="43">
        <v>-145.31</v>
      </c>
      <c r="G356" s="18" t="s">
        <v>388</v>
      </c>
      <c r="H356" s="18"/>
      <c r="I356" s="41" t="s">
        <v>416</v>
      </c>
      <c r="J356" s="65" t="str">
        <f>IFERROR(VLOOKUP(E356,BDD!A:I,3,FALSE),"")</f>
        <v>COÜT PRODUCTION</v>
      </c>
      <c r="K356" s="63" t="str">
        <f>IFERROR(VLOOKUP(E356,BDD!A:I,4,FALSE),"")</f>
        <v>MATERIEL</v>
      </c>
      <c r="L356" s="63" t="str">
        <f>IF(J356="","",IF(IFERROR(VLOOKUP(E356,BDD!A:H,5,FALSE),"")=0,"",VLOOKUP(E356,BDD!A:H,5,FALSE)))</f>
        <v>MATERIEL - LOCATION</v>
      </c>
      <c r="M356" s="63" t="str">
        <f>IF(J356="","",IF(IFERROR(VLOOKUP(E356,BDD!A:G,6,FALSE),"")=0,"",VLOOKUP(E356,BDD!A:G,6,FALSE)))</f>
        <v>MARGE CHANTIER</v>
      </c>
      <c r="N356" s="63"/>
      <c r="O356" s="39" t="str">
        <f t="shared" si="44"/>
        <v>O</v>
      </c>
    </row>
    <row r="357" spans="1:15" ht="16.5" customHeight="1" x14ac:dyDescent="0.25">
      <c r="A357" s="19">
        <v>45777</v>
      </c>
      <c r="B357" s="22">
        <v>45748</v>
      </c>
      <c r="C357" s="16">
        <v>2025</v>
      </c>
      <c r="D357" s="18"/>
      <c r="E357" s="16">
        <v>61350000</v>
      </c>
      <c r="F357" s="43">
        <v>-75</v>
      </c>
      <c r="G357" s="18" t="s">
        <v>388</v>
      </c>
      <c r="H357" s="18"/>
      <c r="I357" s="41" t="s">
        <v>416</v>
      </c>
      <c r="J357" s="3" t="str">
        <f>IFERROR(VLOOKUP(E357,BDD!A:I,3,FALSE),"")</f>
        <v>COÜT PRODUCTION</v>
      </c>
      <c r="K357" s="64" t="str">
        <f>IFERROR(VLOOKUP(E357,BDD!A:I,4,FALSE),"")</f>
        <v>MATERIEL</v>
      </c>
      <c r="L357" s="64" t="str">
        <f>IF(J357="","",IF(IFERROR(VLOOKUP(E357,BDD!A:H,5,FALSE),"")=0,"",VLOOKUP(E357,BDD!A:H,5,FALSE)))</f>
        <v>MATERIEL - LOCATION</v>
      </c>
      <c r="M357" s="64" t="str">
        <f>IF(J357="","",IF(IFERROR(VLOOKUP(E357,BDD!A:G,6,FALSE),"")=0,"",VLOOKUP(E357,BDD!A:G,6,FALSE)))</f>
        <v>MARGE CHANTIER</v>
      </c>
      <c r="N357" s="64"/>
      <c r="O357" s="39" t="str">
        <f t="shared" si="44"/>
        <v>O</v>
      </c>
    </row>
    <row r="358" spans="1:15" ht="16.5" customHeight="1" x14ac:dyDescent="0.25">
      <c r="A358" s="19">
        <v>45777</v>
      </c>
      <c r="B358" s="22">
        <v>45748</v>
      </c>
      <c r="C358" s="16">
        <v>2025</v>
      </c>
      <c r="D358" s="18"/>
      <c r="E358" s="16">
        <v>70410100</v>
      </c>
      <c r="F358" s="43">
        <v>-72560.73</v>
      </c>
      <c r="G358" s="18" t="s">
        <v>388</v>
      </c>
      <c r="H358" s="18"/>
      <c r="I358" s="41" t="s">
        <v>418</v>
      </c>
      <c r="J358" s="3" t="str">
        <f>IFERROR(VLOOKUP(E358,BDD!A:I,3,FALSE),"")</f>
        <v xml:space="preserve"> PRODUCTION</v>
      </c>
      <c r="K358" s="64" t="str">
        <f>IFERROR(VLOOKUP(E358,BDD!A:I,4,FALSE),"")</f>
        <v>CHIFFRE D'AFFAIRES</v>
      </c>
      <c r="L358" s="64" t="str">
        <f>IF(J358="","",IF(IFERROR(VLOOKUP(E358,BDD!A:H,5,FALSE),"")=0,"",VLOOKUP(E358,BDD!A:H,5,FALSE)))</f>
        <v>FAE</v>
      </c>
      <c r="M358" s="64" t="str">
        <f>IF(J358="","",IF(IFERROR(VLOOKUP(E358,BDD!A:G,6,FALSE),"")=0,"",VLOOKUP(E358,BDD!A:G,6,FALSE)))</f>
        <v>MARGE CHANTIER</v>
      </c>
      <c r="N358" s="64"/>
      <c r="O358" s="39" t="str">
        <f t="shared" si="44"/>
        <v>O</v>
      </c>
    </row>
    <row r="359" spans="1:15" ht="16.5" customHeight="1" x14ac:dyDescent="0.25">
      <c r="A359" s="19">
        <v>45777</v>
      </c>
      <c r="B359" s="22">
        <v>45748</v>
      </c>
      <c r="C359" s="16">
        <v>2025</v>
      </c>
      <c r="D359" s="18"/>
      <c r="E359" s="16">
        <v>64120000</v>
      </c>
      <c r="F359" s="43">
        <v>-34277.160000000003</v>
      </c>
      <c r="G359" s="18" t="s">
        <v>388</v>
      </c>
      <c r="H359" s="18"/>
      <c r="I359" s="41" t="s">
        <v>418</v>
      </c>
      <c r="J359" s="65" t="str">
        <f>IFERROR(VLOOKUP(E359,BDD!A:I,3,FALSE),"")</f>
        <v>COÜT PRODUCTION</v>
      </c>
      <c r="K359" s="63" t="str">
        <f>IFERROR(VLOOKUP(E359,BDD!A:I,4,FALSE),"")</f>
        <v>MAIN OEUVRE</v>
      </c>
      <c r="L359" s="63" t="str">
        <f>IF(J359="","",IF(IFERROR(VLOOKUP(E359,BDD!A:H,5,FALSE),"")=0,"",VLOOKUP(E359,BDD!A:H,5,FALSE)))</f>
        <v>PAYE</v>
      </c>
      <c r="M359" s="63" t="str">
        <f>IF(J359="","",IF(IFERROR(VLOOKUP(E359,BDD!A:G,6,FALSE),"")=0,"",VLOOKUP(E359,BDD!A:G,6,FALSE)))</f>
        <v>MARGE CHANTIER</v>
      </c>
      <c r="N359" s="63"/>
      <c r="O359" s="39" t="str">
        <f t="shared" si="44"/>
        <v>O</v>
      </c>
    </row>
    <row r="360" spans="1:15" ht="16.5" customHeight="1" x14ac:dyDescent="0.25">
      <c r="A360" s="19">
        <v>45777</v>
      </c>
      <c r="B360" s="22">
        <v>45748</v>
      </c>
      <c r="C360" s="16">
        <v>2025</v>
      </c>
      <c r="D360" s="18"/>
      <c r="E360" s="16">
        <v>64122000</v>
      </c>
      <c r="F360" s="43">
        <v>-8521.3700000000008</v>
      </c>
      <c r="G360" s="18" t="s">
        <v>388</v>
      </c>
      <c r="H360" s="18"/>
      <c r="I360" s="41" t="s">
        <v>418</v>
      </c>
      <c r="J360" s="65" t="str">
        <f>IFERROR(VLOOKUP(E360,BDD!A:I,3,FALSE),"")</f>
        <v>STRUCTURE</v>
      </c>
      <c r="K360" s="63" t="str">
        <f>IFERROR(VLOOKUP(E360,BDD!A:I,4,FALSE),"")</f>
        <v>COUT SALARIES ADM</v>
      </c>
      <c r="L360" s="63" t="str">
        <f>IF(J360="","",IF(IFERROR(VLOOKUP(E360,BDD!A:H,5,FALSE),"")=0,"",VLOOKUP(E360,BDD!A:H,5,FALSE)))</f>
        <v>PAYE</v>
      </c>
      <c r="M360" s="63" t="str">
        <f>IF(J360="","",IF(IFERROR(VLOOKUP(E360,BDD!A:G,6,FALSE),"")=0,"",VLOOKUP(E360,BDD!A:G,6,FALSE)))</f>
        <v>EBE</v>
      </c>
      <c r="N360" s="63"/>
      <c r="O360" s="39" t="str">
        <f t="shared" si="44"/>
        <v>O</v>
      </c>
    </row>
    <row r="361" spans="1:15" ht="16.5" customHeight="1" x14ac:dyDescent="0.25">
      <c r="A361" s="19">
        <v>45777</v>
      </c>
      <c r="B361" s="22">
        <v>45748</v>
      </c>
      <c r="C361" s="16">
        <v>2025</v>
      </c>
      <c r="D361" s="18"/>
      <c r="E361" s="16">
        <v>70452000</v>
      </c>
      <c r="F361" s="43">
        <v>8725</v>
      </c>
      <c r="G361" s="18" t="s">
        <v>388</v>
      </c>
      <c r="H361" s="18"/>
      <c r="I361" s="41" t="s">
        <v>420</v>
      </c>
      <c r="J361" s="3" t="str">
        <f>IFERROR(VLOOKUP(E361,BDD!A:I,3,FALSE),"")</f>
        <v xml:space="preserve"> PRODUCTION</v>
      </c>
      <c r="K361" s="64" t="str">
        <f>IFERROR(VLOOKUP(E361,BDD!A:I,4,FALSE),"")</f>
        <v>CHIFFRE D'AFFAIRES</v>
      </c>
      <c r="L361" s="64" t="str">
        <f>IF(J361="","",IF(IFERROR(VLOOKUP(E361,BDD!A:H,5,FALSE),"")=0,"",VLOOKUP(E361,BDD!A:H,5,FALSE)))</f>
        <v>CA TRAVAUX</v>
      </c>
      <c r="M361" s="64" t="str">
        <f>IF(J361="","",IF(IFERROR(VLOOKUP(E361,BDD!A:G,6,FALSE),"")=0,"",VLOOKUP(E361,BDD!A:G,6,FALSE)))</f>
        <v>MARGE CHANTIER</v>
      </c>
      <c r="N361" s="64"/>
      <c r="O361" s="39" t="str">
        <f t="shared" si="44"/>
        <v>O</v>
      </c>
    </row>
    <row r="362" spans="1:15" ht="16.5" customHeight="1" x14ac:dyDescent="0.25">
      <c r="A362" s="19">
        <v>45777</v>
      </c>
      <c r="B362" s="22">
        <v>45748</v>
      </c>
      <c r="C362" s="16">
        <v>2025</v>
      </c>
      <c r="D362" s="18"/>
      <c r="E362" s="16">
        <v>70520000</v>
      </c>
      <c r="F362" s="43">
        <v>2040</v>
      </c>
      <c r="G362" s="18" t="s">
        <v>388</v>
      </c>
      <c r="H362" s="18"/>
      <c r="I362" s="41" t="s">
        <v>420</v>
      </c>
      <c r="J362" s="65" t="str">
        <f>IFERROR(VLOOKUP(E362,BDD!A:I,3,FALSE),"")</f>
        <v xml:space="preserve"> PRODUCTION</v>
      </c>
      <c r="K362" s="63" t="str">
        <f>IFERROR(VLOOKUP(E362,BDD!A:I,4,FALSE),"")</f>
        <v>CHIFFRE D'AFFAIRES</v>
      </c>
      <c r="L362" s="63" t="str">
        <f>IF(J362="","",IF(IFERROR(VLOOKUP(E362,BDD!A:H,5,FALSE),"")=0,"",VLOOKUP(E362,BDD!A:H,5,FALSE)))</f>
        <v>CA ETUDE</v>
      </c>
      <c r="M362" s="63" t="str">
        <f>IF(J362="","",IF(IFERROR(VLOOKUP(E362,BDD!A:G,6,FALSE),"")=0,"",VLOOKUP(E362,BDD!A:G,6,FALSE)))</f>
        <v>MARGE CHANTIER</v>
      </c>
      <c r="N362" s="63"/>
      <c r="O362" s="39" t="str">
        <f t="shared" si="44"/>
        <v>O</v>
      </c>
    </row>
    <row r="363" spans="1:15" ht="16.5" customHeight="1" x14ac:dyDescent="0.25">
      <c r="A363" s="19">
        <v>45777</v>
      </c>
      <c r="B363" s="22">
        <v>45748</v>
      </c>
      <c r="C363" s="16">
        <v>2025</v>
      </c>
      <c r="D363" s="18"/>
      <c r="E363" s="16">
        <v>70600000</v>
      </c>
      <c r="F363" s="43">
        <v>200</v>
      </c>
      <c r="G363" s="18" t="s">
        <v>388</v>
      </c>
      <c r="H363" s="18"/>
      <c r="I363" s="41" t="s">
        <v>420</v>
      </c>
      <c r="J363" s="3" t="str">
        <f>IFERROR(VLOOKUP(E363,BDD!A:I,3,FALSE),"")</f>
        <v xml:space="preserve"> PRODUCTION</v>
      </c>
      <c r="K363" s="64" t="str">
        <f>IFERROR(VLOOKUP(E363,BDD!A:I,4,FALSE),"")</f>
        <v>CHIFFRE D'AFFAIRES</v>
      </c>
      <c r="L363" s="64" t="str">
        <f>IF(J363="","",IF(IFERROR(VLOOKUP(E363,BDD!A:H,5,FALSE),"")=0,"",VLOOKUP(E363,BDD!A:H,5,FALSE)))</f>
        <v>CA AUTRES</v>
      </c>
      <c r="M363" s="64" t="str">
        <f>IF(J363="","",IF(IFERROR(VLOOKUP(E363,BDD!A:G,6,FALSE),"")=0,"",VLOOKUP(E363,BDD!A:G,6,FALSE)))</f>
        <v>MARGE CHANTIER</v>
      </c>
      <c r="N363" s="64"/>
      <c r="O363" s="39" t="str">
        <f t="shared" si="44"/>
        <v>O</v>
      </c>
    </row>
    <row r="364" spans="1:15" ht="16.5" customHeight="1" x14ac:dyDescent="0.25">
      <c r="A364" s="19">
        <v>45777</v>
      </c>
      <c r="B364" s="22">
        <v>45748</v>
      </c>
      <c r="C364" s="16">
        <v>2025</v>
      </c>
      <c r="D364" s="18"/>
      <c r="E364" s="16">
        <v>70452000</v>
      </c>
      <c r="F364" s="43">
        <v>1500</v>
      </c>
      <c r="G364" s="18" t="s">
        <v>388</v>
      </c>
      <c r="H364" s="18"/>
      <c r="I364" s="41" t="s">
        <v>420</v>
      </c>
      <c r="J364" s="65" t="str">
        <f>IFERROR(VLOOKUP(E364,BDD!A:I,3,FALSE),"")</f>
        <v xml:space="preserve"> PRODUCTION</v>
      </c>
      <c r="K364" s="63" t="str">
        <f>IFERROR(VLOOKUP(E364,BDD!A:I,4,FALSE),"")</f>
        <v>CHIFFRE D'AFFAIRES</v>
      </c>
      <c r="L364" s="63" t="str">
        <f>IF(J364="","",IF(IFERROR(VLOOKUP(E364,BDD!A:H,5,FALSE),"")=0,"",VLOOKUP(E364,BDD!A:H,5,FALSE)))</f>
        <v>CA TRAVAUX</v>
      </c>
      <c r="M364" s="63" t="str">
        <f>IF(J364="","",IF(IFERROR(VLOOKUP(E364,BDD!A:G,6,FALSE),"")=0,"",VLOOKUP(E364,BDD!A:G,6,FALSE)))</f>
        <v>MARGE CHANTIER</v>
      </c>
      <c r="N364" s="63"/>
      <c r="O364" s="39" t="str">
        <f t="shared" si="44"/>
        <v>O</v>
      </c>
    </row>
    <row r="365" spans="1:15" ht="16.5" customHeight="1" x14ac:dyDescent="0.25">
      <c r="A365" s="19">
        <v>45777</v>
      </c>
      <c r="B365" s="22">
        <v>45748</v>
      </c>
      <c r="C365" s="16">
        <v>2025</v>
      </c>
      <c r="D365" s="18"/>
      <c r="E365" s="16">
        <v>70520000</v>
      </c>
      <c r="F365" s="43">
        <v>240</v>
      </c>
      <c r="G365" s="18" t="s">
        <v>388</v>
      </c>
      <c r="H365" s="18"/>
      <c r="I365" s="41" t="s">
        <v>420</v>
      </c>
      <c r="J365" s="3" t="str">
        <f>IFERROR(VLOOKUP(E365,BDD!A:I,3,FALSE),"")</f>
        <v xml:space="preserve"> PRODUCTION</v>
      </c>
      <c r="K365" s="64" t="str">
        <f>IFERROR(VLOOKUP(E365,BDD!A:I,4,FALSE),"")</f>
        <v>CHIFFRE D'AFFAIRES</v>
      </c>
      <c r="L365" s="64" t="str">
        <f>IF(J365="","",IF(IFERROR(VLOOKUP(E365,BDD!A:H,5,FALSE),"")=0,"",VLOOKUP(E365,BDD!A:H,5,FALSE)))</f>
        <v>CA ETUDE</v>
      </c>
      <c r="M365" s="64" t="str">
        <f>IF(J365="","",IF(IFERROR(VLOOKUP(E365,BDD!A:G,6,FALSE),"")=0,"",VLOOKUP(E365,BDD!A:G,6,FALSE)))</f>
        <v>MARGE CHANTIER</v>
      </c>
      <c r="N365" s="64"/>
      <c r="O365" s="39" t="str">
        <f t="shared" si="44"/>
        <v>O</v>
      </c>
    </row>
    <row r="366" spans="1:15" ht="16.5" customHeight="1" x14ac:dyDescent="0.25">
      <c r="A366" s="19">
        <v>45777</v>
      </c>
      <c r="B366" s="22">
        <v>45748</v>
      </c>
      <c r="C366" s="16">
        <v>2025</v>
      </c>
      <c r="D366" s="18"/>
      <c r="E366" s="16">
        <v>70452000</v>
      </c>
      <c r="F366" s="43">
        <v>46432</v>
      </c>
      <c r="G366" s="18" t="s">
        <v>388</v>
      </c>
      <c r="H366" s="18"/>
      <c r="I366" s="41" t="s">
        <v>420</v>
      </c>
      <c r="J366" s="3" t="str">
        <f>IFERROR(VLOOKUP(E366,BDD!A:I,3,FALSE),"")</f>
        <v xml:space="preserve"> PRODUCTION</v>
      </c>
      <c r="K366" s="64" t="str">
        <f>IFERROR(VLOOKUP(E366,BDD!A:I,4,FALSE),"")</f>
        <v>CHIFFRE D'AFFAIRES</v>
      </c>
      <c r="L366" s="64" t="str">
        <f>IF(J366="","",IF(IFERROR(VLOOKUP(E366,BDD!A:H,5,FALSE),"")=0,"",VLOOKUP(E366,BDD!A:H,5,FALSE)))</f>
        <v>CA TRAVAUX</v>
      </c>
      <c r="M366" s="64" t="str">
        <f>IF(J366="","",IF(IFERROR(VLOOKUP(E366,BDD!A:G,6,FALSE),"")=0,"",VLOOKUP(E366,BDD!A:G,6,FALSE)))</f>
        <v>MARGE CHANTIER</v>
      </c>
      <c r="N366" s="64"/>
      <c r="O366" s="39" t="str">
        <f t="shared" si="44"/>
        <v>O</v>
      </c>
    </row>
    <row r="367" spans="1:15" ht="16.5" customHeight="1" x14ac:dyDescent="0.25">
      <c r="A367" s="19">
        <v>45777</v>
      </c>
      <c r="B367" s="22">
        <v>45748</v>
      </c>
      <c r="C367" s="16">
        <v>2025</v>
      </c>
      <c r="D367" s="18"/>
      <c r="E367" s="16">
        <v>70459000</v>
      </c>
      <c r="F367" s="43">
        <v>164723</v>
      </c>
      <c r="G367" s="18" t="s">
        <v>388</v>
      </c>
      <c r="H367" s="18"/>
      <c r="I367" s="41" t="s">
        <v>420</v>
      </c>
      <c r="J367" s="65" t="str">
        <f>IFERROR(VLOOKUP(E367,BDD!A:I,3,FALSE),"")</f>
        <v xml:space="preserve"> PRODUCTION</v>
      </c>
      <c r="K367" s="63" t="str">
        <f>IFERROR(VLOOKUP(E367,BDD!A:I,4,FALSE),"")</f>
        <v>CHIFFRE D'AFFAIRES</v>
      </c>
      <c r="L367" s="63" t="str">
        <f>IF(J367="","",IF(IFERROR(VLOOKUP(E367,BDD!A:H,5,FALSE),"")=0,"",VLOOKUP(E367,BDD!A:H,5,FALSE)))</f>
        <v>CA TRAVAUX</v>
      </c>
      <c r="M367" s="63" t="str">
        <f>IF(J367="","",IF(IFERROR(VLOOKUP(E367,BDD!A:G,6,FALSE),"")=0,"",VLOOKUP(E367,BDD!A:G,6,FALSE)))</f>
        <v>MARGE CHANTIER</v>
      </c>
      <c r="N367" s="63"/>
      <c r="O367" s="39" t="str">
        <f t="shared" si="44"/>
        <v>O</v>
      </c>
    </row>
    <row r="368" spans="1:15" ht="16.5" customHeight="1" x14ac:dyDescent="0.25">
      <c r="A368" s="19">
        <v>45777</v>
      </c>
      <c r="B368" s="22">
        <v>45748</v>
      </c>
      <c r="C368" s="16">
        <v>2025</v>
      </c>
      <c r="D368" s="18"/>
      <c r="E368" s="16">
        <v>70600000</v>
      </c>
      <c r="F368" s="43">
        <v>33</v>
      </c>
      <c r="G368" s="18" t="s">
        <v>388</v>
      </c>
      <c r="H368" s="18"/>
      <c r="I368" s="41" t="s">
        <v>420</v>
      </c>
      <c r="J368" s="3" t="str">
        <f>IFERROR(VLOOKUP(E368,BDD!A:I,3,FALSE),"")</f>
        <v xml:space="preserve"> PRODUCTION</v>
      </c>
      <c r="K368" s="64" t="str">
        <f>IFERROR(VLOOKUP(E368,BDD!A:I,4,FALSE),"")</f>
        <v>CHIFFRE D'AFFAIRES</v>
      </c>
      <c r="L368" s="64" t="str">
        <f>IF(J368="","",IF(IFERROR(VLOOKUP(E368,BDD!A:H,5,FALSE),"")=0,"",VLOOKUP(E368,BDD!A:H,5,FALSE)))</f>
        <v>CA AUTRES</v>
      </c>
      <c r="M368" s="64" t="str">
        <f>IF(J368="","",IF(IFERROR(VLOOKUP(E368,BDD!A:G,6,FALSE),"")=0,"",VLOOKUP(E368,BDD!A:G,6,FALSE)))</f>
        <v>MARGE CHANTIER</v>
      </c>
      <c r="N368" s="64"/>
      <c r="O368" s="39" t="str">
        <f t="shared" si="44"/>
        <v>O</v>
      </c>
    </row>
    <row r="369" spans="1:15" ht="16.5" customHeight="1" x14ac:dyDescent="0.25">
      <c r="A369" s="19">
        <v>45777</v>
      </c>
      <c r="B369" s="22">
        <v>45748</v>
      </c>
      <c r="C369" s="16">
        <v>2025</v>
      </c>
      <c r="D369" s="18"/>
      <c r="E369" s="16">
        <v>70870000</v>
      </c>
      <c r="F369" s="43">
        <v>1656</v>
      </c>
      <c r="G369" s="18" t="s">
        <v>388</v>
      </c>
      <c r="H369" s="18"/>
      <c r="I369" s="41" t="s">
        <v>420</v>
      </c>
      <c r="J369" s="65" t="str">
        <f>IFERROR(VLOOKUP(E369,BDD!A:I,3,FALSE),"")</f>
        <v xml:space="preserve"> PRODUCTION</v>
      </c>
      <c r="K369" s="63" t="str">
        <f>IFERROR(VLOOKUP(E369,BDD!A:I,4,FALSE),"")</f>
        <v>CHIFFRE D'AFFAIRES</v>
      </c>
      <c r="L369" s="63" t="str">
        <f>IF(J369="","",IF(IFERROR(VLOOKUP(E369,BDD!A:H,5,FALSE),"")=0,"",VLOOKUP(E369,BDD!A:H,5,FALSE)))</f>
        <v>CA AUTRES</v>
      </c>
      <c r="M369" s="63" t="str">
        <f>IF(J369="","",IF(IFERROR(VLOOKUP(E369,BDD!A:G,6,FALSE),"")=0,"",VLOOKUP(E369,BDD!A:G,6,FALSE)))</f>
        <v>MARGE CHANTIER</v>
      </c>
      <c r="N369" s="63"/>
      <c r="O369" s="39" t="str">
        <f t="shared" si="44"/>
        <v>O</v>
      </c>
    </row>
    <row r="370" spans="1:15" ht="16.5" customHeight="1" x14ac:dyDescent="0.25">
      <c r="A370" s="19">
        <v>45777</v>
      </c>
      <c r="B370" s="22">
        <v>45748</v>
      </c>
      <c r="C370" s="16">
        <v>2025</v>
      </c>
      <c r="D370" s="18"/>
      <c r="E370" s="16">
        <v>70452000</v>
      </c>
      <c r="F370" s="43">
        <v>780</v>
      </c>
      <c r="G370" s="18" t="s">
        <v>388</v>
      </c>
      <c r="H370" s="18"/>
      <c r="I370" s="41" t="s">
        <v>420</v>
      </c>
      <c r="J370" s="3" t="str">
        <f>IFERROR(VLOOKUP(E370,BDD!A:I,3,FALSE),"")</f>
        <v xml:space="preserve"> PRODUCTION</v>
      </c>
      <c r="K370" s="64" t="str">
        <f>IFERROR(VLOOKUP(E370,BDD!A:I,4,FALSE),"")</f>
        <v>CHIFFRE D'AFFAIRES</v>
      </c>
      <c r="L370" s="64" t="str">
        <f>IF(J370="","",IF(IFERROR(VLOOKUP(E370,BDD!A:H,5,FALSE),"")=0,"",VLOOKUP(E370,BDD!A:H,5,FALSE)))</f>
        <v>CA TRAVAUX</v>
      </c>
      <c r="M370" s="64" t="str">
        <f>IF(J370="","",IF(IFERROR(VLOOKUP(E370,BDD!A:G,6,FALSE),"")=0,"",VLOOKUP(E370,BDD!A:G,6,FALSE)))</f>
        <v>MARGE CHANTIER</v>
      </c>
      <c r="N370" s="64"/>
      <c r="O370" s="39" t="str">
        <f t="shared" si="44"/>
        <v>O</v>
      </c>
    </row>
    <row r="371" spans="1:15" ht="16.5" customHeight="1" x14ac:dyDescent="0.25">
      <c r="A371" s="19">
        <v>45777</v>
      </c>
      <c r="B371" s="22">
        <v>45748</v>
      </c>
      <c r="C371" s="16">
        <v>2025</v>
      </c>
      <c r="D371" s="18"/>
      <c r="E371" s="16">
        <v>70459000</v>
      </c>
      <c r="F371" s="43">
        <v>5150</v>
      </c>
      <c r="G371" s="18" t="s">
        <v>388</v>
      </c>
      <c r="H371" s="18"/>
      <c r="I371" s="41" t="s">
        <v>420</v>
      </c>
      <c r="J371" s="65" t="str">
        <f>IFERROR(VLOOKUP(E371,BDD!A:I,3,FALSE),"")</f>
        <v xml:space="preserve"> PRODUCTION</v>
      </c>
      <c r="K371" s="63" t="str">
        <f>IFERROR(VLOOKUP(E371,BDD!A:I,4,FALSE),"")</f>
        <v>CHIFFRE D'AFFAIRES</v>
      </c>
      <c r="L371" s="63" t="str">
        <f>IF(J371="","",IF(IFERROR(VLOOKUP(E371,BDD!A:H,5,FALSE),"")=0,"",VLOOKUP(E371,BDD!A:H,5,FALSE)))</f>
        <v>CA TRAVAUX</v>
      </c>
      <c r="M371" s="63" t="str">
        <f>IF(J371="","",IF(IFERROR(VLOOKUP(E371,BDD!A:G,6,FALSE),"")=0,"",VLOOKUP(E371,BDD!A:G,6,FALSE)))</f>
        <v>MARGE CHANTIER</v>
      </c>
      <c r="N371" s="63"/>
      <c r="O371" s="39" t="str">
        <f t="shared" si="44"/>
        <v>O</v>
      </c>
    </row>
    <row r="372" spans="1:15" ht="16.5" customHeight="1" x14ac:dyDescent="0.25">
      <c r="A372" s="19">
        <v>45777</v>
      </c>
      <c r="B372" s="22">
        <v>45748</v>
      </c>
      <c r="C372" s="16">
        <v>2025</v>
      </c>
      <c r="D372" s="18"/>
      <c r="E372" s="16">
        <v>70452000</v>
      </c>
      <c r="F372" s="43">
        <v>4177</v>
      </c>
      <c r="G372" s="18" t="s">
        <v>388</v>
      </c>
      <c r="H372" s="18"/>
      <c r="I372" s="41" t="s">
        <v>420</v>
      </c>
      <c r="J372" s="3" t="str">
        <f>IFERROR(VLOOKUP(E372,BDD!A:I,3,FALSE),"")</f>
        <v xml:space="preserve"> PRODUCTION</v>
      </c>
      <c r="K372" s="64" t="str">
        <f>IFERROR(VLOOKUP(E372,BDD!A:I,4,FALSE),"")</f>
        <v>CHIFFRE D'AFFAIRES</v>
      </c>
      <c r="L372" s="64" t="str">
        <f>IF(J372="","",IF(IFERROR(VLOOKUP(E372,BDD!A:H,5,FALSE),"")=0,"",VLOOKUP(E372,BDD!A:H,5,FALSE)))</f>
        <v>CA TRAVAUX</v>
      </c>
      <c r="M372" s="64" t="str">
        <f>IF(J372="","",IF(IFERROR(VLOOKUP(E372,BDD!A:G,6,FALSE),"")=0,"",VLOOKUP(E372,BDD!A:G,6,FALSE)))</f>
        <v>MARGE CHANTIER</v>
      </c>
      <c r="N372" s="64"/>
      <c r="O372" s="39" t="str">
        <f t="shared" si="44"/>
        <v>O</v>
      </c>
    </row>
    <row r="373" spans="1:15" ht="16.5" customHeight="1" x14ac:dyDescent="0.25">
      <c r="A373" s="19">
        <v>45777</v>
      </c>
      <c r="B373" s="22">
        <v>45748</v>
      </c>
      <c r="C373" s="16">
        <v>2025</v>
      </c>
      <c r="D373" s="18"/>
      <c r="E373" s="16">
        <v>70459000</v>
      </c>
      <c r="F373" s="43">
        <v>6430</v>
      </c>
      <c r="G373" s="18" t="s">
        <v>388</v>
      </c>
      <c r="H373" s="18"/>
      <c r="I373" s="41" t="s">
        <v>420</v>
      </c>
      <c r="J373" s="65" t="str">
        <f>IFERROR(VLOOKUP(E373,BDD!A:I,3,FALSE),"")</f>
        <v xml:space="preserve"> PRODUCTION</v>
      </c>
      <c r="K373" s="63" t="str">
        <f>IFERROR(VLOOKUP(E373,BDD!A:I,4,FALSE),"")</f>
        <v>CHIFFRE D'AFFAIRES</v>
      </c>
      <c r="L373" s="63" t="str">
        <f>IF(J373="","",IF(IFERROR(VLOOKUP(E373,BDD!A:H,5,FALSE),"")=0,"",VLOOKUP(E373,BDD!A:H,5,FALSE)))</f>
        <v>CA TRAVAUX</v>
      </c>
      <c r="M373" s="63" t="str">
        <f>IF(J373="","",IF(IFERROR(VLOOKUP(E373,BDD!A:G,6,FALSE),"")=0,"",VLOOKUP(E373,BDD!A:G,6,FALSE)))</f>
        <v>MARGE CHANTIER</v>
      </c>
      <c r="N373" s="63"/>
      <c r="O373" s="39" t="str">
        <f t="shared" si="44"/>
        <v>O</v>
      </c>
    </row>
    <row r="374" spans="1:15" ht="16.5" customHeight="1" x14ac:dyDescent="0.25">
      <c r="A374" s="19">
        <v>45777</v>
      </c>
      <c r="B374" s="22">
        <v>45748</v>
      </c>
      <c r="C374" s="16">
        <v>2025</v>
      </c>
      <c r="D374" s="18"/>
      <c r="E374" s="16">
        <v>67110000</v>
      </c>
      <c r="F374" s="43">
        <v>-972.5</v>
      </c>
      <c r="G374" s="18" t="s">
        <v>388</v>
      </c>
      <c r="H374" s="18"/>
      <c r="I374" s="41" t="s">
        <v>420</v>
      </c>
      <c r="J374" s="3" t="str">
        <f>IFERROR(VLOOKUP(E374,BDD!A:I,3,FALSE),"")</f>
        <v>EXCEPTIONNEL</v>
      </c>
      <c r="K374" s="64" t="str">
        <f>IFERROR(VLOOKUP(E374,BDD!A:I,4,FALSE),"")</f>
        <v>CHARGES EXCEPTIONNELLES</v>
      </c>
      <c r="L374" s="64" t="str">
        <f>IF(J374="","",IF(IFERROR(VLOOKUP(E374,BDD!A:H,5,FALSE),"")=0,"",VLOOKUP(E374,BDD!A:H,5,FALSE)))</f>
        <v>CHARGES EXCEPTIONNELLES</v>
      </c>
      <c r="M374" s="64" t="str">
        <f>IF(J374="","",IF(IFERROR(VLOOKUP(E374,BDD!A:G,6,FALSE),"")=0,"",VLOOKUP(E374,BDD!A:G,6,FALSE)))</f>
        <v>RESULTAT AVANT IMPOT</v>
      </c>
      <c r="N374" s="64"/>
      <c r="O374" s="39" t="str">
        <f t="shared" ref="O374:O381" si="45">IF(A374="","N",IF(A374="MULTIAGENCE","N","O"))</f>
        <v>O</v>
      </c>
    </row>
    <row r="375" spans="1:15" ht="16.5" customHeight="1" x14ac:dyDescent="0.25">
      <c r="A375" s="19">
        <v>45777</v>
      </c>
      <c r="B375" s="22">
        <v>45748</v>
      </c>
      <c r="C375" s="16">
        <v>2025</v>
      </c>
      <c r="D375" s="18"/>
      <c r="E375" s="16">
        <v>70452000</v>
      </c>
      <c r="F375" s="43">
        <v>17250</v>
      </c>
      <c r="G375" s="18" t="s">
        <v>388</v>
      </c>
      <c r="H375" s="18"/>
      <c r="I375" s="41" t="s">
        <v>420</v>
      </c>
      <c r="J375" s="65" t="str">
        <f>IFERROR(VLOOKUP(E375,BDD!A:I,3,FALSE),"")</f>
        <v xml:space="preserve"> PRODUCTION</v>
      </c>
      <c r="K375" s="63" t="str">
        <f>IFERROR(VLOOKUP(E375,BDD!A:I,4,FALSE),"")</f>
        <v>CHIFFRE D'AFFAIRES</v>
      </c>
      <c r="L375" s="63" t="str">
        <f>IF(J375="","",IF(IFERROR(VLOOKUP(E375,BDD!A:H,5,FALSE),"")=0,"",VLOOKUP(E375,BDD!A:H,5,FALSE)))</f>
        <v>CA TRAVAUX</v>
      </c>
      <c r="M375" s="63" t="str">
        <f>IF(J375="","",IF(IFERROR(VLOOKUP(E375,BDD!A:G,6,FALSE),"")=0,"",VLOOKUP(E375,BDD!A:G,6,FALSE)))</f>
        <v>MARGE CHANTIER</v>
      </c>
      <c r="N375" s="63"/>
      <c r="O375" s="39" t="str">
        <f t="shared" si="45"/>
        <v>O</v>
      </c>
    </row>
    <row r="376" spans="1:15" ht="16.5" customHeight="1" x14ac:dyDescent="0.25">
      <c r="A376" s="19">
        <v>45777</v>
      </c>
      <c r="B376" s="22">
        <v>45748</v>
      </c>
      <c r="C376" s="16">
        <v>2025</v>
      </c>
      <c r="D376" s="18"/>
      <c r="E376" s="16">
        <v>61552000</v>
      </c>
      <c r="F376" s="43">
        <v>-620.83000000000004</v>
      </c>
      <c r="G376" s="18" t="s">
        <v>388</v>
      </c>
      <c r="H376" s="18"/>
      <c r="I376" s="41" t="s">
        <v>416</v>
      </c>
      <c r="J376" s="3" t="str">
        <f>IFERROR(VLOOKUP(E376,BDD!A:I,3,FALSE),"")</f>
        <v>COÜT PRODUCTION</v>
      </c>
      <c r="K376" s="64" t="str">
        <f>IFERROR(VLOOKUP(E376,BDD!A:I,4,FALSE),"")</f>
        <v>MATERIEL</v>
      </c>
      <c r="L376" s="64" t="str">
        <f>IF(J376="","",IF(IFERROR(VLOOKUP(E376,BDD!A:H,5,FALSE),"")=0,"",VLOOKUP(E376,BDD!A:H,5,FALSE)))</f>
        <v>VEHICULE- ENTRETIEN</v>
      </c>
      <c r="M376" s="64" t="str">
        <f>IF(J376="","",IF(IFERROR(VLOOKUP(E376,BDD!A:G,6,FALSE),"")=0,"",VLOOKUP(E376,BDD!A:G,6,FALSE)))</f>
        <v>MARGE CHANTIER</v>
      </c>
      <c r="N376" s="64"/>
      <c r="O376" s="39" t="str">
        <f t="shared" si="45"/>
        <v>O</v>
      </c>
    </row>
    <row r="377" spans="1:15" ht="16.5" customHeight="1" x14ac:dyDescent="0.25">
      <c r="A377" s="19">
        <v>45777</v>
      </c>
      <c r="B377" s="22">
        <v>45748</v>
      </c>
      <c r="C377" s="16">
        <v>2025</v>
      </c>
      <c r="D377" s="18"/>
      <c r="E377" s="16">
        <v>60320000</v>
      </c>
      <c r="F377" s="43">
        <v>131412.81</v>
      </c>
      <c r="G377" s="18" t="s">
        <v>388</v>
      </c>
      <c r="H377" s="18"/>
      <c r="I377" s="41" t="s">
        <v>418</v>
      </c>
      <c r="J377" s="65" t="str">
        <f>IFERROR(VLOOKUP(E377,BDD!A:I,3,FALSE),"")</f>
        <v>COÜT PRODUCTION</v>
      </c>
      <c r="K377" s="63" t="str">
        <f>IFERROR(VLOOKUP(E377,BDD!A:I,4,FALSE),"")</f>
        <v>ACHATS</v>
      </c>
      <c r="L377" s="63" t="str">
        <f>IF(J377="","",IF(IFERROR(VLOOKUP(E377,BDD!A:H,5,FALSE),"")=0,"",VLOOKUP(E377,BDD!A:H,5,FALSE)))</f>
        <v>VARIATION STOCK</v>
      </c>
      <c r="M377" s="63" t="str">
        <f>IF(J377="","",IF(IFERROR(VLOOKUP(E377,BDD!A:G,6,FALSE),"")=0,"",VLOOKUP(E377,BDD!A:G,6,FALSE)))</f>
        <v>MARGE CHANTIER</v>
      </c>
      <c r="N377" s="63"/>
      <c r="O377" s="39" t="str">
        <f t="shared" si="45"/>
        <v>O</v>
      </c>
    </row>
    <row r="378" spans="1:15" ht="16.5" customHeight="1" x14ac:dyDescent="0.25">
      <c r="A378" s="19">
        <v>45777</v>
      </c>
      <c r="B378" s="22">
        <v>45748</v>
      </c>
      <c r="C378" s="16">
        <v>2025</v>
      </c>
      <c r="D378" s="18"/>
      <c r="E378" s="16">
        <v>64110099</v>
      </c>
      <c r="F378" s="43">
        <v>-67882.41</v>
      </c>
      <c r="G378" s="18" t="s">
        <v>388</v>
      </c>
      <c r="H378" s="18"/>
      <c r="I378" s="41" t="s">
        <v>424</v>
      </c>
      <c r="J378" s="65" t="str">
        <f>IFERROR(VLOOKUP(E378,BDD!A:I,3,FALSE),"")</f>
        <v>COÜT PRODUCTION</v>
      </c>
      <c r="K378" s="63" t="str">
        <f>IFERROR(VLOOKUP(E378,BDD!A:I,4,FALSE),"")</f>
        <v>MAIN OEUVRE</v>
      </c>
      <c r="L378" s="63" t="str">
        <f>IF(J378="","",IF(IFERROR(VLOOKUP(E378,BDD!A:H,5,FALSE),"")=0,"",VLOOKUP(E378,BDD!A:H,5,FALSE)))</f>
        <v>PAYE</v>
      </c>
      <c r="M378" s="63" t="str">
        <f>IF(J378="","",IF(IFERROR(VLOOKUP(E378,BDD!A:G,6,FALSE),"")=0,"",VLOOKUP(E378,BDD!A:G,6,FALSE)))</f>
        <v>MARGE CHANTIER</v>
      </c>
      <c r="N378" s="63"/>
      <c r="O378" s="39" t="str">
        <f t="shared" si="45"/>
        <v>O</v>
      </c>
    </row>
    <row r="379" spans="1:15" ht="16.5" customHeight="1" x14ac:dyDescent="0.25">
      <c r="A379" s="19">
        <v>45777</v>
      </c>
      <c r="B379" s="22">
        <v>45748</v>
      </c>
      <c r="C379" s="16">
        <v>2025</v>
      </c>
      <c r="D379" s="18"/>
      <c r="E379" s="16">
        <v>64120099</v>
      </c>
      <c r="F379" s="43">
        <v>-17739.14</v>
      </c>
      <c r="G379" s="18" t="s">
        <v>388</v>
      </c>
      <c r="H379" s="18"/>
      <c r="I379" s="41" t="s">
        <v>424</v>
      </c>
      <c r="J379" s="3" t="str">
        <f>IFERROR(VLOOKUP(E379,BDD!A:I,3,FALSE),"")</f>
        <v>STRUCTURE</v>
      </c>
      <c r="K379" s="64" t="str">
        <f>IFERROR(VLOOKUP(E379,BDD!A:I,4,FALSE),"")</f>
        <v>COUT SALARIES ADM</v>
      </c>
      <c r="L379" s="64" t="str">
        <f>IF(J379="","",IF(IFERROR(VLOOKUP(E379,BDD!A:H,5,FALSE),"")=0,"",VLOOKUP(E379,BDD!A:H,5,FALSE)))</f>
        <v>PAYE</v>
      </c>
      <c r="M379" s="64" t="str">
        <f>IF(J379="","",IF(IFERROR(VLOOKUP(E379,BDD!A:G,6,FALSE),"")=0,"",VLOOKUP(E379,BDD!A:G,6,FALSE)))</f>
        <v>EBE</v>
      </c>
      <c r="N379" s="64"/>
      <c r="O379" s="39" t="str">
        <f t="shared" si="45"/>
        <v>O</v>
      </c>
    </row>
    <row r="380" spans="1:15" ht="16.5" customHeight="1" x14ac:dyDescent="0.25">
      <c r="A380" s="19">
        <v>45777</v>
      </c>
      <c r="B380" s="22">
        <v>45748</v>
      </c>
      <c r="C380" s="16">
        <v>2025</v>
      </c>
      <c r="D380" s="18"/>
      <c r="E380" s="16">
        <v>64500099</v>
      </c>
      <c r="F380" s="43">
        <v>-25544.880000000001</v>
      </c>
      <c r="G380" s="18" t="s">
        <v>388</v>
      </c>
      <c r="H380" s="18"/>
      <c r="I380" s="41" t="s">
        <v>424</v>
      </c>
      <c r="J380" s="65" t="str">
        <f>IFERROR(VLOOKUP(E380,BDD!A:I,3,FALSE),"")</f>
        <v>COÜT PRODUCTION</v>
      </c>
      <c r="K380" s="63" t="str">
        <f>IFERROR(VLOOKUP(E380,BDD!A:I,4,FALSE),"")</f>
        <v>MAIN OEUVRE</v>
      </c>
      <c r="L380" s="63" t="str">
        <f>IF(J380="","",IF(IFERROR(VLOOKUP(E380,BDD!A:H,5,FALSE),"")=0,"",VLOOKUP(E380,BDD!A:H,5,FALSE)))</f>
        <v>PAYE</v>
      </c>
      <c r="M380" s="63" t="str">
        <f>IF(J380="","",IF(IFERROR(VLOOKUP(E380,BDD!A:G,6,FALSE),"")=0,"",VLOOKUP(E380,BDD!A:G,6,FALSE)))</f>
        <v>MARGE CHANTIER</v>
      </c>
      <c r="N380" s="63"/>
      <c r="O380" s="39" t="str">
        <f t="shared" si="45"/>
        <v>O</v>
      </c>
    </row>
    <row r="381" spans="1:15" ht="16.5" customHeight="1" x14ac:dyDescent="0.25">
      <c r="A381" s="19">
        <v>45777</v>
      </c>
      <c r="B381" s="22">
        <v>45748</v>
      </c>
      <c r="C381" s="16">
        <v>2025</v>
      </c>
      <c r="D381" s="18"/>
      <c r="E381" s="16">
        <v>64502099</v>
      </c>
      <c r="F381" s="43">
        <v>-7098.75</v>
      </c>
      <c r="G381" s="18" t="s">
        <v>388</v>
      </c>
      <c r="H381" s="18"/>
      <c r="I381" s="41" t="s">
        <v>424</v>
      </c>
      <c r="J381" s="3" t="str">
        <f>IFERROR(VLOOKUP(E381,BDD!A:I,3,FALSE),"")</f>
        <v>STRUCTURE</v>
      </c>
      <c r="K381" s="64" t="str">
        <f>IFERROR(VLOOKUP(E381,BDD!A:I,4,FALSE),"")</f>
        <v>COUT SALARIES ADM</v>
      </c>
      <c r="L381" s="64" t="str">
        <f>IF(J381="","",IF(IFERROR(VLOOKUP(E381,BDD!A:H,5,FALSE),"")=0,"",VLOOKUP(E381,BDD!A:H,5,FALSE)))</f>
        <v>PAYE</v>
      </c>
      <c r="M381" s="64" t="str">
        <f>IF(J381="","",IF(IFERROR(VLOOKUP(E381,BDD!A:G,6,FALSE),"")=0,"",VLOOKUP(E381,BDD!A:G,6,FALSE)))</f>
        <v>EBE</v>
      </c>
      <c r="N381" s="64"/>
      <c r="O381" s="39" t="str">
        <f t="shared" si="45"/>
        <v>O</v>
      </c>
    </row>
  </sheetData>
  <autoFilter ref="A66:N381" xr:uid="{E345D4A9-CFE5-45E9-8715-63561C41FC73}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C4237-AC1C-43E0-9FC4-9D76246E90D9}">
  <sheetPr codeName="Feuil2"/>
  <dimension ref="A1:T362"/>
  <sheetViews>
    <sheetView showGridLines="0" topLeftCell="A334" zoomScaleNormal="100" workbookViewId="0">
      <selection activeCell="C353" sqref="C353"/>
    </sheetView>
  </sheetViews>
  <sheetFormatPr baseColWidth="10" defaultRowHeight="15" x14ac:dyDescent="0.25"/>
  <cols>
    <col min="1" max="1" width="13" style="13" bestFit="1" customWidth="1"/>
    <col min="2" max="2" width="39.85546875" style="1" bestFit="1" customWidth="1"/>
    <col min="3" max="3" width="25" customWidth="1"/>
    <col min="4" max="4" width="30.28515625" bestFit="1" customWidth="1"/>
    <col min="5" max="5" width="35.7109375" bestFit="1" customWidth="1"/>
    <col min="6" max="7" width="35.7109375" customWidth="1"/>
    <col min="8" max="8" width="25" customWidth="1"/>
    <col min="9" max="9" width="25.85546875" bestFit="1" customWidth="1"/>
    <col min="10" max="10" width="25.7109375" style="39" bestFit="1" customWidth="1"/>
    <col min="11" max="17" width="25.7109375" style="39" customWidth="1"/>
    <col min="20" max="20" width="45.140625" bestFit="1" customWidth="1"/>
  </cols>
  <sheetData>
    <row r="1" spans="1:20" x14ac:dyDescent="0.25">
      <c r="A1" s="12" t="s">
        <v>298</v>
      </c>
      <c r="B1" s="6" t="s">
        <v>299</v>
      </c>
      <c r="C1" s="6" t="s">
        <v>434</v>
      </c>
      <c r="D1" s="6" t="s">
        <v>435</v>
      </c>
      <c r="E1" s="6" t="s">
        <v>436</v>
      </c>
      <c r="F1" s="6" t="s">
        <v>454</v>
      </c>
      <c r="G1" s="6" t="s">
        <v>465</v>
      </c>
      <c r="H1" s="6" t="s">
        <v>453</v>
      </c>
      <c r="I1" s="6" t="s">
        <v>359</v>
      </c>
      <c r="J1" s="31" t="s">
        <v>356</v>
      </c>
      <c r="K1" s="32" t="s">
        <v>357</v>
      </c>
      <c r="L1" s="33" t="s">
        <v>379</v>
      </c>
      <c r="M1" s="34" t="s">
        <v>380</v>
      </c>
      <c r="N1" s="35" t="s">
        <v>381</v>
      </c>
      <c r="O1" s="36" t="s">
        <v>382</v>
      </c>
      <c r="P1" s="37" t="s">
        <v>464</v>
      </c>
      <c r="Q1" s="38" t="s">
        <v>383</v>
      </c>
    </row>
    <row r="2" spans="1:20" x14ac:dyDescent="0.25">
      <c r="A2" s="14">
        <v>60210000</v>
      </c>
      <c r="B2" s="2" t="s">
        <v>0</v>
      </c>
      <c r="C2" t="s">
        <v>437</v>
      </c>
      <c r="D2" t="s">
        <v>307</v>
      </c>
      <c r="E2" t="s">
        <v>308</v>
      </c>
      <c r="F2" t="s">
        <v>455</v>
      </c>
      <c r="G2" t="s">
        <v>466</v>
      </c>
      <c r="H2" t="s">
        <v>337</v>
      </c>
      <c r="I2" s="23" t="s">
        <v>360</v>
      </c>
      <c r="J2" s="39" t="s">
        <v>356</v>
      </c>
      <c r="L2" s="6" t="s">
        <v>379</v>
      </c>
      <c r="M2" s="6" t="s">
        <v>380</v>
      </c>
      <c r="N2" s="6" t="s">
        <v>381</v>
      </c>
      <c r="O2" s="6" t="s">
        <v>382</v>
      </c>
      <c r="Q2" s="6" t="s">
        <v>383</v>
      </c>
    </row>
    <row r="3" spans="1:20" x14ac:dyDescent="0.25">
      <c r="A3" s="9">
        <v>60220000</v>
      </c>
      <c r="B3" s="2" t="s">
        <v>1</v>
      </c>
      <c r="C3" t="s">
        <v>437</v>
      </c>
      <c r="D3" t="s">
        <v>307</v>
      </c>
      <c r="E3" t="s">
        <v>308</v>
      </c>
      <c r="F3" t="s">
        <v>455</v>
      </c>
      <c r="G3" t="s">
        <v>466</v>
      </c>
      <c r="H3" t="s">
        <v>337</v>
      </c>
      <c r="I3" s="23" t="s">
        <v>360</v>
      </c>
      <c r="J3" s="39" t="s">
        <v>356</v>
      </c>
      <c r="L3" s="6" t="s">
        <v>379</v>
      </c>
      <c r="M3" s="6" t="s">
        <v>380</v>
      </c>
      <c r="N3" s="6" t="s">
        <v>381</v>
      </c>
      <c r="O3" s="6" t="s">
        <v>382</v>
      </c>
      <c r="Q3" s="6" t="s">
        <v>383</v>
      </c>
      <c r="T3" s="23" t="s">
        <v>371</v>
      </c>
    </row>
    <row r="4" spans="1:20" x14ac:dyDescent="0.25">
      <c r="A4" s="9">
        <v>60221000</v>
      </c>
      <c r="B4" s="2" t="s">
        <v>2</v>
      </c>
      <c r="C4" t="s">
        <v>437</v>
      </c>
      <c r="D4" t="s">
        <v>307</v>
      </c>
      <c r="E4" t="s">
        <v>308</v>
      </c>
      <c r="F4" t="s">
        <v>455</v>
      </c>
      <c r="G4" t="s">
        <v>466</v>
      </c>
      <c r="H4" t="s">
        <v>337</v>
      </c>
      <c r="I4" s="23" t="s">
        <v>360</v>
      </c>
      <c r="J4" s="39" t="s">
        <v>356</v>
      </c>
      <c r="L4" s="6" t="s">
        <v>379</v>
      </c>
      <c r="M4" s="6" t="s">
        <v>380</v>
      </c>
      <c r="N4" s="6" t="s">
        <v>381</v>
      </c>
      <c r="O4" s="6" t="s">
        <v>382</v>
      </c>
      <c r="Q4" s="6" t="s">
        <v>383</v>
      </c>
    </row>
    <row r="5" spans="1:20" x14ac:dyDescent="0.25">
      <c r="A5" s="9">
        <v>60320000</v>
      </c>
      <c r="B5" s="2" t="s">
        <v>3</v>
      </c>
      <c r="C5" t="s">
        <v>437</v>
      </c>
      <c r="D5" t="s">
        <v>307</v>
      </c>
      <c r="E5" t="s">
        <v>309</v>
      </c>
      <c r="F5" t="s">
        <v>455</v>
      </c>
      <c r="G5" t="s">
        <v>466</v>
      </c>
      <c r="H5" t="s">
        <v>337</v>
      </c>
      <c r="I5" s="23" t="s">
        <v>360</v>
      </c>
      <c r="J5" s="39" t="s">
        <v>356</v>
      </c>
      <c r="L5" s="6" t="s">
        <v>379</v>
      </c>
      <c r="M5" s="6" t="s">
        <v>380</v>
      </c>
      <c r="N5" s="6" t="s">
        <v>381</v>
      </c>
      <c r="O5" s="6" t="s">
        <v>382</v>
      </c>
      <c r="Q5" s="6" t="s">
        <v>383</v>
      </c>
      <c r="T5" s="24" t="s">
        <v>372</v>
      </c>
    </row>
    <row r="6" spans="1:20" x14ac:dyDescent="0.25">
      <c r="A6" s="9">
        <v>60400000</v>
      </c>
      <c r="B6" s="2" t="s">
        <v>4</v>
      </c>
      <c r="C6" t="s">
        <v>437</v>
      </c>
      <c r="D6" t="s">
        <v>451</v>
      </c>
      <c r="E6" t="s">
        <v>310</v>
      </c>
      <c r="F6" t="s">
        <v>455</v>
      </c>
      <c r="G6" t="s">
        <v>466</v>
      </c>
      <c r="H6" t="s">
        <v>337</v>
      </c>
      <c r="I6" s="25" t="s">
        <v>361</v>
      </c>
      <c r="L6" s="6" t="s">
        <v>379</v>
      </c>
      <c r="M6" s="6" t="s">
        <v>380</v>
      </c>
      <c r="N6" s="6" t="s">
        <v>381</v>
      </c>
      <c r="O6" s="6" t="s">
        <v>382</v>
      </c>
      <c r="Q6" s="6" t="s">
        <v>383</v>
      </c>
    </row>
    <row r="7" spans="1:20" x14ac:dyDescent="0.25">
      <c r="A7" s="9">
        <v>60404000</v>
      </c>
      <c r="B7" s="2" t="s">
        <v>343</v>
      </c>
      <c r="C7" t="s">
        <v>437</v>
      </c>
      <c r="D7" t="s">
        <v>451</v>
      </c>
      <c r="E7" t="s">
        <v>310</v>
      </c>
      <c r="F7" t="s">
        <v>455</v>
      </c>
      <c r="G7" t="s">
        <v>466</v>
      </c>
      <c r="H7" t="s">
        <v>337</v>
      </c>
      <c r="I7" s="25" t="s">
        <v>361</v>
      </c>
      <c r="L7" s="6" t="s">
        <v>379</v>
      </c>
      <c r="M7" s="6" t="s">
        <v>380</v>
      </c>
      <c r="N7" s="6" t="s">
        <v>381</v>
      </c>
      <c r="O7" s="6" t="s">
        <v>382</v>
      </c>
      <c r="Q7" s="6" t="s">
        <v>383</v>
      </c>
      <c r="T7" s="25" t="s">
        <v>373</v>
      </c>
    </row>
    <row r="8" spans="1:20" x14ac:dyDescent="0.25">
      <c r="A8" s="9">
        <v>60405000</v>
      </c>
      <c r="B8" s="2" t="s">
        <v>5</v>
      </c>
      <c r="C8" t="s">
        <v>437</v>
      </c>
      <c r="D8" t="s">
        <v>451</v>
      </c>
      <c r="E8" t="s">
        <v>310</v>
      </c>
      <c r="F8" t="s">
        <v>455</v>
      </c>
      <c r="G8" t="s">
        <v>466</v>
      </c>
      <c r="H8" t="s">
        <v>337</v>
      </c>
      <c r="I8" s="25" t="s">
        <v>361</v>
      </c>
      <c r="L8" s="6" t="s">
        <v>379</v>
      </c>
      <c r="M8" s="6" t="s">
        <v>380</v>
      </c>
      <c r="N8" s="6" t="s">
        <v>381</v>
      </c>
      <c r="O8" s="6" t="s">
        <v>382</v>
      </c>
      <c r="Q8" s="6" t="s">
        <v>383</v>
      </c>
    </row>
    <row r="9" spans="1:20" x14ac:dyDescent="0.25">
      <c r="A9" s="9">
        <v>60409000</v>
      </c>
      <c r="B9" s="2" t="s">
        <v>6</v>
      </c>
      <c r="C9" t="s">
        <v>437</v>
      </c>
      <c r="D9" t="s">
        <v>451</v>
      </c>
      <c r="E9" t="s">
        <v>310</v>
      </c>
      <c r="F9" t="s">
        <v>455</v>
      </c>
      <c r="G9" t="s">
        <v>466</v>
      </c>
      <c r="H9" t="s">
        <v>337</v>
      </c>
      <c r="I9" s="25" t="s">
        <v>361</v>
      </c>
      <c r="L9" s="6" t="s">
        <v>379</v>
      </c>
      <c r="M9" s="6" t="s">
        <v>380</v>
      </c>
      <c r="N9" s="6" t="s">
        <v>381</v>
      </c>
      <c r="O9" s="6" t="s">
        <v>382</v>
      </c>
      <c r="Q9" s="6" t="s">
        <v>383</v>
      </c>
      <c r="T9" s="26" t="s">
        <v>374</v>
      </c>
    </row>
    <row r="10" spans="1:20" x14ac:dyDescent="0.25">
      <c r="A10" s="9">
        <v>60611000</v>
      </c>
      <c r="B10" s="2" t="s">
        <v>7</v>
      </c>
      <c r="C10" t="s">
        <v>442</v>
      </c>
      <c r="D10" t="s">
        <v>312</v>
      </c>
      <c r="E10" t="s">
        <v>315</v>
      </c>
      <c r="F10" t="s">
        <v>380</v>
      </c>
      <c r="G10" t="s">
        <v>467</v>
      </c>
      <c r="H10" t="s">
        <v>337</v>
      </c>
      <c r="I10" s="25" t="s">
        <v>361</v>
      </c>
      <c r="L10" s="6" t="s">
        <v>379</v>
      </c>
      <c r="M10" s="6" t="s">
        <v>380</v>
      </c>
      <c r="N10" s="6" t="s">
        <v>381</v>
      </c>
      <c r="O10" s="6" t="s">
        <v>382</v>
      </c>
      <c r="Q10" s="6" t="s">
        <v>383</v>
      </c>
    </row>
    <row r="11" spans="1:20" x14ac:dyDescent="0.25">
      <c r="A11" s="9">
        <v>60611100</v>
      </c>
      <c r="B11" s="2" t="s">
        <v>8</v>
      </c>
      <c r="C11" t="s">
        <v>442</v>
      </c>
      <c r="D11" t="s">
        <v>312</v>
      </c>
      <c r="E11" t="s">
        <v>315</v>
      </c>
      <c r="F11" t="s">
        <v>380</v>
      </c>
      <c r="G11" t="s">
        <v>467</v>
      </c>
      <c r="H11" t="s">
        <v>337</v>
      </c>
      <c r="I11" s="25" t="s">
        <v>361</v>
      </c>
      <c r="L11" s="6" t="s">
        <v>379</v>
      </c>
      <c r="M11" s="6" t="s">
        <v>380</v>
      </c>
      <c r="N11" s="6" t="s">
        <v>381</v>
      </c>
      <c r="O11" s="6" t="s">
        <v>382</v>
      </c>
      <c r="Q11" s="6" t="s">
        <v>383</v>
      </c>
      <c r="T11" s="27" t="s">
        <v>375</v>
      </c>
    </row>
    <row r="12" spans="1:20" x14ac:dyDescent="0.25">
      <c r="A12" s="9">
        <v>60611200</v>
      </c>
      <c r="B12" s="2" t="s">
        <v>9</v>
      </c>
      <c r="C12" t="s">
        <v>442</v>
      </c>
      <c r="D12" t="s">
        <v>312</v>
      </c>
      <c r="E12" t="s">
        <v>315</v>
      </c>
      <c r="F12" t="s">
        <v>380</v>
      </c>
      <c r="G12" t="s">
        <v>467</v>
      </c>
      <c r="H12" t="s">
        <v>337</v>
      </c>
      <c r="I12" s="25" t="s">
        <v>361</v>
      </c>
      <c r="L12" s="6" t="s">
        <v>379</v>
      </c>
      <c r="M12" s="6" t="s">
        <v>380</v>
      </c>
      <c r="N12" s="6" t="s">
        <v>381</v>
      </c>
      <c r="O12" s="6" t="s">
        <v>382</v>
      </c>
      <c r="Q12" s="6" t="s">
        <v>383</v>
      </c>
    </row>
    <row r="13" spans="1:20" x14ac:dyDescent="0.25">
      <c r="A13" s="9">
        <v>60611300</v>
      </c>
      <c r="B13" s="2" t="s">
        <v>10</v>
      </c>
      <c r="C13" t="s">
        <v>442</v>
      </c>
      <c r="D13" t="s">
        <v>312</v>
      </c>
      <c r="E13" t="s">
        <v>315</v>
      </c>
      <c r="F13" t="s">
        <v>380</v>
      </c>
      <c r="G13" t="s">
        <v>467</v>
      </c>
      <c r="H13" t="s">
        <v>337</v>
      </c>
      <c r="I13" s="25" t="s">
        <v>361</v>
      </c>
      <c r="L13" s="6" t="s">
        <v>379</v>
      </c>
      <c r="M13" s="6" t="s">
        <v>380</v>
      </c>
      <c r="N13" s="6" t="s">
        <v>381</v>
      </c>
      <c r="O13" s="6" t="s">
        <v>382</v>
      </c>
      <c r="Q13" s="6" t="s">
        <v>383</v>
      </c>
      <c r="T13" s="28" t="s">
        <v>376</v>
      </c>
    </row>
    <row r="14" spans="1:20" x14ac:dyDescent="0.25">
      <c r="A14" s="9">
        <v>60611400</v>
      </c>
      <c r="B14" s="2" t="s">
        <v>11</v>
      </c>
      <c r="C14" t="s">
        <v>442</v>
      </c>
      <c r="D14" t="s">
        <v>312</v>
      </c>
      <c r="E14" t="s">
        <v>315</v>
      </c>
      <c r="F14" t="s">
        <v>380</v>
      </c>
      <c r="G14" t="s">
        <v>467</v>
      </c>
      <c r="H14" t="s">
        <v>337</v>
      </c>
      <c r="I14" s="25" t="s">
        <v>361</v>
      </c>
      <c r="L14" s="6" t="s">
        <v>379</v>
      </c>
      <c r="M14" s="6" t="s">
        <v>380</v>
      </c>
      <c r="N14" s="6" t="s">
        <v>381</v>
      </c>
      <c r="O14" s="6" t="s">
        <v>382</v>
      </c>
      <c r="Q14" s="6" t="s">
        <v>383</v>
      </c>
    </row>
    <row r="15" spans="1:20" x14ac:dyDescent="0.25">
      <c r="A15" s="9">
        <v>60611500</v>
      </c>
      <c r="B15" s="2" t="s">
        <v>9</v>
      </c>
      <c r="C15" t="s">
        <v>442</v>
      </c>
      <c r="D15" t="s">
        <v>312</v>
      </c>
      <c r="E15" t="s">
        <v>315</v>
      </c>
      <c r="F15" t="s">
        <v>380</v>
      </c>
      <c r="G15" t="s">
        <v>467</v>
      </c>
      <c r="H15" t="s">
        <v>337</v>
      </c>
      <c r="I15" s="25" t="s">
        <v>361</v>
      </c>
      <c r="L15" s="6" t="s">
        <v>379</v>
      </c>
      <c r="M15" s="6" t="s">
        <v>380</v>
      </c>
      <c r="N15" s="6" t="s">
        <v>381</v>
      </c>
      <c r="O15" s="6" t="s">
        <v>382</v>
      </c>
      <c r="Q15" s="6" t="s">
        <v>383</v>
      </c>
    </row>
    <row r="16" spans="1:20" x14ac:dyDescent="0.25">
      <c r="A16" s="9">
        <v>60611600</v>
      </c>
      <c r="B16" s="2" t="s">
        <v>461</v>
      </c>
      <c r="C16" t="s">
        <v>442</v>
      </c>
      <c r="D16" t="s">
        <v>312</v>
      </c>
      <c r="E16" t="s">
        <v>315</v>
      </c>
      <c r="F16" t="s">
        <v>380</v>
      </c>
      <c r="G16" t="s">
        <v>467</v>
      </c>
      <c r="H16" t="s">
        <v>337</v>
      </c>
      <c r="I16" s="25" t="s">
        <v>361</v>
      </c>
      <c r="L16" s="6" t="s">
        <v>379</v>
      </c>
      <c r="M16" s="6" t="s">
        <v>380</v>
      </c>
      <c r="N16" s="6" t="s">
        <v>381</v>
      </c>
      <c r="O16" s="6" t="s">
        <v>382</v>
      </c>
      <c r="Q16" s="6" t="s">
        <v>383</v>
      </c>
    </row>
    <row r="17" spans="1:20" x14ac:dyDescent="0.25">
      <c r="A17" s="9">
        <v>60611700</v>
      </c>
      <c r="B17" s="2" t="s">
        <v>481</v>
      </c>
      <c r="C17" t="s">
        <v>442</v>
      </c>
      <c r="D17" t="s">
        <v>312</v>
      </c>
      <c r="E17" t="s">
        <v>315</v>
      </c>
      <c r="F17" t="s">
        <v>380</v>
      </c>
      <c r="G17" t="s">
        <v>467</v>
      </c>
      <c r="H17" t="s">
        <v>337</v>
      </c>
      <c r="I17" s="25" t="s">
        <v>361</v>
      </c>
      <c r="L17" s="6" t="s">
        <v>379</v>
      </c>
      <c r="M17" s="6" t="s">
        <v>380</v>
      </c>
      <c r="N17" s="6" t="s">
        <v>381</v>
      </c>
      <c r="O17" s="6" t="s">
        <v>382</v>
      </c>
      <c r="Q17" s="6" t="s">
        <v>383</v>
      </c>
    </row>
    <row r="18" spans="1:20" x14ac:dyDescent="0.25">
      <c r="A18" s="9">
        <v>60612000</v>
      </c>
      <c r="B18" s="2" t="s">
        <v>12</v>
      </c>
      <c r="C18" t="s">
        <v>442</v>
      </c>
      <c r="D18" t="s">
        <v>312</v>
      </c>
      <c r="E18" t="s">
        <v>315</v>
      </c>
      <c r="F18" t="s">
        <v>380</v>
      </c>
      <c r="G18" t="s">
        <v>467</v>
      </c>
      <c r="H18" t="s">
        <v>337</v>
      </c>
      <c r="I18" s="25" t="s">
        <v>361</v>
      </c>
      <c r="L18" s="6" t="s">
        <v>379</v>
      </c>
      <c r="M18" s="6" t="s">
        <v>380</v>
      </c>
      <c r="N18" s="6" t="s">
        <v>381</v>
      </c>
      <c r="O18" s="6" t="s">
        <v>382</v>
      </c>
      <c r="Q18" s="6" t="s">
        <v>383</v>
      </c>
      <c r="T18" s="29" t="s">
        <v>377</v>
      </c>
    </row>
    <row r="19" spans="1:20" x14ac:dyDescent="0.25">
      <c r="A19" s="9">
        <v>60612100</v>
      </c>
      <c r="B19" s="2" t="s">
        <v>13</v>
      </c>
      <c r="C19" t="s">
        <v>442</v>
      </c>
      <c r="D19" t="s">
        <v>312</v>
      </c>
      <c r="E19" t="s">
        <v>315</v>
      </c>
      <c r="F19" t="s">
        <v>380</v>
      </c>
      <c r="G19" t="s">
        <v>467</v>
      </c>
      <c r="H19" t="s">
        <v>337</v>
      </c>
      <c r="I19" s="25" t="s">
        <v>361</v>
      </c>
      <c r="L19" s="6" t="s">
        <v>379</v>
      </c>
      <c r="M19" s="6" t="s">
        <v>380</v>
      </c>
      <c r="N19" s="6" t="s">
        <v>381</v>
      </c>
      <c r="O19" s="6" t="s">
        <v>382</v>
      </c>
      <c r="Q19" s="6" t="s">
        <v>383</v>
      </c>
    </row>
    <row r="20" spans="1:20" x14ac:dyDescent="0.25">
      <c r="A20" s="9">
        <v>60612200</v>
      </c>
      <c r="B20" s="2" t="s">
        <v>14</v>
      </c>
      <c r="C20" t="s">
        <v>442</v>
      </c>
      <c r="D20" t="s">
        <v>312</v>
      </c>
      <c r="E20" t="s">
        <v>315</v>
      </c>
      <c r="F20" t="s">
        <v>380</v>
      </c>
      <c r="G20" t="s">
        <v>467</v>
      </c>
      <c r="H20" t="s">
        <v>337</v>
      </c>
      <c r="I20" s="25" t="s">
        <v>361</v>
      </c>
      <c r="L20" s="6" t="s">
        <v>379</v>
      </c>
      <c r="M20" s="6" t="s">
        <v>380</v>
      </c>
      <c r="N20" s="6" t="s">
        <v>381</v>
      </c>
      <c r="O20" s="6" t="s">
        <v>382</v>
      </c>
      <c r="Q20" s="6" t="s">
        <v>383</v>
      </c>
      <c r="T20" s="30" t="s">
        <v>378</v>
      </c>
    </row>
    <row r="21" spans="1:20" x14ac:dyDescent="0.25">
      <c r="A21" s="9">
        <v>60612300</v>
      </c>
      <c r="B21" s="2" t="s">
        <v>391</v>
      </c>
      <c r="C21" t="s">
        <v>442</v>
      </c>
      <c r="D21" t="s">
        <v>312</v>
      </c>
      <c r="E21" t="s">
        <v>315</v>
      </c>
      <c r="F21" t="s">
        <v>380</v>
      </c>
      <c r="G21" t="s">
        <v>467</v>
      </c>
      <c r="H21" t="s">
        <v>337</v>
      </c>
      <c r="I21" s="25" t="s">
        <v>361</v>
      </c>
      <c r="L21" s="6" t="s">
        <v>379</v>
      </c>
      <c r="M21" s="6" t="s">
        <v>380</v>
      </c>
      <c r="N21" s="6" t="s">
        <v>381</v>
      </c>
      <c r="O21" s="6" t="s">
        <v>382</v>
      </c>
      <c r="Q21" s="6" t="s">
        <v>383</v>
      </c>
      <c r="T21" s="30" t="s">
        <v>378</v>
      </c>
    </row>
    <row r="22" spans="1:20" x14ac:dyDescent="0.25">
      <c r="A22" s="9">
        <v>60612400</v>
      </c>
      <c r="B22" s="2" t="s">
        <v>398</v>
      </c>
      <c r="C22" t="s">
        <v>442</v>
      </c>
      <c r="D22" t="s">
        <v>312</v>
      </c>
      <c r="E22" t="s">
        <v>315</v>
      </c>
      <c r="F22" t="s">
        <v>380</v>
      </c>
      <c r="G22" t="s">
        <v>467</v>
      </c>
      <c r="H22" t="s">
        <v>337</v>
      </c>
      <c r="I22" s="25" t="s">
        <v>361</v>
      </c>
      <c r="L22" s="6" t="s">
        <v>379</v>
      </c>
      <c r="M22" s="6" t="s">
        <v>380</v>
      </c>
      <c r="N22" s="6" t="s">
        <v>381</v>
      </c>
      <c r="O22" s="6" t="s">
        <v>382</v>
      </c>
      <c r="Q22" s="6" t="s">
        <v>383</v>
      </c>
      <c r="T22" s="30" t="s">
        <v>378</v>
      </c>
    </row>
    <row r="23" spans="1:20" x14ac:dyDescent="0.25">
      <c r="A23" s="9">
        <v>60613000</v>
      </c>
      <c r="B23" s="2" t="s">
        <v>15</v>
      </c>
      <c r="C23" t="s">
        <v>442</v>
      </c>
      <c r="D23" t="s">
        <v>312</v>
      </c>
      <c r="E23" t="s">
        <v>315</v>
      </c>
      <c r="F23" t="s">
        <v>380</v>
      </c>
      <c r="G23" t="s">
        <v>467</v>
      </c>
      <c r="H23" t="s">
        <v>337</v>
      </c>
      <c r="I23" s="25" t="s">
        <v>361</v>
      </c>
      <c r="L23" s="6" t="s">
        <v>379</v>
      </c>
      <c r="M23" s="6" t="s">
        <v>380</v>
      </c>
      <c r="N23" s="6" t="s">
        <v>381</v>
      </c>
      <c r="O23" s="6" t="s">
        <v>382</v>
      </c>
      <c r="Q23" s="6" t="s">
        <v>383</v>
      </c>
    </row>
    <row r="24" spans="1:20" x14ac:dyDescent="0.25">
      <c r="A24" s="9">
        <v>60614000</v>
      </c>
      <c r="B24" s="2" t="s">
        <v>16</v>
      </c>
      <c r="C24" t="s">
        <v>437</v>
      </c>
      <c r="D24" t="s">
        <v>311</v>
      </c>
      <c r="E24" t="s">
        <v>443</v>
      </c>
      <c r="F24" t="s">
        <v>455</v>
      </c>
      <c r="G24" t="s">
        <v>466</v>
      </c>
      <c r="H24" t="s">
        <v>337</v>
      </c>
      <c r="I24" s="25" t="s">
        <v>361</v>
      </c>
      <c r="L24" s="6" t="s">
        <v>379</v>
      </c>
      <c r="M24" s="6" t="s">
        <v>380</v>
      </c>
      <c r="N24" s="6" t="s">
        <v>381</v>
      </c>
      <c r="O24" s="6" t="s">
        <v>382</v>
      </c>
      <c r="Q24" s="6" t="s">
        <v>383</v>
      </c>
    </row>
    <row r="25" spans="1:20" x14ac:dyDescent="0.25">
      <c r="A25" s="9">
        <v>60615000</v>
      </c>
      <c r="B25" s="2" t="s">
        <v>17</v>
      </c>
      <c r="C25" t="s">
        <v>437</v>
      </c>
      <c r="D25" t="s">
        <v>311</v>
      </c>
      <c r="E25" t="s">
        <v>443</v>
      </c>
      <c r="F25" t="s">
        <v>455</v>
      </c>
      <c r="G25" t="s">
        <v>466</v>
      </c>
      <c r="H25" t="s">
        <v>337</v>
      </c>
      <c r="I25" s="25" t="s">
        <v>361</v>
      </c>
      <c r="L25" s="6" t="s">
        <v>379</v>
      </c>
      <c r="M25" s="6" t="s">
        <v>380</v>
      </c>
      <c r="N25" s="6" t="s">
        <v>381</v>
      </c>
      <c r="O25" s="6" t="s">
        <v>382</v>
      </c>
      <c r="Q25" s="6" t="s">
        <v>383</v>
      </c>
    </row>
    <row r="26" spans="1:20" x14ac:dyDescent="0.25">
      <c r="A26" s="9">
        <v>60630000</v>
      </c>
      <c r="B26" s="2" t="s">
        <v>18</v>
      </c>
      <c r="C26" t="s">
        <v>437</v>
      </c>
      <c r="D26" t="s">
        <v>311</v>
      </c>
      <c r="E26" t="s">
        <v>444</v>
      </c>
      <c r="F26" t="s">
        <v>455</v>
      </c>
      <c r="G26" t="s">
        <v>466</v>
      </c>
      <c r="H26" t="s">
        <v>337</v>
      </c>
      <c r="I26" s="25" t="s">
        <v>361</v>
      </c>
      <c r="L26" s="6" t="s">
        <v>379</v>
      </c>
      <c r="M26" s="6" t="s">
        <v>380</v>
      </c>
      <c r="N26" s="6" t="s">
        <v>381</v>
      </c>
      <c r="O26" s="6" t="s">
        <v>382</v>
      </c>
      <c r="Q26" s="6" t="s">
        <v>383</v>
      </c>
    </row>
    <row r="27" spans="1:20" x14ac:dyDescent="0.25">
      <c r="A27" s="9">
        <v>60631000</v>
      </c>
      <c r="B27" s="2" t="s">
        <v>19</v>
      </c>
      <c r="C27" t="s">
        <v>437</v>
      </c>
      <c r="D27" t="s">
        <v>311</v>
      </c>
      <c r="E27" t="s">
        <v>444</v>
      </c>
      <c r="F27" t="s">
        <v>455</v>
      </c>
      <c r="G27" t="s">
        <v>466</v>
      </c>
      <c r="H27" t="s">
        <v>337</v>
      </c>
      <c r="I27" s="25" t="s">
        <v>361</v>
      </c>
      <c r="L27" s="6" t="s">
        <v>379</v>
      </c>
      <c r="M27" s="6" t="s">
        <v>380</v>
      </c>
      <c r="N27" s="6" t="s">
        <v>381</v>
      </c>
      <c r="O27" s="6" t="s">
        <v>382</v>
      </c>
      <c r="Q27" s="6" t="s">
        <v>383</v>
      </c>
    </row>
    <row r="28" spans="1:20" x14ac:dyDescent="0.25">
      <c r="A28" s="9">
        <v>60632000</v>
      </c>
      <c r="B28" s="2" t="s">
        <v>20</v>
      </c>
      <c r="C28" t="s">
        <v>437</v>
      </c>
      <c r="D28" t="s">
        <v>311</v>
      </c>
      <c r="E28" t="s">
        <v>444</v>
      </c>
      <c r="F28" t="s">
        <v>455</v>
      </c>
      <c r="G28" t="s">
        <v>466</v>
      </c>
      <c r="H28" t="s">
        <v>337</v>
      </c>
      <c r="I28" s="25" t="s">
        <v>361</v>
      </c>
      <c r="L28" s="6" t="s">
        <v>379</v>
      </c>
      <c r="M28" s="6" t="s">
        <v>380</v>
      </c>
      <c r="N28" s="6" t="s">
        <v>381</v>
      </c>
      <c r="O28" s="6" t="s">
        <v>382</v>
      </c>
      <c r="Q28" s="6" t="s">
        <v>383</v>
      </c>
    </row>
    <row r="29" spans="1:20" x14ac:dyDescent="0.25">
      <c r="A29" s="9">
        <v>60640000</v>
      </c>
      <c r="B29" s="2" t="s">
        <v>21</v>
      </c>
      <c r="C29" t="s">
        <v>442</v>
      </c>
      <c r="D29" t="s">
        <v>312</v>
      </c>
      <c r="E29" t="s">
        <v>313</v>
      </c>
      <c r="F29" t="s">
        <v>380</v>
      </c>
      <c r="G29" t="s">
        <v>467</v>
      </c>
      <c r="H29" t="s">
        <v>337</v>
      </c>
      <c r="I29" s="25" t="s">
        <v>361</v>
      </c>
      <c r="L29" s="6" t="s">
        <v>379</v>
      </c>
      <c r="M29" s="6" t="s">
        <v>380</v>
      </c>
      <c r="N29" s="6" t="s">
        <v>381</v>
      </c>
      <c r="O29" s="6" t="s">
        <v>382</v>
      </c>
      <c r="Q29" s="6" t="s">
        <v>383</v>
      </c>
    </row>
    <row r="30" spans="1:20" x14ac:dyDescent="0.25">
      <c r="A30" s="9">
        <v>60800000</v>
      </c>
      <c r="B30" s="2" t="s">
        <v>386</v>
      </c>
      <c r="C30" t="s">
        <v>437</v>
      </c>
      <c r="D30" t="s">
        <v>307</v>
      </c>
      <c r="E30" t="s">
        <v>308</v>
      </c>
      <c r="F30" t="s">
        <v>455</v>
      </c>
      <c r="G30" t="s">
        <v>466</v>
      </c>
      <c r="H30" t="s">
        <v>337</v>
      </c>
      <c r="I30" s="25" t="s">
        <v>361</v>
      </c>
      <c r="L30" s="6" t="s">
        <v>379</v>
      </c>
      <c r="M30" s="6" t="s">
        <v>380</v>
      </c>
      <c r="N30" s="6" t="s">
        <v>381</v>
      </c>
      <c r="O30" s="6" t="s">
        <v>382</v>
      </c>
      <c r="Q30" s="6" t="s">
        <v>383</v>
      </c>
    </row>
    <row r="31" spans="1:20" x14ac:dyDescent="0.25">
      <c r="A31" s="9">
        <v>61000000</v>
      </c>
      <c r="B31" s="2" t="s">
        <v>22</v>
      </c>
      <c r="C31" t="s">
        <v>437</v>
      </c>
      <c r="D31" t="s">
        <v>472</v>
      </c>
      <c r="E31" t="s">
        <v>314</v>
      </c>
      <c r="F31" t="s">
        <v>455</v>
      </c>
      <c r="G31" t="s">
        <v>466</v>
      </c>
      <c r="H31" t="s">
        <v>337</v>
      </c>
      <c r="I31" s="25" t="s">
        <v>361</v>
      </c>
      <c r="L31" s="6" t="s">
        <v>379</v>
      </c>
      <c r="M31" s="6" t="s">
        <v>380</v>
      </c>
      <c r="N31" s="6" t="s">
        <v>381</v>
      </c>
      <c r="O31" s="6" t="s">
        <v>382</v>
      </c>
      <c r="Q31" s="6" t="s">
        <v>383</v>
      </c>
    </row>
    <row r="32" spans="1:20" x14ac:dyDescent="0.25">
      <c r="A32" s="9">
        <v>61100000</v>
      </c>
      <c r="B32" s="2" t="s">
        <v>23</v>
      </c>
      <c r="C32" t="s">
        <v>437</v>
      </c>
      <c r="D32" t="s">
        <v>472</v>
      </c>
      <c r="E32" t="s">
        <v>314</v>
      </c>
      <c r="F32" t="s">
        <v>455</v>
      </c>
      <c r="G32" t="s">
        <v>466</v>
      </c>
      <c r="H32" t="s">
        <v>337</v>
      </c>
      <c r="I32" s="25" t="s">
        <v>361</v>
      </c>
      <c r="L32" s="6" t="s">
        <v>379</v>
      </c>
      <c r="M32" s="6" t="s">
        <v>380</v>
      </c>
      <c r="N32" s="6" t="s">
        <v>381</v>
      </c>
      <c r="O32" s="6" t="s">
        <v>382</v>
      </c>
      <c r="Q32" s="6" t="s">
        <v>383</v>
      </c>
    </row>
    <row r="33" spans="1:17" x14ac:dyDescent="0.25">
      <c r="A33" s="9">
        <v>61101000</v>
      </c>
      <c r="B33" s="2" t="s">
        <v>24</v>
      </c>
      <c r="C33" t="s">
        <v>437</v>
      </c>
      <c r="D33" t="s">
        <v>472</v>
      </c>
      <c r="E33" t="s">
        <v>314</v>
      </c>
      <c r="F33" t="s">
        <v>455</v>
      </c>
      <c r="G33" t="s">
        <v>466</v>
      </c>
      <c r="H33" t="s">
        <v>337</v>
      </c>
      <c r="I33" s="25" t="s">
        <v>361</v>
      </c>
      <c r="L33" s="6" t="s">
        <v>379</v>
      </c>
      <c r="M33" s="6" t="s">
        <v>380</v>
      </c>
      <c r="N33" s="6" t="s">
        <v>381</v>
      </c>
      <c r="O33" s="6" t="s">
        <v>382</v>
      </c>
      <c r="Q33" s="6" t="s">
        <v>383</v>
      </c>
    </row>
    <row r="34" spans="1:17" x14ac:dyDescent="0.25">
      <c r="A34" s="9">
        <v>61102000</v>
      </c>
      <c r="B34" s="2" t="s">
        <v>25</v>
      </c>
      <c r="C34" t="s">
        <v>437</v>
      </c>
      <c r="D34" t="s">
        <v>472</v>
      </c>
      <c r="E34" t="s">
        <v>314</v>
      </c>
      <c r="F34" t="s">
        <v>455</v>
      </c>
      <c r="G34" t="s">
        <v>466</v>
      </c>
      <c r="H34" t="s">
        <v>337</v>
      </c>
      <c r="I34" s="25" t="s">
        <v>361</v>
      </c>
      <c r="L34" s="6" t="s">
        <v>379</v>
      </c>
      <c r="M34" s="6" t="s">
        <v>380</v>
      </c>
      <c r="N34" s="6" t="s">
        <v>381</v>
      </c>
      <c r="O34" s="6" t="s">
        <v>382</v>
      </c>
      <c r="Q34" s="6" t="s">
        <v>383</v>
      </c>
    </row>
    <row r="35" spans="1:17" x14ac:dyDescent="0.25">
      <c r="A35" s="9">
        <v>61103000</v>
      </c>
      <c r="B35" s="2" t="s">
        <v>26</v>
      </c>
      <c r="C35" t="s">
        <v>437</v>
      </c>
      <c r="D35" t="s">
        <v>472</v>
      </c>
      <c r="E35" t="s">
        <v>314</v>
      </c>
      <c r="F35" t="s">
        <v>455</v>
      </c>
      <c r="G35" t="s">
        <v>466</v>
      </c>
      <c r="H35" t="s">
        <v>337</v>
      </c>
      <c r="I35" s="25" t="s">
        <v>361</v>
      </c>
      <c r="L35" s="6" t="s">
        <v>379</v>
      </c>
      <c r="M35" s="6" t="s">
        <v>380</v>
      </c>
      <c r="N35" s="6" t="s">
        <v>381</v>
      </c>
      <c r="O35" s="6" t="s">
        <v>382</v>
      </c>
      <c r="Q35" s="6" t="s">
        <v>383</v>
      </c>
    </row>
    <row r="36" spans="1:17" x14ac:dyDescent="0.25">
      <c r="A36" s="9">
        <v>61104000</v>
      </c>
      <c r="B36" s="2" t="s">
        <v>27</v>
      </c>
      <c r="C36" t="s">
        <v>437</v>
      </c>
      <c r="D36" t="s">
        <v>472</v>
      </c>
      <c r="E36" t="s">
        <v>314</v>
      </c>
      <c r="F36" t="s">
        <v>455</v>
      </c>
      <c r="G36" t="s">
        <v>466</v>
      </c>
      <c r="H36" t="s">
        <v>337</v>
      </c>
      <c r="I36" s="25" t="s">
        <v>361</v>
      </c>
      <c r="L36" s="6" t="s">
        <v>379</v>
      </c>
      <c r="M36" s="6" t="s">
        <v>380</v>
      </c>
      <c r="N36" s="6" t="s">
        <v>381</v>
      </c>
      <c r="O36" s="6" t="s">
        <v>382</v>
      </c>
      <c r="Q36" s="6" t="s">
        <v>383</v>
      </c>
    </row>
    <row r="37" spans="1:17" x14ac:dyDescent="0.25">
      <c r="A37" s="9">
        <v>61104010</v>
      </c>
      <c r="B37" s="2" t="s">
        <v>28</v>
      </c>
      <c r="C37" t="s">
        <v>437</v>
      </c>
      <c r="D37" t="s">
        <v>472</v>
      </c>
      <c r="E37" t="s">
        <v>314</v>
      </c>
      <c r="F37" t="s">
        <v>455</v>
      </c>
      <c r="G37" t="s">
        <v>466</v>
      </c>
      <c r="H37" t="s">
        <v>337</v>
      </c>
      <c r="I37" s="25" t="s">
        <v>361</v>
      </c>
      <c r="L37" s="6" t="s">
        <v>379</v>
      </c>
      <c r="M37" s="6" t="s">
        <v>380</v>
      </c>
      <c r="N37" s="6" t="s">
        <v>381</v>
      </c>
      <c r="O37" s="6" t="s">
        <v>382</v>
      </c>
      <c r="Q37" s="6" t="s">
        <v>383</v>
      </c>
    </row>
    <row r="38" spans="1:17" x14ac:dyDescent="0.25">
      <c r="A38" s="9">
        <v>61104100</v>
      </c>
      <c r="B38" s="2" t="s">
        <v>29</v>
      </c>
      <c r="C38" t="s">
        <v>437</v>
      </c>
      <c r="D38" t="s">
        <v>472</v>
      </c>
      <c r="E38" t="s">
        <v>314</v>
      </c>
      <c r="F38" t="s">
        <v>455</v>
      </c>
      <c r="G38" t="s">
        <v>466</v>
      </c>
      <c r="H38" t="s">
        <v>337</v>
      </c>
      <c r="I38" s="25" t="s">
        <v>361</v>
      </c>
      <c r="L38" s="6" t="s">
        <v>379</v>
      </c>
      <c r="M38" s="6" t="s">
        <v>380</v>
      </c>
      <c r="N38" s="6" t="s">
        <v>381</v>
      </c>
      <c r="O38" s="6" t="s">
        <v>382</v>
      </c>
      <c r="Q38" s="6" t="s">
        <v>383</v>
      </c>
    </row>
    <row r="39" spans="1:17" x14ac:dyDescent="0.25">
      <c r="A39" s="9">
        <v>61104300</v>
      </c>
      <c r="B39" s="2" t="s">
        <v>30</v>
      </c>
      <c r="C39" t="s">
        <v>437</v>
      </c>
      <c r="D39" t="s">
        <v>472</v>
      </c>
      <c r="E39" t="s">
        <v>314</v>
      </c>
      <c r="F39" t="s">
        <v>455</v>
      </c>
      <c r="G39" t="s">
        <v>466</v>
      </c>
      <c r="H39" t="s">
        <v>337</v>
      </c>
      <c r="I39" s="25" t="s">
        <v>361</v>
      </c>
      <c r="L39" s="6" t="s">
        <v>379</v>
      </c>
      <c r="M39" s="6" t="s">
        <v>380</v>
      </c>
      <c r="N39" s="6" t="s">
        <v>381</v>
      </c>
      <c r="O39" s="6" t="s">
        <v>382</v>
      </c>
      <c r="Q39" s="6" t="s">
        <v>383</v>
      </c>
    </row>
    <row r="40" spans="1:17" x14ac:dyDescent="0.25">
      <c r="A40" s="9">
        <v>61105000</v>
      </c>
      <c r="B40" s="2" t="s">
        <v>31</v>
      </c>
      <c r="C40" t="s">
        <v>437</v>
      </c>
      <c r="D40" t="s">
        <v>472</v>
      </c>
      <c r="E40" t="s">
        <v>314</v>
      </c>
      <c r="F40" t="s">
        <v>455</v>
      </c>
      <c r="G40" t="s">
        <v>466</v>
      </c>
      <c r="H40" t="s">
        <v>337</v>
      </c>
      <c r="I40" s="25" t="s">
        <v>361</v>
      </c>
      <c r="L40" s="6" t="s">
        <v>379</v>
      </c>
      <c r="M40" s="6" t="s">
        <v>380</v>
      </c>
      <c r="N40" s="6" t="s">
        <v>381</v>
      </c>
      <c r="O40" s="6" t="s">
        <v>382</v>
      </c>
      <c r="Q40" s="6" t="s">
        <v>383</v>
      </c>
    </row>
    <row r="41" spans="1:17" x14ac:dyDescent="0.25">
      <c r="A41" s="9">
        <v>61109000</v>
      </c>
      <c r="B41" s="2" t="s">
        <v>32</v>
      </c>
      <c r="C41" t="s">
        <v>437</v>
      </c>
      <c r="D41" t="s">
        <v>472</v>
      </c>
      <c r="E41" t="s">
        <v>314</v>
      </c>
      <c r="F41" t="s">
        <v>455</v>
      </c>
      <c r="G41" t="s">
        <v>466</v>
      </c>
      <c r="H41" t="s">
        <v>337</v>
      </c>
      <c r="I41" s="25" t="s">
        <v>361</v>
      </c>
      <c r="L41" s="6" t="s">
        <v>379</v>
      </c>
      <c r="M41" s="6" t="s">
        <v>380</v>
      </c>
      <c r="N41" s="6" t="s">
        <v>381</v>
      </c>
      <c r="O41" s="6" t="s">
        <v>382</v>
      </c>
      <c r="Q41" s="6" t="s">
        <v>383</v>
      </c>
    </row>
    <row r="42" spans="1:17" x14ac:dyDescent="0.25">
      <c r="A42" s="9">
        <v>61221000</v>
      </c>
      <c r="B42" s="2" t="s">
        <v>33</v>
      </c>
      <c r="C42" t="s">
        <v>437</v>
      </c>
      <c r="D42" t="s">
        <v>311</v>
      </c>
      <c r="E42" t="s">
        <v>445</v>
      </c>
      <c r="F42" t="s">
        <v>455</v>
      </c>
      <c r="G42" t="s">
        <v>466</v>
      </c>
      <c r="H42" t="s">
        <v>337</v>
      </c>
      <c r="I42" s="25" t="s">
        <v>361</v>
      </c>
      <c r="L42" s="6" t="s">
        <v>379</v>
      </c>
      <c r="M42" s="6" t="s">
        <v>380</v>
      </c>
      <c r="N42" s="6" t="s">
        <v>381</v>
      </c>
      <c r="O42" s="6" t="s">
        <v>382</v>
      </c>
      <c r="Q42" s="6" t="s">
        <v>383</v>
      </c>
    </row>
    <row r="43" spans="1:17" x14ac:dyDescent="0.25">
      <c r="A43" s="9">
        <v>61230000</v>
      </c>
      <c r="B43" s="2" t="s">
        <v>34</v>
      </c>
      <c r="C43" t="s">
        <v>437</v>
      </c>
      <c r="D43" t="s">
        <v>311</v>
      </c>
      <c r="E43" t="s">
        <v>445</v>
      </c>
      <c r="F43" t="s">
        <v>455</v>
      </c>
      <c r="G43" t="s">
        <v>466</v>
      </c>
      <c r="H43" t="s">
        <v>337</v>
      </c>
      <c r="I43" s="25" t="s">
        <v>361</v>
      </c>
      <c r="L43" s="6" t="s">
        <v>379</v>
      </c>
      <c r="M43" s="6" t="s">
        <v>380</v>
      </c>
      <c r="N43" s="6" t="s">
        <v>381</v>
      </c>
      <c r="O43" s="6" t="s">
        <v>382</v>
      </c>
      <c r="Q43" s="6" t="s">
        <v>383</v>
      </c>
    </row>
    <row r="44" spans="1:17" x14ac:dyDescent="0.25">
      <c r="A44" s="9">
        <v>61240000</v>
      </c>
      <c r="B44" s="2" t="s">
        <v>35</v>
      </c>
      <c r="C44" t="s">
        <v>437</v>
      </c>
      <c r="D44" t="s">
        <v>311</v>
      </c>
      <c r="E44" t="s">
        <v>445</v>
      </c>
      <c r="F44" t="s">
        <v>455</v>
      </c>
      <c r="G44" t="s">
        <v>466</v>
      </c>
      <c r="H44" t="s">
        <v>337</v>
      </c>
      <c r="I44" s="25" t="s">
        <v>361</v>
      </c>
      <c r="L44" s="6" t="s">
        <v>379</v>
      </c>
      <c r="M44" s="6" t="s">
        <v>380</v>
      </c>
      <c r="N44" s="6" t="s">
        <v>381</v>
      </c>
      <c r="O44" s="6" t="s">
        <v>382</v>
      </c>
      <c r="Q44" s="6" t="s">
        <v>383</v>
      </c>
    </row>
    <row r="45" spans="1:17" x14ac:dyDescent="0.25">
      <c r="A45" s="9">
        <v>61320000</v>
      </c>
      <c r="B45" s="2" t="s">
        <v>36</v>
      </c>
      <c r="C45" t="s">
        <v>442</v>
      </c>
      <c r="D45" t="s">
        <v>312</v>
      </c>
      <c r="E45" t="s">
        <v>315</v>
      </c>
      <c r="F45" t="s">
        <v>380</v>
      </c>
      <c r="G45" t="s">
        <v>467</v>
      </c>
      <c r="H45" t="s">
        <v>337</v>
      </c>
      <c r="I45" s="25" t="s">
        <v>361</v>
      </c>
      <c r="L45" s="6" t="s">
        <v>379</v>
      </c>
      <c r="M45" s="6" t="s">
        <v>380</v>
      </c>
      <c r="N45" s="6" t="s">
        <v>381</v>
      </c>
      <c r="O45" s="6" t="s">
        <v>382</v>
      </c>
      <c r="Q45" s="6" t="s">
        <v>383</v>
      </c>
    </row>
    <row r="46" spans="1:17" x14ac:dyDescent="0.25">
      <c r="A46" s="9">
        <v>61322000</v>
      </c>
      <c r="B46" s="2" t="s">
        <v>37</v>
      </c>
      <c r="C46" t="s">
        <v>442</v>
      </c>
      <c r="D46" t="s">
        <v>312</v>
      </c>
      <c r="E46" t="s">
        <v>315</v>
      </c>
      <c r="F46" t="s">
        <v>380</v>
      </c>
      <c r="G46" t="s">
        <v>467</v>
      </c>
      <c r="H46" t="s">
        <v>337</v>
      </c>
      <c r="I46" s="25" t="s">
        <v>361</v>
      </c>
      <c r="L46" s="6" t="s">
        <v>379</v>
      </c>
      <c r="M46" s="6" t="s">
        <v>380</v>
      </c>
      <c r="N46" s="6" t="s">
        <v>381</v>
      </c>
      <c r="O46" s="6" t="s">
        <v>382</v>
      </c>
      <c r="Q46" s="6" t="s">
        <v>383</v>
      </c>
    </row>
    <row r="47" spans="1:17" x14ac:dyDescent="0.25">
      <c r="A47" s="9">
        <v>61323000</v>
      </c>
      <c r="B47" s="2" t="s">
        <v>38</v>
      </c>
      <c r="C47" t="s">
        <v>442</v>
      </c>
      <c r="D47" t="s">
        <v>312</v>
      </c>
      <c r="E47" t="s">
        <v>315</v>
      </c>
      <c r="F47" t="s">
        <v>380</v>
      </c>
      <c r="G47" t="s">
        <v>467</v>
      </c>
      <c r="H47" t="s">
        <v>337</v>
      </c>
      <c r="I47" s="25" t="s">
        <v>361</v>
      </c>
      <c r="L47" s="6" t="s">
        <v>379</v>
      </c>
      <c r="M47" s="6" t="s">
        <v>380</v>
      </c>
      <c r="N47" s="6" t="s">
        <v>381</v>
      </c>
      <c r="O47" s="6" t="s">
        <v>382</v>
      </c>
      <c r="Q47" s="6" t="s">
        <v>383</v>
      </c>
    </row>
    <row r="48" spans="1:17" x14ac:dyDescent="0.25">
      <c r="A48" s="9">
        <v>61324000</v>
      </c>
      <c r="B48" s="2" t="s">
        <v>39</v>
      </c>
      <c r="C48" t="s">
        <v>442</v>
      </c>
      <c r="D48" t="s">
        <v>312</v>
      </c>
      <c r="E48" t="s">
        <v>315</v>
      </c>
      <c r="F48" t="s">
        <v>380</v>
      </c>
      <c r="G48" t="s">
        <v>467</v>
      </c>
      <c r="H48" t="s">
        <v>337</v>
      </c>
      <c r="I48" s="25" t="s">
        <v>361</v>
      </c>
      <c r="L48" s="6" t="s">
        <v>379</v>
      </c>
      <c r="M48" s="6" t="s">
        <v>380</v>
      </c>
      <c r="N48" s="6" t="s">
        <v>381</v>
      </c>
      <c r="O48" s="6" t="s">
        <v>382</v>
      </c>
      <c r="Q48" s="6" t="s">
        <v>383</v>
      </c>
    </row>
    <row r="49" spans="1:17" x14ac:dyDescent="0.25">
      <c r="A49" s="9">
        <v>61325000</v>
      </c>
      <c r="B49" s="2" t="s">
        <v>40</v>
      </c>
      <c r="C49" t="s">
        <v>442</v>
      </c>
      <c r="D49" t="s">
        <v>312</v>
      </c>
      <c r="E49" t="s">
        <v>315</v>
      </c>
      <c r="F49" t="s">
        <v>380</v>
      </c>
      <c r="G49" t="s">
        <v>467</v>
      </c>
      <c r="H49" t="s">
        <v>337</v>
      </c>
      <c r="I49" s="25" t="s">
        <v>361</v>
      </c>
      <c r="L49" s="6" t="s">
        <v>379</v>
      </c>
      <c r="M49" s="6" t="s">
        <v>380</v>
      </c>
      <c r="N49" s="6" t="s">
        <v>381</v>
      </c>
      <c r="O49" s="6" t="s">
        <v>382</v>
      </c>
      <c r="Q49" s="6" t="s">
        <v>383</v>
      </c>
    </row>
    <row r="50" spans="1:17" x14ac:dyDescent="0.25">
      <c r="A50" s="9">
        <v>61326000</v>
      </c>
      <c r="B50" s="2" t="s">
        <v>41</v>
      </c>
      <c r="C50" t="s">
        <v>442</v>
      </c>
      <c r="D50" t="s">
        <v>312</v>
      </c>
      <c r="E50" t="s">
        <v>315</v>
      </c>
      <c r="F50" t="s">
        <v>380</v>
      </c>
      <c r="G50" t="s">
        <v>467</v>
      </c>
      <c r="H50" t="s">
        <v>337</v>
      </c>
      <c r="I50" s="25" t="s">
        <v>361</v>
      </c>
      <c r="L50" s="6" t="s">
        <v>379</v>
      </c>
      <c r="M50" s="6" t="s">
        <v>380</v>
      </c>
      <c r="N50" s="6" t="s">
        <v>381</v>
      </c>
      <c r="O50" s="6" t="s">
        <v>382</v>
      </c>
      <c r="Q50" s="6" t="s">
        <v>383</v>
      </c>
    </row>
    <row r="51" spans="1:17" x14ac:dyDescent="0.25">
      <c r="A51" s="9">
        <v>61327000</v>
      </c>
      <c r="B51" s="2" t="s">
        <v>42</v>
      </c>
      <c r="C51" t="s">
        <v>442</v>
      </c>
      <c r="D51" t="s">
        <v>312</v>
      </c>
      <c r="E51" t="s">
        <v>315</v>
      </c>
      <c r="F51" t="s">
        <v>380</v>
      </c>
      <c r="G51" t="s">
        <v>467</v>
      </c>
      <c r="H51" t="s">
        <v>337</v>
      </c>
      <c r="I51" s="25" t="s">
        <v>361</v>
      </c>
      <c r="L51" s="6" t="s">
        <v>379</v>
      </c>
      <c r="M51" s="6" t="s">
        <v>380</v>
      </c>
      <c r="N51" s="6" t="s">
        <v>381</v>
      </c>
      <c r="O51" s="6" t="s">
        <v>382</v>
      </c>
      <c r="Q51" s="6" t="s">
        <v>383</v>
      </c>
    </row>
    <row r="52" spans="1:17" x14ac:dyDescent="0.25">
      <c r="A52" s="9">
        <v>61328000</v>
      </c>
      <c r="B52" s="2" t="s">
        <v>43</v>
      </c>
      <c r="C52" t="s">
        <v>442</v>
      </c>
      <c r="D52" t="s">
        <v>312</v>
      </c>
      <c r="E52" t="s">
        <v>315</v>
      </c>
      <c r="F52" t="s">
        <v>380</v>
      </c>
      <c r="G52" t="s">
        <v>467</v>
      </c>
      <c r="H52" t="s">
        <v>337</v>
      </c>
      <c r="I52" s="25" t="s">
        <v>361</v>
      </c>
      <c r="L52" s="6" t="s">
        <v>379</v>
      </c>
      <c r="M52" s="6" t="s">
        <v>380</v>
      </c>
      <c r="N52" s="6" t="s">
        <v>381</v>
      </c>
      <c r="O52" s="6" t="s">
        <v>382</v>
      </c>
      <c r="Q52" s="6" t="s">
        <v>383</v>
      </c>
    </row>
    <row r="53" spans="1:17" x14ac:dyDescent="0.25">
      <c r="A53" s="9">
        <v>61329000</v>
      </c>
      <c r="B53" s="2" t="s">
        <v>393</v>
      </c>
      <c r="C53" t="s">
        <v>442</v>
      </c>
      <c r="D53" t="s">
        <v>312</v>
      </c>
      <c r="E53" t="s">
        <v>315</v>
      </c>
      <c r="F53" t="s">
        <v>380</v>
      </c>
      <c r="G53" t="s">
        <v>467</v>
      </c>
      <c r="H53" t="s">
        <v>337</v>
      </c>
      <c r="I53" s="25" t="s">
        <v>361</v>
      </c>
      <c r="L53" s="6" t="s">
        <v>379</v>
      </c>
      <c r="M53" s="6" t="s">
        <v>380</v>
      </c>
      <c r="N53" s="6" t="s">
        <v>381</v>
      </c>
      <c r="O53" s="6" t="s">
        <v>382</v>
      </c>
      <c r="Q53" s="6" t="s">
        <v>383</v>
      </c>
    </row>
    <row r="54" spans="1:17" x14ac:dyDescent="0.25">
      <c r="A54" s="9">
        <v>61329500</v>
      </c>
      <c r="B54" s="2" t="s">
        <v>342</v>
      </c>
      <c r="C54" t="s">
        <v>442</v>
      </c>
      <c r="D54" t="s">
        <v>312</v>
      </c>
      <c r="E54" t="s">
        <v>315</v>
      </c>
      <c r="F54" t="s">
        <v>380</v>
      </c>
      <c r="G54" t="s">
        <v>467</v>
      </c>
      <c r="H54" t="s">
        <v>337</v>
      </c>
      <c r="I54" s="25" t="s">
        <v>361</v>
      </c>
      <c r="L54" s="6" t="s">
        <v>379</v>
      </c>
      <c r="M54" s="6" t="s">
        <v>380</v>
      </c>
      <c r="N54" s="6" t="s">
        <v>381</v>
      </c>
      <c r="O54" s="6" t="s">
        <v>382</v>
      </c>
      <c r="Q54" s="6" t="s">
        <v>383</v>
      </c>
    </row>
    <row r="55" spans="1:17" x14ac:dyDescent="0.25">
      <c r="A55" s="9">
        <v>61329600</v>
      </c>
      <c r="B55" s="2" t="s">
        <v>425</v>
      </c>
      <c r="C55" t="s">
        <v>442</v>
      </c>
      <c r="D55" t="s">
        <v>312</v>
      </c>
      <c r="E55" t="s">
        <v>315</v>
      </c>
      <c r="F55" t="s">
        <v>380</v>
      </c>
      <c r="G55" t="s">
        <v>467</v>
      </c>
      <c r="H55" t="s">
        <v>337</v>
      </c>
      <c r="I55" s="25" t="s">
        <v>361</v>
      </c>
      <c r="L55" s="6" t="s">
        <v>379</v>
      </c>
      <c r="M55" s="6" t="s">
        <v>380</v>
      </c>
      <c r="N55" s="6" t="s">
        <v>381</v>
      </c>
      <c r="O55" s="6" t="s">
        <v>382</v>
      </c>
      <c r="Q55" s="6" t="s">
        <v>383</v>
      </c>
    </row>
    <row r="56" spans="1:17" x14ac:dyDescent="0.25">
      <c r="A56" s="9">
        <v>61329550</v>
      </c>
      <c r="B56" s="2" t="s">
        <v>409</v>
      </c>
      <c r="C56" t="s">
        <v>442</v>
      </c>
      <c r="D56" t="s">
        <v>312</v>
      </c>
      <c r="E56" t="s">
        <v>315</v>
      </c>
      <c r="F56" t="s">
        <v>380</v>
      </c>
      <c r="G56" t="s">
        <v>467</v>
      </c>
      <c r="H56" t="s">
        <v>337</v>
      </c>
      <c r="I56" s="25" t="s">
        <v>361</v>
      </c>
      <c r="L56" s="6" t="s">
        <v>379</v>
      </c>
      <c r="M56" s="6" t="s">
        <v>380</v>
      </c>
      <c r="N56" s="6" t="s">
        <v>381</v>
      </c>
      <c r="O56" s="6" t="s">
        <v>382</v>
      </c>
      <c r="Q56" s="6" t="s">
        <v>383</v>
      </c>
    </row>
    <row r="57" spans="1:17" x14ac:dyDescent="0.25">
      <c r="A57" s="9">
        <v>61329560</v>
      </c>
      <c r="B57" s="2" t="s">
        <v>460</v>
      </c>
      <c r="C57" t="s">
        <v>442</v>
      </c>
      <c r="D57" t="s">
        <v>312</v>
      </c>
      <c r="E57" t="s">
        <v>315</v>
      </c>
      <c r="F57" t="s">
        <v>380</v>
      </c>
      <c r="G57" t="s">
        <v>467</v>
      </c>
      <c r="H57" t="s">
        <v>337</v>
      </c>
      <c r="I57" s="25" t="s">
        <v>361</v>
      </c>
      <c r="L57" s="6" t="s">
        <v>379</v>
      </c>
      <c r="M57" s="6" t="s">
        <v>380</v>
      </c>
      <c r="N57" s="6" t="s">
        <v>381</v>
      </c>
      <c r="O57" s="6" t="s">
        <v>382</v>
      </c>
      <c r="Q57" s="6" t="s">
        <v>383</v>
      </c>
    </row>
    <row r="58" spans="1:17" x14ac:dyDescent="0.25">
      <c r="A58" s="9">
        <v>61330000</v>
      </c>
      <c r="B58" s="2" t="s">
        <v>44</v>
      </c>
      <c r="C58" t="s">
        <v>437</v>
      </c>
      <c r="D58" t="s">
        <v>311</v>
      </c>
      <c r="E58" t="s">
        <v>445</v>
      </c>
      <c r="F58" t="s">
        <v>455</v>
      </c>
      <c r="G58" t="s">
        <v>466</v>
      </c>
      <c r="H58" t="s">
        <v>337</v>
      </c>
      <c r="I58" s="25" t="s">
        <v>361</v>
      </c>
      <c r="L58" s="6" t="s">
        <v>379</v>
      </c>
      <c r="M58" s="6" t="s">
        <v>380</v>
      </c>
      <c r="N58" s="6" t="s">
        <v>381</v>
      </c>
      <c r="O58" s="6" t="s">
        <v>382</v>
      </c>
      <c r="Q58" s="6" t="s">
        <v>383</v>
      </c>
    </row>
    <row r="59" spans="1:17" x14ac:dyDescent="0.25">
      <c r="A59" s="9">
        <v>61333000</v>
      </c>
      <c r="B59" s="2" t="s">
        <v>355</v>
      </c>
      <c r="C59" t="s">
        <v>442</v>
      </c>
      <c r="D59" t="s">
        <v>312</v>
      </c>
      <c r="E59" t="s">
        <v>315</v>
      </c>
      <c r="F59" t="s">
        <v>380</v>
      </c>
      <c r="G59" t="s">
        <v>467</v>
      </c>
      <c r="H59" t="s">
        <v>337</v>
      </c>
      <c r="I59" s="25" t="s">
        <v>361</v>
      </c>
      <c r="L59" s="6" t="s">
        <v>379</v>
      </c>
      <c r="M59" s="6" t="s">
        <v>380</v>
      </c>
      <c r="N59" s="6" t="s">
        <v>381</v>
      </c>
      <c r="O59" s="6" t="s">
        <v>382</v>
      </c>
      <c r="Q59" s="6" t="s">
        <v>383</v>
      </c>
    </row>
    <row r="60" spans="1:17" x14ac:dyDescent="0.25">
      <c r="A60" s="9">
        <v>61335000</v>
      </c>
      <c r="B60" s="2" t="s">
        <v>45</v>
      </c>
      <c r="C60" t="s">
        <v>437</v>
      </c>
      <c r="D60" t="s">
        <v>311</v>
      </c>
      <c r="E60" t="s">
        <v>445</v>
      </c>
      <c r="F60" t="s">
        <v>455</v>
      </c>
      <c r="G60" t="s">
        <v>466</v>
      </c>
      <c r="H60" t="s">
        <v>337</v>
      </c>
      <c r="I60" s="25" t="s">
        <v>361</v>
      </c>
      <c r="L60" s="6" t="s">
        <v>379</v>
      </c>
      <c r="M60" s="6" t="s">
        <v>380</v>
      </c>
      <c r="N60" s="6" t="s">
        <v>381</v>
      </c>
      <c r="O60" s="6" t="s">
        <v>382</v>
      </c>
      <c r="Q60" s="6" t="s">
        <v>383</v>
      </c>
    </row>
    <row r="61" spans="1:17" x14ac:dyDescent="0.25">
      <c r="A61" s="9">
        <v>61340000</v>
      </c>
      <c r="B61" s="2" t="s">
        <v>46</v>
      </c>
      <c r="C61" t="s">
        <v>437</v>
      </c>
      <c r="D61" t="s">
        <v>311</v>
      </c>
      <c r="E61" t="s">
        <v>445</v>
      </c>
      <c r="F61" t="s">
        <v>455</v>
      </c>
      <c r="G61" t="s">
        <v>466</v>
      </c>
      <c r="H61" t="s">
        <v>337</v>
      </c>
      <c r="I61" s="25" t="s">
        <v>361</v>
      </c>
      <c r="L61" s="6" t="s">
        <v>379</v>
      </c>
      <c r="M61" s="6" t="s">
        <v>380</v>
      </c>
      <c r="N61" s="6" t="s">
        <v>381</v>
      </c>
      <c r="O61" s="6" t="s">
        <v>382</v>
      </c>
      <c r="Q61" s="6" t="s">
        <v>383</v>
      </c>
    </row>
    <row r="62" spans="1:17" x14ac:dyDescent="0.25">
      <c r="A62" s="9">
        <v>61341000</v>
      </c>
      <c r="B62" s="2" t="s">
        <v>47</v>
      </c>
      <c r="C62" t="s">
        <v>437</v>
      </c>
      <c r="D62" t="s">
        <v>311</v>
      </c>
      <c r="E62" t="s">
        <v>445</v>
      </c>
      <c r="F62" t="s">
        <v>455</v>
      </c>
      <c r="G62" t="s">
        <v>466</v>
      </c>
      <c r="H62" t="s">
        <v>337</v>
      </c>
      <c r="I62" s="25" t="s">
        <v>361</v>
      </c>
      <c r="L62" s="6" t="s">
        <v>379</v>
      </c>
      <c r="M62" s="6" t="s">
        <v>380</v>
      </c>
      <c r="N62" s="6" t="s">
        <v>381</v>
      </c>
      <c r="O62" s="6" t="s">
        <v>382</v>
      </c>
      <c r="Q62" s="6" t="s">
        <v>383</v>
      </c>
    </row>
    <row r="63" spans="1:17" x14ac:dyDescent="0.25">
      <c r="A63" s="9">
        <v>61350000</v>
      </c>
      <c r="B63" s="2" t="s">
        <v>48</v>
      </c>
      <c r="C63" t="s">
        <v>437</v>
      </c>
      <c r="D63" t="s">
        <v>311</v>
      </c>
      <c r="E63" t="s">
        <v>446</v>
      </c>
      <c r="F63" t="s">
        <v>455</v>
      </c>
      <c r="G63" t="s">
        <v>466</v>
      </c>
      <c r="H63" t="s">
        <v>337</v>
      </c>
      <c r="I63" s="25" t="s">
        <v>361</v>
      </c>
      <c r="L63" s="6" t="s">
        <v>379</v>
      </c>
      <c r="M63" s="6" t="s">
        <v>380</v>
      </c>
      <c r="N63" s="6" t="s">
        <v>381</v>
      </c>
      <c r="O63" s="6" t="s">
        <v>382</v>
      </c>
      <c r="Q63" s="6" t="s">
        <v>383</v>
      </c>
    </row>
    <row r="64" spans="1:17" x14ac:dyDescent="0.25">
      <c r="A64" s="9">
        <v>61351000</v>
      </c>
      <c r="B64" s="2" t="s">
        <v>49</v>
      </c>
      <c r="C64" t="s">
        <v>437</v>
      </c>
      <c r="D64" t="s">
        <v>311</v>
      </c>
      <c r="E64" t="s">
        <v>446</v>
      </c>
      <c r="F64" t="s">
        <v>455</v>
      </c>
      <c r="G64" t="s">
        <v>466</v>
      </c>
      <c r="H64" t="s">
        <v>337</v>
      </c>
      <c r="I64" s="25" t="s">
        <v>361</v>
      </c>
      <c r="L64" s="6" t="s">
        <v>379</v>
      </c>
      <c r="M64" s="6" t="s">
        <v>380</v>
      </c>
      <c r="N64" s="6" t="s">
        <v>381</v>
      </c>
      <c r="O64" s="6" t="s">
        <v>382</v>
      </c>
      <c r="Q64" s="6" t="s">
        <v>383</v>
      </c>
    </row>
    <row r="65" spans="1:17" x14ac:dyDescent="0.25">
      <c r="A65" s="9">
        <v>61351200</v>
      </c>
      <c r="B65" s="2" t="s">
        <v>346</v>
      </c>
      <c r="C65" t="s">
        <v>437</v>
      </c>
      <c r="D65" t="s">
        <v>311</v>
      </c>
      <c r="E65" t="s">
        <v>446</v>
      </c>
      <c r="F65" t="s">
        <v>455</v>
      </c>
      <c r="G65" t="s">
        <v>466</v>
      </c>
      <c r="H65" t="s">
        <v>337</v>
      </c>
      <c r="I65" s="25" t="s">
        <v>361</v>
      </c>
      <c r="L65" s="6" t="s">
        <v>379</v>
      </c>
      <c r="M65" s="6" t="s">
        <v>380</v>
      </c>
      <c r="N65" s="6" t="s">
        <v>381</v>
      </c>
      <c r="O65" s="6" t="s">
        <v>382</v>
      </c>
      <c r="Q65" s="6" t="s">
        <v>383</v>
      </c>
    </row>
    <row r="66" spans="1:17" x14ac:dyDescent="0.25">
      <c r="A66" s="9">
        <v>61351300</v>
      </c>
      <c r="B66" s="2" t="s">
        <v>354</v>
      </c>
      <c r="C66" t="s">
        <v>437</v>
      </c>
      <c r="D66" t="s">
        <v>311</v>
      </c>
      <c r="E66" t="s">
        <v>446</v>
      </c>
      <c r="F66" t="s">
        <v>455</v>
      </c>
      <c r="G66" t="s">
        <v>466</v>
      </c>
      <c r="H66" t="s">
        <v>337</v>
      </c>
      <c r="I66" s="25" t="s">
        <v>361</v>
      </c>
      <c r="L66" s="6" t="s">
        <v>379</v>
      </c>
      <c r="M66" s="6" t="s">
        <v>380</v>
      </c>
      <c r="N66" s="6" t="s">
        <v>381</v>
      </c>
      <c r="O66" s="6" t="s">
        <v>382</v>
      </c>
      <c r="Q66" s="6" t="s">
        <v>383</v>
      </c>
    </row>
    <row r="67" spans="1:17" x14ac:dyDescent="0.25">
      <c r="A67" s="9">
        <v>61351500</v>
      </c>
      <c r="B67" s="2" t="s">
        <v>50</v>
      </c>
      <c r="C67" t="s">
        <v>437</v>
      </c>
      <c r="D67" t="s">
        <v>311</v>
      </c>
      <c r="E67" t="s">
        <v>445</v>
      </c>
      <c r="F67" t="s">
        <v>455</v>
      </c>
      <c r="G67" t="s">
        <v>466</v>
      </c>
      <c r="H67" t="s">
        <v>337</v>
      </c>
      <c r="I67" s="25" t="s">
        <v>361</v>
      </c>
      <c r="L67" s="6" t="s">
        <v>379</v>
      </c>
      <c r="M67" s="6" t="s">
        <v>380</v>
      </c>
      <c r="N67" s="6" t="s">
        <v>381</v>
      </c>
      <c r="O67" s="6" t="s">
        <v>382</v>
      </c>
      <c r="Q67" s="6" t="s">
        <v>383</v>
      </c>
    </row>
    <row r="68" spans="1:17" x14ac:dyDescent="0.25">
      <c r="A68" s="9">
        <v>61352000</v>
      </c>
      <c r="B68" s="2" t="s">
        <v>50</v>
      </c>
      <c r="C68" t="s">
        <v>437</v>
      </c>
      <c r="D68" t="s">
        <v>311</v>
      </c>
      <c r="E68" t="s">
        <v>445</v>
      </c>
      <c r="F68" t="s">
        <v>455</v>
      </c>
      <c r="G68" t="s">
        <v>466</v>
      </c>
      <c r="H68" t="s">
        <v>337</v>
      </c>
      <c r="I68" s="25" t="s">
        <v>361</v>
      </c>
      <c r="L68" s="6" t="s">
        <v>379</v>
      </c>
      <c r="M68" s="6" t="s">
        <v>380</v>
      </c>
      <c r="N68" s="6" t="s">
        <v>381</v>
      </c>
      <c r="O68" s="6" t="s">
        <v>382</v>
      </c>
      <c r="Q68" s="6" t="s">
        <v>383</v>
      </c>
    </row>
    <row r="69" spans="1:17" x14ac:dyDescent="0.25">
      <c r="A69" s="9">
        <v>61352100</v>
      </c>
      <c r="B69" s="2" t="s">
        <v>51</v>
      </c>
      <c r="C69" t="s">
        <v>437</v>
      </c>
      <c r="D69" t="s">
        <v>311</v>
      </c>
      <c r="E69" t="s">
        <v>446</v>
      </c>
      <c r="F69" t="s">
        <v>455</v>
      </c>
      <c r="G69" t="s">
        <v>466</v>
      </c>
      <c r="H69" t="s">
        <v>337</v>
      </c>
      <c r="I69" s="25" t="s">
        <v>361</v>
      </c>
      <c r="L69" s="6" t="s">
        <v>379</v>
      </c>
      <c r="M69" s="6" t="s">
        <v>380</v>
      </c>
      <c r="N69" s="6" t="s">
        <v>381</v>
      </c>
      <c r="O69" s="6" t="s">
        <v>382</v>
      </c>
      <c r="Q69" s="6" t="s">
        <v>383</v>
      </c>
    </row>
    <row r="70" spans="1:17" x14ac:dyDescent="0.25">
      <c r="A70" s="9">
        <v>61352700</v>
      </c>
      <c r="B70" s="2" t="s">
        <v>52</v>
      </c>
      <c r="C70" t="s">
        <v>437</v>
      </c>
      <c r="D70" t="s">
        <v>311</v>
      </c>
      <c r="E70" t="s">
        <v>446</v>
      </c>
      <c r="F70" t="s">
        <v>455</v>
      </c>
      <c r="G70" t="s">
        <v>466</v>
      </c>
      <c r="H70" t="s">
        <v>337</v>
      </c>
      <c r="I70" s="25" t="s">
        <v>361</v>
      </c>
      <c r="L70" s="6" t="s">
        <v>379</v>
      </c>
      <c r="M70" s="6" t="s">
        <v>380</v>
      </c>
      <c r="N70" s="6" t="s">
        <v>381</v>
      </c>
      <c r="O70" s="6" t="s">
        <v>382</v>
      </c>
      <c r="Q70" s="6" t="s">
        <v>383</v>
      </c>
    </row>
    <row r="71" spans="1:17" x14ac:dyDescent="0.25">
      <c r="A71" s="9">
        <v>61353000</v>
      </c>
      <c r="B71" s="2" t="s">
        <v>53</v>
      </c>
      <c r="C71" t="s">
        <v>437</v>
      </c>
      <c r="D71" t="s">
        <v>311</v>
      </c>
      <c r="E71" t="s">
        <v>446</v>
      </c>
      <c r="F71" t="s">
        <v>455</v>
      </c>
      <c r="G71" t="s">
        <v>466</v>
      </c>
      <c r="H71" t="s">
        <v>337</v>
      </c>
      <c r="I71" s="25" t="s">
        <v>361</v>
      </c>
      <c r="L71" s="6" t="s">
        <v>379</v>
      </c>
      <c r="M71" s="6" t="s">
        <v>380</v>
      </c>
      <c r="N71" s="6" t="s">
        <v>381</v>
      </c>
      <c r="O71" s="6" t="s">
        <v>382</v>
      </c>
      <c r="Q71" s="6" t="s">
        <v>383</v>
      </c>
    </row>
    <row r="72" spans="1:17" x14ac:dyDescent="0.25">
      <c r="A72" s="9">
        <v>61354000</v>
      </c>
      <c r="B72" s="2" t="s">
        <v>54</v>
      </c>
      <c r="C72" t="s">
        <v>437</v>
      </c>
      <c r="D72" t="s">
        <v>311</v>
      </c>
      <c r="E72" t="s">
        <v>446</v>
      </c>
      <c r="F72" t="s">
        <v>455</v>
      </c>
      <c r="G72" t="s">
        <v>466</v>
      </c>
      <c r="H72" t="s">
        <v>337</v>
      </c>
      <c r="I72" s="25" t="s">
        <v>361</v>
      </c>
      <c r="L72" s="6" t="s">
        <v>379</v>
      </c>
      <c r="M72" s="6" t="s">
        <v>380</v>
      </c>
      <c r="N72" s="6" t="s">
        <v>381</v>
      </c>
      <c r="O72" s="6" t="s">
        <v>382</v>
      </c>
      <c r="Q72" s="6" t="s">
        <v>383</v>
      </c>
    </row>
    <row r="73" spans="1:17" x14ac:dyDescent="0.25">
      <c r="A73" s="9">
        <v>61355000</v>
      </c>
      <c r="B73" s="2" t="s">
        <v>55</v>
      </c>
      <c r="C73" t="s">
        <v>437</v>
      </c>
      <c r="D73" t="s">
        <v>311</v>
      </c>
      <c r="E73" t="s">
        <v>446</v>
      </c>
      <c r="F73" t="s">
        <v>455</v>
      </c>
      <c r="G73" t="s">
        <v>466</v>
      </c>
      <c r="H73" t="s">
        <v>337</v>
      </c>
      <c r="I73" s="25" t="s">
        <v>361</v>
      </c>
      <c r="L73" s="6" t="s">
        <v>379</v>
      </c>
      <c r="M73" s="6" t="s">
        <v>380</v>
      </c>
      <c r="N73" s="6" t="s">
        <v>381</v>
      </c>
      <c r="O73" s="6" t="s">
        <v>382</v>
      </c>
      <c r="Q73" s="6" t="s">
        <v>383</v>
      </c>
    </row>
    <row r="74" spans="1:17" x14ac:dyDescent="0.25">
      <c r="A74" s="9">
        <v>61356000</v>
      </c>
      <c r="B74" s="2" t="s">
        <v>56</v>
      </c>
      <c r="C74" t="s">
        <v>437</v>
      </c>
      <c r="D74" t="s">
        <v>311</v>
      </c>
      <c r="E74" t="s">
        <v>446</v>
      </c>
      <c r="F74" t="s">
        <v>455</v>
      </c>
      <c r="G74" t="s">
        <v>466</v>
      </c>
      <c r="H74" t="s">
        <v>337</v>
      </c>
      <c r="I74" s="25" t="s">
        <v>361</v>
      </c>
      <c r="L74" s="6" t="s">
        <v>379</v>
      </c>
      <c r="M74" s="6" t="s">
        <v>380</v>
      </c>
      <c r="N74" s="6" t="s">
        <v>381</v>
      </c>
      <c r="O74" s="6" t="s">
        <v>382</v>
      </c>
      <c r="Q74" s="6" t="s">
        <v>383</v>
      </c>
    </row>
    <row r="75" spans="1:17" x14ac:dyDescent="0.25">
      <c r="A75" s="9">
        <v>61358000</v>
      </c>
      <c r="B75" s="2" t="s">
        <v>57</v>
      </c>
      <c r="C75" t="s">
        <v>442</v>
      </c>
      <c r="D75" t="s">
        <v>312</v>
      </c>
      <c r="E75" t="s">
        <v>315</v>
      </c>
      <c r="F75" t="s">
        <v>380</v>
      </c>
      <c r="G75" t="s">
        <v>467</v>
      </c>
      <c r="H75" t="s">
        <v>337</v>
      </c>
      <c r="I75" s="25" t="s">
        <v>361</v>
      </c>
      <c r="L75" s="6" t="s">
        <v>379</v>
      </c>
      <c r="M75" s="6" t="s">
        <v>380</v>
      </c>
      <c r="N75" s="6" t="s">
        <v>381</v>
      </c>
      <c r="O75" s="6" t="s">
        <v>382</v>
      </c>
      <c r="Q75" s="6" t="s">
        <v>383</v>
      </c>
    </row>
    <row r="76" spans="1:17" x14ac:dyDescent="0.25">
      <c r="A76" s="9">
        <v>61359000</v>
      </c>
      <c r="B76" s="2" t="s">
        <v>58</v>
      </c>
      <c r="C76" t="s">
        <v>442</v>
      </c>
      <c r="D76" t="s">
        <v>312</v>
      </c>
      <c r="E76" t="s">
        <v>315</v>
      </c>
      <c r="F76" t="s">
        <v>380</v>
      </c>
      <c r="G76" t="s">
        <v>467</v>
      </c>
      <c r="H76" t="s">
        <v>337</v>
      </c>
      <c r="I76" s="25" t="s">
        <v>361</v>
      </c>
      <c r="L76" s="6" t="s">
        <v>379</v>
      </c>
      <c r="M76" s="6" t="s">
        <v>380</v>
      </c>
      <c r="N76" s="6" t="s">
        <v>381</v>
      </c>
      <c r="O76" s="6" t="s">
        <v>382</v>
      </c>
      <c r="Q76" s="6" t="s">
        <v>383</v>
      </c>
    </row>
    <row r="77" spans="1:17" x14ac:dyDescent="0.25">
      <c r="A77" s="9">
        <v>61400000</v>
      </c>
      <c r="B77" s="2" t="s">
        <v>59</v>
      </c>
      <c r="C77" t="s">
        <v>442</v>
      </c>
      <c r="D77" t="s">
        <v>312</v>
      </c>
      <c r="E77" t="s">
        <v>315</v>
      </c>
      <c r="F77" t="s">
        <v>380</v>
      </c>
      <c r="G77" t="s">
        <v>467</v>
      </c>
      <c r="H77" t="s">
        <v>337</v>
      </c>
      <c r="I77" s="25" t="s">
        <v>361</v>
      </c>
      <c r="L77" s="6" t="s">
        <v>379</v>
      </c>
      <c r="M77" s="6" t="s">
        <v>380</v>
      </c>
      <c r="N77" s="6" t="s">
        <v>381</v>
      </c>
      <c r="O77" s="6" t="s">
        <v>382</v>
      </c>
      <c r="Q77" s="6" t="s">
        <v>383</v>
      </c>
    </row>
    <row r="78" spans="1:17" x14ac:dyDescent="0.25">
      <c r="A78" s="9">
        <v>61410000</v>
      </c>
      <c r="B78" s="2" t="s">
        <v>59</v>
      </c>
      <c r="C78" t="s">
        <v>442</v>
      </c>
      <c r="D78" t="s">
        <v>312</v>
      </c>
      <c r="E78" t="s">
        <v>315</v>
      </c>
      <c r="F78" t="s">
        <v>380</v>
      </c>
      <c r="G78" t="s">
        <v>467</v>
      </c>
      <c r="H78" t="s">
        <v>337</v>
      </c>
      <c r="I78" s="25" t="s">
        <v>361</v>
      </c>
      <c r="L78" s="6" t="s">
        <v>379</v>
      </c>
      <c r="M78" s="6" t="s">
        <v>380</v>
      </c>
      <c r="N78" s="6" t="s">
        <v>381</v>
      </c>
      <c r="O78" s="6" t="s">
        <v>382</v>
      </c>
      <c r="Q78" s="6" t="s">
        <v>383</v>
      </c>
    </row>
    <row r="79" spans="1:17" x14ac:dyDescent="0.25">
      <c r="A79" s="9">
        <v>61420000</v>
      </c>
      <c r="B79" s="2" t="s">
        <v>482</v>
      </c>
      <c r="C79" t="s">
        <v>442</v>
      </c>
      <c r="D79" t="s">
        <v>312</v>
      </c>
      <c r="E79" t="s">
        <v>315</v>
      </c>
      <c r="F79" t="s">
        <v>380</v>
      </c>
      <c r="G79" t="s">
        <v>467</v>
      </c>
      <c r="H79" t="s">
        <v>337</v>
      </c>
      <c r="I79" s="25" t="s">
        <v>361</v>
      </c>
      <c r="L79" s="6" t="s">
        <v>379</v>
      </c>
      <c r="M79" s="6" t="s">
        <v>380</v>
      </c>
      <c r="N79" s="6" t="s">
        <v>381</v>
      </c>
      <c r="O79" s="6" t="s">
        <v>382</v>
      </c>
      <c r="Q79" s="6" t="s">
        <v>383</v>
      </c>
    </row>
    <row r="80" spans="1:17" x14ac:dyDescent="0.25">
      <c r="A80" s="9">
        <v>61430000</v>
      </c>
      <c r="B80" s="2" t="s">
        <v>60</v>
      </c>
      <c r="C80" t="s">
        <v>442</v>
      </c>
      <c r="D80" t="s">
        <v>312</v>
      </c>
      <c r="E80" t="s">
        <v>315</v>
      </c>
      <c r="F80" t="s">
        <v>380</v>
      </c>
      <c r="G80" t="s">
        <v>467</v>
      </c>
      <c r="H80" t="s">
        <v>337</v>
      </c>
      <c r="I80" s="25" t="s">
        <v>361</v>
      </c>
      <c r="L80" s="6" t="s">
        <v>379</v>
      </c>
      <c r="M80" s="6" t="s">
        <v>380</v>
      </c>
      <c r="N80" s="6" t="s">
        <v>381</v>
      </c>
      <c r="O80" s="6" t="s">
        <v>382</v>
      </c>
      <c r="Q80" s="6" t="s">
        <v>383</v>
      </c>
    </row>
    <row r="81" spans="1:17" x14ac:dyDescent="0.25">
      <c r="A81" s="9">
        <v>61500000</v>
      </c>
      <c r="B81" s="2" t="s">
        <v>61</v>
      </c>
      <c r="C81" t="s">
        <v>442</v>
      </c>
      <c r="D81" t="s">
        <v>312</v>
      </c>
      <c r="E81" t="s">
        <v>315</v>
      </c>
      <c r="F81" t="s">
        <v>380</v>
      </c>
      <c r="G81" t="s">
        <v>467</v>
      </c>
      <c r="H81" t="s">
        <v>337</v>
      </c>
      <c r="I81" s="25" t="s">
        <v>361</v>
      </c>
      <c r="L81" s="6" t="s">
        <v>379</v>
      </c>
      <c r="M81" s="6" t="s">
        <v>380</v>
      </c>
      <c r="N81" s="6" t="s">
        <v>381</v>
      </c>
      <c r="O81" s="6" t="s">
        <v>382</v>
      </c>
      <c r="Q81" s="6" t="s">
        <v>383</v>
      </c>
    </row>
    <row r="82" spans="1:17" x14ac:dyDescent="0.25">
      <c r="A82" s="9">
        <v>61520000</v>
      </c>
      <c r="B82" s="2" t="s">
        <v>62</v>
      </c>
      <c r="C82" t="s">
        <v>442</v>
      </c>
      <c r="D82" t="s">
        <v>312</v>
      </c>
      <c r="E82" t="s">
        <v>315</v>
      </c>
      <c r="F82" t="s">
        <v>380</v>
      </c>
      <c r="G82" t="s">
        <v>467</v>
      </c>
      <c r="H82" t="s">
        <v>337</v>
      </c>
      <c r="I82" s="25" t="s">
        <v>361</v>
      </c>
      <c r="L82" s="6" t="s">
        <v>379</v>
      </c>
      <c r="M82" s="6" t="s">
        <v>380</v>
      </c>
      <c r="N82" s="6" t="s">
        <v>381</v>
      </c>
      <c r="O82" s="6" t="s">
        <v>382</v>
      </c>
      <c r="Q82" s="6" t="s">
        <v>383</v>
      </c>
    </row>
    <row r="83" spans="1:17" x14ac:dyDescent="0.25">
      <c r="A83" s="9">
        <v>61521000</v>
      </c>
      <c r="B83" s="2" t="s">
        <v>63</v>
      </c>
      <c r="C83" t="s">
        <v>442</v>
      </c>
      <c r="D83" t="s">
        <v>312</v>
      </c>
      <c r="E83" t="s">
        <v>315</v>
      </c>
      <c r="F83" t="s">
        <v>380</v>
      </c>
      <c r="G83" t="s">
        <v>467</v>
      </c>
      <c r="H83" t="s">
        <v>337</v>
      </c>
      <c r="I83" s="25" t="s">
        <v>361</v>
      </c>
      <c r="L83" s="6" t="s">
        <v>379</v>
      </c>
      <c r="M83" s="6" t="s">
        <v>380</v>
      </c>
      <c r="N83" s="6" t="s">
        <v>381</v>
      </c>
      <c r="O83" s="6" t="s">
        <v>382</v>
      </c>
      <c r="Q83" s="6" t="s">
        <v>383</v>
      </c>
    </row>
    <row r="84" spans="1:17" x14ac:dyDescent="0.25">
      <c r="A84" s="9">
        <v>61522000</v>
      </c>
      <c r="B84" s="2" t="s">
        <v>64</v>
      </c>
      <c r="C84" t="s">
        <v>442</v>
      </c>
      <c r="D84" t="s">
        <v>312</v>
      </c>
      <c r="E84" t="s">
        <v>315</v>
      </c>
      <c r="F84" t="s">
        <v>380</v>
      </c>
      <c r="G84" t="s">
        <v>467</v>
      </c>
      <c r="H84" t="s">
        <v>337</v>
      </c>
      <c r="I84" s="25" t="s">
        <v>361</v>
      </c>
      <c r="L84" s="6" t="s">
        <v>379</v>
      </c>
      <c r="M84" s="6" t="s">
        <v>380</v>
      </c>
      <c r="N84" s="6" t="s">
        <v>381</v>
      </c>
      <c r="O84" s="6" t="s">
        <v>382</v>
      </c>
      <c r="Q84" s="6" t="s">
        <v>383</v>
      </c>
    </row>
    <row r="85" spans="1:17" x14ac:dyDescent="0.25">
      <c r="A85" s="9">
        <v>61523000</v>
      </c>
      <c r="B85" s="2" t="s">
        <v>65</v>
      </c>
      <c r="C85" t="s">
        <v>442</v>
      </c>
      <c r="D85" t="s">
        <v>312</v>
      </c>
      <c r="E85" t="s">
        <v>315</v>
      </c>
      <c r="F85" t="s">
        <v>380</v>
      </c>
      <c r="G85" t="s">
        <v>467</v>
      </c>
      <c r="H85" t="s">
        <v>337</v>
      </c>
      <c r="I85" s="25" t="s">
        <v>361</v>
      </c>
      <c r="L85" s="6" t="s">
        <v>379</v>
      </c>
      <c r="M85" s="6" t="s">
        <v>380</v>
      </c>
      <c r="N85" s="6" t="s">
        <v>381</v>
      </c>
      <c r="O85" s="6" t="s">
        <v>382</v>
      </c>
      <c r="Q85" s="6" t="s">
        <v>383</v>
      </c>
    </row>
    <row r="86" spans="1:17" x14ac:dyDescent="0.25">
      <c r="A86" s="9">
        <v>61524000</v>
      </c>
      <c r="B86" s="2" t="s">
        <v>66</v>
      </c>
      <c r="C86" t="s">
        <v>442</v>
      </c>
      <c r="D86" t="s">
        <v>312</v>
      </c>
      <c r="E86" t="s">
        <v>315</v>
      </c>
      <c r="F86" t="s">
        <v>380</v>
      </c>
      <c r="G86" t="s">
        <v>467</v>
      </c>
      <c r="H86" t="s">
        <v>337</v>
      </c>
      <c r="I86" s="25" t="s">
        <v>361</v>
      </c>
      <c r="L86" s="6" t="s">
        <v>379</v>
      </c>
      <c r="M86" s="6" t="s">
        <v>380</v>
      </c>
      <c r="N86" s="6" t="s">
        <v>381</v>
      </c>
      <c r="O86" s="6" t="s">
        <v>382</v>
      </c>
      <c r="Q86" s="6" t="s">
        <v>383</v>
      </c>
    </row>
    <row r="87" spans="1:17" x14ac:dyDescent="0.25">
      <c r="A87" s="9">
        <v>61525000</v>
      </c>
      <c r="B87" s="2" t="s">
        <v>462</v>
      </c>
      <c r="C87" t="s">
        <v>442</v>
      </c>
      <c r="D87" t="s">
        <v>312</v>
      </c>
      <c r="E87" t="s">
        <v>315</v>
      </c>
      <c r="F87" t="s">
        <v>380</v>
      </c>
      <c r="G87" t="s">
        <v>467</v>
      </c>
      <c r="H87" t="s">
        <v>337</v>
      </c>
      <c r="I87" s="25" t="s">
        <v>361</v>
      </c>
      <c r="L87" s="6" t="s">
        <v>379</v>
      </c>
      <c r="M87" s="6" t="s">
        <v>380</v>
      </c>
      <c r="N87" s="6" t="s">
        <v>381</v>
      </c>
      <c r="O87" s="6" t="s">
        <v>382</v>
      </c>
      <c r="Q87" s="6" t="s">
        <v>383</v>
      </c>
    </row>
    <row r="88" spans="1:17" x14ac:dyDescent="0.25">
      <c r="A88" s="10">
        <v>61550000</v>
      </c>
      <c r="B88" s="7" t="s">
        <v>67</v>
      </c>
      <c r="C88" t="s">
        <v>437</v>
      </c>
      <c r="D88" t="s">
        <v>311</v>
      </c>
      <c r="E88" t="s">
        <v>447</v>
      </c>
      <c r="F88" t="s">
        <v>455</v>
      </c>
      <c r="G88" t="s">
        <v>466</v>
      </c>
      <c r="H88" t="s">
        <v>337</v>
      </c>
      <c r="I88" s="25" t="s">
        <v>361</v>
      </c>
      <c r="L88" s="6" t="s">
        <v>379</v>
      </c>
      <c r="M88" s="6" t="s">
        <v>380</v>
      </c>
      <c r="N88" s="6" t="s">
        <v>381</v>
      </c>
      <c r="O88" s="6" t="s">
        <v>382</v>
      </c>
      <c r="Q88" s="6" t="s">
        <v>383</v>
      </c>
    </row>
    <row r="89" spans="1:17" x14ac:dyDescent="0.25">
      <c r="A89" s="10">
        <v>61552000</v>
      </c>
      <c r="B89" s="7" t="s">
        <v>68</v>
      </c>
      <c r="C89" t="s">
        <v>437</v>
      </c>
      <c r="D89" t="s">
        <v>311</v>
      </c>
      <c r="E89" t="s">
        <v>448</v>
      </c>
      <c r="F89" t="s">
        <v>455</v>
      </c>
      <c r="G89" t="s">
        <v>466</v>
      </c>
      <c r="H89" t="s">
        <v>337</v>
      </c>
      <c r="I89" s="25" t="s">
        <v>361</v>
      </c>
      <c r="L89" s="6" t="s">
        <v>379</v>
      </c>
      <c r="M89" s="6" t="s">
        <v>380</v>
      </c>
      <c r="N89" s="6" t="s">
        <v>381</v>
      </c>
      <c r="O89" s="6" t="s">
        <v>382</v>
      </c>
      <c r="Q89" s="6" t="s">
        <v>383</v>
      </c>
    </row>
    <row r="90" spans="1:17" x14ac:dyDescent="0.25">
      <c r="A90" s="9">
        <v>61553000</v>
      </c>
      <c r="B90" s="2" t="s">
        <v>69</v>
      </c>
      <c r="C90" t="s">
        <v>437</v>
      </c>
      <c r="D90" t="s">
        <v>311</v>
      </c>
      <c r="E90" t="s">
        <v>448</v>
      </c>
      <c r="F90" t="s">
        <v>455</v>
      </c>
      <c r="G90" t="s">
        <v>466</v>
      </c>
      <c r="H90" t="s">
        <v>337</v>
      </c>
      <c r="I90" s="25" t="s">
        <v>361</v>
      </c>
      <c r="L90" s="6" t="s">
        <v>379</v>
      </c>
      <c r="M90" s="6" t="s">
        <v>380</v>
      </c>
      <c r="N90" s="6" t="s">
        <v>381</v>
      </c>
      <c r="O90" s="6" t="s">
        <v>382</v>
      </c>
      <c r="Q90" s="6" t="s">
        <v>383</v>
      </c>
    </row>
    <row r="91" spans="1:17" x14ac:dyDescent="0.25">
      <c r="A91" s="9">
        <v>61560000</v>
      </c>
      <c r="B91" s="2" t="s">
        <v>70</v>
      </c>
      <c r="C91" t="s">
        <v>437</v>
      </c>
      <c r="D91" t="s">
        <v>311</v>
      </c>
      <c r="E91" t="s">
        <v>447</v>
      </c>
      <c r="F91" t="s">
        <v>455</v>
      </c>
      <c r="G91" t="s">
        <v>466</v>
      </c>
      <c r="H91" t="s">
        <v>337</v>
      </c>
      <c r="I91" s="25" t="s">
        <v>361</v>
      </c>
      <c r="L91" s="6" t="s">
        <v>379</v>
      </c>
      <c r="M91" s="6" t="s">
        <v>380</v>
      </c>
      <c r="N91" s="6" t="s">
        <v>381</v>
      </c>
      <c r="O91" s="6" t="s">
        <v>382</v>
      </c>
      <c r="Q91" s="6" t="s">
        <v>383</v>
      </c>
    </row>
    <row r="92" spans="1:17" x14ac:dyDescent="0.25">
      <c r="A92" s="9">
        <v>61565000</v>
      </c>
      <c r="B92" s="2" t="s">
        <v>71</v>
      </c>
      <c r="C92" t="s">
        <v>437</v>
      </c>
      <c r="D92" t="s">
        <v>311</v>
      </c>
      <c r="E92" t="s">
        <v>447</v>
      </c>
      <c r="F92" t="s">
        <v>455</v>
      </c>
      <c r="G92" t="s">
        <v>466</v>
      </c>
      <c r="H92" t="s">
        <v>337</v>
      </c>
      <c r="I92" s="25" t="s">
        <v>361</v>
      </c>
      <c r="L92" s="6" t="s">
        <v>379</v>
      </c>
      <c r="M92" s="6" t="s">
        <v>380</v>
      </c>
      <c r="N92" s="6" t="s">
        <v>381</v>
      </c>
      <c r="O92" s="6" t="s">
        <v>382</v>
      </c>
      <c r="Q92" s="6" t="s">
        <v>383</v>
      </c>
    </row>
    <row r="93" spans="1:17" x14ac:dyDescent="0.25">
      <c r="A93" s="9">
        <v>61566000</v>
      </c>
      <c r="B93" s="2" t="s">
        <v>72</v>
      </c>
      <c r="C93" t="s">
        <v>437</v>
      </c>
      <c r="D93" t="s">
        <v>311</v>
      </c>
      <c r="E93" t="s">
        <v>447</v>
      </c>
      <c r="F93" t="s">
        <v>455</v>
      </c>
      <c r="G93" t="s">
        <v>466</v>
      </c>
      <c r="H93" t="s">
        <v>337</v>
      </c>
      <c r="I93" s="25" t="s">
        <v>361</v>
      </c>
      <c r="L93" s="6" t="s">
        <v>379</v>
      </c>
      <c r="M93" s="6" t="s">
        <v>380</v>
      </c>
      <c r="N93" s="6" t="s">
        <v>381</v>
      </c>
      <c r="O93" s="6" t="s">
        <v>382</v>
      </c>
      <c r="Q93" s="6" t="s">
        <v>383</v>
      </c>
    </row>
    <row r="94" spans="1:17" x14ac:dyDescent="0.25">
      <c r="A94" s="9">
        <v>61567000</v>
      </c>
      <c r="B94" s="2" t="s">
        <v>353</v>
      </c>
      <c r="C94" t="s">
        <v>437</v>
      </c>
      <c r="D94" t="s">
        <v>311</v>
      </c>
      <c r="E94" t="s">
        <v>447</v>
      </c>
      <c r="F94" t="s">
        <v>455</v>
      </c>
      <c r="G94" t="s">
        <v>466</v>
      </c>
      <c r="H94" t="s">
        <v>337</v>
      </c>
      <c r="I94" s="25" t="s">
        <v>361</v>
      </c>
      <c r="L94" s="6" t="s">
        <v>379</v>
      </c>
      <c r="M94" s="6" t="s">
        <v>380</v>
      </c>
      <c r="N94" s="6" t="s">
        <v>381</v>
      </c>
      <c r="O94" s="6" t="s">
        <v>382</v>
      </c>
      <c r="Q94" s="6" t="s">
        <v>383</v>
      </c>
    </row>
    <row r="95" spans="1:17" x14ac:dyDescent="0.25">
      <c r="A95" s="9">
        <v>61600000</v>
      </c>
      <c r="B95" s="2" t="s">
        <v>73</v>
      </c>
      <c r="C95" t="s">
        <v>442</v>
      </c>
      <c r="D95" t="s">
        <v>316</v>
      </c>
      <c r="E95" t="s">
        <v>339</v>
      </c>
      <c r="F95" t="s">
        <v>380</v>
      </c>
      <c r="G95" t="s">
        <v>467</v>
      </c>
      <c r="H95" t="s">
        <v>337</v>
      </c>
      <c r="I95" s="25" t="s">
        <v>361</v>
      </c>
      <c r="L95" s="6" t="s">
        <v>379</v>
      </c>
      <c r="M95" s="6" t="s">
        <v>380</v>
      </c>
      <c r="N95" s="6" t="s">
        <v>381</v>
      </c>
      <c r="O95" s="6" t="s">
        <v>382</v>
      </c>
      <c r="Q95" s="6" t="s">
        <v>383</v>
      </c>
    </row>
    <row r="96" spans="1:17" x14ac:dyDescent="0.25">
      <c r="A96" s="9">
        <v>61601000</v>
      </c>
      <c r="B96" s="2" t="s">
        <v>74</v>
      </c>
      <c r="C96" t="s">
        <v>442</v>
      </c>
      <c r="D96" t="s">
        <v>316</v>
      </c>
      <c r="E96" t="s">
        <v>339</v>
      </c>
      <c r="F96" t="s">
        <v>380</v>
      </c>
      <c r="G96" t="s">
        <v>467</v>
      </c>
      <c r="H96" t="s">
        <v>337</v>
      </c>
      <c r="I96" s="25" t="s">
        <v>361</v>
      </c>
      <c r="L96" s="6" t="s">
        <v>379</v>
      </c>
      <c r="M96" s="6" t="s">
        <v>380</v>
      </c>
      <c r="N96" s="6" t="s">
        <v>381</v>
      </c>
      <c r="O96" s="6" t="s">
        <v>382</v>
      </c>
      <c r="Q96" s="6" t="s">
        <v>383</v>
      </c>
    </row>
    <row r="97" spans="1:17" x14ac:dyDescent="0.25">
      <c r="A97" s="9">
        <v>61602000</v>
      </c>
      <c r="B97" s="2" t="s">
        <v>75</v>
      </c>
      <c r="C97" t="s">
        <v>442</v>
      </c>
      <c r="D97" t="s">
        <v>316</v>
      </c>
      <c r="E97" t="s">
        <v>339</v>
      </c>
      <c r="F97" t="s">
        <v>380</v>
      </c>
      <c r="G97" t="s">
        <v>467</v>
      </c>
      <c r="H97" t="s">
        <v>337</v>
      </c>
      <c r="I97" s="25" t="s">
        <v>361</v>
      </c>
      <c r="L97" s="6" t="s">
        <v>379</v>
      </c>
      <c r="M97" s="6" t="s">
        <v>380</v>
      </c>
      <c r="N97" s="6" t="s">
        <v>381</v>
      </c>
      <c r="O97" s="6" t="s">
        <v>382</v>
      </c>
      <c r="Q97" s="6" t="s">
        <v>383</v>
      </c>
    </row>
    <row r="98" spans="1:17" x14ac:dyDescent="0.25">
      <c r="A98" s="9">
        <v>61603000</v>
      </c>
      <c r="B98" s="2" t="s">
        <v>76</v>
      </c>
      <c r="C98" t="s">
        <v>442</v>
      </c>
      <c r="D98" t="s">
        <v>316</v>
      </c>
      <c r="E98" t="s">
        <v>339</v>
      </c>
      <c r="F98" t="s">
        <v>380</v>
      </c>
      <c r="G98" t="s">
        <v>467</v>
      </c>
      <c r="H98" t="s">
        <v>337</v>
      </c>
      <c r="I98" s="25" t="s">
        <v>361</v>
      </c>
      <c r="L98" s="6" t="s">
        <v>379</v>
      </c>
      <c r="M98" s="6" t="s">
        <v>380</v>
      </c>
      <c r="N98" s="6" t="s">
        <v>381</v>
      </c>
      <c r="O98" s="6" t="s">
        <v>382</v>
      </c>
      <c r="Q98" s="6" t="s">
        <v>383</v>
      </c>
    </row>
    <row r="99" spans="1:17" x14ac:dyDescent="0.25">
      <c r="A99" s="9">
        <v>61610000</v>
      </c>
      <c r="B99" s="2" t="s">
        <v>77</v>
      </c>
      <c r="C99" t="s">
        <v>442</v>
      </c>
      <c r="D99" t="s">
        <v>316</v>
      </c>
      <c r="E99" t="s">
        <v>339</v>
      </c>
      <c r="F99" t="s">
        <v>380</v>
      </c>
      <c r="G99" t="s">
        <v>467</v>
      </c>
      <c r="H99" t="s">
        <v>337</v>
      </c>
      <c r="I99" s="25" t="s">
        <v>361</v>
      </c>
      <c r="L99" s="6" t="s">
        <v>379</v>
      </c>
      <c r="M99" s="6" t="s">
        <v>380</v>
      </c>
      <c r="N99" s="6" t="s">
        <v>381</v>
      </c>
      <c r="O99" s="6" t="s">
        <v>382</v>
      </c>
      <c r="Q99" s="6" t="s">
        <v>383</v>
      </c>
    </row>
    <row r="100" spans="1:17" x14ac:dyDescent="0.25">
      <c r="A100" s="9">
        <v>61611000</v>
      </c>
      <c r="B100" s="2" t="s">
        <v>78</v>
      </c>
      <c r="C100" t="s">
        <v>442</v>
      </c>
      <c r="D100" t="s">
        <v>316</v>
      </c>
      <c r="E100" t="s">
        <v>339</v>
      </c>
      <c r="F100" t="s">
        <v>380</v>
      </c>
      <c r="G100" t="s">
        <v>467</v>
      </c>
      <c r="H100" t="s">
        <v>337</v>
      </c>
      <c r="I100" s="25" t="s">
        <v>361</v>
      </c>
      <c r="L100" s="6" t="s">
        <v>379</v>
      </c>
      <c r="M100" s="6" t="s">
        <v>380</v>
      </c>
      <c r="N100" s="6" t="s">
        <v>381</v>
      </c>
      <c r="O100" s="6" t="s">
        <v>382</v>
      </c>
      <c r="Q100" s="6" t="s">
        <v>383</v>
      </c>
    </row>
    <row r="101" spans="1:17" x14ac:dyDescent="0.25">
      <c r="A101" s="9">
        <v>61612000</v>
      </c>
      <c r="B101" s="2" t="s">
        <v>79</v>
      </c>
      <c r="C101" t="s">
        <v>442</v>
      </c>
      <c r="D101" t="s">
        <v>316</v>
      </c>
      <c r="E101" t="s">
        <v>339</v>
      </c>
      <c r="F101" t="s">
        <v>380</v>
      </c>
      <c r="G101" t="s">
        <v>467</v>
      </c>
      <c r="H101" t="s">
        <v>337</v>
      </c>
      <c r="I101" s="25" t="s">
        <v>361</v>
      </c>
      <c r="L101" s="6" t="s">
        <v>379</v>
      </c>
      <c r="M101" s="6" t="s">
        <v>380</v>
      </c>
      <c r="N101" s="6" t="s">
        <v>381</v>
      </c>
      <c r="O101" s="6" t="s">
        <v>382</v>
      </c>
      <c r="Q101" s="6" t="s">
        <v>383</v>
      </c>
    </row>
    <row r="102" spans="1:17" x14ac:dyDescent="0.25">
      <c r="A102" s="9">
        <v>61613000</v>
      </c>
      <c r="B102" s="2" t="s">
        <v>80</v>
      </c>
      <c r="C102" t="s">
        <v>437</v>
      </c>
      <c r="D102" t="s">
        <v>311</v>
      </c>
      <c r="E102" t="s">
        <v>448</v>
      </c>
      <c r="F102" t="s">
        <v>455</v>
      </c>
      <c r="G102" t="s">
        <v>466</v>
      </c>
      <c r="H102" t="s">
        <v>337</v>
      </c>
      <c r="I102" s="25" t="s">
        <v>361</v>
      </c>
      <c r="L102" s="6" t="s">
        <v>379</v>
      </c>
      <c r="M102" s="6" t="s">
        <v>380</v>
      </c>
      <c r="N102" s="6" t="s">
        <v>381</v>
      </c>
      <c r="O102" s="6" t="s">
        <v>382</v>
      </c>
      <c r="Q102" s="6" t="s">
        <v>383</v>
      </c>
    </row>
    <row r="103" spans="1:17" x14ac:dyDescent="0.25">
      <c r="A103" s="9">
        <v>61614000</v>
      </c>
      <c r="B103" s="2" t="s">
        <v>81</v>
      </c>
      <c r="C103" t="s">
        <v>437</v>
      </c>
      <c r="D103" t="s">
        <v>311</v>
      </c>
      <c r="E103" t="s">
        <v>448</v>
      </c>
      <c r="F103" t="s">
        <v>455</v>
      </c>
      <c r="G103" t="s">
        <v>466</v>
      </c>
      <c r="H103" t="s">
        <v>337</v>
      </c>
      <c r="I103" s="25" t="s">
        <v>361</v>
      </c>
      <c r="L103" s="6" t="s">
        <v>379</v>
      </c>
      <c r="M103" s="6" t="s">
        <v>380</v>
      </c>
      <c r="N103" s="6" t="s">
        <v>381</v>
      </c>
      <c r="O103" s="6" t="s">
        <v>382</v>
      </c>
      <c r="Q103" s="6" t="s">
        <v>383</v>
      </c>
    </row>
    <row r="104" spans="1:17" x14ac:dyDescent="0.25">
      <c r="A104" s="9">
        <v>61615000</v>
      </c>
      <c r="B104" s="2" t="s">
        <v>384</v>
      </c>
      <c r="C104" t="s">
        <v>437</v>
      </c>
      <c r="D104" t="s">
        <v>311</v>
      </c>
      <c r="E104" t="s">
        <v>448</v>
      </c>
      <c r="F104" t="s">
        <v>455</v>
      </c>
      <c r="G104" t="s">
        <v>466</v>
      </c>
      <c r="H104" t="s">
        <v>337</v>
      </c>
      <c r="I104" s="25" t="s">
        <v>361</v>
      </c>
      <c r="L104" s="6" t="s">
        <v>379</v>
      </c>
      <c r="M104" s="6" t="s">
        <v>380</v>
      </c>
      <c r="N104" s="6" t="s">
        <v>381</v>
      </c>
      <c r="O104" s="6" t="s">
        <v>382</v>
      </c>
      <c r="Q104" s="6" t="s">
        <v>383</v>
      </c>
    </row>
    <row r="105" spans="1:17" x14ac:dyDescent="0.25">
      <c r="A105" s="9">
        <v>61617000</v>
      </c>
      <c r="B105" s="2" t="s">
        <v>82</v>
      </c>
      <c r="C105" t="s">
        <v>442</v>
      </c>
      <c r="D105" t="s">
        <v>316</v>
      </c>
      <c r="E105" t="s">
        <v>339</v>
      </c>
      <c r="F105" t="s">
        <v>380</v>
      </c>
      <c r="G105" t="s">
        <v>467</v>
      </c>
      <c r="H105" t="s">
        <v>337</v>
      </c>
      <c r="I105" s="25" t="s">
        <v>361</v>
      </c>
      <c r="L105" s="6" t="s">
        <v>379</v>
      </c>
      <c r="M105" s="6" t="s">
        <v>380</v>
      </c>
      <c r="N105" s="6" t="s">
        <v>381</v>
      </c>
      <c r="O105" s="6" t="s">
        <v>382</v>
      </c>
      <c r="Q105" s="6" t="s">
        <v>383</v>
      </c>
    </row>
    <row r="106" spans="1:17" x14ac:dyDescent="0.25">
      <c r="A106" s="9">
        <v>61621000</v>
      </c>
      <c r="B106" s="2" t="s">
        <v>83</v>
      </c>
      <c r="C106" t="s">
        <v>442</v>
      </c>
      <c r="D106" t="s">
        <v>316</v>
      </c>
      <c r="E106" t="s">
        <v>339</v>
      </c>
      <c r="F106" t="s">
        <v>380</v>
      </c>
      <c r="G106" t="s">
        <v>467</v>
      </c>
      <c r="H106" t="s">
        <v>337</v>
      </c>
      <c r="I106" s="25" t="s">
        <v>361</v>
      </c>
      <c r="L106" s="6" t="s">
        <v>379</v>
      </c>
      <c r="M106" s="6" t="s">
        <v>380</v>
      </c>
      <c r="N106" s="6" t="s">
        <v>381</v>
      </c>
      <c r="O106" s="6" t="s">
        <v>382</v>
      </c>
      <c r="Q106" s="6" t="s">
        <v>383</v>
      </c>
    </row>
    <row r="107" spans="1:17" x14ac:dyDescent="0.25">
      <c r="A107" s="9">
        <v>61621200</v>
      </c>
      <c r="B107" s="2" t="s">
        <v>84</v>
      </c>
      <c r="C107" t="s">
        <v>442</v>
      </c>
      <c r="D107" t="s">
        <v>316</v>
      </c>
      <c r="E107" t="s">
        <v>339</v>
      </c>
      <c r="F107" t="s">
        <v>380</v>
      </c>
      <c r="G107" t="s">
        <v>467</v>
      </c>
      <c r="H107" t="s">
        <v>337</v>
      </c>
      <c r="I107" s="25" t="s">
        <v>361</v>
      </c>
      <c r="L107" s="6" t="s">
        <v>379</v>
      </c>
      <c r="M107" s="6" t="s">
        <v>380</v>
      </c>
      <c r="N107" s="6" t="s">
        <v>381</v>
      </c>
      <c r="O107" s="6" t="s">
        <v>382</v>
      </c>
      <c r="Q107" s="6" t="s">
        <v>383</v>
      </c>
    </row>
    <row r="108" spans="1:17" x14ac:dyDescent="0.25">
      <c r="A108" s="9">
        <v>61621300</v>
      </c>
      <c r="B108" s="2" t="s">
        <v>85</v>
      </c>
      <c r="C108" t="s">
        <v>442</v>
      </c>
      <c r="D108" t="s">
        <v>316</v>
      </c>
      <c r="E108" t="s">
        <v>339</v>
      </c>
      <c r="F108" t="s">
        <v>380</v>
      </c>
      <c r="G108" t="s">
        <v>467</v>
      </c>
      <c r="H108" t="s">
        <v>337</v>
      </c>
      <c r="I108" s="25" t="s">
        <v>361</v>
      </c>
      <c r="L108" s="6" t="s">
        <v>379</v>
      </c>
      <c r="M108" s="6" t="s">
        <v>380</v>
      </c>
      <c r="N108" s="6" t="s">
        <v>381</v>
      </c>
      <c r="O108" s="6" t="s">
        <v>382</v>
      </c>
      <c r="Q108" s="6" t="s">
        <v>383</v>
      </c>
    </row>
    <row r="109" spans="1:17" x14ac:dyDescent="0.25">
      <c r="A109" s="9">
        <v>61621400</v>
      </c>
      <c r="B109" s="2" t="s">
        <v>385</v>
      </c>
      <c r="C109" t="s">
        <v>442</v>
      </c>
      <c r="D109" t="s">
        <v>316</v>
      </c>
      <c r="E109" t="s">
        <v>339</v>
      </c>
      <c r="F109" t="s">
        <v>380</v>
      </c>
      <c r="G109" t="s">
        <v>467</v>
      </c>
      <c r="H109" t="s">
        <v>337</v>
      </c>
      <c r="I109" s="25" t="s">
        <v>361</v>
      </c>
      <c r="L109" s="6" t="s">
        <v>379</v>
      </c>
      <c r="M109" s="6" t="s">
        <v>380</v>
      </c>
      <c r="N109" s="6" t="s">
        <v>381</v>
      </c>
      <c r="O109" s="6" t="s">
        <v>382</v>
      </c>
      <c r="Q109" s="6" t="s">
        <v>383</v>
      </c>
    </row>
    <row r="110" spans="1:17" x14ac:dyDescent="0.25">
      <c r="A110" s="9">
        <v>61622500</v>
      </c>
      <c r="B110" s="2" t="s">
        <v>86</v>
      </c>
      <c r="C110" t="s">
        <v>437</v>
      </c>
      <c r="D110" t="s">
        <v>311</v>
      </c>
      <c r="E110" t="s">
        <v>449</v>
      </c>
      <c r="F110" t="s">
        <v>455</v>
      </c>
      <c r="G110" t="s">
        <v>466</v>
      </c>
      <c r="H110" t="s">
        <v>337</v>
      </c>
      <c r="I110" s="25" t="s">
        <v>361</v>
      </c>
      <c r="L110" s="6" t="s">
        <v>379</v>
      </c>
      <c r="M110" s="6" t="s">
        <v>380</v>
      </c>
      <c r="N110" s="6" t="s">
        <v>381</v>
      </c>
      <c r="O110" s="6" t="s">
        <v>382</v>
      </c>
      <c r="Q110" s="6" t="s">
        <v>383</v>
      </c>
    </row>
    <row r="111" spans="1:17" x14ac:dyDescent="0.25">
      <c r="A111" s="9">
        <v>61622600</v>
      </c>
      <c r="B111" s="2" t="s">
        <v>87</v>
      </c>
      <c r="C111" t="s">
        <v>437</v>
      </c>
      <c r="D111" t="s">
        <v>311</v>
      </c>
      <c r="E111" t="s">
        <v>449</v>
      </c>
      <c r="F111" t="s">
        <v>455</v>
      </c>
      <c r="G111" t="s">
        <v>466</v>
      </c>
      <c r="H111" t="s">
        <v>337</v>
      </c>
      <c r="I111" s="25" t="s">
        <v>361</v>
      </c>
      <c r="L111" s="6" t="s">
        <v>379</v>
      </c>
      <c r="M111" s="6" t="s">
        <v>380</v>
      </c>
      <c r="N111" s="6" t="s">
        <v>381</v>
      </c>
      <c r="O111" s="6" t="s">
        <v>382</v>
      </c>
      <c r="Q111" s="6" t="s">
        <v>383</v>
      </c>
    </row>
    <row r="112" spans="1:17" x14ac:dyDescent="0.25">
      <c r="A112" s="9">
        <v>61622900</v>
      </c>
      <c r="B112" s="2" t="s">
        <v>88</v>
      </c>
      <c r="C112" t="s">
        <v>437</v>
      </c>
      <c r="D112" t="s">
        <v>311</v>
      </c>
      <c r="E112" t="s">
        <v>449</v>
      </c>
      <c r="F112" t="s">
        <v>455</v>
      </c>
      <c r="G112" t="s">
        <v>466</v>
      </c>
      <c r="H112" t="s">
        <v>337</v>
      </c>
      <c r="I112" s="25" t="s">
        <v>361</v>
      </c>
      <c r="L112" s="6" t="s">
        <v>379</v>
      </c>
      <c r="M112" s="6" t="s">
        <v>380</v>
      </c>
      <c r="N112" s="6" t="s">
        <v>381</v>
      </c>
      <c r="O112" s="6" t="s">
        <v>382</v>
      </c>
      <c r="Q112" s="6" t="s">
        <v>383</v>
      </c>
    </row>
    <row r="113" spans="1:17" x14ac:dyDescent="0.25">
      <c r="A113" s="9">
        <v>61628000</v>
      </c>
      <c r="B113" s="2" t="s">
        <v>89</v>
      </c>
      <c r="C113" t="s">
        <v>437</v>
      </c>
      <c r="D113" t="s">
        <v>311</v>
      </c>
      <c r="E113" t="s">
        <v>445</v>
      </c>
      <c r="F113" t="s">
        <v>455</v>
      </c>
      <c r="G113" t="s">
        <v>466</v>
      </c>
      <c r="H113" t="s">
        <v>337</v>
      </c>
      <c r="I113" s="25" t="s">
        <v>361</v>
      </c>
      <c r="L113" s="6" t="s">
        <v>379</v>
      </c>
      <c r="M113" s="6" t="s">
        <v>380</v>
      </c>
      <c r="N113" s="6" t="s">
        <v>381</v>
      </c>
      <c r="O113" s="6" t="s">
        <v>382</v>
      </c>
      <c r="Q113" s="6" t="s">
        <v>383</v>
      </c>
    </row>
    <row r="114" spans="1:17" x14ac:dyDescent="0.25">
      <c r="A114" s="9">
        <v>61630000</v>
      </c>
      <c r="B114" s="2" t="s">
        <v>347</v>
      </c>
      <c r="C114" t="s">
        <v>437</v>
      </c>
      <c r="D114" t="s">
        <v>311</v>
      </c>
      <c r="E114" t="s">
        <v>449</v>
      </c>
      <c r="F114" t="s">
        <v>455</v>
      </c>
      <c r="G114" t="s">
        <v>466</v>
      </c>
      <c r="H114" t="s">
        <v>337</v>
      </c>
      <c r="I114" s="25" t="s">
        <v>361</v>
      </c>
      <c r="L114" s="6" t="s">
        <v>379</v>
      </c>
      <c r="M114" s="6" t="s">
        <v>380</v>
      </c>
      <c r="N114" s="6" t="s">
        <v>381</v>
      </c>
      <c r="O114" s="6" t="s">
        <v>382</v>
      </c>
      <c r="Q114" s="6" t="s">
        <v>383</v>
      </c>
    </row>
    <row r="115" spans="1:17" x14ac:dyDescent="0.25">
      <c r="A115" s="9">
        <v>61635000</v>
      </c>
      <c r="B115" s="2" t="s">
        <v>90</v>
      </c>
      <c r="C115" t="s">
        <v>437</v>
      </c>
      <c r="D115" t="s">
        <v>311</v>
      </c>
      <c r="E115" t="s">
        <v>449</v>
      </c>
      <c r="F115" t="s">
        <v>455</v>
      </c>
      <c r="G115" t="s">
        <v>466</v>
      </c>
      <c r="H115" t="s">
        <v>337</v>
      </c>
      <c r="I115" s="25" t="s">
        <v>361</v>
      </c>
      <c r="L115" s="6" t="s">
        <v>379</v>
      </c>
      <c r="M115" s="6" t="s">
        <v>380</v>
      </c>
      <c r="N115" s="6" t="s">
        <v>381</v>
      </c>
      <c r="O115" s="6" t="s">
        <v>382</v>
      </c>
      <c r="Q115" s="6" t="s">
        <v>383</v>
      </c>
    </row>
    <row r="116" spans="1:17" x14ac:dyDescent="0.25">
      <c r="A116" s="9">
        <v>61640000</v>
      </c>
      <c r="B116" s="2" t="s">
        <v>91</v>
      </c>
      <c r="C116" t="s">
        <v>442</v>
      </c>
      <c r="D116" t="s">
        <v>316</v>
      </c>
      <c r="E116" t="s">
        <v>339</v>
      </c>
      <c r="F116" t="s">
        <v>380</v>
      </c>
      <c r="G116" t="s">
        <v>467</v>
      </c>
      <c r="H116" t="s">
        <v>337</v>
      </c>
      <c r="I116" s="25" t="s">
        <v>361</v>
      </c>
      <c r="L116" s="6" t="s">
        <v>379</v>
      </c>
      <c r="M116" s="6" t="s">
        <v>380</v>
      </c>
      <c r="N116" s="6" t="s">
        <v>381</v>
      </c>
      <c r="O116" s="6" t="s">
        <v>382</v>
      </c>
      <c r="Q116" s="6" t="s">
        <v>383</v>
      </c>
    </row>
    <row r="117" spans="1:17" x14ac:dyDescent="0.25">
      <c r="A117" s="9">
        <v>61650000</v>
      </c>
      <c r="B117" s="2" t="s">
        <v>92</v>
      </c>
      <c r="C117" t="s">
        <v>442</v>
      </c>
      <c r="D117" t="s">
        <v>316</v>
      </c>
      <c r="E117" t="s">
        <v>339</v>
      </c>
      <c r="F117" t="s">
        <v>380</v>
      </c>
      <c r="G117" t="s">
        <v>467</v>
      </c>
      <c r="H117" t="s">
        <v>337</v>
      </c>
      <c r="I117" s="25" t="s">
        <v>361</v>
      </c>
      <c r="L117" s="6" t="s">
        <v>379</v>
      </c>
      <c r="M117" s="6" t="s">
        <v>380</v>
      </c>
      <c r="N117" s="6" t="s">
        <v>381</v>
      </c>
      <c r="O117" s="6" t="s">
        <v>382</v>
      </c>
      <c r="Q117" s="6" t="s">
        <v>383</v>
      </c>
    </row>
    <row r="118" spans="1:17" x14ac:dyDescent="0.25">
      <c r="A118" s="9">
        <v>61654000</v>
      </c>
      <c r="B118" s="2" t="s">
        <v>402</v>
      </c>
      <c r="C118" t="s">
        <v>442</v>
      </c>
      <c r="D118" t="s">
        <v>316</v>
      </c>
      <c r="E118" t="s">
        <v>339</v>
      </c>
      <c r="F118" t="s">
        <v>380</v>
      </c>
      <c r="G118" t="s">
        <v>467</v>
      </c>
      <c r="H118" t="s">
        <v>337</v>
      </c>
      <c r="I118" s="25" t="s">
        <v>361</v>
      </c>
      <c r="L118" s="6" t="s">
        <v>379</v>
      </c>
      <c r="M118" s="6" t="s">
        <v>380</v>
      </c>
      <c r="N118" s="6" t="s">
        <v>381</v>
      </c>
      <c r="O118" s="6" t="s">
        <v>382</v>
      </c>
      <c r="Q118" s="6" t="s">
        <v>383</v>
      </c>
    </row>
    <row r="119" spans="1:17" x14ac:dyDescent="0.25">
      <c r="A119" s="9">
        <v>61658000</v>
      </c>
      <c r="B119" s="2" t="s">
        <v>389</v>
      </c>
      <c r="C119" t="s">
        <v>442</v>
      </c>
      <c r="D119" t="s">
        <v>316</v>
      </c>
      <c r="E119" t="s">
        <v>339</v>
      </c>
      <c r="F119" t="s">
        <v>380</v>
      </c>
      <c r="G119" t="s">
        <v>467</v>
      </c>
      <c r="H119" t="s">
        <v>337</v>
      </c>
      <c r="I119" s="25" t="s">
        <v>361</v>
      </c>
      <c r="L119" s="6" t="s">
        <v>379</v>
      </c>
      <c r="M119" s="6" t="s">
        <v>380</v>
      </c>
      <c r="N119" s="6" t="s">
        <v>381</v>
      </c>
      <c r="O119" s="6" t="s">
        <v>382</v>
      </c>
      <c r="Q119" s="6" t="s">
        <v>383</v>
      </c>
    </row>
    <row r="120" spans="1:17" x14ac:dyDescent="0.25">
      <c r="A120" s="9">
        <v>61660000</v>
      </c>
      <c r="B120" s="2" t="s">
        <v>392</v>
      </c>
      <c r="C120" t="s">
        <v>442</v>
      </c>
      <c r="D120" t="s">
        <v>316</v>
      </c>
      <c r="E120" t="s">
        <v>339</v>
      </c>
      <c r="F120" t="s">
        <v>380</v>
      </c>
      <c r="G120" t="s">
        <v>467</v>
      </c>
      <c r="H120" t="s">
        <v>337</v>
      </c>
      <c r="I120" s="25" t="s">
        <v>361</v>
      </c>
      <c r="L120" s="6" t="s">
        <v>379</v>
      </c>
      <c r="M120" s="6" t="s">
        <v>380</v>
      </c>
      <c r="N120" s="6" t="s">
        <v>381</v>
      </c>
      <c r="O120" s="6" t="s">
        <v>382</v>
      </c>
      <c r="Q120" s="6" t="s">
        <v>383</v>
      </c>
    </row>
    <row r="121" spans="1:17" x14ac:dyDescent="0.25">
      <c r="A121" s="9">
        <v>61670000</v>
      </c>
      <c r="B121" s="2" t="s">
        <v>93</v>
      </c>
      <c r="C121" t="s">
        <v>442</v>
      </c>
      <c r="D121" t="s">
        <v>316</v>
      </c>
      <c r="E121" t="s">
        <v>339</v>
      </c>
      <c r="F121" t="s">
        <v>380</v>
      </c>
      <c r="G121" t="s">
        <v>467</v>
      </c>
      <c r="H121" t="s">
        <v>337</v>
      </c>
      <c r="I121" s="25" t="s">
        <v>361</v>
      </c>
      <c r="L121" s="6" t="s">
        <v>379</v>
      </c>
      <c r="M121" s="6" t="s">
        <v>380</v>
      </c>
      <c r="N121" s="6" t="s">
        <v>381</v>
      </c>
      <c r="O121" s="6" t="s">
        <v>382</v>
      </c>
      <c r="Q121" s="6" t="s">
        <v>383</v>
      </c>
    </row>
    <row r="122" spans="1:17" x14ac:dyDescent="0.25">
      <c r="A122" s="9">
        <v>61680000</v>
      </c>
      <c r="B122" s="2" t="s">
        <v>94</v>
      </c>
      <c r="C122" t="s">
        <v>442</v>
      </c>
      <c r="D122" t="s">
        <v>316</v>
      </c>
      <c r="E122" t="s">
        <v>339</v>
      </c>
      <c r="F122" t="s">
        <v>380</v>
      </c>
      <c r="G122" t="s">
        <v>467</v>
      </c>
      <c r="H122" t="s">
        <v>337</v>
      </c>
      <c r="I122" s="25" t="s">
        <v>361</v>
      </c>
      <c r="L122" s="6" t="s">
        <v>379</v>
      </c>
      <c r="M122" s="6" t="s">
        <v>380</v>
      </c>
      <c r="N122" s="6" t="s">
        <v>381</v>
      </c>
      <c r="O122" s="6" t="s">
        <v>382</v>
      </c>
      <c r="Q122" s="6" t="s">
        <v>383</v>
      </c>
    </row>
    <row r="123" spans="1:17" x14ac:dyDescent="0.25">
      <c r="A123" s="9">
        <v>61690000</v>
      </c>
      <c r="B123" s="2" t="s">
        <v>95</v>
      </c>
      <c r="C123" t="s">
        <v>437</v>
      </c>
      <c r="D123" t="s">
        <v>311</v>
      </c>
      <c r="E123" t="s">
        <v>448</v>
      </c>
      <c r="F123" t="s">
        <v>455</v>
      </c>
      <c r="G123" t="s">
        <v>466</v>
      </c>
      <c r="H123" t="s">
        <v>337</v>
      </c>
      <c r="I123" s="25" t="s">
        <v>361</v>
      </c>
      <c r="L123" s="6" t="s">
        <v>379</v>
      </c>
      <c r="M123" s="6" t="s">
        <v>380</v>
      </c>
      <c r="N123" s="6" t="s">
        <v>381</v>
      </c>
      <c r="O123" s="6" t="s">
        <v>382</v>
      </c>
      <c r="Q123" s="6" t="s">
        <v>383</v>
      </c>
    </row>
    <row r="124" spans="1:17" x14ac:dyDescent="0.25">
      <c r="A124" s="9">
        <v>61691000</v>
      </c>
      <c r="B124" s="2" t="s">
        <v>96</v>
      </c>
      <c r="C124" t="s">
        <v>437</v>
      </c>
      <c r="D124" t="s">
        <v>311</v>
      </c>
      <c r="E124" t="s">
        <v>448</v>
      </c>
      <c r="F124" t="s">
        <v>455</v>
      </c>
      <c r="G124" t="s">
        <v>466</v>
      </c>
      <c r="H124" t="s">
        <v>337</v>
      </c>
      <c r="I124" s="25" t="s">
        <v>361</v>
      </c>
      <c r="L124" s="6" t="s">
        <v>379</v>
      </c>
      <c r="M124" s="6" t="s">
        <v>380</v>
      </c>
      <c r="N124" s="6" t="s">
        <v>381</v>
      </c>
      <c r="O124" s="6" t="s">
        <v>382</v>
      </c>
      <c r="Q124" s="6" t="s">
        <v>383</v>
      </c>
    </row>
    <row r="125" spans="1:17" x14ac:dyDescent="0.25">
      <c r="A125" s="9">
        <v>61810000</v>
      </c>
      <c r="B125" s="2" t="s">
        <v>97</v>
      </c>
      <c r="C125" t="s">
        <v>442</v>
      </c>
      <c r="D125" t="s">
        <v>312</v>
      </c>
      <c r="E125" t="s">
        <v>317</v>
      </c>
      <c r="F125" t="s">
        <v>380</v>
      </c>
      <c r="G125" t="s">
        <v>467</v>
      </c>
      <c r="H125" t="s">
        <v>337</v>
      </c>
      <c r="I125" s="25" t="s">
        <v>361</v>
      </c>
      <c r="L125" s="6" t="s">
        <v>379</v>
      </c>
      <c r="M125" s="6" t="s">
        <v>380</v>
      </c>
      <c r="N125" s="6" t="s">
        <v>381</v>
      </c>
      <c r="O125" s="6" t="s">
        <v>382</v>
      </c>
      <c r="Q125" s="6" t="s">
        <v>383</v>
      </c>
    </row>
    <row r="126" spans="1:17" x14ac:dyDescent="0.25">
      <c r="A126" s="9">
        <v>61830000</v>
      </c>
      <c r="B126" s="2" t="s">
        <v>98</v>
      </c>
      <c r="C126" t="s">
        <v>442</v>
      </c>
      <c r="D126" t="s">
        <v>312</v>
      </c>
      <c r="E126" t="s">
        <v>317</v>
      </c>
      <c r="F126" t="s">
        <v>380</v>
      </c>
      <c r="G126" t="s">
        <v>467</v>
      </c>
      <c r="H126" t="s">
        <v>337</v>
      </c>
      <c r="I126" s="25" t="s">
        <v>361</v>
      </c>
      <c r="L126" s="6" t="s">
        <v>379</v>
      </c>
      <c r="M126" s="6" t="s">
        <v>380</v>
      </c>
      <c r="N126" s="6" t="s">
        <v>381</v>
      </c>
      <c r="O126" s="6" t="s">
        <v>382</v>
      </c>
      <c r="Q126" s="6" t="s">
        <v>383</v>
      </c>
    </row>
    <row r="127" spans="1:17" x14ac:dyDescent="0.25">
      <c r="A127" s="9">
        <v>62110000</v>
      </c>
      <c r="B127" s="2" t="s">
        <v>99</v>
      </c>
      <c r="C127" t="s">
        <v>437</v>
      </c>
      <c r="D127" t="s">
        <v>451</v>
      </c>
      <c r="E127" t="s">
        <v>318</v>
      </c>
      <c r="F127" t="s">
        <v>455</v>
      </c>
      <c r="G127" t="s">
        <v>466</v>
      </c>
      <c r="H127" t="s">
        <v>337</v>
      </c>
      <c r="I127" s="25" t="s">
        <v>361</v>
      </c>
      <c r="L127" s="6" t="s">
        <v>379</v>
      </c>
      <c r="M127" s="6" t="s">
        <v>380</v>
      </c>
      <c r="N127" s="6" t="s">
        <v>381</v>
      </c>
      <c r="O127" s="6" t="s">
        <v>382</v>
      </c>
      <c r="Q127" s="6" t="s">
        <v>383</v>
      </c>
    </row>
    <row r="128" spans="1:17" x14ac:dyDescent="0.25">
      <c r="A128" s="9">
        <v>62140000</v>
      </c>
      <c r="B128" s="2" t="s">
        <v>100</v>
      </c>
      <c r="C128" t="s">
        <v>437</v>
      </c>
      <c r="D128" t="s">
        <v>451</v>
      </c>
      <c r="E128" t="s">
        <v>318</v>
      </c>
      <c r="F128" t="s">
        <v>455</v>
      </c>
      <c r="G128" t="s">
        <v>466</v>
      </c>
      <c r="H128" t="s">
        <v>337</v>
      </c>
      <c r="I128" s="25" t="s">
        <v>361</v>
      </c>
      <c r="L128" s="6" t="s">
        <v>379</v>
      </c>
      <c r="M128" s="6" t="s">
        <v>380</v>
      </c>
      <c r="N128" s="6" t="s">
        <v>381</v>
      </c>
      <c r="O128" s="6" t="s">
        <v>382</v>
      </c>
      <c r="Q128" s="6" t="s">
        <v>383</v>
      </c>
    </row>
    <row r="129" spans="1:17" x14ac:dyDescent="0.25">
      <c r="A129" s="9">
        <v>62200000</v>
      </c>
      <c r="B129" s="2" t="s">
        <v>101</v>
      </c>
      <c r="C129" t="s">
        <v>442</v>
      </c>
      <c r="D129" t="s">
        <v>316</v>
      </c>
      <c r="E129" t="s">
        <v>317</v>
      </c>
      <c r="F129" t="s">
        <v>380</v>
      </c>
      <c r="G129" t="s">
        <v>467</v>
      </c>
      <c r="H129" t="s">
        <v>337</v>
      </c>
      <c r="I129" s="25" t="s">
        <v>361</v>
      </c>
      <c r="L129" s="6" t="s">
        <v>379</v>
      </c>
      <c r="M129" s="6" t="s">
        <v>380</v>
      </c>
      <c r="N129" s="6" t="s">
        <v>381</v>
      </c>
      <c r="O129" s="6" t="s">
        <v>382</v>
      </c>
      <c r="Q129" s="6" t="s">
        <v>383</v>
      </c>
    </row>
    <row r="130" spans="1:17" x14ac:dyDescent="0.25">
      <c r="A130" s="9">
        <v>62210000</v>
      </c>
      <c r="B130" s="2" t="s">
        <v>102</v>
      </c>
      <c r="C130" t="s">
        <v>442</v>
      </c>
      <c r="D130" t="s">
        <v>316</v>
      </c>
      <c r="E130" t="s">
        <v>317</v>
      </c>
      <c r="F130" t="s">
        <v>380</v>
      </c>
      <c r="G130" t="s">
        <v>467</v>
      </c>
      <c r="H130" t="s">
        <v>337</v>
      </c>
      <c r="I130" s="25" t="s">
        <v>361</v>
      </c>
      <c r="L130" s="6" t="s">
        <v>379</v>
      </c>
      <c r="M130" s="6" t="s">
        <v>380</v>
      </c>
      <c r="N130" s="6" t="s">
        <v>381</v>
      </c>
      <c r="O130" s="6" t="s">
        <v>382</v>
      </c>
      <c r="Q130" s="6" t="s">
        <v>383</v>
      </c>
    </row>
    <row r="131" spans="1:17" x14ac:dyDescent="0.25">
      <c r="A131" s="9">
        <v>62254000</v>
      </c>
      <c r="B131" s="2" t="s">
        <v>103</v>
      </c>
      <c r="C131" t="s">
        <v>442</v>
      </c>
      <c r="D131" t="s">
        <v>316</v>
      </c>
      <c r="E131" t="s">
        <v>317</v>
      </c>
      <c r="F131" t="s">
        <v>380</v>
      </c>
      <c r="G131" t="s">
        <v>467</v>
      </c>
      <c r="H131" t="s">
        <v>337</v>
      </c>
      <c r="I131" s="25" t="s">
        <v>361</v>
      </c>
      <c r="L131" s="6" t="s">
        <v>379</v>
      </c>
      <c r="M131" s="6" t="s">
        <v>380</v>
      </c>
      <c r="N131" s="6" t="s">
        <v>381</v>
      </c>
      <c r="O131" s="6" t="s">
        <v>382</v>
      </c>
      <c r="Q131" s="6" t="s">
        <v>383</v>
      </c>
    </row>
    <row r="132" spans="1:17" x14ac:dyDescent="0.25">
      <c r="A132" s="9">
        <v>62260000</v>
      </c>
      <c r="B132" s="2" t="s">
        <v>104</v>
      </c>
      <c r="C132" t="s">
        <v>442</v>
      </c>
      <c r="D132" t="s">
        <v>316</v>
      </c>
      <c r="E132" t="s">
        <v>317</v>
      </c>
      <c r="F132" t="s">
        <v>380</v>
      </c>
      <c r="G132" t="s">
        <v>467</v>
      </c>
      <c r="H132" t="s">
        <v>337</v>
      </c>
      <c r="I132" s="25" t="s">
        <v>361</v>
      </c>
      <c r="L132" s="6" t="s">
        <v>379</v>
      </c>
      <c r="M132" s="6" t="s">
        <v>380</v>
      </c>
      <c r="N132" s="6" t="s">
        <v>381</v>
      </c>
      <c r="O132" s="6" t="s">
        <v>382</v>
      </c>
      <c r="Q132" s="6" t="s">
        <v>383</v>
      </c>
    </row>
    <row r="133" spans="1:17" x14ac:dyDescent="0.25">
      <c r="A133" s="9">
        <v>62263000</v>
      </c>
      <c r="B133" s="2" t="s">
        <v>105</v>
      </c>
      <c r="C133" t="s">
        <v>442</v>
      </c>
      <c r="D133" t="s">
        <v>316</v>
      </c>
      <c r="E133" t="s">
        <v>317</v>
      </c>
      <c r="F133" t="s">
        <v>380</v>
      </c>
      <c r="G133" t="s">
        <v>467</v>
      </c>
      <c r="H133" t="s">
        <v>337</v>
      </c>
      <c r="I133" s="25" t="s">
        <v>361</v>
      </c>
      <c r="L133" s="6" t="s">
        <v>379</v>
      </c>
      <c r="M133" s="6" t="s">
        <v>380</v>
      </c>
      <c r="N133" s="6" t="s">
        <v>381</v>
      </c>
      <c r="O133" s="6" t="s">
        <v>382</v>
      </c>
      <c r="Q133" s="6" t="s">
        <v>383</v>
      </c>
    </row>
    <row r="134" spans="1:17" x14ac:dyDescent="0.25">
      <c r="A134" s="9">
        <v>62270000</v>
      </c>
      <c r="B134" s="2" t="s">
        <v>106</v>
      </c>
      <c r="C134" t="s">
        <v>442</v>
      </c>
      <c r="D134" t="s">
        <v>316</v>
      </c>
      <c r="E134" t="s">
        <v>317</v>
      </c>
      <c r="F134" t="s">
        <v>380</v>
      </c>
      <c r="G134" t="s">
        <v>467</v>
      </c>
      <c r="H134" t="s">
        <v>337</v>
      </c>
      <c r="I134" s="25" t="s">
        <v>361</v>
      </c>
      <c r="L134" s="6" t="s">
        <v>379</v>
      </c>
      <c r="M134" s="6" t="s">
        <v>380</v>
      </c>
      <c r="N134" s="6" t="s">
        <v>381</v>
      </c>
      <c r="O134" s="6" t="s">
        <v>382</v>
      </c>
      <c r="Q134" s="6" t="s">
        <v>383</v>
      </c>
    </row>
    <row r="135" spans="1:17" x14ac:dyDescent="0.25">
      <c r="A135" s="9">
        <v>62271000</v>
      </c>
      <c r="B135" s="2" t="s">
        <v>107</v>
      </c>
      <c r="C135" t="s">
        <v>442</v>
      </c>
      <c r="D135" t="s">
        <v>316</v>
      </c>
      <c r="E135" t="s">
        <v>317</v>
      </c>
      <c r="F135" t="s">
        <v>380</v>
      </c>
      <c r="G135" t="s">
        <v>467</v>
      </c>
      <c r="H135" t="s">
        <v>337</v>
      </c>
      <c r="I135" s="25" t="s">
        <v>361</v>
      </c>
      <c r="L135" s="6" t="s">
        <v>379</v>
      </c>
      <c r="M135" s="6" t="s">
        <v>380</v>
      </c>
      <c r="N135" s="6" t="s">
        <v>381</v>
      </c>
      <c r="O135" s="6" t="s">
        <v>382</v>
      </c>
      <c r="Q135" s="6" t="s">
        <v>383</v>
      </c>
    </row>
    <row r="136" spans="1:17" x14ac:dyDescent="0.25">
      <c r="A136" s="9">
        <v>62275000</v>
      </c>
      <c r="B136" s="2" t="s">
        <v>108</v>
      </c>
      <c r="C136" t="s">
        <v>442</v>
      </c>
      <c r="D136" t="s">
        <v>316</v>
      </c>
      <c r="E136" t="s">
        <v>317</v>
      </c>
      <c r="F136" t="s">
        <v>380</v>
      </c>
      <c r="G136" t="s">
        <v>467</v>
      </c>
      <c r="H136" t="s">
        <v>337</v>
      </c>
      <c r="I136" s="25" t="s">
        <v>361</v>
      </c>
      <c r="L136" s="6" t="s">
        <v>379</v>
      </c>
      <c r="M136" s="6" t="s">
        <v>380</v>
      </c>
      <c r="N136" s="6" t="s">
        <v>381</v>
      </c>
      <c r="O136" s="6" t="s">
        <v>382</v>
      </c>
      <c r="Q136" s="6" t="s">
        <v>383</v>
      </c>
    </row>
    <row r="137" spans="1:17" x14ac:dyDescent="0.25">
      <c r="A137" s="9">
        <v>62276000</v>
      </c>
      <c r="B137" s="2" t="s">
        <v>109</v>
      </c>
      <c r="C137" t="s">
        <v>442</v>
      </c>
      <c r="D137" t="s">
        <v>316</v>
      </c>
      <c r="E137" t="s">
        <v>317</v>
      </c>
      <c r="F137" t="s">
        <v>380</v>
      </c>
      <c r="G137" t="s">
        <v>467</v>
      </c>
      <c r="H137" t="s">
        <v>337</v>
      </c>
      <c r="I137" s="25" t="s">
        <v>361</v>
      </c>
      <c r="L137" s="6" t="s">
        <v>379</v>
      </c>
      <c r="M137" s="6" t="s">
        <v>380</v>
      </c>
      <c r="N137" s="6" t="s">
        <v>381</v>
      </c>
      <c r="O137" s="6" t="s">
        <v>382</v>
      </c>
      <c r="Q137" s="6" t="s">
        <v>383</v>
      </c>
    </row>
    <row r="138" spans="1:17" x14ac:dyDescent="0.25">
      <c r="A138" s="9">
        <v>62280000</v>
      </c>
      <c r="B138" s="2" t="s">
        <v>110</v>
      </c>
      <c r="C138" t="s">
        <v>442</v>
      </c>
      <c r="D138" t="s">
        <v>316</v>
      </c>
      <c r="E138" t="s">
        <v>317</v>
      </c>
      <c r="F138" t="s">
        <v>380</v>
      </c>
      <c r="G138" t="s">
        <v>467</v>
      </c>
      <c r="H138" t="s">
        <v>337</v>
      </c>
      <c r="I138" s="25" t="s">
        <v>361</v>
      </c>
      <c r="L138" s="6" t="s">
        <v>379</v>
      </c>
      <c r="M138" s="6" t="s">
        <v>380</v>
      </c>
      <c r="N138" s="6" t="s">
        <v>381</v>
      </c>
      <c r="O138" s="6" t="s">
        <v>382</v>
      </c>
      <c r="Q138" s="6" t="s">
        <v>383</v>
      </c>
    </row>
    <row r="139" spans="1:17" x14ac:dyDescent="0.25">
      <c r="A139" s="9">
        <v>62300000</v>
      </c>
      <c r="B139" s="2" t="s">
        <v>111</v>
      </c>
      <c r="C139" t="s">
        <v>442</v>
      </c>
      <c r="D139" t="s">
        <v>312</v>
      </c>
      <c r="E139" t="s">
        <v>317</v>
      </c>
      <c r="F139" t="s">
        <v>380</v>
      </c>
      <c r="G139" t="s">
        <v>467</v>
      </c>
      <c r="H139" t="s">
        <v>337</v>
      </c>
      <c r="I139" s="25" t="s">
        <v>361</v>
      </c>
      <c r="L139" s="6" t="s">
        <v>379</v>
      </c>
      <c r="M139" s="6" t="s">
        <v>380</v>
      </c>
      <c r="N139" s="6" t="s">
        <v>381</v>
      </c>
      <c r="O139" s="6" t="s">
        <v>382</v>
      </c>
      <c r="Q139" s="6" t="s">
        <v>383</v>
      </c>
    </row>
    <row r="140" spans="1:17" x14ac:dyDescent="0.25">
      <c r="A140" s="9">
        <v>62310000</v>
      </c>
      <c r="B140" s="2" t="s">
        <v>112</v>
      </c>
      <c r="C140" t="s">
        <v>442</v>
      </c>
      <c r="D140" t="s">
        <v>312</v>
      </c>
      <c r="E140" t="s">
        <v>317</v>
      </c>
      <c r="F140" t="s">
        <v>380</v>
      </c>
      <c r="G140" t="s">
        <v>467</v>
      </c>
      <c r="H140" t="s">
        <v>337</v>
      </c>
      <c r="I140" s="25" t="s">
        <v>361</v>
      </c>
      <c r="L140" s="6" t="s">
        <v>379</v>
      </c>
      <c r="M140" s="6" t="s">
        <v>380</v>
      </c>
      <c r="N140" s="6" t="s">
        <v>381</v>
      </c>
      <c r="O140" s="6" t="s">
        <v>382</v>
      </c>
      <c r="Q140" s="6" t="s">
        <v>383</v>
      </c>
    </row>
    <row r="141" spans="1:17" x14ac:dyDescent="0.25">
      <c r="A141" s="9">
        <v>62330000</v>
      </c>
      <c r="B141" s="2" t="s">
        <v>113</v>
      </c>
      <c r="C141" t="s">
        <v>442</v>
      </c>
      <c r="D141" t="s">
        <v>312</v>
      </c>
      <c r="E141" t="s">
        <v>317</v>
      </c>
      <c r="F141" t="s">
        <v>380</v>
      </c>
      <c r="G141" t="s">
        <v>467</v>
      </c>
      <c r="H141" t="s">
        <v>337</v>
      </c>
      <c r="I141" s="25" t="s">
        <v>361</v>
      </c>
      <c r="L141" s="6" t="s">
        <v>379</v>
      </c>
      <c r="M141" s="6" t="s">
        <v>380</v>
      </c>
      <c r="N141" s="6" t="s">
        <v>381</v>
      </c>
      <c r="O141" s="6" t="s">
        <v>382</v>
      </c>
      <c r="Q141" s="6" t="s">
        <v>383</v>
      </c>
    </row>
    <row r="142" spans="1:17" x14ac:dyDescent="0.25">
      <c r="A142" s="9">
        <v>62340000</v>
      </c>
      <c r="B142" s="2" t="s">
        <v>114</v>
      </c>
      <c r="C142" t="s">
        <v>442</v>
      </c>
      <c r="D142" t="s">
        <v>312</v>
      </c>
      <c r="E142" t="s">
        <v>317</v>
      </c>
      <c r="F142" t="s">
        <v>380</v>
      </c>
      <c r="G142" t="s">
        <v>467</v>
      </c>
      <c r="H142" t="s">
        <v>337</v>
      </c>
      <c r="I142" s="25" t="s">
        <v>361</v>
      </c>
      <c r="L142" s="6" t="s">
        <v>379</v>
      </c>
      <c r="M142" s="6" t="s">
        <v>380</v>
      </c>
      <c r="N142" s="6" t="s">
        <v>381</v>
      </c>
      <c r="O142" s="6" t="s">
        <v>382</v>
      </c>
      <c r="Q142" s="6" t="s">
        <v>383</v>
      </c>
    </row>
    <row r="143" spans="1:17" x14ac:dyDescent="0.25">
      <c r="A143" s="9">
        <v>62360000</v>
      </c>
      <c r="B143" s="2" t="s">
        <v>115</v>
      </c>
      <c r="C143" t="s">
        <v>442</v>
      </c>
      <c r="D143" t="s">
        <v>312</v>
      </c>
      <c r="E143" t="s">
        <v>317</v>
      </c>
      <c r="F143" t="s">
        <v>380</v>
      </c>
      <c r="G143" t="s">
        <v>467</v>
      </c>
      <c r="H143" t="s">
        <v>337</v>
      </c>
      <c r="I143" s="25" t="s">
        <v>361</v>
      </c>
      <c r="L143" s="6" t="s">
        <v>379</v>
      </c>
      <c r="M143" s="6" t="s">
        <v>380</v>
      </c>
      <c r="N143" s="6" t="s">
        <v>381</v>
      </c>
      <c r="O143" s="6" t="s">
        <v>382</v>
      </c>
      <c r="Q143" s="6" t="s">
        <v>383</v>
      </c>
    </row>
    <row r="144" spans="1:17" x14ac:dyDescent="0.25">
      <c r="A144" s="9">
        <v>62370000</v>
      </c>
      <c r="B144" s="2" t="s">
        <v>116</v>
      </c>
      <c r="C144" t="s">
        <v>442</v>
      </c>
      <c r="D144" t="s">
        <v>312</v>
      </c>
      <c r="E144" t="s">
        <v>317</v>
      </c>
      <c r="F144" t="s">
        <v>380</v>
      </c>
      <c r="G144" t="s">
        <v>467</v>
      </c>
      <c r="H144" t="s">
        <v>337</v>
      </c>
      <c r="I144" s="25" t="s">
        <v>361</v>
      </c>
      <c r="L144" s="6" t="s">
        <v>379</v>
      </c>
      <c r="M144" s="6" t="s">
        <v>380</v>
      </c>
      <c r="N144" s="6" t="s">
        <v>381</v>
      </c>
      <c r="O144" s="6" t="s">
        <v>382</v>
      </c>
      <c r="Q144" s="6" t="s">
        <v>383</v>
      </c>
    </row>
    <row r="145" spans="1:17" x14ac:dyDescent="0.25">
      <c r="A145" s="9">
        <v>62380000</v>
      </c>
      <c r="B145" s="2" t="s">
        <v>117</v>
      </c>
      <c r="C145" t="s">
        <v>442</v>
      </c>
      <c r="D145" t="s">
        <v>312</v>
      </c>
      <c r="E145" t="s">
        <v>317</v>
      </c>
      <c r="F145" t="s">
        <v>380</v>
      </c>
      <c r="G145" t="s">
        <v>467</v>
      </c>
      <c r="H145" t="s">
        <v>337</v>
      </c>
      <c r="I145" s="25" t="s">
        <v>361</v>
      </c>
      <c r="L145" s="6" t="s">
        <v>379</v>
      </c>
      <c r="M145" s="6" t="s">
        <v>380</v>
      </c>
      <c r="N145" s="6" t="s">
        <v>381</v>
      </c>
      <c r="O145" s="6" t="s">
        <v>382</v>
      </c>
      <c r="Q145" s="6" t="s">
        <v>383</v>
      </c>
    </row>
    <row r="146" spans="1:17" x14ac:dyDescent="0.25">
      <c r="A146" s="9">
        <v>62410000</v>
      </c>
      <c r="B146" s="2" t="s">
        <v>118</v>
      </c>
      <c r="C146" t="s">
        <v>437</v>
      </c>
      <c r="D146" t="s">
        <v>307</v>
      </c>
      <c r="E146" t="s">
        <v>308</v>
      </c>
      <c r="F146" t="s">
        <v>455</v>
      </c>
      <c r="G146" t="s">
        <v>466</v>
      </c>
      <c r="H146" t="s">
        <v>337</v>
      </c>
      <c r="I146" s="25" t="s">
        <v>361</v>
      </c>
      <c r="L146" s="6" t="s">
        <v>379</v>
      </c>
      <c r="M146" s="6" t="s">
        <v>380</v>
      </c>
      <c r="N146" s="6" t="s">
        <v>381</v>
      </c>
      <c r="O146" s="6" t="s">
        <v>382</v>
      </c>
      <c r="Q146" s="6" t="s">
        <v>383</v>
      </c>
    </row>
    <row r="147" spans="1:17" x14ac:dyDescent="0.25">
      <c r="A147" s="9">
        <v>62411000</v>
      </c>
      <c r="B147" s="2" t="s">
        <v>119</v>
      </c>
      <c r="C147" t="s">
        <v>437</v>
      </c>
      <c r="D147" t="s">
        <v>307</v>
      </c>
      <c r="E147" t="s">
        <v>308</v>
      </c>
      <c r="F147" t="s">
        <v>455</v>
      </c>
      <c r="G147" t="s">
        <v>466</v>
      </c>
      <c r="H147" t="s">
        <v>337</v>
      </c>
      <c r="I147" s="25" t="s">
        <v>361</v>
      </c>
      <c r="L147" s="6" t="s">
        <v>379</v>
      </c>
      <c r="M147" s="6" t="s">
        <v>380</v>
      </c>
      <c r="N147" s="6" t="s">
        <v>381</v>
      </c>
      <c r="O147" s="6" t="s">
        <v>382</v>
      </c>
      <c r="Q147" s="6" t="s">
        <v>383</v>
      </c>
    </row>
    <row r="148" spans="1:17" x14ac:dyDescent="0.25">
      <c r="A148" s="9">
        <v>62510000</v>
      </c>
      <c r="B148" s="2" t="s">
        <v>120</v>
      </c>
      <c r="C148" t="s">
        <v>442</v>
      </c>
      <c r="D148" t="s">
        <v>312</v>
      </c>
      <c r="E148" t="s">
        <v>319</v>
      </c>
      <c r="F148" t="s">
        <v>380</v>
      </c>
      <c r="G148" t="s">
        <v>467</v>
      </c>
      <c r="H148" t="s">
        <v>337</v>
      </c>
      <c r="I148" s="25" t="s">
        <v>361</v>
      </c>
      <c r="L148" s="6" t="s">
        <v>379</v>
      </c>
      <c r="M148" s="6" t="s">
        <v>380</v>
      </c>
      <c r="N148" s="6" t="s">
        <v>381</v>
      </c>
      <c r="O148" s="6" t="s">
        <v>382</v>
      </c>
      <c r="Q148" s="6" t="s">
        <v>383</v>
      </c>
    </row>
    <row r="149" spans="1:17" x14ac:dyDescent="0.25">
      <c r="A149" s="9">
        <v>62511000</v>
      </c>
      <c r="B149" s="2" t="s">
        <v>121</v>
      </c>
      <c r="C149" t="s">
        <v>442</v>
      </c>
      <c r="D149" t="s">
        <v>312</v>
      </c>
      <c r="E149" t="s">
        <v>319</v>
      </c>
      <c r="F149" t="s">
        <v>380</v>
      </c>
      <c r="G149" t="s">
        <v>467</v>
      </c>
      <c r="H149" t="s">
        <v>337</v>
      </c>
      <c r="I149" s="25" t="s">
        <v>361</v>
      </c>
      <c r="L149" s="6" t="s">
        <v>379</v>
      </c>
      <c r="M149" s="6" t="s">
        <v>380</v>
      </c>
      <c r="N149" s="6" t="s">
        <v>381</v>
      </c>
      <c r="O149" s="6" t="s">
        <v>382</v>
      </c>
      <c r="Q149" s="6" t="s">
        <v>383</v>
      </c>
    </row>
    <row r="150" spans="1:17" x14ac:dyDescent="0.25">
      <c r="A150" s="9">
        <v>62512000</v>
      </c>
      <c r="B150" s="2" t="s">
        <v>122</v>
      </c>
      <c r="C150" t="s">
        <v>442</v>
      </c>
      <c r="D150" t="s">
        <v>312</v>
      </c>
      <c r="E150" t="s">
        <v>319</v>
      </c>
      <c r="F150" t="s">
        <v>380</v>
      </c>
      <c r="G150" t="s">
        <v>467</v>
      </c>
      <c r="H150" t="s">
        <v>337</v>
      </c>
      <c r="I150" s="25" t="s">
        <v>361</v>
      </c>
      <c r="L150" s="6" t="s">
        <v>379</v>
      </c>
      <c r="M150" s="6" t="s">
        <v>380</v>
      </c>
      <c r="N150" s="6" t="s">
        <v>381</v>
      </c>
      <c r="O150" s="6" t="s">
        <v>382</v>
      </c>
      <c r="Q150" s="6" t="s">
        <v>383</v>
      </c>
    </row>
    <row r="151" spans="1:17" x14ac:dyDescent="0.25">
      <c r="A151" s="9">
        <v>62513000</v>
      </c>
      <c r="B151" s="2" t="s">
        <v>358</v>
      </c>
      <c r="C151" t="s">
        <v>437</v>
      </c>
      <c r="D151" t="s">
        <v>311</v>
      </c>
      <c r="E151" t="s">
        <v>450</v>
      </c>
      <c r="F151" t="s">
        <v>455</v>
      </c>
      <c r="G151" t="s">
        <v>466</v>
      </c>
      <c r="H151" t="s">
        <v>337</v>
      </c>
      <c r="I151" s="25" t="s">
        <v>361</v>
      </c>
      <c r="L151" s="6" t="s">
        <v>379</v>
      </c>
      <c r="M151" s="6" t="s">
        <v>380</v>
      </c>
      <c r="N151" s="6" t="s">
        <v>381</v>
      </c>
      <c r="O151" s="6" t="s">
        <v>382</v>
      </c>
      <c r="Q151" s="6" t="s">
        <v>383</v>
      </c>
    </row>
    <row r="152" spans="1:17" x14ac:dyDescent="0.25">
      <c r="A152" s="9">
        <v>62513100</v>
      </c>
      <c r="B152" s="2" t="s">
        <v>408</v>
      </c>
      <c r="C152" t="s">
        <v>437</v>
      </c>
      <c r="D152" t="s">
        <v>311</v>
      </c>
      <c r="E152" t="s">
        <v>450</v>
      </c>
      <c r="F152" t="s">
        <v>455</v>
      </c>
      <c r="G152" t="s">
        <v>466</v>
      </c>
      <c r="H152" t="s">
        <v>337</v>
      </c>
      <c r="I152" s="25" t="s">
        <v>361</v>
      </c>
      <c r="L152" s="6" t="s">
        <v>379</v>
      </c>
      <c r="M152" s="6" t="s">
        <v>380</v>
      </c>
      <c r="N152" s="6" t="s">
        <v>381</v>
      </c>
      <c r="O152" s="6" t="s">
        <v>382</v>
      </c>
      <c r="Q152" s="6" t="s">
        <v>383</v>
      </c>
    </row>
    <row r="153" spans="1:17" x14ac:dyDescent="0.25">
      <c r="A153" s="9">
        <v>62518000</v>
      </c>
      <c r="B153" s="2" t="s">
        <v>123</v>
      </c>
      <c r="C153" t="s">
        <v>442</v>
      </c>
      <c r="D153" t="s">
        <v>312</v>
      </c>
      <c r="E153" t="s">
        <v>319</v>
      </c>
      <c r="F153" t="s">
        <v>380</v>
      </c>
      <c r="G153" t="s">
        <v>467</v>
      </c>
      <c r="H153" t="s">
        <v>337</v>
      </c>
      <c r="I153" s="25" t="s">
        <v>361</v>
      </c>
      <c r="L153" s="6" t="s">
        <v>379</v>
      </c>
      <c r="M153" s="6" t="s">
        <v>380</v>
      </c>
      <c r="N153" s="6" t="s">
        <v>381</v>
      </c>
      <c r="O153" s="6" t="s">
        <v>382</v>
      </c>
      <c r="Q153" s="6" t="s">
        <v>383</v>
      </c>
    </row>
    <row r="154" spans="1:17" x14ac:dyDescent="0.25">
      <c r="A154" s="9">
        <v>62520000</v>
      </c>
      <c r="B154" s="2" t="s">
        <v>124</v>
      </c>
      <c r="C154" t="s">
        <v>437</v>
      </c>
      <c r="D154" t="s">
        <v>451</v>
      </c>
      <c r="E154" t="s">
        <v>452</v>
      </c>
      <c r="F154" t="s">
        <v>455</v>
      </c>
      <c r="G154" t="s">
        <v>466</v>
      </c>
      <c r="H154" t="s">
        <v>337</v>
      </c>
      <c r="I154" s="26" t="s">
        <v>362</v>
      </c>
      <c r="L154" s="6"/>
      <c r="M154" s="6" t="s">
        <v>380</v>
      </c>
      <c r="N154" s="6" t="s">
        <v>381</v>
      </c>
      <c r="O154" s="6" t="s">
        <v>382</v>
      </c>
      <c r="Q154" s="6" t="s">
        <v>383</v>
      </c>
    </row>
    <row r="155" spans="1:17" x14ac:dyDescent="0.25">
      <c r="A155" s="9">
        <v>62550000</v>
      </c>
      <c r="B155" s="2" t="s">
        <v>125</v>
      </c>
      <c r="C155" t="s">
        <v>442</v>
      </c>
      <c r="D155" t="s">
        <v>312</v>
      </c>
      <c r="E155" t="s">
        <v>319</v>
      </c>
      <c r="F155" t="s">
        <v>380</v>
      </c>
      <c r="G155" t="s">
        <v>467</v>
      </c>
      <c r="H155" t="s">
        <v>337</v>
      </c>
      <c r="I155" s="25" t="s">
        <v>361</v>
      </c>
      <c r="L155" s="6" t="s">
        <v>379</v>
      </c>
      <c r="M155" s="6" t="s">
        <v>380</v>
      </c>
      <c r="N155" s="6" t="s">
        <v>381</v>
      </c>
      <c r="O155" s="6" t="s">
        <v>382</v>
      </c>
      <c r="Q155" s="6" t="s">
        <v>383</v>
      </c>
    </row>
    <row r="156" spans="1:17" x14ac:dyDescent="0.25">
      <c r="A156" s="9">
        <v>62570000</v>
      </c>
      <c r="B156" s="2" t="s">
        <v>126</v>
      </c>
      <c r="C156" t="s">
        <v>442</v>
      </c>
      <c r="D156" t="s">
        <v>312</v>
      </c>
      <c r="E156" t="s">
        <v>319</v>
      </c>
      <c r="F156" t="s">
        <v>380</v>
      </c>
      <c r="G156" t="s">
        <v>467</v>
      </c>
      <c r="H156" t="s">
        <v>337</v>
      </c>
      <c r="I156" s="25" t="s">
        <v>361</v>
      </c>
      <c r="L156" s="6" t="s">
        <v>379</v>
      </c>
      <c r="M156" s="6" t="s">
        <v>380</v>
      </c>
      <c r="N156" s="6" t="s">
        <v>381</v>
      </c>
      <c r="O156" s="6" t="s">
        <v>382</v>
      </c>
      <c r="Q156" s="6" t="s">
        <v>383</v>
      </c>
    </row>
    <row r="157" spans="1:17" x14ac:dyDescent="0.25">
      <c r="A157" s="9">
        <v>62571000</v>
      </c>
      <c r="B157" s="2" t="s">
        <v>397</v>
      </c>
      <c r="C157" t="s">
        <v>442</v>
      </c>
      <c r="D157" t="s">
        <v>312</v>
      </c>
      <c r="E157" t="s">
        <v>319</v>
      </c>
      <c r="F157" t="s">
        <v>380</v>
      </c>
      <c r="G157" t="s">
        <v>467</v>
      </c>
      <c r="H157" t="s">
        <v>337</v>
      </c>
      <c r="I157" s="25" t="s">
        <v>361</v>
      </c>
      <c r="L157" s="6" t="s">
        <v>379</v>
      </c>
      <c r="M157" s="6" t="s">
        <v>380</v>
      </c>
      <c r="N157" s="6" t="s">
        <v>381</v>
      </c>
      <c r="O157" s="6" t="s">
        <v>382</v>
      </c>
      <c r="Q157" s="6" t="s">
        <v>383</v>
      </c>
    </row>
    <row r="158" spans="1:17" x14ac:dyDescent="0.25">
      <c r="A158" s="9">
        <v>62610000</v>
      </c>
      <c r="B158" s="2" t="s">
        <v>127</v>
      </c>
      <c r="C158" t="s">
        <v>442</v>
      </c>
      <c r="D158" t="s">
        <v>312</v>
      </c>
      <c r="E158" t="s">
        <v>317</v>
      </c>
      <c r="F158" t="s">
        <v>380</v>
      </c>
      <c r="G158" t="s">
        <v>467</v>
      </c>
      <c r="H158" t="s">
        <v>337</v>
      </c>
      <c r="I158" s="25" t="s">
        <v>361</v>
      </c>
      <c r="L158" s="6" t="s">
        <v>379</v>
      </c>
      <c r="M158" s="6" t="s">
        <v>380</v>
      </c>
      <c r="N158" s="6" t="s">
        <v>381</v>
      </c>
      <c r="O158" s="6" t="s">
        <v>382</v>
      </c>
      <c r="Q158" s="6" t="s">
        <v>383</v>
      </c>
    </row>
    <row r="159" spans="1:17" x14ac:dyDescent="0.25">
      <c r="A159" s="9">
        <v>62615000</v>
      </c>
      <c r="B159" s="2" t="s">
        <v>127</v>
      </c>
      <c r="C159" t="s">
        <v>442</v>
      </c>
      <c r="D159" t="s">
        <v>316</v>
      </c>
      <c r="E159" t="s">
        <v>317</v>
      </c>
      <c r="F159" t="s">
        <v>380</v>
      </c>
      <c r="G159" t="s">
        <v>467</v>
      </c>
      <c r="H159" t="s">
        <v>337</v>
      </c>
      <c r="I159" s="25" t="s">
        <v>361</v>
      </c>
      <c r="L159" s="6" t="s">
        <v>379</v>
      </c>
      <c r="M159" s="6" t="s">
        <v>380</v>
      </c>
      <c r="N159" s="6" t="s">
        <v>381</v>
      </c>
      <c r="O159" s="6" t="s">
        <v>382</v>
      </c>
      <c r="Q159" s="6" t="s">
        <v>383</v>
      </c>
    </row>
    <row r="160" spans="1:17" x14ac:dyDescent="0.25">
      <c r="A160" s="9">
        <v>62620000</v>
      </c>
      <c r="B160" s="2" t="s">
        <v>128</v>
      </c>
      <c r="C160" t="s">
        <v>442</v>
      </c>
      <c r="D160" t="s">
        <v>312</v>
      </c>
      <c r="E160" t="s">
        <v>317</v>
      </c>
      <c r="F160" t="s">
        <v>380</v>
      </c>
      <c r="G160" t="s">
        <v>467</v>
      </c>
      <c r="H160" t="s">
        <v>337</v>
      </c>
      <c r="I160" s="25" t="s">
        <v>361</v>
      </c>
      <c r="L160" s="6" t="s">
        <v>379</v>
      </c>
      <c r="M160" s="6" t="s">
        <v>380</v>
      </c>
      <c r="N160" s="6" t="s">
        <v>381</v>
      </c>
      <c r="O160" s="6" t="s">
        <v>382</v>
      </c>
      <c r="Q160" s="6" t="s">
        <v>383</v>
      </c>
    </row>
    <row r="161" spans="1:17" x14ac:dyDescent="0.25">
      <c r="A161" s="9">
        <v>62621000</v>
      </c>
      <c r="B161" s="2" t="s">
        <v>129</v>
      </c>
      <c r="C161" t="s">
        <v>442</v>
      </c>
      <c r="D161" t="s">
        <v>312</v>
      </c>
      <c r="E161" t="s">
        <v>317</v>
      </c>
      <c r="F161" t="s">
        <v>380</v>
      </c>
      <c r="G161" t="s">
        <v>467</v>
      </c>
      <c r="H161" t="s">
        <v>337</v>
      </c>
      <c r="I161" s="25" t="s">
        <v>361</v>
      </c>
      <c r="L161" s="6" t="s">
        <v>379</v>
      </c>
      <c r="M161" s="6" t="s">
        <v>380</v>
      </c>
      <c r="N161" s="6" t="s">
        <v>381</v>
      </c>
      <c r="O161" s="6" t="s">
        <v>382</v>
      </c>
      <c r="Q161" s="6" t="s">
        <v>383</v>
      </c>
    </row>
    <row r="162" spans="1:17" x14ac:dyDescent="0.25">
      <c r="A162" s="9">
        <v>62622000</v>
      </c>
      <c r="B162" s="2" t="s">
        <v>130</v>
      </c>
      <c r="C162" t="s">
        <v>442</v>
      </c>
      <c r="D162" t="s">
        <v>312</v>
      </c>
      <c r="E162" t="s">
        <v>317</v>
      </c>
      <c r="F162" t="s">
        <v>380</v>
      </c>
      <c r="G162" t="s">
        <v>467</v>
      </c>
      <c r="H162" t="s">
        <v>337</v>
      </c>
      <c r="I162" s="25" t="s">
        <v>361</v>
      </c>
      <c r="L162" s="6" t="s">
        <v>379</v>
      </c>
      <c r="M162" s="6" t="s">
        <v>380</v>
      </c>
      <c r="N162" s="6" t="s">
        <v>381</v>
      </c>
      <c r="O162" s="6" t="s">
        <v>382</v>
      </c>
      <c r="Q162" s="6" t="s">
        <v>383</v>
      </c>
    </row>
    <row r="163" spans="1:17" x14ac:dyDescent="0.25">
      <c r="A163" s="9">
        <v>62623000</v>
      </c>
      <c r="B163" s="2" t="s">
        <v>131</v>
      </c>
      <c r="C163" t="s">
        <v>442</v>
      </c>
      <c r="D163" t="s">
        <v>312</v>
      </c>
      <c r="E163" t="s">
        <v>317</v>
      </c>
      <c r="F163" t="s">
        <v>380</v>
      </c>
      <c r="G163" t="s">
        <v>467</v>
      </c>
      <c r="H163" t="s">
        <v>337</v>
      </c>
      <c r="I163" s="25" t="s">
        <v>361</v>
      </c>
      <c r="L163" s="6" t="s">
        <v>379</v>
      </c>
      <c r="M163" s="6" t="s">
        <v>380</v>
      </c>
      <c r="N163" s="6" t="s">
        <v>381</v>
      </c>
      <c r="O163" s="6" t="s">
        <v>382</v>
      </c>
      <c r="Q163" s="6" t="s">
        <v>383</v>
      </c>
    </row>
    <row r="164" spans="1:17" x14ac:dyDescent="0.25">
      <c r="A164" s="9">
        <v>62639000</v>
      </c>
      <c r="B164" s="2" t="s">
        <v>404</v>
      </c>
      <c r="C164" t="s">
        <v>442</v>
      </c>
      <c r="D164" t="s">
        <v>312</v>
      </c>
      <c r="E164" t="s">
        <v>317</v>
      </c>
      <c r="F164" t="s">
        <v>380</v>
      </c>
      <c r="G164" t="s">
        <v>467</v>
      </c>
      <c r="H164" t="s">
        <v>337</v>
      </c>
      <c r="I164" s="25" t="s">
        <v>361</v>
      </c>
      <c r="L164" s="6" t="s">
        <v>379</v>
      </c>
      <c r="M164" s="6" t="s">
        <v>380</v>
      </c>
      <c r="N164" s="6" t="s">
        <v>381</v>
      </c>
      <c r="O164" s="6" t="s">
        <v>382</v>
      </c>
      <c r="Q164" s="6" t="s">
        <v>383</v>
      </c>
    </row>
    <row r="165" spans="1:17" x14ac:dyDescent="0.25">
      <c r="A165" s="9">
        <v>62624000</v>
      </c>
      <c r="B165" s="2" t="s">
        <v>132</v>
      </c>
      <c r="C165" t="s">
        <v>442</v>
      </c>
      <c r="D165" t="s">
        <v>312</v>
      </c>
      <c r="E165" t="s">
        <v>317</v>
      </c>
      <c r="F165" t="s">
        <v>380</v>
      </c>
      <c r="G165" t="s">
        <v>467</v>
      </c>
      <c r="H165" t="s">
        <v>337</v>
      </c>
      <c r="I165" s="25" t="s">
        <v>361</v>
      </c>
      <c r="L165" s="6" t="s">
        <v>379</v>
      </c>
      <c r="M165" s="6" t="s">
        <v>380</v>
      </c>
      <c r="N165" s="6" t="s">
        <v>381</v>
      </c>
      <c r="O165" s="6" t="s">
        <v>382</v>
      </c>
      <c r="Q165" s="6" t="s">
        <v>383</v>
      </c>
    </row>
    <row r="166" spans="1:17" x14ac:dyDescent="0.25">
      <c r="A166" s="9">
        <v>62625000</v>
      </c>
      <c r="B166" s="2" t="s">
        <v>133</v>
      </c>
      <c r="C166" t="s">
        <v>442</v>
      </c>
      <c r="D166" t="s">
        <v>312</v>
      </c>
      <c r="E166" t="s">
        <v>317</v>
      </c>
      <c r="F166" t="s">
        <v>380</v>
      </c>
      <c r="G166" t="s">
        <v>467</v>
      </c>
      <c r="H166" t="s">
        <v>337</v>
      </c>
      <c r="I166" s="25" t="s">
        <v>361</v>
      </c>
      <c r="L166" s="6" t="s">
        <v>379</v>
      </c>
      <c r="M166" s="6" t="s">
        <v>380</v>
      </c>
      <c r="N166" s="6" t="s">
        <v>381</v>
      </c>
      <c r="O166" s="6" t="s">
        <v>382</v>
      </c>
      <c r="Q166" s="6" t="s">
        <v>383</v>
      </c>
    </row>
    <row r="167" spans="1:17" x14ac:dyDescent="0.25">
      <c r="A167" s="9">
        <v>62626000</v>
      </c>
      <c r="B167" s="2" t="s">
        <v>134</v>
      </c>
      <c r="C167" t="s">
        <v>442</v>
      </c>
      <c r="D167" t="s">
        <v>312</v>
      </c>
      <c r="E167" t="s">
        <v>317</v>
      </c>
      <c r="F167" t="s">
        <v>380</v>
      </c>
      <c r="G167" t="s">
        <v>467</v>
      </c>
      <c r="H167" t="s">
        <v>337</v>
      </c>
      <c r="I167" s="25" t="s">
        <v>361</v>
      </c>
      <c r="L167" s="6" t="s">
        <v>379</v>
      </c>
      <c r="M167" s="6" t="s">
        <v>380</v>
      </c>
      <c r="N167" s="6" t="s">
        <v>381</v>
      </c>
      <c r="O167" s="6" t="s">
        <v>382</v>
      </c>
      <c r="Q167" s="6" t="s">
        <v>383</v>
      </c>
    </row>
    <row r="168" spans="1:17" x14ac:dyDescent="0.25">
      <c r="A168" s="9">
        <v>62627000</v>
      </c>
      <c r="B168" s="2" t="s">
        <v>135</v>
      </c>
      <c r="C168" t="s">
        <v>442</v>
      </c>
      <c r="D168" t="s">
        <v>312</v>
      </c>
      <c r="E168" t="s">
        <v>317</v>
      </c>
      <c r="F168" t="s">
        <v>380</v>
      </c>
      <c r="G168" t="s">
        <v>467</v>
      </c>
      <c r="H168" t="s">
        <v>337</v>
      </c>
      <c r="I168" s="25" t="s">
        <v>361</v>
      </c>
      <c r="L168" s="6" t="s">
        <v>379</v>
      </c>
      <c r="M168" s="6" t="s">
        <v>380</v>
      </c>
      <c r="N168" s="6" t="s">
        <v>381</v>
      </c>
      <c r="O168" s="6" t="s">
        <v>382</v>
      </c>
      <c r="Q168" s="6" t="s">
        <v>383</v>
      </c>
    </row>
    <row r="169" spans="1:17" x14ac:dyDescent="0.25">
      <c r="A169" s="9">
        <v>62628000</v>
      </c>
      <c r="B169" s="2" t="s">
        <v>136</v>
      </c>
      <c r="C169" t="s">
        <v>442</v>
      </c>
      <c r="D169" t="s">
        <v>312</v>
      </c>
      <c r="E169" t="s">
        <v>317</v>
      </c>
      <c r="F169" t="s">
        <v>380</v>
      </c>
      <c r="G169" t="s">
        <v>467</v>
      </c>
      <c r="H169" t="s">
        <v>337</v>
      </c>
      <c r="I169" s="25" t="s">
        <v>361</v>
      </c>
      <c r="L169" s="6" t="s">
        <v>379</v>
      </c>
      <c r="M169" s="6" t="s">
        <v>380</v>
      </c>
      <c r="N169" s="6" t="s">
        <v>381</v>
      </c>
      <c r="O169" s="6" t="s">
        <v>382</v>
      </c>
      <c r="Q169" s="6" t="s">
        <v>383</v>
      </c>
    </row>
    <row r="170" spans="1:17" x14ac:dyDescent="0.25">
      <c r="A170" s="9">
        <v>62629000</v>
      </c>
      <c r="B170" s="2" t="s">
        <v>396</v>
      </c>
      <c r="C170" t="s">
        <v>442</v>
      </c>
      <c r="D170" t="s">
        <v>312</v>
      </c>
      <c r="E170" t="s">
        <v>317</v>
      </c>
      <c r="F170" t="s">
        <v>380</v>
      </c>
      <c r="G170" t="s">
        <v>467</v>
      </c>
      <c r="H170" t="s">
        <v>337</v>
      </c>
      <c r="I170" s="25" t="s">
        <v>361</v>
      </c>
      <c r="L170" s="6" t="s">
        <v>379</v>
      </c>
      <c r="M170" s="6" t="s">
        <v>380</v>
      </c>
      <c r="N170" s="6" t="s">
        <v>381</v>
      </c>
      <c r="O170" s="6" t="s">
        <v>382</v>
      </c>
      <c r="Q170" s="6" t="s">
        <v>383</v>
      </c>
    </row>
    <row r="171" spans="1:17" x14ac:dyDescent="0.25">
      <c r="A171" s="9">
        <v>62630000</v>
      </c>
      <c r="B171" s="2" t="s">
        <v>137</v>
      </c>
      <c r="C171" t="s">
        <v>442</v>
      </c>
      <c r="D171" t="s">
        <v>312</v>
      </c>
      <c r="E171" t="s">
        <v>317</v>
      </c>
      <c r="F171" t="s">
        <v>380</v>
      </c>
      <c r="G171" t="s">
        <v>467</v>
      </c>
      <c r="H171" t="s">
        <v>337</v>
      </c>
      <c r="I171" s="25" t="s">
        <v>361</v>
      </c>
      <c r="L171" s="6" t="s">
        <v>379</v>
      </c>
      <c r="M171" s="6" t="s">
        <v>380</v>
      </c>
      <c r="N171" s="6" t="s">
        <v>381</v>
      </c>
      <c r="O171" s="6" t="s">
        <v>382</v>
      </c>
      <c r="Q171" s="6" t="s">
        <v>383</v>
      </c>
    </row>
    <row r="172" spans="1:17" x14ac:dyDescent="0.25">
      <c r="A172" s="9">
        <v>62631000</v>
      </c>
      <c r="B172" s="2" t="s">
        <v>138</v>
      </c>
      <c r="C172" t="s">
        <v>442</v>
      </c>
      <c r="D172" t="s">
        <v>312</v>
      </c>
      <c r="E172" t="s">
        <v>317</v>
      </c>
      <c r="F172" t="s">
        <v>380</v>
      </c>
      <c r="G172" t="s">
        <v>467</v>
      </c>
      <c r="H172" t="s">
        <v>337</v>
      </c>
      <c r="I172" s="25" t="s">
        <v>361</v>
      </c>
      <c r="L172" s="6" t="s">
        <v>379</v>
      </c>
      <c r="M172" s="6" t="s">
        <v>380</v>
      </c>
      <c r="N172" s="6" t="s">
        <v>381</v>
      </c>
      <c r="O172" s="6" t="s">
        <v>382</v>
      </c>
      <c r="Q172" s="6" t="s">
        <v>383</v>
      </c>
    </row>
    <row r="173" spans="1:17" x14ac:dyDescent="0.25">
      <c r="A173" s="9">
        <v>62632000</v>
      </c>
      <c r="B173" s="2" t="s">
        <v>139</v>
      </c>
      <c r="C173" t="s">
        <v>442</v>
      </c>
      <c r="D173" t="s">
        <v>312</v>
      </c>
      <c r="E173" t="s">
        <v>317</v>
      </c>
      <c r="F173" t="s">
        <v>380</v>
      </c>
      <c r="G173" t="s">
        <v>467</v>
      </c>
      <c r="H173" t="s">
        <v>337</v>
      </c>
      <c r="I173" s="25" t="s">
        <v>361</v>
      </c>
      <c r="L173" s="6" t="s">
        <v>379</v>
      </c>
      <c r="M173" s="6" t="s">
        <v>380</v>
      </c>
      <c r="N173" s="6" t="s">
        <v>381</v>
      </c>
      <c r="O173" s="6" t="s">
        <v>382</v>
      </c>
      <c r="Q173" s="6" t="s">
        <v>383</v>
      </c>
    </row>
    <row r="174" spans="1:17" x14ac:dyDescent="0.25">
      <c r="A174" s="9">
        <v>62633000</v>
      </c>
      <c r="B174" s="2" t="s">
        <v>140</v>
      </c>
      <c r="C174" t="s">
        <v>442</v>
      </c>
      <c r="D174" t="s">
        <v>312</v>
      </c>
      <c r="E174" t="s">
        <v>317</v>
      </c>
      <c r="F174" t="s">
        <v>380</v>
      </c>
      <c r="G174" t="s">
        <v>467</v>
      </c>
      <c r="H174" t="s">
        <v>337</v>
      </c>
      <c r="I174" s="25" t="s">
        <v>361</v>
      </c>
      <c r="L174" s="6" t="s">
        <v>379</v>
      </c>
      <c r="M174" s="6" t="s">
        <v>380</v>
      </c>
      <c r="N174" s="6" t="s">
        <v>381</v>
      </c>
      <c r="O174" s="6" t="s">
        <v>382</v>
      </c>
      <c r="Q174" s="6" t="s">
        <v>383</v>
      </c>
    </row>
    <row r="175" spans="1:17" x14ac:dyDescent="0.25">
      <c r="A175" s="9">
        <v>62634000</v>
      </c>
      <c r="B175" s="2" t="s">
        <v>141</v>
      </c>
      <c r="C175" t="s">
        <v>442</v>
      </c>
      <c r="D175" t="s">
        <v>312</v>
      </c>
      <c r="E175" t="s">
        <v>317</v>
      </c>
      <c r="F175" t="s">
        <v>380</v>
      </c>
      <c r="G175" t="s">
        <v>467</v>
      </c>
      <c r="H175" t="s">
        <v>337</v>
      </c>
      <c r="I175" s="25" t="s">
        <v>361</v>
      </c>
      <c r="L175" s="6" t="s">
        <v>379</v>
      </c>
      <c r="M175" s="6" t="s">
        <v>380</v>
      </c>
      <c r="N175" s="6" t="s">
        <v>381</v>
      </c>
      <c r="O175" s="6" t="s">
        <v>382</v>
      </c>
      <c r="Q175" s="6" t="s">
        <v>383</v>
      </c>
    </row>
    <row r="176" spans="1:17" x14ac:dyDescent="0.25">
      <c r="A176" s="9">
        <v>62635000</v>
      </c>
      <c r="B176" s="2" t="s">
        <v>142</v>
      </c>
      <c r="C176" t="s">
        <v>442</v>
      </c>
      <c r="D176" t="s">
        <v>312</v>
      </c>
      <c r="E176" t="s">
        <v>317</v>
      </c>
      <c r="F176" t="s">
        <v>380</v>
      </c>
      <c r="G176" t="s">
        <v>467</v>
      </c>
      <c r="H176" t="s">
        <v>337</v>
      </c>
      <c r="I176" s="25" t="s">
        <v>361</v>
      </c>
      <c r="L176" s="6" t="s">
        <v>379</v>
      </c>
      <c r="M176" s="6" t="s">
        <v>380</v>
      </c>
      <c r="N176" s="6" t="s">
        <v>381</v>
      </c>
      <c r="O176" s="6" t="s">
        <v>382</v>
      </c>
      <c r="Q176" s="6" t="s">
        <v>383</v>
      </c>
    </row>
    <row r="177" spans="1:17" x14ac:dyDescent="0.25">
      <c r="A177" s="9">
        <v>62636000</v>
      </c>
      <c r="B177" s="2" t="s">
        <v>348</v>
      </c>
      <c r="C177" t="s">
        <v>442</v>
      </c>
      <c r="D177" t="s">
        <v>312</v>
      </c>
      <c r="E177" t="s">
        <v>317</v>
      </c>
      <c r="F177" t="s">
        <v>380</v>
      </c>
      <c r="G177" t="s">
        <v>467</v>
      </c>
      <c r="H177" t="s">
        <v>337</v>
      </c>
      <c r="I177" s="25" t="s">
        <v>361</v>
      </c>
      <c r="L177" s="6" t="s">
        <v>379</v>
      </c>
      <c r="M177" s="6" t="s">
        <v>380</v>
      </c>
      <c r="N177" s="6" t="s">
        <v>381</v>
      </c>
      <c r="O177" s="6" t="s">
        <v>382</v>
      </c>
      <c r="Q177" s="6" t="s">
        <v>383</v>
      </c>
    </row>
    <row r="178" spans="1:17" x14ac:dyDescent="0.25">
      <c r="A178" s="9">
        <v>62637000</v>
      </c>
      <c r="B178" s="2" t="s">
        <v>395</v>
      </c>
      <c r="C178" t="s">
        <v>442</v>
      </c>
      <c r="D178" t="s">
        <v>312</v>
      </c>
      <c r="E178" t="s">
        <v>317</v>
      </c>
      <c r="F178" t="s">
        <v>380</v>
      </c>
      <c r="G178" t="s">
        <v>467</v>
      </c>
      <c r="H178" t="s">
        <v>337</v>
      </c>
      <c r="I178" s="25" t="s">
        <v>361</v>
      </c>
      <c r="L178" s="6" t="s">
        <v>379</v>
      </c>
      <c r="M178" s="6" t="s">
        <v>380</v>
      </c>
      <c r="N178" s="6" t="s">
        <v>381</v>
      </c>
      <c r="O178" s="6" t="s">
        <v>382</v>
      </c>
      <c r="Q178" s="6" t="s">
        <v>383</v>
      </c>
    </row>
    <row r="179" spans="1:17" x14ac:dyDescent="0.25">
      <c r="A179" s="9">
        <v>62640000</v>
      </c>
      <c r="B179" s="2" t="s">
        <v>426</v>
      </c>
      <c r="C179" t="s">
        <v>442</v>
      </c>
      <c r="D179" t="s">
        <v>312</v>
      </c>
      <c r="E179" t="s">
        <v>317</v>
      </c>
      <c r="F179" t="s">
        <v>380</v>
      </c>
      <c r="G179" t="s">
        <v>467</v>
      </c>
      <c r="H179" t="s">
        <v>337</v>
      </c>
      <c r="I179" s="25" t="s">
        <v>361</v>
      </c>
      <c r="L179" s="6" t="s">
        <v>379</v>
      </c>
      <c r="M179" s="6" t="s">
        <v>380</v>
      </c>
      <c r="N179" s="6" t="s">
        <v>381</v>
      </c>
      <c r="O179" s="6" t="s">
        <v>382</v>
      </c>
      <c r="Q179" s="6" t="s">
        <v>383</v>
      </c>
    </row>
    <row r="180" spans="1:17" x14ac:dyDescent="0.25">
      <c r="A180" s="9">
        <v>62638000</v>
      </c>
      <c r="B180" s="2" t="s">
        <v>401</v>
      </c>
      <c r="C180" t="s">
        <v>442</v>
      </c>
      <c r="D180" t="s">
        <v>312</v>
      </c>
      <c r="E180" t="s">
        <v>317</v>
      </c>
      <c r="F180" t="s">
        <v>380</v>
      </c>
      <c r="G180" t="s">
        <v>467</v>
      </c>
      <c r="H180" t="s">
        <v>337</v>
      </c>
      <c r="I180" s="25" t="s">
        <v>361</v>
      </c>
      <c r="L180" s="6" t="s">
        <v>379</v>
      </c>
      <c r="M180" s="6" t="s">
        <v>380</v>
      </c>
      <c r="N180" s="6" t="s">
        <v>381</v>
      </c>
      <c r="O180" s="6" t="s">
        <v>382</v>
      </c>
      <c r="Q180" s="6" t="s">
        <v>383</v>
      </c>
    </row>
    <row r="181" spans="1:17" x14ac:dyDescent="0.25">
      <c r="A181" s="9">
        <v>62721000</v>
      </c>
      <c r="B181" s="2" t="s">
        <v>400</v>
      </c>
      <c r="C181" t="s">
        <v>441</v>
      </c>
      <c r="D181" t="s">
        <v>340</v>
      </c>
      <c r="E181" t="s">
        <v>340</v>
      </c>
      <c r="F181" t="s">
        <v>382</v>
      </c>
      <c r="G181" t="s">
        <v>468</v>
      </c>
      <c r="H181" t="s">
        <v>337</v>
      </c>
      <c r="I181" s="25" t="s">
        <v>361</v>
      </c>
      <c r="L181" s="6" t="s">
        <v>379</v>
      </c>
      <c r="M181" s="6" t="s">
        <v>380</v>
      </c>
      <c r="N181" s="6" t="s">
        <v>381</v>
      </c>
      <c r="O181" s="6" t="s">
        <v>382</v>
      </c>
      <c r="Q181" s="6" t="s">
        <v>383</v>
      </c>
    </row>
    <row r="182" spans="1:17" x14ac:dyDescent="0.25">
      <c r="A182" s="9">
        <v>62780000</v>
      </c>
      <c r="B182" s="2" t="s">
        <v>143</v>
      </c>
      <c r="C182" t="s">
        <v>441</v>
      </c>
      <c r="D182" t="s">
        <v>340</v>
      </c>
      <c r="E182" t="s">
        <v>340</v>
      </c>
      <c r="F182" t="s">
        <v>382</v>
      </c>
      <c r="G182" t="s">
        <v>468</v>
      </c>
      <c r="H182" t="s">
        <v>337</v>
      </c>
      <c r="I182" s="25" t="s">
        <v>361</v>
      </c>
      <c r="L182" s="6" t="s">
        <v>379</v>
      </c>
      <c r="M182" s="6" t="s">
        <v>380</v>
      </c>
      <c r="N182" s="6" t="s">
        <v>381</v>
      </c>
      <c r="O182" s="6" t="s">
        <v>382</v>
      </c>
      <c r="Q182" s="6" t="s">
        <v>383</v>
      </c>
    </row>
    <row r="183" spans="1:17" x14ac:dyDescent="0.25">
      <c r="A183" s="9">
        <v>62781000</v>
      </c>
      <c r="B183" s="2" t="s">
        <v>144</v>
      </c>
      <c r="C183" t="s">
        <v>441</v>
      </c>
      <c r="D183" t="s">
        <v>340</v>
      </c>
      <c r="E183" t="s">
        <v>340</v>
      </c>
      <c r="F183" t="s">
        <v>382</v>
      </c>
      <c r="G183" t="s">
        <v>468</v>
      </c>
      <c r="H183" t="s">
        <v>337</v>
      </c>
      <c r="I183" s="25" t="s">
        <v>361</v>
      </c>
      <c r="L183" s="6" t="s">
        <v>379</v>
      </c>
      <c r="M183" s="6" t="s">
        <v>380</v>
      </c>
      <c r="N183" s="6" t="s">
        <v>381</v>
      </c>
      <c r="O183" s="6" t="s">
        <v>382</v>
      </c>
      <c r="Q183" s="6" t="s">
        <v>383</v>
      </c>
    </row>
    <row r="184" spans="1:17" x14ac:dyDescent="0.25">
      <c r="A184" s="9">
        <v>62781500</v>
      </c>
      <c r="B184" s="2" t="s">
        <v>145</v>
      </c>
      <c r="C184" t="s">
        <v>441</v>
      </c>
      <c r="D184" t="s">
        <v>340</v>
      </c>
      <c r="E184" t="s">
        <v>340</v>
      </c>
      <c r="F184" t="s">
        <v>382</v>
      </c>
      <c r="G184" t="s">
        <v>468</v>
      </c>
      <c r="H184" t="s">
        <v>337</v>
      </c>
      <c r="I184" s="25" t="s">
        <v>361</v>
      </c>
      <c r="L184" s="6" t="s">
        <v>379</v>
      </c>
      <c r="M184" s="6" t="s">
        <v>380</v>
      </c>
      <c r="N184" s="6" t="s">
        <v>381</v>
      </c>
      <c r="O184" s="6" t="s">
        <v>382</v>
      </c>
      <c r="Q184" s="6" t="s">
        <v>383</v>
      </c>
    </row>
    <row r="185" spans="1:17" x14ac:dyDescent="0.25">
      <c r="A185" s="9">
        <v>62782000</v>
      </c>
      <c r="B185" s="2" t="s">
        <v>405</v>
      </c>
      <c r="C185" t="s">
        <v>441</v>
      </c>
      <c r="D185" t="s">
        <v>340</v>
      </c>
      <c r="E185" t="s">
        <v>340</v>
      </c>
      <c r="F185" t="s">
        <v>382</v>
      </c>
      <c r="G185" t="s">
        <v>468</v>
      </c>
      <c r="H185" t="s">
        <v>337</v>
      </c>
      <c r="I185" s="25" t="s">
        <v>361</v>
      </c>
      <c r="L185" s="6" t="s">
        <v>379</v>
      </c>
      <c r="M185" s="6" t="s">
        <v>380</v>
      </c>
      <c r="N185" s="6" t="s">
        <v>381</v>
      </c>
      <c r="O185" s="6" t="s">
        <v>382</v>
      </c>
      <c r="Q185" s="6" t="s">
        <v>383</v>
      </c>
    </row>
    <row r="186" spans="1:17" x14ac:dyDescent="0.25">
      <c r="A186" s="9">
        <v>62783000</v>
      </c>
      <c r="B186" s="2" t="s">
        <v>146</v>
      </c>
      <c r="C186" t="s">
        <v>441</v>
      </c>
      <c r="D186" t="s">
        <v>340</v>
      </c>
      <c r="E186" t="s">
        <v>340</v>
      </c>
      <c r="F186" t="s">
        <v>382</v>
      </c>
      <c r="G186" t="s">
        <v>468</v>
      </c>
      <c r="H186" t="s">
        <v>337</v>
      </c>
      <c r="I186" s="25" t="s">
        <v>361</v>
      </c>
      <c r="L186" s="6" t="s">
        <v>379</v>
      </c>
      <c r="M186" s="6" t="s">
        <v>380</v>
      </c>
      <c r="N186" s="6" t="s">
        <v>381</v>
      </c>
      <c r="O186" s="6" t="s">
        <v>382</v>
      </c>
      <c r="Q186" s="6" t="s">
        <v>383</v>
      </c>
    </row>
    <row r="187" spans="1:17" x14ac:dyDescent="0.25">
      <c r="A187" s="9">
        <v>62800000</v>
      </c>
      <c r="B187" s="2" t="s">
        <v>350</v>
      </c>
      <c r="C187" t="s">
        <v>442</v>
      </c>
      <c r="D187" t="s">
        <v>316</v>
      </c>
      <c r="E187" t="s">
        <v>317</v>
      </c>
      <c r="F187" t="s">
        <v>380</v>
      </c>
      <c r="G187" t="s">
        <v>467</v>
      </c>
      <c r="H187" t="s">
        <v>337</v>
      </c>
      <c r="I187" s="25" t="s">
        <v>361</v>
      </c>
      <c r="L187" s="6" t="s">
        <v>379</v>
      </c>
      <c r="M187" s="6" t="s">
        <v>380</v>
      </c>
      <c r="N187" s="6" t="s">
        <v>381</v>
      </c>
      <c r="O187" s="6" t="s">
        <v>382</v>
      </c>
      <c r="Q187" s="6" t="s">
        <v>383</v>
      </c>
    </row>
    <row r="188" spans="1:17" x14ac:dyDescent="0.25">
      <c r="A188" s="9">
        <v>62810000</v>
      </c>
      <c r="B188" s="2" t="s">
        <v>147</v>
      </c>
      <c r="C188" t="s">
        <v>442</v>
      </c>
      <c r="D188" t="s">
        <v>316</v>
      </c>
      <c r="E188" t="s">
        <v>317</v>
      </c>
      <c r="F188" t="s">
        <v>380</v>
      </c>
      <c r="G188" t="s">
        <v>467</v>
      </c>
      <c r="H188" t="s">
        <v>337</v>
      </c>
      <c r="I188" s="25" t="s">
        <v>361</v>
      </c>
      <c r="L188" s="6" t="s">
        <v>379</v>
      </c>
      <c r="M188" s="6" t="s">
        <v>380</v>
      </c>
      <c r="N188" s="6" t="s">
        <v>381</v>
      </c>
      <c r="O188" s="6" t="s">
        <v>382</v>
      </c>
      <c r="Q188" s="6" t="s">
        <v>383</v>
      </c>
    </row>
    <row r="189" spans="1:17" x14ac:dyDescent="0.25">
      <c r="A189" s="9">
        <v>62811000</v>
      </c>
      <c r="B189" s="2" t="s">
        <v>148</v>
      </c>
      <c r="C189" t="s">
        <v>442</v>
      </c>
      <c r="D189" t="s">
        <v>316</v>
      </c>
      <c r="E189" t="s">
        <v>317</v>
      </c>
      <c r="F189" t="s">
        <v>380</v>
      </c>
      <c r="G189" t="s">
        <v>467</v>
      </c>
      <c r="H189" t="s">
        <v>337</v>
      </c>
      <c r="I189" s="25" t="s">
        <v>361</v>
      </c>
      <c r="L189" s="6" t="s">
        <v>379</v>
      </c>
      <c r="M189" s="6" t="s">
        <v>380</v>
      </c>
      <c r="N189" s="6" t="s">
        <v>381</v>
      </c>
      <c r="O189" s="6" t="s">
        <v>382</v>
      </c>
      <c r="Q189" s="6" t="s">
        <v>383</v>
      </c>
    </row>
    <row r="190" spans="1:17" x14ac:dyDescent="0.25">
      <c r="A190" s="9">
        <v>62812000</v>
      </c>
      <c r="B190" s="2" t="s">
        <v>410</v>
      </c>
      <c r="C190" t="s">
        <v>442</v>
      </c>
      <c r="D190" t="s">
        <v>316</v>
      </c>
      <c r="E190" t="s">
        <v>317</v>
      </c>
      <c r="F190" t="s">
        <v>380</v>
      </c>
      <c r="G190" t="s">
        <v>467</v>
      </c>
      <c r="H190" t="s">
        <v>337</v>
      </c>
      <c r="I190" s="25" t="s">
        <v>361</v>
      </c>
      <c r="L190" s="6" t="s">
        <v>379</v>
      </c>
      <c r="M190" s="6" t="s">
        <v>380</v>
      </c>
      <c r="N190" s="6" t="s">
        <v>381</v>
      </c>
      <c r="O190" s="6" t="s">
        <v>382</v>
      </c>
      <c r="Q190" s="6" t="s">
        <v>383</v>
      </c>
    </row>
    <row r="191" spans="1:17" x14ac:dyDescent="0.25">
      <c r="A191" s="9">
        <v>62860000</v>
      </c>
      <c r="B191" s="2" t="s">
        <v>149</v>
      </c>
      <c r="C191" t="s">
        <v>442</v>
      </c>
      <c r="D191" t="s">
        <v>312</v>
      </c>
      <c r="E191" t="s">
        <v>320</v>
      </c>
      <c r="F191" t="s">
        <v>380</v>
      </c>
      <c r="G191" t="s">
        <v>467</v>
      </c>
      <c r="H191" t="s">
        <v>337</v>
      </c>
      <c r="I191" s="25" t="s">
        <v>361</v>
      </c>
      <c r="L191" s="6" t="s">
        <v>379</v>
      </c>
      <c r="M191" s="6" t="s">
        <v>380</v>
      </c>
      <c r="N191" s="6" t="s">
        <v>381</v>
      </c>
      <c r="O191" s="6" t="s">
        <v>382</v>
      </c>
      <c r="Q191" s="6" t="s">
        <v>383</v>
      </c>
    </row>
    <row r="192" spans="1:17" x14ac:dyDescent="0.25">
      <c r="A192" s="9">
        <v>63120000</v>
      </c>
      <c r="B192" s="2" t="s">
        <v>150</v>
      </c>
      <c r="C192" t="s">
        <v>437</v>
      </c>
      <c r="D192" t="s">
        <v>451</v>
      </c>
      <c r="E192" t="s">
        <v>452</v>
      </c>
      <c r="F192" t="s">
        <v>455</v>
      </c>
      <c r="G192" t="s">
        <v>466</v>
      </c>
      <c r="H192" t="s">
        <v>337</v>
      </c>
      <c r="I192" s="26" t="s">
        <v>321</v>
      </c>
      <c r="M192" s="6" t="s">
        <v>380</v>
      </c>
      <c r="N192" s="6" t="s">
        <v>381</v>
      </c>
      <c r="O192" s="6" t="s">
        <v>382</v>
      </c>
      <c r="Q192" s="6" t="s">
        <v>383</v>
      </c>
    </row>
    <row r="193" spans="1:17" x14ac:dyDescent="0.25">
      <c r="A193" s="9">
        <v>63121000</v>
      </c>
      <c r="B193" s="2" t="s">
        <v>151</v>
      </c>
      <c r="C193" t="s">
        <v>437</v>
      </c>
      <c r="D193" t="s">
        <v>451</v>
      </c>
      <c r="E193" t="s">
        <v>452</v>
      </c>
      <c r="F193" t="s">
        <v>455</v>
      </c>
      <c r="G193" t="s">
        <v>466</v>
      </c>
      <c r="H193" t="s">
        <v>337</v>
      </c>
      <c r="I193" s="26" t="s">
        <v>321</v>
      </c>
      <c r="M193" s="6" t="s">
        <v>380</v>
      </c>
      <c r="N193" s="6" t="s">
        <v>381</v>
      </c>
      <c r="O193" s="6" t="s">
        <v>382</v>
      </c>
      <c r="Q193" s="6" t="s">
        <v>383</v>
      </c>
    </row>
    <row r="194" spans="1:17" x14ac:dyDescent="0.25">
      <c r="A194" s="9">
        <v>63122000</v>
      </c>
      <c r="B194" s="2" t="s">
        <v>152</v>
      </c>
      <c r="C194" t="s">
        <v>437</v>
      </c>
      <c r="D194" t="s">
        <v>451</v>
      </c>
      <c r="E194" t="s">
        <v>452</v>
      </c>
      <c r="F194" t="s">
        <v>455</v>
      </c>
      <c r="G194" t="s">
        <v>466</v>
      </c>
      <c r="H194" t="s">
        <v>337</v>
      </c>
      <c r="I194" s="26" t="s">
        <v>321</v>
      </c>
      <c r="M194" s="6" t="s">
        <v>380</v>
      </c>
      <c r="N194" s="6" t="s">
        <v>381</v>
      </c>
      <c r="O194" s="6" t="s">
        <v>382</v>
      </c>
      <c r="Q194" s="6" t="s">
        <v>383</v>
      </c>
    </row>
    <row r="195" spans="1:17" x14ac:dyDescent="0.25">
      <c r="A195" s="9">
        <v>63124000</v>
      </c>
      <c r="B195" s="2" t="s">
        <v>153</v>
      </c>
      <c r="C195" t="s">
        <v>437</v>
      </c>
      <c r="D195" t="s">
        <v>451</v>
      </c>
      <c r="E195" t="s">
        <v>452</v>
      </c>
      <c r="F195" t="s">
        <v>455</v>
      </c>
      <c r="G195" t="s">
        <v>466</v>
      </c>
      <c r="H195" t="s">
        <v>337</v>
      </c>
      <c r="I195" s="26" t="s">
        <v>321</v>
      </c>
      <c r="M195" s="6" t="s">
        <v>380</v>
      </c>
      <c r="N195" s="6" t="s">
        <v>381</v>
      </c>
      <c r="O195" s="6" t="s">
        <v>382</v>
      </c>
      <c r="Q195" s="6" t="s">
        <v>383</v>
      </c>
    </row>
    <row r="196" spans="1:17" x14ac:dyDescent="0.25">
      <c r="A196" s="9">
        <v>63130000</v>
      </c>
      <c r="B196" s="2" t="s">
        <v>154</v>
      </c>
      <c r="C196" t="s">
        <v>437</v>
      </c>
      <c r="D196" t="s">
        <v>451</v>
      </c>
      <c r="E196" t="s">
        <v>452</v>
      </c>
      <c r="F196" t="s">
        <v>455</v>
      </c>
      <c r="G196" t="s">
        <v>466</v>
      </c>
      <c r="H196" t="s">
        <v>337</v>
      </c>
      <c r="I196" s="26" t="s">
        <v>321</v>
      </c>
      <c r="M196" s="6" t="s">
        <v>380</v>
      </c>
      <c r="N196" s="6" t="s">
        <v>381</v>
      </c>
      <c r="O196" s="6" t="s">
        <v>382</v>
      </c>
      <c r="Q196" s="6" t="s">
        <v>383</v>
      </c>
    </row>
    <row r="197" spans="1:17" x14ac:dyDescent="0.25">
      <c r="A197" s="9">
        <v>63131000</v>
      </c>
      <c r="B197" s="2" t="s">
        <v>155</v>
      </c>
      <c r="C197" t="s">
        <v>437</v>
      </c>
      <c r="D197" t="s">
        <v>451</v>
      </c>
      <c r="E197" t="s">
        <v>452</v>
      </c>
      <c r="F197" t="s">
        <v>455</v>
      </c>
      <c r="G197" t="s">
        <v>466</v>
      </c>
      <c r="H197" t="s">
        <v>337</v>
      </c>
      <c r="I197" s="26" t="s">
        <v>321</v>
      </c>
      <c r="M197" s="6" t="s">
        <v>380</v>
      </c>
      <c r="N197" s="6" t="s">
        <v>381</v>
      </c>
      <c r="O197" s="6" t="s">
        <v>382</v>
      </c>
      <c r="Q197" s="6" t="s">
        <v>383</v>
      </c>
    </row>
    <row r="198" spans="1:17" x14ac:dyDescent="0.25">
      <c r="A198" s="9">
        <v>63132000</v>
      </c>
      <c r="B198" s="2" t="s">
        <v>156</v>
      </c>
      <c r="C198" t="s">
        <v>437</v>
      </c>
      <c r="D198" t="s">
        <v>451</v>
      </c>
      <c r="E198" t="s">
        <v>452</v>
      </c>
      <c r="F198" t="s">
        <v>455</v>
      </c>
      <c r="G198" t="s">
        <v>466</v>
      </c>
      <c r="H198" t="s">
        <v>337</v>
      </c>
      <c r="I198" s="26" t="s">
        <v>321</v>
      </c>
      <c r="M198" s="6" t="s">
        <v>380</v>
      </c>
      <c r="N198" s="6" t="s">
        <v>381</v>
      </c>
      <c r="O198" s="6" t="s">
        <v>382</v>
      </c>
      <c r="Q198" s="6" t="s">
        <v>383</v>
      </c>
    </row>
    <row r="199" spans="1:17" x14ac:dyDescent="0.25">
      <c r="A199" s="9">
        <v>63133000</v>
      </c>
      <c r="B199" s="2" t="s">
        <v>157</v>
      </c>
      <c r="C199" t="s">
        <v>437</v>
      </c>
      <c r="D199" t="s">
        <v>451</v>
      </c>
      <c r="E199" t="s">
        <v>452</v>
      </c>
      <c r="F199" t="s">
        <v>455</v>
      </c>
      <c r="G199" t="s">
        <v>466</v>
      </c>
      <c r="H199" t="s">
        <v>337</v>
      </c>
      <c r="I199" s="26" t="s">
        <v>321</v>
      </c>
      <c r="M199" s="6" t="s">
        <v>380</v>
      </c>
      <c r="N199" s="6" t="s">
        <v>381</v>
      </c>
      <c r="O199" s="6" t="s">
        <v>382</v>
      </c>
      <c r="Q199" s="6" t="s">
        <v>383</v>
      </c>
    </row>
    <row r="200" spans="1:17" x14ac:dyDescent="0.25">
      <c r="A200" s="9">
        <v>63134000</v>
      </c>
      <c r="B200" s="2" t="s">
        <v>158</v>
      </c>
      <c r="C200" t="s">
        <v>437</v>
      </c>
      <c r="D200" t="s">
        <v>451</v>
      </c>
      <c r="E200" t="s">
        <v>452</v>
      </c>
      <c r="F200" t="s">
        <v>455</v>
      </c>
      <c r="G200" t="s">
        <v>466</v>
      </c>
      <c r="H200" t="s">
        <v>337</v>
      </c>
      <c r="I200" s="26" t="s">
        <v>321</v>
      </c>
      <c r="M200" s="6" t="s">
        <v>380</v>
      </c>
      <c r="N200" s="6" t="s">
        <v>381</v>
      </c>
      <c r="O200" s="6" t="s">
        <v>382</v>
      </c>
      <c r="Q200" s="6" t="s">
        <v>383</v>
      </c>
    </row>
    <row r="201" spans="1:17" x14ac:dyDescent="0.25">
      <c r="A201" s="9">
        <v>63321000</v>
      </c>
      <c r="B201" s="2" t="s">
        <v>159</v>
      </c>
      <c r="C201" t="s">
        <v>437</v>
      </c>
      <c r="D201" t="s">
        <v>451</v>
      </c>
      <c r="E201" t="s">
        <v>452</v>
      </c>
      <c r="F201" t="s">
        <v>455</v>
      </c>
      <c r="G201" t="s">
        <v>466</v>
      </c>
      <c r="H201" t="s">
        <v>337</v>
      </c>
      <c r="I201" s="26" t="s">
        <v>321</v>
      </c>
      <c r="M201" s="6" t="s">
        <v>380</v>
      </c>
      <c r="N201" s="6" t="s">
        <v>381</v>
      </c>
      <c r="O201" s="6" t="s">
        <v>382</v>
      </c>
      <c r="Q201" s="6" t="s">
        <v>383</v>
      </c>
    </row>
    <row r="202" spans="1:17" x14ac:dyDescent="0.25">
      <c r="A202" s="9">
        <v>63340000</v>
      </c>
      <c r="B202" s="2" t="s">
        <v>160</v>
      </c>
      <c r="C202" t="s">
        <v>437</v>
      </c>
      <c r="D202" t="s">
        <v>451</v>
      </c>
      <c r="E202" t="s">
        <v>452</v>
      </c>
      <c r="F202" t="s">
        <v>455</v>
      </c>
      <c r="G202" t="s">
        <v>466</v>
      </c>
      <c r="H202" t="s">
        <v>337</v>
      </c>
      <c r="I202" s="26" t="s">
        <v>321</v>
      </c>
      <c r="M202" s="6" t="s">
        <v>380</v>
      </c>
      <c r="N202" s="6" t="s">
        <v>381</v>
      </c>
      <c r="O202" s="6" t="s">
        <v>382</v>
      </c>
      <c r="Q202" s="6" t="s">
        <v>383</v>
      </c>
    </row>
    <row r="203" spans="1:17" x14ac:dyDescent="0.25">
      <c r="A203" s="9">
        <v>63341000</v>
      </c>
      <c r="B203" s="2" t="s">
        <v>160</v>
      </c>
      <c r="C203" t="s">
        <v>437</v>
      </c>
      <c r="D203" t="s">
        <v>451</v>
      </c>
      <c r="E203" t="s">
        <v>452</v>
      </c>
      <c r="F203" t="s">
        <v>455</v>
      </c>
      <c r="G203" t="s">
        <v>466</v>
      </c>
      <c r="H203" t="s">
        <v>337</v>
      </c>
      <c r="I203" s="26" t="s">
        <v>321</v>
      </c>
      <c r="M203" s="6" t="s">
        <v>380</v>
      </c>
      <c r="N203" s="6" t="s">
        <v>381</v>
      </c>
      <c r="O203" s="6" t="s">
        <v>382</v>
      </c>
      <c r="Q203" s="6" t="s">
        <v>383</v>
      </c>
    </row>
    <row r="204" spans="1:17" x14ac:dyDescent="0.25">
      <c r="A204" s="9">
        <v>63342000</v>
      </c>
      <c r="B204" s="2" t="s">
        <v>160</v>
      </c>
      <c r="C204" t="s">
        <v>437</v>
      </c>
      <c r="D204" t="s">
        <v>451</v>
      </c>
      <c r="E204" t="s">
        <v>452</v>
      </c>
      <c r="F204" t="s">
        <v>455</v>
      </c>
      <c r="G204" t="s">
        <v>466</v>
      </c>
      <c r="H204" t="s">
        <v>337</v>
      </c>
      <c r="I204" s="26" t="s">
        <v>321</v>
      </c>
      <c r="M204" s="6" t="s">
        <v>380</v>
      </c>
      <c r="N204" s="6" t="s">
        <v>381</v>
      </c>
      <c r="O204" s="6" t="s">
        <v>382</v>
      </c>
      <c r="Q204" s="6" t="s">
        <v>383</v>
      </c>
    </row>
    <row r="205" spans="1:17" x14ac:dyDescent="0.25">
      <c r="A205" s="9">
        <v>63343000</v>
      </c>
      <c r="B205" s="2" t="s">
        <v>160</v>
      </c>
      <c r="C205" t="s">
        <v>437</v>
      </c>
      <c r="D205" t="s">
        <v>451</v>
      </c>
      <c r="E205" t="s">
        <v>452</v>
      </c>
      <c r="F205" t="s">
        <v>455</v>
      </c>
      <c r="G205" t="s">
        <v>466</v>
      </c>
      <c r="H205" t="s">
        <v>337</v>
      </c>
      <c r="I205" s="26" t="s">
        <v>321</v>
      </c>
      <c r="M205" s="6" t="s">
        <v>380</v>
      </c>
      <c r="N205" s="6" t="s">
        <v>381</v>
      </c>
      <c r="O205" s="6" t="s">
        <v>382</v>
      </c>
      <c r="Q205" s="6" t="s">
        <v>383</v>
      </c>
    </row>
    <row r="206" spans="1:17" x14ac:dyDescent="0.25">
      <c r="A206" s="9">
        <v>63344000</v>
      </c>
      <c r="B206" s="2" t="s">
        <v>160</v>
      </c>
      <c r="C206" t="s">
        <v>437</v>
      </c>
      <c r="D206" t="s">
        <v>451</v>
      </c>
      <c r="E206" t="s">
        <v>452</v>
      </c>
      <c r="F206" t="s">
        <v>455</v>
      </c>
      <c r="G206" t="s">
        <v>466</v>
      </c>
      <c r="H206" t="s">
        <v>337</v>
      </c>
      <c r="I206" s="26" t="s">
        <v>321</v>
      </c>
      <c r="M206" s="6" t="s">
        <v>380</v>
      </c>
      <c r="N206" s="6" t="s">
        <v>381</v>
      </c>
      <c r="O206" s="6" t="s">
        <v>382</v>
      </c>
      <c r="Q206" s="6" t="s">
        <v>383</v>
      </c>
    </row>
    <row r="207" spans="1:17" x14ac:dyDescent="0.25">
      <c r="A207" s="9">
        <v>63512000</v>
      </c>
      <c r="B207" s="2" t="s">
        <v>161</v>
      </c>
      <c r="C207" t="s">
        <v>442</v>
      </c>
      <c r="D207" t="s">
        <v>316</v>
      </c>
      <c r="E207" t="s">
        <v>321</v>
      </c>
      <c r="F207" t="s">
        <v>380</v>
      </c>
      <c r="G207" t="s">
        <v>467</v>
      </c>
      <c r="H207" t="s">
        <v>337</v>
      </c>
      <c r="I207" s="26" t="s">
        <v>321</v>
      </c>
      <c r="M207" s="6" t="s">
        <v>380</v>
      </c>
      <c r="N207" s="6" t="s">
        <v>381</v>
      </c>
      <c r="O207" s="6" t="s">
        <v>382</v>
      </c>
      <c r="Q207" s="6" t="s">
        <v>383</v>
      </c>
    </row>
    <row r="208" spans="1:17" x14ac:dyDescent="0.25">
      <c r="A208" s="9">
        <v>63513000</v>
      </c>
      <c r="B208" s="2" t="s">
        <v>162</v>
      </c>
      <c r="C208" t="s">
        <v>442</v>
      </c>
      <c r="D208" t="s">
        <v>316</v>
      </c>
      <c r="E208" t="s">
        <v>321</v>
      </c>
      <c r="F208" t="s">
        <v>380</v>
      </c>
      <c r="G208" t="s">
        <v>467</v>
      </c>
      <c r="H208" t="s">
        <v>337</v>
      </c>
      <c r="I208" s="26" t="s">
        <v>321</v>
      </c>
      <c r="M208" s="6" t="s">
        <v>380</v>
      </c>
      <c r="N208" s="6" t="s">
        <v>381</v>
      </c>
      <c r="O208" s="6" t="s">
        <v>382</v>
      </c>
      <c r="Q208" s="6" t="s">
        <v>383</v>
      </c>
    </row>
    <row r="209" spans="1:17" x14ac:dyDescent="0.25">
      <c r="A209" s="9">
        <v>63514000</v>
      </c>
      <c r="B209" s="2" t="s">
        <v>163</v>
      </c>
      <c r="C209" t="s">
        <v>442</v>
      </c>
      <c r="D209" t="s">
        <v>316</v>
      </c>
      <c r="E209" t="s">
        <v>321</v>
      </c>
      <c r="F209" t="s">
        <v>380</v>
      </c>
      <c r="G209" t="s">
        <v>467</v>
      </c>
      <c r="H209" t="s">
        <v>337</v>
      </c>
      <c r="I209" s="26" t="s">
        <v>321</v>
      </c>
      <c r="M209" s="6" t="s">
        <v>380</v>
      </c>
      <c r="N209" s="6" t="s">
        <v>381</v>
      </c>
      <c r="O209" s="6" t="s">
        <v>382</v>
      </c>
      <c r="Q209" s="6" t="s">
        <v>383</v>
      </c>
    </row>
    <row r="210" spans="1:17" x14ac:dyDescent="0.25">
      <c r="A210" s="9">
        <v>63515000</v>
      </c>
      <c r="B210" s="2" t="s">
        <v>164</v>
      </c>
      <c r="C210" t="s">
        <v>442</v>
      </c>
      <c r="D210" t="s">
        <v>316</v>
      </c>
      <c r="E210" t="s">
        <v>321</v>
      </c>
      <c r="F210" t="s">
        <v>380</v>
      </c>
      <c r="G210" t="s">
        <v>467</v>
      </c>
      <c r="H210" t="s">
        <v>337</v>
      </c>
      <c r="I210" s="26" t="s">
        <v>321</v>
      </c>
      <c r="M210" s="6" t="s">
        <v>380</v>
      </c>
      <c r="N210" s="6" t="s">
        <v>381</v>
      </c>
      <c r="O210" s="6" t="s">
        <v>382</v>
      </c>
      <c r="Q210" s="6" t="s">
        <v>383</v>
      </c>
    </row>
    <row r="211" spans="1:17" x14ac:dyDescent="0.25">
      <c r="A211" s="9">
        <v>63515100</v>
      </c>
      <c r="B211" s="2" t="s">
        <v>165</v>
      </c>
      <c r="C211" t="s">
        <v>442</v>
      </c>
      <c r="D211" t="s">
        <v>316</v>
      </c>
      <c r="E211" t="s">
        <v>321</v>
      </c>
      <c r="F211" t="s">
        <v>380</v>
      </c>
      <c r="G211" t="s">
        <v>467</v>
      </c>
      <c r="H211" t="s">
        <v>337</v>
      </c>
      <c r="I211" s="26" t="s">
        <v>321</v>
      </c>
      <c r="M211" s="6" t="s">
        <v>380</v>
      </c>
      <c r="N211" s="6" t="s">
        <v>381</v>
      </c>
      <c r="O211" s="6" t="s">
        <v>382</v>
      </c>
      <c r="Q211" s="6" t="s">
        <v>383</v>
      </c>
    </row>
    <row r="212" spans="1:17" x14ac:dyDescent="0.25">
      <c r="A212" s="9">
        <v>63516000</v>
      </c>
      <c r="B212" s="2" t="s">
        <v>166</v>
      </c>
      <c r="C212" t="s">
        <v>442</v>
      </c>
      <c r="D212" t="s">
        <v>316</v>
      </c>
      <c r="E212" t="s">
        <v>321</v>
      </c>
      <c r="F212" t="s">
        <v>380</v>
      </c>
      <c r="G212" t="s">
        <v>467</v>
      </c>
      <c r="H212" t="s">
        <v>337</v>
      </c>
      <c r="I212" s="26" t="s">
        <v>321</v>
      </c>
      <c r="M212" s="6" t="s">
        <v>380</v>
      </c>
      <c r="N212" s="6" t="s">
        <v>381</v>
      </c>
      <c r="O212" s="6" t="s">
        <v>382</v>
      </c>
      <c r="Q212" s="6" t="s">
        <v>383</v>
      </c>
    </row>
    <row r="213" spans="1:17" x14ac:dyDescent="0.25">
      <c r="A213" s="9">
        <v>63540000</v>
      </c>
      <c r="B213" s="2" t="s">
        <v>167</v>
      </c>
      <c r="C213" t="s">
        <v>442</v>
      </c>
      <c r="D213" t="s">
        <v>316</v>
      </c>
      <c r="E213" t="s">
        <v>321</v>
      </c>
      <c r="F213" t="s">
        <v>380</v>
      </c>
      <c r="G213" t="s">
        <v>467</v>
      </c>
      <c r="H213" t="s">
        <v>337</v>
      </c>
      <c r="I213" s="26" t="s">
        <v>321</v>
      </c>
      <c r="M213" s="6" t="s">
        <v>380</v>
      </c>
      <c r="N213" s="6" t="s">
        <v>381</v>
      </c>
      <c r="O213" s="6" t="s">
        <v>382</v>
      </c>
      <c r="Q213" s="6" t="s">
        <v>383</v>
      </c>
    </row>
    <row r="214" spans="1:17" x14ac:dyDescent="0.25">
      <c r="A214" s="9">
        <v>63710000</v>
      </c>
      <c r="B214" s="2" t="s">
        <v>168</v>
      </c>
      <c r="C214" t="s">
        <v>442</v>
      </c>
      <c r="D214" t="s">
        <v>316</v>
      </c>
      <c r="E214" t="s">
        <v>321</v>
      </c>
      <c r="F214" t="s">
        <v>380</v>
      </c>
      <c r="G214" t="s">
        <v>467</v>
      </c>
      <c r="H214" t="s">
        <v>337</v>
      </c>
      <c r="I214" s="26" t="s">
        <v>321</v>
      </c>
      <c r="M214" s="6" t="s">
        <v>380</v>
      </c>
      <c r="N214" s="6" t="s">
        <v>381</v>
      </c>
      <c r="O214" s="6" t="s">
        <v>382</v>
      </c>
      <c r="Q214" s="6" t="s">
        <v>383</v>
      </c>
    </row>
    <row r="215" spans="1:17" x14ac:dyDescent="0.25">
      <c r="A215" s="9">
        <v>63730000</v>
      </c>
      <c r="B215" s="2" t="s">
        <v>169</v>
      </c>
      <c r="C215" t="s">
        <v>442</v>
      </c>
      <c r="D215" t="s">
        <v>316</v>
      </c>
      <c r="E215" t="s">
        <v>321</v>
      </c>
      <c r="F215" t="s">
        <v>380</v>
      </c>
      <c r="G215" t="s">
        <v>467</v>
      </c>
      <c r="H215" t="s">
        <v>337</v>
      </c>
      <c r="I215" s="26" t="s">
        <v>321</v>
      </c>
      <c r="M215" s="6" t="s">
        <v>380</v>
      </c>
      <c r="N215" s="6" t="s">
        <v>381</v>
      </c>
      <c r="O215" s="6" t="s">
        <v>382</v>
      </c>
      <c r="Q215" s="6" t="s">
        <v>383</v>
      </c>
    </row>
    <row r="216" spans="1:17" x14ac:dyDescent="0.25">
      <c r="A216" s="9">
        <v>63780000</v>
      </c>
      <c r="B216" s="2" t="s">
        <v>170</v>
      </c>
      <c r="C216" t="s">
        <v>442</v>
      </c>
      <c r="D216" t="s">
        <v>316</v>
      </c>
      <c r="E216" t="s">
        <v>321</v>
      </c>
      <c r="F216" t="s">
        <v>380</v>
      </c>
      <c r="G216" t="s">
        <v>467</v>
      </c>
      <c r="H216" t="s">
        <v>337</v>
      </c>
      <c r="I216" s="26" t="s">
        <v>321</v>
      </c>
      <c r="M216" s="6" t="s">
        <v>380</v>
      </c>
      <c r="N216" s="6" t="s">
        <v>381</v>
      </c>
      <c r="O216" s="6" t="s">
        <v>382</v>
      </c>
      <c r="Q216" s="6" t="s">
        <v>383</v>
      </c>
    </row>
    <row r="217" spans="1:17" x14ac:dyDescent="0.25">
      <c r="A217" s="9">
        <v>64110000</v>
      </c>
      <c r="B217" s="2" t="s">
        <v>171</v>
      </c>
      <c r="C217" t="s">
        <v>437</v>
      </c>
      <c r="D217" t="s">
        <v>451</v>
      </c>
      <c r="E217" t="s">
        <v>452</v>
      </c>
      <c r="F217" t="s">
        <v>455</v>
      </c>
      <c r="G217" t="s">
        <v>466</v>
      </c>
      <c r="H217" t="s">
        <v>337</v>
      </c>
      <c r="I217" s="26" t="s">
        <v>321</v>
      </c>
      <c r="M217" s="6" t="s">
        <v>380</v>
      </c>
      <c r="N217" s="6" t="s">
        <v>381</v>
      </c>
      <c r="O217" s="6" t="s">
        <v>382</v>
      </c>
      <c r="Q217" s="6" t="s">
        <v>383</v>
      </c>
    </row>
    <row r="218" spans="1:17" x14ac:dyDescent="0.25">
      <c r="A218" s="9">
        <v>64110099</v>
      </c>
      <c r="B218" s="2" t="s">
        <v>427</v>
      </c>
      <c r="C218" t="s">
        <v>437</v>
      </c>
      <c r="D218" t="s">
        <v>451</v>
      </c>
      <c r="E218" t="s">
        <v>452</v>
      </c>
      <c r="F218" t="s">
        <v>455</v>
      </c>
      <c r="G218" t="s">
        <v>466</v>
      </c>
      <c r="H218" t="s">
        <v>337</v>
      </c>
      <c r="I218" s="26" t="s">
        <v>362</v>
      </c>
      <c r="M218" s="6" t="s">
        <v>380</v>
      </c>
      <c r="N218" s="6" t="s">
        <v>381</v>
      </c>
      <c r="O218" s="6" t="s">
        <v>382</v>
      </c>
      <c r="Q218" s="6" t="s">
        <v>383</v>
      </c>
    </row>
    <row r="219" spans="1:17" x14ac:dyDescent="0.25">
      <c r="A219" s="9">
        <v>64120099</v>
      </c>
      <c r="B219" s="2" t="s">
        <v>428</v>
      </c>
      <c r="C219" t="s">
        <v>442</v>
      </c>
      <c r="D219" t="s">
        <v>433</v>
      </c>
      <c r="E219" t="s">
        <v>452</v>
      </c>
      <c r="F219" t="s">
        <v>380</v>
      </c>
      <c r="G219" t="s">
        <v>467</v>
      </c>
      <c r="H219" t="s">
        <v>337</v>
      </c>
      <c r="I219" s="26" t="s">
        <v>362</v>
      </c>
      <c r="M219" s="6" t="s">
        <v>380</v>
      </c>
      <c r="N219" s="6" t="s">
        <v>381</v>
      </c>
      <c r="O219" s="6" t="s">
        <v>382</v>
      </c>
      <c r="Q219" s="6" t="s">
        <v>383</v>
      </c>
    </row>
    <row r="220" spans="1:17" x14ac:dyDescent="0.25">
      <c r="A220" s="9">
        <v>64111000</v>
      </c>
      <c r="B220" s="2" t="s">
        <v>172</v>
      </c>
      <c r="C220" t="s">
        <v>437</v>
      </c>
      <c r="D220" t="s">
        <v>451</v>
      </c>
      <c r="E220" t="s">
        <v>452</v>
      </c>
      <c r="F220" t="s">
        <v>455</v>
      </c>
      <c r="G220" t="s">
        <v>466</v>
      </c>
      <c r="H220" t="s">
        <v>337</v>
      </c>
      <c r="I220" s="26" t="s">
        <v>362</v>
      </c>
      <c r="M220" s="6" t="s">
        <v>380</v>
      </c>
      <c r="N220" s="6" t="s">
        <v>381</v>
      </c>
      <c r="O220" s="6" t="s">
        <v>382</v>
      </c>
      <c r="Q220" s="6" t="s">
        <v>383</v>
      </c>
    </row>
    <row r="221" spans="1:17" x14ac:dyDescent="0.25">
      <c r="A221" s="9">
        <v>64112000</v>
      </c>
      <c r="B221" s="2" t="s">
        <v>173</v>
      </c>
      <c r="C221" t="s">
        <v>437</v>
      </c>
      <c r="D221" t="s">
        <v>451</v>
      </c>
      <c r="E221" t="s">
        <v>452</v>
      </c>
      <c r="F221" t="s">
        <v>455</v>
      </c>
      <c r="G221" t="s">
        <v>466</v>
      </c>
      <c r="H221" t="s">
        <v>337</v>
      </c>
      <c r="I221" s="26" t="s">
        <v>362</v>
      </c>
      <c r="M221" s="6" t="s">
        <v>380</v>
      </c>
      <c r="N221" s="6" t="s">
        <v>381</v>
      </c>
      <c r="O221" s="6" t="s">
        <v>382</v>
      </c>
      <c r="Q221" s="6" t="s">
        <v>383</v>
      </c>
    </row>
    <row r="222" spans="1:17" x14ac:dyDescent="0.25">
      <c r="A222" s="9">
        <v>64114000</v>
      </c>
      <c r="B222" s="2" t="s">
        <v>174</v>
      </c>
      <c r="C222" t="s">
        <v>437</v>
      </c>
      <c r="D222" t="s">
        <v>451</v>
      </c>
      <c r="E222" t="s">
        <v>452</v>
      </c>
      <c r="F222" t="s">
        <v>455</v>
      </c>
      <c r="G222" t="s">
        <v>466</v>
      </c>
      <c r="H222" t="s">
        <v>337</v>
      </c>
      <c r="I222" s="26" t="s">
        <v>362</v>
      </c>
      <c r="M222" s="6" t="s">
        <v>380</v>
      </c>
      <c r="N222" s="6" t="s">
        <v>381</v>
      </c>
      <c r="O222" s="6" t="s">
        <v>382</v>
      </c>
      <c r="Q222" s="6" t="s">
        <v>383</v>
      </c>
    </row>
    <row r="223" spans="1:17" x14ac:dyDescent="0.25">
      <c r="A223" s="9">
        <v>64120000</v>
      </c>
      <c r="B223" s="2" t="s">
        <v>431</v>
      </c>
      <c r="C223" t="s">
        <v>437</v>
      </c>
      <c r="D223" t="s">
        <v>451</v>
      </c>
      <c r="E223" t="s">
        <v>452</v>
      </c>
      <c r="F223" t="s">
        <v>455</v>
      </c>
      <c r="G223" t="s">
        <v>466</v>
      </c>
      <c r="H223" t="s">
        <v>337</v>
      </c>
      <c r="I223" s="26" t="s">
        <v>362</v>
      </c>
      <c r="M223" s="6" t="s">
        <v>380</v>
      </c>
      <c r="N223" s="6" t="s">
        <v>381</v>
      </c>
      <c r="O223" s="6" t="s">
        <v>382</v>
      </c>
      <c r="Q223" s="6" t="s">
        <v>383</v>
      </c>
    </row>
    <row r="224" spans="1:17" x14ac:dyDescent="0.25">
      <c r="A224" s="9">
        <v>64121000</v>
      </c>
      <c r="B224" s="2" t="s">
        <v>175</v>
      </c>
      <c r="C224" t="s">
        <v>437</v>
      </c>
      <c r="D224" t="s">
        <v>451</v>
      </c>
      <c r="E224" t="s">
        <v>452</v>
      </c>
      <c r="F224" t="s">
        <v>455</v>
      </c>
      <c r="G224" t="s">
        <v>466</v>
      </c>
      <c r="H224" t="s">
        <v>337</v>
      </c>
      <c r="I224" s="26" t="s">
        <v>362</v>
      </c>
      <c r="M224" s="6" t="s">
        <v>380</v>
      </c>
      <c r="N224" s="6" t="s">
        <v>381</v>
      </c>
      <c r="O224" s="6" t="s">
        <v>382</v>
      </c>
      <c r="Q224" s="6" t="s">
        <v>383</v>
      </c>
    </row>
    <row r="225" spans="1:17" x14ac:dyDescent="0.25">
      <c r="A225" s="9">
        <v>64122000</v>
      </c>
      <c r="B225" s="2" t="s">
        <v>176</v>
      </c>
      <c r="C225" t="s">
        <v>442</v>
      </c>
      <c r="D225" t="s">
        <v>433</v>
      </c>
      <c r="E225" t="s">
        <v>452</v>
      </c>
      <c r="F225" t="s">
        <v>380</v>
      </c>
      <c r="G225" t="s">
        <v>467</v>
      </c>
      <c r="H225" t="s">
        <v>337</v>
      </c>
      <c r="I225" s="26" t="s">
        <v>362</v>
      </c>
      <c r="M225" s="6" t="s">
        <v>380</v>
      </c>
      <c r="N225" s="6" t="s">
        <v>381</v>
      </c>
      <c r="O225" s="6" t="s">
        <v>382</v>
      </c>
      <c r="Q225" s="6" t="s">
        <v>383</v>
      </c>
    </row>
    <row r="226" spans="1:17" x14ac:dyDescent="0.25">
      <c r="A226" s="9">
        <v>64124000</v>
      </c>
      <c r="B226" s="2" t="s">
        <v>175</v>
      </c>
      <c r="C226" t="s">
        <v>437</v>
      </c>
      <c r="D226" t="s">
        <v>451</v>
      </c>
      <c r="E226" t="s">
        <v>452</v>
      </c>
      <c r="F226" t="s">
        <v>455</v>
      </c>
      <c r="G226" t="s">
        <v>466</v>
      </c>
      <c r="H226" t="s">
        <v>337</v>
      </c>
      <c r="I226" s="26" t="s">
        <v>362</v>
      </c>
      <c r="M226" s="6" t="s">
        <v>380</v>
      </c>
      <c r="N226" s="6" t="s">
        <v>381</v>
      </c>
      <c r="O226" s="6" t="s">
        <v>382</v>
      </c>
      <c r="Q226" s="6" t="s">
        <v>383</v>
      </c>
    </row>
    <row r="227" spans="1:17" x14ac:dyDescent="0.25">
      <c r="A227" s="9">
        <v>64140000</v>
      </c>
      <c r="B227" s="2" t="s">
        <v>177</v>
      </c>
      <c r="C227" t="s">
        <v>437</v>
      </c>
      <c r="D227" t="s">
        <v>451</v>
      </c>
      <c r="E227" t="s">
        <v>452</v>
      </c>
      <c r="F227" t="s">
        <v>455</v>
      </c>
      <c r="G227" t="s">
        <v>466</v>
      </c>
      <c r="H227" t="s">
        <v>337</v>
      </c>
      <c r="I227" s="26" t="s">
        <v>362</v>
      </c>
      <c r="M227" s="6" t="s">
        <v>380</v>
      </c>
      <c r="N227" s="6" t="s">
        <v>381</v>
      </c>
      <c r="O227" s="6" t="s">
        <v>382</v>
      </c>
      <c r="Q227" s="6" t="s">
        <v>383</v>
      </c>
    </row>
    <row r="228" spans="1:17" x14ac:dyDescent="0.25">
      <c r="A228" s="9">
        <v>64141000</v>
      </c>
      <c r="B228" s="2" t="s">
        <v>178</v>
      </c>
      <c r="C228" t="s">
        <v>437</v>
      </c>
      <c r="D228" t="s">
        <v>451</v>
      </c>
      <c r="E228" t="s">
        <v>452</v>
      </c>
      <c r="F228" t="s">
        <v>455</v>
      </c>
      <c r="G228" t="s">
        <v>466</v>
      </c>
      <c r="H228" t="s">
        <v>337</v>
      </c>
      <c r="I228" s="26" t="s">
        <v>362</v>
      </c>
      <c r="M228" s="6" t="s">
        <v>380</v>
      </c>
      <c r="N228" s="6" t="s">
        <v>381</v>
      </c>
      <c r="O228" s="6" t="s">
        <v>382</v>
      </c>
      <c r="Q228" s="6" t="s">
        <v>383</v>
      </c>
    </row>
    <row r="229" spans="1:17" x14ac:dyDescent="0.25">
      <c r="A229" s="9">
        <v>64160000</v>
      </c>
      <c r="B229" s="2" t="s">
        <v>459</v>
      </c>
      <c r="C229" t="s">
        <v>442</v>
      </c>
      <c r="D229" t="s">
        <v>433</v>
      </c>
      <c r="E229" t="s">
        <v>452</v>
      </c>
      <c r="F229" t="s">
        <v>380</v>
      </c>
      <c r="G229" t="s">
        <v>467</v>
      </c>
      <c r="H229" t="s">
        <v>337</v>
      </c>
      <c r="I229" s="26" t="s">
        <v>362</v>
      </c>
      <c r="M229" s="6" t="s">
        <v>380</v>
      </c>
      <c r="N229" s="6" t="s">
        <v>381</v>
      </c>
      <c r="O229" s="6" t="s">
        <v>382</v>
      </c>
      <c r="Q229" s="6" t="s">
        <v>383</v>
      </c>
    </row>
    <row r="230" spans="1:17" x14ac:dyDescent="0.25">
      <c r="A230" s="9">
        <v>64170000</v>
      </c>
      <c r="B230" s="2" t="s">
        <v>179</v>
      </c>
      <c r="C230" t="s">
        <v>437</v>
      </c>
      <c r="D230" t="s">
        <v>451</v>
      </c>
      <c r="E230" t="s">
        <v>452</v>
      </c>
      <c r="F230" t="s">
        <v>455</v>
      </c>
      <c r="G230" t="s">
        <v>466</v>
      </c>
      <c r="H230" t="s">
        <v>337</v>
      </c>
      <c r="I230" s="26" t="s">
        <v>362</v>
      </c>
      <c r="M230" s="6" t="s">
        <v>380</v>
      </c>
      <c r="N230" s="6" t="s">
        <v>381</v>
      </c>
      <c r="O230" s="6" t="s">
        <v>382</v>
      </c>
      <c r="Q230" s="6" t="s">
        <v>383</v>
      </c>
    </row>
    <row r="231" spans="1:17" x14ac:dyDescent="0.25">
      <c r="A231" s="9">
        <v>64500000</v>
      </c>
      <c r="B231" s="2" t="s">
        <v>180</v>
      </c>
      <c r="C231" t="s">
        <v>437</v>
      </c>
      <c r="D231" t="s">
        <v>451</v>
      </c>
      <c r="E231" t="s">
        <v>452</v>
      </c>
      <c r="F231" t="s">
        <v>455</v>
      </c>
      <c r="G231" t="s">
        <v>466</v>
      </c>
      <c r="H231" t="s">
        <v>337</v>
      </c>
      <c r="I231" s="26" t="s">
        <v>362</v>
      </c>
      <c r="M231" s="6" t="s">
        <v>380</v>
      </c>
      <c r="N231" s="6" t="s">
        <v>381</v>
      </c>
      <c r="O231" s="6" t="s">
        <v>382</v>
      </c>
      <c r="Q231" s="6" t="s">
        <v>383</v>
      </c>
    </row>
    <row r="232" spans="1:17" x14ac:dyDescent="0.25">
      <c r="A232" s="9">
        <v>64500099</v>
      </c>
      <c r="B232" s="2" t="s">
        <v>429</v>
      </c>
      <c r="C232" t="s">
        <v>437</v>
      </c>
      <c r="D232" t="s">
        <v>451</v>
      </c>
      <c r="E232" t="s">
        <v>452</v>
      </c>
      <c r="F232" t="s">
        <v>455</v>
      </c>
      <c r="G232" t="s">
        <v>466</v>
      </c>
      <c r="H232" t="s">
        <v>337</v>
      </c>
      <c r="I232" s="26" t="s">
        <v>362</v>
      </c>
      <c r="M232" s="6" t="s">
        <v>380</v>
      </c>
      <c r="N232" s="6" t="s">
        <v>381</v>
      </c>
      <c r="O232" s="6" t="s">
        <v>382</v>
      </c>
      <c r="Q232" s="6" t="s">
        <v>383</v>
      </c>
    </row>
    <row r="233" spans="1:17" x14ac:dyDescent="0.25">
      <c r="A233" s="9">
        <v>64502099</v>
      </c>
      <c r="B233" s="2" t="s">
        <v>430</v>
      </c>
      <c r="C233" t="s">
        <v>442</v>
      </c>
      <c r="D233" t="s">
        <v>433</v>
      </c>
      <c r="E233" t="s">
        <v>452</v>
      </c>
      <c r="F233" t="s">
        <v>380</v>
      </c>
      <c r="G233" t="s">
        <v>467</v>
      </c>
      <c r="H233" t="s">
        <v>337</v>
      </c>
      <c r="I233" s="26" t="s">
        <v>362</v>
      </c>
      <c r="M233" s="6" t="s">
        <v>380</v>
      </c>
      <c r="N233" s="6" t="s">
        <v>381</v>
      </c>
      <c r="O233" s="6" t="s">
        <v>382</v>
      </c>
      <c r="Q233" s="6" t="s">
        <v>383</v>
      </c>
    </row>
    <row r="234" spans="1:17" x14ac:dyDescent="0.25">
      <c r="A234" s="9">
        <v>64510000</v>
      </c>
      <c r="B234" s="2" t="s">
        <v>181</v>
      </c>
      <c r="C234" t="s">
        <v>437</v>
      </c>
      <c r="D234" t="s">
        <v>451</v>
      </c>
      <c r="E234" t="s">
        <v>452</v>
      </c>
      <c r="F234" t="s">
        <v>455</v>
      </c>
      <c r="G234" t="s">
        <v>466</v>
      </c>
      <c r="H234" t="s">
        <v>337</v>
      </c>
      <c r="I234" s="26" t="s">
        <v>362</v>
      </c>
      <c r="M234" s="6" t="s">
        <v>380</v>
      </c>
      <c r="N234" s="6" t="s">
        <v>381</v>
      </c>
      <c r="O234" s="6" t="s">
        <v>382</v>
      </c>
      <c r="Q234" s="6" t="s">
        <v>383</v>
      </c>
    </row>
    <row r="235" spans="1:17" x14ac:dyDescent="0.25">
      <c r="A235" s="9">
        <v>64511000</v>
      </c>
      <c r="B235" s="2" t="s">
        <v>182</v>
      </c>
      <c r="C235" t="s">
        <v>437</v>
      </c>
      <c r="D235" t="s">
        <v>451</v>
      </c>
      <c r="E235" t="s">
        <v>452</v>
      </c>
      <c r="F235" t="s">
        <v>455</v>
      </c>
      <c r="G235" t="s">
        <v>466</v>
      </c>
      <c r="H235" t="s">
        <v>337</v>
      </c>
      <c r="I235" s="26" t="s">
        <v>362</v>
      </c>
      <c r="M235" s="6" t="s">
        <v>380</v>
      </c>
      <c r="N235" s="6" t="s">
        <v>381</v>
      </c>
      <c r="O235" s="6" t="s">
        <v>382</v>
      </c>
      <c r="Q235" s="6" t="s">
        <v>383</v>
      </c>
    </row>
    <row r="236" spans="1:17" x14ac:dyDescent="0.25">
      <c r="A236" s="9">
        <v>64512000</v>
      </c>
      <c r="B236" s="2" t="s">
        <v>183</v>
      </c>
      <c r="C236" t="s">
        <v>437</v>
      </c>
      <c r="D236" t="s">
        <v>451</v>
      </c>
      <c r="E236" t="s">
        <v>452</v>
      </c>
      <c r="F236" t="s">
        <v>455</v>
      </c>
      <c r="G236" t="s">
        <v>466</v>
      </c>
      <c r="H236" t="s">
        <v>337</v>
      </c>
      <c r="I236" s="26" t="s">
        <v>362</v>
      </c>
      <c r="M236" s="6" t="s">
        <v>380</v>
      </c>
      <c r="N236" s="6" t="s">
        <v>381</v>
      </c>
      <c r="O236" s="6" t="s">
        <v>382</v>
      </c>
      <c r="Q236" s="6" t="s">
        <v>383</v>
      </c>
    </row>
    <row r="237" spans="1:17" x14ac:dyDescent="0.25">
      <c r="A237" s="9">
        <v>64514000</v>
      </c>
      <c r="B237" s="2" t="s">
        <v>184</v>
      </c>
      <c r="C237" t="s">
        <v>437</v>
      </c>
      <c r="D237" t="s">
        <v>451</v>
      </c>
      <c r="E237" t="s">
        <v>452</v>
      </c>
      <c r="F237" t="s">
        <v>455</v>
      </c>
      <c r="G237" t="s">
        <v>466</v>
      </c>
      <c r="H237" t="s">
        <v>337</v>
      </c>
      <c r="I237" s="26" t="s">
        <v>362</v>
      </c>
      <c r="M237" s="6" t="s">
        <v>380</v>
      </c>
      <c r="N237" s="6" t="s">
        <v>381</v>
      </c>
      <c r="O237" s="6" t="s">
        <v>382</v>
      </c>
      <c r="Q237" s="6" t="s">
        <v>383</v>
      </c>
    </row>
    <row r="238" spans="1:17" x14ac:dyDescent="0.25">
      <c r="A238" s="9">
        <v>64520000</v>
      </c>
      <c r="B238" s="2" t="s">
        <v>185</v>
      </c>
      <c r="C238" t="s">
        <v>437</v>
      </c>
      <c r="D238" t="s">
        <v>451</v>
      </c>
      <c r="E238" t="s">
        <v>452</v>
      </c>
      <c r="F238" t="s">
        <v>455</v>
      </c>
      <c r="G238" t="s">
        <v>466</v>
      </c>
      <c r="H238" t="s">
        <v>337</v>
      </c>
      <c r="I238" s="26" t="s">
        <v>362</v>
      </c>
      <c r="M238" s="6" t="s">
        <v>380</v>
      </c>
      <c r="N238" s="6" t="s">
        <v>381</v>
      </c>
      <c r="O238" s="6" t="s">
        <v>382</v>
      </c>
      <c r="Q238" s="6" t="s">
        <v>383</v>
      </c>
    </row>
    <row r="239" spans="1:17" x14ac:dyDescent="0.25">
      <c r="A239" s="9">
        <v>64521000</v>
      </c>
      <c r="B239" s="2" t="s">
        <v>186</v>
      </c>
      <c r="C239" t="s">
        <v>437</v>
      </c>
      <c r="D239" t="s">
        <v>451</v>
      </c>
      <c r="E239" t="s">
        <v>452</v>
      </c>
      <c r="F239" t="s">
        <v>455</v>
      </c>
      <c r="G239" t="s">
        <v>466</v>
      </c>
      <c r="H239" t="s">
        <v>337</v>
      </c>
      <c r="I239" s="26" t="s">
        <v>362</v>
      </c>
      <c r="M239" s="6" t="s">
        <v>380</v>
      </c>
      <c r="N239" s="6" t="s">
        <v>381</v>
      </c>
      <c r="O239" s="6" t="s">
        <v>382</v>
      </c>
      <c r="Q239" s="6" t="s">
        <v>383</v>
      </c>
    </row>
    <row r="240" spans="1:17" x14ac:dyDescent="0.25">
      <c r="A240" s="9">
        <v>64522000</v>
      </c>
      <c r="B240" s="2" t="s">
        <v>187</v>
      </c>
      <c r="C240" t="s">
        <v>437</v>
      </c>
      <c r="D240" t="s">
        <v>451</v>
      </c>
      <c r="E240" t="s">
        <v>452</v>
      </c>
      <c r="F240" t="s">
        <v>455</v>
      </c>
      <c r="G240" t="s">
        <v>466</v>
      </c>
      <c r="H240" t="s">
        <v>337</v>
      </c>
      <c r="I240" s="26" t="s">
        <v>362</v>
      </c>
      <c r="M240" s="6" t="s">
        <v>380</v>
      </c>
      <c r="N240" s="6" t="s">
        <v>381</v>
      </c>
      <c r="O240" s="6" t="s">
        <v>382</v>
      </c>
      <c r="Q240" s="6" t="s">
        <v>383</v>
      </c>
    </row>
    <row r="241" spans="1:17" x14ac:dyDescent="0.25">
      <c r="A241" s="9">
        <v>64530000</v>
      </c>
      <c r="B241" s="2" t="s">
        <v>188</v>
      </c>
      <c r="C241" t="s">
        <v>437</v>
      </c>
      <c r="D241" t="s">
        <v>451</v>
      </c>
      <c r="E241" t="s">
        <v>452</v>
      </c>
      <c r="F241" t="s">
        <v>455</v>
      </c>
      <c r="G241" t="s">
        <v>466</v>
      </c>
      <c r="H241" t="s">
        <v>337</v>
      </c>
      <c r="I241" s="26" t="s">
        <v>362</v>
      </c>
      <c r="M241" s="6" t="s">
        <v>380</v>
      </c>
      <c r="N241" s="6" t="s">
        <v>381</v>
      </c>
      <c r="O241" s="6" t="s">
        <v>382</v>
      </c>
      <c r="Q241" s="6" t="s">
        <v>383</v>
      </c>
    </row>
    <row r="242" spans="1:17" x14ac:dyDescent="0.25">
      <c r="A242" s="9">
        <v>64531000</v>
      </c>
      <c r="B242" s="2" t="s">
        <v>189</v>
      </c>
      <c r="C242" t="s">
        <v>437</v>
      </c>
      <c r="D242" t="s">
        <v>451</v>
      </c>
      <c r="E242" t="s">
        <v>452</v>
      </c>
      <c r="F242" t="s">
        <v>455</v>
      </c>
      <c r="G242" t="s">
        <v>466</v>
      </c>
      <c r="H242" t="s">
        <v>337</v>
      </c>
      <c r="I242" s="26" t="s">
        <v>362</v>
      </c>
      <c r="M242" s="6" t="s">
        <v>380</v>
      </c>
      <c r="N242" s="6" t="s">
        <v>381</v>
      </c>
      <c r="O242" s="6" t="s">
        <v>382</v>
      </c>
      <c r="Q242" s="6" t="s">
        <v>383</v>
      </c>
    </row>
    <row r="243" spans="1:17" x14ac:dyDescent="0.25">
      <c r="A243" s="9">
        <v>64532000</v>
      </c>
      <c r="B243" s="2" t="s">
        <v>190</v>
      </c>
      <c r="C243" t="s">
        <v>437</v>
      </c>
      <c r="D243" t="s">
        <v>451</v>
      </c>
      <c r="E243" t="s">
        <v>452</v>
      </c>
      <c r="F243" t="s">
        <v>455</v>
      </c>
      <c r="G243" t="s">
        <v>466</v>
      </c>
      <c r="H243" t="s">
        <v>337</v>
      </c>
      <c r="I243" s="26" t="s">
        <v>362</v>
      </c>
      <c r="M243" s="6" t="s">
        <v>380</v>
      </c>
      <c r="N243" s="6" t="s">
        <v>381</v>
      </c>
      <c r="O243" s="6" t="s">
        <v>382</v>
      </c>
      <c r="Q243" s="6" t="s">
        <v>383</v>
      </c>
    </row>
    <row r="244" spans="1:17" x14ac:dyDescent="0.25">
      <c r="A244" s="9">
        <v>64534000</v>
      </c>
      <c r="B244" s="2" t="s">
        <v>191</v>
      </c>
      <c r="C244" t="s">
        <v>437</v>
      </c>
      <c r="D244" t="s">
        <v>451</v>
      </c>
      <c r="E244" t="s">
        <v>452</v>
      </c>
      <c r="F244" t="s">
        <v>455</v>
      </c>
      <c r="G244" t="s">
        <v>466</v>
      </c>
      <c r="H244" t="s">
        <v>337</v>
      </c>
      <c r="I244" s="26" t="s">
        <v>362</v>
      </c>
      <c r="M244" s="6" t="s">
        <v>380</v>
      </c>
      <c r="N244" s="6" t="s">
        <v>381</v>
      </c>
      <c r="O244" s="6" t="s">
        <v>382</v>
      </c>
      <c r="Q244" s="6" t="s">
        <v>383</v>
      </c>
    </row>
    <row r="245" spans="1:17" x14ac:dyDescent="0.25">
      <c r="A245" s="9">
        <v>64560000</v>
      </c>
      <c r="B245" s="2" t="s">
        <v>192</v>
      </c>
      <c r="C245" t="s">
        <v>437</v>
      </c>
      <c r="D245" t="s">
        <v>451</v>
      </c>
      <c r="E245" t="s">
        <v>452</v>
      </c>
      <c r="F245" t="s">
        <v>455</v>
      </c>
      <c r="G245" t="s">
        <v>466</v>
      </c>
      <c r="H245" t="s">
        <v>337</v>
      </c>
      <c r="I245" s="26" t="s">
        <v>362</v>
      </c>
      <c r="M245" s="6" t="s">
        <v>380</v>
      </c>
      <c r="N245" s="6" t="s">
        <v>381</v>
      </c>
      <c r="O245" s="6" t="s">
        <v>382</v>
      </c>
      <c r="Q245" s="6" t="s">
        <v>383</v>
      </c>
    </row>
    <row r="246" spans="1:17" x14ac:dyDescent="0.25">
      <c r="A246" s="9">
        <v>64561000</v>
      </c>
      <c r="B246" s="2" t="s">
        <v>193</v>
      </c>
      <c r="C246" t="s">
        <v>437</v>
      </c>
      <c r="D246" t="s">
        <v>451</v>
      </c>
      <c r="E246" t="s">
        <v>452</v>
      </c>
      <c r="F246" t="s">
        <v>455</v>
      </c>
      <c r="G246" t="s">
        <v>466</v>
      </c>
      <c r="H246" t="s">
        <v>337</v>
      </c>
      <c r="I246" s="26" t="s">
        <v>362</v>
      </c>
      <c r="M246" s="6" t="s">
        <v>380</v>
      </c>
      <c r="N246" s="6" t="s">
        <v>381</v>
      </c>
      <c r="O246" s="6" t="s">
        <v>382</v>
      </c>
      <c r="Q246" s="6" t="s">
        <v>383</v>
      </c>
    </row>
    <row r="247" spans="1:17" x14ac:dyDescent="0.25">
      <c r="A247" s="9">
        <v>64562000</v>
      </c>
      <c r="B247" s="2" t="s">
        <v>194</v>
      </c>
      <c r="C247" t="s">
        <v>437</v>
      </c>
      <c r="D247" t="s">
        <v>451</v>
      </c>
      <c r="E247" t="s">
        <v>452</v>
      </c>
      <c r="F247" t="s">
        <v>455</v>
      </c>
      <c r="G247" t="s">
        <v>466</v>
      </c>
      <c r="H247" t="s">
        <v>337</v>
      </c>
      <c r="I247" s="26" t="s">
        <v>362</v>
      </c>
      <c r="M247" s="6" t="s">
        <v>380</v>
      </c>
      <c r="N247" s="6" t="s">
        <v>381</v>
      </c>
      <c r="O247" s="6" t="s">
        <v>382</v>
      </c>
      <c r="Q247" s="6" t="s">
        <v>383</v>
      </c>
    </row>
    <row r="248" spans="1:17" x14ac:dyDescent="0.25">
      <c r="A248" s="10">
        <v>64570000</v>
      </c>
      <c r="B248" s="7" t="s">
        <v>195</v>
      </c>
      <c r="C248" t="s">
        <v>437</v>
      </c>
      <c r="D248" t="s">
        <v>451</v>
      </c>
      <c r="E248" t="s">
        <v>452</v>
      </c>
      <c r="F248" t="s">
        <v>455</v>
      </c>
      <c r="G248" t="s">
        <v>466</v>
      </c>
      <c r="H248" s="23" t="s">
        <v>337</v>
      </c>
      <c r="I248" s="26" t="s">
        <v>362</v>
      </c>
      <c r="M248" s="6" t="s">
        <v>380</v>
      </c>
      <c r="N248" s="6" t="s">
        <v>381</v>
      </c>
      <c r="O248" s="6" t="s">
        <v>382</v>
      </c>
      <c r="Q248" s="6" t="s">
        <v>383</v>
      </c>
    </row>
    <row r="249" spans="1:17" x14ac:dyDescent="0.25">
      <c r="A249" s="9">
        <v>64572000</v>
      </c>
      <c r="B249" s="2" t="s">
        <v>196</v>
      </c>
      <c r="C249" t="s">
        <v>437</v>
      </c>
      <c r="D249" t="s">
        <v>451</v>
      </c>
      <c r="E249" t="s">
        <v>452</v>
      </c>
      <c r="F249" t="s">
        <v>455</v>
      </c>
      <c r="G249" t="s">
        <v>466</v>
      </c>
      <c r="H249" t="s">
        <v>337</v>
      </c>
      <c r="I249" s="26" t="s">
        <v>362</v>
      </c>
      <c r="M249" s="6" t="s">
        <v>380</v>
      </c>
      <c r="N249" s="6" t="s">
        <v>381</v>
      </c>
      <c r="O249" s="6" t="s">
        <v>382</v>
      </c>
      <c r="Q249" s="6" t="s">
        <v>383</v>
      </c>
    </row>
    <row r="250" spans="1:17" x14ac:dyDescent="0.25">
      <c r="A250" s="9">
        <v>64580000</v>
      </c>
      <c r="B250" s="2" t="s">
        <v>432</v>
      </c>
      <c r="C250" t="s">
        <v>437</v>
      </c>
      <c r="D250" t="s">
        <v>451</v>
      </c>
      <c r="E250" t="s">
        <v>452</v>
      </c>
      <c r="F250" t="s">
        <v>455</v>
      </c>
      <c r="G250" t="s">
        <v>466</v>
      </c>
      <c r="H250" t="s">
        <v>337</v>
      </c>
      <c r="I250" s="26" t="s">
        <v>362</v>
      </c>
      <c r="M250" s="6" t="s">
        <v>380</v>
      </c>
      <c r="N250" s="6" t="s">
        <v>381</v>
      </c>
      <c r="O250" s="6" t="s">
        <v>382</v>
      </c>
      <c r="Q250" s="6" t="s">
        <v>383</v>
      </c>
    </row>
    <row r="251" spans="1:17" x14ac:dyDescent="0.25">
      <c r="A251" s="9">
        <v>64582000</v>
      </c>
      <c r="B251" s="2" t="s">
        <v>197</v>
      </c>
      <c r="C251" t="s">
        <v>442</v>
      </c>
      <c r="D251" t="s">
        <v>433</v>
      </c>
      <c r="E251" t="s">
        <v>452</v>
      </c>
      <c r="F251" t="s">
        <v>380</v>
      </c>
      <c r="G251" t="s">
        <v>467</v>
      </c>
      <c r="H251" t="s">
        <v>337</v>
      </c>
      <c r="I251" s="26" t="s">
        <v>362</v>
      </c>
      <c r="M251" s="6" t="s">
        <v>380</v>
      </c>
      <c r="N251" s="6" t="s">
        <v>381</v>
      </c>
      <c r="O251" s="6" t="s">
        <v>382</v>
      </c>
      <c r="Q251" s="6" t="s">
        <v>383</v>
      </c>
    </row>
    <row r="252" spans="1:17" x14ac:dyDescent="0.25">
      <c r="A252" s="9">
        <v>64721000</v>
      </c>
      <c r="B252" s="2" t="s">
        <v>198</v>
      </c>
      <c r="C252" t="s">
        <v>437</v>
      </c>
      <c r="D252" t="s">
        <v>451</v>
      </c>
      <c r="E252" t="s">
        <v>452</v>
      </c>
      <c r="F252" t="s">
        <v>455</v>
      </c>
      <c r="G252" t="s">
        <v>466</v>
      </c>
      <c r="H252" t="s">
        <v>337</v>
      </c>
      <c r="I252" s="26" t="s">
        <v>362</v>
      </c>
      <c r="M252" s="6" t="s">
        <v>380</v>
      </c>
      <c r="N252" s="6" t="s">
        <v>381</v>
      </c>
      <c r="O252" s="6" t="s">
        <v>382</v>
      </c>
      <c r="Q252" s="6" t="s">
        <v>383</v>
      </c>
    </row>
    <row r="253" spans="1:17" x14ac:dyDescent="0.25">
      <c r="A253" s="9">
        <v>64722000</v>
      </c>
      <c r="B253" s="2" t="s">
        <v>199</v>
      </c>
      <c r="C253" t="s">
        <v>437</v>
      </c>
      <c r="D253" t="s">
        <v>451</v>
      </c>
      <c r="E253" t="s">
        <v>452</v>
      </c>
      <c r="F253" t="s">
        <v>455</v>
      </c>
      <c r="G253" t="s">
        <v>466</v>
      </c>
      <c r="H253" t="s">
        <v>337</v>
      </c>
      <c r="I253" s="26" t="s">
        <v>362</v>
      </c>
      <c r="M253" s="6" t="s">
        <v>380</v>
      </c>
      <c r="N253" s="6" t="s">
        <v>381</v>
      </c>
      <c r="O253" s="6" t="s">
        <v>382</v>
      </c>
      <c r="Q253" s="6" t="s">
        <v>383</v>
      </c>
    </row>
    <row r="254" spans="1:17" x14ac:dyDescent="0.25">
      <c r="A254" s="9">
        <v>64750000</v>
      </c>
      <c r="B254" s="2" t="s">
        <v>200</v>
      </c>
      <c r="C254" t="s">
        <v>437</v>
      </c>
      <c r="D254" t="s">
        <v>451</v>
      </c>
      <c r="E254" t="s">
        <v>452</v>
      </c>
      <c r="F254" t="s">
        <v>455</v>
      </c>
      <c r="G254" t="s">
        <v>466</v>
      </c>
      <c r="H254" t="s">
        <v>337</v>
      </c>
      <c r="I254" s="26" t="s">
        <v>362</v>
      </c>
      <c r="M254" s="6" t="s">
        <v>380</v>
      </c>
      <c r="N254" s="6" t="s">
        <v>381</v>
      </c>
      <c r="O254" s="6" t="s">
        <v>382</v>
      </c>
      <c r="Q254" s="6" t="s">
        <v>383</v>
      </c>
    </row>
    <row r="255" spans="1:17" x14ac:dyDescent="0.25">
      <c r="A255" s="9">
        <v>64750600</v>
      </c>
      <c r="B255" s="2" t="s">
        <v>201</v>
      </c>
      <c r="C255" t="s">
        <v>437</v>
      </c>
      <c r="D255" t="s">
        <v>451</v>
      </c>
      <c r="E255" t="s">
        <v>452</v>
      </c>
      <c r="F255" t="s">
        <v>455</v>
      </c>
      <c r="G255" t="s">
        <v>466</v>
      </c>
      <c r="H255" t="s">
        <v>337</v>
      </c>
      <c r="I255" s="26" t="s">
        <v>362</v>
      </c>
      <c r="M255" s="6" t="s">
        <v>380</v>
      </c>
      <c r="N255" s="6" t="s">
        <v>381</v>
      </c>
      <c r="O255" s="6" t="s">
        <v>382</v>
      </c>
      <c r="Q255" s="6" t="s">
        <v>383</v>
      </c>
    </row>
    <row r="256" spans="1:17" x14ac:dyDescent="0.25">
      <c r="A256" s="9">
        <v>64751000</v>
      </c>
      <c r="B256" s="2" t="s">
        <v>202</v>
      </c>
      <c r="C256" t="s">
        <v>437</v>
      </c>
      <c r="D256" t="s">
        <v>451</v>
      </c>
      <c r="E256" t="s">
        <v>452</v>
      </c>
      <c r="F256" t="s">
        <v>455</v>
      </c>
      <c r="G256" t="s">
        <v>466</v>
      </c>
      <c r="H256" t="s">
        <v>337</v>
      </c>
      <c r="I256" s="26" t="s">
        <v>362</v>
      </c>
      <c r="M256" s="6" t="s">
        <v>380</v>
      </c>
      <c r="N256" s="6" t="s">
        <v>381</v>
      </c>
      <c r="O256" s="6" t="s">
        <v>382</v>
      </c>
      <c r="Q256" s="6" t="s">
        <v>383</v>
      </c>
    </row>
    <row r="257" spans="1:17" x14ac:dyDescent="0.25">
      <c r="A257" s="9">
        <v>64752000</v>
      </c>
      <c r="B257" s="2" t="s">
        <v>203</v>
      </c>
      <c r="C257" t="s">
        <v>437</v>
      </c>
      <c r="D257" t="s">
        <v>451</v>
      </c>
      <c r="E257" t="s">
        <v>452</v>
      </c>
      <c r="F257" t="s">
        <v>455</v>
      </c>
      <c r="G257" t="s">
        <v>466</v>
      </c>
      <c r="H257" t="s">
        <v>337</v>
      </c>
      <c r="I257" s="26" t="s">
        <v>362</v>
      </c>
      <c r="M257" s="6" t="s">
        <v>380</v>
      </c>
      <c r="N257" s="6" t="s">
        <v>381</v>
      </c>
      <c r="O257" s="6" t="s">
        <v>382</v>
      </c>
      <c r="Q257" s="6" t="s">
        <v>383</v>
      </c>
    </row>
    <row r="258" spans="1:17" x14ac:dyDescent="0.25">
      <c r="A258" s="9">
        <v>64753000</v>
      </c>
      <c r="B258" s="2" t="s">
        <v>204</v>
      </c>
      <c r="C258" t="s">
        <v>437</v>
      </c>
      <c r="D258" t="s">
        <v>451</v>
      </c>
      <c r="E258" t="s">
        <v>452</v>
      </c>
      <c r="F258" t="s">
        <v>455</v>
      </c>
      <c r="G258" t="s">
        <v>466</v>
      </c>
      <c r="H258" t="s">
        <v>337</v>
      </c>
      <c r="I258" s="26" t="s">
        <v>362</v>
      </c>
      <c r="M258" s="6" t="s">
        <v>380</v>
      </c>
      <c r="N258" s="6" t="s">
        <v>381</v>
      </c>
      <c r="O258" s="6" t="s">
        <v>382</v>
      </c>
      <c r="Q258" s="6" t="s">
        <v>383</v>
      </c>
    </row>
    <row r="259" spans="1:17" x14ac:dyDescent="0.25">
      <c r="A259" s="9">
        <v>64754000</v>
      </c>
      <c r="B259" s="2" t="s">
        <v>205</v>
      </c>
      <c r="C259" t="s">
        <v>437</v>
      </c>
      <c r="D259" t="s">
        <v>451</v>
      </c>
      <c r="E259" t="s">
        <v>452</v>
      </c>
      <c r="F259" t="s">
        <v>455</v>
      </c>
      <c r="G259" t="s">
        <v>466</v>
      </c>
      <c r="H259" t="s">
        <v>337</v>
      </c>
      <c r="I259" s="26" t="s">
        <v>362</v>
      </c>
      <c r="M259" s="6" t="s">
        <v>380</v>
      </c>
      <c r="N259" s="6" t="s">
        <v>381</v>
      </c>
      <c r="O259" s="6" t="s">
        <v>382</v>
      </c>
      <c r="Q259" s="6" t="s">
        <v>383</v>
      </c>
    </row>
    <row r="260" spans="1:17" x14ac:dyDescent="0.25">
      <c r="A260" s="9">
        <v>64900000</v>
      </c>
      <c r="B260" s="2" t="s">
        <v>206</v>
      </c>
      <c r="C260" t="s">
        <v>437</v>
      </c>
      <c r="D260" t="s">
        <v>451</v>
      </c>
      <c r="E260" t="s">
        <v>452</v>
      </c>
      <c r="F260" t="s">
        <v>455</v>
      </c>
      <c r="G260" t="s">
        <v>466</v>
      </c>
      <c r="H260" t="s">
        <v>337</v>
      </c>
      <c r="I260" s="26" t="s">
        <v>362</v>
      </c>
      <c r="M260" s="6" t="s">
        <v>380</v>
      </c>
      <c r="N260" s="6" t="s">
        <v>381</v>
      </c>
      <c r="O260" s="6" t="s">
        <v>382</v>
      </c>
      <c r="Q260" s="6" t="s">
        <v>383</v>
      </c>
    </row>
    <row r="261" spans="1:17" x14ac:dyDescent="0.25">
      <c r="A261" s="9">
        <v>65400000</v>
      </c>
      <c r="B261" s="2" t="s">
        <v>207</v>
      </c>
      <c r="C261" t="s">
        <v>442</v>
      </c>
      <c r="D261" t="s">
        <v>316</v>
      </c>
      <c r="E261" t="s">
        <v>317</v>
      </c>
      <c r="F261" t="s">
        <v>380</v>
      </c>
      <c r="G261" t="s">
        <v>467</v>
      </c>
      <c r="H261" t="s">
        <v>337</v>
      </c>
      <c r="I261" s="27" t="s">
        <v>365</v>
      </c>
      <c r="N261" s="6" t="s">
        <v>381</v>
      </c>
      <c r="O261" s="6" t="s">
        <v>382</v>
      </c>
      <c r="Q261" s="6" t="s">
        <v>383</v>
      </c>
    </row>
    <row r="262" spans="1:17" x14ac:dyDescent="0.25">
      <c r="A262" s="9">
        <v>65800000</v>
      </c>
      <c r="B262" s="2" t="s">
        <v>208</v>
      </c>
      <c r="C262" t="s">
        <v>442</v>
      </c>
      <c r="D262" t="s">
        <v>316</v>
      </c>
      <c r="E262" t="s">
        <v>317</v>
      </c>
      <c r="F262" t="s">
        <v>380</v>
      </c>
      <c r="G262" t="s">
        <v>467</v>
      </c>
      <c r="H262" t="s">
        <v>337</v>
      </c>
      <c r="I262" s="28" t="s">
        <v>340</v>
      </c>
      <c r="O262" s="6" t="s">
        <v>382</v>
      </c>
      <c r="Q262" s="6" t="s">
        <v>383</v>
      </c>
    </row>
    <row r="263" spans="1:17" x14ac:dyDescent="0.25">
      <c r="A263" s="9">
        <v>66100000</v>
      </c>
      <c r="B263" s="2" t="s">
        <v>209</v>
      </c>
      <c r="C263" t="s">
        <v>441</v>
      </c>
      <c r="D263" t="s">
        <v>340</v>
      </c>
      <c r="E263" t="s">
        <v>340</v>
      </c>
      <c r="F263" t="s">
        <v>382</v>
      </c>
      <c r="G263" t="s">
        <v>468</v>
      </c>
      <c r="H263" t="s">
        <v>337</v>
      </c>
      <c r="I263" s="28" t="s">
        <v>340</v>
      </c>
      <c r="O263" s="6" t="s">
        <v>382</v>
      </c>
      <c r="Q263" s="6" t="s">
        <v>383</v>
      </c>
    </row>
    <row r="264" spans="1:17" x14ac:dyDescent="0.25">
      <c r="A264" s="9">
        <v>66101000</v>
      </c>
      <c r="B264" s="2" t="s">
        <v>210</v>
      </c>
      <c r="C264" t="s">
        <v>441</v>
      </c>
      <c r="D264" t="s">
        <v>340</v>
      </c>
      <c r="E264" t="s">
        <v>340</v>
      </c>
      <c r="F264" t="s">
        <v>382</v>
      </c>
      <c r="G264" t="s">
        <v>468</v>
      </c>
      <c r="H264" t="s">
        <v>337</v>
      </c>
      <c r="I264" s="28" t="s">
        <v>340</v>
      </c>
      <c r="O264" s="6" t="s">
        <v>382</v>
      </c>
      <c r="Q264" s="6" t="s">
        <v>383</v>
      </c>
    </row>
    <row r="265" spans="1:17" x14ac:dyDescent="0.25">
      <c r="A265" s="9">
        <v>66103000</v>
      </c>
      <c r="B265" s="2" t="s">
        <v>211</v>
      </c>
      <c r="C265" t="s">
        <v>441</v>
      </c>
      <c r="D265" t="s">
        <v>340</v>
      </c>
      <c r="E265" t="s">
        <v>340</v>
      </c>
      <c r="F265" t="s">
        <v>382</v>
      </c>
      <c r="G265" t="s">
        <v>468</v>
      </c>
      <c r="H265" t="s">
        <v>337</v>
      </c>
      <c r="I265" s="28" t="s">
        <v>340</v>
      </c>
      <c r="O265" s="6" t="s">
        <v>382</v>
      </c>
      <c r="Q265" s="6" t="s">
        <v>383</v>
      </c>
    </row>
    <row r="266" spans="1:17" x14ac:dyDescent="0.25">
      <c r="A266" s="9">
        <v>66105000</v>
      </c>
      <c r="B266" s="2" t="s">
        <v>212</v>
      </c>
      <c r="C266" t="s">
        <v>441</v>
      </c>
      <c r="D266" t="s">
        <v>340</v>
      </c>
      <c r="E266" t="s">
        <v>340</v>
      </c>
      <c r="F266" t="s">
        <v>382</v>
      </c>
      <c r="G266" t="s">
        <v>468</v>
      </c>
      <c r="H266" t="s">
        <v>337</v>
      </c>
      <c r="I266" s="28" t="s">
        <v>340</v>
      </c>
      <c r="O266" s="6" t="s">
        <v>382</v>
      </c>
      <c r="Q266" s="6" t="s">
        <v>383</v>
      </c>
    </row>
    <row r="267" spans="1:17" x14ac:dyDescent="0.25">
      <c r="A267" s="9">
        <v>66111000</v>
      </c>
      <c r="B267" s="2" t="s">
        <v>213</v>
      </c>
      <c r="C267" t="s">
        <v>441</v>
      </c>
      <c r="D267" t="s">
        <v>340</v>
      </c>
      <c r="E267" t="s">
        <v>340</v>
      </c>
      <c r="F267" t="s">
        <v>382</v>
      </c>
      <c r="G267" t="s">
        <v>468</v>
      </c>
      <c r="H267" t="s">
        <v>337</v>
      </c>
      <c r="I267" s="28" t="s">
        <v>340</v>
      </c>
      <c r="O267" s="6" t="s">
        <v>382</v>
      </c>
      <c r="Q267" s="6" t="s">
        <v>383</v>
      </c>
    </row>
    <row r="268" spans="1:17" x14ac:dyDescent="0.25">
      <c r="A268" s="9">
        <v>66112000</v>
      </c>
      <c r="B268" s="2" t="s">
        <v>214</v>
      </c>
      <c r="C268" t="s">
        <v>441</v>
      </c>
      <c r="D268" t="s">
        <v>340</v>
      </c>
      <c r="E268" t="s">
        <v>340</v>
      </c>
      <c r="F268" t="s">
        <v>382</v>
      </c>
      <c r="G268" t="s">
        <v>468</v>
      </c>
      <c r="H268" t="s">
        <v>337</v>
      </c>
      <c r="I268" s="28" t="s">
        <v>340</v>
      </c>
      <c r="O268" s="6" t="s">
        <v>382</v>
      </c>
      <c r="Q268" s="6" t="s">
        <v>383</v>
      </c>
    </row>
    <row r="269" spans="1:17" x14ac:dyDescent="0.25">
      <c r="A269" s="9">
        <v>66113000</v>
      </c>
      <c r="B269" s="2" t="s">
        <v>215</v>
      </c>
      <c r="C269" t="s">
        <v>441</v>
      </c>
      <c r="D269" t="s">
        <v>340</v>
      </c>
      <c r="E269" t="s">
        <v>340</v>
      </c>
      <c r="F269" t="s">
        <v>382</v>
      </c>
      <c r="G269" t="s">
        <v>468</v>
      </c>
      <c r="H269" t="s">
        <v>337</v>
      </c>
      <c r="I269" s="28" t="s">
        <v>340</v>
      </c>
      <c r="O269" s="6" t="s">
        <v>382</v>
      </c>
      <c r="Q269" s="6" t="s">
        <v>383</v>
      </c>
    </row>
    <row r="270" spans="1:17" x14ac:dyDescent="0.25">
      <c r="A270" s="9">
        <v>66114000</v>
      </c>
      <c r="B270" s="2" t="s">
        <v>216</v>
      </c>
      <c r="C270" t="s">
        <v>441</v>
      </c>
      <c r="D270" t="s">
        <v>340</v>
      </c>
      <c r="E270" t="s">
        <v>340</v>
      </c>
      <c r="F270" t="s">
        <v>382</v>
      </c>
      <c r="G270" t="s">
        <v>468</v>
      </c>
      <c r="H270" t="s">
        <v>337</v>
      </c>
      <c r="I270" s="28" t="s">
        <v>340</v>
      </c>
      <c r="O270" s="6" t="s">
        <v>382</v>
      </c>
      <c r="Q270" s="6" t="s">
        <v>383</v>
      </c>
    </row>
    <row r="271" spans="1:17" x14ac:dyDescent="0.25">
      <c r="A271" s="9">
        <v>66115000</v>
      </c>
      <c r="B271" s="2" t="s">
        <v>217</v>
      </c>
      <c r="C271" t="s">
        <v>441</v>
      </c>
      <c r="D271" t="s">
        <v>340</v>
      </c>
      <c r="E271" t="s">
        <v>340</v>
      </c>
      <c r="F271" t="s">
        <v>382</v>
      </c>
      <c r="G271" t="s">
        <v>468</v>
      </c>
      <c r="H271" t="s">
        <v>337</v>
      </c>
      <c r="I271" s="28" t="s">
        <v>340</v>
      </c>
      <c r="O271" s="6" t="s">
        <v>382</v>
      </c>
      <c r="Q271" s="6" t="s">
        <v>383</v>
      </c>
    </row>
    <row r="272" spans="1:17" x14ac:dyDescent="0.25">
      <c r="A272" s="9">
        <v>66116000</v>
      </c>
      <c r="B272" s="2" t="s">
        <v>218</v>
      </c>
      <c r="C272" t="s">
        <v>441</v>
      </c>
      <c r="D272" t="s">
        <v>340</v>
      </c>
      <c r="E272" t="s">
        <v>340</v>
      </c>
      <c r="F272" t="s">
        <v>382</v>
      </c>
      <c r="G272" t="s">
        <v>468</v>
      </c>
      <c r="H272" t="s">
        <v>337</v>
      </c>
      <c r="I272" s="28" t="s">
        <v>340</v>
      </c>
      <c r="O272" s="6" t="s">
        <v>382</v>
      </c>
      <c r="Q272" s="6" t="s">
        <v>383</v>
      </c>
    </row>
    <row r="273" spans="1:17" x14ac:dyDescent="0.25">
      <c r="A273" s="9">
        <v>66117000</v>
      </c>
      <c r="B273" s="2" t="s">
        <v>219</v>
      </c>
      <c r="C273" t="s">
        <v>441</v>
      </c>
      <c r="D273" t="s">
        <v>340</v>
      </c>
      <c r="E273" t="s">
        <v>340</v>
      </c>
      <c r="F273" t="s">
        <v>382</v>
      </c>
      <c r="G273" t="s">
        <v>468</v>
      </c>
      <c r="H273" t="s">
        <v>337</v>
      </c>
      <c r="I273" s="28" t="s">
        <v>340</v>
      </c>
      <c r="O273" s="6" t="s">
        <v>382</v>
      </c>
      <c r="Q273" s="6" t="s">
        <v>383</v>
      </c>
    </row>
    <row r="274" spans="1:17" x14ac:dyDescent="0.25">
      <c r="A274" s="9">
        <v>66118000</v>
      </c>
      <c r="B274" s="2" t="s">
        <v>220</v>
      </c>
      <c r="C274" t="s">
        <v>441</v>
      </c>
      <c r="D274" t="s">
        <v>340</v>
      </c>
      <c r="E274" t="s">
        <v>340</v>
      </c>
      <c r="F274" t="s">
        <v>382</v>
      </c>
      <c r="G274" t="s">
        <v>468</v>
      </c>
      <c r="H274" t="s">
        <v>337</v>
      </c>
      <c r="I274" s="28" t="s">
        <v>340</v>
      </c>
      <c r="O274" s="6" t="s">
        <v>382</v>
      </c>
      <c r="Q274" s="6" t="s">
        <v>383</v>
      </c>
    </row>
    <row r="275" spans="1:17" x14ac:dyDescent="0.25">
      <c r="A275" s="9">
        <v>66119000</v>
      </c>
      <c r="B275" s="2" t="s">
        <v>221</v>
      </c>
      <c r="C275" t="s">
        <v>441</v>
      </c>
      <c r="D275" t="s">
        <v>340</v>
      </c>
      <c r="E275" t="s">
        <v>340</v>
      </c>
      <c r="F275" t="s">
        <v>382</v>
      </c>
      <c r="G275" t="s">
        <v>468</v>
      </c>
      <c r="H275" t="s">
        <v>337</v>
      </c>
      <c r="I275" s="28" t="s">
        <v>340</v>
      </c>
      <c r="O275" s="6" t="s">
        <v>382</v>
      </c>
      <c r="Q275" s="6" t="s">
        <v>383</v>
      </c>
    </row>
    <row r="276" spans="1:17" x14ac:dyDescent="0.25">
      <c r="A276" s="9">
        <v>66120000</v>
      </c>
      <c r="B276" s="2" t="s">
        <v>222</v>
      </c>
      <c r="C276" t="s">
        <v>441</v>
      </c>
      <c r="D276" t="s">
        <v>340</v>
      </c>
      <c r="E276" t="s">
        <v>340</v>
      </c>
      <c r="F276" t="s">
        <v>382</v>
      </c>
      <c r="G276" t="s">
        <v>468</v>
      </c>
      <c r="H276" t="s">
        <v>337</v>
      </c>
      <c r="I276" s="28" t="s">
        <v>340</v>
      </c>
      <c r="O276" s="6" t="s">
        <v>382</v>
      </c>
      <c r="Q276" s="6" t="s">
        <v>383</v>
      </c>
    </row>
    <row r="277" spans="1:17" x14ac:dyDescent="0.25">
      <c r="A277" s="9">
        <v>66121000</v>
      </c>
      <c r="B277" s="2" t="s">
        <v>223</v>
      </c>
      <c r="C277" t="s">
        <v>441</v>
      </c>
      <c r="D277" t="s">
        <v>340</v>
      </c>
      <c r="E277" t="s">
        <v>340</v>
      </c>
      <c r="F277" t="s">
        <v>382</v>
      </c>
      <c r="G277" t="s">
        <v>468</v>
      </c>
      <c r="H277" t="s">
        <v>337</v>
      </c>
      <c r="I277" s="28" t="s">
        <v>340</v>
      </c>
      <c r="O277" s="6" t="s">
        <v>382</v>
      </c>
      <c r="Q277" s="6" t="s">
        <v>383</v>
      </c>
    </row>
    <row r="278" spans="1:17" x14ac:dyDescent="0.25">
      <c r="A278" s="9">
        <v>66122000</v>
      </c>
      <c r="B278" s="2" t="s">
        <v>224</v>
      </c>
      <c r="C278" t="s">
        <v>441</v>
      </c>
      <c r="D278" t="s">
        <v>340</v>
      </c>
      <c r="E278" t="s">
        <v>340</v>
      </c>
      <c r="F278" t="s">
        <v>382</v>
      </c>
      <c r="G278" t="s">
        <v>468</v>
      </c>
      <c r="H278" t="s">
        <v>337</v>
      </c>
      <c r="I278" s="28" t="s">
        <v>340</v>
      </c>
      <c r="O278" s="6" t="s">
        <v>382</v>
      </c>
      <c r="Q278" s="6" t="s">
        <v>383</v>
      </c>
    </row>
    <row r="279" spans="1:17" x14ac:dyDescent="0.25">
      <c r="A279" s="9">
        <v>66123000</v>
      </c>
      <c r="B279" s="2" t="s">
        <v>225</v>
      </c>
      <c r="C279" t="s">
        <v>441</v>
      </c>
      <c r="D279" t="s">
        <v>340</v>
      </c>
      <c r="E279" t="s">
        <v>340</v>
      </c>
      <c r="F279" t="s">
        <v>382</v>
      </c>
      <c r="G279" t="s">
        <v>468</v>
      </c>
      <c r="H279" t="s">
        <v>337</v>
      </c>
      <c r="I279" s="28" t="s">
        <v>340</v>
      </c>
      <c r="O279" s="6" t="s">
        <v>382</v>
      </c>
      <c r="Q279" s="6" t="s">
        <v>383</v>
      </c>
    </row>
    <row r="280" spans="1:17" x14ac:dyDescent="0.25">
      <c r="A280" s="9">
        <v>66124000</v>
      </c>
      <c r="B280" s="2" t="s">
        <v>226</v>
      </c>
      <c r="C280" t="s">
        <v>441</v>
      </c>
      <c r="D280" t="s">
        <v>340</v>
      </c>
      <c r="E280" t="s">
        <v>340</v>
      </c>
      <c r="F280" t="s">
        <v>382</v>
      </c>
      <c r="G280" t="s">
        <v>468</v>
      </c>
      <c r="H280" t="s">
        <v>337</v>
      </c>
      <c r="I280" s="28" t="s">
        <v>340</v>
      </c>
      <c r="O280" s="6" t="s">
        <v>382</v>
      </c>
      <c r="Q280" s="6" t="s">
        <v>383</v>
      </c>
    </row>
    <row r="281" spans="1:17" x14ac:dyDescent="0.25">
      <c r="A281" s="9">
        <v>66125000</v>
      </c>
      <c r="B281" s="2" t="s">
        <v>227</v>
      </c>
      <c r="C281" t="s">
        <v>441</v>
      </c>
      <c r="D281" t="s">
        <v>340</v>
      </c>
      <c r="E281" t="s">
        <v>340</v>
      </c>
      <c r="F281" t="s">
        <v>382</v>
      </c>
      <c r="G281" t="s">
        <v>468</v>
      </c>
      <c r="H281" t="s">
        <v>337</v>
      </c>
      <c r="I281" s="28" t="s">
        <v>340</v>
      </c>
      <c r="O281" s="6" t="s">
        <v>382</v>
      </c>
      <c r="Q281" s="6" t="s">
        <v>383</v>
      </c>
    </row>
    <row r="282" spans="1:17" x14ac:dyDescent="0.25">
      <c r="A282" s="9">
        <v>66126000</v>
      </c>
      <c r="B282" s="2" t="s">
        <v>228</v>
      </c>
      <c r="C282" t="s">
        <v>441</v>
      </c>
      <c r="D282" t="s">
        <v>340</v>
      </c>
      <c r="E282" t="s">
        <v>340</v>
      </c>
      <c r="F282" t="s">
        <v>382</v>
      </c>
      <c r="G282" t="s">
        <v>468</v>
      </c>
      <c r="H282" t="s">
        <v>337</v>
      </c>
      <c r="I282" s="28" t="s">
        <v>340</v>
      </c>
      <c r="O282" s="6" t="s">
        <v>382</v>
      </c>
      <c r="Q282" s="6" t="s">
        <v>383</v>
      </c>
    </row>
    <row r="283" spans="1:17" x14ac:dyDescent="0.25">
      <c r="A283" s="9">
        <v>66127000</v>
      </c>
      <c r="B283" s="2" t="s">
        <v>229</v>
      </c>
      <c r="C283" t="s">
        <v>441</v>
      </c>
      <c r="D283" t="s">
        <v>340</v>
      </c>
      <c r="E283" t="s">
        <v>340</v>
      </c>
      <c r="F283" t="s">
        <v>382</v>
      </c>
      <c r="G283" t="s">
        <v>468</v>
      </c>
      <c r="H283" t="s">
        <v>337</v>
      </c>
      <c r="I283" s="28" t="s">
        <v>340</v>
      </c>
      <c r="O283" s="6" t="s">
        <v>382</v>
      </c>
      <c r="Q283" s="6" t="s">
        <v>383</v>
      </c>
    </row>
    <row r="284" spans="1:17" x14ac:dyDescent="0.25">
      <c r="A284" s="9">
        <v>66128000</v>
      </c>
      <c r="B284" s="2" t="s">
        <v>230</v>
      </c>
      <c r="C284" t="s">
        <v>441</v>
      </c>
      <c r="D284" t="s">
        <v>340</v>
      </c>
      <c r="E284" t="s">
        <v>340</v>
      </c>
      <c r="F284" t="s">
        <v>382</v>
      </c>
      <c r="G284" t="s">
        <v>468</v>
      </c>
      <c r="H284" t="s">
        <v>337</v>
      </c>
      <c r="I284" s="28" t="s">
        <v>340</v>
      </c>
      <c r="O284" s="6" t="s">
        <v>382</v>
      </c>
      <c r="Q284" s="6" t="s">
        <v>383</v>
      </c>
    </row>
    <row r="285" spans="1:17" x14ac:dyDescent="0.25">
      <c r="A285" s="9">
        <v>66129000</v>
      </c>
      <c r="B285" s="2" t="s">
        <v>231</v>
      </c>
      <c r="C285" t="s">
        <v>441</v>
      </c>
      <c r="D285" t="s">
        <v>340</v>
      </c>
      <c r="E285" t="s">
        <v>340</v>
      </c>
      <c r="F285" t="s">
        <v>382</v>
      </c>
      <c r="G285" t="s">
        <v>468</v>
      </c>
      <c r="H285" t="s">
        <v>337</v>
      </c>
      <c r="I285" s="28" t="s">
        <v>340</v>
      </c>
      <c r="O285" s="6" t="s">
        <v>382</v>
      </c>
      <c r="Q285" s="6" t="s">
        <v>383</v>
      </c>
    </row>
    <row r="286" spans="1:17" x14ac:dyDescent="0.25">
      <c r="A286" s="9">
        <v>66130000</v>
      </c>
      <c r="B286" s="2" t="s">
        <v>232</v>
      </c>
      <c r="C286" t="s">
        <v>441</v>
      </c>
      <c r="D286" t="s">
        <v>340</v>
      </c>
      <c r="E286" t="s">
        <v>340</v>
      </c>
      <c r="F286" t="s">
        <v>382</v>
      </c>
      <c r="G286" t="s">
        <v>468</v>
      </c>
      <c r="H286" t="s">
        <v>337</v>
      </c>
      <c r="I286" s="28" t="s">
        <v>340</v>
      </c>
      <c r="O286" s="6" t="s">
        <v>382</v>
      </c>
      <c r="Q286" s="6" t="s">
        <v>383</v>
      </c>
    </row>
    <row r="287" spans="1:17" x14ac:dyDescent="0.25">
      <c r="A287" s="9">
        <v>66131000</v>
      </c>
      <c r="B287" s="2" t="s">
        <v>233</v>
      </c>
      <c r="C287" t="s">
        <v>441</v>
      </c>
      <c r="D287" t="s">
        <v>340</v>
      </c>
      <c r="E287" t="s">
        <v>340</v>
      </c>
      <c r="F287" t="s">
        <v>382</v>
      </c>
      <c r="G287" t="s">
        <v>468</v>
      </c>
      <c r="H287" t="s">
        <v>337</v>
      </c>
      <c r="I287" s="28" t="s">
        <v>340</v>
      </c>
      <c r="O287" s="6" t="s">
        <v>382</v>
      </c>
      <c r="Q287" s="6" t="s">
        <v>383</v>
      </c>
    </row>
    <row r="288" spans="1:17" x14ac:dyDescent="0.25">
      <c r="A288" s="9">
        <v>66150000</v>
      </c>
      <c r="B288" s="2" t="s">
        <v>234</v>
      </c>
      <c r="C288" t="s">
        <v>441</v>
      </c>
      <c r="D288" t="s">
        <v>340</v>
      </c>
      <c r="E288" t="s">
        <v>340</v>
      </c>
      <c r="F288" t="s">
        <v>382</v>
      </c>
      <c r="G288" t="s">
        <v>468</v>
      </c>
      <c r="H288" t="s">
        <v>337</v>
      </c>
      <c r="I288" s="28" t="s">
        <v>340</v>
      </c>
      <c r="O288" s="6" t="s">
        <v>382</v>
      </c>
      <c r="Q288" s="6" t="s">
        <v>383</v>
      </c>
    </row>
    <row r="289" spans="1:17" x14ac:dyDescent="0.25">
      <c r="A289" s="9">
        <v>66151000</v>
      </c>
      <c r="B289" s="2" t="s">
        <v>235</v>
      </c>
      <c r="C289" t="s">
        <v>441</v>
      </c>
      <c r="D289" t="s">
        <v>340</v>
      </c>
      <c r="E289" t="s">
        <v>340</v>
      </c>
      <c r="F289" t="s">
        <v>382</v>
      </c>
      <c r="G289" t="s">
        <v>468</v>
      </c>
      <c r="H289" t="s">
        <v>337</v>
      </c>
      <c r="I289" s="28" t="s">
        <v>340</v>
      </c>
      <c r="O289" s="6" t="s">
        <v>382</v>
      </c>
      <c r="Q289" s="6" t="s">
        <v>383</v>
      </c>
    </row>
    <row r="290" spans="1:17" x14ac:dyDescent="0.25">
      <c r="A290" s="9">
        <v>66158000</v>
      </c>
      <c r="B290" s="2" t="s">
        <v>390</v>
      </c>
      <c r="C290" t="s">
        <v>441</v>
      </c>
      <c r="D290" t="s">
        <v>340</v>
      </c>
      <c r="E290" t="s">
        <v>340</v>
      </c>
      <c r="F290" t="s">
        <v>382</v>
      </c>
      <c r="G290" t="s">
        <v>468</v>
      </c>
      <c r="H290" t="s">
        <v>337</v>
      </c>
      <c r="I290" s="28" t="s">
        <v>340</v>
      </c>
      <c r="O290" s="6" t="s">
        <v>382</v>
      </c>
      <c r="Q290" s="6" t="s">
        <v>383</v>
      </c>
    </row>
    <row r="291" spans="1:17" x14ac:dyDescent="0.25">
      <c r="A291" s="9">
        <v>66152000</v>
      </c>
      <c r="B291" s="2" t="s">
        <v>236</v>
      </c>
      <c r="C291" t="s">
        <v>441</v>
      </c>
      <c r="D291" t="s">
        <v>340</v>
      </c>
      <c r="E291" t="s">
        <v>340</v>
      </c>
      <c r="F291" t="s">
        <v>382</v>
      </c>
      <c r="G291" t="s">
        <v>468</v>
      </c>
      <c r="H291" t="s">
        <v>337</v>
      </c>
      <c r="I291" s="28" t="s">
        <v>340</v>
      </c>
      <c r="O291" s="6" t="s">
        <v>382</v>
      </c>
      <c r="Q291" s="6" t="s">
        <v>383</v>
      </c>
    </row>
    <row r="292" spans="1:17" x14ac:dyDescent="0.25">
      <c r="A292" s="9">
        <v>66154000</v>
      </c>
      <c r="B292" s="2" t="s">
        <v>237</v>
      </c>
      <c r="C292" t="s">
        <v>441</v>
      </c>
      <c r="D292" t="s">
        <v>340</v>
      </c>
      <c r="E292" t="s">
        <v>340</v>
      </c>
      <c r="F292" t="s">
        <v>382</v>
      </c>
      <c r="G292" t="s">
        <v>468</v>
      </c>
      <c r="H292" t="s">
        <v>337</v>
      </c>
      <c r="I292" s="28" t="s">
        <v>340</v>
      </c>
      <c r="O292" s="6" t="s">
        <v>382</v>
      </c>
      <c r="Q292" s="6" t="s">
        <v>383</v>
      </c>
    </row>
    <row r="293" spans="1:17" x14ac:dyDescent="0.25">
      <c r="A293" s="9">
        <v>66155200</v>
      </c>
      <c r="B293" s="2" t="s">
        <v>238</v>
      </c>
      <c r="C293" t="s">
        <v>441</v>
      </c>
      <c r="D293" t="s">
        <v>340</v>
      </c>
      <c r="E293" t="s">
        <v>340</v>
      </c>
      <c r="F293" t="s">
        <v>382</v>
      </c>
      <c r="G293" t="s">
        <v>468</v>
      </c>
      <c r="H293" t="s">
        <v>337</v>
      </c>
      <c r="I293" s="28" t="s">
        <v>340</v>
      </c>
      <c r="O293" s="6" t="s">
        <v>382</v>
      </c>
      <c r="Q293" s="6" t="s">
        <v>383</v>
      </c>
    </row>
    <row r="294" spans="1:17" x14ac:dyDescent="0.25">
      <c r="A294" s="9">
        <v>66156000</v>
      </c>
      <c r="B294" s="2" t="s">
        <v>239</v>
      </c>
      <c r="C294" t="s">
        <v>441</v>
      </c>
      <c r="D294" t="s">
        <v>340</v>
      </c>
      <c r="E294" t="s">
        <v>340</v>
      </c>
      <c r="F294" t="s">
        <v>382</v>
      </c>
      <c r="G294" t="s">
        <v>468</v>
      </c>
      <c r="H294" t="s">
        <v>337</v>
      </c>
      <c r="I294" s="28" t="s">
        <v>340</v>
      </c>
      <c r="O294" s="6" t="s">
        <v>382</v>
      </c>
      <c r="Q294" s="6" t="s">
        <v>383</v>
      </c>
    </row>
    <row r="295" spans="1:17" x14ac:dyDescent="0.25">
      <c r="A295" s="9">
        <v>66157000</v>
      </c>
      <c r="B295" s="2" t="s">
        <v>240</v>
      </c>
      <c r="C295" t="s">
        <v>441</v>
      </c>
      <c r="D295" t="s">
        <v>340</v>
      </c>
      <c r="E295" t="s">
        <v>340</v>
      </c>
      <c r="F295" t="s">
        <v>382</v>
      </c>
      <c r="G295" t="s">
        <v>468</v>
      </c>
      <c r="H295" t="s">
        <v>337</v>
      </c>
      <c r="I295" s="28" t="s">
        <v>340</v>
      </c>
      <c r="O295" s="6" t="s">
        <v>382</v>
      </c>
      <c r="Q295" s="6" t="s">
        <v>383</v>
      </c>
    </row>
    <row r="296" spans="1:17" x14ac:dyDescent="0.25">
      <c r="A296" s="9">
        <v>66160000</v>
      </c>
      <c r="B296" s="2" t="s">
        <v>241</v>
      </c>
      <c r="C296" t="s">
        <v>441</v>
      </c>
      <c r="D296" t="s">
        <v>340</v>
      </c>
      <c r="E296" t="s">
        <v>340</v>
      </c>
      <c r="F296" t="s">
        <v>382</v>
      </c>
      <c r="G296" t="s">
        <v>468</v>
      </c>
      <c r="H296" t="s">
        <v>337</v>
      </c>
      <c r="I296" s="28" t="s">
        <v>340</v>
      </c>
      <c r="O296" s="6" t="s">
        <v>382</v>
      </c>
      <c r="Q296" s="6" t="s">
        <v>383</v>
      </c>
    </row>
    <row r="297" spans="1:17" x14ac:dyDescent="0.25">
      <c r="A297" s="9">
        <v>66161000</v>
      </c>
      <c r="B297" s="2" t="s">
        <v>242</v>
      </c>
      <c r="C297" t="s">
        <v>441</v>
      </c>
      <c r="D297" t="s">
        <v>340</v>
      </c>
      <c r="E297" t="s">
        <v>340</v>
      </c>
      <c r="F297" t="s">
        <v>382</v>
      </c>
      <c r="G297" t="s">
        <v>468</v>
      </c>
      <c r="H297" t="s">
        <v>337</v>
      </c>
      <c r="I297" s="28" t="s">
        <v>340</v>
      </c>
      <c r="O297" s="6" t="s">
        <v>382</v>
      </c>
      <c r="Q297" s="6" t="s">
        <v>383</v>
      </c>
    </row>
    <row r="298" spans="1:17" x14ac:dyDescent="0.25">
      <c r="A298" s="9">
        <v>66162000</v>
      </c>
      <c r="B298" s="2" t="s">
        <v>243</v>
      </c>
      <c r="C298" t="s">
        <v>441</v>
      </c>
      <c r="D298" t="s">
        <v>340</v>
      </c>
      <c r="E298" t="s">
        <v>340</v>
      </c>
      <c r="F298" t="s">
        <v>382</v>
      </c>
      <c r="G298" t="s">
        <v>468</v>
      </c>
      <c r="H298" t="s">
        <v>337</v>
      </c>
      <c r="I298" s="28" t="s">
        <v>340</v>
      </c>
      <c r="O298" s="6" t="s">
        <v>382</v>
      </c>
      <c r="Q298" s="6" t="s">
        <v>383</v>
      </c>
    </row>
    <row r="299" spans="1:17" x14ac:dyDescent="0.25">
      <c r="A299" s="9">
        <v>66163000</v>
      </c>
      <c r="B299" s="2" t="s">
        <v>244</v>
      </c>
      <c r="C299" t="s">
        <v>441</v>
      </c>
      <c r="D299" t="s">
        <v>340</v>
      </c>
      <c r="E299" t="s">
        <v>340</v>
      </c>
      <c r="F299" t="s">
        <v>382</v>
      </c>
      <c r="G299" t="s">
        <v>468</v>
      </c>
      <c r="H299" t="s">
        <v>337</v>
      </c>
      <c r="I299" s="28" t="s">
        <v>340</v>
      </c>
      <c r="O299" s="6" t="s">
        <v>382</v>
      </c>
      <c r="Q299" s="6" t="s">
        <v>383</v>
      </c>
    </row>
    <row r="300" spans="1:17" x14ac:dyDescent="0.25">
      <c r="A300" s="9">
        <v>66164000</v>
      </c>
      <c r="B300" s="2" t="s">
        <v>245</v>
      </c>
      <c r="C300" t="s">
        <v>441</v>
      </c>
      <c r="D300" t="s">
        <v>340</v>
      </c>
      <c r="E300" t="s">
        <v>340</v>
      </c>
      <c r="F300" t="s">
        <v>382</v>
      </c>
      <c r="G300" t="s">
        <v>468</v>
      </c>
      <c r="H300" t="s">
        <v>337</v>
      </c>
      <c r="I300" s="28" t="s">
        <v>340</v>
      </c>
      <c r="O300" s="6" t="s">
        <v>382</v>
      </c>
      <c r="Q300" s="6" t="s">
        <v>383</v>
      </c>
    </row>
    <row r="301" spans="1:17" x14ac:dyDescent="0.25">
      <c r="A301" s="9">
        <v>66182000</v>
      </c>
      <c r="B301" s="2" t="s">
        <v>403</v>
      </c>
      <c r="C301" t="s">
        <v>441</v>
      </c>
      <c r="D301" t="s">
        <v>340</v>
      </c>
      <c r="E301" t="s">
        <v>340</v>
      </c>
      <c r="F301" t="s">
        <v>382</v>
      </c>
      <c r="G301" t="s">
        <v>468</v>
      </c>
      <c r="H301" t="s">
        <v>337</v>
      </c>
      <c r="I301" s="28" t="s">
        <v>340</v>
      </c>
      <c r="O301" s="6" t="s">
        <v>382</v>
      </c>
      <c r="Q301" s="6" t="s">
        <v>383</v>
      </c>
    </row>
    <row r="302" spans="1:17" x14ac:dyDescent="0.25">
      <c r="A302" s="9">
        <v>67100000</v>
      </c>
      <c r="B302" s="2" t="s">
        <v>246</v>
      </c>
      <c r="C302" t="s">
        <v>411</v>
      </c>
      <c r="D302" t="s">
        <v>322</v>
      </c>
      <c r="E302" t="s">
        <v>322</v>
      </c>
      <c r="F302" t="s">
        <v>464</v>
      </c>
      <c r="G302" t="s">
        <v>469</v>
      </c>
      <c r="H302" t="s">
        <v>411</v>
      </c>
      <c r="I302" s="29" t="s">
        <v>322</v>
      </c>
      <c r="P302" s="6" t="s">
        <v>464</v>
      </c>
      <c r="Q302" s="6" t="s">
        <v>383</v>
      </c>
    </row>
    <row r="303" spans="1:17" x14ac:dyDescent="0.25">
      <c r="A303" s="9">
        <v>67110000</v>
      </c>
      <c r="B303" s="2" t="s">
        <v>247</v>
      </c>
      <c r="C303" t="s">
        <v>411</v>
      </c>
      <c r="D303" t="s">
        <v>322</v>
      </c>
      <c r="E303" t="s">
        <v>322</v>
      </c>
      <c r="F303" t="s">
        <v>464</v>
      </c>
      <c r="G303" t="s">
        <v>469</v>
      </c>
      <c r="H303" t="s">
        <v>411</v>
      </c>
      <c r="I303" s="29" t="s">
        <v>322</v>
      </c>
      <c r="P303" s="6" t="s">
        <v>464</v>
      </c>
      <c r="Q303" s="6" t="s">
        <v>383</v>
      </c>
    </row>
    <row r="304" spans="1:17" x14ac:dyDescent="0.25">
      <c r="A304" s="9">
        <v>67120000</v>
      </c>
      <c r="B304" s="2" t="s">
        <v>248</v>
      </c>
      <c r="C304" t="s">
        <v>411</v>
      </c>
      <c r="D304" t="s">
        <v>322</v>
      </c>
      <c r="E304" t="s">
        <v>322</v>
      </c>
      <c r="F304" t="s">
        <v>464</v>
      </c>
      <c r="G304" t="s">
        <v>469</v>
      </c>
      <c r="H304" t="s">
        <v>411</v>
      </c>
      <c r="I304" s="29" t="s">
        <v>322</v>
      </c>
      <c r="P304" s="6" t="s">
        <v>464</v>
      </c>
      <c r="Q304" s="6" t="s">
        <v>383</v>
      </c>
    </row>
    <row r="305" spans="1:17" x14ac:dyDescent="0.25">
      <c r="A305" s="9">
        <v>67121000</v>
      </c>
      <c r="B305" s="2" t="s">
        <v>248</v>
      </c>
      <c r="C305" t="s">
        <v>411</v>
      </c>
      <c r="D305" t="s">
        <v>322</v>
      </c>
      <c r="E305" t="s">
        <v>322</v>
      </c>
      <c r="F305" t="s">
        <v>464</v>
      </c>
      <c r="G305" t="s">
        <v>469</v>
      </c>
      <c r="H305" t="s">
        <v>411</v>
      </c>
      <c r="I305" s="29" t="s">
        <v>322</v>
      </c>
      <c r="P305" s="6" t="s">
        <v>464</v>
      </c>
      <c r="Q305" s="6" t="s">
        <v>383</v>
      </c>
    </row>
    <row r="306" spans="1:17" x14ac:dyDescent="0.25">
      <c r="A306" s="9">
        <v>67180000</v>
      </c>
      <c r="B306" s="2" t="s">
        <v>249</v>
      </c>
      <c r="C306" t="s">
        <v>411</v>
      </c>
      <c r="D306" t="s">
        <v>322</v>
      </c>
      <c r="E306" t="s">
        <v>322</v>
      </c>
      <c r="F306" t="s">
        <v>464</v>
      </c>
      <c r="G306" t="s">
        <v>469</v>
      </c>
      <c r="H306" t="s">
        <v>411</v>
      </c>
      <c r="I306" s="29" t="s">
        <v>322</v>
      </c>
      <c r="P306" s="6" t="s">
        <v>464</v>
      </c>
      <c r="Q306" s="6" t="s">
        <v>383</v>
      </c>
    </row>
    <row r="307" spans="1:17" x14ac:dyDescent="0.25">
      <c r="A307" s="9">
        <v>67200000</v>
      </c>
      <c r="B307" s="2" t="s">
        <v>250</v>
      </c>
      <c r="C307" t="s">
        <v>411</v>
      </c>
      <c r="D307" t="s">
        <v>322</v>
      </c>
      <c r="E307" t="s">
        <v>322</v>
      </c>
      <c r="F307" t="s">
        <v>464</v>
      </c>
      <c r="G307" t="s">
        <v>469</v>
      </c>
      <c r="H307" t="s">
        <v>411</v>
      </c>
      <c r="I307" s="29" t="s">
        <v>322</v>
      </c>
      <c r="P307" s="6" t="s">
        <v>464</v>
      </c>
      <c r="Q307" s="6" t="s">
        <v>383</v>
      </c>
    </row>
    <row r="308" spans="1:17" x14ac:dyDescent="0.25">
      <c r="A308" s="9">
        <v>67500000</v>
      </c>
      <c r="B308" s="2" t="s">
        <v>251</v>
      </c>
      <c r="C308" t="s">
        <v>411</v>
      </c>
      <c r="D308" t="s">
        <v>322</v>
      </c>
      <c r="E308" t="s">
        <v>322</v>
      </c>
      <c r="F308" t="s">
        <v>464</v>
      </c>
      <c r="G308" t="s">
        <v>469</v>
      </c>
      <c r="H308" t="s">
        <v>411</v>
      </c>
      <c r="I308" s="29" t="s">
        <v>322</v>
      </c>
      <c r="P308" s="6" t="s">
        <v>464</v>
      </c>
      <c r="Q308" s="6" t="s">
        <v>383</v>
      </c>
    </row>
    <row r="309" spans="1:17" x14ac:dyDescent="0.25">
      <c r="A309" s="9">
        <v>67560000</v>
      </c>
      <c r="B309" s="2" t="s">
        <v>252</v>
      </c>
      <c r="C309" t="s">
        <v>411</v>
      </c>
      <c r="D309" t="s">
        <v>322</v>
      </c>
      <c r="E309" t="s">
        <v>322</v>
      </c>
      <c r="F309" t="s">
        <v>464</v>
      </c>
      <c r="G309" t="s">
        <v>469</v>
      </c>
      <c r="H309" t="s">
        <v>411</v>
      </c>
      <c r="I309" s="29" t="s">
        <v>322</v>
      </c>
      <c r="P309" s="6" t="s">
        <v>464</v>
      </c>
      <c r="Q309" s="6" t="s">
        <v>383</v>
      </c>
    </row>
    <row r="310" spans="1:17" x14ac:dyDescent="0.25">
      <c r="A310" s="9">
        <v>68100000</v>
      </c>
      <c r="B310" s="2" t="s">
        <v>253</v>
      </c>
      <c r="C310" t="s">
        <v>437</v>
      </c>
      <c r="D310" t="s">
        <v>323</v>
      </c>
      <c r="E310" t="s">
        <v>323</v>
      </c>
      <c r="F310" t="s">
        <v>455</v>
      </c>
      <c r="G310" t="s">
        <v>466</v>
      </c>
      <c r="H310" t="s">
        <v>337</v>
      </c>
      <c r="I310" s="27" t="s">
        <v>323</v>
      </c>
      <c r="N310" s="6" t="s">
        <v>381</v>
      </c>
      <c r="O310" s="6" t="s">
        <v>382</v>
      </c>
      <c r="Q310" s="6" t="s">
        <v>383</v>
      </c>
    </row>
    <row r="311" spans="1:17" x14ac:dyDescent="0.25">
      <c r="A311" s="9">
        <v>68111000</v>
      </c>
      <c r="B311" s="2" t="s">
        <v>254</v>
      </c>
      <c r="C311" t="s">
        <v>437</v>
      </c>
      <c r="D311" t="s">
        <v>323</v>
      </c>
      <c r="E311" t="s">
        <v>323</v>
      </c>
      <c r="F311" t="s">
        <v>455</v>
      </c>
      <c r="G311" t="s">
        <v>466</v>
      </c>
      <c r="H311" t="s">
        <v>337</v>
      </c>
      <c r="I311" s="27" t="s">
        <v>323</v>
      </c>
      <c r="N311" s="6" t="s">
        <v>381</v>
      </c>
      <c r="O311" s="6" t="s">
        <v>382</v>
      </c>
      <c r="Q311" s="6" t="s">
        <v>383</v>
      </c>
    </row>
    <row r="312" spans="1:17" x14ac:dyDescent="0.25">
      <c r="A312" s="9">
        <v>68112000</v>
      </c>
      <c r="B312" s="2" t="s">
        <v>255</v>
      </c>
      <c r="C312" t="s">
        <v>437</v>
      </c>
      <c r="D312" t="s">
        <v>323</v>
      </c>
      <c r="E312" t="s">
        <v>323</v>
      </c>
      <c r="F312" t="s">
        <v>455</v>
      </c>
      <c r="G312" t="s">
        <v>466</v>
      </c>
      <c r="H312" t="s">
        <v>337</v>
      </c>
      <c r="I312" s="27" t="s">
        <v>323</v>
      </c>
      <c r="N312" s="6" t="s">
        <v>381</v>
      </c>
      <c r="O312" s="6" t="s">
        <v>382</v>
      </c>
      <c r="Q312" s="6" t="s">
        <v>383</v>
      </c>
    </row>
    <row r="313" spans="1:17" x14ac:dyDescent="0.25">
      <c r="A313" s="9">
        <v>68700000</v>
      </c>
      <c r="B313" s="2" t="s">
        <v>256</v>
      </c>
      <c r="C313" t="s">
        <v>411</v>
      </c>
      <c r="D313" t="s">
        <v>324</v>
      </c>
      <c r="E313" t="s">
        <v>324</v>
      </c>
      <c r="F313" t="s">
        <v>464</v>
      </c>
      <c r="G313" t="s">
        <v>469</v>
      </c>
      <c r="H313" t="s">
        <v>411</v>
      </c>
      <c r="I313" s="29" t="s">
        <v>322</v>
      </c>
      <c r="P313" s="6" t="s">
        <v>464</v>
      </c>
      <c r="Q313" s="6" t="s">
        <v>383</v>
      </c>
    </row>
    <row r="314" spans="1:17" x14ac:dyDescent="0.25">
      <c r="A314" s="9">
        <v>68750000</v>
      </c>
      <c r="B314" s="2" t="s">
        <v>257</v>
      </c>
      <c r="C314" t="s">
        <v>411</v>
      </c>
      <c r="D314" t="s">
        <v>324</v>
      </c>
      <c r="E314" t="s">
        <v>324</v>
      </c>
      <c r="F314" t="s">
        <v>464</v>
      </c>
      <c r="G314" t="s">
        <v>469</v>
      </c>
      <c r="H314" t="s">
        <v>411</v>
      </c>
      <c r="I314" s="29" t="s">
        <v>322</v>
      </c>
      <c r="P314" s="6" t="s">
        <v>464</v>
      </c>
      <c r="Q314" s="6" t="s">
        <v>383</v>
      </c>
    </row>
    <row r="315" spans="1:17" x14ac:dyDescent="0.25">
      <c r="A315" s="9">
        <v>68760000</v>
      </c>
      <c r="B315" s="2" t="s">
        <v>258</v>
      </c>
      <c r="C315" t="s">
        <v>411</v>
      </c>
      <c r="D315" t="s">
        <v>324</v>
      </c>
      <c r="E315" t="s">
        <v>324</v>
      </c>
      <c r="F315" t="s">
        <v>464</v>
      </c>
      <c r="G315" t="s">
        <v>469</v>
      </c>
      <c r="H315" t="s">
        <v>411</v>
      </c>
      <c r="I315" s="29" t="s">
        <v>322</v>
      </c>
      <c r="P315" s="6" t="s">
        <v>464</v>
      </c>
      <c r="Q315" s="6" t="s">
        <v>383</v>
      </c>
    </row>
    <row r="316" spans="1:17" x14ac:dyDescent="0.25">
      <c r="A316" s="9">
        <v>69100000</v>
      </c>
      <c r="B316" s="2" t="s">
        <v>259</v>
      </c>
      <c r="C316" t="s">
        <v>442</v>
      </c>
      <c r="D316" t="s">
        <v>316</v>
      </c>
      <c r="E316" t="s">
        <v>321</v>
      </c>
      <c r="F316" t="s">
        <v>380</v>
      </c>
      <c r="G316" t="s">
        <v>467</v>
      </c>
      <c r="H316" t="s">
        <v>337</v>
      </c>
      <c r="I316" s="30" t="s">
        <v>367</v>
      </c>
      <c r="Q316" s="6" t="s">
        <v>383</v>
      </c>
    </row>
    <row r="317" spans="1:17" x14ac:dyDescent="0.25">
      <c r="A317" s="9">
        <v>69500000</v>
      </c>
      <c r="B317" s="2" t="s">
        <v>260</v>
      </c>
      <c r="C317" t="s">
        <v>442</v>
      </c>
      <c r="D317" t="s">
        <v>316</v>
      </c>
      <c r="E317" t="s">
        <v>321</v>
      </c>
      <c r="F317" t="s">
        <v>380</v>
      </c>
      <c r="G317" t="s">
        <v>467</v>
      </c>
      <c r="H317" t="s">
        <v>337</v>
      </c>
      <c r="I317" s="30" t="s">
        <v>366</v>
      </c>
      <c r="Q317" s="6" t="s">
        <v>383</v>
      </c>
    </row>
    <row r="318" spans="1:17" x14ac:dyDescent="0.25">
      <c r="A318" s="9">
        <v>69510000</v>
      </c>
      <c r="B318" s="2" t="s">
        <v>261</v>
      </c>
      <c r="C318" t="s">
        <v>442</v>
      </c>
      <c r="D318" t="s">
        <v>316</v>
      </c>
      <c r="E318" t="s">
        <v>321</v>
      </c>
      <c r="F318" t="s">
        <v>380</v>
      </c>
      <c r="G318" t="s">
        <v>467</v>
      </c>
      <c r="H318" t="s">
        <v>337</v>
      </c>
      <c r="I318" s="30" t="s">
        <v>366</v>
      </c>
      <c r="Q318" s="6" t="s">
        <v>383</v>
      </c>
    </row>
    <row r="319" spans="1:17" x14ac:dyDescent="0.25">
      <c r="A319" s="9">
        <v>69520000</v>
      </c>
      <c r="B319" s="2" t="s">
        <v>262</v>
      </c>
      <c r="C319" t="s">
        <v>442</v>
      </c>
      <c r="D319" t="s">
        <v>316</v>
      </c>
      <c r="E319" t="s">
        <v>321</v>
      </c>
      <c r="F319" t="s">
        <v>380</v>
      </c>
      <c r="G319" t="s">
        <v>467</v>
      </c>
      <c r="H319" t="s">
        <v>337</v>
      </c>
      <c r="I319" s="30" t="s">
        <v>366</v>
      </c>
      <c r="Q319" s="6" t="s">
        <v>383</v>
      </c>
    </row>
    <row r="320" spans="1:17" x14ac:dyDescent="0.25">
      <c r="A320" s="9">
        <v>69900000</v>
      </c>
      <c r="B320" s="2" t="s">
        <v>349</v>
      </c>
      <c r="C320" t="s">
        <v>411</v>
      </c>
      <c r="D320" t="s">
        <v>322</v>
      </c>
      <c r="E320" t="s">
        <v>322</v>
      </c>
      <c r="F320" t="s">
        <v>464</v>
      </c>
      <c r="G320" t="s">
        <v>469</v>
      </c>
      <c r="H320" t="s">
        <v>337</v>
      </c>
      <c r="I320" s="30" t="s">
        <v>366</v>
      </c>
      <c r="Q320" s="6" t="s">
        <v>383</v>
      </c>
    </row>
    <row r="321" spans="1:17" x14ac:dyDescent="0.25">
      <c r="A321" s="9">
        <v>70400000</v>
      </c>
      <c r="B321" s="2" t="s">
        <v>263</v>
      </c>
      <c r="C321" t="s">
        <v>438</v>
      </c>
      <c r="D321" t="s">
        <v>341</v>
      </c>
      <c r="E321" t="s">
        <v>325</v>
      </c>
      <c r="F321" t="s">
        <v>455</v>
      </c>
      <c r="G321" t="s">
        <v>466</v>
      </c>
      <c r="H321" t="s">
        <v>336</v>
      </c>
      <c r="I321" s="23" t="s">
        <v>368</v>
      </c>
      <c r="J321" s="39" t="s">
        <v>356</v>
      </c>
      <c r="L321" s="6" t="s">
        <v>379</v>
      </c>
      <c r="M321" s="6" t="s">
        <v>380</v>
      </c>
      <c r="N321" s="6" t="s">
        <v>381</v>
      </c>
      <c r="O321" s="6" t="s">
        <v>382</v>
      </c>
      <c r="Q321" s="6" t="s">
        <v>383</v>
      </c>
    </row>
    <row r="322" spans="1:17" x14ac:dyDescent="0.25">
      <c r="A322" s="9">
        <v>70410000</v>
      </c>
      <c r="B322" s="2" t="s">
        <v>264</v>
      </c>
      <c r="C322" t="s">
        <v>438</v>
      </c>
      <c r="D322" t="s">
        <v>341</v>
      </c>
      <c r="E322" t="s">
        <v>325</v>
      </c>
      <c r="F322" t="s">
        <v>455</v>
      </c>
      <c r="G322" t="s">
        <v>466</v>
      </c>
      <c r="H322" t="s">
        <v>336</v>
      </c>
      <c r="I322" s="23" t="s">
        <v>368</v>
      </c>
      <c r="J322" s="39" t="s">
        <v>356</v>
      </c>
      <c r="L322" s="6" t="s">
        <v>379</v>
      </c>
      <c r="M322" s="6" t="s">
        <v>380</v>
      </c>
      <c r="N322" s="6" t="s">
        <v>381</v>
      </c>
      <c r="O322" s="6" t="s">
        <v>382</v>
      </c>
      <c r="Q322" s="6" t="s">
        <v>383</v>
      </c>
    </row>
    <row r="323" spans="1:17" x14ac:dyDescent="0.25">
      <c r="A323" s="9">
        <v>70410100</v>
      </c>
      <c r="B323" s="2" t="s">
        <v>265</v>
      </c>
      <c r="C323" t="s">
        <v>438</v>
      </c>
      <c r="D323" t="s">
        <v>341</v>
      </c>
      <c r="E323" t="s">
        <v>406</v>
      </c>
      <c r="F323" t="s">
        <v>455</v>
      </c>
      <c r="G323" t="s">
        <v>466</v>
      </c>
      <c r="H323" t="s">
        <v>336</v>
      </c>
      <c r="I323" s="23" t="s">
        <v>368</v>
      </c>
      <c r="J323" s="39" t="s">
        <v>356</v>
      </c>
      <c r="L323" s="6" t="s">
        <v>379</v>
      </c>
      <c r="M323" s="6" t="s">
        <v>380</v>
      </c>
      <c r="N323" s="6" t="s">
        <v>381</v>
      </c>
      <c r="O323" s="6" t="s">
        <v>382</v>
      </c>
      <c r="Q323" s="6" t="s">
        <v>383</v>
      </c>
    </row>
    <row r="324" spans="1:17" x14ac:dyDescent="0.25">
      <c r="A324" s="9">
        <v>70451000</v>
      </c>
      <c r="B324" s="2" t="s">
        <v>266</v>
      </c>
      <c r="C324" t="s">
        <v>438</v>
      </c>
      <c r="D324" t="s">
        <v>341</v>
      </c>
      <c r="E324" t="s">
        <v>325</v>
      </c>
      <c r="F324" t="s">
        <v>455</v>
      </c>
      <c r="G324" t="s">
        <v>466</v>
      </c>
      <c r="H324" t="s">
        <v>336</v>
      </c>
      <c r="I324" s="23" t="s">
        <v>368</v>
      </c>
      <c r="J324" s="39" t="s">
        <v>356</v>
      </c>
      <c r="L324" s="6" t="s">
        <v>379</v>
      </c>
      <c r="M324" s="6" t="s">
        <v>380</v>
      </c>
      <c r="N324" s="6" t="s">
        <v>381</v>
      </c>
      <c r="O324" s="6" t="s">
        <v>382</v>
      </c>
      <c r="Q324" s="6" t="s">
        <v>383</v>
      </c>
    </row>
    <row r="325" spans="1:17" x14ac:dyDescent="0.25">
      <c r="A325" s="9">
        <v>70452000</v>
      </c>
      <c r="B325" s="2" t="s">
        <v>267</v>
      </c>
      <c r="C325" t="s">
        <v>438</v>
      </c>
      <c r="D325" t="s">
        <v>341</v>
      </c>
      <c r="E325" t="s">
        <v>325</v>
      </c>
      <c r="F325" t="s">
        <v>455</v>
      </c>
      <c r="G325" t="s">
        <v>466</v>
      </c>
      <c r="H325" t="s">
        <v>336</v>
      </c>
      <c r="I325" s="23" t="s">
        <v>368</v>
      </c>
      <c r="J325" s="39" t="s">
        <v>356</v>
      </c>
      <c r="L325" s="6" t="s">
        <v>379</v>
      </c>
      <c r="M325" s="6" t="s">
        <v>380</v>
      </c>
      <c r="N325" s="6" t="s">
        <v>381</v>
      </c>
      <c r="O325" s="6" t="s">
        <v>382</v>
      </c>
      <c r="Q325" s="6" t="s">
        <v>383</v>
      </c>
    </row>
    <row r="326" spans="1:17" x14ac:dyDescent="0.25">
      <c r="A326" s="9">
        <v>70459000</v>
      </c>
      <c r="B326" s="2" t="s">
        <v>268</v>
      </c>
      <c r="C326" t="s">
        <v>438</v>
      </c>
      <c r="D326" t="s">
        <v>341</v>
      </c>
      <c r="E326" t="s">
        <v>325</v>
      </c>
      <c r="F326" t="s">
        <v>455</v>
      </c>
      <c r="G326" t="s">
        <v>466</v>
      </c>
      <c r="H326" t="s">
        <v>336</v>
      </c>
      <c r="I326" s="23" t="s">
        <v>368</v>
      </c>
      <c r="J326" s="39" t="s">
        <v>356</v>
      </c>
      <c r="L326" s="6" t="s">
        <v>379</v>
      </c>
      <c r="M326" s="6" t="s">
        <v>380</v>
      </c>
      <c r="N326" s="6" t="s">
        <v>381</v>
      </c>
      <c r="O326" s="6" t="s">
        <v>382</v>
      </c>
      <c r="Q326" s="6" t="s">
        <v>383</v>
      </c>
    </row>
    <row r="327" spans="1:17" x14ac:dyDescent="0.25">
      <c r="A327" s="9">
        <v>70500000</v>
      </c>
      <c r="B327" s="2" t="s">
        <v>269</v>
      </c>
      <c r="C327" t="s">
        <v>438</v>
      </c>
      <c r="D327" t="s">
        <v>341</v>
      </c>
      <c r="E327" t="s">
        <v>326</v>
      </c>
      <c r="F327" t="s">
        <v>455</v>
      </c>
      <c r="G327" t="s">
        <v>466</v>
      </c>
      <c r="H327" t="s">
        <v>336</v>
      </c>
      <c r="I327" s="23" t="s">
        <v>368</v>
      </c>
      <c r="J327" s="39" t="s">
        <v>356</v>
      </c>
      <c r="L327" s="6" t="s">
        <v>379</v>
      </c>
      <c r="M327" s="6" t="s">
        <v>380</v>
      </c>
      <c r="N327" s="6" t="s">
        <v>381</v>
      </c>
      <c r="O327" s="6" t="s">
        <v>382</v>
      </c>
      <c r="Q327" s="6" t="s">
        <v>383</v>
      </c>
    </row>
    <row r="328" spans="1:17" x14ac:dyDescent="0.25">
      <c r="A328" s="9">
        <v>70520000</v>
      </c>
      <c r="B328" s="2" t="s">
        <v>270</v>
      </c>
      <c r="C328" t="s">
        <v>438</v>
      </c>
      <c r="D328" t="s">
        <v>341</v>
      </c>
      <c r="E328" t="s">
        <v>326</v>
      </c>
      <c r="F328" t="s">
        <v>455</v>
      </c>
      <c r="G328" t="s">
        <v>466</v>
      </c>
      <c r="H328" t="s">
        <v>336</v>
      </c>
      <c r="I328" s="23" t="s">
        <v>368</v>
      </c>
      <c r="J328" s="39" t="s">
        <v>356</v>
      </c>
      <c r="L328" s="6" t="s">
        <v>379</v>
      </c>
      <c r="M328" s="6" t="s">
        <v>380</v>
      </c>
      <c r="N328" s="6" t="s">
        <v>381</v>
      </c>
      <c r="O328" s="6" t="s">
        <v>382</v>
      </c>
      <c r="Q328" s="6" t="s">
        <v>383</v>
      </c>
    </row>
    <row r="329" spans="1:17" x14ac:dyDescent="0.25">
      <c r="A329" s="9">
        <v>70600000</v>
      </c>
      <c r="B329" s="2" t="s">
        <v>271</v>
      </c>
      <c r="C329" t="s">
        <v>438</v>
      </c>
      <c r="D329" t="s">
        <v>341</v>
      </c>
      <c r="E329" t="s">
        <v>327</v>
      </c>
      <c r="F329" t="s">
        <v>455</v>
      </c>
      <c r="G329" t="s">
        <v>466</v>
      </c>
      <c r="H329" t="s">
        <v>336</v>
      </c>
      <c r="I329" s="23" t="s">
        <v>368</v>
      </c>
      <c r="J329" s="39" t="s">
        <v>356</v>
      </c>
      <c r="L329" s="6" t="s">
        <v>379</v>
      </c>
      <c r="M329" s="6" t="s">
        <v>380</v>
      </c>
      <c r="N329" s="6" t="s">
        <v>381</v>
      </c>
      <c r="O329" s="6" t="s">
        <v>382</v>
      </c>
      <c r="Q329" s="6" t="s">
        <v>383</v>
      </c>
    </row>
    <row r="330" spans="1:17" x14ac:dyDescent="0.25">
      <c r="A330" s="9">
        <v>70620000</v>
      </c>
      <c r="B330" s="2" t="s">
        <v>108</v>
      </c>
      <c r="C330" t="s">
        <v>438</v>
      </c>
      <c r="D330" t="s">
        <v>341</v>
      </c>
      <c r="E330" t="s">
        <v>327</v>
      </c>
      <c r="F330" t="s">
        <v>455</v>
      </c>
      <c r="G330" t="s">
        <v>466</v>
      </c>
      <c r="H330" t="s">
        <v>336</v>
      </c>
      <c r="I330" s="23" t="s">
        <v>368</v>
      </c>
      <c r="J330" s="39" t="s">
        <v>356</v>
      </c>
      <c r="L330" s="6" t="s">
        <v>379</v>
      </c>
      <c r="M330" s="6" t="s">
        <v>380</v>
      </c>
      <c r="N330" s="6" t="s">
        <v>381</v>
      </c>
      <c r="O330" s="6" t="s">
        <v>382</v>
      </c>
      <c r="Q330" s="6" t="s">
        <v>383</v>
      </c>
    </row>
    <row r="331" spans="1:17" x14ac:dyDescent="0.25">
      <c r="A331" s="9">
        <v>70690000</v>
      </c>
      <c r="B331" s="2" t="s">
        <v>399</v>
      </c>
      <c r="C331" t="s">
        <v>438</v>
      </c>
      <c r="D331" t="s">
        <v>341</v>
      </c>
      <c r="E331" t="s">
        <v>327</v>
      </c>
      <c r="F331" t="s">
        <v>455</v>
      </c>
      <c r="G331" t="s">
        <v>466</v>
      </c>
      <c r="H331" t="s">
        <v>336</v>
      </c>
      <c r="I331" s="23" t="s">
        <v>368</v>
      </c>
      <c r="J331" s="39" t="s">
        <v>356</v>
      </c>
      <c r="L331" s="6" t="s">
        <v>379</v>
      </c>
      <c r="M331" s="6" t="s">
        <v>380</v>
      </c>
      <c r="N331" s="6" t="s">
        <v>381</v>
      </c>
      <c r="O331" s="6" t="s">
        <v>382</v>
      </c>
      <c r="Q331" s="6" t="s">
        <v>383</v>
      </c>
    </row>
    <row r="332" spans="1:17" x14ac:dyDescent="0.25">
      <c r="A332" s="9">
        <v>70800000</v>
      </c>
      <c r="B332" s="2" t="s">
        <v>272</v>
      </c>
      <c r="C332" t="s">
        <v>438</v>
      </c>
      <c r="D332" t="s">
        <v>341</v>
      </c>
      <c r="E332" t="s">
        <v>327</v>
      </c>
      <c r="F332" t="s">
        <v>455</v>
      </c>
      <c r="G332" t="s">
        <v>466</v>
      </c>
      <c r="H332" t="s">
        <v>336</v>
      </c>
      <c r="I332" s="23" t="s">
        <v>368</v>
      </c>
      <c r="J332" s="39" t="s">
        <v>356</v>
      </c>
      <c r="L332" s="6" t="s">
        <v>379</v>
      </c>
      <c r="M332" s="6" t="s">
        <v>380</v>
      </c>
      <c r="N332" s="6" t="s">
        <v>381</v>
      </c>
      <c r="O332" s="6" t="s">
        <v>382</v>
      </c>
      <c r="Q332" s="6" t="s">
        <v>383</v>
      </c>
    </row>
    <row r="333" spans="1:17" x14ac:dyDescent="0.25">
      <c r="A333" s="9">
        <v>70810000</v>
      </c>
      <c r="B333" s="2" t="s">
        <v>273</v>
      </c>
      <c r="C333" t="s">
        <v>438</v>
      </c>
      <c r="D333" t="s">
        <v>341</v>
      </c>
      <c r="E333" t="s">
        <v>327</v>
      </c>
      <c r="F333" t="s">
        <v>455</v>
      </c>
      <c r="G333" t="s">
        <v>466</v>
      </c>
      <c r="H333" t="s">
        <v>336</v>
      </c>
      <c r="I333" s="23" t="s">
        <v>368</v>
      </c>
      <c r="J333" s="39" t="s">
        <v>356</v>
      </c>
      <c r="L333" s="6" t="s">
        <v>379</v>
      </c>
      <c r="M333" s="6" t="s">
        <v>380</v>
      </c>
      <c r="N333" s="6" t="s">
        <v>381</v>
      </c>
      <c r="O333" s="6" t="s">
        <v>382</v>
      </c>
      <c r="Q333" s="6" t="s">
        <v>383</v>
      </c>
    </row>
    <row r="334" spans="1:17" x14ac:dyDescent="0.25">
      <c r="A334" s="9">
        <v>70810100</v>
      </c>
      <c r="B334" s="2" t="s">
        <v>274</v>
      </c>
      <c r="C334" t="s">
        <v>438</v>
      </c>
      <c r="D334" t="s">
        <v>341</v>
      </c>
      <c r="E334" t="s">
        <v>327</v>
      </c>
      <c r="F334" t="s">
        <v>455</v>
      </c>
      <c r="G334" t="s">
        <v>466</v>
      </c>
      <c r="H334" t="s">
        <v>336</v>
      </c>
      <c r="I334" s="23" t="s">
        <v>368</v>
      </c>
      <c r="J334" s="39" t="s">
        <v>356</v>
      </c>
      <c r="L334" s="6" t="s">
        <v>379</v>
      </c>
      <c r="M334" s="6" t="s">
        <v>380</v>
      </c>
      <c r="N334" s="6" t="s">
        <v>381</v>
      </c>
      <c r="O334" s="6" t="s">
        <v>382</v>
      </c>
      <c r="Q334" s="6" t="s">
        <v>383</v>
      </c>
    </row>
    <row r="335" spans="1:17" x14ac:dyDescent="0.25">
      <c r="A335" s="9">
        <v>70805000</v>
      </c>
      <c r="B335" s="2" t="s">
        <v>394</v>
      </c>
      <c r="C335" t="s">
        <v>438</v>
      </c>
      <c r="D335" t="s">
        <v>341</v>
      </c>
      <c r="E335" t="s">
        <v>327</v>
      </c>
      <c r="F335" t="s">
        <v>455</v>
      </c>
      <c r="G335" t="s">
        <v>466</v>
      </c>
      <c r="H335" t="s">
        <v>336</v>
      </c>
      <c r="I335" s="23" t="s">
        <v>368</v>
      </c>
      <c r="J335" s="39" t="s">
        <v>356</v>
      </c>
      <c r="L335" s="6" t="s">
        <v>379</v>
      </c>
      <c r="M335" s="6" t="s">
        <v>380</v>
      </c>
      <c r="N335" s="6" t="s">
        <v>381</v>
      </c>
      <c r="O335" s="6" t="s">
        <v>382</v>
      </c>
      <c r="Q335" s="6" t="s">
        <v>383</v>
      </c>
    </row>
    <row r="336" spans="1:17" x14ac:dyDescent="0.25">
      <c r="A336" s="9">
        <v>70870000</v>
      </c>
      <c r="B336" s="2" t="s">
        <v>412</v>
      </c>
      <c r="C336" t="s">
        <v>438</v>
      </c>
      <c r="D336" t="s">
        <v>341</v>
      </c>
      <c r="E336" t="s">
        <v>327</v>
      </c>
      <c r="F336" t="s">
        <v>455</v>
      </c>
      <c r="G336" t="s">
        <v>466</v>
      </c>
      <c r="H336" t="s">
        <v>336</v>
      </c>
      <c r="I336" s="23" t="s">
        <v>368</v>
      </c>
      <c r="J336" s="39" t="s">
        <v>356</v>
      </c>
      <c r="L336" s="6" t="s">
        <v>379</v>
      </c>
      <c r="M336" s="6" t="s">
        <v>380</v>
      </c>
      <c r="N336" s="6" t="s">
        <v>381</v>
      </c>
      <c r="O336" s="6" t="s">
        <v>382</v>
      </c>
      <c r="Q336" s="6" t="s">
        <v>383</v>
      </c>
    </row>
    <row r="337" spans="1:17" x14ac:dyDescent="0.25">
      <c r="A337" s="9">
        <v>70900000</v>
      </c>
      <c r="B337" s="2" t="s">
        <v>275</v>
      </c>
      <c r="C337" t="s">
        <v>438</v>
      </c>
      <c r="D337" t="s">
        <v>341</v>
      </c>
      <c r="E337" t="s">
        <v>327</v>
      </c>
      <c r="F337" t="s">
        <v>455</v>
      </c>
      <c r="G337" t="s">
        <v>466</v>
      </c>
      <c r="H337" t="s">
        <v>336</v>
      </c>
      <c r="I337" s="23" t="s">
        <v>368</v>
      </c>
      <c r="J337" s="39" t="s">
        <v>356</v>
      </c>
      <c r="L337" s="6" t="s">
        <v>379</v>
      </c>
      <c r="M337" s="6" t="s">
        <v>380</v>
      </c>
      <c r="N337" s="6" t="s">
        <v>381</v>
      </c>
      <c r="O337" s="6" t="s">
        <v>382</v>
      </c>
      <c r="Q337" s="6" t="s">
        <v>383</v>
      </c>
    </row>
    <row r="338" spans="1:17" x14ac:dyDescent="0.25">
      <c r="A338" s="9">
        <v>71335000</v>
      </c>
      <c r="B338" s="2" t="s">
        <v>276</v>
      </c>
      <c r="C338" t="s">
        <v>438</v>
      </c>
      <c r="D338" t="s">
        <v>328</v>
      </c>
      <c r="E338" t="s">
        <v>328</v>
      </c>
      <c r="F338" t="s">
        <v>455</v>
      </c>
      <c r="G338" t="s">
        <v>466</v>
      </c>
      <c r="H338" t="s">
        <v>336</v>
      </c>
      <c r="I338" s="24" t="s">
        <v>369</v>
      </c>
      <c r="K338" s="6" t="s">
        <v>357</v>
      </c>
      <c r="L338" s="6" t="s">
        <v>379</v>
      </c>
      <c r="M338" s="6" t="s">
        <v>380</v>
      </c>
      <c r="N338" s="6" t="s">
        <v>381</v>
      </c>
      <c r="O338" s="6" t="s">
        <v>382</v>
      </c>
      <c r="Q338" s="6" t="s">
        <v>383</v>
      </c>
    </row>
    <row r="339" spans="1:17" x14ac:dyDescent="0.25">
      <c r="A339" s="9">
        <v>71350000</v>
      </c>
      <c r="B339" s="2" t="s">
        <v>277</v>
      </c>
      <c r="C339" t="s">
        <v>438</v>
      </c>
      <c r="D339" t="s">
        <v>328</v>
      </c>
      <c r="E339" t="s">
        <v>328</v>
      </c>
      <c r="F339" t="s">
        <v>455</v>
      </c>
      <c r="G339" t="s">
        <v>466</v>
      </c>
      <c r="H339" t="s">
        <v>336</v>
      </c>
      <c r="I339" s="24" t="s">
        <v>369</v>
      </c>
      <c r="K339" s="6" t="s">
        <v>357</v>
      </c>
      <c r="L339" s="6" t="s">
        <v>379</v>
      </c>
      <c r="M339" s="6" t="s">
        <v>380</v>
      </c>
      <c r="N339" s="6" t="s">
        <v>381</v>
      </c>
      <c r="O339" s="6" t="s">
        <v>382</v>
      </c>
      <c r="Q339" s="6" t="s">
        <v>383</v>
      </c>
    </row>
    <row r="340" spans="1:17" x14ac:dyDescent="0.25">
      <c r="A340" s="9">
        <v>72000000</v>
      </c>
      <c r="B340" s="2" t="s">
        <v>278</v>
      </c>
      <c r="C340" t="s">
        <v>329</v>
      </c>
      <c r="D340" t="s">
        <v>370</v>
      </c>
      <c r="E340" t="s">
        <v>331</v>
      </c>
      <c r="F340" t="s">
        <v>455</v>
      </c>
      <c r="G340" t="s">
        <v>466</v>
      </c>
      <c r="H340" t="s">
        <v>336</v>
      </c>
      <c r="I340" s="24" t="s">
        <v>370</v>
      </c>
      <c r="K340" s="6" t="s">
        <v>357</v>
      </c>
      <c r="L340" s="6" t="s">
        <v>379</v>
      </c>
      <c r="M340" s="6" t="s">
        <v>380</v>
      </c>
      <c r="N340" s="6" t="s">
        <v>381</v>
      </c>
      <c r="O340" s="6" t="s">
        <v>382</v>
      </c>
      <c r="Q340" s="6" t="s">
        <v>383</v>
      </c>
    </row>
    <row r="341" spans="1:17" x14ac:dyDescent="0.25">
      <c r="A341" s="9">
        <v>74000000</v>
      </c>
      <c r="B341" s="2" t="s">
        <v>279</v>
      </c>
      <c r="C341" t="s">
        <v>329</v>
      </c>
      <c r="D341" t="s">
        <v>439</v>
      </c>
      <c r="E341" t="s">
        <v>331</v>
      </c>
      <c r="F341" t="s">
        <v>455</v>
      </c>
      <c r="G341" t="s">
        <v>466</v>
      </c>
      <c r="H341" t="s">
        <v>336</v>
      </c>
      <c r="I341" s="26" t="s">
        <v>363</v>
      </c>
      <c r="M341" s="6" t="s">
        <v>380</v>
      </c>
      <c r="N341" s="6" t="s">
        <v>381</v>
      </c>
      <c r="O341" s="6" t="s">
        <v>382</v>
      </c>
      <c r="Q341" s="6" t="s">
        <v>383</v>
      </c>
    </row>
    <row r="342" spans="1:17" x14ac:dyDescent="0.25">
      <c r="A342" s="9">
        <v>75800000</v>
      </c>
      <c r="B342" s="2" t="s">
        <v>280</v>
      </c>
      <c r="C342" t="s">
        <v>329</v>
      </c>
      <c r="D342" t="s">
        <v>317</v>
      </c>
      <c r="E342" t="s">
        <v>331</v>
      </c>
      <c r="F342" t="s">
        <v>455</v>
      </c>
      <c r="G342" t="s">
        <v>466</v>
      </c>
      <c r="H342" t="s">
        <v>336</v>
      </c>
      <c r="I342" s="27" t="s">
        <v>329</v>
      </c>
      <c r="M342" s="6" t="s">
        <v>380</v>
      </c>
      <c r="N342" s="6" t="s">
        <v>381</v>
      </c>
      <c r="O342" s="6" t="s">
        <v>382</v>
      </c>
      <c r="Q342" s="6" t="s">
        <v>383</v>
      </c>
    </row>
    <row r="343" spans="1:17" x14ac:dyDescent="0.25">
      <c r="A343" s="9">
        <v>76110000</v>
      </c>
      <c r="B343" s="2" t="s">
        <v>281</v>
      </c>
      <c r="C343" t="s">
        <v>441</v>
      </c>
      <c r="D343" t="s">
        <v>332</v>
      </c>
      <c r="E343" t="s">
        <v>332</v>
      </c>
      <c r="F343" t="s">
        <v>382</v>
      </c>
      <c r="G343" t="s">
        <v>468</v>
      </c>
      <c r="H343" t="s">
        <v>336</v>
      </c>
      <c r="I343" s="28" t="s">
        <v>332</v>
      </c>
      <c r="O343" s="6" t="s">
        <v>382</v>
      </c>
      <c r="Q343" s="6" t="s">
        <v>383</v>
      </c>
    </row>
    <row r="344" spans="1:17" x14ac:dyDescent="0.25">
      <c r="A344" s="9">
        <v>76170000</v>
      </c>
      <c r="B344" s="2" t="s">
        <v>282</v>
      </c>
      <c r="C344" t="s">
        <v>441</v>
      </c>
      <c r="D344" t="s">
        <v>332</v>
      </c>
      <c r="E344" t="s">
        <v>332</v>
      </c>
      <c r="F344" t="s">
        <v>382</v>
      </c>
      <c r="G344" t="s">
        <v>468</v>
      </c>
      <c r="H344" t="s">
        <v>336</v>
      </c>
      <c r="I344" s="28" t="s">
        <v>332</v>
      </c>
      <c r="O344" s="6" t="s">
        <v>382</v>
      </c>
      <c r="Q344" s="6" t="s">
        <v>383</v>
      </c>
    </row>
    <row r="345" spans="1:17" x14ac:dyDescent="0.25">
      <c r="A345" s="9">
        <v>76300000</v>
      </c>
      <c r="B345" s="2" t="s">
        <v>283</v>
      </c>
      <c r="C345" t="s">
        <v>441</v>
      </c>
      <c r="D345" t="s">
        <v>332</v>
      </c>
      <c r="E345" t="s">
        <v>332</v>
      </c>
      <c r="F345" t="s">
        <v>382</v>
      </c>
      <c r="G345" t="s">
        <v>468</v>
      </c>
      <c r="H345" t="s">
        <v>336</v>
      </c>
      <c r="I345" s="28" t="s">
        <v>332</v>
      </c>
      <c r="O345" s="6" t="s">
        <v>382</v>
      </c>
      <c r="Q345" s="6" t="s">
        <v>383</v>
      </c>
    </row>
    <row r="346" spans="1:17" x14ac:dyDescent="0.25">
      <c r="A346" s="9">
        <v>76380000</v>
      </c>
      <c r="B346" s="2" t="s">
        <v>284</v>
      </c>
      <c r="C346" t="s">
        <v>441</v>
      </c>
      <c r="D346" t="s">
        <v>332</v>
      </c>
      <c r="E346" t="s">
        <v>332</v>
      </c>
      <c r="F346" t="s">
        <v>382</v>
      </c>
      <c r="G346" t="s">
        <v>468</v>
      </c>
      <c r="H346" t="s">
        <v>336</v>
      </c>
      <c r="I346" s="28" t="s">
        <v>332</v>
      </c>
      <c r="O346" s="6" t="s">
        <v>382</v>
      </c>
      <c r="Q346" s="6" t="s">
        <v>383</v>
      </c>
    </row>
    <row r="347" spans="1:17" x14ac:dyDescent="0.25">
      <c r="A347" s="9">
        <v>76500000</v>
      </c>
      <c r="B347" s="2" t="s">
        <v>285</v>
      </c>
      <c r="C347" t="s">
        <v>441</v>
      </c>
      <c r="D347" t="s">
        <v>332</v>
      </c>
      <c r="E347" t="s">
        <v>332</v>
      </c>
      <c r="F347" t="s">
        <v>382</v>
      </c>
      <c r="G347" t="s">
        <v>468</v>
      </c>
      <c r="H347" t="s">
        <v>336</v>
      </c>
      <c r="I347" s="28" t="s">
        <v>332</v>
      </c>
      <c r="O347" s="6" t="s">
        <v>382</v>
      </c>
      <c r="Q347" s="6" t="s">
        <v>383</v>
      </c>
    </row>
    <row r="348" spans="1:17" x14ac:dyDescent="0.25">
      <c r="A348" s="9">
        <v>76800000</v>
      </c>
      <c r="B348" s="2" t="s">
        <v>463</v>
      </c>
      <c r="C348" t="s">
        <v>441</v>
      </c>
      <c r="D348" t="s">
        <v>332</v>
      </c>
      <c r="E348" t="s">
        <v>332</v>
      </c>
      <c r="F348" t="s">
        <v>382</v>
      </c>
      <c r="G348" t="s">
        <v>468</v>
      </c>
      <c r="H348" t="s">
        <v>336</v>
      </c>
      <c r="I348" s="28" t="s">
        <v>332</v>
      </c>
      <c r="O348" s="6" t="s">
        <v>382</v>
      </c>
      <c r="Q348" s="6" t="s">
        <v>383</v>
      </c>
    </row>
    <row r="349" spans="1:17" x14ac:dyDescent="0.25">
      <c r="A349" s="9">
        <v>77100000</v>
      </c>
      <c r="B349" s="2" t="s">
        <v>286</v>
      </c>
      <c r="C349" t="s">
        <v>411</v>
      </c>
      <c r="D349" t="s">
        <v>330</v>
      </c>
      <c r="E349" t="s">
        <v>330</v>
      </c>
      <c r="F349" t="s">
        <v>464</v>
      </c>
      <c r="G349" t="s">
        <v>469</v>
      </c>
      <c r="H349" t="s">
        <v>411</v>
      </c>
      <c r="I349" s="29" t="s">
        <v>330</v>
      </c>
      <c r="P349" s="6" t="s">
        <v>464</v>
      </c>
      <c r="Q349" s="6" t="s">
        <v>383</v>
      </c>
    </row>
    <row r="350" spans="1:17" x14ac:dyDescent="0.25">
      <c r="A350" s="9">
        <v>77110000</v>
      </c>
      <c r="B350" s="2" t="s">
        <v>287</v>
      </c>
      <c r="C350" t="s">
        <v>411</v>
      </c>
      <c r="D350" t="s">
        <v>330</v>
      </c>
      <c r="E350" t="s">
        <v>330</v>
      </c>
      <c r="F350" t="s">
        <v>464</v>
      </c>
      <c r="G350" t="s">
        <v>469</v>
      </c>
      <c r="H350" t="s">
        <v>411</v>
      </c>
      <c r="I350" s="29" t="s">
        <v>330</v>
      </c>
      <c r="P350" s="6" t="s">
        <v>464</v>
      </c>
      <c r="Q350" s="6" t="s">
        <v>383</v>
      </c>
    </row>
    <row r="351" spans="1:17" x14ac:dyDescent="0.25">
      <c r="A351" s="9">
        <v>77180000</v>
      </c>
      <c r="B351" s="2" t="s">
        <v>288</v>
      </c>
      <c r="C351" t="s">
        <v>411</v>
      </c>
      <c r="D351" t="s">
        <v>330</v>
      </c>
      <c r="E351" t="s">
        <v>330</v>
      </c>
      <c r="F351" t="s">
        <v>464</v>
      </c>
      <c r="G351" t="s">
        <v>469</v>
      </c>
      <c r="H351" t="s">
        <v>411</v>
      </c>
      <c r="I351" s="29" t="s">
        <v>330</v>
      </c>
      <c r="P351" s="6" t="s">
        <v>464</v>
      </c>
      <c r="Q351" s="6" t="s">
        <v>383</v>
      </c>
    </row>
    <row r="352" spans="1:17" x14ac:dyDescent="0.25">
      <c r="A352" s="9">
        <v>77200000</v>
      </c>
      <c r="B352" s="2" t="s">
        <v>289</v>
      </c>
      <c r="C352" t="s">
        <v>411</v>
      </c>
      <c r="D352" t="s">
        <v>330</v>
      </c>
      <c r="E352" t="s">
        <v>330</v>
      </c>
      <c r="F352" t="s">
        <v>464</v>
      </c>
      <c r="G352" t="s">
        <v>469</v>
      </c>
      <c r="H352" t="s">
        <v>411</v>
      </c>
      <c r="I352" s="29" t="s">
        <v>330</v>
      </c>
      <c r="P352" s="6" t="s">
        <v>464</v>
      </c>
      <c r="Q352" s="6" t="s">
        <v>383</v>
      </c>
    </row>
    <row r="353" spans="1:17" x14ac:dyDescent="0.25">
      <c r="A353" s="9">
        <v>77500000</v>
      </c>
      <c r="B353" s="2" t="s">
        <v>290</v>
      </c>
      <c r="C353" t="s">
        <v>411</v>
      </c>
      <c r="D353" t="s">
        <v>330</v>
      </c>
      <c r="E353" t="s">
        <v>330</v>
      </c>
      <c r="F353" t="s">
        <v>464</v>
      </c>
      <c r="G353" t="s">
        <v>469</v>
      </c>
      <c r="H353" t="s">
        <v>411</v>
      </c>
      <c r="I353" s="29" t="s">
        <v>330</v>
      </c>
      <c r="P353" s="6" t="s">
        <v>464</v>
      </c>
      <c r="Q353" s="6" t="s">
        <v>383</v>
      </c>
    </row>
    <row r="354" spans="1:17" x14ac:dyDescent="0.25">
      <c r="A354" s="9">
        <v>77520000</v>
      </c>
      <c r="B354" s="2" t="s">
        <v>291</v>
      </c>
      <c r="C354" t="s">
        <v>411</v>
      </c>
      <c r="D354" t="s">
        <v>330</v>
      </c>
      <c r="E354" t="s">
        <v>330</v>
      </c>
      <c r="F354" t="s">
        <v>464</v>
      </c>
      <c r="G354" t="s">
        <v>469</v>
      </c>
      <c r="H354" t="s">
        <v>411</v>
      </c>
      <c r="I354" s="29" t="s">
        <v>330</v>
      </c>
      <c r="P354" s="6" t="s">
        <v>464</v>
      </c>
      <c r="Q354" s="6" t="s">
        <v>383</v>
      </c>
    </row>
    <row r="355" spans="1:17" x14ac:dyDescent="0.25">
      <c r="A355" s="9">
        <v>77521000</v>
      </c>
      <c r="B355" s="2" t="s">
        <v>292</v>
      </c>
      <c r="C355" t="s">
        <v>411</v>
      </c>
      <c r="D355" t="s">
        <v>330</v>
      </c>
      <c r="E355" t="s">
        <v>330</v>
      </c>
      <c r="F355" t="s">
        <v>464</v>
      </c>
      <c r="G355" t="s">
        <v>469</v>
      </c>
      <c r="H355" t="s">
        <v>411</v>
      </c>
      <c r="I355" s="29" t="s">
        <v>330</v>
      </c>
      <c r="P355" s="6" t="s">
        <v>464</v>
      </c>
      <c r="Q355" s="6" t="s">
        <v>383</v>
      </c>
    </row>
    <row r="356" spans="1:17" x14ac:dyDescent="0.25">
      <c r="A356" s="9">
        <v>77560000</v>
      </c>
      <c r="B356" s="2" t="s">
        <v>252</v>
      </c>
      <c r="C356" t="s">
        <v>411</v>
      </c>
      <c r="D356" t="s">
        <v>330</v>
      </c>
      <c r="E356" t="s">
        <v>330</v>
      </c>
      <c r="F356" t="s">
        <v>464</v>
      </c>
      <c r="G356" t="s">
        <v>469</v>
      </c>
      <c r="H356" t="s">
        <v>411</v>
      </c>
      <c r="I356" s="29" t="s">
        <v>330</v>
      </c>
      <c r="P356" s="6" t="s">
        <v>464</v>
      </c>
      <c r="Q356" s="6" t="s">
        <v>383</v>
      </c>
    </row>
    <row r="357" spans="1:17" x14ac:dyDescent="0.25">
      <c r="A357" s="9">
        <v>78750000</v>
      </c>
      <c r="B357" s="2" t="s">
        <v>293</v>
      </c>
      <c r="C357" t="s">
        <v>411</v>
      </c>
      <c r="D357" t="s">
        <v>330</v>
      </c>
      <c r="E357" t="s">
        <v>330</v>
      </c>
      <c r="F357" t="s">
        <v>464</v>
      </c>
      <c r="G357" t="s">
        <v>469</v>
      </c>
      <c r="H357" t="s">
        <v>411</v>
      </c>
      <c r="I357" s="29" t="s">
        <v>330</v>
      </c>
      <c r="P357" s="6" t="s">
        <v>464</v>
      </c>
      <c r="Q357" s="6" t="s">
        <v>383</v>
      </c>
    </row>
    <row r="358" spans="1:17" x14ac:dyDescent="0.25">
      <c r="A358" s="9">
        <v>78760000</v>
      </c>
      <c r="B358" s="2" t="s">
        <v>294</v>
      </c>
      <c r="C358" t="s">
        <v>411</v>
      </c>
      <c r="D358" t="s">
        <v>330</v>
      </c>
      <c r="E358" t="s">
        <v>330</v>
      </c>
      <c r="F358" t="s">
        <v>464</v>
      </c>
      <c r="G358" t="s">
        <v>469</v>
      </c>
      <c r="H358" t="s">
        <v>411</v>
      </c>
      <c r="I358" s="29" t="s">
        <v>330</v>
      </c>
      <c r="P358" s="6" t="s">
        <v>464</v>
      </c>
      <c r="Q358" s="6" t="s">
        <v>383</v>
      </c>
    </row>
    <row r="359" spans="1:17" x14ac:dyDescent="0.25">
      <c r="A359" s="9">
        <v>79100000</v>
      </c>
      <c r="B359" s="2" t="s">
        <v>295</v>
      </c>
      <c r="C359" t="s">
        <v>329</v>
      </c>
      <c r="D359" t="s">
        <v>440</v>
      </c>
      <c r="E359" t="s">
        <v>331</v>
      </c>
      <c r="F359" t="s">
        <v>455</v>
      </c>
      <c r="G359" t="s">
        <v>466</v>
      </c>
      <c r="H359" t="s">
        <v>336</v>
      </c>
      <c r="I359" s="27" t="s">
        <v>364</v>
      </c>
      <c r="M359" s="6" t="s">
        <v>380</v>
      </c>
      <c r="N359" s="6" t="s">
        <v>381</v>
      </c>
      <c r="O359" s="6" t="s">
        <v>382</v>
      </c>
      <c r="Q359" s="6" t="s">
        <v>383</v>
      </c>
    </row>
    <row r="360" spans="1:17" x14ac:dyDescent="0.25">
      <c r="A360" s="9">
        <v>79124000</v>
      </c>
      <c r="B360" s="2" t="s">
        <v>296</v>
      </c>
      <c r="C360" t="s">
        <v>437</v>
      </c>
      <c r="D360" t="s">
        <v>451</v>
      </c>
      <c r="E360" t="s">
        <v>452</v>
      </c>
      <c r="F360" t="s">
        <v>455</v>
      </c>
      <c r="G360" t="s">
        <v>466</v>
      </c>
      <c r="H360" t="s">
        <v>337</v>
      </c>
      <c r="I360" s="27" t="s">
        <v>364</v>
      </c>
      <c r="M360" s="6" t="s">
        <v>380</v>
      </c>
      <c r="N360" s="6" t="s">
        <v>381</v>
      </c>
      <c r="O360" s="6" t="s">
        <v>382</v>
      </c>
      <c r="Q360" s="6" t="s">
        <v>383</v>
      </c>
    </row>
    <row r="361" spans="1:17" x14ac:dyDescent="0.25">
      <c r="A361" s="9">
        <v>79170000</v>
      </c>
      <c r="B361" s="2" t="s">
        <v>297</v>
      </c>
      <c r="C361" t="s">
        <v>437</v>
      </c>
      <c r="D361" t="s">
        <v>451</v>
      </c>
      <c r="E361" t="s">
        <v>452</v>
      </c>
      <c r="F361" t="s">
        <v>455</v>
      </c>
      <c r="G361" t="s">
        <v>466</v>
      </c>
      <c r="H361" t="s">
        <v>337</v>
      </c>
      <c r="I361" s="27" t="s">
        <v>364</v>
      </c>
      <c r="M361" s="6" t="s">
        <v>380</v>
      </c>
      <c r="N361" s="6" t="s">
        <v>381</v>
      </c>
      <c r="O361" s="6" t="s">
        <v>382</v>
      </c>
      <c r="Q361" s="6" t="s">
        <v>383</v>
      </c>
    </row>
    <row r="362" spans="1:17" x14ac:dyDescent="0.25">
      <c r="A362" s="9"/>
      <c r="B362" s="2"/>
    </row>
  </sheetData>
  <autoFilter ref="A1:Q361" xr:uid="{3DCC4237-AC1C-43E0-9FC4-9D76246E90D9}"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A0C5E-13E1-42B2-BDD9-17C3068936E8}">
  <sheetPr codeName="Feuil8">
    <pageSetUpPr fitToPage="1"/>
  </sheetPr>
  <dimension ref="A1:BL131"/>
  <sheetViews>
    <sheetView showGridLines="0" tabSelected="1" zoomScale="85" zoomScaleNormal="85" workbookViewId="0">
      <selection activeCell="C20" sqref="C20"/>
    </sheetView>
  </sheetViews>
  <sheetFormatPr baseColWidth="10" defaultColWidth="11.42578125" defaultRowHeight="15" x14ac:dyDescent="0.25"/>
  <cols>
    <col min="1" max="1" width="30.28515625" bestFit="1" customWidth="1"/>
    <col min="2" max="2" width="20.7109375" style="39" customWidth="1"/>
    <col min="3" max="3" width="20.7109375" style="46" customWidth="1"/>
    <col min="4" max="7" width="20.7109375" style="39" customWidth="1"/>
    <col min="8" max="37" width="20.7109375" customWidth="1"/>
    <col min="38" max="38" width="15.28515625" bestFit="1" customWidth="1"/>
    <col min="39" max="39" width="14.42578125" bestFit="1" customWidth="1"/>
    <col min="40" max="40" width="20.140625" bestFit="1" customWidth="1"/>
  </cols>
  <sheetData>
    <row r="1" spans="1:64" s="45" customFormat="1" ht="15" customHeight="1" x14ac:dyDescent="0.25">
      <c r="A1" s="89" t="s">
        <v>487</v>
      </c>
      <c r="B1" s="89"/>
      <c r="C1" s="89"/>
      <c r="D1" s="89"/>
      <c r="E1" s="89"/>
      <c r="F1" s="89"/>
      <c r="G1" s="89"/>
      <c r="H1" s="89"/>
      <c r="I1" s="89"/>
      <c r="J1" s="89"/>
      <c r="K1" s="55"/>
      <c r="L1" s="55"/>
      <c r="M1" s="55"/>
      <c r="N1" s="55"/>
    </row>
    <row r="2" spans="1:64" s="45" customFormat="1" ht="15" customHeight="1" x14ac:dyDescent="0.25">
      <c r="A2" s="89"/>
      <c r="B2" s="89"/>
      <c r="C2" s="89"/>
      <c r="D2" s="89"/>
      <c r="E2" s="89"/>
      <c r="F2" s="89"/>
      <c r="G2" s="89"/>
      <c r="H2" s="89"/>
      <c r="I2" s="89"/>
      <c r="J2" s="89"/>
      <c r="K2" s="55"/>
      <c r="L2" s="55"/>
      <c r="M2" s="55"/>
      <c r="N2" s="55"/>
    </row>
    <row r="3" spans="1:64" s="45" customFormat="1" ht="15.75" x14ac:dyDescent="0.25">
      <c r="A3" s="90" t="str">
        <f>"Période du "&amp;TEXT(DateDebut,"jj/mm/aaaa")&amp;" au "&amp;TEXT(DateFin,"jj/mm/aaaa")</f>
        <v>Période du 01/04/2025 au 30/04/2025</v>
      </c>
      <c r="B3" s="90"/>
      <c r="C3" s="90"/>
      <c r="D3" s="90"/>
      <c r="E3" s="90"/>
      <c r="F3" s="90"/>
      <c r="G3" s="90"/>
      <c r="H3" s="90"/>
      <c r="I3" s="90"/>
      <c r="J3" s="90"/>
      <c r="K3" s="59"/>
      <c r="L3" s="59"/>
      <c r="M3" s="59"/>
      <c r="N3" s="59"/>
    </row>
    <row r="4" spans="1:64" s="45" customFormat="1" ht="15.75" x14ac:dyDescent="0.25">
      <c r="A4" s="62"/>
      <c r="B4" s="62"/>
      <c r="C4" s="62"/>
      <c r="D4" s="62"/>
      <c r="E4" s="62"/>
      <c r="F4" s="62"/>
      <c r="G4" s="62"/>
      <c r="H4" s="62"/>
      <c r="I4" s="62"/>
      <c r="J4" s="62"/>
      <c r="K4" s="59"/>
      <c r="L4" s="59"/>
      <c r="M4" s="59"/>
      <c r="N4" s="59"/>
    </row>
    <row r="7" spans="1:64" x14ac:dyDescent="0.25">
      <c r="B7"/>
    </row>
    <row r="8" spans="1:64" ht="18.75" x14ac:dyDescent="0.3">
      <c r="A8" s="51"/>
      <c r="B8" s="70"/>
      <c r="C8" s="70"/>
      <c r="D8" s="70"/>
      <c r="E8" s="70"/>
      <c r="F8" s="70"/>
      <c r="G8" s="70"/>
      <c r="H8" s="52"/>
      <c r="I8" s="52"/>
      <c r="J8" s="52"/>
      <c r="K8" s="52"/>
      <c r="L8" s="52"/>
      <c r="M8" s="53"/>
      <c r="N8" s="52"/>
      <c r="O8" s="53"/>
      <c r="P8" s="52"/>
      <c r="Q8" s="53"/>
      <c r="R8" s="52"/>
      <c r="S8" s="53"/>
      <c r="T8" s="52"/>
      <c r="U8" s="53"/>
      <c r="V8" s="52"/>
      <c r="W8" s="53"/>
    </row>
    <row r="9" spans="1:64" hidden="1" x14ac:dyDescent="0.25">
      <c r="A9" s="71"/>
      <c r="B9" s="91" t="s">
        <v>335</v>
      </c>
      <c r="C9" s="92"/>
      <c r="D9" s="71"/>
      <c r="E9" s="71"/>
      <c r="F9" s="71"/>
      <c r="G9" s="71"/>
    </row>
    <row r="10" spans="1:64" s="54" customFormat="1" x14ac:dyDescent="0.25">
      <c r="A10" s="71"/>
      <c r="B10" s="103" t="s">
        <v>388</v>
      </c>
      <c r="C10" s="101"/>
      <c r="D10" s="102"/>
      <c r="E10" s="105" t="s">
        <v>476</v>
      </c>
      <c r="F10" s="105" t="s">
        <v>477</v>
      </c>
      <c r="G10" s="105" t="s">
        <v>478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</row>
    <row r="11" spans="1:64" s="47" customFormat="1" ht="18.75" x14ac:dyDescent="0.3">
      <c r="A11" s="99" t="s">
        <v>333</v>
      </c>
      <c r="B11" s="106" t="s">
        <v>473</v>
      </c>
      <c r="C11" s="107" t="s">
        <v>474</v>
      </c>
      <c r="D11" s="108" t="s">
        <v>475</v>
      </c>
      <c r="E11" s="104"/>
      <c r="F11" s="104"/>
      <c r="G11" s="104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64" s="48" customFormat="1" ht="15.75" x14ac:dyDescent="0.25">
      <c r="A12" s="100" t="s">
        <v>455</v>
      </c>
      <c r="B12" s="72"/>
      <c r="C12" s="86"/>
      <c r="D12" s="80"/>
      <c r="E12" s="76"/>
      <c r="F12" s="86"/>
      <c r="G12" s="83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</row>
    <row r="13" spans="1:64" s="49" customFormat="1" ht="15.75" x14ac:dyDescent="0.25">
      <c r="A13" s="94" t="s">
        <v>438</v>
      </c>
      <c r="B13" s="72"/>
      <c r="C13" s="86"/>
      <c r="D13" s="80"/>
      <c r="E13" s="76"/>
      <c r="F13" s="86"/>
      <c r="G13" s="8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 s="50" customFormat="1" x14ac:dyDescent="0.25">
      <c r="A14" s="95" t="s">
        <v>341</v>
      </c>
      <c r="B14" s="72">
        <v>1038737.0599999996</v>
      </c>
      <c r="C14" s="86">
        <v>16265283</v>
      </c>
      <c r="D14" s="80">
        <v>-15226545.940000001</v>
      </c>
      <c r="E14" s="76">
        <v>1038737.0599999996</v>
      </c>
      <c r="F14" s="86">
        <v>16265283</v>
      </c>
      <c r="G14" s="83">
        <v>-15226545.940000001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</row>
    <row r="15" spans="1:64" s="50" customFormat="1" x14ac:dyDescent="0.25">
      <c r="A15" s="94" t="s">
        <v>458</v>
      </c>
      <c r="B15" s="72">
        <v>1038737.0599999996</v>
      </c>
      <c r="C15" s="86">
        <v>16265283</v>
      </c>
      <c r="D15" s="80">
        <v>-15226545.940000001</v>
      </c>
      <c r="E15" s="76">
        <v>1038737.0599999996</v>
      </c>
      <c r="F15" s="86">
        <v>16265283</v>
      </c>
      <c r="G15" s="83">
        <v>-15226545.940000001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</row>
    <row r="16" spans="1:64" s="50" customFormat="1" x14ac:dyDescent="0.25">
      <c r="A16" s="94" t="s">
        <v>437</v>
      </c>
      <c r="B16" s="72"/>
      <c r="C16" s="86"/>
      <c r="D16" s="80"/>
      <c r="E16" s="76"/>
      <c r="F16" s="86"/>
      <c r="G16" s="8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</row>
    <row r="17" spans="1:64" s="48" customFormat="1" ht="15.75" x14ac:dyDescent="0.25">
      <c r="A17" s="95" t="s">
        <v>307</v>
      </c>
      <c r="B17" s="72">
        <v>-8911.4199999999983</v>
      </c>
      <c r="C17" s="86">
        <v>0</v>
      </c>
      <c r="D17" s="80">
        <v>-8911.4199999999983</v>
      </c>
      <c r="E17" s="76">
        <v>-8911.4199999999983</v>
      </c>
      <c r="F17" s="86">
        <v>0</v>
      </c>
      <c r="G17" s="83">
        <v>-8911.4199999999983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 s="49" customFormat="1" ht="15.75" x14ac:dyDescent="0.25">
      <c r="A18" s="95" t="s">
        <v>311</v>
      </c>
      <c r="B18" s="72">
        <v>-33546.829999999994</v>
      </c>
      <c r="C18" s="86">
        <v>0</v>
      </c>
      <c r="D18" s="80">
        <v>-33546.829999999994</v>
      </c>
      <c r="E18" s="76">
        <v>-33546.829999999994</v>
      </c>
      <c r="F18" s="86">
        <v>0</v>
      </c>
      <c r="G18" s="83">
        <v>-33546.829999999994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 s="48" customFormat="1" ht="15.75" x14ac:dyDescent="0.25">
      <c r="A19" s="95" t="s">
        <v>472</v>
      </c>
      <c r="B19" s="72"/>
      <c r="C19" s="86"/>
      <c r="D19" s="80"/>
      <c r="E19" s="76"/>
      <c r="F19" s="86"/>
      <c r="G19" s="83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 s="49" customFormat="1" ht="15.75" x14ac:dyDescent="0.25">
      <c r="A20" s="96" t="s">
        <v>314</v>
      </c>
      <c r="B20" s="72"/>
      <c r="C20" s="86"/>
      <c r="D20" s="80"/>
      <c r="E20" s="76"/>
      <c r="F20" s="86"/>
      <c r="G20" s="83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 s="48" customFormat="1" ht="15.75" x14ac:dyDescent="0.25">
      <c r="A21" s="97" t="s">
        <v>484</v>
      </c>
      <c r="B21" s="72">
        <v>-634175.49000000022</v>
      </c>
      <c r="C21" s="86">
        <v>-11846145</v>
      </c>
      <c r="D21" s="80">
        <v>11211969.51</v>
      </c>
      <c r="E21" s="76">
        <v>-634175.49000000022</v>
      </c>
      <c r="F21" s="86">
        <v>-11846145</v>
      </c>
      <c r="G21" s="83">
        <v>11211969.51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</row>
    <row r="22" spans="1:64" s="49" customFormat="1" ht="15.75" x14ac:dyDescent="0.25">
      <c r="A22" s="96" t="s">
        <v>485</v>
      </c>
      <c r="B22" s="72">
        <v>-634175.49000000022</v>
      </c>
      <c r="C22" s="86">
        <v>-11846145</v>
      </c>
      <c r="D22" s="80">
        <v>11211969.51</v>
      </c>
      <c r="E22" s="76">
        <v>-634175.49000000022</v>
      </c>
      <c r="F22" s="86">
        <v>-11846145</v>
      </c>
      <c r="G22" s="83">
        <v>11211969.51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</row>
    <row r="23" spans="1:64" s="50" customFormat="1" x14ac:dyDescent="0.25">
      <c r="A23" s="95" t="s">
        <v>480</v>
      </c>
      <c r="B23" s="72">
        <v>-634175.49000000022</v>
      </c>
      <c r="C23" s="86">
        <v>-11846145</v>
      </c>
      <c r="D23" s="80">
        <v>11211969.51</v>
      </c>
      <c r="E23" s="76">
        <v>-634175.49000000022</v>
      </c>
      <c r="F23" s="86">
        <v>-11846145</v>
      </c>
      <c r="G23" s="83">
        <v>11211969.51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</row>
    <row r="24" spans="1:64" s="50" customFormat="1" x14ac:dyDescent="0.25">
      <c r="A24" s="95" t="s">
        <v>451</v>
      </c>
      <c r="B24" s="72"/>
      <c r="C24" s="86"/>
      <c r="D24" s="80"/>
      <c r="E24" s="76"/>
      <c r="F24" s="86"/>
      <c r="G24" s="83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 s="50" customFormat="1" x14ac:dyDescent="0.25">
      <c r="A25" s="96" t="s">
        <v>452</v>
      </c>
      <c r="B25" s="72"/>
      <c r="C25" s="86"/>
      <c r="D25" s="80"/>
      <c r="E25" s="76"/>
      <c r="F25" s="86"/>
      <c r="G25" s="83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spans="1:64" s="60" customFormat="1" ht="18.75" x14ac:dyDescent="0.3">
      <c r="A26" s="97" t="s">
        <v>484</v>
      </c>
      <c r="B26" s="72">
        <v>-96526.11000000003</v>
      </c>
      <c r="C26" s="86">
        <v>-1701912</v>
      </c>
      <c r="D26" s="80">
        <v>1605385.89</v>
      </c>
      <c r="E26" s="76">
        <v>-96526.11000000003</v>
      </c>
      <c r="F26" s="86">
        <v>-1701912</v>
      </c>
      <c r="G26" s="83">
        <v>1605385.89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 s="49" customFormat="1" ht="15.75" x14ac:dyDescent="0.25">
      <c r="A27" s="96" t="s">
        <v>486</v>
      </c>
      <c r="B27" s="72">
        <v>-96526.11000000003</v>
      </c>
      <c r="C27" s="86">
        <v>-1701912</v>
      </c>
      <c r="D27" s="80">
        <v>1605385.89</v>
      </c>
      <c r="E27" s="76">
        <v>-96526.11000000003</v>
      </c>
      <c r="F27" s="86">
        <v>-1701912</v>
      </c>
      <c r="G27" s="83">
        <v>1605385.89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</row>
    <row r="28" spans="1:64" s="49" customFormat="1" ht="15.75" x14ac:dyDescent="0.25">
      <c r="A28" s="95" t="s">
        <v>479</v>
      </c>
      <c r="B28" s="72">
        <v>-96526.11000000003</v>
      </c>
      <c r="C28" s="86">
        <v>-1701912</v>
      </c>
      <c r="D28" s="80">
        <v>1605385.89</v>
      </c>
      <c r="E28" s="76">
        <v>-96526.11000000003</v>
      </c>
      <c r="F28" s="86">
        <v>-1701912</v>
      </c>
      <c r="G28" s="83">
        <v>1605385.89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</row>
    <row r="29" spans="1:64" s="50" customFormat="1" x14ac:dyDescent="0.25">
      <c r="A29" s="95" t="s">
        <v>323</v>
      </c>
      <c r="B29" s="72">
        <v>-1405.42</v>
      </c>
      <c r="C29" s="86">
        <v>0</v>
      </c>
      <c r="D29" s="80">
        <v>-1405.42</v>
      </c>
      <c r="E29" s="76">
        <v>-1405.42</v>
      </c>
      <c r="F29" s="86">
        <v>0</v>
      </c>
      <c r="G29" s="83">
        <v>-1405.42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 s="50" customFormat="1" x14ac:dyDescent="0.25">
      <c r="A30" s="94" t="s">
        <v>456</v>
      </c>
      <c r="B30" s="72">
        <v>-774565.27000000025</v>
      </c>
      <c r="C30" s="86">
        <v>-13548057</v>
      </c>
      <c r="D30" s="80">
        <v>12773491.73</v>
      </c>
      <c r="E30" s="76">
        <v>-774565.27000000025</v>
      </c>
      <c r="F30" s="86">
        <v>-13548057</v>
      </c>
      <c r="G30" s="83">
        <v>12773491.73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</row>
    <row r="31" spans="1:64" s="50" customFormat="1" ht="18.75" x14ac:dyDescent="0.3">
      <c r="A31" s="61" t="s">
        <v>455</v>
      </c>
      <c r="B31" s="73">
        <v>264171.78999999934</v>
      </c>
      <c r="C31" s="87">
        <v>2717226</v>
      </c>
      <c r="D31" s="81">
        <v>-2453054.2100000004</v>
      </c>
      <c r="E31" s="77">
        <v>264171.78999999934</v>
      </c>
      <c r="F31" s="87">
        <v>2717226</v>
      </c>
      <c r="G31" s="84">
        <v>-2453054.2100000009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</row>
    <row r="32" spans="1:64" s="60" customFormat="1" ht="18.75" x14ac:dyDescent="0.3">
      <c r="A32" s="100" t="s">
        <v>380</v>
      </c>
      <c r="B32" s="72"/>
      <c r="C32" s="86"/>
      <c r="D32" s="80"/>
      <c r="E32" s="76"/>
      <c r="F32" s="86"/>
      <c r="G32" s="83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</row>
    <row r="33" spans="1:64" s="50" customFormat="1" x14ac:dyDescent="0.25">
      <c r="A33" s="94" t="s">
        <v>442</v>
      </c>
      <c r="B33" s="72"/>
      <c r="C33" s="86"/>
      <c r="D33" s="80"/>
      <c r="E33" s="76"/>
      <c r="F33" s="86"/>
      <c r="G33" s="8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</row>
    <row r="34" spans="1:64" s="50" customFormat="1" x14ac:dyDescent="0.25">
      <c r="A34" s="95" t="s">
        <v>312</v>
      </c>
      <c r="B34" s="72">
        <v>-7890.27</v>
      </c>
      <c r="C34" s="86">
        <v>-193752</v>
      </c>
      <c r="D34" s="80">
        <v>185861.73</v>
      </c>
      <c r="E34" s="76">
        <v>-7890.27</v>
      </c>
      <c r="F34" s="86">
        <v>-193752</v>
      </c>
      <c r="G34" s="83">
        <v>185861.73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</row>
    <row r="35" spans="1:64" s="60" customFormat="1" ht="18.75" x14ac:dyDescent="0.3">
      <c r="A35" s="95" t="s">
        <v>316</v>
      </c>
      <c r="B35" s="72">
        <v>-5105.4699999999993</v>
      </c>
      <c r="C35" s="86">
        <v>0</v>
      </c>
      <c r="D35" s="80">
        <v>-5105.4699999999993</v>
      </c>
      <c r="E35" s="76">
        <v>-5105.4699999999993</v>
      </c>
      <c r="F35" s="86">
        <v>0</v>
      </c>
      <c r="G35" s="83">
        <v>-5105.4699999999993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</row>
    <row r="36" spans="1:64" s="50" customFormat="1" x14ac:dyDescent="0.25">
      <c r="A36" s="95" t="s">
        <v>433</v>
      </c>
      <c r="B36" s="72">
        <v>-25781.75</v>
      </c>
      <c r="C36" s="86">
        <v>-236052</v>
      </c>
      <c r="D36" s="80">
        <v>210270.25</v>
      </c>
      <c r="E36" s="76">
        <v>-25781.75</v>
      </c>
      <c r="F36" s="86">
        <v>-236052</v>
      </c>
      <c r="G36" s="83">
        <v>210270.25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</row>
    <row r="37" spans="1:64" s="50" customFormat="1" x14ac:dyDescent="0.25">
      <c r="A37" s="94" t="s">
        <v>457</v>
      </c>
      <c r="B37" s="72">
        <v>-38777.49</v>
      </c>
      <c r="C37" s="86">
        <v>-429804</v>
      </c>
      <c r="D37" s="80">
        <v>391026.51</v>
      </c>
      <c r="E37" s="76">
        <v>-38777.49</v>
      </c>
      <c r="F37" s="86">
        <v>-429804</v>
      </c>
      <c r="G37" s="83">
        <v>391026.51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</row>
    <row r="38" spans="1:64" s="60" customFormat="1" ht="18.75" x14ac:dyDescent="0.3">
      <c r="A38" s="61" t="s">
        <v>380</v>
      </c>
      <c r="B38" s="73">
        <v>225394.29999999935</v>
      </c>
      <c r="C38" s="87">
        <v>2287422</v>
      </c>
      <c r="D38" s="81">
        <v>-2062027.7000000004</v>
      </c>
      <c r="E38" s="77">
        <v>225394.29999999935</v>
      </c>
      <c r="F38" s="87">
        <v>2287422</v>
      </c>
      <c r="G38" s="84">
        <v>-2062027.7000000009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</row>
    <row r="39" spans="1:64" s="50" customFormat="1" x14ac:dyDescent="0.25">
      <c r="A39" s="93" t="s">
        <v>382</v>
      </c>
      <c r="B39" s="72"/>
      <c r="C39" s="86"/>
      <c r="D39" s="80"/>
      <c r="E39" s="76"/>
      <c r="F39" s="86"/>
      <c r="G39" s="83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</row>
    <row r="40" spans="1:64" s="50" customFormat="1" x14ac:dyDescent="0.25">
      <c r="A40" s="94" t="s">
        <v>441</v>
      </c>
      <c r="B40" s="72">
        <v>-1449.45</v>
      </c>
      <c r="C40" s="86">
        <v>0</v>
      </c>
      <c r="D40" s="80">
        <v>-1449.45</v>
      </c>
      <c r="E40" s="76">
        <v>-1449.45</v>
      </c>
      <c r="F40" s="86">
        <v>0</v>
      </c>
      <c r="G40" s="83">
        <v>-1449.45</v>
      </c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</row>
    <row r="41" spans="1:64" s="50" customFormat="1" ht="18.75" x14ac:dyDescent="0.3">
      <c r="A41" s="61" t="s">
        <v>382</v>
      </c>
      <c r="B41" s="73">
        <v>223944.84999999934</v>
      </c>
      <c r="C41" s="87">
        <v>2287422</v>
      </c>
      <c r="D41" s="81">
        <v>-2063477.1500000004</v>
      </c>
      <c r="E41" s="77">
        <v>223944.84999999934</v>
      </c>
      <c r="F41" s="87">
        <v>2287422</v>
      </c>
      <c r="G41" s="84">
        <v>-2063477.1500000008</v>
      </c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</row>
    <row r="42" spans="1:64" x14ac:dyDescent="0.25">
      <c r="A42" s="93" t="s">
        <v>464</v>
      </c>
      <c r="B42" s="72"/>
      <c r="C42" s="86"/>
      <c r="D42" s="80"/>
      <c r="E42" s="76"/>
      <c r="F42" s="86"/>
      <c r="G42" s="83"/>
    </row>
    <row r="43" spans="1:64" x14ac:dyDescent="0.25">
      <c r="A43" s="94" t="s">
        <v>411</v>
      </c>
      <c r="B43" s="72">
        <v>707.5</v>
      </c>
      <c r="C43" s="86">
        <v>0</v>
      </c>
      <c r="D43" s="80">
        <v>707.5</v>
      </c>
      <c r="E43" s="76">
        <v>707.5</v>
      </c>
      <c r="F43" s="86">
        <v>0</v>
      </c>
      <c r="G43" s="83">
        <v>707.5</v>
      </c>
    </row>
    <row r="44" spans="1:64" ht="18.75" x14ac:dyDescent="0.3">
      <c r="A44" s="61" t="s">
        <v>464</v>
      </c>
      <c r="B44" s="73">
        <v>224652.34999999934</v>
      </c>
      <c r="C44" s="87">
        <v>2287422</v>
      </c>
      <c r="D44" s="81">
        <v>-2062769.6500000004</v>
      </c>
      <c r="E44" s="77">
        <v>224652.34999999934</v>
      </c>
      <c r="F44" s="87">
        <v>2287422</v>
      </c>
      <c r="G44" s="84">
        <v>-2062769.6500000008</v>
      </c>
    </row>
    <row r="45" spans="1:64" ht="18.75" x14ac:dyDescent="0.3">
      <c r="A45" s="98" t="s">
        <v>334</v>
      </c>
      <c r="B45" s="74"/>
      <c r="C45" s="88"/>
      <c r="D45" s="82"/>
      <c r="E45" s="75"/>
      <c r="F45" s="88"/>
      <c r="G45" s="85"/>
    </row>
    <row r="46" spans="1:64" ht="18.75" x14ac:dyDescent="0.3">
      <c r="B46"/>
      <c r="C46"/>
      <c r="D46"/>
      <c r="E46"/>
      <c r="F46"/>
      <c r="G46"/>
    </row>
    <row r="47" spans="1:64" x14ac:dyDescent="0.25">
      <c r="B47"/>
      <c r="C47"/>
      <c r="D47"/>
      <c r="E47"/>
      <c r="F47"/>
      <c r="G47"/>
    </row>
    <row r="48" spans="1:64" x14ac:dyDescent="0.25">
      <c r="B48"/>
      <c r="C48"/>
      <c r="D48"/>
      <c r="E48"/>
      <c r="F48"/>
      <c r="G48"/>
    </row>
    <row r="49" spans="2:7" x14ac:dyDescent="0.25">
      <c r="B49"/>
      <c r="C49"/>
      <c r="D49"/>
      <c r="E49"/>
      <c r="F49"/>
      <c r="G49"/>
    </row>
    <row r="50" spans="2:7" x14ac:dyDescent="0.25">
      <c r="B50"/>
      <c r="C50"/>
      <c r="D50"/>
      <c r="E50"/>
      <c r="F50"/>
      <c r="G50"/>
    </row>
    <row r="51" spans="2:7" x14ac:dyDescent="0.25">
      <c r="B51"/>
      <c r="C51"/>
      <c r="D51"/>
      <c r="E51"/>
      <c r="F51"/>
      <c r="G51"/>
    </row>
    <row r="52" spans="2:7" x14ac:dyDescent="0.25">
      <c r="B52"/>
      <c r="C52"/>
      <c r="D52"/>
      <c r="E52"/>
      <c r="F52"/>
      <c r="G52"/>
    </row>
    <row r="53" spans="2:7" x14ac:dyDescent="0.25">
      <c r="B53"/>
      <c r="C53"/>
      <c r="D53"/>
      <c r="E53"/>
      <c r="F53"/>
      <c r="G53"/>
    </row>
    <row r="54" spans="2:7" x14ac:dyDescent="0.25">
      <c r="B54"/>
      <c r="C54"/>
      <c r="D54"/>
      <c r="E54"/>
      <c r="F54"/>
      <c r="G54"/>
    </row>
    <row r="55" spans="2:7" x14ac:dyDescent="0.25">
      <c r="B55"/>
      <c r="C55"/>
      <c r="D55"/>
      <c r="E55"/>
      <c r="F55"/>
      <c r="G55"/>
    </row>
    <row r="56" spans="2:7" x14ac:dyDescent="0.25">
      <c r="B56"/>
      <c r="C56"/>
      <c r="D56"/>
      <c r="E56"/>
      <c r="F56"/>
      <c r="G56"/>
    </row>
    <row r="57" spans="2:7" x14ac:dyDescent="0.25">
      <c r="B57"/>
      <c r="C57"/>
      <c r="D57"/>
      <c r="E57"/>
      <c r="F57"/>
      <c r="G57"/>
    </row>
    <row r="58" spans="2:7" x14ac:dyDescent="0.25">
      <c r="B58"/>
      <c r="C58"/>
      <c r="D58"/>
      <c r="E58"/>
      <c r="F58"/>
      <c r="G58"/>
    </row>
    <row r="59" spans="2:7" x14ac:dyDescent="0.25">
      <c r="B59"/>
      <c r="C59"/>
      <c r="D59"/>
      <c r="E59"/>
      <c r="F59"/>
      <c r="G59"/>
    </row>
    <row r="60" spans="2:7" x14ac:dyDescent="0.25">
      <c r="C60" s="39"/>
    </row>
    <row r="61" spans="2:7" x14ac:dyDescent="0.25">
      <c r="C61" s="39"/>
    </row>
    <row r="62" spans="2:7" x14ac:dyDescent="0.25">
      <c r="C62" s="39"/>
    </row>
    <row r="63" spans="2:7" x14ac:dyDescent="0.25">
      <c r="C63" s="39"/>
    </row>
    <row r="64" spans="2:7" x14ac:dyDescent="0.25">
      <c r="C64" s="39"/>
    </row>
    <row r="65" spans="3:3" x14ac:dyDescent="0.25">
      <c r="C65" s="39"/>
    </row>
    <row r="66" spans="3:3" x14ac:dyDescent="0.25">
      <c r="C66" s="39"/>
    </row>
    <row r="67" spans="3:3" x14ac:dyDescent="0.25">
      <c r="C67" s="39"/>
    </row>
    <row r="68" spans="3:3" x14ac:dyDescent="0.25">
      <c r="C68" s="39"/>
    </row>
    <row r="69" spans="3:3" x14ac:dyDescent="0.25">
      <c r="C69" s="39"/>
    </row>
    <row r="70" spans="3:3" x14ac:dyDescent="0.25">
      <c r="C70" s="39"/>
    </row>
    <row r="71" spans="3:3" x14ac:dyDescent="0.25">
      <c r="C71" s="39"/>
    </row>
    <row r="72" spans="3:3" x14ac:dyDescent="0.25">
      <c r="C72" s="39"/>
    </row>
    <row r="73" spans="3:3" x14ac:dyDescent="0.25">
      <c r="C73" s="39"/>
    </row>
    <row r="74" spans="3:3" x14ac:dyDescent="0.25">
      <c r="C74" s="39"/>
    </row>
    <row r="75" spans="3:3" x14ac:dyDescent="0.25">
      <c r="C75" s="39"/>
    </row>
    <row r="76" spans="3:3" x14ac:dyDescent="0.25">
      <c r="C76" s="39"/>
    </row>
    <row r="77" spans="3:3" x14ac:dyDescent="0.25">
      <c r="C77" s="39"/>
    </row>
    <row r="78" spans="3:3" x14ac:dyDescent="0.25">
      <c r="C78" s="39"/>
    </row>
    <row r="79" spans="3:3" x14ac:dyDescent="0.25">
      <c r="C79" s="39"/>
    </row>
    <row r="80" spans="3:3" x14ac:dyDescent="0.25">
      <c r="C80" s="39"/>
    </row>
    <row r="81" spans="3:3" x14ac:dyDescent="0.25">
      <c r="C81" s="39"/>
    </row>
    <row r="82" spans="3:3" x14ac:dyDescent="0.25">
      <c r="C82" s="39"/>
    </row>
    <row r="83" spans="3:3" x14ac:dyDescent="0.25">
      <c r="C83" s="39"/>
    </row>
    <row r="84" spans="3:3" x14ac:dyDescent="0.25">
      <c r="C84" s="39"/>
    </row>
    <row r="85" spans="3:3" x14ac:dyDescent="0.25">
      <c r="C85" s="39"/>
    </row>
    <row r="86" spans="3:3" x14ac:dyDescent="0.25">
      <c r="C86" s="39"/>
    </row>
    <row r="87" spans="3:3" x14ac:dyDescent="0.25">
      <c r="C87" s="39"/>
    </row>
    <row r="88" spans="3:3" x14ac:dyDescent="0.25">
      <c r="C88" s="39"/>
    </row>
    <row r="89" spans="3:3" x14ac:dyDescent="0.25">
      <c r="C89" s="39"/>
    </row>
    <row r="90" spans="3:3" x14ac:dyDescent="0.25">
      <c r="C90" s="39"/>
    </row>
    <row r="91" spans="3:3" x14ac:dyDescent="0.25">
      <c r="C91" s="39"/>
    </row>
    <row r="92" spans="3:3" x14ac:dyDescent="0.25">
      <c r="C92" s="39"/>
    </row>
    <row r="93" spans="3:3" x14ac:dyDescent="0.25">
      <c r="C93" s="39"/>
    </row>
    <row r="94" spans="3:3" x14ac:dyDescent="0.25">
      <c r="C94" s="39"/>
    </row>
    <row r="95" spans="3:3" x14ac:dyDescent="0.25">
      <c r="C95" s="39"/>
    </row>
    <row r="96" spans="3:3" x14ac:dyDescent="0.25">
      <c r="C96" s="39"/>
    </row>
    <row r="97" spans="3:3" x14ac:dyDescent="0.25">
      <c r="C97" s="39"/>
    </row>
    <row r="98" spans="3:3" x14ac:dyDescent="0.25">
      <c r="C98" s="39"/>
    </row>
    <row r="99" spans="3:3" x14ac:dyDescent="0.25">
      <c r="C99" s="39"/>
    </row>
    <row r="100" spans="3:3" x14ac:dyDescent="0.25">
      <c r="C100" s="39"/>
    </row>
    <row r="101" spans="3:3" x14ac:dyDescent="0.25">
      <c r="C101" s="39"/>
    </row>
    <row r="102" spans="3:3" x14ac:dyDescent="0.25">
      <c r="C102" s="39"/>
    </row>
    <row r="103" spans="3:3" x14ac:dyDescent="0.25">
      <c r="C103" s="39"/>
    </row>
    <row r="104" spans="3:3" x14ac:dyDescent="0.25">
      <c r="C104" s="39"/>
    </row>
    <row r="105" spans="3:3" x14ac:dyDescent="0.25">
      <c r="C105" s="39"/>
    </row>
    <row r="106" spans="3:3" x14ac:dyDescent="0.25">
      <c r="C106" s="39"/>
    </row>
    <row r="107" spans="3:3" x14ac:dyDescent="0.25">
      <c r="C107" s="39"/>
    </row>
    <row r="108" spans="3:3" x14ac:dyDescent="0.25">
      <c r="C108" s="39"/>
    </row>
    <row r="109" spans="3:3" x14ac:dyDescent="0.25">
      <c r="C109" s="39"/>
    </row>
    <row r="110" spans="3:3" x14ac:dyDescent="0.25">
      <c r="C110" s="39"/>
    </row>
    <row r="111" spans="3:3" x14ac:dyDescent="0.25">
      <c r="C111" s="39"/>
    </row>
    <row r="112" spans="3:3" x14ac:dyDescent="0.25">
      <c r="C112" s="39"/>
    </row>
    <row r="113" spans="3:3" x14ac:dyDescent="0.25">
      <c r="C113" s="39"/>
    </row>
    <row r="114" spans="3:3" x14ac:dyDescent="0.25">
      <c r="C114" s="39"/>
    </row>
    <row r="115" spans="3:3" x14ac:dyDescent="0.25">
      <c r="C115" s="39"/>
    </row>
    <row r="116" spans="3:3" x14ac:dyDescent="0.25">
      <c r="C116" s="39"/>
    </row>
    <row r="117" spans="3:3" x14ac:dyDescent="0.25">
      <c r="C117" s="39"/>
    </row>
    <row r="118" spans="3:3" x14ac:dyDescent="0.25">
      <c r="C118" s="39"/>
    </row>
    <row r="119" spans="3:3" x14ac:dyDescent="0.25">
      <c r="C119" s="39"/>
    </row>
    <row r="120" spans="3:3" x14ac:dyDescent="0.25">
      <c r="C120" s="39"/>
    </row>
    <row r="121" spans="3:3" x14ac:dyDescent="0.25">
      <c r="C121" s="39"/>
    </row>
    <row r="122" spans="3:3" x14ac:dyDescent="0.25">
      <c r="C122" s="39"/>
    </row>
    <row r="123" spans="3:3" x14ac:dyDescent="0.25">
      <c r="C123" s="39"/>
    </row>
    <row r="124" spans="3:3" x14ac:dyDescent="0.25">
      <c r="C124" s="39"/>
    </row>
    <row r="125" spans="3:3" x14ac:dyDescent="0.25">
      <c r="C125" s="39"/>
    </row>
    <row r="126" spans="3:3" x14ac:dyDescent="0.25">
      <c r="C126" s="39"/>
    </row>
    <row r="127" spans="3:3" x14ac:dyDescent="0.25">
      <c r="C127" s="39"/>
    </row>
    <row r="128" spans="3:3" x14ac:dyDescent="0.25">
      <c r="C128" s="39"/>
    </row>
    <row r="129" spans="3:3" x14ac:dyDescent="0.25">
      <c r="C129" s="39"/>
    </row>
    <row r="130" spans="3:3" x14ac:dyDescent="0.25">
      <c r="C130" s="39"/>
    </row>
    <row r="131" spans="3:3" x14ac:dyDescent="0.25">
      <c r="C131" s="39"/>
    </row>
  </sheetData>
  <mergeCells count="6">
    <mergeCell ref="F10:F11"/>
    <mergeCell ref="G10:G11"/>
    <mergeCell ref="A1:J2"/>
    <mergeCell ref="A3:J3"/>
    <mergeCell ref="B10:D10"/>
    <mergeCell ref="E10:E11"/>
  </mergeCells>
  <pageMargins left="0.11811023622047245" right="0.11811023622047245" top="0.15748031496062992" bottom="0.35433070866141736" header="0.31496062992125984" footer="0.31496062992125984"/>
  <pageSetup paperSize="9" scale="20" orientation="landscape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86E5A3-8325-4126-B5CA-D5C63B1FA7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 AGENCE</vt:lpstr>
      <vt:lpstr>BDD</vt:lpstr>
      <vt:lpstr>CR AGENCE </vt:lpstr>
      <vt:lpstr>compta</vt:lpstr>
      <vt:lpstr>DateDebut</vt:lpstr>
      <vt:lpstr>DateFin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Schricke</dc:creator>
  <cp:lastModifiedBy>Franck SCHRICKE</cp:lastModifiedBy>
  <cp:lastPrinted>2024-09-19T15:34:27Z</cp:lastPrinted>
  <dcterms:created xsi:type="dcterms:W3CDTF">2022-06-02T14:12:40Z</dcterms:created>
  <dcterms:modified xsi:type="dcterms:W3CDTF">2025-06-12T15:01:50Z</dcterms:modified>
</cp:coreProperties>
</file>