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0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rine\Downloads\"/>
    </mc:Choice>
  </mc:AlternateContent>
  <xr:revisionPtr revIDLastSave="0" documentId="13_ncr:1_{817A3549-7E38-4022-B1A2-9CB76A0C73B0}" xr6:coauthVersionLast="47" xr6:coauthVersionMax="47" xr10:uidLastSave="{00000000-0000-0000-0000-000000000000}"/>
  <bookViews>
    <workbookView xWindow="-28890" yWindow="110" windowWidth="12790" windowHeight="15570" xr2:uid="{E7EFD3A6-E8A9-47D5-AA9E-695FBF39BE7A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1" l="1"/>
  <c r="E20" i="1"/>
  <c r="F20" i="1"/>
  <c r="G20" i="1"/>
  <c r="H20" i="1"/>
  <c r="I20" i="1"/>
  <c r="J20" i="1"/>
  <c r="K20" i="1"/>
  <c r="L20" i="1"/>
  <c r="M20" i="1"/>
  <c r="N20" i="1"/>
  <c r="D19" i="1"/>
  <c r="E19" i="1" s="1"/>
  <c r="F19" i="1" s="1"/>
  <c r="G19" i="1" s="1"/>
  <c r="H19" i="1" s="1"/>
  <c r="I19" i="1" s="1"/>
  <c r="J19" i="1" s="1"/>
  <c r="K19" i="1" s="1"/>
  <c r="L19" i="1" s="1"/>
  <c r="M19" i="1" s="1"/>
  <c r="N19" i="1" s="1"/>
  <c r="E23" i="1"/>
  <c r="O12" i="1"/>
  <c r="A11" i="1"/>
  <c r="A10" i="1"/>
  <c r="A9" i="1"/>
  <c r="A8" i="1"/>
  <c r="A7" i="1"/>
  <c r="A6" i="1"/>
  <c r="N12" i="1"/>
  <c r="M12" i="1"/>
  <c r="L12" i="1"/>
  <c r="K12" i="1"/>
  <c r="J12" i="1"/>
  <c r="I12" i="1"/>
  <c r="H12" i="1"/>
  <c r="G12" i="1"/>
  <c r="F12" i="1"/>
  <c r="E12" i="1"/>
  <c r="D12" i="1"/>
  <c r="C12" i="1"/>
  <c r="A5" i="1"/>
  <c r="M4" i="1"/>
  <c r="M14" i="1" s="1"/>
  <c r="N24" i="1" s="1"/>
  <c r="L4" i="1"/>
  <c r="L14" i="1" s="1"/>
  <c r="M24" i="1" s="1"/>
  <c r="K4" i="1"/>
  <c r="K14" i="1" s="1"/>
  <c r="L24" i="1" s="1"/>
  <c r="J4" i="1"/>
  <c r="J14" i="1" s="1"/>
  <c r="K24" i="1" s="1"/>
  <c r="I4" i="1"/>
  <c r="I14" i="1" s="1"/>
  <c r="J24" i="1" s="1"/>
  <c r="H4" i="1"/>
  <c r="H14" i="1" s="1"/>
  <c r="I24" i="1" s="1"/>
  <c r="G4" i="1"/>
  <c r="G14" i="1" s="1"/>
  <c r="H24" i="1" s="1"/>
  <c r="F4" i="1"/>
  <c r="F14" i="1" s="1"/>
  <c r="E4" i="1"/>
  <c r="E14" i="1" s="1"/>
  <c r="D4" i="1"/>
  <c r="D14" i="1" s="1"/>
  <c r="C4" i="1"/>
  <c r="C14" i="1" s="1"/>
  <c r="N4" i="1" l="1"/>
  <c r="N14" i="1" s="1"/>
  <c r="O2" i="1"/>
  <c r="O4" i="1" s="1"/>
  <c r="F23" i="1"/>
  <c r="G24" i="1" s="1"/>
</calcChain>
</file>

<file path=xl/sharedStrings.xml><?xml version="1.0" encoding="utf-8"?>
<sst xmlns="http://schemas.openxmlformats.org/spreadsheetml/2006/main" count="25" uniqueCount="25">
  <si>
    <t>TVA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</si>
  <si>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</si>
  <si>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</si>
  <si>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</si>
  <si>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</si>
  <si>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</si>
  <si>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</si>
  <si>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</si>
  <si>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</si>
  <si>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</si>
  <si>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</si>
  <si>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</si>
  <si>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</si>
  <si>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CREANCES AU 30/06</t>
  </si>
  <si>
    <t>VENTES</t>
  </si>
  <si>
    <t>TVA COLLECTEE</t>
  </si>
  <si>
    <t>TVA DEDUCTIBLE</t>
  </si>
  <si>
    <t>TVA Coll - TVA Déd</t>
  </si>
  <si>
    <t>Solde Mensuel</t>
  </si>
  <si>
    <t>Solde reporté</t>
  </si>
  <si>
    <t>Crédit TVA</t>
  </si>
  <si>
    <t>TVA A PAYER</t>
  </si>
  <si>
    <t>A déclarer le mois d'après</t>
  </si>
  <si>
    <t>Résultat à trouver pour Crédit de TVA</t>
  </si>
  <si>
    <t>Résultat à trouver pour TVA à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</si>
</sst>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7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8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/>
    <xf numFmtId="3" fontId="0" fillId="0" borderId="1" xfId="0" applyNumberFormat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0" fontId="5" fillId="0" borderId="1" xfId="0" applyFont="1" applyBorder="1"/>
    <xf numFmtId="3" fontId="2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5" fillId="0" borderId="0" xfId="0" applyFont="1"/>
    <xf numFmtId="3" fontId="2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6" fillId="0" borderId="0" xfId="0" applyFont="1"/>
    <xf numFmtId="164" fontId="5" fillId="0" borderId="0" xfId="0" applyNumberFormat="1" applyFont="1" applyAlignment="1">
      <alignment horizontal="center" vertical="center"/>
    </xf>
    <xf numFmtId="0" fontId="6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Karine\Downloads\Mod&#232;le%20Dossier%20Comptable.xlsx" TargetMode="External"/><Relationship Id="rId1" Type="http://schemas.openxmlformats.org/officeDocument/2006/relationships/externalLinkPath" Target="Mod&#232;le%20Dossier%20Comptab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CG"/>
      <sheetName val="Budget_Ventes"/>
      <sheetName val="Budget_Encaiss"/>
      <sheetName val="Budget_Achats"/>
      <sheetName val="Budget_TVA"/>
      <sheetName val="Budget_Décaiss"/>
      <sheetName val="Budget_Tréso"/>
      <sheetName val="Journal"/>
      <sheetName val="Balance"/>
      <sheetName val="Tréso"/>
      <sheetName val="Bilan"/>
      <sheetName val="Compte de Résultat"/>
      <sheetName val="SIG"/>
      <sheetName val="Bialn Fonctionnel"/>
      <sheetName val="CAF_RATIOS"/>
      <sheetName val="Repart VA"/>
      <sheetName val="MAJ"/>
    </sheetNames>
    <sheetDataSet>
      <sheetData sheetId="0"/>
      <sheetData sheetId="1"/>
      <sheetData sheetId="2"/>
      <sheetData sheetId="3">
        <row r="1">
          <cell r="A1" t="str">
            <v>ACHATS MATIERES</v>
          </cell>
        </row>
        <row r="16">
          <cell r="A16" t="str">
            <v>FRAIS VAR FABRICATION</v>
          </cell>
        </row>
        <row r="31">
          <cell r="A31" t="str">
            <v>FRAIS VAR FABRICATION</v>
          </cell>
        </row>
        <row r="46">
          <cell r="A46" t="str">
            <v>FRAIS FIXES FAB</v>
          </cell>
        </row>
        <row r="61">
          <cell r="A61" t="str">
            <v>FRAIS DISTRIB</v>
          </cell>
        </row>
        <row r="76">
          <cell r="A76" t="str">
            <v>FRAIS ADMIN</v>
          </cell>
        </row>
        <row r="136">
          <cell r="A136" t="str">
            <v>INVESTISSEMENTS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1532B-6C90-4193-84AD-C0FAD0F78FEB}">
  <dimension ref="A1:O24"/>
  <sheetViews>
    <sheetView tabSelected="1" workbookViewId="0">
      <selection activeCell="D16" sqref="D16"/>
    </sheetView>
  </sheetViews>
  <sheetFormatPr baseColWidth="10" defaultRowHeight="14.5" x14ac:dyDescent="0.35"/>
  <cols>
    <col min="1" max="1" width="31.453125" bestFit="1" customWidth="1"/>
  </cols>
  <sheetData>
    <row r="1" spans="1:15" x14ac:dyDescent="0.35">
      <c r="A1" s="1" t="s">
        <v>0</v>
      </c>
      <c r="B1" s="1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</row>
    <row r="2" spans="1:15" x14ac:dyDescent="0.35">
      <c r="A2" s="3" t="s">
        <v>14</v>
      </c>
      <c r="B2" s="3"/>
      <c r="C2" s="4">
        <v>20</v>
      </c>
      <c r="D2" s="4">
        <v>40</v>
      </c>
      <c r="E2" s="4">
        <v>60</v>
      </c>
      <c r="F2" s="4">
        <v>80</v>
      </c>
      <c r="G2" s="4">
        <v>100</v>
      </c>
      <c r="H2" s="4">
        <v>120</v>
      </c>
      <c r="I2" s="4">
        <v>140</v>
      </c>
      <c r="J2" s="4">
        <v>160</v>
      </c>
      <c r="K2" s="4">
        <v>180</v>
      </c>
      <c r="L2" s="4">
        <v>200</v>
      </c>
      <c r="M2" s="4">
        <v>220</v>
      </c>
      <c r="N2" s="4">
        <v>240</v>
      </c>
      <c r="O2" s="5">
        <f>N2</f>
        <v>240</v>
      </c>
    </row>
    <row r="3" spans="1:15" x14ac:dyDescent="0.35">
      <c r="A3" s="3"/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/>
    </row>
    <row r="4" spans="1:15" x14ac:dyDescent="0.35">
      <c r="A4" s="6" t="s">
        <v>15</v>
      </c>
      <c r="B4" s="6"/>
      <c r="C4" s="7">
        <f>SUM(C2:C3)</f>
        <v>20</v>
      </c>
      <c r="D4" s="7">
        <f t="shared" ref="D4:O4" si="0">SUM(D2:D3)</f>
        <v>40</v>
      </c>
      <c r="E4" s="7">
        <f t="shared" si="0"/>
        <v>60</v>
      </c>
      <c r="F4" s="7">
        <f t="shared" si="0"/>
        <v>80</v>
      </c>
      <c r="G4" s="7">
        <f t="shared" si="0"/>
        <v>100</v>
      </c>
      <c r="H4" s="7">
        <f t="shared" si="0"/>
        <v>120</v>
      </c>
      <c r="I4" s="7">
        <f t="shared" si="0"/>
        <v>140</v>
      </c>
      <c r="J4" s="7">
        <f t="shared" si="0"/>
        <v>160</v>
      </c>
      <c r="K4" s="7">
        <f t="shared" si="0"/>
        <v>180</v>
      </c>
      <c r="L4" s="7">
        <f t="shared" si="0"/>
        <v>200</v>
      </c>
      <c r="M4" s="7">
        <f t="shared" si="0"/>
        <v>220</v>
      </c>
      <c r="N4" s="7">
        <f t="shared" si="0"/>
        <v>240</v>
      </c>
      <c r="O4" s="5">
        <f t="shared" si="0"/>
        <v>240</v>
      </c>
    </row>
    <row r="5" spans="1:15" x14ac:dyDescent="0.35">
      <c r="A5" s="1" t="str">
        <f>[1]Budget_Achats!A1</f>
        <v>ACHATS MATIERES</v>
      </c>
      <c r="B5" s="1"/>
      <c r="C5" s="4">
        <v>2</v>
      </c>
      <c r="D5" s="4">
        <v>2.2000000000000002</v>
      </c>
      <c r="E5" s="4">
        <v>2.4000000000000004</v>
      </c>
      <c r="F5" s="4">
        <v>2.6</v>
      </c>
      <c r="G5" s="4">
        <v>2.8000000000000003</v>
      </c>
      <c r="H5" s="4">
        <v>3</v>
      </c>
      <c r="I5" s="4">
        <v>3.2</v>
      </c>
      <c r="J5" s="4">
        <v>3.4000000000000004</v>
      </c>
      <c r="K5" s="4">
        <v>3.6</v>
      </c>
      <c r="L5" s="4">
        <v>3.8000000000000003</v>
      </c>
      <c r="M5" s="4">
        <v>4</v>
      </c>
      <c r="N5" s="4">
        <v>4.2</v>
      </c>
      <c r="O5" s="5"/>
    </row>
    <row r="6" spans="1:15" x14ac:dyDescent="0.35">
      <c r="A6" s="1" t="str">
        <f>[1]Budget_Achats!A16</f>
        <v>FRAIS VAR FABRICATION</v>
      </c>
      <c r="B6" s="1"/>
      <c r="C6" s="8">
        <v>4.4000000000000004</v>
      </c>
      <c r="D6" s="8">
        <v>4.6000000000000005</v>
      </c>
      <c r="E6" s="8">
        <v>4.8000000000000007</v>
      </c>
      <c r="F6" s="8">
        <v>5</v>
      </c>
      <c r="G6" s="8">
        <v>5.2</v>
      </c>
      <c r="H6" s="8">
        <v>5.4</v>
      </c>
      <c r="I6" s="8">
        <v>5.6000000000000005</v>
      </c>
      <c r="J6" s="8">
        <v>5.8000000000000007</v>
      </c>
      <c r="K6" s="8">
        <v>6</v>
      </c>
      <c r="L6" s="8">
        <v>6.2</v>
      </c>
      <c r="M6" s="8">
        <v>6.4</v>
      </c>
      <c r="N6" s="8">
        <v>6.6000000000000005</v>
      </c>
      <c r="O6" s="5"/>
    </row>
    <row r="7" spans="1:15" x14ac:dyDescent="0.35">
      <c r="A7" s="1" t="str">
        <f>[1]Budget_Achats!A31</f>
        <v>FRAIS VAR FABRICATION</v>
      </c>
      <c r="B7" s="1"/>
      <c r="C7" s="8">
        <v>6.8000000000000007</v>
      </c>
      <c r="D7" s="8">
        <v>7</v>
      </c>
      <c r="E7" s="8">
        <v>7.2</v>
      </c>
      <c r="F7" s="8">
        <v>7.4</v>
      </c>
      <c r="G7" s="8">
        <v>7.6000000000000005</v>
      </c>
      <c r="H7" s="8">
        <v>7.8000000000000007</v>
      </c>
      <c r="I7" s="8">
        <v>8</v>
      </c>
      <c r="J7" s="8">
        <v>8.2000000000000011</v>
      </c>
      <c r="K7" s="8">
        <v>8.4</v>
      </c>
      <c r="L7" s="8">
        <v>8.6</v>
      </c>
      <c r="M7" s="8">
        <v>8.8000000000000007</v>
      </c>
      <c r="N7" s="8">
        <v>9</v>
      </c>
      <c r="O7" s="5"/>
    </row>
    <row r="8" spans="1:15" x14ac:dyDescent="0.35">
      <c r="A8" s="1" t="str">
        <f>[1]Budget_Achats!A46</f>
        <v>FRAIS FIXES FAB</v>
      </c>
      <c r="B8" s="1"/>
      <c r="C8" s="8">
        <v>9.2000000000000011</v>
      </c>
      <c r="D8" s="8">
        <v>9.4</v>
      </c>
      <c r="E8" s="8">
        <v>9.6000000000000014</v>
      </c>
      <c r="F8" s="8">
        <v>9.8000000000000007</v>
      </c>
      <c r="G8" s="8">
        <v>10</v>
      </c>
      <c r="H8" s="8">
        <v>10.200000000000001</v>
      </c>
      <c r="I8" s="8">
        <v>10.4</v>
      </c>
      <c r="J8" s="8">
        <v>10.600000000000001</v>
      </c>
      <c r="K8" s="8">
        <v>10.8</v>
      </c>
      <c r="L8" s="8">
        <v>11</v>
      </c>
      <c r="M8" s="8">
        <v>11.200000000000001</v>
      </c>
      <c r="N8" s="8">
        <v>11.4</v>
      </c>
      <c r="O8" s="5"/>
    </row>
    <row r="9" spans="1:15" x14ac:dyDescent="0.35">
      <c r="A9" s="1" t="str">
        <f>[1]Budget_Achats!A61</f>
        <v>FRAIS DISTRIB</v>
      </c>
      <c r="B9" s="1"/>
      <c r="C9" s="8">
        <v>11.600000000000001</v>
      </c>
      <c r="D9" s="8">
        <v>11.8</v>
      </c>
      <c r="E9" s="8">
        <v>12</v>
      </c>
      <c r="F9" s="8">
        <v>12.200000000000001</v>
      </c>
      <c r="G9" s="8">
        <v>12.4</v>
      </c>
      <c r="H9" s="8">
        <v>12.600000000000001</v>
      </c>
      <c r="I9" s="8">
        <v>12.8</v>
      </c>
      <c r="J9" s="8">
        <v>13</v>
      </c>
      <c r="K9" s="8">
        <v>13.200000000000001</v>
      </c>
      <c r="L9" s="8">
        <v>13.4</v>
      </c>
      <c r="M9" s="8">
        <v>13.600000000000001</v>
      </c>
      <c r="N9" s="8">
        <v>13.8</v>
      </c>
      <c r="O9" s="5"/>
    </row>
    <row r="10" spans="1:15" x14ac:dyDescent="0.35">
      <c r="A10" s="1" t="str">
        <f>[1]Budget_Achats!A76</f>
        <v>FRAIS ADMIN</v>
      </c>
      <c r="B10" s="1"/>
      <c r="C10" s="4">
        <v>14</v>
      </c>
      <c r="D10" s="4">
        <v>14.200000000000001</v>
      </c>
      <c r="E10" s="4">
        <v>14.4</v>
      </c>
      <c r="F10" s="4">
        <v>14.600000000000001</v>
      </c>
      <c r="G10" s="4">
        <v>14.8</v>
      </c>
      <c r="H10" s="4">
        <v>15</v>
      </c>
      <c r="I10" s="4">
        <v>15.200000000000001</v>
      </c>
      <c r="J10" s="4">
        <v>15.4</v>
      </c>
      <c r="K10" s="4">
        <v>15.600000000000001</v>
      </c>
      <c r="L10" s="4">
        <v>15.8</v>
      </c>
      <c r="M10" s="4">
        <v>16</v>
      </c>
      <c r="N10" s="4">
        <v>16.2</v>
      </c>
      <c r="O10" s="5"/>
    </row>
    <row r="11" spans="1:15" x14ac:dyDescent="0.35">
      <c r="A11" s="1" t="str">
        <f>[1]Budget_Achats!A136</f>
        <v>INVESTISSEMENTS</v>
      </c>
      <c r="B11" s="1"/>
      <c r="C11" s="4">
        <v>23.6</v>
      </c>
      <c r="D11" s="4">
        <v>23.8</v>
      </c>
      <c r="E11" s="4">
        <v>24</v>
      </c>
      <c r="F11" s="4">
        <v>24.200000000000003</v>
      </c>
      <c r="G11" s="4">
        <v>24.400000000000002</v>
      </c>
      <c r="H11" s="4">
        <v>24.6</v>
      </c>
      <c r="I11" s="4">
        <v>24.8</v>
      </c>
      <c r="J11" s="4">
        <v>25</v>
      </c>
      <c r="K11" s="4">
        <v>25.200000000000003</v>
      </c>
      <c r="L11" s="4">
        <v>25.400000000000002</v>
      </c>
      <c r="M11" s="4">
        <v>25.6</v>
      </c>
      <c r="N11" s="4">
        <v>25.8</v>
      </c>
      <c r="O11" s="5"/>
    </row>
    <row r="12" spans="1:15" x14ac:dyDescent="0.35">
      <c r="A12" s="6" t="s">
        <v>16</v>
      </c>
      <c r="B12" s="6"/>
      <c r="C12" s="7">
        <f t="shared" ref="C12:O12" si="1">SUM(C5:C10)</f>
        <v>48</v>
      </c>
      <c r="D12" s="7">
        <f t="shared" si="1"/>
        <v>49.2</v>
      </c>
      <c r="E12" s="7">
        <f t="shared" si="1"/>
        <v>50.4</v>
      </c>
      <c r="F12" s="7">
        <f t="shared" si="1"/>
        <v>51.6</v>
      </c>
      <c r="G12" s="7">
        <f t="shared" si="1"/>
        <v>52.8</v>
      </c>
      <c r="H12" s="7">
        <f t="shared" si="1"/>
        <v>54.000000000000007</v>
      </c>
      <c r="I12" s="7">
        <f t="shared" si="1"/>
        <v>55.2</v>
      </c>
      <c r="J12" s="7">
        <f t="shared" si="1"/>
        <v>56.4</v>
      </c>
      <c r="K12" s="7">
        <f t="shared" si="1"/>
        <v>57.6</v>
      </c>
      <c r="L12" s="7">
        <f t="shared" si="1"/>
        <v>58.8</v>
      </c>
      <c r="M12" s="7">
        <f t="shared" si="1"/>
        <v>60.000000000000007</v>
      </c>
      <c r="N12" s="7">
        <f t="shared" si="1"/>
        <v>61.2</v>
      </c>
      <c r="O12" s="7">
        <f t="shared" si="1"/>
        <v>0</v>
      </c>
    </row>
    <row r="13" spans="1:15" x14ac:dyDescent="0.35">
      <c r="A13" s="9"/>
      <c r="B13" s="9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35">
      <c r="A14" s="11" t="s">
        <v>17</v>
      </c>
      <c r="B14" s="11"/>
      <c r="C14" s="10">
        <f>C4-C12</f>
        <v>-28</v>
      </c>
      <c r="D14" s="10">
        <f t="shared" ref="D14:N14" si="2">D4-D12</f>
        <v>-9.2000000000000028</v>
      </c>
      <c r="E14" s="10">
        <f t="shared" si="2"/>
        <v>9.6000000000000014</v>
      </c>
      <c r="F14" s="10">
        <f t="shared" si="2"/>
        <v>28.4</v>
      </c>
      <c r="G14" s="10">
        <f t="shared" si="2"/>
        <v>47.2</v>
      </c>
      <c r="H14" s="10">
        <f t="shared" si="2"/>
        <v>66</v>
      </c>
      <c r="I14" s="10">
        <f t="shared" si="2"/>
        <v>84.8</v>
      </c>
      <c r="J14" s="10">
        <f t="shared" si="2"/>
        <v>103.6</v>
      </c>
      <c r="K14" s="10">
        <f t="shared" si="2"/>
        <v>122.4</v>
      </c>
      <c r="L14" s="10">
        <f t="shared" si="2"/>
        <v>141.19999999999999</v>
      </c>
      <c r="M14" s="10">
        <f t="shared" si="2"/>
        <v>160</v>
      </c>
      <c r="N14" s="10">
        <f t="shared" si="2"/>
        <v>178.8</v>
      </c>
      <c r="O14" s="11"/>
    </row>
    <row r="15" spans="1:15" x14ac:dyDescent="0.35">
      <c r="A15" s="11"/>
      <c r="B15" s="11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1"/>
    </row>
    <row r="16" spans="1:15" x14ac:dyDescent="0.35">
      <c r="A16" s="11" t="s">
        <v>18</v>
      </c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1"/>
    </row>
    <row r="17" spans="1:15" x14ac:dyDescent="0.35">
      <c r="A17" s="13" t="s">
        <v>19</v>
      </c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1"/>
    </row>
    <row r="18" spans="1:15" x14ac:dyDescent="0.35">
      <c r="A18" s="13"/>
      <c r="B18" s="11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1"/>
    </row>
    <row r="19" spans="1:15" x14ac:dyDescent="0.35">
      <c r="A19" s="15" t="s">
        <v>20</v>
      </c>
      <c r="B19" s="16"/>
      <c r="C19" s="16"/>
      <c r="D19" s="17">
        <f>IF(C20&lt;0,C19-C20,IF(C19-D20&gt;0,C19-D20,0))</f>
        <v>0</v>
      </c>
      <c r="E19" s="17">
        <f t="shared" ref="E19:N19" si="3">IF(D20&lt;0,D19-D20,IF(D19-E20&gt;0,D19-E20,0))</f>
        <v>0</v>
      </c>
      <c r="F19" s="17">
        <f t="shared" si="3"/>
        <v>0</v>
      </c>
      <c r="G19" s="17">
        <f t="shared" si="3"/>
        <v>0</v>
      </c>
      <c r="H19" s="17">
        <f t="shared" si="3"/>
        <v>0</v>
      </c>
      <c r="I19" s="17">
        <f t="shared" si="3"/>
        <v>0</v>
      </c>
      <c r="J19" s="17">
        <f t="shared" si="3"/>
        <v>0</v>
      </c>
      <c r="K19" s="17">
        <f t="shared" si="3"/>
        <v>0</v>
      </c>
      <c r="L19" s="17">
        <f t="shared" si="3"/>
        <v>0</v>
      </c>
      <c r="M19" s="17">
        <f t="shared" si="3"/>
        <v>0</v>
      </c>
      <c r="N19" s="17">
        <f t="shared" si="3"/>
        <v>0</v>
      </c>
      <c r="O19" s="5"/>
    </row>
    <row r="20" spans="1:15" x14ac:dyDescent="0.35">
      <c r="A20" s="18" t="s">
        <v>21</v>
      </c>
      <c r="B20" s="18"/>
      <c r="C20" s="18"/>
      <c r="D20" s="18">
        <f>IF(C14&gt;0,C4-C5,0)</f>
        <v>0</v>
      </c>
      <c r="E20" s="18">
        <f t="shared" ref="E20:N20" si="4">IF(D20&gt;0,D20-D19,0)</f>
        <v>0</v>
      </c>
      <c r="F20" s="18">
        <f t="shared" si="4"/>
        <v>0</v>
      </c>
      <c r="G20" s="18">
        <f t="shared" si="4"/>
        <v>0</v>
      </c>
      <c r="H20" s="18">
        <f t="shared" si="4"/>
        <v>0</v>
      </c>
      <c r="I20" s="18">
        <f t="shared" si="4"/>
        <v>0</v>
      </c>
      <c r="J20" s="18">
        <f t="shared" si="4"/>
        <v>0</v>
      </c>
      <c r="K20" s="18">
        <f t="shared" si="4"/>
        <v>0</v>
      </c>
      <c r="L20" s="18">
        <f t="shared" si="4"/>
        <v>0</v>
      </c>
      <c r="M20" s="18">
        <f t="shared" si="4"/>
        <v>0</v>
      </c>
      <c r="N20" s="18">
        <f t="shared" si="4"/>
        <v>0</v>
      </c>
      <c r="O20" s="5"/>
    </row>
    <row r="21" spans="1:15" x14ac:dyDescent="0.3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x14ac:dyDescent="0.35">
      <c r="A22" s="11" t="s">
        <v>22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x14ac:dyDescent="0.35">
      <c r="A23" s="11" t="s">
        <v>23</v>
      </c>
      <c r="B23" s="11"/>
      <c r="C23" s="11"/>
      <c r="D23" s="17">
        <v>28</v>
      </c>
      <c r="E23" s="17">
        <f>28+9</f>
        <v>37</v>
      </c>
      <c r="F23" s="17">
        <f>E23-E14</f>
        <v>27.4</v>
      </c>
      <c r="G23" s="17"/>
      <c r="H23" s="17"/>
      <c r="I23" s="17"/>
      <c r="J23" s="17"/>
      <c r="K23" s="17"/>
      <c r="L23" s="17"/>
      <c r="M23" s="17"/>
      <c r="N23" s="17"/>
      <c r="O23" s="11"/>
    </row>
    <row r="24" spans="1:15" x14ac:dyDescent="0.35">
      <c r="A24" s="13" t="s">
        <v>24</v>
      </c>
      <c r="B24" s="13"/>
      <c r="C24" s="20"/>
      <c r="D24" s="19">
        <v>0</v>
      </c>
      <c r="E24" s="19">
        <v>0</v>
      </c>
      <c r="F24" s="19"/>
      <c r="G24" s="19">
        <f>F14-F23</f>
        <v>1</v>
      </c>
      <c r="H24" s="19">
        <f>G14</f>
        <v>47.2</v>
      </c>
      <c r="I24" s="19">
        <f t="shared" ref="I24:N24" si="5">H14</f>
        <v>66</v>
      </c>
      <c r="J24" s="19">
        <f t="shared" si="5"/>
        <v>84.8</v>
      </c>
      <c r="K24" s="19">
        <f t="shared" si="5"/>
        <v>103.6</v>
      </c>
      <c r="L24" s="19">
        <f t="shared" si="5"/>
        <v>122.4</v>
      </c>
      <c r="M24" s="19">
        <f t="shared" si="5"/>
        <v>141.19999999999999</v>
      </c>
      <c r="N24" s="19">
        <f t="shared" si="5"/>
        <v>160</v>
      </c>
      <c r="O24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FAVIER Karine</dc:creator>
  <cp:lastModifiedBy>FAVIER Karine</cp:lastModifiedBy>
  <dcterms:created xsi:type="dcterms:W3CDTF">2025-09-18T16:37:23Z</dcterms:created>
  <dcterms:modified xsi:type="dcterms:W3CDTF">2025-09-18T17:05:25Z</dcterms:modified>
</cp:coreProperties>
</file>