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1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410422n_commun_ad_sncf_fr/Documents/Bureau/"/>
    </mc:Choice>
  </mc:AlternateContent>
  <xr:revisionPtr revIDLastSave="0" documentId="8_{98E8661D-3C7E-479B-B551-806958A21CAE}" xr6:coauthVersionLast="47" xr6:coauthVersionMax="47" xr10:uidLastSave="{00000000-0000-0000-0000-000000000000}"/>
  <bookViews>
    <workbookView xWindow="-110" yWindow="-110" windowWidth="19420" windowHeight="10300" firstSheet="1" activeTab="2" xr2:uid="{0F1127F7-8EB5-4E1A-95BF-680D2D77889A}"/>
  </bookViews>
  <sheets>
    <sheet name="DONNÉES" sheetId="2" r:id="rId1"/>
    <sheet name="Tableau" sheetId="13" r:id="rId2"/>
    <sheet name="Planning" sheetId="14" r:id="rId3"/>
  </sheets>
  <externalReferences>
    <externalReference r:id="rId4"/>
  </externalReferenc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4" l="1"/>
  <c r="A39" i="14"/>
  <c r="B9" i="14"/>
  <c r="A9" i="14"/>
  <c r="B6" i="13"/>
  <c r="A6" i="13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B10" i="14" l="1"/>
  <c r="B7" i="13"/>
  <c r="C23" i="2"/>
  <c r="C21" i="2"/>
  <c r="C18" i="2"/>
  <c r="B23" i="2"/>
  <c r="B33" i="2"/>
  <c r="B21" i="2"/>
  <c r="B31" i="2"/>
  <c r="B18" i="2"/>
  <c r="C6" i="13" s="1"/>
  <c r="B30" i="2"/>
  <c r="B32" i="2"/>
  <c r="B11" i="14" l="1"/>
  <c r="A10" i="14"/>
  <c r="B8" i="13"/>
  <c r="C7" i="13"/>
  <c r="A7" i="13"/>
  <c r="B12" i="14" l="1"/>
  <c r="A11" i="14"/>
  <c r="B9" i="13"/>
  <c r="C8" i="13"/>
  <c r="A8" i="13"/>
  <c r="B13" i="14" l="1"/>
  <c r="A12" i="14"/>
  <c r="B10" i="13"/>
  <c r="C9" i="13"/>
  <c r="A9" i="13"/>
  <c r="B14" i="14" l="1"/>
  <c r="A13" i="14"/>
  <c r="B11" i="13"/>
  <c r="C10" i="13"/>
  <c r="A10" i="13"/>
  <c r="B15" i="14" l="1"/>
  <c r="A14" i="14"/>
  <c r="B12" i="13"/>
  <c r="C11" i="13"/>
  <c r="A11" i="13"/>
  <c r="B16" i="14" l="1"/>
  <c r="A15" i="14"/>
  <c r="B13" i="13"/>
  <c r="C12" i="13"/>
  <c r="A12" i="13"/>
  <c r="B17" i="14" l="1"/>
  <c r="A16" i="14"/>
  <c r="B14" i="13"/>
  <c r="C13" i="13"/>
  <c r="A13" i="13"/>
  <c r="B18" i="14" l="1"/>
  <c r="A17" i="14"/>
  <c r="B15" i="13"/>
  <c r="C14" i="13"/>
  <c r="A14" i="13"/>
  <c r="B19" i="14" l="1"/>
  <c r="A18" i="14"/>
  <c r="B16" i="13"/>
  <c r="C15" i="13"/>
  <c r="A15" i="13"/>
  <c r="B20" i="14" l="1"/>
  <c r="A19" i="14"/>
  <c r="B17" i="13"/>
  <c r="C16" i="13"/>
  <c r="A16" i="13"/>
  <c r="B21" i="14" l="1"/>
  <c r="A20" i="14"/>
  <c r="B18" i="13"/>
  <c r="C17" i="13"/>
  <c r="A17" i="13"/>
  <c r="B22" i="14" l="1"/>
  <c r="A21" i="14"/>
  <c r="B19" i="13"/>
  <c r="C18" i="13"/>
  <c r="A18" i="13"/>
  <c r="B23" i="14" l="1"/>
  <c r="A22" i="14"/>
  <c r="B20" i="13"/>
  <c r="C19" i="13"/>
  <c r="A19" i="13"/>
  <c r="B24" i="14" l="1"/>
  <c r="A23" i="14"/>
  <c r="B21" i="13"/>
  <c r="C20" i="13"/>
  <c r="A20" i="13"/>
  <c r="B25" i="14" l="1"/>
  <c r="A24" i="14"/>
  <c r="B22" i="13"/>
  <c r="C21" i="13"/>
  <c r="A21" i="13"/>
  <c r="B26" i="14" l="1"/>
  <c r="A25" i="14"/>
  <c r="B23" i="13"/>
  <c r="C22" i="13"/>
  <c r="A22" i="13"/>
  <c r="B27" i="14" l="1"/>
  <c r="A26" i="14"/>
  <c r="B24" i="13"/>
  <c r="C23" i="13"/>
  <c r="A23" i="13"/>
  <c r="B28" i="14" l="1"/>
  <c r="A27" i="14"/>
  <c r="B25" i="13"/>
  <c r="C24" i="13"/>
  <c r="A24" i="13"/>
  <c r="B29" i="14" l="1"/>
  <c r="A28" i="14"/>
  <c r="B26" i="13"/>
  <c r="C25" i="13"/>
  <c r="A25" i="13"/>
  <c r="B30" i="14" l="1"/>
  <c r="A29" i="14"/>
  <c r="B27" i="13"/>
  <c r="C26" i="13"/>
  <c r="A26" i="13"/>
  <c r="B31" i="14" l="1"/>
  <c r="A30" i="14"/>
  <c r="B28" i="13"/>
  <c r="C27" i="13"/>
  <c r="A27" i="13"/>
  <c r="B32" i="14" l="1"/>
  <c r="A31" i="14"/>
  <c r="B29" i="13"/>
  <c r="C28" i="13"/>
  <c r="A28" i="13"/>
  <c r="B33" i="14" l="1"/>
  <c r="A32" i="14"/>
  <c r="B30" i="13"/>
  <c r="C29" i="13"/>
  <c r="A29" i="13"/>
  <c r="B34" i="14" l="1"/>
  <c r="A33" i="14"/>
  <c r="B31" i="13"/>
  <c r="C30" i="13"/>
  <c r="A30" i="13"/>
  <c r="B35" i="14" l="1"/>
  <c r="A34" i="14"/>
  <c r="B32" i="13"/>
  <c r="C31" i="13"/>
  <c r="A31" i="13"/>
  <c r="B36" i="14" l="1"/>
  <c r="A35" i="14"/>
  <c r="B33" i="13"/>
  <c r="C32" i="13"/>
  <c r="A32" i="13"/>
  <c r="B37" i="14" l="1"/>
  <c r="A36" i="14"/>
  <c r="B34" i="13"/>
  <c r="C33" i="13"/>
  <c r="A33" i="13"/>
  <c r="B38" i="14" l="1"/>
  <c r="A38" i="14" s="1"/>
  <c r="A37" i="14"/>
  <c r="B35" i="13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<sst xmlns="http://schemas.openxmlformats.org/spreadsheetml/2006/main" count="44" uniqueCount="32">
  <si>
    <t>test</t>
  </si>
  <si>
    <t>groupe</t>
  </si>
  <si>
    <t>gerard</t>
  </si>
  <si>
    <t>patrick</t>
  </si>
  <si>
    <t>jean</t>
  </si>
  <si>
    <t>anissa</t>
  </si>
  <si>
    <t>Laetitia</t>
  </si>
  <si>
    <t>Momo</t>
  </si>
  <si>
    <t>Yves</t>
  </si>
  <si>
    <t xml:space="preserve">Alexandre 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</si>
  <si>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</si>
  <si>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</si>
  <si>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</si>
  <si>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</si>
  <si>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</si>
  <si>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</si>
  <si>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</si>
  <si>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</si>
  <si>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</si>
  <si>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</si>
  <si>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</si>
  <si>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</si>
  <si>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</si>
  <si>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</si>
  <si>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</si>
  <si>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</si>
  <si>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</si>
  <si>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</si>
  <si>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</si>
  <si>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</si>
  <si>
    <t>TEST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</si>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</sst>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F800]dddd\,\ mmmm\ dd\,\ yyyy"/>
    <numFmt numFmtId="165" formatCode="mmmm\ yyyy"/>
  </numFmts>
  <fonts count="1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scheme val="minor"/>
    </font>
    <font>
      <b/>
      <sz val="11"/>
      <color theme="1"/>
      <name val="Calibri"/>
      <family val="2"/>
      <scheme val="minor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</font>
    <font>
      <sz val="26"/>
      <color rgb="FFFFFFFF"/>
      <name val="Arial Black"/>
    </font>
    <font>
      <b/>
      <sz val="14"/>
      <color rgb="FFFFFFFF"/>
      <name val="Calibri"/>
      <family val="2"/>
      <scheme val="minor"/>
    </font>
    <font>
      <b/>
      <sz val="2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26"/>
      <color rgb="FF000000"/>
      <name val="Arial Black"/>
    </font>
    <font>
      <sz val="20"/>
      <color theme="1"/>
      <name val="Arial Black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4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4" borderId="9" xfId="0" applyFill="1" applyBorder="1"/>
    <xf numFmtId="0" fontId="0" fillId="5" borderId="4" xfId="0" applyFill="1" applyBorder="1"/>
    <xf numFmtId="14" fontId="0" fillId="5" borderId="9" xfId="0" applyNumberFormat="1" applyFill="1" applyBorder="1" applyAlignment="1">
      <alignment horizontal="center" vertical="center"/>
    </xf>
    <xf numFmtId="0" fontId="0" fillId="5" borderId="6" xfId="0" applyFill="1" applyBorder="1"/>
    <xf numFmtId="14" fontId="0" fillId="5" borderId="10" xfId="0" applyNumberFormat="1" applyFill="1" applyBorder="1" applyAlignment="1">
      <alignment horizontal="center" vertical="center"/>
    </xf>
    <xf numFmtId="0" fontId="3" fillId="3" borderId="15" xfId="0" applyFont="1" applyFill="1" applyBorder="1"/>
    <xf numFmtId="14" fontId="0" fillId="6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165" fontId="3" fillId="2" borderId="13" xfId="0" applyNumberFormat="1" applyFont="1" applyFill="1" applyBorder="1" applyAlignment="1">
      <alignment horizontal="center" vertical="center"/>
    </xf>
    <xf numFmtId="14" fontId="3" fillId="2" borderId="13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14" fontId="3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2" fillId="2" borderId="1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6" fillId="0" borderId="0" xfId="1"/>
    <xf numFmtId="0" fontId="5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165" fontId="4" fillId="0" borderId="4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6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3" fontId="9" fillId="2" borderId="0" xfId="0" applyNumberFormat="1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165" fontId="10" fillId="0" borderId="1" xfId="0" applyNumberFormat="1" applyFont="1" applyBorder="1" applyAlignment="1">
      <alignment horizontal="center" vertical="center"/>
    </xf>
    <xf numFmtId="165" fontId="10" fillId="0" borderId="2" xfId="0" applyNumberFormat="1" applyFont="1" applyBorder="1" applyAlignment="1">
      <alignment horizontal="center" vertical="center"/>
    </xf>
    <xf numFmtId="165" fontId="10" fillId="0" borderId="3" xfId="0" applyNumberFormat="1" applyFont="1" applyBorder="1" applyAlignment="1">
      <alignment horizontal="center" vertical="center"/>
    </xf>
    <xf numFmtId="49" fontId="11" fillId="0" borderId="4" xfId="0" applyNumberFormat="1" applyFont="1" applyBorder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49" fontId="11" fillId="7" borderId="9" xfId="0" applyNumberFormat="1" applyFont="1" applyFill="1" applyBorder="1" applyAlignment="1">
      <alignment horizontal="center" vertical="center"/>
    </xf>
    <xf numFmtId="49" fontId="12" fillId="8" borderId="0" xfId="0" applyNumberFormat="1" applyFont="1" applyFill="1" applyAlignment="1">
      <alignment horizontal="center" vertical="center" wrapText="1"/>
    </xf>
    <xf numFmtId="49" fontId="12" fillId="9" borderId="9" xfId="0" applyNumberFormat="1" applyFont="1" applyFill="1" applyBorder="1" applyAlignment="1">
      <alignment horizontal="center" vertical="center" wrapText="1"/>
    </xf>
    <xf numFmtId="49" fontId="12" fillId="3" borderId="20" xfId="0" applyNumberFormat="1" applyFont="1" applyFill="1" applyBorder="1" applyAlignment="1">
      <alignment horizontal="center" vertical="center"/>
    </xf>
    <xf numFmtId="49" fontId="12" fillId="3" borderId="21" xfId="0" applyNumberFormat="1" applyFont="1" applyFill="1" applyBorder="1" applyAlignment="1">
      <alignment horizontal="center" vertical="center"/>
    </xf>
    <xf numFmtId="49" fontId="12" fillId="10" borderId="8" xfId="0" applyNumberFormat="1" applyFont="1" applyFill="1" applyBorder="1" applyAlignment="1">
      <alignment horizontal="center" vertical="center" wrapText="1"/>
    </xf>
    <xf numFmtId="49" fontId="12" fillId="11" borderId="9" xfId="0" applyNumberFormat="1" applyFont="1" applyFill="1" applyBorder="1" applyAlignment="1">
      <alignment horizontal="center" vertical="center" wrapText="1"/>
    </xf>
    <xf numFmtId="49" fontId="12" fillId="0" borderId="9" xfId="0" applyNumberFormat="1" applyFont="1" applyBorder="1" applyAlignment="1">
      <alignment horizontal="center" vertical="center" wrapText="1"/>
    </xf>
    <xf numFmtId="49" fontId="13" fillId="0" borderId="0" xfId="0" applyNumberFormat="1" applyFont="1" applyAlignment="1">
      <alignment horizontal="center" vertical="center" wrapText="1"/>
    </xf>
    <xf numFmtId="49" fontId="11" fillId="0" borderId="6" xfId="0" applyNumberFormat="1" applyFont="1" applyBorder="1" applyAlignment="1">
      <alignment horizontal="center" vertical="center"/>
    </xf>
    <xf numFmtId="49" fontId="11" fillId="7" borderId="10" xfId="0" applyNumberFormat="1" applyFont="1" applyFill="1" applyBorder="1" applyAlignment="1">
      <alignment horizontal="center" vertical="center"/>
    </xf>
    <xf numFmtId="49" fontId="12" fillId="8" borderId="20" xfId="0" applyNumberFormat="1" applyFont="1" applyFill="1" applyBorder="1" applyAlignment="1">
      <alignment horizontal="center" vertical="center" wrapText="1"/>
    </xf>
    <xf numFmtId="49" fontId="12" fillId="9" borderId="10" xfId="0" applyNumberFormat="1" applyFont="1" applyFill="1" applyBorder="1" applyAlignment="1">
      <alignment horizontal="center" vertical="center" wrapText="1"/>
    </xf>
    <xf numFmtId="49" fontId="13" fillId="3" borderId="8" xfId="0" applyNumberFormat="1" applyFont="1" applyFill="1" applyBorder="1" applyAlignment="1">
      <alignment horizontal="center" vertical="center"/>
    </xf>
    <xf numFmtId="49" fontId="13" fillId="3" borderId="9" xfId="0" applyNumberFormat="1" applyFont="1" applyFill="1" applyBorder="1" applyAlignment="1">
      <alignment horizontal="center" vertical="center"/>
    </xf>
    <xf numFmtId="49" fontId="12" fillId="10" borderId="9" xfId="0" applyNumberFormat="1" applyFont="1" applyFill="1" applyBorder="1" applyAlignment="1">
      <alignment horizontal="center" vertical="center" wrapText="1"/>
    </xf>
    <xf numFmtId="14" fontId="12" fillId="0" borderId="10" xfId="0" quotePrefix="1" applyNumberFormat="1" applyFont="1" applyBorder="1" applyAlignment="1">
      <alignment horizontal="center" vertical="center"/>
    </xf>
    <xf numFmtId="164" fontId="12" fillId="12" borderId="6" xfId="0" applyNumberFormat="1" applyFont="1" applyFill="1" applyBorder="1" applyAlignment="1">
      <alignment horizontal="center" vertical="center" wrapText="1"/>
    </xf>
    <xf numFmtId="164" fontId="12" fillId="0" borderId="10" xfId="0" applyNumberFormat="1" applyFont="1" applyBorder="1" applyAlignment="1">
      <alignment horizontal="center" vertical="center" wrapText="1"/>
    </xf>
    <xf numFmtId="164" fontId="12" fillId="0" borderId="5" xfId="0" applyNumberFormat="1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/>
    </xf>
    <xf numFmtId="0" fontId="14" fillId="0" borderId="11" xfId="0" applyFont="1" applyBorder="1"/>
    <xf numFmtId="0" fontId="12" fillId="0" borderId="7" xfId="0" applyFont="1" applyBorder="1" applyAlignment="1">
      <alignment horizontal="center" vertical="center" wrapText="1"/>
    </xf>
    <xf numFmtId="14" fontId="12" fillId="0" borderId="12" xfId="0" quotePrefix="1" applyNumberFormat="1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14" fontId="12" fillId="2" borderId="12" xfId="0" quotePrefix="1" applyNumberFormat="1" applyFont="1" applyFill="1" applyBorder="1" applyAlignment="1">
      <alignment horizontal="center" vertical="center"/>
    </xf>
    <xf numFmtId="0" fontId="0" fillId="2" borderId="0" xfId="0" applyFill="1"/>
    <xf numFmtId="0" fontId="12" fillId="0" borderId="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4" fillId="0" borderId="3" xfId="0" applyFont="1" applyBorder="1"/>
    <xf numFmtId="0" fontId="12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/>
    </xf>
    <xf numFmtId="0" fontId="14" fillId="0" borderId="4" xfId="0" applyFont="1" applyBorder="1"/>
    <xf numFmtId="0" fontId="12" fillId="0" borderId="1" xfId="0" applyFont="1" applyBorder="1" applyAlignment="1">
      <alignment horizontal="center" vertical="center"/>
    </xf>
    <xf numFmtId="0" fontId="14" fillId="0" borderId="1" xfId="0" applyFont="1" applyBorder="1"/>
    <xf numFmtId="43" fontId="0" fillId="0" borderId="0" xfId="0" applyNumberFormat="1"/>
    <xf numFmtId="0" fontId="16" fillId="2" borderId="1" xfId="0" applyFont="1" applyFill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7" fillId="2" borderId="4" xfId="0" applyFont="1" applyFill="1" applyBorder="1" applyAlignment="1">
      <alignment horizontal="center" vertical="center" wrapText="1"/>
    </xf>
    <xf numFmtId="0" fontId="17" fillId="2" borderId="0" xfId="0" applyFont="1" applyFill="1" applyAlignment="1">
      <alignment horizontal="center" vertical="center" wrapText="1"/>
    </xf>
  </cellXfs>
  <cellStyles count="2">
    <cellStyle name="Hyperlink" xfId="1" xr:uid="{00000000-000B-0000-0000-000008000000}"/>
    <cellStyle name="Normal" xfId="0" builtinId="0"/>
  </cellStyles>
  <dxfs count="20"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C7CE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rgb="FF9C0006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rgb="FF9C0006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theme="8" tint="0.59999389629810485"/>
        </patternFill>
      </fill>
    </dxf>
    <dxf>
      <font>
        <color theme="1"/>
      </font>
      <fill>
        <patternFill patternType="solid">
          <bgColor theme="6" tint="0.39997558519241921"/>
        </patternFill>
      </fill>
    </dxf>
    <dxf>
      <font>
        <b/>
        <i val="0"/>
        <color theme="1"/>
      </font>
      <fill>
        <patternFill patternType="solid">
          <bgColor theme="5" tint="0.59999389629810485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ncf-my.sharepoint.com/personal/8512748m_commun_ad_sncf_fr/Documents/Planning%20GS+LOOMIS/test/PLANNING%20KN%20ALPH&#201;E%20(v1.0)%20souche%20&#8211;%20Copie.xlsx" TargetMode="External"/><Relationship Id="rId1" Type="http://schemas.openxmlformats.org/officeDocument/2006/relationships/externalLinkPath" Target="PLANNING%20KN%20ALPH&#201;E%20(v1.0)%20souche%20&#8211;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 driveId="b!9NvD2vKFa0Wbo4g56u8H9f6wKp_cBLRMrSYQSqRSlj2WGzyYPX-JT5D_bzf4GSnW" itemId="016WEZPHP2FHFG6LEAUFC3NPMAXC7SXJXB">
      <xxl21:absoluteUrl r:id="rId2"/>
    </xxl21:alternateUrls>
    <sheetNames>
      <sheetName val="DONNÉES"/>
      <sheetName val="Mai 2025"/>
      <sheetName val="Juin 2025"/>
      <sheetName val="Juillet 2025"/>
      <sheetName val="Août 2025"/>
      <sheetName val="Septembre 2025"/>
      <sheetName val="Octobre 2025"/>
      <sheetName val="Novembre 2025"/>
      <sheetName val="Décembre 202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dimension ref="A1:U33"/>
  <sheetViews>
    <sheetView workbookViewId="0">
      <selection activeCell="H7" sqref="H7"/>
    </sheetView>
  </sheetViews>
  <sheetFormatPr defaultColWidth="11.42578125" defaultRowHeight="15"/>
  <cols>
    <col min="1" max="1" width="17.42578125" customWidth="1"/>
    <col min="3" max="3" width="31.140625" customWidth="1"/>
  </cols>
  <sheetData>
    <row r="1" spans="1:21" ht="60" customHeight="1">
      <c r="A1" s="102" t="s">
        <v>0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U1" s="3"/>
    </row>
    <row r="2" spans="1:21" ht="30" customHeight="1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9"/>
    </row>
    <row r="4" spans="1:21">
      <c r="A4" s="6" t="s">
        <v>1</v>
      </c>
    </row>
    <row r="5" spans="1:21">
      <c r="A5" s="4" t="s">
        <v>2</v>
      </c>
    </row>
    <row r="6" spans="1:21">
      <c r="A6" s="4" t="s">
        <v>3</v>
      </c>
    </row>
    <row r="7" spans="1:21">
      <c r="A7" s="4" t="s">
        <v>4</v>
      </c>
    </row>
    <row r="8" spans="1:21">
      <c r="A8" s="4" t="s">
        <v>5</v>
      </c>
    </row>
    <row r="9" spans="1:21">
      <c r="A9" s="4" t="s">
        <v>6</v>
      </c>
    </row>
    <row r="10" spans="1:21">
      <c r="A10" s="4" t="s">
        <v>7</v>
      </c>
    </row>
    <row r="11" spans="1:21">
      <c r="A11" s="4" t="s">
        <v>8</v>
      </c>
    </row>
    <row r="12" spans="1:21">
      <c r="A12" s="5" t="s">
        <v>9</v>
      </c>
    </row>
    <row r="14" spans="1:21">
      <c r="A14" s="35" t="s">
        <v>10</v>
      </c>
      <c r="B14" s="36"/>
    </row>
    <row r="15" spans="1:21">
      <c r="A15" s="7" t="s">
        <v>11</v>
      </c>
      <c r="B15" s="15">
        <v>2025</v>
      </c>
    </row>
    <row r="16" spans="1:21">
      <c r="A16" s="6" t="s">
        <v>12</v>
      </c>
      <c r="B16" s="8" t="s">
        <v>13</v>
      </c>
    </row>
    <row r="17" spans="1:3">
      <c r="A17" s="10" t="s">
        <v>14</v>
      </c>
      <c r="B17" s="16">
        <f>DATE($B$15,1,1)</f>
        <v>45658</v>
      </c>
      <c r="C17" s="18">
        <f>DATE($B$15,1,1)</f>
        <v>45658</v>
      </c>
    </row>
    <row r="18" spans="1:3">
      <c r="A18" s="10" t="s">
        <v>15</v>
      </c>
      <c r="B18" s="16">
        <f>$B$29+1</f>
        <v>45768</v>
      </c>
      <c r="C18" s="18">
        <f>$B$29+1</f>
        <v>45768</v>
      </c>
    </row>
    <row r="19" spans="1:3">
      <c r="A19" s="10" t="s">
        <v>16</v>
      </c>
      <c r="B19" s="16">
        <f>DATE($B$15,5,1)</f>
        <v>45778</v>
      </c>
      <c r="C19" s="18">
        <f>DATE($B$15,5,1)</f>
        <v>45778</v>
      </c>
    </row>
    <row r="20" spans="1:3">
      <c r="A20" s="10" t="s">
        <v>17</v>
      </c>
      <c r="B20" s="16">
        <f>DATE($B$15,5,8)</f>
        <v>45785</v>
      </c>
      <c r="C20" s="18">
        <f>DATE($B$15,5,8)</f>
        <v>45785</v>
      </c>
    </row>
    <row r="21" spans="1:3">
      <c r="A21" s="10" t="s">
        <v>18</v>
      </c>
      <c r="B21" s="16">
        <f>$B$29+39</f>
        <v>45806</v>
      </c>
      <c r="C21" s="18">
        <f>$B$29+39</f>
        <v>45806</v>
      </c>
    </row>
    <row r="22" spans="1:3">
      <c r="A22" s="10" t="s">
        <v>19</v>
      </c>
      <c r="B22" s="16">
        <f>DATE($B$15,7,14)</f>
        <v>45852</v>
      </c>
      <c r="C22" s="18">
        <f>DATE($B$15,7,14)</f>
        <v>45852</v>
      </c>
    </row>
    <row r="23" spans="1:3">
      <c r="A23" s="10" t="s">
        <v>20</v>
      </c>
      <c r="B23" s="16">
        <f>$B$29+50</f>
        <v>45817</v>
      </c>
      <c r="C23" s="18">
        <f>$B$29+50</f>
        <v>45817</v>
      </c>
    </row>
    <row r="24" spans="1:3">
      <c r="A24" s="10" t="s">
        <v>21</v>
      </c>
      <c r="B24" s="16">
        <f>DATE($B$15,8,15)</f>
        <v>45884</v>
      </c>
      <c r="C24" s="18">
        <f>DATE($B$15,8,15)</f>
        <v>45884</v>
      </c>
    </row>
    <row r="25" spans="1:3">
      <c r="A25" s="10" t="s">
        <v>22</v>
      </c>
      <c r="B25" s="16">
        <f>DATE($B$15,11,1)</f>
        <v>45962</v>
      </c>
      <c r="C25" s="18">
        <f>DATE($B$15,11,1)</f>
        <v>45962</v>
      </c>
    </row>
    <row r="26" spans="1:3">
      <c r="A26" s="10" t="s">
        <v>23</v>
      </c>
      <c r="B26" s="16">
        <f>DATE($B$15,11,11)</f>
        <v>45972</v>
      </c>
      <c r="C26" s="18">
        <f>DATE($B$15,11,11)</f>
        <v>45972</v>
      </c>
    </row>
    <row r="27" spans="1:3">
      <c r="A27" s="10" t="s">
        <v>24</v>
      </c>
      <c r="B27" s="16">
        <f>DATE($B$15,12,25)</f>
        <v>46016</v>
      </c>
      <c r="C27" s="18">
        <f>DATE($B$15,12,25)</f>
        <v>46016</v>
      </c>
    </row>
    <row r="28" spans="1:3">
      <c r="A28" s="9" t="s">
        <v>25</v>
      </c>
      <c r="B28" s="6" t="s">
        <v>13</v>
      </c>
    </row>
    <row r="29" spans="1:3">
      <c r="A29" s="11" t="s">
        <v>26</v>
      </c>
      <c r="B29" s="12">
        <f>FLOOR(DAY(MINUTE(B15/38)/2+56)&amp;"/5/"&amp;B15,7)-34</f>
        <v>45767</v>
      </c>
    </row>
    <row r="30" spans="1:3">
      <c r="A30" s="11" t="s">
        <v>15</v>
      </c>
      <c r="B30" s="12">
        <f>$B$29+1</f>
        <v>45768</v>
      </c>
    </row>
    <row r="31" spans="1:3">
      <c r="A31" s="11" t="s">
        <v>18</v>
      </c>
      <c r="B31" s="12">
        <f>$B$29+39</f>
        <v>45806</v>
      </c>
    </row>
    <row r="32" spans="1:3">
      <c r="A32" s="11" t="s">
        <v>27</v>
      </c>
      <c r="B32" s="12">
        <f>B29+49</f>
        <v>45816</v>
      </c>
    </row>
    <row r="33" spans="1:2">
      <c r="A33" s="13" t="s">
        <v>20</v>
      </c>
      <c r="B33" s="14">
        <f>$B$29+50</f>
        <v>45817</v>
      </c>
    </row>
  </sheetData>
  <mergeCells count="3">
    <mergeCell ref="A14:B14"/>
    <mergeCell ref="A1:O1"/>
    <mergeCell ref="A2:O2"/>
  </mergeCells>
  <conditionalFormatting sqref="A1:A2">
    <cfRule type="containsText" dxfId="19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dimension ref="A1:Q44"/>
  <sheetViews>
    <sheetView topLeftCell="A2" workbookViewId="0">
      <selection activeCell="A3" sqref="A3:P3"/>
    </sheetView>
  </sheetViews>
  <sheetFormatPr defaultColWidth="9.140625" defaultRowHeight="15"/>
  <cols>
    <col min="1" max="1" width="12.42578125" customWidth="1"/>
    <col min="2" max="3" width="18" customWidth="1"/>
    <col min="4" max="4" width="11.140625" bestFit="1" customWidth="1"/>
    <col min="5" max="5" width="10.5703125" bestFit="1" customWidth="1"/>
    <col min="6" max="6" width="11.85546875" bestFit="1" customWidth="1"/>
    <col min="7" max="7" width="10.28515625" bestFit="1" customWidth="1"/>
    <col min="8" max="8" width="11.85546875" bestFit="1" customWidth="1"/>
    <col min="9" max="9" width="11.85546875" customWidth="1"/>
    <col min="10" max="10" width="13.140625" customWidth="1"/>
    <col min="11" max="11" width="10.5703125" bestFit="1" customWidth="1"/>
    <col min="12" max="12" width="10.28515625" bestFit="1" customWidth="1"/>
    <col min="13" max="13" width="12" bestFit="1" customWidth="1"/>
    <col min="14" max="14" width="11.42578125" bestFit="1" customWidth="1"/>
    <col min="15" max="15" width="11.28515625" bestFit="1" customWidth="1"/>
    <col min="16" max="16" width="11.28515625" customWidth="1"/>
  </cols>
  <sheetData>
    <row r="1" spans="1:16" ht="60" customHeight="1">
      <c r="A1" s="40" t="s">
        <v>0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2"/>
    </row>
    <row r="2" spans="1:16" ht="30" customHeight="1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9"/>
    </row>
    <row r="3" spans="1:16" ht="30" customHeight="1">
      <c r="A3" s="43">
        <v>45778</v>
      </c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5"/>
    </row>
    <row r="4" spans="1:16" ht="39.75" customHeight="1">
      <c r="A4" s="25"/>
      <c r="B4" s="26"/>
      <c r="C4" s="26"/>
      <c r="D4" s="46"/>
      <c r="E4" s="47"/>
      <c r="F4" s="46"/>
      <c r="G4" s="47"/>
      <c r="H4" s="46"/>
      <c r="I4" s="47"/>
      <c r="J4" s="30"/>
      <c r="K4" s="46"/>
      <c r="L4" s="47"/>
      <c r="M4" s="46"/>
      <c r="N4" s="47"/>
      <c r="O4" s="46"/>
      <c r="P4" s="48"/>
    </row>
    <row r="5" spans="1:16">
      <c r="A5" s="20"/>
      <c r="B5" s="17" t="s">
        <v>28</v>
      </c>
      <c r="C5" s="17" t="s">
        <v>29</v>
      </c>
      <c r="D5" s="31"/>
      <c r="E5" s="31"/>
      <c r="F5" s="31"/>
      <c r="G5" s="31"/>
      <c r="H5" s="31"/>
      <c r="I5" s="31"/>
      <c r="J5" s="31"/>
      <c r="K5" s="32"/>
      <c r="L5" s="33"/>
      <c r="M5" s="32"/>
      <c r="N5" s="33"/>
      <c r="O5" s="32"/>
      <c r="P5" s="34"/>
    </row>
    <row r="6" spans="1:16" ht="18" customHeight="1">
      <c r="A6" s="21" t="str">
        <f>TEXT(B6,"jjj jj")</f>
        <v>jeu. 01</v>
      </c>
      <c r="B6" s="2">
        <f>DATE(YEAR(A3),MONTH(A3),1)</f>
        <v>45778</v>
      </c>
      <c r="C6" s="2" t="b">
        <f>COUNTIFS(DONNÉES!$B$17:$B$27,B6)=1</f>
        <v>1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22"/>
    </row>
    <row r="7" spans="1:16" ht="18" customHeight="1">
      <c r="A7" s="21" t="str">
        <f t="shared" ref="A7:A36" si="0">TEXT(B7,"jjj jj")</f>
        <v>ven. 02</v>
      </c>
      <c r="B7" s="2">
        <f>B6+1</f>
        <v>45779</v>
      </c>
      <c r="C7" s="2" t="b">
        <f>COUNTIFS(DONNÉES!$B$17:$B$27,B7)=1</f>
        <v>0</v>
      </c>
      <c r="D7" s="19" t="s">
        <v>2</v>
      </c>
      <c r="E7" s="19"/>
      <c r="F7" s="19" t="s">
        <v>6</v>
      </c>
      <c r="G7" s="19"/>
      <c r="H7" s="19" t="s">
        <v>6</v>
      </c>
      <c r="I7" s="19"/>
      <c r="J7" s="19" t="s">
        <v>7</v>
      </c>
      <c r="K7" s="19"/>
      <c r="L7" s="19" t="s">
        <v>7</v>
      </c>
      <c r="M7" s="19"/>
      <c r="N7" s="19" t="s">
        <v>6</v>
      </c>
      <c r="O7" s="19"/>
      <c r="P7" s="22" t="s">
        <v>8</v>
      </c>
    </row>
    <row r="8" spans="1:16" ht="18" customHeight="1">
      <c r="A8" s="21" t="str">
        <f t="shared" si="0"/>
        <v>sam. 03</v>
      </c>
      <c r="B8" s="2">
        <f t="shared" ref="B8:B36" si="1">B7+1</f>
        <v>45780</v>
      </c>
      <c r="C8" s="2" t="b">
        <f>COUNTIFS(DONNÉES!$B$17:$B$27,B8)=1</f>
        <v>0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22"/>
    </row>
    <row r="9" spans="1:16" ht="18" customHeight="1">
      <c r="A9" s="21" t="str">
        <f t="shared" si="0"/>
        <v>dim. 04</v>
      </c>
      <c r="B9" s="2">
        <f t="shared" si="1"/>
        <v>45781</v>
      </c>
      <c r="C9" s="2" t="b">
        <f>COUNTIFS(DONNÉES!$B$17:$B$27,B9)=1</f>
        <v>0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22"/>
    </row>
    <row r="10" spans="1:16" ht="18" customHeight="1">
      <c r="A10" s="21" t="str">
        <f t="shared" si="0"/>
        <v>lun. 05</v>
      </c>
      <c r="B10" s="2">
        <f t="shared" si="1"/>
        <v>45782</v>
      </c>
      <c r="C10" s="2" t="b">
        <f>COUNTIFS(DONNÉES!$B$17:$B$27,B10)=1</f>
        <v>0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22"/>
    </row>
    <row r="11" spans="1:16" ht="18" customHeight="1">
      <c r="A11" s="21" t="str">
        <f t="shared" si="0"/>
        <v>mar. 06</v>
      </c>
      <c r="B11" s="2">
        <f t="shared" si="1"/>
        <v>45783</v>
      </c>
      <c r="C11" s="2" t="b">
        <f>COUNTIFS(DONNÉES!$B$17:$B$27,B11)=1</f>
        <v>0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22"/>
    </row>
    <row r="12" spans="1:16" ht="18" customHeight="1">
      <c r="A12" s="21" t="str">
        <f t="shared" si="0"/>
        <v>mer. 07</v>
      </c>
      <c r="B12" s="2">
        <f t="shared" si="1"/>
        <v>45784</v>
      </c>
      <c r="C12" s="2" t="b">
        <f>COUNTIFS(DONNÉES!$B$17:$B$27,B12)=1</f>
        <v>0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22"/>
    </row>
    <row r="13" spans="1:16" ht="18" customHeight="1">
      <c r="A13" s="21" t="str">
        <f t="shared" si="0"/>
        <v>jeu. 08</v>
      </c>
      <c r="B13" s="2">
        <f t="shared" si="1"/>
        <v>45785</v>
      </c>
      <c r="C13" s="2" t="b">
        <f>COUNTIFS(DONNÉES!$B$17:$B$27,B13)=1</f>
        <v>1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22"/>
    </row>
    <row r="14" spans="1:16" ht="18" customHeight="1">
      <c r="A14" s="21" t="str">
        <f t="shared" si="0"/>
        <v>ven. 09</v>
      </c>
      <c r="B14" s="2">
        <f t="shared" si="1"/>
        <v>45786</v>
      </c>
      <c r="C14" s="2" t="b">
        <f>COUNTIFS(DONNÉES!$B$17:$B$27,B14)=1</f>
        <v>0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22"/>
    </row>
    <row r="15" spans="1:16" ht="18" customHeight="1">
      <c r="A15" s="21" t="str">
        <f t="shared" si="0"/>
        <v>sam. 10</v>
      </c>
      <c r="B15" s="2">
        <f t="shared" si="1"/>
        <v>45787</v>
      </c>
      <c r="C15" s="2" t="b">
        <f>COUNTIFS(DONNÉES!$B$17:$B$27,B15)=1</f>
        <v>0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22"/>
    </row>
    <row r="16" spans="1:16" ht="18" customHeight="1">
      <c r="A16" s="21" t="str">
        <f t="shared" si="0"/>
        <v>dim. 11</v>
      </c>
      <c r="B16" s="2">
        <f t="shared" si="1"/>
        <v>45788</v>
      </c>
      <c r="C16" s="2" t="b">
        <f>COUNTIFS(DONNÉES!$B$17:$B$27,B16)=1</f>
        <v>0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22"/>
    </row>
    <row r="17" spans="1:17" ht="18" customHeight="1">
      <c r="A17" s="21" t="str">
        <f t="shared" si="0"/>
        <v>lun. 12</v>
      </c>
      <c r="B17" s="2">
        <f t="shared" si="1"/>
        <v>45789</v>
      </c>
      <c r="C17" s="2" t="b">
        <f>COUNTIFS(DONNÉES!$B$17:$B$27,B17)=1</f>
        <v>0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22"/>
    </row>
    <row r="18" spans="1:17" ht="18" customHeight="1">
      <c r="A18" s="21" t="str">
        <f t="shared" si="0"/>
        <v>mar. 13</v>
      </c>
      <c r="B18" s="2">
        <f t="shared" si="1"/>
        <v>45790</v>
      </c>
      <c r="C18" s="2" t="b">
        <f>COUNTIFS(DONNÉES!$B$17:$B$27,B18)=1</f>
        <v>0</v>
      </c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22"/>
    </row>
    <row r="19" spans="1:17" ht="18" customHeight="1">
      <c r="A19" s="21" t="str">
        <f t="shared" si="0"/>
        <v>mer. 14</v>
      </c>
      <c r="B19" s="2">
        <f t="shared" si="1"/>
        <v>45791</v>
      </c>
      <c r="C19" s="2" t="b">
        <f>COUNTIFS(DONNÉES!$B$17:$B$27,B19)=1</f>
        <v>0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22"/>
    </row>
    <row r="20" spans="1:17" ht="18" customHeight="1">
      <c r="A20" s="21" t="str">
        <f t="shared" si="0"/>
        <v>jeu. 15</v>
      </c>
      <c r="B20" s="2">
        <f t="shared" si="1"/>
        <v>45792</v>
      </c>
      <c r="C20" s="2" t="b">
        <f>COUNTIFS(DONNÉES!$B$17:$B$27,B20)=1</f>
        <v>0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22"/>
    </row>
    <row r="21" spans="1:17" ht="18" customHeight="1">
      <c r="A21" s="21" t="str">
        <f t="shared" si="0"/>
        <v>ven. 16</v>
      </c>
      <c r="B21" s="2">
        <f t="shared" si="1"/>
        <v>45793</v>
      </c>
      <c r="C21" s="2" t="b">
        <f>COUNTIFS(DONNÉES!$B$17:$B$27,B21)=1</f>
        <v>0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22"/>
    </row>
    <row r="22" spans="1:17" ht="18" customHeight="1">
      <c r="A22" s="21" t="str">
        <f t="shared" si="0"/>
        <v>sam. 17</v>
      </c>
      <c r="B22" s="2">
        <f t="shared" si="1"/>
        <v>45794</v>
      </c>
      <c r="C22" s="2" t="b">
        <f>COUNTIFS(DONNÉES!$B$17:$B$27,B22)=1</f>
        <v>0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22"/>
    </row>
    <row r="23" spans="1:17" ht="18" customHeight="1">
      <c r="A23" s="21" t="str">
        <f t="shared" si="0"/>
        <v>dim. 18</v>
      </c>
      <c r="B23" s="2">
        <f t="shared" si="1"/>
        <v>45795</v>
      </c>
      <c r="C23" s="2" t="b">
        <f>COUNTIFS(DONNÉES!$B$17:$B$27,B23)=1</f>
        <v>0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22"/>
    </row>
    <row r="24" spans="1:17" ht="18" customHeight="1">
      <c r="A24" s="21" t="str">
        <f t="shared" si="0"/>
        <v>lun. 19</v>
      </c>
      <c r="B24" s="2">
        <f t="shared" si="1"/>
        <v>45796</v>
      </c>
      <c r="C24" s="2" t="b">
        <f>COUNTIFS(DONNÉES!$B$17:$B$27,B24)=1</f>
        <v>0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22"/>
    </row>
    <row r="25" spans="1:17" ht="18" customHeight="1">
      <c r="A25" s="21" t="str">
        <f t="shared" si="0"/>
        <v>mar. 20</v>
      </c>
      <c r="B25" s="2">
        <f t="shared" si="1"/>
        <v>45797</v>
      </c>
      <c r="C25" s="2" t="b">
        <f>COUNTIFS(DONNÉES!$B$17:$B$27,B25)=1</f>
        <v>0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22"/>
    </row>
    <row r="26" spans="1:17" ht="18" customHeight="1">
      <c r="A26" s="21" t="str">
        <f t="shared" si="0"/>
        <v>mer. 21</v>
      </c>
      <c r="B26" s="2">
        <f t="shared" si="1"/>
        <v>45798</v>
      </c>
      <c r="C26" s="2" t="b">
        <f>COUNTIFS(DONNÉES!$B$17:$B$27,B26)=1</f>
        <v>0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22"/>
    </row>
    <row r="27" spans="1:17" ht="18" customHeight="1">
      <c r="A27" s="21" t="str">
        <f t="shared" si="0"/>
        <v>jeu. 22</v>
      </c>
      <c r="B27" s="2">
        <f t="shared" si="1"/>
        <v>45799</v>
      </c>
      <c r="C27" s="2" t="b">
        <f>COUNTIFS(DONNÉES!$B$17:$B$27,B27)=1</f>
        <v>0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22"/>
    </row>
    <row r="28" spans="1:17" ht="18" customHeight="1">
      <c r="A28" s="21" t="str">
        <f t="shared" si="0"/>
        <v>ven. 23</v>
      </c>
      <c r="B28" s="2">
        <f t="shared" si="1"/>
        <v>45800</v>
      </c>
      <c r="C28" s="2" t="b">
        <f>COUNTIFS(DONNÉES!$B$17:$B$27,B28)=1</f>
        <v>0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22"/>
    </row>
    <row r="29" spans="1:17" ht="18" customHeight="1">
      <c r="A29" s="21" t="str">
        <f t="shared" si="0"/>
        <v>sam. 24</v>
      </c>
      <c r="B29" s="2">
        <f t="shared" si="1"/>
        <v>45801</v>
      </c>
      <c r="C29" s="2" t="b">
        <f>COUNTIFS(DONNÉES!$B$17:$B$27,B29)=1</f>
        <v>0</v>
      </c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22"/>
    </row>
    <row r="30" spans="1:17" ht="18" customHeight="1">
      <c r="A30" s="21" t="str">
        <f t="shared" si="0"/>
        <v>dim. 25</v>
      </c>
      <c r="B30" s="2">
        <f t="shared" si="1"/>
        <v>45802</v>
      </c>
      <c r="C30" s="2" t="b">
        <f>COUNTIFS(DONNÉES!$B$17:$B$27,B30)=1</f>
        <v>0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22"/>
    </row>
    <row r="31" spans="1:17" ht="18" customHeight="1">
      <c r="A31" s="21" t="str">
        <f t="shared" si="0"/>
        <v>lun. 26</v>
      </c>
      <c r="B31" s="2">
        <f t="shared" si="1"/>
        <v>45803</v>
      </c>
      <c r="C31" s="2" t="b">
        <f>COUNTIFS(DONNÉES!$B$17:$B$27,B31)=1</f>
        <v>0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22"/>
      <c r="Q31" s="1"/>
    </row>
    <row r="32" spans="1:17" ht="18" customHeight="1">
      <c r="A32" s="21" t="str">
        <f t="shared" si="0"/>
        <v>mar. 27</v>
      </c>
      <c r="B32" s="2">
        <f t="shared" si="1"/>
        <v>45804</v>
      </c>
      <c r="C32" s="2" t="b">
        <f>COUNTIFS(DONNÉES!$B$17:$B$27,B32)=1</f>
        <v>0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22"/>
    </row>
    <row r="33" spans="1:16" ht="18" customHeight="1">
      <c r="A33" s="21" t="str">
        <f t="shared" si="0"/>
        <v>mer. 28</v>
      </c>
      <c r="B33" s="2">
        <f t="shared" si="1"/>
        <v>45805</v>
      </c>
      <c r="C33" s="2" t="b">
        <f>COUNTIFS(DONNÉES!$B$17:$B$27,B33)=1</f>
        <v>0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22"/>
    </row>
    <row r="34" spans="1:16" ht="18" customHeight="1">
      <c r="A34" s="21" t="str">
        <f t="shared" si="0"/>
        <v>jeu. 29</v>
      </c>
      <c r="B34" s="2">
        <f t="shared" si="1"/>
        <v>45806</v>
      </c>
      <c r="C34" s="2" t="b">
        <f>COUNTIFS(DONNÉES!$B$17:$B$27,B34)=1</f>
        <v>1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22"/>
    </row>
    <row r="35" spans="1:16" ht="18" customHeight="1">
      <c r="A35" s="21" t="str">
        <f t="shared" si="0"/>
        <v>ven. 30</v>
      </c>
      <c r="B35" s="2">
        <f t="shared" si="1"/>
        <v>45807</v>
      </c>
      <c r="C35" s="2" t="b">
        <f>COUNTIFS(DONNÉES!$B$17:$B$27,B35)=1</f>
        <v>0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22"/>
    </row>
    <row r="36" spans="1:16" ht="18" customHeight="1">
      <c r="A36" s="23" t="str">
        <f t="shared" si="0"/>
        <v>sam. 31</v>
      </c>
      <c r="B36" s="24">
        <f t="shared" si="1"/>
        <v>45808</v>
      </c>
      <c r="C36" s="24" t="b">
        <f>COUNTIFS(DONNÉES!$B$17:$B$27,B36)=1</f>
        <v>0</v>
      </c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8"/>
    </row>
    <row r="44" spans="1:16">
      <c r="A44" s="29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1:A1048576">
    <cfRule type="containsText" dxfId="18" priority="4" operator="containsText" text="dim">
      <formula>NOT(ISERROR(SEARCH("dim",A1)))</formula>
    </cfRule>
  </conditionalFormatting>
  <conditionalFormatting sqref="D6:P36">
    <cfRule type="expression" dxfId="17" priority="2">
      <formula>COUNTIFS($A6,"*dim*")=1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2D6D359-6C93-4C6F-B868-B162CE65FFE7}">
            <xm:f>COUNTIFS(DONNÉES!$B$17:$B$27,B6)=1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A6:A36</xm:sqref>
        </x14:conditionalFormatting>
        <x14:conditionalFormatting xmlns:xm="http://schemas.microsoft.com/office/excel/2006/main">
          <x14:cfRule type="expression" priority="1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D6:P36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!!!" error="Vous devez choisir un nom parmis la liste!!!" xr:uid="{58E3DCAA-1247-4569-91BB-119D16539D1B}">
          <x14:formula1>
            <xm:f>DONNÉES!$A$5:$A$12</xm:f>
          </x14:formula1>
          <xm:sqref>D6:P36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1046A-AD62-475A-9F23-B2D443060E9D}">
  <sheetPr>
    <pageSetUpPr fitToPage="1"/>
  </sheetPr>
  <dimension ref="A1:U60"/>
  <sheetViews>
    <sheetView tabSelected="1" workbookViewId="0">
      <pane ySplit="8" topLeftCell="A23" activePane="bottomLeft" state="frozen"/>
      <selection pane="bottomLeft" activeCell="N26" sqref="N26"/>
    </sheetView>
  </sheetViews>
  <sheetFormatPr defaultColWidth="9.140625" defaultRowHeight="15"/>
  <cols>
    <col min="1" max="1" width="10.28515625" style="99" customWidth="1"/>
    <col min="2" max="2" width="11" customWidth="1"/>
    <col min="3" max="3" width="29.140625" customWidth="1"/>
    <col min="4" max="4" width="14.140625" customWidth="1"/>
    <col min="5" max="5" width="14.7109375" customWidth="1"/>
    <col min="6" max="6" width="22.7109375" customWidth="1"/>
    <col min="7" max="7" width="19" customWidth="1"/>
    <col min="8" max="8" width="13.5703125" customWidth="1"/>
    <col min="9" max="9" width="23.85546875" customWidth="1"/>
    <col min="10" max="10" width="16.140625" customWidth="1"/>
    <col min="11" max="12" width="19" customWidth="1"/>
    <col min="13" max="13" width="5.7109375" customWidth="1"/>
    <col min="14" max="14" width="20.7109375" customWidth="1"/>
    <col min="17" max="17" width="17.28515625" customWidth="1"/>
    <col min="18" max="18" width="16.7109375" customWidth="1"/>
    <col min="19" max="19" width="18.140625" customWidth="1"/>
  </cols>
  <sheetData>
    <row r="1" spans="1:21" ht="60" customHeight="1">
      <c r="A1" s="100" t="s">
        <v>30</v>
      </c>
      <c r="B1" s="49"/>
      <c r="C1" s="49"/>
      <c r="D1" s="49"/>
      <c r="E1" s="49"/>
      <c r="F1" s="49"/>
      <c r="G1" s="49"/>
      <c r="H1" s="49"/>
      <c r="I1" s="49"/>
      <c r="J1" s="49"/>
      <c r="K1" s="50"/>
      <c r="Q1" s="51"/>
      <c r="U1" s="3"/>
    </row>
    <row r="2" spans="1:21" ht="24.75" customHeight="1">
      <c r="A2" s="52"/>
      <c r="B2" s="53"/>
      <c r="C2" s="53"/>
      <c r="D2" s="53"/>
      <c r="E2" s="53"/>
      <c r="F2" s="53"/>
      <c r="G2" s="53"/>
      <c r="H2" s="53"/>
      <c r="I2" s="53"/>
      <c r="J2" s="53"/>
      <c r="K2" s="54"/>
    </row>
    <row r="3" spans="1:21" ht="24.75" customHeight="1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</row>
    <row r="4" spans="1:21" ht="24.75" customHeight="1">
      <c r="A4" s="55"/>
      <c r="B4" s="55"/>
      <c r="C4" s="55"/>
      <c r="D4" s="55"/>
      <c r="E4" s="55"/>
      <c r="F4" s="55"/>
      <c r="G4" s="55"/>
      <c r="H4" s="55"/>
      <c r="I4" s="55"/>
      <c r="J4" s="55"/>
      <c r="K4" s="55"/>
    </row>
    <row r="5" spans="1:21" ht="9.75" customHeight="1">
      <c r="A5" s="56"/>
      <c r="B5" s="57"/>
      <c r="C5" s="57"/>
      <c r="D5" s="57"/>
      <c r="E5" s="57"/>
      <c r="F5" s="57"/>
      <c r="G5" s="57"/>
      <c r="H5" s="57"/>
      <c r="I5" s="57"/>
      <c r="J5" s="57"/>
      <c r="K5" s="57"/>
    </row>
    <row r="6" spans="1:21" ht="21.75" customHeight="1">
      <c r="A6" s="58">
        <v>45778</v>
      </c>
      <c r="B6" s="59"/>
      <c r="C6" s="59"/>
      <c r="D6" s="59"/>
      <c r="E6" s="59"/>
      <c r="F6" s="59"/>
      <c r="G6" s="59"/>
      <c r="H6" s="59"/>
      <c r="I6" s="59"/>
      <c r="J6" s="59"/>
      <c r="K6" s="60"/>
    </row>
    <row r="7" spans="1:21" ht="21.75" customHeight="1">
      <c r="A7" s="61"/>
      <c r="B7" s="62"/>
      <c r="C7" s="63"/>
      <c r="D7" s="64"/>
      <c r="E7" s="65"/>
      <c r="F7" s="66"/>
      <c r="G7" s="66"/>
      <c r="H7" s="67"/>
      <c r="I7" s="68" t="s">
        <v>31</v>
      </c>
      <c r="J7" s="69"/>
      <c r="K7" s="70"/>
      <c r="L7" s="71"/>
    </row>
    <row r="8" spans="1:21" ht="21.75" customHeight="1">
      <c r="A8" s="72"/>
      <c r="B8" s="62"/>
      <c r="C8" s="73"/>
      <c r="D8" s="74"/>
      <c r="E8" s="75"/>
      <c r="F8" s="76"/>
      <c r="G8" s="77"/>
      <c r="H8" s="77"/>
      <c r="I8" s="78"/>
      <c r="J8" s="69"/>
      <c r="K8" s="70"/>
      <c r="L8" s="71"/>
    </row>
    <row r="9" spans="1:21" ht="39.75" customHeight="1">
      <c r="A9" s="79" t="str">
        <f>TEXT(B9,"jjj jj")</f>
        <v>jeu. 01</v>
      </c>
      <c r="B9" s="2">
        <f>DATE(YEAR(A6),MONTH(A6),1)</f>
        <v>45778</v>
      </c>
      <c r="C9" s="80"/>
      <c r="D9" s="81"/>
      <c r="E9" s="82"/>
      <c r="F9" s="83"/>
      <c r="G9" s="83"/>
      <c r="H9" s="84"/>
      <c r="I9" s="101" t="str">
        <f>IF(AND(B9=DATE(2025,5,1),Tableau!B6=DATE(2025,5,1)),_xlfn.TEXTJOIN("-",TRUE,Tableau!F7,Tableau!H7,Tableau!J7,Tableau!L7,Tableau!N7,Tableau!P7),"")</f>
        <v>Laetitia-Laetitia-Momo-Momo-Laetitia-Yves</v>
      </c>
      <c r="J9" s="86"/>
      <c r="K9" s="86"/>
    </row>
    <row r="10" spans="1:21" ht="39.75" customHeight="1">
      <c r="A10" s="87" t="str">
        <f t="shared" ref="A10:A39" si="0">TEXT(B10,"jjj jj")</f>
        <v>ven. 02</v>
      </c>
      <c r="B10" s="2">
        <f>B9+1</f>
        <v>45779</v>
      </c>
      <c r="C10" s="80"/>
      <c r="D10" s="81"/>
      <c r="E10" s="82"/>
      <c r="F10" s="83"/>
      <c r="G10" s="83"/>
      <c r="H10" s="84"/>
      <c r="I10" s="88"/>
      <c r="J10" s="86"/>
      <c r="K10" s="86"/>
    </row>
    <row r="11" spans="1:21" ht="39.75" customHeight="1">
      <c r="A11" s="87" t="str">
        <f t="shared" si="0"/>
        <v>sam. 03</v>
      </c>
      <c r="B11" s="2">
        <f>B10+1</f>
        <v>45780</v>
      </c>
      <c r="C11" s="80"/>
      <c r="D11" s="81"/>
      <c r="E11" s="82"/>
      <c r="F11" s="83"/>
      <c r="G11" s="83"/>
      <c r="H11" s="84"/>
      <c r="I11" s="88"/>
      <c r="J11" s="86"/>
      <c r="K11" s="86"/>
    </row>
    <row r="12" spans="1:21" ht="39.75" customHeight="1">
      <c r="A12" s="89" t="str">
        <f t="shared" si="0"/>
        <v>dim. 04</v>
      </c>
      <c r="B12" s="2">
        <f>B11+1</f>
        <v>45781</v>
      </c>
      <c r="C12" s="80"/>
      <c r="D12" s="81"/>
      <c r="E12" s="82"/>
      <c r="F12" s="83"/>
      <c r="G12" s="83"/>
      <c r="H12" s="84"/>
      <c r="I12" s="85"/>
      <c r="J12" s="86"/>
      <c r="K12" s="86"/>
    </row>
    <row r="13" spans="1:21" ht="39.75" customHeight="1">
      <c r="A13" s="87" t="str">
        <f t="shared" si="0"/>
        <v>lun. 05</v>
      </c>
      <c r="B13" s="2">
        <f t="shared" ref="B13:B38" si="1">B12+1</f>
        <v>45782</v>
      </c>
      <c r="C13" s="80"/>
      <c r="D13" s="81"/>
      <c r="E13" s="82"/>
      <c r="F13" s="83"/>
      <c r="G13" s="83"/>
      <c r="H13" s="84"/>
      <c r="I13" s="85"/>
      <c r="J13" s="86"/>
      <c r="K13" s="86"/>
    </row>
    <row r="14" spans="1:21" ht="39.75" customHeight="1">
      <c r="A14" s="87" t="str">
        <f t="shared" si="0"/>
        <v>mar. 06</v>
      </c>
      <c r="B14" s="2">
        <f t="shared" si="1"/>
        <v>45783</v>
      </c>
      <c r="C14" s="80"/>
      <c r="D14" s="81"/>
      <c r="E14" s="82"/>
      <c r="F14" s="83"/>
      <c r="G14" s="83"/>
      <c r="H14" s="84"/>
      <c r="I14" s="85"/>
      <c r="J14" s="86"/>
      <c r="K14" s="86"/>
    </row>
    <row r="15" spans="1:21" ht="39.75" customHeight="1">
      <c r="A15" s="87" t="str">
        <f t="shared" si="0"/>
        <v>mer. 07</v>
      </c>
      <c r="B15" s="2">
        <f t="shared" si="1"/>
        <v>45784</v>
      </c>
      <c r="C15" s="80"/>
      <c r="D15" s="81"/>
      <c r="E15" s="82"/>
      <c r="F15" s="83"/>
      <c r="G15" s="83"/>
      <c r="H15" s="84"/>
      <c r="I15" s="85"/>
      <c r="J15" s="86"/>
      <c r="K15" s="86"/>
    </row>
    <row r="16" spans="1:21" ht="39.75" customHeight="1">
      <c r="A16" s="87" t="str">
        <f t="shared" si="0"/>
        <v>jeu. 08</v>
      </c>
      <c r="B16" s="2">
        <f t="shared" si="1"/>
        <v>45785</v>
      </c>
      <c r="C16" s="80"/>
      <c r="D16" s="81"/>
      <c r="E16" s="82"/>
      <c r="F16" s="83"/>
      <c r="G16" s="83"/>
      <c r="H16" s="84"/>
      <c r="I16" s="85"/>
      <c r="J16" s="86"/>
      <c r="K16" s="86"/>
    </row>
    <row r="17" spans="1:18" ht="39.75" customHeight="1">
      <c r="A17" s="87" t="str">
        <f t="shared" si="0"/>
        <v>ven. 09</v>
      </c>
      <c r="B17" s="2">
        <f t="shared" si="1"/>
        <v>45786</v>
      </c>
      <c r="C17" s="80"/>
      <c r="D17" s="81"/>
      <c r="E17" s="82"/>
      <c r="F17" s="83"/>
      <c r="G17" s="83"/>
      <c r="H17" s="84"/>
      <c r="I17" s="85"/>
      <c r="J17" s="86"/>
      <c r="K17" s="86"/>
    </row>
    <row r="18" spans="1:18" ht="39.75" customHeight="1">
      <c r="A18" s="87" t="str">
        <f t="shared" si="0"/>
        <v>sam. 10</v>
      </c>
      <c r="B18" s="2">
        <f t="shared" si="1"/>
        <v>45787</v>
      </c>
      <c r="C18" s="80"/>
      <c r="D18" s="81"/>
      <c r="E18" s="82"/>
      <c r="F18" s="83"/>
      <c r="G18" s="83"/>
      <c r="H18" s="84"/>
      <c r="I18" s="85"/>
      <c r="J18" s="86"/>
      <c r="K18" s="86"/>
    </row>
    <row r="19" spans="1:18" ht="39.75" customHeight="1">
      <c r="A19" s="87" t="str">
        <f t="shared" si="0"/>
        <v>dim. 11</v>
      </c>
      <c r="B19" s="2">
        <f t="shared" si="1"/>
        <v>45788</v>
      </c>
      <c r="C19" s="80"/>
      <c r="D19" s="81"/>
      <c r="E19" s="82"/>
      <c r="F19" s="83"/>
      <c r="G19" s="83"/>
      <c r="H19" s="84"/>
      <c r="I19" s="85"/>
      <c r="J19" s="86"/>
      <c r="K19" s="86"/>
    </row>
    <row r="20" spans="1:18" ht="39.75" customHeight="1">
      <c r="A20" s="87" t="str">
        <f t="shared" si="0"/>
        <v>lun. 12</v>
      </c>
      <c r="B20" s="2">
        <f t="shared" si="1"/>
        <v>45789</v>
      </c>
      <c r="C20" s="80"/>
      <c r="D20" s="81"/>
      <c r="E20" s="82"/>
      <c r="F20" s="83"/>
      <c r="G20" s="83"/>
      <c r="H20" s="84"/>
      <c r="I20" s="85"/>
      <c r="J20" s="86"/>
      <c r="K20" s="86"/>
    </row>
    <row r="21" spans="1:18" ht="39.75" customHeight="1">
      <c r="A21" s="87" t="str">
        <f t="shared" si="0"/>
        <v>mar. 13</v>
      </c>
      <c r="B21" s="2">
        <f t="shared" si="1"/>
        <v>45790</v>
      </c>
      <c r="C21" s="80"/>
      <c r="D21" s="81"/>
      <c r="E21" s="82"/>
      <c r="F21" s="83"/>
      <c r="G21" s="83"/>
      <c r="H21" s="84"/>
      <c r="I21" s="85"/>
      <c r="J21" s="86"/>
      <c r="K21" s="86"/>
      <c r="R21" s="90"/>
    </row>
    <row r="22" spans="1:18" ht="39.75" customHeight="1">
      <c r="A22" s="87" t="str">
        <f t="shared" si="0"/>
        <v>mer. 14</v>
      </c>
      <c r="B22" s="2">
        <f t="shared" si="1"/>
        <v>45791</v>
      </c>
      <c r="C22" s="80"/>
      <c r="D22" s="81"/>
      <c r="E22" s="82"/>
      <c r="F22" s="83"/>
      <c r="G22" s="83"/>
      <c r="H22" s="84"/>
      <c r="I22" s="85"/>
      <c r="J22" s="86"/>
      <c r="K22" s="86"/>
    </row>
    <row r="23" spans="1:18" ht="39.75" customHeight="1">
      <c r="A23" s="87" t="str">
        <f t="shared" si="0"/>
        <v>jeu. 15</v>
      </c>
      <c r="B23" s="2">
        <f t="shared" si="1"/>
        <v>45792</v>
      </c>
      <c r="C23" s="80"/>
      <c r="D23" s="81"/>
      <c r="E23" s="82"/>
      <c r="F23" s="83"/>
      <c r="G23" s="91"/>
      <c r="H23" s="92"/>
      <c r="I23" s="93"/>
      <c r="J23" s="86"/>
      <c r="K23" s="86"/>
    </row>
    <row r="24" spans="1:18" ht="39.75" customHeight="1">
      <c r="A24" s="87" t="str">
        <f t="shared" si="0"/>
        <v>ven. 16</v>
      </c>
      <c r="B24" s="2">
        <f t="shared" si="1"/>
        <v>45793</v>
      </c>
      <c r="C24" s="80"/>
      <c r="D24" s="81"/>
      <c r="E24" s="82"/>
      <c r="F24" s="83"/>
      <c r="G24" s="94"/>
      <c r="H24" s="95"/>
      <c r="I24" s="96"/>
      <c r="J24" s="86"/>
      <c r="K24" s="86"/>
    </row>
    <row r="25" spans="1:18" ht="39.75" customHeight="1">
      <c r="A25" s="87" t="str">
        <f t="shared" si="0"/>
        <v>sam. 17</v>
      </c>
      <c r="B25" s="2">
        <f t="shared" si="1"/>
        <v>45794</v>
      </c>
      <c r="C25" s="80"/>
      <c r="D25" s="81"/>
      <c r="E25" s="82"/>
      <c r="F25" s="83"/>
      <c r="G25" s="83"/>
      <c r="H25" s="84"/>
      <c r="I25" s="85"/>
      <c r="J25" s="86"/>
      <c r="K25" s="86"/>
    </row>
    <row r="26" spans="1:18" ht="39.75" customHeight="1">
      <c r="A26" s="87" t="str">
        <f t="shared" si="0"/>
        <v>dim. 18</v>
      </c>
      <c r="B26" s="2">
        <f t="shared" si="1"/>
        <v>45795</v>
      </c>
      <c r="C26" s="80"/>
      <c r="D26" s="81"/>
      <c r="E26" s="82"/>
      <c r="F26" s="83"/>
      <c r="G26" s="83"/>
      <c r="H26" s="84"/>
      <c r="I26" s="85"/>
      <c r="J26" s="86"/>
      <c r="K26" s="86"/>
    </row>
    <row r="27" spans="1:18" ht="39.75" customHeight="1">
      <c r="A27" s="87" t="str">
        <f t="shared" si="0"/>
        <v>lun. 19</v>
      </c>
      <c r="B27" s="2">
        <f t="shared" si="1"/>
        <v>45796</v>
      </c>
      <c r="C27" s="80"/>
      <c r="D27" s="81"/>
      <c r="E27" s="82"/>
      <c r="F27" s="83"/>
      <c r="G27" s="83"/>
      <c r="H27" s="84"/>
      <c r="I27" s="85"/>
      <c r="J27" s="86"/>
      <c r="K27" s="86"/>
    </row>
    <row r="28" spans="1:18" ht="39.75" customHeight="1">
      <c r="A28" s="87" t="str">
        <f t="shared" si="0"/>
        <v>mar. 20</v>
      </c>
      <c r="B28" s="2">
        <f t="shared" si="1"/>
        <v>45797</v>
      </c>
      <c r="C28" s="80"/>
      <c r="D28" s="81"/>
      <c r="E28" s="82"/>
      <c r="F28" s="83"/>
      <c r="G28" s="83"/>
      <c r="H28" s="84"/>
      <c r="I28" s="85"/>
      <c r="J28" s="86"/>
      <c r="K28" s="86"/>
    </row>
    <row r="29" spans="1:18" ht="39.75" customHeight="1">
      <c r="A29" s="87" t="str">
        <f t="shared" si="0"/>
        <v>mer. 21</v>
      </c>
      <c r="B29" s="2">
        <f t="shared" si="1"/>
        <v>45798</v>
      </c>
      <c r="C29" s="80"/>
      <c r="D29" s="81"/>
      <c r="E29" s="82"/>
      <c r="F29" s="83"/>
      <c r="G29" s="83"/>
      <c r="H29" s="84"/>
      <c r="I29" s="85"/>
      <c r="J29" s="86"/>
      <c r="K29" s="86"/>
    </row>
    <row r="30" spans="1:18" ht="39.75" customHeight="1">
      <c r="A30" s="87" t="str">
        <f t="shared" si="0"/>
        <v>jeu. 22</v>
      </c>
      <c r="B30" s="2">
        <f t="shared" si="1"/>
        <v>45799</v>
      </c>
      <c r="C30" s="80"/>
      <c r="D30" s="81"/>
      <c r="E30" s="82"/>
      <c r="F30" s="83"/>
      <c r="G30" s="83"/>
      <c r="H30" s="84"/>
      <c r="I30" s="85"/>
      <c r="J30" s="86"/>
      <c r="K30" s="86"/>
    </row>
    <row r="31" spans="1:18" ht="39.75" customHeight="1">
      <c r="A31" s="87" t="str">
        <f t="shared" si="0"/>
        <v>ven. 23</v>
      </c>
      <c r="B31" s="2">
        <f t="shared" si="1"/>
        <v>45800</v>
      </c>
      <c r="C31" s="80"/>
      <c r="D31" s="81"/>
      <c r="E31" s="82"/>
      <c r="F31" s="83"/>
      <c r="G31" s="83"/>
      <c r="H31" s="84"/>
      <c r="I31" s="85"/>
      <c r="J31" s="86"/>
      <c r="K31" s="86"/>
    </row>
    <row r="32" spans="1:18" ht="39.75" customHeight="1">
      <c r="A32" s="87" t="str">
        <f t="shared" si="0"/>
        <v>sam. 24</v>
      </c>
      <c r="B32" s="2">
        <f t="shared" si="1"/>
        <v>45801</v>
      </c>
      <c r="C32" s="80"/>
      <c r="D32" s="81"/>
      <c r="E32" s="82"/>
      <c r="F32" s="83"/>
      <c r="G32" s="83"/>
      <c r="H32" s="84"/>
      <c r="I32" s="85"/>
      <c r="J32" s="86"/>
      <c r="K32" s="86"/>
    </row>
    <row r="33" spans="1:11" ht="39.75" customHeight="1">
      <c r="A33" s="87" t="str">
        <f t="shared" si="0"/>
        <v>dim. 25</v>
      </c>
      <c r="B33" s="2">
        <f t="shared" si="1"/>
        <v>45802</v>
      </c>
      <c r="C33" s="80"/>
      <c r="D33" s="81"/>
      <c r="E33" s="82"/>
      <c r="F33" s="83"/>
      <c r="G33" s="83"/>
      <c r="H33" s="84"/>
      <c r="I33" s="85"/>
      <c r="J33" s="86"/>
      <c r="K33" s="86"/>
    </row>
    <row r="34" spans="1:11" ht="39.75" customHeight="1">
      <c r="A34" s="87" t="str">
        <f t="shared" si="0"/>
        <v>lun. 26</v>
      </c>
      <c r="B34" s="2">
        <f t="shared" si="1"/>
        <v>45803</v>
      </c>
      <c r="C34" s="80"/>
      <c r="D34" s="81"/>
      <c r="E34" s="82"/>
      <c r="F34" s="83"/>
      <c r="G34" s="83"/>
      <c r="H34" s="84"/>
      <c r="I34" s="85"/>
      <c r="J34" s="86"/>
      <c r="K34" s="86"/>
    </row>
    <row r="35" spans="1:11" ht="39.75" customHeight="1">
      <c r="A35" s="87" t="str">
        <f t="shared" si="0"/>
        <v>mar. 27</v>
      </c>
      <c r="B35" s="2">
        <f t="shared" si="1"/>
        <v>45804</v>
      </c>
      <c r="C35" s="80"/>
      <c r="D35" s="81"/>
      <c r="E35" s="82"/>
      <c r="F35" s="83"/>
      <c r="G35" s="83"/>
      <c r="H35" s="84"/>
      <c r="I35" s="85"/>
      <c r="J35" s="86"/>
      <c r="K35" s="86"/>
    </row>
    <row r="36" spans="1:11" ht="39.75" customHeight="1">
      <c r="A36" s="87" t="str">
        <f t="shared" si="0"/>
        <v>mer. 28</v>
      </c>
      <c r="B36" s="2">
        <f t="shared" si="1"/>
        <v>45805</v>
      </c>
      <c r="C36" s="80"/>
      <c r="D36" s="81"/>
      <c r="E36" s="82"/>
      <c r="F36" s="83"/>
      <c r="G36" s="83"/>
      <c r="H36" s="84"/>
      <c r="I36" s="85"/>
      <c r="J36" s="86"/>
      <c r="K36" s="86"/>
    </row>
    <row r="37" spans="1:11" ht="39.75" customHeight="1">
      <c r="A37" s="87" t="str">
        <f t="shared" si="0"/>
        <v>jeu. 29</v>
      </c>
      <c r="B37" s="2">
        <f t="shared" si="1"/>
        <v>45806</v>
      </c>
      <c r="C37" s="80"/>
      <c r="D37" s="81"/>
      <c r="E37" s="82"/>
      <c r="F37" s="83"/>
      <c r="G37" s="83"/>
      <c r="H37" s="84"/>
      <c r="I37" s="85"/>
      <c r="J37" s="86"/>
      <c r="K37" s="86"/>
    </row>
    <row r="38" spans="1:11" ht="39.75" customHeight="1">
      <c r="A38" s="87" t="str">
        <f t="shared" si="0"/>
        <v>ven. 30</v>
      </c>
      <c r="B38" s="2">
        <f t="shared" si="1"/>
        <v>45807</v>
      </c>
      <c r="C38" s="80"/>
      <c r="D38" s="81"/>
      <c r="E38" s="82"/>
      <c r="F38" s="83"/>
      <c r="G38" s="83"/>
      <c r="H38" s="84"/>
      <c r="I38" s="85"/>
      <c r="J38" s="86"/>
      <c r="K38" s="86"/>
    </row>
    <row r="39" spans="1:11" ht="39.75" customHeight="1">
      <c r="A39" s="87" t="str">
        <f t="shared" si="0"/>
        <v>sam. 00</v>
      </c>
      <c r="B39" s="2"/>
      <c r="C39" s="80"/>
      <c r="D39" s="81"/>
      <c r="E39" s="82"/>
      <c r="F39" s="91"/>
      <c r="G39" s="91"/>
      <c r="H39" s="97"/>
      <c r="I39" s="98"/>
      <c r="J39" s="86"/>
      <c r="K39" s="92"/>
    </row>
    <row r="48" spans="1:11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  <row r="60" spans="1:1">
      <c r="A60"/>
    </row>
  </sheetData>
  <mergeCells count="11">
    <mergeCell ref="K7:K8"/>
    <mergeCell ref="A1:K1"/>
    <mergeCell ref="A2:K2"/>
    <mergeCell ref="A6:K6"/>
    <mergeCell ref="A7:A8"/>
    <mergeCell ref="C7:C8"/>
    <mergeCell ref="D7:D8"/>
    <mergeCell ref="E7:E8"/>
    <mergeCell ref="F7:H7"/>
    <mergeCell ref="I7:I8"/>
    <mergeCell ref="J7:J8"/>
  </mergeCells>
  <conditionalFormatting sqref="D9:D39">
    <cfRule type="containsBlanks" dxfId="14" priority="15">
      <formula>LEN(TRIM(D9))=0</formula>
    </cfRule>
  </conditionalFormatting>
  <conditionalFormatting sqref="C9:C39">
    <cfRule type="containsBlanks" dxfId="13" priority="14">
      <formula>LEN(TRIM(C9))=0</formula>
    </cfRule>
  </conditionalFormatting>
  <conditionalFormatting sqref="C9:C39">
    <cfRule type="notContainsBlanks" dxfId="12" priority="13">
      <formula>LEN(TRIM(C9))&gt;0</formula>
    </cfRule>
  </conditionalFormatting>
  <conditionalFormatting sqref="D9:D39">
    <cfRule type="notContainsBlanks" dxfId="11" priority="12">
      <formula>LEN(TRIM(D9))&gt;0</formula>
    </cfRule>
  </conditionalFormatting>
  <conditionalFormatting sqref="E9:E39">
    <cfRule type="notContainsBlanks" dxfId="10" priority="11">
      <formula>LEN(TRIM(E9))&gt;0</formula>
    </cfRule>
  </conditionalFormatting>
  <conditionalFormatting sqref="E9:E39">
    <cfRule type="containsBlanks" dxfId="9" priority="10">
      <formula>LEN(TRIM(E9))=0</formula>
    </cfRule>
  </conditionalFormatting>
  <conditionalFormatting sqref="H9:H39">
    <cfRule type="containsBlanks" dxfId="8" priority="9">
      <formula>LEN(TRIM(H9))=0</formula>
    </cfRule>
  </conditionalFormatting>
  <conditionalFormatting sqref="H9:H39">
    <cfRule type="notContainsBlanks" dxfId="7" priority="8">
      <formula>LEN(TRIM(H9))&gt;0</formula>
    </cfRule>
  </conditionalFormatting>
  <conditionalFormatting sqref="F9:F39">
    <cfRule type="containsBlanks" dxfId="6" priority="7">
      <formula>LEN(TRIM(F9))=0</formula>
    </cfRule>
  </conditionalFormatting>
  <conditionalFormatting sqref="F9:F39">
    <cfRule type="notContainsBlanks" dxfId="5" priority="6">
      <formula>LEN(TRIM(F9))&gt;0</formula>
    </cfRule>
  </conditionalFormatting>
  <conditionalFormatting sqref="G9:G39">
    <cfRule type="notContainsBlanks" dxfId="4" priority="5">
      <formula>LEN(TRIM(G9))&gt;0</formula>
    </cfRule>
  </conditionalFormatting>
  <conditionalFormatting sqref="G9:G39">
    <cfRule type="containsBlanks" dxfId="3" priority="4">
      <formula>LEN(TRIM(G9))=0</formula>
    </cfRule>
  </conditionalFormatting>
  <conditionalFormatting sqref="J9:J39">
    <cfRule type="containsBlanks" dxfId="2" priority="3">
      <formula>LEN(TRIM(J9))=0</formula>
    </cfRule>
  </conditionalFormatting>
  <conditionalFormatting sqref="J7:J39">
    <cfRule type="notContainsBlanks" dxfId="1" priority="2">
      <formula>LEN(TRIM(J7))&gt;0</formula>
    </cfRule>
  </conditionalFormatting>
  <conditionalFormatting sqref="C9:C39">
    <cfRule type="containsText" dxfId="0" priority="1" operator="containsText" text="FÉRIÉ">
      <formula>NOT(ISERROR(SEARCH("FÉRIÉ",C9)))</formula>
    </cfRule>
  </conditionalFormatting>
  <pageMargins left="0.7" right="0.7" top="0.75" bottom="0.75" header="0.3" footer="0.3"/>
  <pageSetup paperSize="8" scale="70" orientation="portrait"/>
  <headerFooter>
    <oddFooter>&amp;L_x000D_&amp;1#&amp;"Calibri"&amp;10&amp;K008000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D0D77D9-D8A6-46EE-8257-B5D9A9802559}"/>
</file>

<file path=customXml/itemProps2.xml><?xml version="1.0" encoding="utf-8"?>
<ds:datastoreItem xmlns:ds="http://schemas.openxmlformats.org/officeDocument/2006/customXml" ds:itemID="{F8441871-3E05-4E8A-B740-A6844AFD922C}"/>
</file>

<file path=customXml/itemProps3.xml><?xml version="1.0" encoding="utf-8"?>
<ds:datastoreItem xmlns:ds="http://schemas.openxmlformats.org/officeDocument/2006/customXml" ds:itemID="{0EB97731-85CB-4DDB-96DD-3343CE7AD018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SNCF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lastModifiedBy/>
  <cp:revision/>
  <dcterms:created xsi:type="dcterms:W3CDTF">2024-08-30T05:58:54Z</dcterms:created>
  <dcterms:modified xsi:type="dcterms:W3CDTF">2025-05-25T17:29:04Z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