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410422n_commun_ad_sncf_fr/Documents/Bureau/"/>
    </mc:Choice>
  </mc:AlternateContent>
  <xr:revisionPtr revIDLastSave="0" documentId="8_{2607D2D0-EAC4-4AB1-9F53-FD6A8AA69B1B}" xr6:coauthVersionLast="47" xr6:coauthVersionMax="47" xr10:uidLastSave="{00000000-0000-0000-0000-000000000000}"/>
  <bookViews>
    <workbookView xWindow="-110" yWindow="-110" windowWidth="19420" windowHeight="10300" firstSheet="1" activeTab="1" xr2:uid="{0F1127F7-8EB5-4E1A-95BF-680D2D77889A}"/>
  </bookViews>
  <sheets>
    <sheet name="DONNÉES" sheetId="2" r:id="rId1"/>
    <sheet name="forum" sheetId="1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3" l="1"/>
  <c r="A6" i="13"/>
  <c r="C27" i="2"/>
  <c r="C26" i="2"/>
  <c r="C25" i="2"/>
  <c r="C24" i="2"/>
  <c r="C22" i="2"/>
  <c r="C20" i="2"/>
  <c r="C19" i="2"/>
  <c r="C17" i="2"/>
  <c r="B29" i="2"/>
  <c r="B26" i="2"/>
  <c r="B27" i="2"/>
  <c r="B25" i="2"/>
  <c r="B24" i="2"/>
  <c r="B22" i="2"/>
  <c r="B20" i="2"/>
  <c r="B19" i="2"/>
  <c r="B17" i="2"/>
  <c r="B7" i="13" l="1"/>
  <c r="C6" i="13"/>
  <c r="C23" i="2"/>
  <c r="C21" i="2"/>
  <c r="C18" i="2"/>
  <c r="B23" i="2"/>
  <c r="B33" i="2"/>
  <c r="B21" i="2"/>
  <c r="B31" i="2"/>
  <c r="B18" i="2"/>
  <c r="B30" i="2"/>
  <c r="B32" i="2"/>
  <c r="B8" i="13" l="1"/>
  <c r="C7" i="13"/>
  <c r="A7" i="13"/>
  <c r="B9" i="13" l="1"/>
  <c r="C8" i="13"/>
  <c r="A8" i="13"/>
  <c r="B10" i="13" l="1"/>
  <c r="C9" i="13"/>
  <c r="A9" i="13"/>
  <c r="B11" i="13" l="1"/>
  <c r="C10" i="13"/>
  <c r="A10" i="13"/>
  <c r="B12" i="13" l="1"/>
  <c r="C11" i="13"/>
  <c r="A11" i="13"/>
  <c r="B13" i="13" l="1"/>
  <c r="C12" i="13"/>
  <c r="A12" i="13"/>
  <c r="B14" i="13" l="1"/>
  <c r="C13" i="13"/>
  <c r="A13" i="13"/>
  <c r="B15" i="13" l="1"/>
  <c r="C14" i="13"/>
  <c r="A14" i="13"/>
  <c r="B16" i="13" l="1"/>
  <c r="C15" i="13"/>
  <c r="A15" i="13"/>
  <c r="B17" i="13" l="1"/>
  <c r="C16" i="13"/>
  <c r="A16" i="13"/>
  <c r="B18" i="13" l="1"/>
  <c r="C17" i="13"/>
  <c r="A17" i="13"/>
  <c r="B19" i="13" l="1"/>
  <c r="C18" i="13"/>
  <c r="A18" i="13"/>
  <c r="B20" i="13" l="1"/>
  <c r="C19" i="13"/>
  <c r="A19" i="13"/>
  <c r="B21" i="13" l="1"/>
  <c r="C20" i="13"/>
  <c r="A20" i="13"/>
  <c r="B22" i="13" l="1"/>
  <c r="C21" i="13"/>
  <c r="A21" i="13"/>
  <c r="B23" i="13" l="1"/>
  <c r="C22" i="13"/>
  <c r="A22" i="13"/>
  <c r="B24" i="13" l="1"/>
  <c r="C23" i="13"/>
  <c r="A23" i="13"/>
  <c r="B25" i="13" l="1"/>
  <c r="C24" i="13"/>
  <c r="A24" i="13"/>
  <c r="B26" i="13" l="1"/>
  <c r="C25" i="13"/>
  <c r="A25" i="13"/>
  <c r="B27" i="13" l="1"/>
  <c r="C26" i="13"/>
  <c r="A26" i="13"/>
  <c r="B28" i="13" l="1"/>
  <c r="C27" i="13"/>
  <c r="A27" i="13"/>
  <c r="B29" i="13" l="1"/>
  <c r="C28" i="13"/>
  <c r="A28" i="13"/>
  <c r="B30" i="13" l="1"/>
  <c r="C29" i="13"/>
  <c r="A29" i="13"/>
  <c r="B31" i="13" l="1"/>
  <c r="C30" i="13"/>
  <c r="A30" i="13"/>
  <c r="B32" i="13" l="1"/>
  <c r="C31" i="13"/>
  <c r="A31" i="13"/>
  <c r="B33" i="13" l="1"/>
  <c r="C32" i="13"/>
  <c r="A32" i="13"/>
  <c r="B34" i="13" l="1"/>
  <c r="C33" i="13"/>
  <c r="A33" i="13"/>
  <c r="B35" i="13" l="1"/>
  <c r="C34" i="13"/>
  <c r="A34" i="13"/>
  <c r="B36" i="13" l="1"/>
  <c r="C35" i="13"/>
  <c r="A35" i="13"/>
  <c r="C36" i="13" l="1"/>
  <c r="A36" i="13"/>
</calcChain>
</file>

<file path=xl/sharedStrings.xml><?xml version="1.0" encoding="utf-8"?>
<sst xmlns="http://schemas.openxmlformats.org/spreadsheetml/2006/main" count="35" uniqueCount="30">
  <si>
    <t>test</t>
  </si>
  <si>
    <t>groupe</t>
  </si>
  <si>
    <t>gerard</t>
  </si>
  <si>
    <t>patrick</t>
  </si>
  <si>
    <t>jean</t>
  </si>
  <si>
    <t>anissa</t>
  </si>
  <si>
    <t>Laetitia</t>
  </si>
  <si>
    <t>Momo</t>
  </si>
  <si>
    <t>Yves</t>
  </si>
  <si>
    <t xml:space="preserve">Alexandre </t>
  </si>
  <si>
    <t>JOURS FÉRIÉS</t>
  </si>
  <si>
    <t>ANNÉE</t>
  </si>
  <si>
    <t>Fériés fixes</t>
  </si>
  <si>
    <t>Dates</t>
  </si>
  <si>
    <t>Jour de l'an</t>
  </si>
  <si>
    <t>Lundi de Pâques</t>
  </si>
  <si>
    <t>Fête du travail</t>
  </si>
  <si>
    <t>Liberation 1945</t>
  </si>
  <si>
    <t>Ascension</t>
  </si>
  <si>
    <t>Fête nationale</t>
  </si>
  <si>
    <t>Lundi de Pentecôte</t>
  </si>
  <si>
    <t>Assomption</t>
  </si>
  <si>
    <t>Toussaint</t>
  </si>
  <si>
    <t>Armistice 1918</t>
  </si>
  <si>
    <t>Noël</t>
  </si>
  <si>
    <t>Fériés variables</t>
  </si>
  <si>
    <t>Pâques</t>
  </si>
  <si>
    <t>Pentecôte</t>
  </si>
  <si>
    <t>DATE NUMERIQUE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</si>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</sst>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\ yyyy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scheme val="minor"/>
    </font>
    <font>
      <b/>
      <sz val="11"/>
      <color theme="1"/>
      <name val="Calibri"/>
      <family val="2"/>
      <scheme val="minor"/>
    </font>
    <font>
      <sz val="20"/>
      <color rgb="FFFFFFFF"/>
      <name val="Arial Black"/>
    </font>
    <font>
      <b/>
      <sz val="2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0000"/>
      <name val="Arial Black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9C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B9EF"/>
        <bgColor indexed="64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/>
      <bottom style="thick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14" fontId="0" fillId="0" borderId="4" xfId="0" applyNumberFormat="1" applyBorder="1" applyAlignment="1">
      <alignment vertical="center"/>
    </xf>
    <xf numFmtId="164" fontId="0" fillId="0" borderId="0" xfId="0" applyNumberFormat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9" xfId="0" applyFill="1" applyBorder="1"/>
    <xf numFmtId="0" fontId="0" fillId="6" borderId="4" xfId="0" applyFill="1" applyBorder="1"/>
    <xf numFmtId="14" fontId="0" fillId="6" borderId="9" xfId="0" applyNumberFormat="1" applyFill="1" applyBorder="1" applyAlignment="1">
      <alignment horizontal="center" vertical="center"/>
    </xf>
    <xf numFmtId="0" fontId="0" fillId="6" borderId="6" xfId="0" applyFill="1" applyBorder="1"/>
    <xf numFmtId="14" fontId="0" fillId="6" borderId="10" xfId="0" applyNumberFormat="1" applyFill="1" applyBorder="1" applyAlignment="1">
      <alignment horizontal="center" vertical="center"/>
    </xf>
    <xf numFmtId="0" fontId="3" fillId="4" borderId="15" xfId="0" applyFont="1" applyFill="1" applyBorder="1"/>
    <xf numFmtId="14" fontId="0" fillId="7" borderId="8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64" fontId="0" fillId="7" borderId="8" xfId="0" applyNumberForma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165" fontId="3" fillId="2" borderId="13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14" fontId="3" fillId="2" borderId="18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vertical="center"/>
    </xf>
    <xf numFmtId="0" fontId="0" fillId="0" borderId="11" xfId="0" applyBorder="1"/>
    <xf numFmtId="0" fontId="0" fillId="0" borderId="5" xfId="0" applyBorder="1"/>
    <xf numFmtId="0" fontId="2" fillId="2" borderId="1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7" fillId="0" borderId="0" xfId="1"/>
    <xf numFmtId="0" fontId="3" fillId="6" borderId="11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5"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theme="2" tint="-0.499984740745262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</dxfs>
  <tableStyles count="0" defaultTableStyle="TableStyleMedium2" defaultPivotStyle="PivotStyleLight16"/>
  <colors>
    <mruColors>
      <color rgb="FF00D5FF"/>
      <color rgb="FF60F000"/>
      <color rgb="FFF0B9EF"/>
      <color rgb="FFDC9CE6"/>
      <color rgb="FFC7285A"/>
      <color rgb="FF22D4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DB1C-C929-447C-8286-DA43FF6F1BB7}">
  <dimension ref="A1:U33"/>
  <sheetViews>
    <sheetView workbookViewId="0">
      <selection activeCell="G12" sqref="G12"/>
    </sheetView>
  </sheetViews>
  <sheetFormatPr defaultColWidth="11.42578125" defaultRowHeight="15"/>
  <cols>
    <col min="1" max="1" width="17.42578125" customWidth="1"/>
    <col min="3" max="3" width="31.140625" customWidth="1"/>
  </cols>
  <sheetData>
    <row r="1" spans="1:21" ht="60" customHeight="1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U1" s="3"/>
    </row>
    <row r="2" spans="1:21" ht="30" customHeight="1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4" spans="1:21">
      <c r="A4" s="6" t="s">
        <v>1</v>
      </c>
    </row>
    <row r="5" spans="1:21">
      <c r="A5" s="4" t="s">
        <v>2</v>
      </c>
    </row>
    <row r="6" spans="1:21">
      <c r="A6" s="4" t="s">
        <v>3</v>
      </c>
    </row>
    <row r="7" spans="1:21">
      <c r="A7" s="4" t="s">
        <v>4</v>
      </c>
    </row>
    <row r="8" spans="1:21">
      <c r="A8" s="4" t="s">
        <v>5</v>
      </c>
    </row>
    <row r="9" spans="1:21">
      <c r="A9" s="4" t="s">
        <v>6</v>
      </c>
    </row>
    <row r="10" spans="1:21">
      <c r="A10" s="4" t="s">
        <v>7</v>
      </c>
    </row>
    <row r="11" spans="1:21">
      <c r="A11" s="4" t="s">
        <v>8</v>
      </c>
    </row>
    <row r="12" spans="1:21">
      <c r="A12" s="5" t="s">
        <v>9</v>
      </c>
    </row>
    <row r="14" spans="1:21">
      <c r="A14" s="30" t="s">
        <v>10</v>
      </c>
      <c r="B14" s="31"/>
    </row>
    <row r="15" spans="1:21">
      <c r="A15" s="7" t="s">
        <v>11</v>
      </c>
      <c r="B15" s="15">
        <v>2027</v>
      </c>
    </row>
    <row r="16" spans="1:21">
      <c r="A16" s="6" t="s">
        <v>12</v>
      </c>
      <c r="B16" s="8" t="s">
        <v>13</v>
      </c>
    </row>
    <row r="17" spans="1:3">
      <c r="A17" s="10" t="s">
        <v>14</v>
      </c>
      <c r="B17" s="16">
        <f>DATE($B$15,1,1)</f>
        <v>46388</v>
      </c>
      <c r="C17" s="18">
        <f>DATE($B$15,1,1)</f>
        <v>46388</v>
      </c>
    </row>
    <row r="18" spans="1:3">
      <c r="A18" s="10" t="s">
        <v>15</v>
      </c>
      <c r="B18" s="16">
        <f>$B$29+1</f>
        <v>46475</v>
      </c>
      <c r="C18" s="18">
        <f>$B$29+1</f>
        <v>46475</v>
      </c>
    </row>
    <row r="19" spans="1:3">
      <c r="A19" s="10" t="s">
        <v>16</v>
      </c>
      <c r="B19" s="16">
        <f>DATE($B$15,5,1)</f>
        <v>46508</v>
      </c>
      <c r="C19" s="18">
        <f>DATE($B$15,5,1)</f>
        <v>46508</v>
      </c>
    </row>
    <row r="20" spans="1:3">
      <c r="A20" s="10" t="s">
        <v>17</v>
      </c>
      <c r="B20" s="16">
        <f>DATE($B$15,5,8)</f>
        <v>46515</v>
      </c>
      <c r="C20" s="18">
        <f>DATE($B$15,5,8)</f>
        <v>46515</v>
      </c>
    </row>
    <row r="21" spans="1:3">
      <c r="A21" s="10" t="s">
        <v>18</v>
      </c>
      <c r="B21" s="16">
        <f>$B$29+39</f>
        <v>46513</v>
      </c>
      <c r="C21" s="18">
        <f>$B$29+39</f>
        <v>46513</v>
      </c>
    </row>
    <row r="22" spans="1:3">
      <c r="A22" s="10" t="s">
        <v>19</v>
      </c>
      <c r="B22" s="16">
        <f>DATE($B$15,7,14)</f>
        <v>46582</v>
      </c>
      <c r="C22" s="18">
        <f>DATE($B$15,7,14)</f>
        <v>46582</v>
      </c>
    </row>
    <row r="23" spans="1:3">
      <c r="A23" s="10" t="s">
        <v>20</v>
      </c>
      <c r="B23" s="16">
        <f>$B$29+50</f>
        <v>46524</v>
      </c>
      <c r="C23" s="18">
        <f>$B$29+50</f>
        <v>46524</v>
      </c>
    </row>
    <row r="24" spans="1:3">
      <c r="A24" s="10" t="s">
        <v>21</v>
      </c>
      <c r="B24" s="16">
        <f>DATE($B$15,8,15)</f>
        <v>46614</v>
      </c>
      <c r="C24" s="18">
        <f>DATE($B$15,8,15)</f>
        <v>46614</v>
      </c>
    </row>
    <row r="25" spans="1:3">
      <c r="A25" s="10" t="s">
        <v>22</v>
      </c>
      <c r="B25" s="16">
        <f>DATE($B$15,11,1)</f>
        <v>46692</v>
      </c>
      <c r="C25" s="18">
        <f>DATE($B$15,11,1)</f>
        <v>46692</v>
      </c>
    </row>
    <row r="26" spans="1:3">
      <c r="A26" s="10" t="s">
        <v>23</v>
      </c>
      <c r="B26" s="16">
        <f>DATE($B$15,11,11)</f>
        <v>46702</v>
      </c>
      <c r="C26" s="18">
        <f>DATE($B$15,11,11)</f>
        <v>46702</v>
      </c>
    </row>
    <row r="27" spans="1:3">
      <c r="A27" s="10" t="s">
        <v>24</v>
      </c>
      <c r="B27" s="16">
        <f>DATE($B$15,12,25)</f>
        <v>46746</v>
      </c>
      <c r="C27" s="18">
        <f>DATE($B$15,12,25)</f>
        <v>46746</v>
      </c>
    </row>
    <row r="28" spans="1:3">
      <c r="A28" s="9" t="s">
        <v>25</v>
      </c>
      <c r="B28" s="6" t="s">
        <v>13</v>
      </c>
    </row>
    <row r="29" spans="1:3">
      <c r="A29" s="11" t="s">
        <v>26</v>
      </c>
      <c r="B29" s="12">
        <f>FLOOR(DAY(MINUTE(B15/38)/2+56)&amp;"/5/"&amp;B15,7)-34</f>
        <v>46474</v>
      </c>
    </row>
    <row r="30" spans="1:3">
      <c r="A30" s="11" t="s">
        <v>15</v>
      </c>
      <c r="B30" s="12">
        <f>$B$29+1</f>
        <v>46475</v>
      </c>
    </row>
    <row r="31" spans="1:3">
      <c r="A31" s="11" t="s">
        <v>18</v>
      </c>
      <c r="B31" s="12">
        <f>$B$29+39</f>
        <v>46513</v>
      </c>
    </row>
    <row r="32" spans="1:3">
      <c r="A32" s="11" t="s">
        <v>27</v>
      </c>
      <c r="B32" s="12">
        <f>B29+49</f>
        <v>46523</v>
      </c>
    </row>
    <row r="33" spans="1:2">
      <c r="A33" s="13" t="s">
        <v>20</v>
      </c>
      <c r="B33" s="14">
        <f>$B$29+50</f>
        <v>46524</v>
      </c>
    </row>
  </sheetData>
  <mergeCells count="3">
    <mergeCell ref="A14:B14"/>
    <mergeCell ref="A1:O1"/>
    <mergeCell ref="A2:O2"/>
  </mergeCells>
  <conditionalFormatting sqref="A1:A2">
    <cfRule type="containsText" dxfId="4" priority="1" operator="containsText" text="dim">
      <formula>NOT(ISERROR(SEARCH("dim",A1)))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2D55-ECDE-4964-AE9F-E87C6C8A28BA}">
  <dimension ref="A1:Q44"/>
  <sheetViews>
    <sheetView tabSelected="1" topLeftCell="A2" workbookViewId="0">
      <selection activeCell="D5" sqref="D5:P5"/>
    </sheetView>
  </sheetViews>
  <sheetFormatPr defaultColWidth="9.140625" defaultRowHeight="15"/>
  <cols>
    <col min="1" max="1" width="12.42578125" customWidth="1"/>
    <col min="2" max="3" width="18" hidden="1" customWidth="1"/>
    <col min="4" max="4" width="11.140625" bestFit="1" customWidth="1"/>
    <col min="5" max="5" width="10.5703125" bestFit="1" customWidth="1"/>
    <col min="6" max="6" width="11.85546875" bestFit="1" customWidth="1"/>
    <col min="7" max="7" width="10.28515625" bestFit="1" customWidth="1"/>
    <col min="8" max="8" width="11.85546875" bestFit="1" customWidth="1"/>
    <col min="9" max="9" width="11.85546875" customWidth="1"/>
    <col min="10" max="10" width="13.140625" customWidth="1"/>
    <col min="11" max="11" width="10.5703125" bestFit="1" customWidth="1"/>
    <col min="12" max="12" width="10.28515625" bestFit="1" customWidth="1"/>
    <col min="13" max="13" width="12" bestFit="1" customWidth="1"/>
    <col min="14" max="14" width="11.42578125" bestFit="1" customWidth="1"/>
    <col min="15" max="15" width="11.28515625" bestFit="1" customWidth="1"/>
    <col min="16" max="16" width="11.28515625" customWidth="1"/>
  </cols>
  <sheetData>
    <row r="1" spans="1:16" ht="60" customHeight="1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0" customHeight="1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</row>
    <row r="3" spans="1:16" ht="30" customHeight="1">
      <c r="A3" s="37">
        <v>46508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</row>
    <row r="4" spans="1:16" ht="39.75" customHeight="1">
      <c r="A4" s="25"/>
      <c r="B4" s="26"/>
      <c r="C4" s="26"/>
      <c r="D4" s="43"/>
      <c r="E4" s="44"/>
      <c r="F4" s="43"/>
      <c r="G4" s="44"/>
      <c r="H4" s="43"/>
      <c r="I4" s="44"/>
      <c r="J4" s="45"/>
      <c r="K4" s="43"/>
      <c r="L4" s="44"/>
      <c r="M4" s="43"/>
      <c r="N4" s="44"/>
      <c r="O4" s="43"/>
      <c r="P4" s="46"/>
    </row>
    <row r="5" spans="1:16">
      <c r="A5" s="20"/>
      <c r="B5" s="17" t="s">
        <v>28</v>
      </c>
      <c r="C5" s="17" t="s">
        <v>29</v>
      </c>
      <c r="D5" s="47"/>
      <c r="E5" s="47"/>
      <c r="F5" s="47"/>
      <c r="G5" s="47"/>
      <c r="H5" s="47"/>
      <c r="I5" s="47"/>
      <c r="J5" s="47"/>
      <c r="K5" s="48"/>
      <c r="L5" s="49"/>
      <c r="M5" s="48"/>
      <c r="N5" s="49"/>
      <c r="O5" s="48"/>
      <c r="P5" s="50"/>
    </row>
    <row r="6" spans="1:16" ht="18" customHeight="1">
      <c r="A6" s="21" t="str">
        <f>TEXT(B6,"jjj jj")</f>
        <v>sam. 01</v>
      </c>
      <c r="B6" s="2">
        <f>DATE(YEAR(A3),MONTH(A3),1)</f>
        <v>46508</v>
      </c>
      <c r="C6" s="2" t="b">
        <f>COUNTIFS(DONNÉES!$B$17:$B$27,B6)=1</f>
        <v>1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2"/>
    </row>
    <row r="7" spans="1:16" ht="18" customHeight="1">
      <c r="A7" s="21" t="str">
        <f t="shared" ref="A7:A36" si="0">TEXT(B7,"jjj jj")</f>
        <v>dim. 02</v>
      </c>
      <c r="B7" s="2">
        <f>B6+1</f>
        <v>46509</v>
      </c>
      <c r="C7" s="2" t="b">
        <f>COUNTIFS(DONNÉES!$B$17:$B$27,B7)=1</f>
        <v>0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2"/>
    </row>
    <row r="8" spans="1:16" ht="18" customHeight="1">
      <c r="A8" s="21" t="str">
        <f t="shared" si="0"/>
        <v>lun. 03</v>
      </c>
      <c r="B8" s="2">
        <f t="shared" ref="B8:B36" si="1">B7+1</f>
        <v>46510</v>
      </c>
      <c r="C8" s="2" t="b">
        <f>COUNTIFS(DONNÉES!$B$17:$B$27,B8)=1</f>
        <v>0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22"/>
    </row>
    <row r="9" spans="1:16" ht="18" customHeight="1">
      <c r="A9" s="21" t="str">
        <f t="shared" si="0"/>
        <v>mar. 04</v>
      </c>
      <c r="B9" s="2">
        <f t="shared" si="1"/>
        <v>46511</v>
      </c>
      <c r="C9" s="2" t="b">
        <f>COUNTIFS(DONNÉES!$B$17:$B$27,B9)=1</f>
        <v>0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2"/>
    </row>
    <row r="10" spans="1:16" ht="18" customHeight="1">
      <c r="A10" s="21" t="str">
        <f t="shared" si="0"/>
        <v>mer. 05</v>
      </c>
      <c r="B10" s="2">
        <f t="shared" si="1"/>
        <v>46512</v>
      </c>
      <c r="C10" s="2" t="b">
        <f>COUNTIFS(DONNÉES!$B$17:$B$27,B10)=1</f>
        <v>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2"/>
    </row>
    <row r="11" spans="1:16" ht="18" customHeight="1">
      <c r="A11" s="21" t="str">
        <f t="shared" si="0"/>
        <v>jeu. 06</v>
      </c>
      <c r="B11" s="2">
        <f t="shared" si="1"/>
        <v>46513</v>
      </c>
      <c r="C11" s="2" t="b">
        <f>COUNTIFS(DONNÉES!$B$17:$B$27,B11)=1</f>
        <v>1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2"/>
    </row>
    <row r="12" spans="1:16" ht="18" customHeight="1">
      <c r="A12" s="21" t="str">
        <f t="shared" si="0"/>
        <v>ven. 07</v>
      </c>
      <c r="B12" s="2">
        <f t="shared" si="1"/>
        <v>46514</v>
      </c>
      <c r="C12" s="2" t="b">
        <f>COUNTIFS(DONNÉES!$B$17:$B$27,B12)=1</f>
        <v>0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2"/>
    </row>
    <row r="13" spans="1:16" ht="18" customHeight="1">
      <c r="A13" s="21" t="str">
        <f t="shared" si="0"/>
        <v>sam. 08</v>
      </c>
      <c r="B13" s="2">
        <f t="shared" si="1"/>
        <v>46515</v>
      </c>
      <c r="C13" s="2" t="b">
        <f>COUNTIFS(DONNÉES!$B$17:$B$27,B13)=1</f>
        <v>1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2"/>
    </row>
    <row r="14" spans="1:16" ht="18" customHeight="1">
      <c r="A14" s="21" t="str">
        <f t="shared" si="0"/>
        <v>dim. 09</v>
      </c>
      <c r="B14" s="2">
        <f t="shared" si="1"/>
        <v>46516</v>
      </c>
      <c r="C14" s="2" t="b">
        <f>COUNTIFS(DONNÉES!$B$17:$B$27,B14)=1</f>
        <v>0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2"/>
    </row>
    <row r="15" spans="1:16" ht="18" customHeight="1">
      <c r="A15" s="21" t="str">
        <f t="shared" si="0"/>
        <v>lun. 10</v>
      </c>
      <c r="B15" s="2">
        <f t="shared" si="1"/>
        <v>46517</v>
      </c>
      <c r="C15" s="2" t="b">
        <f>COUNTIFS(DONNÉES!$B$17:$B$27,B15)=1</f>
        <v>0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2"/>
    </row>
    <row r="16" spans="1:16" ht="18" customHeight="1">
      <c r="A16" s="21" t="str">
        <f t="shared" si="0"/>
        <v>mar. 11</v>
      </c>
      <c r="B16" s="2">
        <f t="shared" si="1"/>
        <v>46518</v>
      </c>
      <c r="C16" s="2" t="b">
        <f>COUNTIFS(DONNÉES!$B$17:$B$27,B16)=1</f>
        <v>0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2"/>
    </row>
    <row r="17" spans="1:17" ht="18" customHeight="1">
      <c r="A17" s="21" t="str">
        <f t="shared" si="0"/>
        <v>mer. 12</v>
      </c>
      <c r="B17" s="2">
        <f t="shared" si="1"/>
        <v>46519</v>
      </c>
      <c r="C17" s="2" t="b">
        <f>COUNTIFS(DONNÉES!$B$17:$B$27,B17)=1</f>
        <v>0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2"/>
    </row>
    <row r="18" spans="1:17" ht="18" customHeight="1">
      <c r="A18" s="21" t="str">
        <f t="shared" si="0"/>
        <v>jeu. 13</v>
      </c>
      <c r="B18" s="2">
        <f t="shared" si="1"/>
        <v>46520</v>
      </c>
      <c r="C18" s="2" t="b">
        <f>COUNTIFS(DONNÉES!$B$17:$B$27,B18)=1</f>
        <v>0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2"/>
    </row>
    <row r="19" spans="1:17" ht="18" customHeight="1">
      <c r="A19" s="21" t="str">
        <f t="shared" si="0"/>
        <v>ven. 14</v>
      </c>
      <c r="B19" s="2">
        <f t="shared" si="1"/>
        <v>46521</v>
      </c>
      <c r="C19" s="2" t="b">
        <f>COUNTIFS(DONNÉES!$B$17:$B$27,B19)=1</f>
        <v>0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2"/>
    </row>
    <row r="20" spans="1:17" ht="18" customHeight="1">
      <c r="A20" s="21" t="str">
        <f t="shared" si="0"/>
        <v>sam. 15</v>
      </c>
      <c r="B20" s="2">
        <f t="shared" si="1"/>
        <v>46522</v>
      </c>
      <c r="C20" s="2" t="b">
        <f>COUNTIFS(DONNÉES!$B$17:$B$27,B20)=1</f>
        <v>0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2"/>
    </row>
    <row r="21" spans="1:17" ht="18" customHeight="1">
      <c r="A21" s="21" t="str">
        <f t="shared" si="0"/>
        <v>dim. 16</v>
      </c>
      <c r="B21" s="2">
        <f t="shared" si="1"/>
        <v>46523</v>
      </c>
      <c r="C21" s="2" t="b">
        <f>COUNTIFS(DONNÉES!$B$17:$B$27,B21)=1</f>
        <v>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2"/>
    </row>
    <row r="22" spans="1:17" ht="18" customHeight="1">
      <c r="A22" s="21" t="str">
        <f t="shared" si="0"/>
        <v>lun. 17</v>
      </c>
      <c r="B22" s="2">
        <f t="shared" si="1"/>
        <v>46524</v>
      </c>
      <c r="C22" s="2" t="b">
        <f>COUNTIFS(DONNÉES!$B$17:$B$27,B22)=1</f>
        <v>1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2"/>
    </row>
    <row r="23" spans="1:17" ht="18" customHeight="1">
      <c r="A23" s="21" t="str">
        <f t="shared" si="0"/>
        <v>mar. 18</v>
      </c>
      <c r="B23" s="2">
        <f t="shared" si="1"/>
        <v>46525</v>
      </c>
      <c r="C23" s="2" t="b">
        <f>COUNTIFS(DONNÉES!$B$17:$B$27,B23)=1</f>
        <v>0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2"/>
    </row>
    <row r="24" spans="1:17" ht="18" customHeight="1">
      <c r="A24" s="21" t="str">
        <f t="shared" si="0"/>
        <v>mer. 19</v>
      </c>
      <c r="B24" s="2">
        <f t="shared" si="1"/>
        <v>46526</v>
      </c>
      <c r="C24" s="2" t="b">
        <f>COUNTIFS(DONNÉES!$B$17:$B$27,B24)=1</f>
        <v>0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2"/>
    </row>
    <row r="25" spans="1:17" ht="18" customHeight="1">
      <c r="A25" s="21" t="str">
        <f t="shared" si="0"/>
        <v>jeu. 20</v>
      </c>
      <c r="B25" s="2">
        <f t="shared" si="1"/>
        <v>46527</v>
      </c>
      <c r="C25" s="2" t="b">
        <f>COUNTIFS(DONNÉES!$B$17:$B$27,B25)=1</f>
        <v>0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2"/>
    </row>
    <row r="26" spans="1:17" ht="18" customHeight="1">
      <c r="A26" s="21" t="str">
        <f t="shared" si="0"/>
        <v>ven. 21</v>
      </c>
      <c r="B26" s="2">
        <f t="shared" si="1"/>
        <v>46528</v>
      </c>
      <c r="C26" s="2" t="b">
        <f>COUNTIFS(DONNÉES!$B$17:$B$27,B26)=1</f>
        <v>0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2"/>
    </row>
    <row r="27" spans="1:17" ht="18" customHeight="1">
      <c r="A27" s="21" t="str">
        <f t="shared" si="0"/>
        <v>sam. 22</v>
      </c>
      <c r="B27" s="2">
        <f t="shared" si="1"/>
        <v>46529</v>
      </c>
      <c r="C27" s="2" t="b">
        <f>COUNTIFS(DONNÉES!$B$17:$B$27,B27)=1</f>
        <v>0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2"/>
    </row>
    <row r="28" spans="1:17" ht="18" customHeight="1">
      <c r="A28" s="21" t="str">
        <f t="shared" si="0"/>
        <v>dim. 23</v>
      </c>
      <c r="B28" s="2">
        <f t="shared" si="1"/>
        <v>46530</v>
      </c>
      <c r="C28" s="2" t="b">
        <f>COUNTIFS(DONNÉES!$B$17:$B$27,B28)=1</f>
        <v>0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2"/>
    </row>
    <row r="29" spans="1:17" ht="18" customHeight="1">
      <c r="A29" s="21" t="str">
        <f t="shared" si="0"/>
        <v>lun. 24</v>
      </c>
      <c r="B29" s="2">
        <f t="shared" si="1"/>
        <v>46531</v>
      </c>
      <c r="C29" s="2" t="b">
        <f>COUNTIFS(DONNÉES!$B$17:$B$27,B29)=1</f>
        <v>0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22"/>
    </row>
    <row r="30" spans="1:17" ht="18" customHeight="1">
      <c r="A30" s="21" t="str">
        <f t="shared" si="0"/>
        <v>mar. 25</v>
      </c>
      <c r="B30" s="2">
        <f t="shared" si="1"/>
        <v>46532</v>
      </c>
      <c r="C30" s="2" t="b">
        <f>COUNTIFS(DONNÉES!$B$17:$B$27,B30)=1</f>
        <v>0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2"/>
    </row>
    <row r="31" spans="1:17" ht="18" customHeight="1">
      <c r="A31" s="21" t="str">
        <f t="shared" si="0"/>
        <v>mer. 26</v>
      </c>
      <c r="B31" s="2">
        <f t="shared" si="1"/>
        <v>46533</v>
      </c>
      <c r="C31" s="2" t="b">
        <f>COUNTIFS(DONNÉES!$B$17:$B$27,B31)=1</f>
        <v>0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2"/>
      <c r="Q31" s="1"/>
    </row>
    <row r="32" spans="1:17" ht="18" customHeight="1">
      <c r="A32" s="21" t="str">
        <f t="shared" si="0"/>
        <v>jeu. 27</v>
      </c>
      <c r="B32" s="2">
        <f t="shared" si="1"/>
        <v>46534</v>
      </c>
      <c r="C32" s="2" t="b">
        <f>COUNTIFS(DONNÉES!$B$17:$B$27,B32)=1</f>
        <v>0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2"/>
    </row>
    <row r="33" spans="1:16" ht="18" customHeight="1">
      <c r="A33" s="21" t="str">
        <f t="shared" si="0"/>
        <v>ven. 28</v>
      </c>
      <c r="B33" s="2">
        <f t="shared" si="1"/>
        <v>46535</v>
      </c>
      <c r="C33" s="2" t="b">
        <f>COUNTIFS(DONNÉES!$B$17:$B$27,B33)=1</f>
        <v>0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2"/>
    </row>
    <row r="34" spans="1:16" ht="18" customHeight="1">
      <c r="A34" s="21" t="str">
        <f t="shared" si="0"/>
        <v>sam. 29</v>
      </c>
      <c r="B34" s="2">
        <f t="shared" si="1"/>
        <v>46536</v>
      </c>
      <c r="C34" s="2" t="b">
        <f>COUNTIFS(DONNÉES!$B$17:$B$27,B34)=1</f>
        <v>0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2"/>
    </row>
    <row r="35" spans="1:16" ht="18" customHeight="1">
      <c r="A35" s="21" t="str">
        <f t="shared" si="0"/>
        <v>dim. 30</v>
      </c>
      <c r="B35" s="2">
        <f t="shared" si="1"/>
        <v>46537</v>
      </c>
      <c r="C35" s="2" t="b">
        <f>COUNTIFS(DONNÉES!$B$17:$B$27,B35)=1</f>
        <v>0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2"/>
    </row>
    <row r="36" spans="1:16" ht="18" customHeight="1">
      <c r="A36" s="23" t="str">
        <f t="shared" si="0"/>
        <v>lun. 31</v>
      </c>
      <c r="B36" s="24">
        <f t="shared" si="1"/>
        <v>46538</v>
      </c>
      <c r="C36" s="24" t="b">
        <f>COUNTIFS(DONNÉES!$B$17:$B$27,B36)=1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8"/>
    </row>
    <row r="44" spans="1:16">
      <c r="A44" s="29"/>
    </row>
  </sheetData>
  <mergeCells count="9">
    <mergeCell ref="A1:P1"/>
    <mergeCell ref="A2:P2"/>
    <mergeCell ref="A3:P3"/>
    <mergeCell ref="D4:E4"/>
    <mergeCell ref="F4:G4"/>
    <mergeCell ref="H4:I4"/>
    <mergeCell ref="K4:L4"/>
    <mergeCell ref="M4:N4"/>
    <mergeCell ref="O4:P4"/>
  </mergeCells>
  <conditionalFormatting sqref="A1:A1048576">
    <cfRule type="containsText" dxfId="3" priority="4" operator="containsText" text="dim">
      <formula>NOT(ISERROR(SEARCH("dim",A1)))</formula>
    </cfRule>
  </conditionalFormatting>
  <conditionalFormatting sqref="D6:P36">
    <cfRule type="expression" dxfId="2" priority="2">
      <formula>COUNTIFS($A6,"*dim*")=1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2D6D359-6C93-4C6F-B868-B162CE65FFE7}">
            <xm:f>COUNTIFS(DONNÉES!$B$17:$B$27,B6)=1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A6:A36</xm:sqref>
        </x14:conditionalFormatting>
        <x14:conditionalFormatting xmlns:xm="http://schemas.microsoft.com/office/excel/2006/main">
          <x14:cfRule type="expression" priority="1" id="{B941C2C3-8001-4765-9C3C-7EFCFD0D6036}">
            <xm:f>COUNTIFS(DONNÉES!$B$17:$B$27,$B6)=1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D6:P36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!!!" error="Vous devez choisir un nom parmis la liste!!!" xr:uid="{58E3DCAA-1247-4569-91BB-119D16539D1B}">
          <x14:formula1>
            <xm:f>DONNÉES!$A$5:$A$12</xm:f>
          </x14:formula1>
          <xm:sqref>D6:P36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DF35475D92E43BD0B6C847E72AC54" ma:contentTypeVersion="13" ma:contentTypeDescription="Crée un document." ma:contentTypeScope="" ma:versionID="4f81b542d86b8f2953d3b12004a86f3d">
  <xsd:schema xmlns:xsd="http://www.w3.org/2001/XMLSchema" xmlns:xs="http://www.w3.org/2001/XMLSchema" xmlns:p="http://schemas.microsoft.com/office/2006/metadata/properties" xmlns:ns2="e8143870-10f4-4d3c-921d-d7b0d1353aa8" xmlns:ns3="79a3789e-b055-4de0-8662-231d9bf5ea4d" targetNamespace="http://schemas.microsoft.com/office/2006/metadata/properties" ma:root="true" ma:fieldsID="0511c0989a36873da45b2f94567cb681" ns2:_="" ns3:_="">
    <xsd:import namespace="e8143870-10f4-4d3c-921d-d7b0d1353aa8"/>
    <xsd:import namespace="79a3789e-b055-4de0-8662-231d9bf5ea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143870-10f4-4d3c-921d-d7b0d1353a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3789e-b055-4de0-8662-231d9bf5ea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adc14c5-77d4-4c1f-a368-d75f3a0ed884}" ma:internalName="TaxCatchAll" ma:showField="CatchAllData" ma:web="79a3789e-b055-4de0-8662-231d9bf5ea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143870-10f4-4d3c-921d-d7b0d1353aa8">
      <Terms xmlns="http://schemas.microsoft.com/office/infopath/2007/PartnerControls"/>
    </lcf76f155ced4ddcb4097134ff3c332f>
    <TaxCatchAll xmlns="79a3789e-b055-4de0-8662-231d9bf5ea4d" xsi:nil="true"/>
  </documentManagement>
</p:properties>
</file>

<file path=customXml/itemProps1.xml><?xml version="1.0" encoding="utf-8"?>
<ds:datastoreItem xmlns:ds="http://schemas.openxmlformats.org/officeDocument/2006/customXml" ds:itemID="{0EB97731-85CB-4DDB-96DD-3343CE7AD018}"/>
</file>

<file path=customXml/itemProps2.xml><?xml version="1.0" encoding="utf-8"?>
<ds:datastoreItem xmlns:ds="http://schemas.openxmlformats.org/officeDocument/2006/customXml" ds:itemID="{F8441871-3E05-4E8A-B740-A6844AFD922C}"/>
</file>

<file path=customXml/itemProps3.xml><?xml version="1.0" encoding="utf-8"?>
<ds:datastoreItem xmlns:ds="http://schemas.openxmlformats.org/officeDocument/2006/customXml" ds:itemID="{6D0D77D9-D8A6-46EE-8257-B5D9A98025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SNCF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BATAILLE Aurelie (SNCF VOYAGEURS / EST EP / STAFF SCTR PANTIN CHELLES)</dc:creator>
  <cp:keywords/>
  <dc:description/>
  <cp:lastModifiedBy/>
  <cp:revision/>
  <dcterms:created xsi:type="dcterms:W3CDTF">2024-08-30T05:58:54Z</dcterms:created>
  <dcterms:modified xsi:type="dcterms:W3CDTF">2025-05-17T11:17:22Z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2024-08-30T06:04:20Z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f7097e8c-4d97-4cfc-9334-470ef3eab7ba</vt:lpwstr>
  </property>
  <property fmtid="{D5CDD505-2E9C-101B-9397-08002B2CF9AE}" pid="8" name="MSIP_Label_c8d3f7c8-5c4b-4ab6-9486-a0a9eb08efa7_ContentBits">
    <vt:lpwstr>2</vt:lpwstr>
  </property>
  <property fmtid="{D5CDD505-2E9C-101B-9397-08002B2CF9AE}" pid="9" name="ContentTypeId">
    <vt:lpwstr>0x0101001B5DF35475D92E43BD0B6C847E72AC54</vt:lpwstr>
  </property>
  <property fmtid="{D5CDD505-2E9C-101B-9397-08002B2CF9AE}" pid="10" name="MediaServiceImageTags">
    <vt:lpwstr/>
  </property>
</Properties>
</file>