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65" windowWidth="15600" windowHeight="7935" activeTab="1"/>
  </bookViews>
  <sheets>
    <sheet name="Cadencier" sheetId="4" r:id="rId1"/>
    <sheet name="Moyenne de rendement nettoyage" sheetId="1" r:id="rId2"/>
    <sheet name="Tableau de calcul de salaires" sheetId="2" r:id="rId3"/>
    <sheet name="Feuil3" sheetId="3" r:id="rId4"/>
  </sheets>
  <definedNames>
    <definedName name="_xlnm.Print_Area" localSheetId="1">'Moyenne de rendement nettoyage'!$A$1:$T$44</definedName>
  </definedNames>
  <calcPr calcId="144525"/>
</workbook>
</file>

<file path=xl/calcChain.xml><?xml version="1.0" encoding="utf-8"?>
<calcChain xmlns="http://schemas.openxmlformats.org/spreadsheetml/2006/main">
  <c r="V42" i="1" l="1"/>
  <c r="U42" i="1"/>
  <c r="T42" i="1"/>
  <c r="R42" i="1"/>
  <c r="O42" i="1"/>
  <c r="M42" i="1"/>
  <c r="L42" i="1"/>
  <c r="G42" i="1"/>
  <c r="H42" i="1" s="1"/>
  <c r="E42" i="1"/>
  <c r="F42" i="1" s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V41" i="1"/>
  <c r="U41" i="1"/>
  <c r="T41" i="1"/>
  <c r="O41" i="1"/>
  <c r="M41" i="1"/>
  <c r="L41" i="1"/>
  <c r="G41" i="1"/>
  <c r="H41" i="1" s="1"/>
  <c r="E41" i="1"/>
  <c r="F41" i="1" s="1"/>
  <c r="V25" i="1"/>
  <c r="M43" i="1"/>
  <c r="M40" i="1"/>
  <c r="U40" i="1" s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T25" i="1"/>
  <c r="O25" i="1"/>
  <c r="L25" i="1"/>
  <c r="G25" i="1"/>
  <c r="H25" i="1" s="1"/>
  <c r="E25" i="1"/>
  <c r="F25" i="1" s="1"/>
  <c r="V40" i="1"/>
  <c r="T40" i="1"/>
  <c r="O40" i="1"/>
  <c r="G40" i="1"/>
  <c r="H40" i="1" s="1"/>
  <c r="L40" i="1" s="1"/>
  <c r="E40" i="1"/>
  <c r="F40" i="1" s="1"/>
  <c r="O9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V8" i="1" l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U8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U5" i="1"/>
  <c r="R5" i="1"/>
  <c r="O7" i="1" l="1"/>
  <c r="O8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3" i="1"/>
  <c r="R43" i="1" s="1"/>
  <c r="R44" i="1"/>
  <c r="U43" i="1" l="1"/>
  <c r="U7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E7" i="1"/>
  <c r="F7" i="1" s="1"/>
  <c r="E8" i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43" i="1"/>
  <c r="F43" i="1" s="1"/>
  <c r="G43" i="1"/>
  <c r="H43" i="1" s="1"/>
  <c r="L43" i="1" s="1"/>
  <c r="T43" i="1" s="1"/>
  <c r="G39" i="1"/>
  <c r="H39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G26" i="1"/>
  <c r="H26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L8" i="1" s="1"/>
  <c r="G7" i="1"/>
  <c r="H7" i="1" s="1"/>
  <c r="L7" i="1" s="1"/>
  <c r="R7" i="1" s="1"/>
  <c r="U44" i="1"/>
  <c r="T44" i="1"/>
  <c r="V43" i="1" l="1"/>
  <c r="T7" i="1"/>
  <c r="V7" i="1"/>
  <c r="F8" i="1"/>
  <c r="V44" i="1"/>
</calcChain>
</file>

<file path=xl/sharedStrings.xml><?xml version="1.0" encoding="utf-8"?>
<sst xmlns="http://schemas.openxmlformats.org/spreadsheetml/2006/main" count="101" uniqueCount="59">
  <si>
    <t>Décapage au mouillé - Récurage</t>
  </si>
  <si>
    <t>cadences au m²</t>
  </si>
  <si>
    <t>cadences spécifiques (intégration manuelle)</t>
  </si>
  <si>
    <t>surface technique (m²)</t>
  </si>
  <si>
    <t>temps par prestation en heure (selon encombrement)</t>
  </si>
  <si>
    <t>temps par prestation en heures (spécifique)</t>
  </si>
  <si>
    <t>Décapage à sec</t>
  </si>
  <si>
    <t>Application d'une protection (Faubert rayonne)</t>
  </si>
  <si>
    <t>Cristallisation</t>
  </si>
  <si>
    <t>Rénovation</t>
  </si>
  <si>
    <t>Scellant polyuréthanne par couche</t>
  </si>
  <si>
    <t>Balayage humide journalier, surfaces encombrées</t>
  </si>
  <si>
    <t>Balayage humide journalier, surfaces dégagées</t>
  </si>
  <si>
    <t>Lavage faubert journalier surfaces dégagées</t>
  </si>
  <si>
    <t>Lavage journalier, système lavage à plat</t>
  </si>
  <si>
    <t>Spray Hebdomadaire 150 tr/min sur sols traités</t>
  </si>
  <si>
    <t>Spray Hebdomadaire 450 tr/min sur sols traités</t>
  </si>
  <si>
    <t>Lustrage 1000 tr/min</t>
  </si>
  <si>
    <t>Remise en état complète (décapage, bouches pores, métanisation)</t>
  </si>
  <si>
    <t>Nettoyage de bureau (corbeille, cendrier, essuyage de mobilier)</t>
  </si>
  <si>
    <t xml:space="preserve">Aspiration moquette - journalier </t>
  </si>
  <si>
    <t>Shampoing monobrosse (mousse humide)</t>
  </si>
  <si>
    <t>Shampoing monobrosse (mousse sèche)</t>
  </si>
  <si>
    <t>Spray moquette (entretien)</t>
  </si>
  <si>
    <t>Nettoyage par injection-extraction (surfaces dégagées)</t>
  </si>
  <si>
    <t>Nettoyage par injection-extraction (surfaces encombrées)</t>
  </si>
  <si>
    <t>Nettoyage des sanitaires (lavabos, cuvettes, sols)</t>
  </si>
  <si>
    <t>Entretien vitrerie, grands carreaux, jusqu'à 3,5 m du sol</t>
  </si>
  <si>
    <t>Entretien vitrerie, petits carreaux, jusqu'à 3,5 m du sol</t>
  </si>
  <si>
    <t>Entretien vitrerie, grands carreaux, au dessus de 3,5 m</t>
  </si>
  <si>
    <t>Entretien vitrerie, petits carreaux, au dessus de 3,5 m</t>
  </si>
  <si>
    <t>lavage, récurage d'un sol dur + aspiration</t>
  </si>
  <si>
    <t>Lavage autolaveuse normale</t>
  </si>
  <si>
    <t>Lavage autolaveuse à recyclage</t>
  </si>
  <si>
    <t>Balayage mécanique (1=600 min), conducteur accompagnant</t>
  </si>
  <si>
    <t>Balayage mécanique, conducteur porté</t>
  </si>
  <si>
    <t>Bionettoyage du mobilier et du sol</t>
  </si>
  <si>
    <t>Entretien journalier de chambre d'hôtel</t>
  </si>
  <si>
    <t>choix type d'encombrement (Faible/Fort)</t>
  </si>
  <si>
    <t xml:space="preserve">encombrement fort </t>
  </si>
  <si>
    <t xml:space="preserve">encombrement faible </t>
  </si>
  <si>
    <t>Type de Prestations</t>
  </si>
  <si>
    <t>Cadenciers Techniques Moyens</t>
  </si>
  <si>
    <t>Type de Prestations Standards</t>
  </si>
  <si>
    <t>Fréquence</t>
  </si>
  <si>
    <t>Majoration Dimanche</t>
  </si>
  <si>
    <t>Temps de déplacement</t>
  </si>
  <si>
    <t>O/N</t>
  </si>
  <si>
    <t>Indiquer le temps par rotation (AR)</t>
  </si>
  <si>
    <t>Temps Global Calculé (en minutes)</t>
  </si>
  <si>
    <t>Total Temps</t>
  </si>
  <si>
    <t>Temps Calculé avec Intégration Congés Payés (en minutes)</t>
  </si>
  <si>
    <t>Faible</t>
  </si>
  <si>
    <t>Zones</t>
  </si>
  <si>
    <t>Sites</t>
  </si>
  <si>
    <t>Double-clique sur avant dernière ligne pour ajout de ligne supplémentaire</t>
  </si>
  <si>
    <t>Click</t>
  </si>
  <si>
    <t>J7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</si>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</sst>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0" x14ac:knownFonts="1">
    <font>
      <sz val="8"/>
      <color theme="1"/>
      <name val="Calibri"/>
      <family val="2"/>
    </font>
    <font>
      <sz val="8"/>
      <color theme="1"/>
      <name val="Calibri"/>
      <family val="2"/>
    </font>
    <font>
      <sz val="8"/>
      <color rgb="FF9C0006"/>
      <name val="Calibri"/>
      <family val="2"/>
    </font>
    <font>
      <b/>
      <u/>
      <sz val="8"/>
      <color theme="1"/>
      <name val="Calibri"/>
      <family val="2"/>
    </font>
    <font>
      <b/>
      <u/>
      <sz val="9"/>
      <color theme="1"/>
      <name val="Calibri"/>
      <family val="2"/>
    </font>
    <font>
      <b/>
      <u/>
      <sz val="12"/>
      <color theme="1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43" fontId="0" fillId="0" borderId="0" xfId="1" applyFo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3" borderId="0" xfId="0" applyFont="1" applyFill="1" applyAlignment="1" applyProtection="1">
      <alignment horizontal="center"/>
      <protection locked="0"/>
    </xf>
    <xf numFmtId="43" fontId="0" fillId="4" borderId="0" xfId="1" applyFont="1" applyFill="1"/>
    <xf numFmtId="0" fontId="6" fillId="0" borderId="0" xfId="0" applyFont="1"/>
    <xf numFmtId="43" fontId="6" fillId="0" borderId="0" xfId="1" applyFont="1"/>
    <xf numFmtId="43" fontId="6" fillId="0" borderId="0" xfId="0" applyNumberFormat="1" applyFont="1"/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3" fontId="6" fillId="0" borderId="0" xfId="1" applyFont="1" applyAlignment="1">
      <alignment horizontal="center" vertical="center" wrapText="1"/>
    </xf>
    <xf numFmtId="9" fontId="0" fillId="0" borderId="0" xfId="2" applyFont="1"/>
    <xf numFmtId="0" fontId="0" fillId="0" borderId="0" xfId="0" applyAlignment="1">
      <alignment horizontal="center" vertical="center" wrapText="1"/>
    </xf>
    <xf numFmtId="43" fontId="0" fillId="0" borderId="0" xfId="1" applyFont="1" applyProtection="1"/>
    <xf numFmtId="0" fontId="0" fillId="0" borderId="0" xfId="1" applyNumberFormat="1" applyFont="1"/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43" fontId="2" fillId="2" borderId="0" xfId="1" applyFont="1" applyFill="1" applyProtection="1">
      <protection locked="0"/>
    </xf>
    <xf numFmtId="0" fontId="8" fillId="8" borderId="0" xfId="0" applyFont="1" applyFill="1"/>
    <xf numFmtId="0" fontId="8" fillId="8" borderId="0" xfId="0" applyFont="1" applyFill="1" applyAlignment="1">
      <alignment horizontal="center"/>
    </xf>
    <xf numFmtId="43" fontId="9" fillId="8" borderId="0" xfId="1" applyFont="1" applyFill="1"/>
  </cellXfs>
  <cellStyles count="3">
    <cellStyle name="Milliers" xfId="1" builtinId="3"/>
    <cellStyle name="Normal" xfId="0" builtinId="0"/>
    <cellStyle name="Pourcentage" xfId="2" builtinId="5"/>
  </cellStyles>
  <dxfs count="6">
    <dxf>
      <fill>
        <patternFill patternType="darkTrellis">
          <bgColor theme="2" tint="-0.24994659260841701"/>
        </patternFill>
      </fill>
    </dxf>
    <dxf>
      <fill>
        <patternFill patternType="darkTrellis">
          <bgColor theme="2" tint="-0.24994659260841701"/>
        </patternFill>
      </fill>
    </dxf>
    <dxf>
      <fill>
        <patternFill patternType="darkTrellis">
          <bgColor theme="2" tint="-0.24994659260841701"/>
        </patternFill>
      </fill>
    </dxf>
    <dxf>
      <fill>
        <patternFill patternType="darkTrellis">
          <bgColor theme="2" tint="-0.24994659260841701"/>
        </patternFill>
      </fill>
    </dxf>
    <dxf>
      <fill>
        <patternFill patternType="darkTrellis">
          <bgColor theme="2" tint="-0.24994659260841701"/>
        </patternFill>
      </fill>
    </dxf>
    <dxf>
      <fill>
        <patternFill patternType="darkTrellis"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D38"/>
  <sheetViews>
    <sheetView topLeftCell="A3" workbookViewId="0">
      <selection activeCell="B6" sqref="B6:B37"/>
    </sheetView>
  </sheetViews>
  <sheetFormatPr baseColWidth="10" defaultRowHeight="12" x14ac:dyDescent="0.2"/>
  <cols>
    <col min="1" max="1" width="12" style="8"/>
    <col min="2" max="2" width="64" style="8" bestFit="1" customWidth="1"/>
    <col min="3" max="3" width="14.6640625" style="8" customWidth="1"/>
    <col min="4" max="4" width="15.33203125" style="8" customWidth="1"/>
    <col min="5" max="16384" width="12" style="8"/>
  </cols>
  <sheetData>
    <row r="2" spans="2:4" ht="15.75" x14ac:dyDescent="0.25">
      <c r="B2" s="21" t="s">
        <v>42</v>
      </c>
      <c r="C2" s="21"/>
      <c r="D2" s="21"/>
    </row>
    <row r="3" spans="2:4" ht="9.75" customHeight="1" x14ac:dyDescent="0.2">
      <c r="C3" s="20" t="s">
        <v>1</v>
      </c>
      <c r="D3" s="20"/>
    </row>
    <row r="4" spans="2:4" s="11" customFormat="1" ht="22.5" customHeight="1" x14ac:dyDescent="0.2">
      <c r="B4" s="12" t="s">
        <v>43</v>
      </c>
      <c r="C4" s="13" t="s">
        <v>39</v>
      </c>
      <c r="D4" s="13" t="s">
        <v>40</v>
      </c>
    </row>
    <row r="5" spans="2:4" s="11" customFormat="1" x14ac:dyDescent="0.2">
      <c r="B5" s="12"/>
      <c r="C5" s="14"/>
      <c r="D5" s="14"/>
    </row>
    <row r="6" spans="2:4" x14ac:dyDescent="0.2">
      <c r="B6" s="8" t="s">
        <v>0</v>
      </c>
      <c r="C6" s="9">
        <v>30</v>
      </c>
      <c r="D6" s="9">
        <v>40</v>
      </c>
    </row>
    <row r="7" spans="2:4" x14ac:dyDescent="0.2">
      <c r="B7" s="8" t="s">
        <v>6</v>
      </c>
      <c r="C7" s="9">
        <v>80</v>
      </c>
      <c r="D7" s="9">
        <v>100</v>
      </c>
    </row>
    <row r="8" spans="2:4" x14ac:dyDescent="0.2">
      <c r="B8" s="8" t="s">
        <v>7</v>
      </c>
      <c r="C8" s="9">
        <v>150</v>
      </c>
      <c r="D8" s="10">
        <v>200</v>
      </c>
    </row>
    <row r="9" spans="2:4" x14ac:dyDescent="0.2">
      <c r="B9" s="8" t="s">
        <v>8</v>
      </c>
      <c r="C9" s="9">
        <v>6</v>
      </c>
      <c r="D9" s="10">
        <v>8</v>
      </c>
    </row>
    <row r="10" spans="2:4" x14ac:dyDescent="0.2">
      <c r="B10" s="8" t="s">
        <v>9</v>
      </c>
      <c r="C10" s="9">
        <v>30</v>
      </c>
      <c r="D10" s="10">
        <v>35</v>
      </c>
    </row>
    <row r="11" spans="2:4" x14ac:dyDescent="0.2">
      <c r="B11" s="8" t="s">
        <v>10</v>
      </c>
      <c r="C11" s="9">
        <v>40</v>
      </c>
      <c r="D11" s="10">
        <v>60</v>
      </c>
    </row>
    <row r="12" spans="2:4" x14ac:dyDescent="0.2">
      <c r="B12" s="8" t="s">
        <v>11</v>
      </c>
      <c r="C12" s="9">
        <v>300</v>
      </c>
      <c r="D12" s="10">
        <v>350</v>
      </c>
    </row>
    <row r="13" spans="2:4" x14ac:dyDescent="0.2">
      <c r="B13" s="8" t="s">
        <v>12</v>
      </c>
      <c r="C13" s="9">
        <v>500</v>
      </c>
      <c r="D13" s="10">
        <v>600</v>
      </c>
    </row>
    <row r="14" spans="2:4" x14ac:dyDescent="0.2">
      <c r="B14" s="8" t="s">
        <v>13</v>
      </c>
      <c r="C14" s="9">
        <v>150</v>
      </c>
      <c r="D14" s="10">
        <v>200</v>
      </c>
    </row>
    <row r="15" spans="2:4" x14ac:dyDescent="0.2">
      <c r="B15" s="8" t="s">
        <v>14</v>
      </c>
      <c r="C15" s="9">
        <v>200</v>
      </c>
      <c r="D15" s="10">
        <v>250</v>
      </c>
    </row>
    <row r="16" spans="2:4" x14ac:dyDescent="0.2">
      <c r="B16" s="8" t="s">
        <v>15</v>
      </c>
      <c r="C16" s="9">
        <v>100</v>
      </c>
      <c r="D16" s="10">
        <v>120</v>
      </c>
    </row>
    <row r="17" spans="2:4" x14ac:dyDescent="0.2">
      <c r="B17" s="8" t="s">
        <v>16</v>
      </c>
      <c r="C17" s="9">
        <v>180</v>
      </c>
      <c r="D17" s="10">
        <v>220</v>
      </c>
    </row>
    <row r="18" spans="2:4" x14ac:dyDescent="0.2">
      <c r="B18" s="8" t="s">
        <v>17</v>
      </c>
      <c r="C18" s="9">
        <v>700</v>
      </c>
      <c r="D18" s="10">
        <v>800</v>
      </c>
    </row>
    <row r="19" spans="2:4" x14ac:dyDescent="0.2">
      <c r="B19" s="8" t="s">
        <v>18</v>
      </c>
      <c r="C19" s="9">
        <v>15</v>
      </c>
      <c r="D19" s="10">
        <v>20</v>
      </c>
    </row>
    <row r="20" spans="2:4" x14ac:dyDescent="0.2">
      <c r="B20" s="8" t="s">
        <v>19</v>
      </c>
      <c r="C20" s="9">
        <v>500</v>
      </c>
      <c r="D20" s="10">
        <v>550</v>
      </c>
    </row>
    <row r="21" spans="2:4" x14ac:dyDescent="0.2">
      <c r="B21" s="8" t="s">
        <v>20</v>
      </c>
      <c r="C21" s="9">
        <v>180</v>
      </c>
      <c r="D21" s="10">
        <v>220</v>
      </c>
    </row>
    <row r="22" spans="2:4" x14ac:dyDescent="0.2">
      <c r="B22" s="8" t="s">
        <v>21</v>
      </c>
      <c r="C22" s="9">
        <v>50</v>
      </c>
      <c r="D22" s="10">
        <v>60</v>
      </c>
    </row>
    <row r="23" spans="2:4" x14ac:dyDescent="0.2">
      <c r="B23" s="8" t="s">
        <v>22</v>
      </c>
      <c r="C23" s="9">
        <v>130</v>
      </c>
      <c r="D23" s="10">
        <v>180</v>
      </c>
    </row>
    <row r="24" spans="2:4" x14ac:dyDescent="0.2">
      <c r="B24" s="8" t="s">
        <v>23</v>
      </c>
      <c r="C24" s="9">
        <v>80</v>
      </c>
      <c r="D24" s="10">
        <v>120</v>
      </c>
    </row>
    <row r="25" spans="2:4" x14ac:dyDescent="0.2">
      <c r="B25" s="8" t="s">
        <v>24</v>
      </c>
      <c r="C25" s="9">
        <v>40</v>
      </c>
      <c r="D25" s="10">
        <v>60</v>
      </c>
    </row>
    <row r="26" spans="2:4" x14ac:dyDescent="0.2">
      <c r="B26" s="8" t="s">
        <v>25</v>
      </c>
      <c r="C26" s="9">
        <v>25</v>
      </c>
      <c r="D26" s="10">
        <v>35</v>
      </c>
    </row>
    <row r="27" spans="2:4" x14ac:dyDescent="0.2">
      <c r="B27" s="8" t="s">
        <v>26</v>
      </c>
      <c r="C27" s="9">
        <v>40</v>
      </c>
      <c r="D27" s="10">
        <v>80</v>
      </c>
    </row>
    <row r="28" spans="2:4" x14ac:dyDescent="0.2">
      <c r="B28" s="8" t="s">
        <v>27</v>
      </c>
      <c r="C28" s="9">
        <v>80</v>
      </c>
      <c r="D28" s="10">
        <v>120</v>
      </c>
    </row>
    <row r="29" spans="2:4" x14ac:dyDescent="0.2">
      <c r="B29" s="8" t="s">
        <v>28</v>
      </c>
      <c r="C29" s="9">
        <v>20</v>
      </c>
      <c r="D29" s="10">
        <v>40</v>
      </c>
    </row>
    <row r="30" spans="2:4" x14ac:dyDescent="0.2">
      <c r="B30" s="8" t="s">
        <v>29</v>
      </c>
      <c r="C30" s="9">
        <v>30</v>
      </c>
      <c r="D30" s="10">
        <v>40</v>
      </c>
    </row>
    <row r="31" spans="2:4" x14ac:dyDescent="0.2">
      <c r="B31" s="8" t="s">
        <v>30</v>
      </c>
      <c r="C31" s="9">
        <v>15</v>
      </c>
      <c r="D31" s="10">
        <v>20</v>
      </c>
    </row>
    <row r="32" spans="2:4" x14ac:dyDescent="0.2">
      <c r="B32" s="8" t="s">
        <v>31</v>
      </c>
      <c r="C32" s="9">
        <v>60</v>
      </c>
      <c r="D32" s="10">
        <v>70</v>
      </c>
    </row>
    <row r="33" spans="2:4" x14ac:dyDescent="0.2">
      <c r="B33" s="8" t="s">
        <v>32</v>
      </c>
      <c r="C33" s="9">
        <v>1000</v>
      </c>
      <c r="D33" s="10">
        <v>1500</v>
      </c>
    </row>
    <row r="34" spans="2:4" x14ac:dyDescent="0.2">
      <c r="B34" s="8" t="s">
        <v>33</v>
      </c>
      <c r="C34" s="9">
        <v>2500</v>
      </c>
      <c r="D34" s="10">
        <v>3000</v>
      </c>
    </row>
    <row r="35" spans="2:4" x14ac:dyDescent="0.2">
      <c r="B35" s="8" t="s">
        <v>34</v>
      </c>
      <c r="C35" s="9">
        <v>1800</v>
      </c>
      <c r="D35" s="10">
        <v>2100</v>
      </c>
    </row>
    <row r="36" spans="2:4" x14ac:dyDescent="0.2">
      <c r="B36" s="8" t="s">
        <v>35</v>
      </c>
      <c r="C36" s="9">
        <v>11500</v>
      </c>
      <c r="D36" s="10">
        <v>11500</v>
      </c>
    </row>
    <row r="37" spans="2:4" x14ac:dyDescent="0.2">
      <c r="B37" s="8" t="s">
        <v>36</v>
      </c>
      <c r="C37" s="9">
        <v>30</v>
      </c>
      <c r="D37" s="10">
        <v>50</v>
      </c>
    </row>
    <row r="38" spans="2:4" x14ac:dyDescent="0.2">
      <c r="B38" s="8" t="s">
        <v>37</v>
      </c>
      <c r="C38" s="9">
        <v>4</v>
      </c>
      <c r="D38" s="10">
        <v>4</v>
      </c>
    </row>
  </sheetData>
  <mergeCells count="2">
    <mergeCell ref="C3:D3"/>
    <mergeCell ref="B2:D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W44"/>
  <sheetViews>
    <sheetView tabSelected="1" topLeftCell="A12" zoomScaleNormal="100" workbookViewId="0">
      <selection activeCell="A44" sqref="A44"/>
    </sheetView>
  </sheetViews>
  <sheetFormatPr baseColWidth="10" defaultRowHeight="11.25" x14ac:dyDescent="0.2"/>
  <cols>
    <col min="4" max="4" width="55" bestFit="1" customWidth="1"/>
    <col min="5" max="5" width="13.5" hidden="1" customWidth="1"/>
    <col min="6" max="6" width="13.33203125" bestFit="1" customWidth="1"/>
    <col min="7" max="7" width="13.83203125" hidden="1" customWidth="1"/>
    <col min="8" max="8" width="13.33203125" bestFit="1" customWidth="1"/>
    <col min="9" max="9" width="14.6640625" style="3" bestFit="1" customWidth="1"/>
    <col min="10" max="10" width="10.5" bestFit="1" customWidth="1"/>
    <col min="11" max="11" width="10.33203125" bestFit="1" customWidth="1"/>
    <col min="12" max="12" width="13.83203125" style="4" customWidth="1"/>
    <col min="13" max="13" width="10.33203125" bestFit="1" customWidth="1"/>
    <col min="15" max="15" width="10" bestFit="1" customWidth="1"/>
    <col min="16" max="16" width="8.5" bestFit="1" customWidth="1"/>
    <col min="17" max="17" width="10" customWidth="1"/>
    <col min="19" max="19" width="4.6640625" customWidth="1"/>
    <col min="20" max="20" width="13" bestFit="1" customWidth="1"/>
  </cols>
  <sheetData>
    <row r="5" spans="1:23" ht="21" customHeight="1" x14ac:dyDescent="0.2">
      <c r="E5" s="22" t="s">
        <v>1</v>
      </c>
      <c r="F5" s="22"/>
      <c r="G5" s="22"/>
      <c r="H5" s="22"/>
      <c r="P5" s="23" t="s">
        <v>46</v>
      </c>
      <c r="Q5" s="23"/>
      <c r="R5" s="24" t="str">
        <f>L6</f>
        <v>temps par prestation en heure (selon encombrement)</v>
      </c>
      <c r="S5" s="24"/>
      <c r="T5" s="24"/>
      <c r="U5" s="25" t="str">
        <f>M6</f>
        <v>temps par prestation en heures (spécifique)</v>
      </c>
      <c r="V5" s="25"/>
      <c r="W5" s="25"/>
    </row>
    <row r="6" spans="1:23" ht="90" x14ac:dyDescent="0.2">
      <c r="A6" s="26" t="s">
        <v>55</v>
      </c>
      <c r="B6" t="s">
        <v>54</v>
      </c>
      <c r="C6" t="s">
        <v>53</v>
      </c>
      <c r="D6" t="s">
        <v>41</v>
      </c>
      <c r="E6" s="1"/>
      <c r="F6" s="1" t="s">
        <v>39</v>
      </c>
      <c r="G6" s="1"/>
      <c r="H6" s="1" t="s">
        <v>40</v>
      </c>
      <c r="I6" s="1" t="s">
        <v>38</v>
      </c>
      <c r="J6" s="1" t="s">
        <v>2</v>
      </c>
      <c r="K6" s="1" t="s">
        <v>3</v>
      </c>
      <c r="L6" s="5" t="s">
        <v>4</v>
      </c>
      <c r="M6" s="1" t="s">
        <v>5</v>
      </c>
      <c r="N6" s="1" t="s">
        <v>44</v>
      </c>
      <c r="O6" s="1" t="s">
        <v>45</v>
      </c>
      <c r="P6" s="1" t="s">
        <v>47</v>
      </c>
      <c r="Q6" s="1" t="s">
        <v>48</v>
      </c>
      <c r="R6" s="1" t="s">
        <v>49</v>
      </c>
      <c r="S6" s="23" t="s">
        <v>51</v>
      </c>
      <c r="T6" s="23"/>
      <c r="U6" s="16" t="s">
        <v>49</v>
      </c>
      <c r="V6" s="19" t="s">
        <v>51</v>
      </c>
      <c r="W6" s="19"/>
    </row>
    <row r="7" spans="1:23" ht="11.25" customHeight="1" x14ac:dyDescent="0.2">
      <c r="A7" t="s">
        <v>56</v>
      </c>
      <c r="E7" s="2" t="e">
        <f>+VLOOKUP(D7,Cadencier!$B$6:$D$38,2,0)</f>
        <v>#N/A</v>
      </c>
      <c r="F7" s="2" t="str">
        <f>+IF(ISNA(E7),"",E7)</f>
        <v/>
      </c>
      <c r="G7" s="2" t="e">
        <f>+VLOOKUP(D7,Cadencier!$B$6:$D$38,3,0)</f>
        <v>#N/A</v>
      </c>
      <c r="H7" s="2" t="str">
        <f>+IF(ISNA(G7),"",G7)</f>
        <v/>
      </c>
      <c r="I7" s="6"/>
      <c r="J7" s="27"/>
      <c r="K7" s="27"/>
      <c r="L7" s="7" t="str">
        <f>IF(I7="","",IF(I7="Fort",K7/F7,IF(I7="Faible",K7/H7)))</f>
        <v/>
      </c>
      <c r="M7" s="7" t="str">
        <f>IF(J7&lt;=0,"",K7/J7)</f>
        <v/>
      </c>
      <c r="O7" s="15" t="str">
        <f>IF(N7="J7",25%,"Néant")</f>
        <v>Néant</v>
      </c>
      <c r="P7" s="18"/>
      <c r="Q7" s="17"/>
      <c r="R7" s="2" t="str">
        <f>IF($N7="J5",(L7+$Q7)*5*52,IF($N7="J6",(L7+$Q7)*6*52,IF($N7="J7",(L7+$Q7)*6*52+(L7+$Q7)*1*(100%+$O7)*52,IF(N7="Hebdo",(L7+$Q7)*1*52,IF(N7="Bi-Hebdo",(L7+$Q7)*2*52,IF(N7="M",(L7+$Q7)*12,IF(N7="Bi-M",(L7+$Q7)*2*12,IF(N7="Trim",(L7+$Q7)*4,IF(N7="Sem",(L7+$Q7)*2,IF(N7="An",(L7+$Q7)*1,IF(N7="","")))))))))))</f>
        <v/>
      </c>
      <c r="T7" s="2" t="str">
        <f>IF(S7="O",R7*10%+R7,IF(S7="N",R7,IF(S7="","renseigner CP")))</f>
        <v>renseigner CP</v>
      </c>
      <c r="U7" s="2" t="str">
        <f>IF($N7="J5",(M7+$Q7)*5*52,IF($N7="J6",(M7+$Q7)*6*52,IF($N7="J7",(M7+$Q7)*6*52+(M7+$Q7)*1*(100%+$O7)*52,IF(N7="Hebdo",(M7+$Q7)*1*52,IF(N7="Bi-Hebdo",(M7+$Q7)*2*52,IF(N7="M",(M7+$Q7)*12,IF(N7="Bi-M",(M7+$Q7)*2*12,IF(N7="Trim",(M7+$Q7)*4,IF(N7="Sem",(M7+$Q7)*2,IF(N7="An",(M7+$Q7)*1,IF(N7="","")))))))))))</f>
        <v/>
      </c>
      <c r="V7" s="2" t="str">
        <f>IF(S7="O",U7*10%+U7,IF(S7="N",U7,IF(S7="","renseigner CP")))</f>
        <v>renseigner CP</v>
      </c>
    </row>
    <row r="8" spans="1:23" x14ac:dyDescent="0.2">
      <c r="A8" t="s">
        <v>56</v>
      </c>
      <c r="E8" s="2" t="e">
        <f>+VLOOKUP(D8,Cadencier!$B$6:$D$38,2,0)</f>
        <v>#N/A</v>
      </c>
      <c r="F8" s="2" t="str">
        <f t="shared" ref="F8:F43" si="0">+IF(ISNA(E8),"",E8)</f>
        <v/>
      </c>
      <c r="G8" s="2" t="e">
        <f>+VLOOKUP(D8,Cadencier!$B$6:$D$38,3,0)</f>
        <v>#N/A</v>
      </c>
      <c r="H8" s="2" t="str">
        <f t="shared" ref="H8:H43" si="1">+IF(ISNA(G8),"",G8)</f>
        <v/>
      </c>
      <c r="I8" s="6"/>
      <c r="J8" s="27"/>
      <c r="K8" s="27"/>
      <c r="L8" s="7" t="str">
        <f t="shared" ref="L8:L43" si="2">IF(I8="","",IF(I8="Fort",K8/F8,IF(I8="Faible",K8/H8)))</f>
        <v/>
      </c>
      <c r="M8" s="7" t="str">
        <f t="shared" ref="M8:M43" si="3">IF(J8&lt;=0,"",K8/J8)</f>
        <v/>
      </c>
      <c r="O8" s="15" t="str">
        <f t="shared" ref="O8:O43" si="4">IF(N8="J7",25%,"Néant")</f>
        <v>Néant</v>
      </c>
      <c r="P8" s="18"/>
      <c r="Q8" s="17"/>
      <c r="R8" s="2" t="str">
        <f t="shared" ref="R8:R43" si="5">IF($N8="J5",(L8+$Q8)*5*52,IF($N8="J6",(L8+$Q8)*6*52,IF($N8="J7",(L8+$Q8)*6*52+(L8+$Q8)*1*(100%+$O8)*52,IF(N8="Hebdo",(L8+$Q8)*1*52,IF(N8="Bi-Hebdo",(L8+$Q8)*2*52,IF(N8="M",(L8+$Q8)*12,IF(N8="Bi-M",(L8+$Q8)*2*12,IF(N8="Trim",(L8+$Q8)*4,IF(N8="Sem",(L8+$Q8)*2,IF(N8="An",(L8+$Q8)*1,IF(N8="","")))))))))))</f>
        <v/>
      </c>
      <c r="T8" s="2" t="str">
        <f t="shared" ref="T8:T43" si="6">IF(S8="O",R8*10%+R8,IF(S8="N",R8,IF(S8="","renseigner CP")))</f>
        <v>renseigner CP</v>
      </c>
      <c r="U8" s="2" t="str">
        <f t="shared" ref="U8:U43" si="7">IF($N8="J5",(M8+$Q8)*5*52,IF($N8="J6",(M8+$Q8)*6*52,IF($N8="J7",(M8+$Q8)*6*52+(M8+$Q8)*1*(100%+$O8)*52,IF(N8="Hebdo",(M8+$Q8)*1*52,IF(N8="Bi-Hebdo",(M8+$Q8)*2*52,IF(N8="M",(M8+$Q8)*12,IF(N8="Bi-M",(M8+$Q8)*2*12,IF(N8="Trim",(M8+$Q8)*4,IF(N8="Sem",(M8+$Q8)*2,IF(N8="An",(M8+$Q8)*1,IF(N8="","")))))))))))</f>
        <v/>
      </c>
      <c r="V8" s="2" t="str">
        <f t="shared" ref="V8:V43" si="8">IF(S8="O",U8*10%+U8,IF(S8="N",U8,IF(S8="","renseigner CP")))</f>
        <v>renseigner CP</v>
      </c>
    </row>
    <row r="9" spans="1:23" x14ac:dyDescent="0.2">
      <c r="A9" t="s">
        <v>56</v>
      </c>
      <c r="E9" s="2" t="e">
        <f>+VLOOKUP(D9,Cadencier!$B$6:$D$38,2,0)</f>
        <v>#N/A</v>
      </c>
      <c r="F9" s="2" t="str">
        <f t="shared" si="0"/>
        <v/>
      </c>
      <c r="G9" s="2" t="e">
        <f>+VLOOKUP(D9,Cadencier!$B$6:$D$38,3,0)</f>
        <v>#N/A</v>
      </c>
      <c r="H9" s="2" t="str">
        <f t="shared" si="1"/>
        <v/>
      </c>
      <c r="I9" s="6"/>
      <c r="J9" s="27"/>
      <c r="K9" s="27"/>
      <c r="L9" s="7" t="str">
        <f t="shared" si="2"/>
        <v/>
      </c>
      <c r="M9" s="7" t="str">
        <f t="shared" si="3"/>
        <v/>
      </c>
      <c r="O9" s="15" t="str">
        <f t="shared" si="4"/>
        <v>Néant</v>
      </c>
      <c r="P9" s="18"/>
      <c r="Q9" s="17"/>
      <c r="R9" s="2" t="str">
        <f t="shared" si="5"/>
        <v/>
      </c>
      <c r="T9" s="2" t="str">
        <f t="shared" si="6"/>
        <v>renseigner CP</v>
      </c>
      <c r="U9" s="2" t="str">
        <f t="shared" si="7"/>
        <v/>
      </c>
      <c r="V9" s="2" t="str">
        <f t="shared" si="8"/>
        <v>renseigner CP</v>
      </c>
    </row>
    <row r="10" spans="1:23" x14ac:dyDescent="0.2">
      <c r="A10" t="s">
        <v>56</v>
      </c>
      <c r="E10" s="2" t="e">
        <f>+VLOOKUP(D10,Cadencier!$B$6:$D$38,2,0)</f>
        <v>#N/A</v>
      </c>
      <c r="F10" s="2" t="str">
        <f t="shared" si="0"/>
        <v/>
      </c>
      <c r="G10" s="2" t="e">
        <f>+VLOOKUP(D10,Cadencier!$B$6:$D$38,3,0)</f>
        <v>#N/A</v>
      </c>
      <c r="H10" s="2" t="str">
        <f t="shared" si="1"/>
        <v/>
      </c>
      <c r="I10" s="6"/>
      <c r="J10" s="27"/>
      <c r="K10" s="27"/>
      <c r="L10" s="7" t="str">
        <f t="shared" si="2"/>
        <v/>
      </c>
      <c r="M10" s="7" t="str">
        <f t="shared" si="3"/>
        <v/>
      </c>
      <c r="O10" s="15" t="str">
        <f t="shared" si="4"/>
        <v>Néant</v>
      </c>
      <c r="P10" s="18"/>
      <c r="Q10" s="17"/>
      <c r="R10" s="2" t="str">
        <f t="shared" si="5"/>
        <v/>
      </c>
      <c r="T10" s="2" t="str">
        <f t="shared" si="6"/>
        <v>renseigner CP</v>
      </c>
      <c r="U10" s="2" t="str">
        <f t="shared" si="7"/>
        <v/>
      </c>
      <c r="V10" s="2" t="str">
        <f t="shared" si="8"/>
        <v>renseigner CP</v>
      </c>
    </row>
    <row r="11" spans="1:23" x14ac:dyDescent="0.2">
      <c r="A11" t="s">
        <v>56</v>
      </c>
      <c r="E11" s="2" t="e">
        <f>+VLOOKUP(D11,Cadencier!$B$6:$D$38,2,0)</f>
        <v>#N/A</v>
      </c>
      <c r="F11" s="2" t="str">
        <f t="shared" si="0"/>
        <v/>
      </c>
      <c r="G11" s="2" t="e">
        <f>+VLOOKUP(D11,Cadencier!$B$6:$D$38,3,0)</f>
        <v>#N/A</v>
      </c>
      <c r="H11" s="2" t="str">
        <f t="shared" si="1"/>
        <v/>
      </c>
      <c r="I11" s="6"/>
      <c r="J11" s="27"/>
      <c r="K11" s="27"/>
      <c r="L11" s="7" t="str">
        <f t="shared" si="2"/>
        <v/>
      </c>
      <c r="M11" s="7" t="str">
        <f t="shared" si="3"/>
        <v/>
      </c>
      <c r="O11" s="15" t="str">
        <f t="shared" si="4"/>
        <v>Néant</v>
      </c>
      <c r="P11" s="18"/>
      <c r="Q11" s="17"/>
      <c r="R11" s="2" t="str">
        <f t="shared" si="5"/>
        <v/>
      </c>
      <c r="T11" s="2" t="str">
        <f t="shared" si="6"/>
        <v>renseigner CP</v>
      </c>
      <c r="U11" s="2" t="str">
        <f t="shared" si="7"/>
        <v/>
      </c>
      <c r="V11" s="2" t="str">
        <f t="shared" si="8"/>
        <v>renseigner CP</v>
      </c>
    </row>
    <row r="12" spans="1:23" x14ac:dyDescent="0.2">
      <c r="A12" t="s">
        <v>56</v>
      </c>
      <c r="E12" s="2" t="e">
        <f>+VLOOKUP(D12,Cadencier!$B$6:$D$38,2,0)</f>
        <v>#N/A</v>
      </c>
      <c r="F12" s="2" t="str">
        <f t="shared" si="0"/>
        <v/>
      </c>
      <c r="G12" s="2" t="e">
        <f>+VLOOKUP(D12,Cadencier!$B$6:$D$38,3,0)</f>
        <v>#N/A</v>
      </c>
      <c r="H12" s="2" t="str">
        <f t="shared" si="1"/>
        <v/>
      </c>
      <c r="I12" s="6"/>
      <c r="J12" s="27"/>
      <c r="K12" s="27"/>
      <c r="L12" s="7" t="str">
        <f t="shared" si="2"/>
        <v/>
      </c>
      <c r="M12" s="7" t="str">
        <f t="shared" si="3"/>
        <v/>
      </c>
      <c r="O12" s="15" t="str">
        <f t="shared" si="4"/>
        <v>Néant</v>
      </c>
      <c r="P12" s="18"/>
      <c r="Q12" s="17"/>
      <c r="R12" s="2" t="str">
        <f t="shared" si="5"/>
        <v/>
      </c>
      <c r="T12" s="2" t="str">
        <f t="shared" si="6"/>
        <v>renseigner CP</v>
      </c>
      <c r="U12" s="2" t="str">
        <f t="shared" si="7"/>
        <v/>
      </c>
      <c r="V12" s="2" t="str">
        <f t="shared" si="8"/>
        <v>renseigner CP</v>
      </c>
    </row>
    <row r="13" spans="1:23" x14ac:dyDescent="0.2">
      <c r="A13" t="s">
        <v>56</v>
      </c>
      <c r="E13" s="2" t="e">
        <f>+VLOOKUP(D13,Cadencier!$B$6:$D$38,2,0)</f>
        <v>#N/A</v>
      </c>
      <c r="F13" s="2" t="str">
        <f t="shared" si="0"/>
        <v/>
      </c>
      <c r="G13" s="2" t="e">
        <f>+VLOOKUP(D13,Cadencier!$B$6:$D$38,3,0)</f>
        <v>#N/A</v>
      </c>
      <c r="H13" s="2" t="str">
        <f t="shared" si="1"/>
        <v/>
      </c>
      <c r="I13" s="6"/>
      <c r="J13" s="27"/>
      <c r="K13" s="27"/>
      <c r="L13" s="7" t="str">
        <f t="shared" si="2"/>
        <v/>
      </c>
      <c r="M13" s="7" t="str">
        <f t="shared" si="3"/>
        <v/>
      </c>
      <c r="O13" s="15" t="str">
        <f t="shared" si="4"/>
        <v>Néant</v>
      </c>
      <c r="P13" s="18"/>
      <c r="Q13" s="17"/>
      <c r="R13" s="2" t="str">
        <f t="shared" si="5"/>
        <v/>
      </c>
      <c r="T13" s="2" t="str">
        <f t="shared" si="6"/>
        <v>renseigner CP</v>
      </c>
      <c r="U13" s="2" t="str">
        <f t="shared" si="7"/>
        <v/>
      </c>
      <c r="V13" s="2" t="str">
        <f t="shared" si="8"/>
        <v>renseigner CP</v>
      </c>
    </row>
    <row r="14" spans="1:23" x14ac:dyDescent="0.2">
      <c r="A14" t="s">
        <v>56</v>
      </c>
      <c r="E14" s="2" t="e">
        <f>+VLOOKUP(D14,Cadencier!$B$6:$D$38,2,0)</f>
        <v>#N/A</v>
      </c>
      <c r="F14" s="2" t="str">
        <f t="shared" si="0"/>
        <v/>
      </c>
      <c r="G14" s="2" t="e">
        <f>+VLOOKUP(D14,Cadencier!$B$6:$D$38,3,0)</f>
        <v>#N/A</v>
      </c>
      <c r="H14" s="2" t="str">
        <f t="shared" si="1"/>
        <v/>
      </c>
      <c r="I14" s="6"/>
      <c r="J14" s="27"/>
      <c r="K14" s="27"/>
      <c r="L14" s="7" t="str">
        <f t="shared" si="2"/>
        <v/>
      </c>
      <c r="M14" s="7" t="str">
        <f t="shared" si="3"/>
        <v/>
      </c>
      <c r="O14" s="15" t="str">
        <f t="shared" si="4"/>
        <v>Néant</v>
      </c>
      <c r="P14" s="18"/>
      <c r="Q14" s="17"/>
      <c r="R14" s="2" t="str">
        <f t="shared" si="5"/>
        <v/>
      </c>
      <c r="T14" s="2" t="str">
        <f t="shared" si="6"/>
        <v>renseigner CP</v>
      </c>
      <c r="U14" s="2" t="str">
        <f t="shared" si="7"/>
        <v/>
      </c>
      <c r="V14" s="2" t="str">
        <f t="shared" si="8"/>
        <v>renseigner CP</v>
      </c>
    </row>
    <row r="15" spans="1:23" x14ac:dyDescent="0.2">
      <c r="A15" t="s">
        <v>56</v>
      </c>
      <c r="E15" s="2" t="e">
        <f>+VLOOKUP(D15,Cadencier!$B$6:$D$38,2,0)</f>
        <v>#N/A</v>
      </c>
      <c r="F15" s="2" t="str">
        <f t="shared" si="0"/>
        <v/>
      </c>
      <c r="G15" s="2" t="e">
        <f>+VLOOKUP(D15,Cadencier!$B$6:$D$38,3,0)</f>
        <v>#N/A</v>
      </c>
      <c r="H15" s="2" t="str">
        <f t="shared" si="1"/>
        <v/>
      </c>
      <c r="I15" s="6"/>
      <c r="J15" s="27"/>
      <c r="K15" s="27"/>
      <c r="L15" s="7" t="str">
        <f t="shared" si="2"/>
        <v/>
      </c>
      <c r="M15" s="7" t="str">
        <f t="shared" si="3"/>
        <v/>
      </c>
      <c r="O15" s="15" t="str">
        <f t="shared" si="4"/>
        <v>Néant</v>
      </c>
      <c r="P15" s="18"/>
      <c r="Q15" s="17"/>
      <c r="R15" s="2" t="str">
        <f t="shared" si="5"/>
        <v/>
      </c>
      <c r="T15" s="2" t="str">
        <f t="shared" si="6"/>
        <v>renseigner CP</v>
      </c>
      <c r="U15" s="2" t="str">
        <f t="shared" si="7"/>
        <v/>
      </c>
      <c r="V15" s="2" t="str">
        <f t="shared" si="8"/>
        <v>renseigner CP</v>
      </c>
    </row>
    <row r="16" spans="1:23" x14ac:dyDescent="0.2">
      <c r="A16" t="s">
        <v>56</v>
      </c>
      <c r="E16" s="2" t="e">
        <f>+VLOOKUP(D16,Cadencier!$B$6:$D$38,2,0)</f>
        <v>#N/A</v>
      </c>
      <c r="F16" s="2" t="str">
        <f t="shared" si="0"/>
        <v/>
      </c>
      <c r="G16" s="2" t="e">
        <f>+VLOOKUP(D16,Cadencier!$B$6:$D$38,3,0)</f>
        <v>#N/A</v>
      </c>
      <c r="H16" s="2" t="str">
        <f t="shared" si="1"/>
        <v/>
      </c>
      <c r="I16" s="6"/>
      <c r="J16" s="27"/>
      <c r="K16" s="27"/>
      <c r="L16" s="7" t="str">
        <f t="shared" si="2"/>
        <v/>
      </c>
      <c r="M16" s="7" t="str">
        <f t="shared" si="3"/>
        <v/>
      </c>
      <c r="O16" s="15" t="str">
        <f t="shared" si="4"/>
        <v>Néant</v>
      </c>
      <c r="P16" s="18"/>
      <c r="Q16" s="17"/>
      <c r="R16" s="2" t="str">
        <f t="shared" si="5"/>
        <v/>
      </c>
      <c r="T16" s="2" t="str">
        <f t="shared" si="6"/>
        <v>renseigner CP</v>
      </c>
      <c r="U16" s="2" t="str">
        <f t="shared" si="7"/>
        <v/>
      </c>
      <c r="V16" s="2" t="str">
        <f t="shared" si="8"/>
        <v>renseigner CP</v>
      </c>
    </row>
    <row r="17" spans="1:22" x14ac:dyDescent="0.2">
      <c r="A17" t="s">
        <v>56</v>
      </c>
      <c r="E17" s="2" t="e">
        <f>+VLOOKUP(D17,Cadencier!$B$6:$D$38,2,0)</f>
        <v>#N/A</v>
      </c>
      <c r="F17" s="2" t="str">
        <f t="shared" si="0"/>
        <v/>
      </c>
      <c r="G17" s="2" t="e">
        <f>+VLOOKUP(D17,Cadencier!$B$6:$D$38,3,0)</f>
        <v>#N/A</v>
      </c>
      <c r="H17" s="2" t="str">
        <f t="shared" si="1"/>
        <v/>
      </c>
      <c r="I17" s="6"/>
      <c r="J17" s="27"/>
      <c r="K17" s="27"/>
      <c r="L17" s="7" t="str">
        <f t="shared" si="2"/>
        <v/>
      </c>
      <c r="M17" s="7" t="str">
        <f t="shared" si="3"/>
        <v/>
      </c>
      <c r="O17" s="15" t="str">
        <f t="shared" si="4"/>
        <v>Néant</v>
      </c>
      <c r="P17" s="18"/>
      <c r="Q17" s="17"/>
      <c r="R17" s="2" t="str">
        <f t="shared" si="5"/>
        <v/>
      </c>
      <c r="T17" s="2" t="str">
        <f t="shared" si="6"/>
        <v>renseigner CP</v>
      </c>
      <c r="U17" s="2" t="str">
        <f t="shared" si="7"/>
        <v/>
      </c>
      <c r="V17" s="2" t="str">
        <f t="shared" si="8"/>
        <v>renseigner CP</v>
      </c>
    </row>
    <row r="18" spans="1:22" x14ac:dyDescent="0.2">
      <c r="A18" t="s">
        <v>56</v>
      </c>
      <c r="E18" s="2" t="e">
        <f>+VLOOKUP(D18,Cadencier!$B$6:$D$38,2,0)</f>
        <v>#N/A</v>
      </c>
      <c r="F18" s="2" t="str">
        <f t="shared" si="0"/>
        <v/>
      </c>
      <c r="G18" s="2" t="e">
        <f>+VLOOKUP(D18,Cadencier!$B$6:$D$38,3,0)</f>
        <v>#N/A</v>
      </c>
      <c r="H18" s="2" t="str">
        <f t="shared" si="1"/>
        <v/>
      </c>
      <c r="I18" s="6"/>
      <c r="J18" s="27"/>
      <c r="K18" s="27"/>
      <c r="L18" s="7" t="str">
        <f t="shared" si="2"/>
        <v/>
      </c>
      <c r="M18" s="7" t="str">
        <f t="shared" si="3"/>
        <v/>
      </c>
      <c r="O18" s="15" t="str">
        <f t="shared" si="4"/>
        <v>Néant</v>
      </c>
      <c r="P18" s="18"/>
      <c r="Q18" s="17"/>
      <c r="R18" s="2" t="str">
        <f t="shared" si="5"/>
        <v/>
      </c>
      <c r="T18" s="2" t="str">
        <f t="shared" si="6"/>
        <v>renseigner CP</v>
      </c>
      <c r="U18" s="2" t="str">
        <f t="shared" si="7"/>
        <v/>
      </c>
      <c r="V18" s="2" t="str">
        <f t="shared" si="8"/>
        <v>renseigner CP</v>
      </c>
    </row>
    <row r="19" spans="1:22" x14ac:dyDescent="0.2">
      <c r="A19" t="s">
        <v>56</v>
      </c>
      <c r="E19" s="2" t="e">
        <f>+VLOOKUP(D19,Cadencier!$B$6:$D$38,2,0)</f>
        <v>#N/A</v>
      </c>
      <c r="F19" s="2" t="str">
        <f t="shared" si="0"/>
        <v/>
      </c>
      <c r="G19" s="2" t="e">
        <f>+VLOOKUP(D19,Cadencier!$B$6:$D$38,3,0)</f>
        <v>#N/A</v>
      </c>
      <c r="H19" s="2" t="str">
        <f t="shared" si="1"/>
        <v/>
      </c>
      <c r="I19" s="6"/>
      <c r="J19" s="27"/>
      <c r="K19" s="27"/>
      <c r="L19" s="7" t="str">
        <f t="shared" si="2"/>
        <v/>
      </c>
      <c r="M19" s="7" t="str">
        <f t="shared" si="3"/>
        <v/>
      </c>
      <c r="O19" s="15" t="str">
        <f t="shared" si="4"/>
        <v>Néant</v>
      </c>
      <c r="P19" s="18"/>
      <c r="Q19" s="17"/>
      <c r="R19" s="2" t="str">
        <f t="shared" si="5"/>
        <v/>
      </c>
      <c r="T19" s="2" t="str">
        <f t="shared" si="6"/>
        <v>renseigner CP</v>
      </c>
      <c r="U19" s="2" t="str">
        <f t="shared" si="7"/>
        <v/>
      </c>
      <c r="V19" s="2" t="str">
        <f t="shared" si="8"/>
        <v>renseigner CP</v>
      </c>
    </row>
    <row r="20" spans="1:22" x14ac:dyDescent="0.2">
      <c r="A20" t="s">
        <v>56</v>
      </c>
      <c r="E20" s="2" t="e">
        <f>+VLOOKUP(D20,Cadencier!$B$6:$D$38,2,0)</f>
        <v>#N/A</v>
      </c>
      <c r="F20" s="2" t="str">
        <f t="shared" si="0"/>
        <v/>
      </c>
      <c r="G20" s="2" t="e">
        <f>+VLOOKUP(D20,Cadencier!$B$6:$D$38,3,0)</f>
        <v>#N/A</v>
      </c>
      <c r="H20" s="2" t="str">
        <f t="shared" si="1"/>
        <v/>
      </c>
      <c r="I20" s="6"/>
      <c r="J20" s="27"/>
      <c r="K20" s="27"/>
      <c r="L20" s="7" t="str">
        <f t="shared" si="2"/>
        <v/>
      </c>
      <c r="M20" s="7" t="str">
        <f t="shared" si="3"/>
        <v/>
      </c>
      <c r="O20" s="15" t="str">
        <f t="shared" si="4"/>
        <v>Néant</v>
      </c>
      <c r="P20" s="18"/>
      <c r="Q20" s="17"/>
      <c r="R20" s="2" t="str">
        <f t="shared" si="5"/>
        <v/>
      </c>
      <c r="T20" s="2" t="str">
        <f t="shared" si="6"/>
        <v>renseigner CP</v>
      </c>
      <c r="U20" s="2" t="str">
        <f t="shared" si="7"/>
        <v/>
      </c>
      <c r="V20" s="2" t="str">
        <f t="shared" si="8"/>
        <v>renseigner CP</v>
      </c>
    </row>
    <row r="21" spans="1:22" x14ac:dyDescent="0.2">
      <c r="A21" t="s">
        <v>56</v>
      </c>
      <c r="E21" s="2" t="e">
        <f>+VLOOKUP(D21,Cadencier!$B$6:$D$38,2,0)</f>
        <v>#N/A</v>
      </c>
      <c r="F21" s="2" t="str">
        <f t="shared" si="0"/>
        <v/>
      </c>
      <c r="G21" s="2" t="e">
        <f>+VLOOKUP(D21,Cadencier!$B$6:$D$38,3,0)</f>
        <v>#N/A</v>
      </c>
      <c r="H21" s="2" t="str">
        <f t="shared" si="1"/>
        <v/>
      </c>
      <c r="I21" s="6"/>
      <c r="J21" s="27"/>
      <c r="K21" s="27"/>
      <c r="L21" s="7" t="str">
        <f t="shared" si="2"/>
        <v/>
      </c>
      <c r="M21" s="7" t="str">
        <f t="shared" si="3"/>
        <v/>
      </c>
      <c r="O21" s="15" t="str">
        <f t="shared" si="4"/>
        <v>Néant</v>
      </c>
      <c r="P21" s="18"/>
      <c r="Q21" s="17"/>
      <c r="R21" s="2" t="str">
        <f t="shared" si="5"/>
        <v/>
      </c>
      <c r="T21" s="2" t="str">
        <f t="shared" si="6"/>
        <v>renseigner CP</v>
      </c>
      <c r="U21" s="2" t="str">
        <f t="shared" si="7"/>
        <v/>
      </c>
      <c r="V21" s="2" t="str">
        <f t="shared" si="8"/>
        <v>renseigner CP</v>
      </c>
    </row>
    <row r="22" spans="1:22" x14ac:dyDescent="0.2">
      <c r="A22" t="s">
        <v>56</v>
      </c>
      <c r="E22" s="2" t="e">
        <f>+VLOOKUP(D22,Cadencier!$B$6:$D$38,2,0)</f>
        <v>#N/A</v>
      </c>
      <c r="F22" s="2" t="str">
        <f t="shared" si="0"/>
        <v/>
      </c>
      <c r="G22" s="2" t="e">
        <f>+VLOOKUP(D22,Cadencier!$B$6:$D$38,3,0)</f>
        <v>#N/A</v>
      </c>
      <c r="H22" s="2" t="str">
        <f t="shared" si="1"/>
        <v/>
      </c>
      <c r="I22" s="6"/>
      <c r="J22" s="27"/>
      <c r="K22" s="27"/>
      <c r="L22" s="7" t="str">
        <f t="shared" si="2"/>
        <v/>
      </c>
      <c r="M22" s="7" t="str">
        <f t="shared" si="3"/>
        <v/>
      </c>
      <c r="O22" s="15" t="str">
        <f t="shared" si="4"/>
        <v>Néant</v>
      </c>
      <c r="P22" s="18"/>
      <c r="Q22" s="17"/>
      <c r="R22" s="2" t="str">
        <f t="shared" si="5"/>
        <v/>
      </c>
      <c r="T22" s="2" t="str">
        <f t="shared" si="6"/>
        <v>renseigner CP</v>
      </c>
      <c r="U22" s="2" t="str">
        <f t="shared" si="7"/>
        <v/>
      </c>
      <c r="V22" s="2" t="str">
        <f t="shared" si="8"/>
        <v>renseigner CP</v>
      </c>
    </row>
    <row r="23" spans="1:22" x14ac:dyDescent="0.2">
      <c r="A23" t="s">
        <v>56</v>
      </c>
      <c r="E23" s="2" t="e">
        <f>+VLOOKUP(D23,Cadencier!$B$6:$D$38,2,0)</f>
        <v>#N/A</v>
      </c>
      <c r="F23" s="2" t="str">
        <f t="shared" si="0"/>
        <v/>
      </c>
      <c r="G23" s="2" t="e">
        <f>+VLOOKUP(D23,Cadencier!$B$6:$D$38,3,0)</f>
        <v>#N/A</v>
      </c>
      <c r="H23" s="2" t="str">
        <f t="shared" si="1"/>
        <v/>
      </c>
      <c r="I23" s="6"/>
      <c r="J23" s="27"/>
      <c r="K23" s="27"/>
      <c r="L23" s="7" t="str">
        <f t="shared" si="2"/>
        <v/>
      </c>
      <c r="M23" s="7" t="str">
        <f t="shared" si="3"/>
        <v/>
      </c>
      <c r="O23" s="15" t="str">
        <f t="shared" si="4"/>
        <v>Néant</v>
      </c>
      <c r="P23" s="18"/>
      <c r="Q23" s="17"/>
      <c r="R23" s="2" t="str">
        <f t="shared" si="5"/>
        <v/>
      </c>
      <c r="T23" s="2" t="str">
        <f t="shared" si="6"/>
        <v>renseigner CP</v>
      </c>
      <c r="U23" s="2" t="str">
        <f t="shared" si="7"/>
        <v/>
      </c>
      <c r="V23" s="2" t="str">
        <f t="shared" si="8"/>
        <v>renseigner CP</v>
      </c>
    </row>
    <row r="24" spans="1:22" x14ac:dyDescent="0.2">
      <c r="A24" t="s">
        <v>56</v>
      </c>
      <c r="E24" s="2" t="e">
        <f>+VLOOKUP(D24,Cadencier!$B$6:$D$38,2,0)</f>
        <v>#N/A</v>
      </c>
      <c r="F24" s="2" t="str">
        <f t="shared" si="0"/>
        <v/>
      </c>
      <c r="G24" s="2" t="e">
        <f>+VLOOKUP(D24,Cadencier!$B$6:$D$38,3,0)</f>
        <v>#N/A</v>
      </c>
      <c r="H24" s="2" t="str">
        <f t="shared" si="1"/>
        <v/>
      </c>
      <c r="I24" s="6"/>
      <c r="J24" s="27"/>
      <c r="K24" s="27"/>
      <c r="L24" s="7" t="str">
        <f t="shared" si="2"/>
        <v/>
      </c>
      <c r="M24" s="7" t="str">
        <f t="shared" si="3"/>
        <v/>
      </c>
      <c r="O24" s="15" t="str">
        <f t="shared" si="4"/>
        <v>Néant</v>
      </c>
      <c r="P24" s="18"/>
      <c r="Q24" s="17"/>
      <c r="R24" s="2" t="str">
        <f t="shared" si="5"/>
        <v/>
      </c>
      <c r="T24" s="2" t="str">
        <f t="shared" si="6"/>
        <v>renseigner CP</v>
      </c>
      <c r="U24" s="2" t="str">
        <f t="shared" si="7"/>
        <v/>
      </c>
      <c r="V24" s="2" t="str">
        <f t="shared" si="8"/>
        <v>renseigner CP</v>
      </c>
    </row>
    <row r="25" spans="1:22" ht="11.25" customHeight="1" x14ac:dyDescent="0.2">
      <c r="A25" t="s">
        <v>56</v>
      </c>
      <c r="E25" s="2" t="e">
        <f>+VLOOKUP(D25,Cadencier!$B$6:$D$38,2,0)</f>
        <v>#N/A</v>
      </c>
      <c r="F25" s="2" t="str">
        <f>+IF(ISNA(E25),"",E25)</f>
        <v/>
      </c>
      <c r="G25" s="2" t="e">
        <f>+VLOOKUP(D25,Cadencier!$B$6:$D$38,3,0)</f>
        <v>#N/A</v>
      </c>
      <c r="H25" s="2" t="str">
        <f>+IF(ISNA(G25),"",G25)</f>
        <v/>
      </c>
      <c r="I25" s="6"/>
      <c r="J25" s="27"/>
      <c r="K25" s="27"/>
      <c r="L25" s="7" t="str">
        <f>IF(I25="","",IF(I25="Fort",K25/F25,IF(I25="Faible",K25/H25)))</f>
        <v/>
      </c>
      <c r="M25" s="7" t="str">
        <f t="shared" si="3"/>
        <v/>
      </c>
      <c r="O25" s="15" t="str">
        <f>IF(N25="J7",25%,"Néant")</f>
        <v>Néant</v>
      </c>
      <c r="P25" s="18"/>
      <c r="Q25" s="17"/>
      <c r="R25" s="2" t="str">
        <f t="shared" si="5"/>
        <v/>
      </c>
      <c r="T25" s="2" t="str">
        <f>IF(S25="O",R25*10%+R25,IF(S25="N",R25,IF(S25="","renseigner CP")))</f>
        <v>renseigner CP</v>
      </c>
      <c r="U25" s="2"/>
      <c r="V25" s="2" t="str">
        <f t="shared" si="8"/>
        <v>renseigner CP</v>
      </c>
    </row>
    <row r="26" spans="1:22" x14ac:dyDescent="0.2">
      <c r="A26" t="s">
        <v>56</v>
      </c>
      <c r="E26" s="2" t="e">
        <f>+VLOOKUP(D26,Cadencier!$B$6:$D$38,2,0)</f>
        <v>#N/A</v>
      </c>
      <c r="F26" s="2" t="str">
        <f t="shared" si="0"/>
        <v/>
      </c>
      <c r="G26" s="2" t="e">
        <f>+VLOOKUP(D26,Cadencier!$B$6:$D$38,3,0)</f>
        <v>#N/A</v>
      </c>
      <c r="H26" s="2" t="str">
        <f t="shared" si="1"/>
        <v/>
      </c>
      <c r="I26" s="6"/>
      <c r="J26" s="27"/>
      <c r="K26" s="27"/>
      <c r="L26" s="7" t="str">
        <f t="shared" si="2"/>
        <v/>
      </c>
      <c r="M26" s="7" t="str">
        <f t="shared" si="3"/>
        <v/>
      </c>
      <c r="O26" s="15" t="str">
        <f t="shared" si="4"/>
        <v>Néant</v>
      </c>
      <c r="P26" s="18"/>
      <c r="Q26" s="17"/>
      <c r="R26" s="2" t="str">
        <f t="shared" si="5"/>
        <v/>
      </c>
      <c r="T26" s="2" t="str">
        <f t="shared" si="6"/>
        <v>renseigner CP</v>
      </c>
      <c r="U26" s="2" t="str">
        <f t="shared" si="7"/>
        <v/>
      </c>
      <c r="V26" s="2" t="str">
        <f t="shared" si="8"/>
        <v>renseigner CP</v>
      </c>
    </row>
    <row r="27" spans="1:22" x14ac:dyDescent="0.2">
      <c r="A27" t="s">
        <v>56</v>
      </c>
      <c r="E27" s="2" t="e">
        <f>+VLOOKUP(D27,Cadencier!$B$6:$D$38,2,0)</f>
        <v>#N/A</v>
      </c>
      <c r="F27" s="2" t="str">
        <f t="shared" si="0"/>
        <v/>
      </c>
      <c r="G27" s="2" t="e">
        <f>+VLOOKUP(D27,Cadencier!$B$6:$D$38,3,0)</f>
        <v>#N/A</v>
      </c>
      <c r="H27" s="2" t="str">
        <f t="shared" si="1"/>
        <v/>
      </c>
      <c r="I27" s="6"/>
      <c r="J27" s="27"/>
      <c r="K27" s="27"/>
      <c r="L27" s="7" t="str">
        <f t="shared" si="2"/>
        <v/>
      </c>
      <c r="M27" s="7" t="str">
        <f t="shared" si="3"/>
        <v/>
      </c>
      <c r="O27" s="15" t="str">
        <f t="shared" si="4"/>
        <v>Néant</v>
      </c>
      <c r="P27" s="18"/>
      <c r="Q27" s="17"/>
      <c r="R27" s="2" t="str">
        <f t="shared" si="5"/>
        <v/>
      </c>
      <c r="T27" s="2" t="str">
        <f t="shared" si="6"/>
        <v>renseigner CP</v>
      </c>
      <c r="U27" s="2" t="str">
        <f t="shared" si="7"/>
        <v/>
      </c>
      <c r="V27" s="2" t="str">
        <f t="shared" si="8"/>
        <v>renseigner CP</v>
      </c>
    </row>
    <row r="28" spans="1:22" x14ac:dyDescent="0.2">
      <c r="A28" t="s">
        <v>56</v>
      </c>
      <c r="E28" s="2" t="e">
        <f>+VLOOKUP(D28,Cadencier!$B$6:$D$38,2,0)</f>
        <v>#N/A</v>
      </c>
      <c r="F28" s="2" t="str">
        <f t="shared" si="0"/>
        <v/>
      </c>
      <c r="G28" s="2" t="e">
        <f>+VLOOKUP(D28,Cadencier!$B$6:$D$38,3,0)</f>
        <v>#N/A</v>
      </c>
      <c r="H28" s="2" t="str">
        <f t="shared" si="1"/>
        <v/>
      </c>
      <c r="I28" s="6"/>
      <c r="J28" s="27"/>
      <c r="K28" s="27"/>
      <c r="L28" s="7" t="str">
        <f t="shared" si="2"/>
        <v/>
      </c>
      <c r="M28" s="7" t="str">
        <f t="shared" si="3"/>
        <v/>
      </c>
      <c r="O28" s="15" t="str">
        <f t="shared" si="4"/>
        <v>Néant</v>
      </c>
      <c r="P28" s="18"/>
      <c r="Q28" s="17"/>
      <c r="R28" s="2" t="str">
        <f t="shared" si="5"/>
        <v/>
      </c>
      <c r="T28" s="2" t="str">
        <f t="shared" si="6"/>
        <v>renseigner CP</v>
      </c>
      <c r="U28" s="2" t="str">
        <f t="shared" si="7"/>
        <v/>
      </c>
      <c r="V28" s="2" t="str">
        <f t="shared" si="8"/>
        <v>renseigner CP</v>
      </c>
    </row>
    <row r="29" spans="1:22" x14ac:dyDescent="0.2">
      <c r="A29" t="s">
        <v>56</v>
      </c>
      <c r="E29" s="2" t="e">
        <f>+VLOOKUP(D29,Cadencier!$B$6:$D$38,2,0)</f>
        <v>#N/A</v>
      </c>
      <c r="F29" s="2" t="str">
        <f t="shared" si="0"/>
        <v/>
      </c>
      <c r="G29" s="2" t="e">
        <f>+VLOOKUP(D29,Cadencier!$B$6:$D$38,3,0)</f>
        <v>#N/A</v>
      </c>
      <c r="H29" s="2" t="str">
        <f t="shared" si="1"/>
        <v/>
      </c>
      <c r="I29" s="6"/>
      <c r="J29" s="27"/>
      <c r="K29" s="27"/>
      <c r="L29" s="7" t="str">
        <f t="shared" si="2"/>
        <v/>
      </c>
      <c r="M29" s="7" t="str">
        <f t="shared" si="3"/>
        <v/>
      </c>
      <c r="O29" s="15" t="str">
        <f t="shared" si="4"/>
        <v>Néant</v>
      </c>
      <c r="P29" s="18"/>
      <c r="Q29" s="17"/>
      <c r="R29" s="2" t="str">
        <f t="shared" si="5"/>
        <v/>
      </c>
      <c r="T29" s="2" t="str">
        <f t="shared" si="6"/>
        <v>renseigner CP</v>
      </c>
      <c r="U29" s="2" t="str">
        <f t="shared" si="7"/>
        <v/>
      </c>
      <c r="V29" s="2" t="str">
        <f t="shared" si="8"/>
        <v>renseigner CP</v>
      </c>
    </row>
    <row r="30" spans="1:22" x14ac:dyDescent="0.2">
      <c r="A30" t="s">
        <v>56</v>
      </c>
      <c r="E30" s="2" t="e">
        <f>+VLOOKUP(D30,Cadencier!$B$6:$D$38,2,0)</f>
        <v>#N/A</v>
      </c>
      <c r="F30" s="2" t="str">
        <f t="shared" si="0"/>
        <v/>
      </c>
      <c r="G30" s="2" t="e">
        <f>+VLOOKUP(D30,Cadencier!$B$6:$D$38,3,0)</f>
        <v>#N/A</v>
      </c>
      <c r="H30" s="2" t="str">
        <f t="shared" si="1"/>
        <v/>
      </c>
      <c r="I30" s="6"/>
      <c r="J30" s="27"/>
      <c r="K30" s="27"/>
      <c r="L30" s="7" t="str">
        <f t="shared" si="2"/>
        <v/>
      </c>
      <c r="M30" s="7" t="str">
        <f t="shared" si="3"/>
        <v/>
      </c>
      <c r="O30" s="15" t="str">
        <f t="shared" si="4"/>
        <v>Néant</v>
      </c>
      <c r="P30" s="18"/>
      <c r="Q30" s="17"/>
      <c r="R30" s="2" t="str">
        <f t="shared" si="5"/>
        <v/>
      </c>
      <c r="T30" s="2" t="str">
        <f t="shared" si="6"/>
        <v>renseigner CP</v>
      </c>
      <c r="U30" s="2" t="str">
        <f t="shared" si="7"/>
        <v/>
      </c>
      <c r="V30" s="2" t="str">
        <f t="shared" si="8"/>
        <v>renseigner CP</v>
      </c>
    </row>
    <row r="31" spans="1:22" x14ac:dyDescent="0.2">
      <c r="A31" t="s">
        <v>56</v>
      </c>
      <c r="E31" s="2" t="e">
        <f>+VLOOKUP(D31,Cadencier!$B$6:$D$38,2,0)</f>
        <v>#N/A</v>
      </c>
      <c r="F31" s="2" t="str">
        <f t="shared" si="0"/>
        <v/>
      </c>
      <c r="G31" s="2" t="e">
        <f>+VLOOKUP(D31,Cadencier!$B$6:$D$38,3,0)</f>
        <v>#N/A</v>
      </c>
      <c r="H31" s="2" t="str">
        <f t="shared" si="1"/>
        <v/>
      </c>
      <c r="I31" s="6"/>
      <c r="J31" s="27"/>
      <c r="K31" s="27"/>
      <c r="L31" s="7" t="str">
        <f t="shared" si="2"/>
        <v/>
      </c>
      <c r="M31" s="7" t="str">
        <f t="shared" si="3"/>
        <v/>
      </c>
      <c r="O31" s="15" t="str">
        <f t="shared" si="4"/>
        <v>Néant</v>
      </c>
      <c r="P31" s="18"/>
      <c r="Q31" s="17"/>
      <c r="R31" s="2" t="str">
        <f t="shared" si="5"/>
        <v/>
      </c>
      <c r="T31" s="2" t="str">
        <f t="shared" si="6"/>
        <v>renseigner CP</v>
      </c>
      <c r="U31" s="2" t="str">
        <f t="shared" si="7"/>
        <v/>
      </c>
      <c r="V31" s="2" t="str">
        <f t="shared" si="8"/>
        <v>renseigner CP</v>
      </c>
    </row>
    <row r="32" spans="1:22" x14ac:dyDescent="0.2">
      <c r="A32" t="s">
        <v>56</v>
      </c>
      <c r="E32" s="2" t="e">
        <f>+VLOOKUP(D32,Cadencier!$B$6:$D$38,2,0)</f>
        <v>#N/A</v>
      </c>
      <c r="F32" s="2" t="str">
        <f t="shared" si="0"/>
        <v/>
      </c>
      <c r="G32" s="2" t="e">
        <f>+VLOOKUP(D32,Cadencier!$B$6:$D$38,3,0)</f>
        <v>#N/A</v>
      </c>
      <c r="H32" s="2" t="str">
        <f t="shared" si="1"/>
        <v/>
      </c>
      <c r="I32" s="6"/>
      <c r="J32" s="27"/>
      <c r="K32" s="27"/>
      <c r="L32" s="7" t="str">
        <f t="shared" si="2"/>
        <v/>
      </c>
      <c r="M32" s="7" t="str">
        <f t="shared" si="3"/>
        <v/>
      </c>
      <c r="O32" s="15" t="str">
        <f t="shared" si="4"/>
        <v>Néant</v>
      </c>
      <c r="P32" s="18"/>
      <c r="Q32" s="17"/>
      <c r="R32" s="2" t="str">
        <f t="shared" si="5"/>
        <v/>
      </c>
      <c r="T32" s="2" t="str">
        <f t="shared" si="6"/>
        <v>renseigner CP</v>
      </c>
      <c r="U32" s="2" t="str">
        <f t="shared" si="7"/>
        <v/>
      </c>
      <c r="V32" s="2" t="str">
        <f t="shared" si="8"/>
        <v>renseigner CP</v>
      </c>
    </row>
    <row r="33" spans="1:22" x14ac:dyDescent="0.2">
      <c r="A33" t="s">
        <v>56</v>
      </c>
      <c r="E33" s="2" t="e">
        <f>+VLOOKUP(D33,Cadencier!$B$6:$D$38,2,0)</f>
        <v>#N/A</v>
      </c>
      <c r="F33" s="2" t="str">
        <f t="shared" si="0"/>
        <v/>
      </c>
      <c r="G33" s="2" t="e">
        <f>+VLOOKUP(D33,Cadencier!$B$6:$D$38,3,0)</f>
        <v>#N/A</v>
      </c>
      <c r="H33" s="2" t="str">
        <f t="shared" si="1"/>
        <v/>
      </c>
      <c r="I33" s="6"/>
      <c r="J33" s="27"/>
      <c r="K33" s="27"/>
      <c r="L33" s="7" t="str">
        <f t="shared" si="2"/>
        <v/>
      </c>
      <c r="M33" s="7" t="str">
        <f t="shared" si="3"/>
        <v/>
      </c>
      <c r="O33" s="15" t="str">
        <f t="shared" si="4"/>
        <v>Néant</v>
      </c>
      <c r="P33" s="18"/>
      <c r="Q33" s="17"/>
      <c r="R33" s="2" t="str">
        <f t="shared" si="5"/>
        <v/>
      </c>
      <c r="T33" s="2" t="str">
        <f t="shared" si="6"/>
        <v>renseigner CP</v>
      </c>
      <c r="U33" s="2" t="str">
        <f t="shared" si="7"/>
        <v/>
      </c>
      <c r="V33" s="2" t="str">
        <f t="shared" si="8"/>
        <v>renseigner CP</v>
      </c>
    </row>
    <row r="34" spans="1:22" x14ac:dyDescent="0.2">
      <c r="A34" t="s">
        <v>56</v>
      </c>
      <c r="E34" s="2" t="e">
        <f>+VLOOKUP(D34,Cadencier!$B$6:$D$38,2,0)</f>
        <v>#N/A</v>
      </c>
      <c r="F34" s="2" t="str">
        <f t="shared" si="0"/>
        <v/>
      </c>
      <c r="G34" s="2" t="e">
        <f>+VLOOKUP(D34,Cadencier!$B$6:$D$38,3,0)</f>
        <v>#N/A</v>
      </c>
      <c r="H34" s="2" t="str">
        <f t="shared" si="1"/>
        <v/>
      </c>
      <c r="I34" s="6"/>
      <c r="J34" s="27"/>
      <c r="K34" s="27"/>
      <c r="L34" s="7" t="str">
        <f t="shared" si="2"/>
        <v/>
      </c>
      <c r="M34" s="7" t="str">
        <f t="shared" si="3"/>
        <v/>
      </c>
      <c r="O34" s="15" t="str">
        <f t="shared" si="4"/>
        <v>Néant</v>
      </c>
      <c r="P34" s="18"/>
      <c r="Q34" s="17"/>
      <c r="R34" s="2" t="str">
        <f t="shared" si="5"/>
        <v/>
      </c>
      <c r="T34" s="2" t="str">
        <f t="shared" si="6"/>
        <v>renseigner CP</v>
      </c>
      <c r="U34" s="2" t="str">
        <f t="shared" si="7"/>
        <v/>
      </c>
      <c r="V34" s="2" t="str">
        <f t="shared" si="8"/>
        <v>renseigner CP</v>
      </c>
    </row>
    <row r="35" spans="1:22" x14ac:dyDescent="0.2">
      <c r="A35" t="s">
        <v>56</v>
      </c>
      <c r="E35" s="2" t="e">
        <f>+VLOOKUP(D35,Cadencier!$B$6:$D$38,2,0)</f>
        <v>#N/A</v>
      </c>
      <c r="F35" s="2" t="str">
        <f t="shared" si="0"/>
        <v/>
      </c>
      <c r="G35" s="2" t="e">
        <f>+VLOOKUP(D35,Cadencier!$B$6:$D$38,3,0)</f>
        <v>#N/A</v>
      </c>
      <c r="H35" s="2" t="str">
        <f t="shared" si="1"/>
        <v/>
      </c>
      <c r="I35" s="6"/>
      <c r="J35" s="27"/>
      <c r="K35" s="27"/>
      <c r="L35" s="7" t="str">
        <f t="shared" si="2"/>
        <v/>
      </c>
      <c r="M35" s="7" t="str">
        <f t="shared" si="3"/>
        <v/>
      </c>
      <c r="O35" s="15" t="str">
        <f t="shared" si="4"/>
        <v>Néant</v>
      </c>
      <c r="P35" s="18"/>
      <c r="Q35" s="17"/>
      <c r="R35" s="2" t="str">
        <f t="shared" si="5"/>
        <v/>
      </c>
      <c r="T35" s="2" t="str">
        <f t="shared" si="6"/>
        <v>renseigner CP</v>
      </c>
      <c r="U35" s="2" t="str">
        <f t="shared" si="7"/>
        <v/>
      </c>
      <c r="V35" s="2" t="str">
        <f t="shared" si="8"/>
        <v>renseigner CP</v>
      </c>
    </row>
    <row r="36" spans="1:22" x14ac:dyDescent="0.2">
      <c r="A36" t="s">
        <v>56</v>
      </c>
      <c r="E36" s="2" t="e">
        <f>+VLOOKUP(D36,Cadencier!$B$6:$D$38,2,0)</f>
        <v>#N/A</v>
      </c>
      <c r="F36" s="2" t="str">
        <f t="shared" si="0"/>
        <v/>
      </c>
      <c r="G36" s="2" t="e">
        <f>+VLOOKUP(D36,Cadencier!$B$6:$D$38,3,0)</f>
        <v>#N/A</v>
      </c>
      <c r="H36" s="2" t="str">
        <f t="shared" si="1"/>
        <v/>
      </c>
      <c r="I36" s="6"/>
      <c r="J36" s="27"/>
      <c r="K36" s="27"/>
      <c r="L36" s="7" t="str">
        <f t="shared" si="2"/>
        <v/>
      </c>
      <c r="M36" s="7" t="str">
        <f t="shared" si="3"/>
        <v/>
      </c>
      <c r="O36" s="15" t="str">
        <f t="shared" si="4"/>
        <v>Néant</v>
      </c>
      <c r="P36" s="18"/>
      <c r="Q36" s="17"/>
      <c r="R36" s="2" t="str">
        <f t="shared" si="5"/>
        <v/>
      </c>
      <c r="T36" s="2" t="str">
        <f t="shared" si="6"/>
        <v>renseigner CP</v>
      </c>
      <c r="U36" s="2" t="str">
        <f t="shared" si="7"/>
        <v/>
      </c>
      <c r="V36" s="2" t="str">
        <f t="shared" si="8"/>
        <v>renseigner CP</v>
      </c>
    </row>
    <row r="37" spans="1:22" x14ac:dyDescent="0.2">
      <c r="A37" t="s">
        <v>56</v>
      </c>
      <c r="E37" s="2" t="e">
        <f>+VLOOKUP(D37,Cadencier!$B$6:$D$38,2,0)</f>
        <v>#N/A</v>
      </c>
      <c r="F37" s="2" t="str">
        <f t="shared" si="0"/>
        <v/>
      </c>
      <c r="G37" s="2" t="e">
        <f>+VLOOKUP(D37,Cadencier!$B$6:$D$38,3,0)</f>
        <v>#N/A</v>
      </c>
      <c r="H37" s="2" t="str">
        <f t="shared" si="1"/>
        <v/>
      </c>
      <c r="I37" s="6"/>
      <c r="J37" s="27"/>
      <c r="K37" s="27"/>
      <c r="L37" s="7" t="str">
        <f t="shared" si="2"/>
        <v/>
      </c>
      <c r="M37" s="7" t="str">
        <f t="shared" si="3"/>
        <v/>
      </c>
      <c r="O37" s="15" t="str">
        <f t="shared" si="4"/>
        <v>Néant</v>
      </c>
      <c r="P37" s="18"/>
      <c r="Q37" s="17"/>
      <c r="R37" s="2" t="str">
        <f t="shared" si="5"/>
        <v/>
      </c>
      <c r="T37" s="2" t="str">
        <f t="shared" si="6"/>
        <v>renseigner CP</v>
      </c>
      <c r="U37" s="2" t="str">
        <f t="shared" si="7"/>
        <v/>
      </c>
      <c r="V37" s="2" t="str">
        <f t="shared" si="8"/>
        <v>renseigner CP</v>
      </c>
    </row>
    <row r="38" spans="1:22" x14ac:dyDescent="0.2">
      <c r="A38" t="s">
        <v>56</v>
      </c>
      <c r="E38" s="2" t="e">
        <f>+VLOOKUP(D38,Cadencier!$B$6:$D$38,2,0)</f>
        <v>#N/A</v>
      </c>
      <c r="F38" s="2" t="str">
        <f t="shared" si="0"/>
        <v/>
      </c>
      <c r="G38" s="2" t="e">
        <f>+VLOOKUP(D38,Cadencier!$B$6:$D$38,3,0)</f>
        <v>#N/A</v>
      </c>
      <c r="H38" s="2" t="str">
        <f t="shared" si="1"/>
        <v/>
      </c>
      <c r="I38" s="6"/>
      <c r="J38" s="27"/>
      <c r="K38" s="27"/>
      <c r="L38" s="7" t="str">
        <f t="shared" si="2"/>
        <v/>
      </c>
      <c r="M38" s="7" t="str">
        <f t="shared" si="3"/>
        <v/>
      </c>
      <c r="O38" s="15" t="str">
        <f t="shared" si="4"/>
        <v>Néant</v>
      </c>
      <c r="P38" s="18"/>
      <c r="Q38" s="17"/>
      <c r="R38" s="2" t="str">
        <f t="shared" si="5"/>
        <v/>
      </c>
      <c r="T38" s="2" t="str">
        <f t="shared" si="6"/>
        <v>renseigner CP</v>
      </c>
      <c r="U38" s="2" t="str">
        <f t="shared" si="7"/>
        <v/>
      </c>
      <c r="V38" s="2" t="str">
        <f t="shared" si="8"/>
        <v>renseigner CP</v>
      </c>
    </row>
    <row r="39" spans="1:22" x14ac:dyDescent="0.2">
      <c r="A39" t="s">
        <v>56</v>
      </c>
      <c r="E39" s="2" t="e">
        <f>+VLOOKUP(D39,Cadencier!$B$6:$D$38,2,0)</f>
        <v>#N/A</v>
      </c>
      <c r="F39" s="2" t="str">
        <f t="shared" si="0"/>
        <v/>
      </c>
      <c r="G39" s="2" t="e">
        <f>+VLOOKUP(D39,Cadencier!$B$6:$D$38,3,0)</f>
        <v>#N/A</v>
      </c>
      <c r="H39" s="2" t="str">
        <f t="shared" si="1"/>
        <v/>
      </c>
      <c r="I39" s="6"/>
      <c r="J39" s="27"/>
      <c r="K39" s="27"/>
      <c r="L39" s="7" t="str">
        <f t="shared" si="2"/>
        <v/>
      </c>
      <c r="M39" s="7" t="str">
        <f t="shared" si="3"/>
        <v/>
      </c>
      <c r="O39" s="15" t="str">
        <f t="shared" si="4"/>
        <v>Néant</v>
      </c>
      <c r="P39" s="18"/>
      <c r="Q39" s="17"/>
      <c r="R39" s="2" t="str">
        <f t="shared" si="5"/>
        <v/>
      </c>
      <c r="T39" s="2" t="str">
        <f t="shared" si="6"/>
        <v>renseigner CP</v>
      </c>
      <c r="U39" s="2" t="str">
        <f t="shared" si="7"/>
        <v/>
      </c>
      <c r="V39" s="2" t="str">
        <f t="shared" si="8"/>
        <v>renseigner CP</v>
      </c>
    </row>
    <row r="40" spans="1:22" ht="11.25" customHeight="1" x14ac:dyDescent="0.2">
      <c r="A40" t="s">
        <v>56</v>
      </c>
      <c r="E40" s="2" t="e">
        <f>+VLOOKUP(D40,Cadencier!$B$6:$D$38,2,0)</f>
        <v>#N/A</v>
      </c>
      <c r="F40" s="2" t="str">
        <f>+IF(ISNA(E40),"",E40)</f>
        <v/>
      </c>
      <c r="G40" s="2" t="e">
        <f>+VLOOKUP(D40,Cadencier!$B$6:$D$38,3,0)</f>
        <v>#N/A</v>
      </c>
      <c r="H40" s="2" t="str">
        <f>+IF(ISNA(G40),"",G40)</f>
        <v/>
      </c>
      <c r="I40" s="6"/>
      <c r="J40" s="27"/>
      <c r="K40" s="27"/>
      <c r="L40" s="7" t="str">
        <f>IF(I40="","",IF(I40="Fort",K40/F40,IF(I40="Faible",K40/H40)))</f>
        <v/>
      </c>
      <c r="M40" s="7" t="str">
        <f t="shared" si="3"/>
        <v/>
      </c>
      <c r="O40" s="15" t="str">
        <f>IF(N40="J7",25%,"Néant")</f>
        <v>Néant</v>
      </c>
      <c r="P40" s="18"/>
      <c r="Q40" s="17"/>
      <c r="R40" s="2" t="str">
        <f t="shared" si="5"/>
        <v/>
      </c>
      <c r="T40" s="2" t="str">
        <f>IF(S40="O",R40*10%+R40,IF(S40="N",R40,IF(S40="","renseigner CP")))</f>
        <v>renseigner CP</v>
      </c>
      <c r="U40" s="2" t="str">
        <f>IF($N40="J5",(M40+$Q40)*5*52,IF($N40="J6",(M40+$Q40)*6*52,IF($N40="J7",(M40+$Q40)*6*52+(M40+$Q40)*1*(100%+$O40)*52,IF(N40="Hebdo",(M40+$Q40)*1*52,IF(N40="Bi-Hebdo",(M40+$Q40)*2*52,IF(N40="M",(M40+$Q40)*12,IF(N40="Bi-M",(M40+$Q40)*2*12,IF(N40="Trim",(M40+$Q40)*4,IF(N40="Sem",(M40+$Q40)*2,IF(N40="An",(M40+$Q40)*1,IF(N40="","")))))))))))</f>
        <v/>
      </c>
      <c r="V40" s="2" t="str">
        <f>IF(S40="O",U40*10%+U40,IF(S40="N",U40,IF(S40="","renseigner CP")))</f>
        <v>renseigner CP</v>
      </c>
    </row>
    <row r="41" spans="1:22" ht="11.25" customHeight="1" x14ac:dyDescent="0.2">
      <c r="A41" t="s">
        <v>56</v>
      </c>
      <c r="E41" s="2" t="e">
        <f>+VLOOKUP(D41,Cadencier!$B$6:$D$38,2,0)</f>
        <v>#N/A</v>
      </c>
      <c r="F41" s="2" t="str">
        <f>+IF(ISNA(E41),"",E41)</f>
        <v/>
      </c>
      <c r="G41" s="2" t="e">
        <f>+VLOOKUP(D41,Cadencier!$B$6:$D$38,3,0)</f>
        <v>#N/A</v>
      </c>
      <c r="H41" s="2" t="str">
        <f>+IF(ISNA(G41),"",G41)</f>
        <v/>
      </c>
      <c r="I41" s="6"/>
      <c r="J41" s="27"/>
      <c r="K41" s="27"/>
      <c r="L41" s="7" t="str">
        <f>IF(I41="","",IF(I41="Fort",K41/F41,IF(I41="Faible",K41/H41)))</f>
        <v/>
      </c>
      <c r="M41" s="7" t="str">
        <f>IF(J41&lt;=0,"",K41/J41)</f>
        <v/>
      </c>
      <c r="O41" s="15" t="str">
        <f>IF(N41="J7",25%,"Néant")</f>
        <v>Néant</v>
      </c>
      <c r="P41" s="18"/>
      <c r="Q41" s="17"/>
      <c r="R41" s="2" t="str">
        <f t="shared" si="5"/>
        <v/>
      </c>
      <c r="T41" s="2" t="str">
        <f>IF(S41="O",R41*10%+R41,IF(S41="N",R41,IF(S41="","renseigner CP")))</f>
        <v>renseigner CP</v>
      </c>
      <c r="U41" s="2" t="str">
        <f>IF($N41="J5",(M41+$Q41)*5*52,IF($N41="J6",(M41+$Q41)*6*52,IF($N41="J7",(M41+$Q41)*6*52+(M41+$Q41)*1*(100%+$O41)*52,IF(N41="Hebdo",(M41+$Q41)*1*52,IF(N41="Bi-Hebdo",(M41+$Q41)*2*52,IF(N41="M",(M41+$Q41)*12,IF(N41="Bi-M",(M41+$Q41)*2*12,IF(N41="Trim",(M41+$Q41)*4,IF(N41="Sem",(M41+$Q41)*2,IF(N41="An",(M41+$Q41)*1,IF(N41="","")))))))))))</f>
        <v/>
      </c>
      <c r="V41" s="2" t="str">
        <f>IF(S41="O",U41*10%+U41,IF(S41="N",U41,IF(S41="","renseigner CP")))</f>
        <v>renseigner CP</v>
      </c>
    </row>
    <row r="42" spans="1:22" ht="11.25" customHeight="1" x14ac:dyDescent="0.2">
      <c r="A42" t="s">
        <v>56</v>
      </c>
      <c r="E42" s="2" t="e">
        <f>+VLOOKUP(D42,Cadencier!$B$6:$D$38,2,0)</f>
        <v>#N/A</v>
      </c>
      <c r="F42" s="2" t="str">
        <f>+IF(ISNA(E42),"",E42)</f>
        <v/>
      </c>
      <c r="G42" s="2" t="e">
        <f>+VLOOKUP(D42,Cadencier!$B$6:$D$38,3,0)</f>
        <v>#N/A</v>
      </c>
      <c r="H42" s="2" t="str">
        <f>+IF(ISNA(G42),"",G42)</f>
        <v/>
      </c>
      <c r="I42" s="6"/>
      <c r="J42" s="27"/>
      <c r="K42" s="27"/>
      <c r="L42" s="7" t="str">
        <f>IF(I42="","",IF(I42="Fort",K42/F42,IF(I42="Faible",K42/H42)))</f>
        <v/>
      </c>
      <c r="M42" s="7" t="str">
        <f>IF(J42&lt;=0,"",K42/J42)</f>
        <v/>
      </c>
      <c r="O42" s="15" t="str">
        <f>IF(N42="J7",25%,"Néant")</f>
        <v>Néant</v>
      </c>
      <c r="P42" s="18"/>
      <c r="Q42" s="17"/>
      <c r="R42" s="2" t="str">
        <f>IF($N42="J5",(L42+$Q42)*5*52,IF($N42="J6",(L42+$Q42)*6*52,IF($N42="J7",(L42+$Q42)*6*52+(L42+$Q42)*1*(100%+$O42)*52,IF(N42="Hebdo",(L42+$Q42)*1*52,IF(N42="Bi-Hebdo",(L42+$Q42)*2*52,IF(N42="M",(L42+$Q42)*12,IF(N42="Bi-M",(L42+$Q42)*2*12,IF(N42="Trim",(L42+$Q42)*4,IF(N42="Sem",(L42+$Q42)*2,IF(N42="An",(L42+$Q42)*1,IF(N42="","")))))))))))</f>
        <v/>
      </c>
      <c r="T42" s="2" t="str">
        <f>IF(S42="O",R42*10%+R42,IF(S42="N",R42,IF(S42="","renseigner CP")))</f>
        <v>renseigner CP</v>
      </c>
      <c r="U42" s="2" t="str">
        <f>IF($N42="J5",(M42+$Q42)*5*52,IF($N42="J6",(M42+$Q42)*6*52,IF($N42="J7",(M42+$Q42)*6*52+(M42+$Q42)*1*(100%+$O42)*52,IF(N42="Hebdo",(M42+$Q42)*1*52,IF(N42="Bi-Hebdo",(M42+$Q42)*2*52,IF(N42="M",(M42+$Q42)*12,IF(N42="Bi-M",(M42+$Q42)*2*12,IF(N42="Trim",(M42+$Q42)*4,IF(N42="Sem",(M42+$Q42)*2,IF(N42="An",(M42+$Q42)*1,IF(N42="","")))))))))))</f>
        <v/>
      </c>
      <c r="V42" s="2" t="str">
        <f>IF(S42="O",U42*10%+U42,IF(S42="N",U42,IF(S42="","renseigner CP")))</f>
        <v>renseigner CP</v>
      </c>
    </row>
    <row r="43" spans="1:22" x14ac:dyDescent="0.2">
      <c r="A43" t="s">
        <v>56</v>
      </c>
      <c r="D43" t="s">
        <v>0</v>
      </c>
      <c r="E43" s="2">
        <f>+VLOOKUP(D43,Cadencier!$B$6:$D$38,2,0)</f>
        <v>30</v>
      </c>
      <c r="F43" s="2">
        <f t="shared" si="0"/>
        <v>30</v>
      </c>
      <c r="G43" s="2">
        <f>+VLOOKUP(D43,Cadencier!$B$6:$D$38,3,0)</f>
        <v>40</v>
      </c>
      <c r="H43" s="2">
        <f t="shared" si="1"/>
        <v>40</v>
      </c>
      <c r="I43" s="6" t="s">
        <v>52</v>
      </c>
      <c r="J43" s="27">
        <v>40</v>
      </c>
      <c r="K43" s="27">
        <v>1000</v>
      </c>
      <c r="L43" s="7">
        <f t="shared" si="2"/>
        <v>25</v>
      </c>
      <c r="M43" s="7">
        <f t="shared" si="3"/>
        <v>25</v>
      </c>
      <c r="N43" t="s">
        <v>57</v>
      </c>
      <c r="O43" s="15">
        <f t="shared" si="4"/>
        <v>0.25</v>
      </c>
      <c r="P43" s="18" t="s">
        <v>58</v>
      </c>
      <c r="Q43" s="17">
        <v>0.15</v>
      </c>
      <c r="R43" s="2">
        <f t="shared" si="5"/>
        <v>9481.5499999999993</v>
      </c>
      <c r="T43" s="2" t="str">
        <f t="shared" si="6"/>
        <v>renseigner CP</v>
      </c>
      <c r="U43" s="2">
        <f t="shared" si="7"/>
        <v>9481.5499999999993</v>
      </c>
      <c r="V43" s="2" t="str">
        <f t="shared" si="8"/>
        <v>renseigner CP</v>
      </c>
    </row>
    <row r="44" spans="1:22" ht="12.75" x14ac:dyDescent="0.2">
      <c r="A44" s="28"/>
      <c r="B44" s="28"/>
      <c r="C44" s="28"/>
      <c r="D44" s="28" t="s">
        <v>50</v>
      </c>
      <c r="E44" s="28"/>
      <c r="F44" s="28"/>
      <c r="G44" s="28"/>
      <c r="H44" s="28"/>
      <c r="I44" s="29"/>
      <c r="J44" s="28"/>
      <c r="K44" s="28"/>
      <c r="L44" s="28"/>
      <c r="M44" s="28"/>
      <c r="N44" s="28"/>
      <c r="O44" s="28"/>
      <c r="P44" s="28"/>
      <c r="Q44" s="28"/>
      <c r="R44" s="30">
        <f ca="1">SUM(INDIRECT("r7:r"&amp;ROW()-1))</f>
        <v>9481.5499999999993</v>
      </c>
      <c r="S44" s="28"/>
      <c r="T44" s="30">
        <f ca="1">SUM(INDIRECT("t7:t"&amp;ROW()-1))</f>
        <v>0</v>
      </c>
      <c r="U44" s="30">
        <f ca="1">SUM(INDIRECT("u7:u"&amp;ROW()-1))</f>
        <v>9481.5499999999993</v>
      </c>
      <c r="V44" s="30">
        <f ca="1">SUM(INDIRECT("v7:v"&amp;ROW()-1))</f>
        <v>0</v>
      </c>
    </row>
  </sheetData>
  <mergeCells count="5">
    <mergeCell ref="E5:H5"/>
    <mergeCell ref="S6:T6"/>
    <mergeCell ref="P5:Q5"/>
    <mergeCell ref="R5:T5"/>
    <mergeCell ref="U5:W5"/>
  </mergeCells>
  <conditionalFormatting sqref="Q43 Q7:Q24 Q26:Q39">
    <cfRule type="expression" dxfId="5" priority="11" stopIfTrue="1">
      <formula>P7&lt;&gt;"O"</formula>
    </cfRule>
  </conditionalFormatting>
  <conditionalFormatting sqref="Q40">
    <cfRule type="expression" dxfId="4" priority="5" stopIfTrue="1">
      <formula>P40&lt;&gt;"O"</formula>
    </cfRule>
  </conditionalFormatting>
  <conditionalFormatting sqref="Q25">
    <cfRule type="expression" dxfId="3" priority="3" stopIfTrue="1">
      <formula>P25&lt;&gt;"O"</formula>
    </cfRule>
  </conditionalFormatting>
  <conditionalFormatting sqref="Q41">
    <cfRule type="expression" dxfId="2" priority="2" stopIfTrue="1">
      <formula>P41&lt;&gt;"O"</formula>
    </cfRule>
  </conditionalFormatting>
  <conditionalFormatting sqref="Q42">
    <cfRule type="expression" dxfId="0" priority="1" stopIfTrue="1">
      <formula>P42&lt;&gt;"O"</formula>
    </cfRule>
  </conditionalFormatting>
  <dataValidations count="4">
    <dataValidation type="list" allowBlank="1" showInputMessage="1" showErrorMessage="1" sqref="I7:I43">
      <formula1>"Faible,Fort"</formula1>
    </dataValidation>
    <dataValidation type="list" allowBlank="1" showInputMessage="1" showErrorMessage="1" sqref="N7:N43">
      <formula1>"J5,J6,J7,Hebdo,Bi-Hebdo, M,Bi-M,Trim,Sem,An"</formula1>
    </dataValidation>
    <dataValidation type="list" allowBlank="1" showInputMessage="1" showErrorMessage="1" sqref="P7:P43 S7:S43">
      <formula1>"O,N"</formula1>
    </dataValidation>
    <dataValidation type="custom" errorStyle="information" operator="equal" showInputMessage="1" showErrorMessage="1" sqref="Q7:Q43">
      <formula1>P7="O"</formula1>
    </dataValidation>
  </dataValidations>
  <pageMargins left="0.7" right="0.7" top="0.75" bottom="0.75" header="0.3" footer="0.3"/>
  <pageSetup scale="76" orientation="landscape" cellComments="atEnd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Cadencier!$B$6:$B$38</xm:f>
          </x14:formula1>
          <xm:sqref>D7:D43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3" sqref="B3"/>
    </sheetView>
  </sheetViews>
  <sheetFormatPr baseColWidth="10" defaultRowHeight="11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Cadencier</vt:lpstr>
      <vt:lpstr>Moyenne de rendement nettoyage</vt:lpstr>
      <vt:lpstr>Tableau de calcul de salaires</vt:lpstr>
      <vt:lpstr>Feuil3</vt:lpstr>
      <vt:lpstr>'Moyenne de rendement nettoyage'!Zone_d_impression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Axoleo</dc:creator>
  <cp:lastModifiedBy>Axoleo</cp:lastModifiedBy>
  <cp:lastPrinted>2011-07-09T13:42:53Z</cp:lastPrinted>
  <dcterms:created xsi:type="dcterms:W3CDTF">2011-07-07T09:34:18Z</dcterms:created>
  <dcterms:modified xsi:type="dcterms:W3CDTF">2011-07-10T08:45:26Z</dcterms:modified>
</cp:coreProperties>
</file>