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axlfs\Downloads\"/>
    </mc:Choice>
  </mc:AlternateContent>
  <xr:revisionPtr revIDLastSave="0" documentId="13_ncr:1_{6D31C31B-DADF-4C31-9E8B-15F0C9CC0B70}" xr6:coauthVersionLast="47" xr6:coauthVersionMax="47" xr10:uidLastSave="{00000000-0000-0000-0000-000000000000}"/>
  <bookViews>
    <workbookView xWindow="-110" yWindow="-110" windowWidth="19420" windowHeight="11500" xr2:uid="{78A62405-CF3E-413E-9B01-7D40F2CAE7F1}"/>
  </bookViews>
  <sheets>
    <sheet name="Tool" sheetId="1" r:id="rId1"/>
  </sheets>
  <externalReferences>
    <externalReference r:id="rId2"/>
    <externalReference r:id="rId3"/>
  </externalReferences>
  <definedNames>
    <definedName name="année_dyn">OFFSET(Tool!$S$6,0,0,COUNTA(Tool!$S:$S)-1)</definedName>
    <definedName name="f_cons" localSheetId="0">OFFSET(#REF!,0,0,COUNTA(#REF!),1)</definedName>
    <definedName name="f_cons">OFFSET(p_cons,0,0,COUNTA(l_cons),1)</definedName>
    <definedName name="intérêt_dyn">OFFSET('[2]Simulation Avie'!$M$7,0,0,COUNT('[2]Simulation Avie'!$M:$M))</definedName>
    <definedName name="intérêts_dyn">OFFSET(Tool!$AL$6,0,0,COUNTA(Tool!$AL:$AL))</definedName>
    <definedName name="l_cons">#REF!</definedName>
    <definedName name="nbMaxSolutions" localSheetId="0">#REF!</definedName>
    <definedName name="nbMaxSolutions">#REF!</definedName>
    <definedName name="nbTermesMaxi" localSheetId="0">#REF!</definedName>
    <definedName name="nbTermesMaxi">#REF!</definedName>
    <definedName name="nbTermesmini" localSheetId="0">#REF!</definedName>
    <definedName name="nbTermesmini">#REF!</definedName>
    <definedName name="p_cons">#REF!</definedName>
    <definedName name="précision" localSheetId="0">#REF!</definedName>
    <definedName name="précision">#REF!</definedName>
    <definedName name="Prestations" localSheetId="0">#REF!</definedName>
    <definedName name="Prestations">#REF!</definedName>
    <definedName name="Print_Area" localSheetId="0">Tool!#REF!</definedName>
    <definedName name="produits" localSheetId="0">#REF!</definedName>
    <definedName name="produits">#REF!</definedName>
    <definedName name="puhtv" localSheetId="0">#REF!</definedName>
    <definedName name="puhtv">#REF!</definedName>
    <definedName name="sommeCible" localSheetId="0">#REF!</definedName>
    <definedName name="sommeCible">#REF!</definedName>
    <definedName name="versement_dyn">OFFSET('[2]Simulation Avie'!$L$7,0,0,COUNT('[2]Simulation Avie'!$L:$L))</definedName>
    <definedName name="versndf_dyn">OFFSET(Tool!$AK$6,0,0,COUNTA(Tool!$AK:$AK))</definedName>
    <definedName name="_xlnm.Print_Area" localSheetId="0">Tool!#REF!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606" i="1" l="1"/>
  <c r="O606" i="1"/>
  <c r="N606" i="1"/>
  <c r="M606" i="1"/>
  <c r="L606" i="1"/>
  <c r="K606" i="1"/>
  <c r="J606" i="1"/>
  <c r="I606" i="1"/>
  <c r="H606" i="1"/>
  <c r="G606" i="1"/>
  <c r="F606" i="1"/>
  <c r="E606" i="1"/>
  <c r="D606" i="1"/>
  <c r="C606" i="1"/>
  <c r="P605" i="1"/>
  <c r="O605" i="1"/>
  <c r="N605" i="1"/>
  <c r="M605" i="1"/>
  <c r="L605" i="1"/>
  <c r="K605" i="1"/>
  <c r="J605" i="1"/>
  <c r="I605" i="1"/>
  <c r="H605" i="1"/>
  <c r="G605" i="1"/>
  <c r="F605" i="1"/>
  <c r="E605" i="1"/>
  <c r="D605" i="1"/>
  <c r="C605" i="1"/>
  <c r="P604" i="1"/>
  <c r="O604" i="1"/>
  <c r="N604" i="1"/>
  <c r="M604" i="1"/>
  <c r="L604" i="1"/>
  <c r="K604" i="1"/>
  <c r="J604" i="1"/>
  <c r="I604" i="1"/>
  <c r="H604" i="1"/>
  <c r="G604" i="1"/>
  <c r="F604" i="1"/>
  <c r="E604" i="1"/>
  <c r="D604" i="1"/>
  <c r="C604" i="1"/>
  <c r="P603" i="1"/>
  <c r="O603" i="1"/>
  <c r="N603" i="1"/>
  <c r="M603" i="1"/>
  <c r="L603" i="1"/>
  <c r="K603" i="1"/>
  <c r="J603" i="1"/>
  <c r="I603" i="1"/>
  <c r="H603" i="1"/>
  <c r="G603" i="1"/>
  <c r="F603" i="1"/>
  <c r="E603" i="1"/>
  <c r="D603" i="1"/>
  <c r="C603" i="1"/>
  <c r="P602" i="1"/>
  <c r="O602" i="1"/>
  <c r="N602" i="1"/>
  <c r="M602" i="1"/>
  <c r="L602" i="1"/>
  <c r="K602" i="1"/>
  <c r="J602" i="1"/>
  <c r="I602" i="1"/>
  <c r="H602" i="1"/>
  <c r="G602" i="1"/>
  <c r="F602" i="1"/>
  <c r="E602" i="1"/>
  <c r="D602" i="1"/>
  <c r="C602" i="1"/>
  <c r="P601" i="1"/>
  <c r="O601" i="1"/>
  <c r="N601" i="1"/>
  <c r="M601" i="1"/>
  <c r="L601" i="1"/>
  <c r="K601" i="1"/>
  <c r="J601" i="1"/>
  <c r="I601" i="1"/>
  <c r="H601" i="1"/>
  <c r="G601" i="1"/>
  <c r="F601" i="1"/>
  <c r="E601" i="1"/>
  <c r="D601" i="1"/>
  <c r="C601" i="1"/>
  <c r="P600" i="1"/>
  <c r="O600" i="1"/>
  <c r="N600" i="1"/>
  <c r="M600" i="1"/>
  <c r="L600" i="1"/>
  <c r="K600" i="1"/>
  <c r="J600" i="1"/>
  <c r="I600" i="1"/>
  <c r="H600" i="1"/>
  <c r="G600" i="1"/>
  <c r="F600" i="1"/>
  <c r="E600" i="1"/>
  <c r="D600" i="1"/>
  <c r="C600" i="1"/>
  <c r="P599" i="1"/>
  <c r="O599" i="1"/>
  <c r="N599" i="1"/>
  <c r="M599" i="1"/>
  <c r="L599" i="1"/>
  <c r="K599" i="1"/>
  <c r="J599" i="1"/>
  <c r="I599" i="1"/>
  <c r="H599" i="1"/>
  <c r="G599" i="1"/>
  <c r="F599" i="1"/>
  <c r="E599" i="1"/>
  <c r="D599" i="1"/>
  <c r="C599" i="1"/>
  <c r="P598" i="1"/>
  <c r="O598" i="1"/>
  <c r="N598" i="1"/>
  <c r="M598" i="1"/>
  <c r="L598" i="1"/>
  <c r="K598" i="1"/>
  <c r="J598" i="1"/>
  <c r="I598" i="1"/>
  <c r="H598" i="1"/>
  <c r="G598" i="1"/>
  <c r="F598" i="1"/>
  <c r="E598" i="1"/>
  <c r="D598" i="1"/>
  <c r="C598" i="1"/>
  <c r="P597" i="1"/>
  <c r="O597" i="1"/>
  <c r="N597" i="1"/>
  <c r="M597" i="1"/>
  <c r="L597" i="1"/>
  <c r="K597" i="1"/>
  <c r="J597" i="1"/>
  <c r="I597" i="1"/>
  <c r="H597" i="1"/>
  <c r="G597" i="1"/>
  <c r="F597" i="1"/>
  <c r="E597" i="1"/>
  <c r="D597" i="1"/>
  <c r="C597" i="1"/>
  <c r="P596" i="1"/>
  <c r="O596" i="1"/>
  <c r="N596" i="1"/>
  <c r="M596" i="1"/>
  <c r="L596" i="1"/>
  <c r="K596" i="1"/>
  <c r="J596" i="1"/>
  <c r="I596" i="1"/>
  <c r="H596" i="1"/>
  <c r="G596" i="1"/>
  <c r="F596" i="1"/>
  <c r="E596" i="1"/>
  <c r="D596" i="1"/>
  <c r="C596" i="1"/>
  <c r="P595" i="1"/>
  <c r="O595" i="1"/>
  <c r="N595" i="1"/>
  <c r="M595" i="1"/>
  <c r="L595" i="1"/>
  <c r="K595" i="1"/>
  <c r="J595" i="1"/>
  <c r="I595" i="1"/>
  <c r="H595" i="1"/>
  <c r="G595" i="1"/>
  <c r="F595" i="1"/>
  <c r="E595" i="1"/>
  <c r="D595" i="1"/>
  <c r="C595" i="1"/>
  <c r="P594" i="1"/>
  <c r="O594" i="1"/>
  <c r="N594" i="1"/>
  <c r="M594" i="1"/>
  <c r="L594" i="1"/>
  <c r="K594" i="1"/>
  <c r="J594" i="1"/>
  <c r="I594" i="1"/>
  <c r="H594" i="1"/>
  <c r="G594" i="1"/>
  <c r="F594" i="1"/>
  <c r="E594" i="1"/>
  <c r="D594" i="1"/>
  <c r="C594" i="1"/>
  <c r="P593" i="1"/>
  <c r="O593" i="1"/>
  <c r="N593" i="1"/>
  <c r="M593" i="1"/>
  <c r="L593" i="1"/>
  <c r="K593" i="1"/>
  <c r="J593" i="1"/>
  <c r="I593" i="1"/>
  <c r="H593" i="1"/>
  <c r="G593" i="1"/>
  <c r="F593" i="1"/>
  <c r="E593" i="1"/>
  <c r="D593" i="1"/>
  <c r="C593" i="1"/>
  <c r="P592" i="1"/>
  <c r="O592" i="1"/>
  <c r="N592" i="1"/>
  <c r="M592" i="1"/>
  <c r="L592" i="1"/>
  <c r="K592" i="1"/>
  <c r="J592" i="1"/>
  <c r="I592" i="1"/>
  <c r="H592" i="1"/>
  <c r="G592" i="1"/>
  <c r="F592" i="1"/>
  <c r="E592" i="1"/>
  <c r="D592" i="1"/>
  <c r="C592" i="1"/>
  <c r="P591" i="1"/>
  <c r="O591" i="1"/>
  <c r="N591" i="1"/>
  <c r="M591" i="1"/>
  <c r="L591" i="1"/>
  <c r="K591" i="1"/>
  <c r="J591" i="1"/>
  <c r="I591" i="1"/>
  <c r="H591" i="1"/>
  <c r="G591" i="1"/>
  <c r="F591" i="1"/>
  <c r="E591" i="1"/>
  <c r="D591" i="1"/>
  <c r="C591" i="1"/>
  <c r="P590" i="1"/>
  <c r="O590" i="1"/>
  <c r="N590" i="1"/>
  <c r="M590" i="1"/>
  <c r="L590" i="1"/>
  <c r="K590" i="1"/>
  <c r="J590" i="1"/>
  <c r="I590" i="1"/>
  <c r="H590" i="1"/>
  <c r="G590" i="1"/>
  <c r="F590" i="1"/>
  <c r="E590" i="1"/>
  <c r="D590" i="1"/>
  <c r="C590" i="1"/>
  <c r="P589" i="1"/>
  <c r="O589" i="1"/>
  <c r="N589" i="1"/>
  <c r="M589" i="1"/>
  <c r="L589" i="1"/>
  <c r="K589" i="1"/>
  <c r="J589" i="1"/>
  <c r="I589" i="1"/>
  <c r="H589" i="1"/>
  <c r="G589" i="1"/>
  <c r="F589" i="1"/>
  <c r="E589" i="1"/>
  <c r="D589" i="1"/>
  <c r="C589" i="1"/>
  <c r="P588" i="1"/>
  <c r="O588" i="1"/>
  <c r="N588" i="1"/>
  <c r="M588" i="1"/>
  <c r="L588" i="1"/>
  <c r="K588" i="1"/>
  <c r="J588" i="1"/>
  <c r="I588" i="1"/>
  <c r="H588" i="1"/>
  <c r="G588" i="1"/>
  <c r="F588" i="1"/>
  <c r="E588" i="1"/>
  <c r="D588" i="1"/>
  <c r="C588" i="1"/>
  <c r="P587" i="1"/>
  <c r="O587" i="1"/>
  <c r="N587" i="1"/>
  <c r="M587" i="1"/>
  <c r="L587" i="1"/>
  <c r="K587" i="1"/>
  <c r="J587" i="1"/>
  <c r="I587" i="1"/>
  <c r="H587" i="1"/>
  <c r="G587" i="1"/>
  <c r="F587" i="1"/>
  <c r="E587" i="1"/>
  <c r="D587" i="1"/>
  <c r="C587" i="1"/>
  <c r="P586" i="1"/>
  <c r="O586" i="1"/>
  <c r="N586" i="1"/>
  <c r="M586" i="1"/>
  <c r="L586" i="1"/>
  <c r="K586" i="1"/>
  <c r="J586" i="1"/>
  <c r="I586" i="1"/>
  <c r="H586" i="1"/>
  <c r="G586" i="1"/>
  <c r="F586" i="1"/>
  <c r="E586" i="1"/>
  <c r="D586" i="1"/>
  <c r="C586" i="1"/>
  <c r="P585" i="1"/>
  <c r="O585" i="1"/>
  <c r="N585" i="1"/>
  <c r="M585" i="1"/>
  <c r="L585" i="1"/>
  <c r="K585" i="1"/>
  <c r="J585" i="1"/>
  <c r="I585" i="1"/>
  <c r="H585" i="1"/>
  <c r="G585" i="1"/>
  <c r="F585" i="1"/>
  <c r="E585" i="1"/>
  <c r="D585" i="1"/>
  <c r="C585" i="1"/>
  <c r="P584" i="1"/>
  <c r="O584" i="1"/>
  <c r="N584" i="1"/>
  <c r="M584" i="1"/>
  <c r="L584" i="1"/>
  <c r="K584" i="1"/>
  <c r="J584" i="1"/>
  <c r="I584" i="1"/>
  <c r="H584" i="1"/>
  <c r="G584" i="1"/>
  <c r="F584" i="1"/>
  <c r="E584" i="1"/>
  <c r="D584" i="1"/>
  <c r="C584" i="1"/>
  <c r="P583" i="1"/>
  <c r="O583" i="1"/>
  <c r="N583" i="1"/>
  <c r="M583" i="1"/>
  <c r="L583" i="1"/>
  <c r="K583" i="1"/>
  <c r="J583" i="1"/>
  <c r="I583" i="1"/>
  <c r="H583" i="1"/>
  <c r="G583" i="1"/>
  <c r="F583" i="1"/>
  <c r="E583" i="1"/>
  <c r="D583" i="1"/>
  <c r="C583" i="1"/>
  <c r="P582" i="1"/>
  <c r="O582" i="1"/>
  <c r="N582" i="1"/>
  <c r="M582" i="1"/>
  <c r="L582" i="1"/>
  <c r="K582" i="1"/>
  <c r="J582" i="1"/>
  <c r="I582" i="1"/>
  <c r="H582" i="1"/>
  <c r="G582" i="1"/>
  <c r="F582" i="1"/>
  <c r="E582" i="1"/>
  <c r="D582" i="1"/>
  <c r="C582" i="1"/>
  <c r="P581" i="1"/>
  <c r="O581" i="1"/>
  <c r="N581" i="1"/>
  <c r="M581" i="1"/>
  <c r="L581" i="1"/>
  <c r="K581" i="1"/>
  <c r="J581" i="1"/>
  <c r="I581" i="1"/>
  <c r="H581" i="1"/>
  <c r="G581" i="1"/>
  <c r="F581" i="1"/>
  <c r="E581" i="1"/>
  <c r="D581" i="1"/>
  <c r="C581" i="1"/>
  <c r="P580" i="1"/>
  <c r="O580" i="1"/>
  <c r="N580" i="1"/>
  <c r="M580" i="1"/>
  <c r="L580" i="1"/>
  <c r="K580" i="1"/>
  <c r="J580" i="1"/>
  <c r="I580" i="1"/>
  <c r="H580" i="1"/>
  <c r="G580" i="1"/>
  <c r="F580" i="1"/>
  <c r="E580" i="1"/>
  <c r="D580" i="1"/>
  <c r="C580" i="1"/>
  <c r="P579" i="1"/>
  <c r="O579" i="1"/>
  <c r="N579" i="1"/>
  <c r="M579" i="1"/>
  <c r="L579" i="1"/>
  <c r="K579" i="1"/>
  <c r="J579" i="1"/>
  <c r="I579" i="1"/>
  <c r="H579" i="1"/>
  <c r="G579" i="1"/>
  <c r="F579" i="1"/>
  <c r="E579" i="1"/>
  <c r="D579" i="1"/>
  <c r="C579" i="1"/>
  <c r="P578" i="1"/>
  <c r="O578" i="1"/>
  <c r="N578" i="1"/>
  <c r="M578" i="1"/>
  <c r="L578" i="1"/>
  <c r="K578" i="1"/>
  <c r="J578" i="1"/>
  <c r="I578" i="1"/>
  <c r="H578" i="1"/>
  <c r="G578" i="1"/>
  <c r="F578" i="1"/>
  <c r="E578" i="1"/>
  <c r="D578" i="1"/>
  <c r="C578" i="1"/>
  <c r="P577" i="1"/>
  <c r="O577" i="1"/>
  <c r="N577" i="1"/>
  <c r="M577" i="1"/>
  <c r="L577" i="1"/>
  <c r="K577" i="1"/>
  <c r="J577" i="1"/>
  <c r="I577" i="1"/>
  <c r="H577" i="1"/>
  <c r="G577" i="1"/>
  <c r="F577" i="1"/>
  <c r="E577" i="1"/>
  <c r="D577" i="1"/>
  <c r="C577" i="1"/>
  <c r="P576" i="1"/>
  <c r="O576" i="1"/>
  <c r="N576" i="1"/>
  <c r="M576" i="1"/>
  <c r="L576" i="1"/>
  <c r="K576" i="1"/>
  <c r="J576" i="1"/>
  <c r="I576" i="1"/>
  <c r="H576" i="1"/>
  <c r="G576" i="1"/>
  <c r="F576" i="1"/>
  <c r="E576" i="1"/>
  <c r="D576" i="1"/>
  <c r="C576" i="1"/>
  <c r="P575" i="1"/>
  <c r="O575" i="1"/>
  <c r="N575" i="1"/>
  <c r="M575" i="1"/>
  <c r="L575" i="1"/>
  <c r="K575" i="1"/>
  <c r="J575" i="1"/>
  <c r="I575" i="1"/>
  <c r="H575" i="1"/>
  <c r="G575" i="1"/>
  <c r="F575" i="1"/>
  <c r="E575" i="1"/>
  <c r="D575" i="1"/>
  <c r="C575" i="1"/>
  <c r="P574" i="1"/>
  <c r="O574" i="1"/>
  <c r="N574" i="1"/>
  <c r="M574" i="1"/>
  <c r="L574" i="1"/>
  <c r="K574" i="1"/>
  <c r="J574" i="1"/>
  <c r="I574" i="1"/>
  <c r="H574" i="1"/>
  <c r="G574" i="1"/>
  <c r="F574" i="1"/>
  <c r="E574" i="1"/>
  <c r="D574" i="1"/>
  <c r="C574" i="1"/>
  <c r="P573" i="1"/>
  <c r="O573" i="1"/>
  <c r="N573" i="1"/>
  <c r="M573" i="1"/>
  <c r="L573" i="1"/>
  <c r="K573" i="1"/>
  <c r="J573" i="1"/>
  <c r="I573" i="1"/>
  <c r="H573" i="1"/>
  <c r="G573" i="1"/>
  <c r="F573" i="1"/>
  <c r="E573" i="1"/>
  <c r="D573" i="1"/>
  <c r="C573" i="1"/>
  <c r="P572" i="1"/>
  <c r="O572" i="1"/>
  <c r="N572" i="1"/>
  <c r="M572" i="1"/>
  <c r="L572" i="1"/>
  <c r="K572" i="1"/>
  <c r="J572" i="1"/>
  <c r="I572" i="1"/>
  <c r="H572" i="1"/>
  <c r="G572" i="1"/>
  <c r="F572" i="1"/>
  <c r="E572" i="1"/>
  <c r="D572" i="1"/>
  <c r="C572" i="1"/>
  <c r="P571" i="1"/>
  <c r="O571" i="1"/>
  <c r="N571" i="1"/>
  <c r="M571" i="1"/>
  <c r="L571" i="1"/>
  <c r="K571" i="1"/>
  <c r="J571" i="1"/>
  <c r="I571" i="1"/>
  <c r="H571" i="1"/>
  <c r="G571" i="1"/>
  <c r="F571" i="1"/>
  <c r="E571" i="1"/>
  <c r="D571" i="1"/>
  <c r="C571" i="1"/>
  <c r="P570" i="1"/>
  <c r="O570" i="1"/>
  <c r="N570" i="1"/>
  <c r="M570" i="1"/>
  <c r="L570" i="1"/>
  <c r="K570" i="1"/>
  <c r="J570" i="1"/>
  <c r="I570" i="1"/>
  <c r="H570" i="1"/>
  <c r="G570" i="1"/>
  <c r="F570" i="1"/>
  <c r="E570" i="1"/>
  <c r="D570" i="1"/>
  <c r="C570" i="1"/>
  <c r="P569" i="1"/>
  <c r="O569" i="1"/>
  <c r="N569" i="1"/>
  <c r="M569" i="1"/>
  <c r="L569" i="1"/>
  <c r="K569" i="1"/>
  <c r="J569" i="1"/>
  <c r="I569" i="1"/>
  <c r="H569" i="1"/>
  <c r="G569" i="1"/>
  <c r="F569" i="1"/>
  <c r="E569" i="1"/>
  <c r="D569" i="1"/>
  <c r="C569" i="1"/>
  <c r="P568" i="1"/>
  <c r="O568" i="1"/>
  <c r="N568" i="1"/>
  <c r="M568" i="1"/>
  <c r="L568" i="1"/>
  <c r="K568" i="1"/>
  <c r="J568" i="1"/>
  <c r="I568" i="1"/>
  <c r="H568" i="1"/>
  <c r="G568" i="1"/>
  <c r="F568" i="1"/>
  <c r="E568" i="1"/>
  <c r="D568" i="1"/>
  <c r="C568" i="1"/>
  <c r="P567" i="1"/>
  <c r="O567" i="1"/>
  <c r="N567" i="1"/>
  <c r="M567" i="1"/>
  <c r="L567" i="1"/>
  <c r="K567" i="1"/>
  <c r="J567" i="1"/>
  <c r="I567" i="1"/>
  <c r="H567" i="1"/>
  <c r="G567" i="1"/>
  <c r="F567" i="1"/>
  <c r="E567" i="1"/>
  <c r="D567" i="1"/>
  <c r="C567" i="1"/>
  <c r="P566" i="1"/>
  <c r="O566" i="1"/>
  <c r="N566" i="1"/>
  <c r="M566" i="1"/>
  <c r="L566" i="1"/>
  <c r="K566" i="1"/>
  <c r="J566" i="1"/>
  <c r="I566" i="1"/>
  <c r="H566" i="1"/>
  <c r="G566" i="1"/>
  <c r="F566" i="1"/>
  <c r="E566" i="1"/>
  <c r="D566" i="1"/>
  <c r="C566" i="1"/>
  <c r="P565" i="1"/>
  <c r="O565" i="1"/>
  <c r="N565" i="1"/>
  <c r="M565" i="1"/>
  <c r="L565" i="1"/>
  <c r="K565" i="1"/>
  <c r="J565" i="1"/>
  <c r="I565" i="1"/>
  <c r="H565" i="1"/>
  <c r="G565" i="1"/>
  <c r="F565" i="1"/>
  <c r="E565" i="1"/>
  <c r="D565" i="1"/>
  <c r="C565" i="1"/>
  <c r="P564" i="1"/>
  <c r="O564" i="1"/>
  <c r="N564" i="1"/>
  <c r="M564" i="1"/>
  <c r="L564" i="1"/>
  <c r="K564" i="1"/>
  <c r="J564" i="1"/>
  <c r="I564" i="1"/>
  <c r="H564" i="1"/>
  <c r="G564" i="1"/>
  <c r="F564" i="1"/>
  <c r="E564" i="1"/>
  <c r="D564" i="1"/>
  <c r="C564" i="1"/>
  <c r="P563" i="1"/>
  <c r="O563" i="1"/>
  <c r="N563" i="1"/>
  <c r="M563" i="1"/>
  <c r="L563" i="1"/>
  <c r="K563" i="1"/>
  <c r="J563" i="1"/>
  <c r="I563" i="1"/>
  <c r="H563" i="1"/>
  <c r="G563" i="1"/>
  <c r="F563" i="1"/>
  <c r="E563" i="1"/>
  <c r="D563" i="1"/>
  <c r="C563" i="1"/>
  <c r="P562" i="1"/>
  <c r="O562" i="1"/>
  <c r="N562" i="1"/>
  <c r="M562" i="1"/>
  <c r="L562" i="1"/>
  <c r="K562" i="1"/>
  <c r="J562" i="1"/>
  <c r="I562" i="1"/>
  <c r="H562" i="1"/>
  <c r="G562" i="1"/>
  <c r="F562" i="1"/>
  <c r="E562" i="1"/>
  <c r="D562" i="1"/>
  <c r="C562" i="1"/>
  <c r="P561" i="1"/>
  <c r="O561" i="1"/>
  <c r="N561" i="1"/>
  <c r="M561" i="1"/>
  <c r="L561" i="1"/>
  <c r="K561" i="1"/>
  <c r="J561" i="1"/>
  <c r="I561" i="1"/>
  <c r="H561" i="1"/>
  <c r="G561" i="1"/>
  <c r="F561" i="1"/>
  <c r="E561" i="1"/>
  <c r="D561" i="1"/>
  <c r="C561" i="1"/>
  <c r="P560" i="1"/>
  <c r="O560" i="1"/>
  <c r="N560" i="1"/>
  <c r="M560" i="1"/>
  <c r="L560" i="1"/>
  <c r="K560" i="1"/>
  <c r="J560" i="1"/>
  <c r="I560" i="1"/>
  <c r="H560" i="1"/>
  <c r="G560" i="1"/>
  <c r="F560" i="1"/>
  <c r="E560" i="1"/>
  <c r="D560" i="1"/>
  <c r="C560" i="1"/>
  <c r="P559" i="1"/>
  <c r="O559" i="1"/>
  <c r="N559" i="1"/>
  <c r="M559" i="1"/>
  <c r="L559" i="1"/>
  <c r="K559" i="1"/>
  <c r="J559" i="1"/>
  <c r="I559" i="1"/>
  <c r="H559" i="1"/>
  <c r="G559" i="1"/>
  <c r="F559" i="1"/>
  <c r="E559" i="1"/>
  <c r="D559" i="1"/>
  <c r="C559" i="1"/>
  <c r="P558" i="1"/>
  <c r="O558" i="1"/>
  <c r="N558" i="1"/>
  <c r="M558" i="1"/>
  <c r="L558" i="1"/>
  <c r="K558" i="1"/>
  <c r="J558" i="1"/>
  <c r="I558" i="1"/>
  <c r="H558" i="1"/>
  <c r="G558" i="1"/>
  <c r="F558" i="1"/>
  <c r="E558" i="1"/>
  <c r="D558" i="1"/>
  <c r="C558" i="1"/>
  <c r="P557" i="1"/>
  <c r="O557" i="1"/>
  <c r="N557" i="1"/>
  <c r="M557" i="1"/>
  <c r="L557" i="1"/>
  <c r="K557" i="1"/>
  <c r="J557" i="1"/>
  <c r="I557" i="1"/>
  <c r="H557" i="1"/>
  <c r="G557" i="1"/>
  <c r="F557" i="1"/>
  <c r="E557" i="1"/>
  <c r="D557" i="1"/>
  <c r="C557" i="1"/>
  <c r="P556" i="1"/>
  <c r="O556" i="1"/>
  <c r="N556" i="1"/>
  <c r="M556" i="1"/>
  <c r="L556" i="1"/>
  <c r="K556" i="1"/>
  <c r="J556" i="1"/>
  <c r="I556" i="1"/>
  <c r="H556" i="1"/>
  <c r="G556" i="1"/>
  <c r="F556" i="1"/>
  <c r="E556" i="1"/>
  <c r="D556" i="1"/>
  <c r="C556" i="1"/>
  <c r="P555" i="1"/>
  <c r="O555" i="1"/>
  <c r="N555" i="1"/>
  <c r="M555" i="1"/>
  <c r="L555" i="1"/>
  <c r="K555" i="1"/>
  <c r="J555" i="1"/>
  <c r="I555" i="1"/>
  <c r="H555" i="1"/>
  <c r="G555" i="1"/>
  <c r="F555" i="1"/>
  <c r="E555" i="1"/>
  <c r="D555" i="1"/>
  <c r="C555" i="1"/>
  <c r="P554" i="1"/>
  <c r="O554" i="1"/>
  <c r="N554" i="1"/>
  <c r="M554" i="1"/>
  <c r="L554" i="1"/>
  <c r="K554" i="1"/>
  <c r="J554" i="1"/>
  <c r="I554" i="1"/>
  <c r="H554" i="1"/>
  <c r="G554" i="1"/>
  <c r="F554" i="1"/>
  <c r="E554" i="1"/>
  <c r="D554" i="1"/>
  <c r="C554" i="1"/>
  <c r="P553" i="1"/>
  <c r="O553" i="1"/>
  <c r="N553" i="1"/>
  <c r="M553" i="1"/>
  <c r="L553" i="1"/>
  <c r="K553" i="1"/>
  <c r="J553" i="1"/>
  <c r="I553" i="1"/>
  <c r="H553" i="1"/>
  <c r="G553" i="1"/>
  <c r="F553" i="1"/>
  <c r="E553" i="1"/>
  <c r="D553" i="1"/>
  <c r="C553" i="1"/>
  <c r="P552" i="1"/>
  <c r="O552" i="1"/>
  <c r="N552" i="1"/>
  <c r="M552" i="1"/>
  <c r="L552" i="1"/>
  <c r="K552" i="1"/>
  <c r="J552" i="1"/>
  <c r="I552" i="1"/>
  <c r="H552" i="1"/>
  <c r="G552" i="1"/>
  <c r="F552" i="1"/>
  <c r="E552" i="1"/>
  <c r="D552" i="1"/>
  <c r="C552" i="1"/>
  <c r="P551" i="1"/>
  <c r="O551" i="1"/>
  <c r="N551" i="1"/>
  <c r="M551" i="1"/>
  <c r="L551" i="1"/>
  <c r="K551" i="1"/>
  <c r="J551" i="1"/>
  <c r="I551" i="1"/>
  <c r="H551" i="1"/>
  <c r="G551" i="1"/>
  <c r="F551" i="1"/>
  <c r="E551" i="1"/>
  <c r="D551" i="1"/>
  <c r="C551" i="1"/>
  <c r="P550" i="1"/>
  <c r="O550" i="1"/>
  <c r="N550" i="1"/>
  <c r="M550" i="1"/>
  <c r="L550" i="1"/>
  <c r="K550" i="1"/>
  <c r="J550" i="1"/>
  <c r="I550" i="1"/>
  <c r="H550" i="1"/>
  <c r="G550" i="1"/>
  <c r="F550" i="1"/>
  <c r="E550" i="1"/>
  <c r="D550" i="1"/>
  <c r="C550" i="1"/>
  <c r="P549" i="1"/>
  <c r="O549" i="1"/>
  <c r="N549" i="1"/>
  <c r="M549" i="1"/>
  <c r="L549" i="1"/>
  <c r="K549" i="1"/>
  <c r="J549" i="1"/>
  <c r="I549" i="1"/>
  <c r="H549" i="1"/>
  <c r="G549" i="1"/>
  <c r="F549" i="1"/>
  <c r="E549" i="1"/>
  <c r="D549" i="1"/>
  <c r="C549" i="1"/>
  <c r="P548" i="1"/>
  <c r="O548" i="1"/>
  <c r="N548" i="1"/>
  <c r="M548" i="1"/>
  <c r="L548" i="1"/>
  <c r="K548" i="1"/>
  <c r="J548" i="1"/>
  <c r="I548" i="1"/>
  <c r="H548" i="1"/>
  <c r="G548" i="1"/>
  <c r="F548" i="1"/>
  <c r="E548" i="1"/>
  <c r="D548" i="1"/>
  <c r="C548" i="1"/>
  <c r="P547" i="1"/>
  <c r="O547" i="1"/>
  <c r="N547" i="1"/>
  <c r="M547" i="1"/>
  <c r="L547" i="1"/>
  <c r="K547" i="1"/>
  <c r="J547" i="1"/>
  <c r="I547" i="1"/>
  <c r="H547" i="1"/>
  <c r="G547" i="1"/>
  <c r="F547" i="1"/>
  <c r="E547" i="1"/>
  <c r="D547" i="1"/>
  <c r="C547" i="1"/>
  <c r="P546" i="1"/>
  <c r="O546" i="1"/>
  <c r="N546" i="1"/>
  <c r="M546" i="1"/>
  <c r="L546" i="1"/>
  <c r="K546" i="1"/>
  <c r="J546" i="1"/>
  <c r="I546" i="1"/>
  <c r="H546" i="1"/>
  <c r="G546" i="1"/>
  <c r="F546" i="1"/>
  <c r="E546" i="1"/>
  <c r="D546" i="1"/>
  <c r="C546" i="1"/>
  <c r="P545" i="1"/>
  <c r="O545" i="1"/>
  <c r="N545" i="1"/>
  <c r="M545" i="1"/>
  <c r="L545" i="1"/>
  <c r="K545" i="1"/>
  <c r="J545" i="1"/>
  <c r="I545" i="1"/>
  <c r="H545" i="1"/>
  <c r="G545" i="1"/>
  <c r="F545" i="1"/>
  <c r="E545" i="1"/>
  <c r="D545" i="1"/>
  <c r="C545" i="1"/>
  <c r="P544" i="1"/>
  <c r="O544" i="1"/>
  <c r="N544" i="1"/>
  <c r="M544" i="1"/>
  <c r="L544" i="1"/>
  <c r="K544" i="1"/>
  <c r="J544" i="1"/>
  <c r="I544" i="1"/>
  <c r="H544" i="1"/>
  <c r="G544" i="1"/>
  <c r="F544" i="1"/>
  <c r="E544" i="1"/>
  <c r="D544" i="1"/>
  <c r="C544" i="1"/>
  <c r="P543" i="1"/>
  <c r="O543" i="1"/>
  <c r="N543" i="1"/>
  <c r="M543" i="1"/>
  <c r="L543" i="1"/>
  <c r="K543" i="1"/>
  <c r="J543" i="1"/>
  <c r="I543" i="1"/>
  <c r="H543" i="1"/>
  <c r="G543" i="1"/>
  <c r="F543" i="1"/>
  <c r="E543" i="1"/>
  <c r="D543" i="1"/>
  <c r="C543" i="1"/>
  <c r="P542" i="1"/>
  <c r="O542" i="1"/>
  <c r="N542" i="1"/>
  <c r="M542" i="1"/>
  <c r="L542" i="1"/>
  <c r="K542" i="1"/>
  <c r="J542" i="1"/>
  <c r="I542" i="1"/>
  <c r="H542" i="1"/>
  <c r="G542" i="1"/>
  <c r="F542" i="1"/>
  <c r="E542" i="1"/>
  <c r="D542" i="1"/>
  <c r="C542" i="1"/>
  <c r="P541" i="1"/>
  <c r="O541" i="1"/>
  <c r="N541" i="1"/>
  <c r="M541" i="1"/>
  <c r="L541" i="1"/>
  <c r="K541" i="1"/>
  <c r="J541" i="1"/>
  <c r="I541" i="1"/>
  <c r="H541" i="1"/>
  <c r="G541" i="1"/>
  <c r="F541" i="1"/>
  <c r="E541" i="1"/>
  <c r="D541" i="1"/>
  <c r="C541" i="1"/>
  <c r="P540" i="1"/>
  <c r="O540" i="1"/>
  <c r="N540" i="1"/>
  <c r="M540" i="1"/>
  <c r="L540" i="1"/>
  <c r="K540" i="1"/>
  <c r="J540" i="1"/>
  <c r="I540" i="1"/>
  <c r="H540" i="1"/>
  <c r="G540" i="1"/>
  <c r="F540" i="1"/>
  <c r="E540" i="1"/>
  <c r="D540" i="1"/>
  <c r="C540" i="1"/>
  <c r="P539" i="1"/>
  <c r="O539" i="1"/>
  <c r="N539" i="1"/>
  <c r="M539" i="1"/>
  <c r="L539" i="1"/>
  <c r="K539" i="1"/>
  <c r="J539" i="1"/>
  <c r="I539" i="1"/>
  <c r="H539" i="1"/>
  <c r="G539" i="1"/>
  <c r="F539" i="1"/>
  <c r="E539" i="1"/>
  <c r="D539" i="1"/>
  <c r="C539" i="1"/>
  <c r="P538" i="1"/>
  <c r="O538" i="1"/>
  <c r="N538" i="1"/>
  <c r="M538" i="1"/>
  <c r="L538" i="1"/>
  <c r="K538" i="1"/>
  <c r="J538" i="1"/>
  <c r="I538" i="1"/>
  <c r="H538" i="1"/>
  <c r="G538" i="1"/>
  <c r="F538" i="1"/>
  <c r="E538" i="1"/>
  <c r="D538" i="1"/>
  <c r="C538" i="1"/>
  <c r="P537" i="1"/>
  <c r="O537" i="1"/>
  <c r="N537" i="1"/>
  <c r="M537" i="1"/>
  <c r="L537" i="1"/>
  <c r="K537" i="1"/>
  <c r="J537" i="1"/>
  <c r="I537" i="1"/>
  <c r="H537" i="1"/>
  <c r="G537" i="1"/>
  <c r="F537" i="1"/>
  <c r="E537" i="1"/>
  <c r="D537" i="1"/>
  <c r="C537" i="1"/>
  <c r="P536" i="1"/>
  <c r="O536" i="1"/>
  <c r="N536" i="1"/>
  <c r="M536" i="1"/>
  <c r="L536" i="1"/>
  <c r="K536" i="1"/>
  <c r="J536" i="1"/>
  <c r="I536" i="1"/>
  <c r="H536" i="1"/>
  <c r="G536" i="1"/>
  <c r="F536" i="1"/>
  <c r="E536" i="1"/>
  <c r="D536" i="1"/>
  <c r="C536" i="1"/>
  <c r="P535" i="1"/>
  <c r="O535" i="1"/>
  <c r="N535" i="1"/>
  <c r="M535" i="1"/>
  <c r="L535" i="1"/>
  <c r="K535" i="1"/>
  <c r="J535" i="1"/>
  <c r="I535" i="1"/>
  <c r="H535" i="1"/>
  <c r="G535" i="1"/>
  <c r="F535" i="1"/>
  <c r="E535" i="1"/>
  <c r="D535" i="1"/>
  <c r="C535" i="1"/>
  <c r="P534" i="1"/>
  <c r="O534" i="1"/>
  <c r="N534" i="1"/>
  <c r="M534" i="1"/>
  <c r="L534" i="1"/>
  <c r="K534" i="1"/>
  <c r="J534" i="1"/>
  <c r="I534" i="1"/>
  <c r="H534" i="1"/>
  <c r="G534" i="1"/>
  <c r="F534" i="1"/>
  <c r="E534" i="1"/>
  <c r="D534" i="1"/>
  <c r="C534" i="1"/>
  <c r="P533" i="1"/>
  <c r="O533" i="1"/>
  <c r="N533" i="1"/>
  <c r="M533" i="1"/>
  <c r="L533" i="1"/>
  <c r="K533" i="1"/>
  <c r="J533" i="1"/>
  <c r="I533" i="1"/>
  <c r="H533" i="1"/>
  <c r="G533" i="1"/>
  <c r="F533" i="1"/>
  <c r="E533" i="1"/>
  <c r="D533" i="1"/>
  <c r="C533" i="1"/>
  <c r="P532" i="1"/>
  <c r="O532" i="1"/>
  <c r="N532" i="1"/>
  <c r="M532" i="1"/>
  <c r="L532" i="1"/>
  <c r="K532" i="1"/>
  <c r="J532" i="1"/>
  <c r="I532" i="1"/>
  <c r="H532" i="1"/>
  <c r="G532" i="1"/>
  <c r="F532" i="1"/>
  <c r="E532" i="1"/>
  <c r="D532" i="1"/>
  <c r="C532" i="1"/>
  <c r="P531" i="1"/>
  <c r="O531" i="1"/>
  <c r="N531" i="1"/>
  <c r="M531" i="1"/>
  <c r="L531" i="1"/>
  <c r="K531" i="1"/>
  <c r="J531" i="1"/>
  <c r="I531" i="1"/>
  <c r="H531" i="1"/>
  <c r="G531" i="1"/>
  <c r="F531" i="1"/>
  <c r="E531" i="1"/>
  <c r="D531" i="1"/>
  <c r="C531" i="1"/>
  <c r="P530" i="1"/>
  <c r="O530" i="1"/>
  <c r="N530" i="1"/>
  <c r="M530" i="1"/>
  <c r="L530" i="1"/>
  <c r="K530" i="1"/>
  <c r="J530" i="1"/>
  <c r="I530" i="1"/>
  <c r="H530" i="1"/>
  <c r="G530" i="1"/>
  <c r="F530" i="1"/>
  <c r="E530" i="1"/>
  <c r="D530" i="1"/>
  <c r="C530" i="1"/>
  <c r="P529" i="1"/>
  <c r="O529" i="1"/>
  <c r="N529" i="1"/>
  <c r="M529" i="1"/>
  <c r="L529" i="1"/>
  <c r="K529" i="1"/>
  <c r="J529" i="1"/>
  <c r="I529" i="1"/>
  <c r="H529" i="1"/>
  <c r="G529" i="1"/>
  <c r="F529" i="1"/>
  <c r="E529" i="1"/>
  <c r="D529" i="1"/>
  <c r="C529" i="1"/>
  <c r="P528" i="1"/>
  <c r="O528" i="1"/>
  <c r="N528" i="1"/>
  <c r="M528" i="1"/>
  <c r="L528" i="1"/>
  <c r="K528" i="1"/>
  <c r="J528" i="1"/>
  <c r="I528" i="1"/>
  <c r="H528" i="1"/>
  <c r="G528" i="1"/>
  <c r="F528" i="1"/>
  <c r="E528" i="1"/>
  <c r="D528" i="1"/>
  <c r="C528" i="1"/>
  <c r="P527" i="1"/>
  <c r="O527" i="1"/>
  <c r="N527" i="1"/>
  <c r="M527" i="1"/>
  <c r="L527" i="1"/>
  <c r="K527" i="1"/>
  <c r="J527" i="1"/>
  <c r="I527" i="1"/>
  <c r="H527" i="1"/>
  <c r="G527" i="1"/>
  <c r="F527" i="1"/>
  <c r="E527" i="1"/>
  <c r="D527" i="1"/>
  <c r="C527" i="1"/>
  <c r="P526" i="1"/>
  <c r="O526" i="1"/>
  <c r="N526" i="1"/>
  <c r="M526" i="1"/>
  <c r="L526" i="1"/>
  <c r="K526" i="1"/>
  <c r="J526" i="1"/>
  <c r="I526" i="1"/>
  <c r="H526" i="1"/>
  <c r="G526" i="1"/>
  <c r="F526" i="1"/>
  <c r="E526" i="1"/>
  <c r="D526" i="1"/>
  <c r="C526" i="1"/>
  <c r="P525" i="1"/>
  <c r="O525" i="1"/>
  <c r="N525" i="1"/>
  <c r="M525" i="1"/>
  <c r="L525" i="1"/>
  <c r="K525" i="1"/>
  <c r="J525" i="1"/>
  <c r="I525" i="1"/>
  <c r="H525" i="1"/>
  <c r="G525" i="1"/>
  <c r="F525" i="1"/>
  <c r="E525" i="1"/>
  <c r="D525" i="1"/>
  <c r="C525" i="1"/>
  <c r="P524" i="1"/>
  <c r="O524" i="1"/>
  <c r="N524" i="1"/>
  <c r="M524" i="1"/>
  <c r="L524" i="1"/>
  <c r="K524" i="1"/>
  <c r="J524" i="1"/>
  <c r="I524" i="1"/>
  <c r="H524" i="1"/>
  <c r="G524" i="1"/>
  <c r="F524" i="1"/>
  <c r="E524" i="1"/>
  <c r="D524" i="1"/>
  <c r="C524" i="1"/>
  <c r="P523" i="1"/>
  <c r="O523" i="1"/>
  <c r="N523" i="1"/>
  <c r="M523" i="1"/>
  <c r="L523" i="1"/>
  <c r="K523" i="1"/>
  <c r="J523" i="1"/>
  <c r="I523" i="1"/>
  <c r="H523" i="1"/>
  <c r="G523" i="1"/>
  <c r="F523" i="1"/>
  <c r="E523" i="1"/>
  <c r="D523" i="1"/>
  <c r="C523" i="1"/>
  <c r="P522" i="1"/>
  <c r="O522" i="1"/>
  <c r="N522" i="1"/>
  <c r="M522" i="1"/>
  <c r="L522" i="1"/>
  <c r="K522" i="1"/>
  <c r="J522" i="1"/>
  <c r="I522" i="1"/>
  <c r="H522" i="1"/>
  <c r="G522" i="1"/>
  <c r="F522" i="1"/>
  <c r="E522" i="1"/>
  <c r="D522" i="1"/>
  <c r="C522" i="1"/>
  <c r="P521" i="1"/>
  <c r="O521" i="1"/>
  <c r="N521" i="1"/>
  <c r="M521" i="1"/>
  <c r="L521" i="1"/>
  <c r="K521" i="1"/>
  <c r="J521" i="1"/>
  <c r="I521" i="1"/>
  <c r="H521" i="1"/>
  <c r="G521" i="1"/>
  <c r="F521" i="1"/>
  <c r="E521" i="1"/>
  <c r="D521" i="1"/>
  <c r="C521" i="1"/>
  <c r="P520" i="1"/>
  <c r="O520" i="1"/>
  <c r="N520" i="1"/>
  <c r="M520" i="1"/>
  <c r="L520" i="1"/>
  <c r="K520" i="1"/>
  <c r="J520" i="1"/>
  <c r="I520" i="1"/>
  <c r="H520" i="1"/>
  <c r="G520" i="1"/>
  <c r="F520" i="1"/>
  <c r="E520" i="1"/>
  <c r="D520" i="1"/>
  <c r="C520" i="1"/>
  <c r="P519" i="1"/>
  <c r="O519" i="1"/>
  <c r="N519" i="1"/>
  <c r="M519" i="1"/>
  <c r="L519" i="1"/>
  <c r="K519" i="1"/>
  <c r="J519" i="1"/>
  <c r="I519" i="1"/>
  <c r="H519" i="1"/>
  <c r="G519" i="1"/>
  <c r="F519" i="1"/>
  <c r="E519" i="1"/>
  <c r="D519" i="1"/>
  <c r="C519" i="1"/>
  <c r="P518" i="1"/>
  <c r="O518" i="1"/>
  <c r="N518" i="1"/>
  <c r="M518" i="1"/>
  <c r="L518" i="1"/>
  <c r="K518" i="1"/>
  <c r="J518" i="1"/>
  <c r="I518" i="1"/>
  <c r="H518" i="1"/>
  <c r="G518" i="1"/>
  <c r="F518" i="1"/>
  <c r="E518" i="1"/>
  <c r="D518" i="1"/>
  <c r="C518" i="1"/>
  <c r="P517" i="1"/>
  <c r="O517" i="1"/>
  <c r="N517" i="1"/>
  <c r="M517" i="1"/>
  <c r="L517" i="1"/>
  <c r="K517" i="1"/>
  <c r="J517" i="1"/>
  <c r="I517" i="1"/>
  <c r="H517" i="1"/>
  <c r="G517" i="1"/>
  <c r="F517" i="1"/>
  <c r="E517" i="1"/>
  <c r="D517" i="1"/>
  <c r="C517" i="1"/>
  <c r="P516" i="1"/>
  <c r="O516" i="1"/>
  <c r="N516" i="1"/>
  <c r="M516" i="1"/>
  <c r="L516" i="1"/>
  <c r="K516" i="1"/>
  <c r="J516" i="1"/>
  <c r="I516" i="1"/>
  <c r="H516" i="1"/>
  <c r="G516" i="1"/>
  <c r="F516" i="1"/>
  <c r="E516" i="1"/>
  <c r="D516" i="1"/>
  <c r="C516" i="1"/>
  <c r="P515" i="1"/>
  <c r="O515" i="1"/>
  <c r="N515" i="1"/>
  <c r="M515" i="1"/>
  <c r="L515" i="1"/>
  <c r="K515" i="1"/>
  <c r="J515" i="1"/>
  <c r="I515" i="1"/>
  <c r="H515" i="1"/>
  <c r="G515" i="1"/>
  <c r="F515" i="1"/>
  <c r="E515" i="1"/>
  <c r="D515" i="1"/>
  <c r="C515" i="1"/>
  <c r="P514" i="1"/>
  <c r="O514" i="1"/>
  <c r="N514" i="1"/>
  <c r="M514" i="1"/>
  <c r="L514" i="1"/>
  <c r="K514" i="1"/>
  <c r="J514" i="1"/>
  <c r="I514" i="1"/>
  <c r="H514" i="1"/>
  <c r="G514" i="1"/>
  <c r="F514" i="1"/>
  <c r="E514" i="1"/>
  <c r="D514" i="1"/>
  <c r="C514" i="1"/>
  <c r="P513" i="1"/>
  <c r="O513" i="1"/>
  <c r="N513" i="1"/>
  <c r="M513" i="1"/>
  <c r="L513" i="1"/>
  <c r="K513" i="1"/>
  <c r="J513" i="1"/>
  <c r="I513" i="1"/>
  <c r="H513" i="1"/>
  <c r="G513" i="1"/>
  <c r="F513" i="1"/>
  <c r="E513" i="1"/>
  <c r="D513" i="1"/>
  <c r="C513" i="1"/>
  <c r="P512" i="1"/>
  <c r="O512" i="1"/>
  <c r="N512" i="1"/>
  <c r="M512" i="1"/>
  <c r="L512" i="1"/>
  <c r="K512" i="1"/>
  <c r="J512" i="1"/>
  <c r="I512" i="1"/>
  <c r="H512" i="1"/>
  <c r="G512" i="1"/>
  <c r="F512" i="1"/>
  <c r="E512" i="1"/>
  <c r="D512" i="1"/>
  <c r="C512" i="1"/>
  <c r="P511" i="1"/>
  <c r="O511" i="1"/>
  <c r="N511" i="1"/>
  <c r="M511" i="1"/>
  <c r="L511" i="1"/>
  <c r="K511" i="1"/>
  <c r="J511" i="1"/>
  <c r="I511" i="1"/>
  <c r="H511" i="1"/>
  <c r="G511" i="1"/>
  <c r="F511" i="1"/>
  <c r="E511" i="1"/>
  <c r="D511" i="1"/>
  <c r="C511" i="1"/>
  <c r="P510" i="1"/>
  <c r="O510" i="1"/>
  <c r="N510" i="1"/>
  <c r="M510" i="1"/>
  <c r="L510" i="1"/>
  <c r="K510" i="1"/>
  <c r="J510" i="1"/>
  <c r="I510" i="1"/>
  <c r="H510" i="1"/>
  <c r="G510" i="1"/>
  <c r="F510" i="1"/>
  <c r="E510" i="1"/>
  <c r="D510" i="1"/>
  <c r="C510" i="1"/>
  <c r="P509" i="1"/>
  <c r="O509" i="1"/>
  <c r="N509" i="1"/>
  <c r="M509" i="1"/>
  <c r="L509" i="1"/>
  <c r="K509" i="1"/>
  <c r="J509" i="1"/>
  <c r="I509" i="1"/>
  <c r="H509" i="1"/>
  <c r="G509" i="1"/>
  <c r="F509" i="1"/>
  <c r="E509" i="1"/>
  <c r="D509" i="1"/>
  <c r="C509" i="1"/>
  <c r="P508" i="1"/>
  <c r="O508" i="1"/>
  <c r="N508" i="1"/>
  <c r="M508" i="1"/>
  <c r="L508" i="1"/>
  <c r="K508" i="1"/>
  <c r="J508" i="1"/>
  <c r="I508" i="1"/>
  <c r="H508" i="1"/>
  <c r="G508" i="1"/>
  <c r="F508" i="1"/>
  <c r="E508" i="1"/>
  <c r="D508" i="1"/>
  <c r="C508" i="1"/>
  <c r="P507" i="1"/>
  <c r="O507" i="1"/>
  <c r="N507" i="1"/>
  <c r="M507" i="1"/>
  <c r="L507" i="1"/>
  <c r="K507" i="1"/>
  <c r="J507" i="1"/>
  <c r="I507" i="1"/>
  <c r="H507" i="1"/>
  <c r="G507" i="1"/>
  <c r="F507" i="1"/>
  <c r="E507" i="1"/>
  <c r="D507" i="1"/>
  <c r="C507" i="1"/>
  <c r="P506" i="1"/>
  <c r="O506" i="1"/>
  <c r="N506" i="1"/>
  <c r="M506" i="1"/>
  <c r="L506" i="1"/>
  <c r="K506" i="1"/>
  <c r="J506" i="1"/>
  <c r="I506" i="1"/>
  <c r="H506" i="1"/>
  <c r="G506" i="1"/>
  <c r="F506" i="1"/>
  <c r="E506" i="1"/>
  <c r="D506" i="1"/>
  <c r="C506" i="1"/>
  <c r="P505" i="1"/>
  <c r="O505" i="1"/>
  <c r="N505" i="1"/>
  <c r="M505" i="1"/>
  <c r="L505" i="1"/>
  <c r="K505" i="1"/>
  <c r="J505" i="1"/>
  <c r="I505" i="1"/>
  <c r="H505" i="1"/>
  <c r="G505" i="1"/>
  <c r="F505" i="1"/>
  <c r="E505" i="1"/>
  <c r="D505" i="1"/>
  <c r="C505" i="1"/>
  <c r="P504" i="1"/>
  <c r="O504" i="1"/>
  <c r="N504" i="1"/>
  <c r="M504" i="1"/>
  <c r="L504" i="1"/>
  <c r="K504" i="1"/>
  <c r="J504" i="1"/>
  <c r="I504" i="1"/>
  <c r="H504" i="1"/>
  <c r="G504" i="1"/>
  <c r="F504" i="1"/>
  <c r="E504" i="1"/>
  <c r="D504" i="1"/>
  <c r="C504" i="1"/>
  <c r="P503" i="1"/>
  <c r="O503" i="1"/>
  <c r="N503" i="1"/>
  <c r="M503" i="1"/>
  <c r="L503" i="1"/>
  <c r="K503" i="1"/>
  <c r="J503" i="1"/>
  <c r="I503" i="1"/>
  <c r="H503" i="1"/>
  <c r="G503" i="1"/>
  <c r="F503" i="1"/>
  <c r="E503" i="1"/>
  <c r="D503" i="1"/>
  <c r="C503" i="1"/>
  <c r="P502" i="1"/>
  <c r="O502" i="1"/>
  <c r="N502" i="1"/>
  <c r="M502" i="1"/>
  <c r="L502" i="1"/>
  <c r="K502" i="1"/>
  <c r="J502" i="1"/>
  <c r="I502" i="1"/>
  <c r="H502" i="1"/>
  <c r="G502" i="1"/>
  <c r="F502" i="1"/>
  <c r="E502" i="1"/>
  <c r="D502" i="1"/>
  <c r="C502" i="1"/>
  <c r="P501" i="1"/>
  <c r="O501" i="1"/>
  <c r="N501" i="1"/>
  <c r="M501" i="1"/>
  <c r="L501" i="1"/>
  <c r="K501" i="1"/>
  <c r="J501" i="1"/>
  <c r="I501" i="1"/>
  <c r="H501" i="1"/>
  <c r="G501" i="1"/>
  <c r="F501" i="1"/>
  <c r="E501" i="1"/>
  <c r="D501" i="1"/>
  <c r="C501" i="1"/>
  <c r="P500" i="1"/>
  <c r="O500" i="1"/>
  <c r="N500" i="1"/>
  <c r="M500" i="1"/>
  <c r="L500" i="1"/>
  <c r="K500" i="1"/>
  <c r="J500" i="1"/>
  <c r="I500" i="1"/>
  <c r="H500" i="1"/>
  <c r="G500" i="1"/>
  <c r="F500" i="1"/>
  <c r="E500" i="1"/>
  <c r="D500" i="1"/>
  <c r="C500" i="1"/>
  <c r="P499" i="1"/>
  <c r="O499" i="1"/>
  <c r="N499" i="1"/>
  <c r="M499" i="1"/>
  <c r="L499" i="1"/>
  <c r="K499" i="1"/>
  <c r="J499" i="1"/>
  <c r="I499" i="1"/>
  <c r="H499" i="1"/>
  <c r="G499" i="1"/>
  <c r="F499" i="1"/>
  <c r="E499" i="1"/>
  <c r="D499" i="1"/>
  <c r="C499" i="1"/>
  <c r="P498" i="1"/>
  <c r="O498" i="1"/>
  <c r="N498" i="1"/>
  <c r="M498" i="1"/>
  <c r="L498" i="1"/>
  <c r="K498" i="1"/>
  <c r="J498" i="1"/>
  <c r="I498" i="1"/>
  <c r="H498" i="1"/>
  <c r="G498" i="1"/>
  <c r="F498" i="1"/>
  <c r="E498" i="1"/>
  <c r="D498" i="1"/>
  <c r="C498" i="1"/>
  <c r="P497" i="1"/>
  <c r="O497" i="1"/>
  <c r="N497" i="1"/>
  <c r="M497" i="1"/>
  <c r="L497" i="1"/>
  <c r="K497" i="1"/>
  <c r="J497" i="1"/>
  <c r="I497" i="1"/>
  <c r="H497" i="1"/>
  <c r="G497" i="1"/>
  <c r="F497" i="1"/>
  <c r="E497" i="1"/>
  <c r="D497" i="1"/>
  <c r="C497" i="1"/>
  <c r="P496" i="1"/>
  <c r="O496" i="1"/>
  <c r="N496" i="1"/>
  <c r="M496" i="1"/>
  <c r="L496" i="1"/>
  <c r="K496" i="1"/>
  <c r="J496" i="1"/>
  <c r="I496" i="1"/>
  <c r="H496" i="1"/>
  <c r="G496" i="1"/>
  <c r="F496" i="1"/>
  <c r="E496" i="1"/>
  <c r="D496" i="1"/>
  <c r="C496" i="1"/>
  <c r="P495" i="1"/>
  <c r="O495" i="1"/>
  <c r="N495" i="1"/>
  <c r="M495" i="1"/>
  <c r="L495" i="1"/>
  <c r="K495" i="1"/>
  <c r="J495" i="1"/>
  <c r="I495" i="1"/>
  <c r="H495" i="1"/>
  <c r="G495" i="1"/>
  <c r="F495" i="1"/>
  <c r="E495" i="1"/>
  <c r="D495" i="1"/>
  <c r="C495" i="1"/>
  <c r="P494" i="1"/>
  <c r="O494" i="1"/>
  <c r="N494" i="1"/>
  <c r="M494" i="1"/>
  <c r="L494" i="1"/>
  <c r="K494" i="1"/>
  <c r="J494" i="1"/>
  <c r="I494" i="1"/>
  <c r="H494" i="1"/>
  <c r="G494" i="1"/>
  <c r="F494" i="1"/>
  <c r="E494" i="1"/>
  <c r="D494" i="1"/>
  <c r="C494" i="1"/>
  <c r="P493" i="1"/>
  <c r="O493" i="1"/>
  <c r="N493" i="1"/>
  <c r="M493" i="1"/>
  <c r="L493" i="1"/>
  <c r="K493" i="1"/>
  <c r="J493" i="1"/>
  <c r="I493" i="1"/>
  <c r="H493" i="1"/>
  <c r="G493" i="1"/>
  <c r="F493" i="1"/>
  <c r="E493" i="1"/>
  <c r="D493" i="1"/>
  <c r="C493" i="1"/>
  <c r="P492" i="1"/>
  <c r="O492" i="1"/>
  <c r="N492" i="1"/>
  <c r="M492" i="1"/>
  <c r="L492" i="1"/>
  <c r="K492" i="1"/>
  <c r="J492" i="1"/>
  <c r="I492" i="1"/>
  <c r="H492" i="1"/>
  <c r="G492" i="1"/>
  <c r="F492" i="1"/>
  <c r="E492" i="1"/>
  <c r="D492" i="1"/>
  <c r="C492" i="1"/>
  <c r="P491" i="1"/>
  <c r="O491" i="1"/>
  <c r="N491" i="1"/>
  <c r="M491" i="1"/>
  <c r="L491" i="1"/>
  <c r="K491" i="1"/>
  <c r="J491" i="1"/>
  <c r="I491" i="1"/>
  <c r="H491" i="1"/>
  <c r="G491" i="1"/>
  <c r="F491" i="1"/>
  <c r="E491" i="1"/>
  <c r="D491" i="1"/>
  <c r="C491" i="1"/>
  <c r="P490" i="1"/>
  <c r="O490" i="1"/>
  <c r="N490" i="1"/>
  <c r="M490" i="1"/>
  <c r="L490" i="1"/>
  <c r="K490" i="1"/>
  <c r="J490" i="1"/>
  <c r="I490" i="1"/>
  <c r="H490" i="1"/>
  <c r="G490" i="1"/>
  <c r="F490" i="1"/>
  <c r="E490" i="1"/>
  <c r="D490" i="1"/>
  <c r="C490" i="1"/>
  <c r="P489" i="1"/>
  <c r="O489" i="1"/>
  <c r="N489" i="1"/>
  <c r="M489" i="1"/>
  <c r="L489" i="1"/>
  <c r="K489" i="1"/>
  <c r="J489" i="1"/>
  <c r="I489" i="1"/>
  <c r="H489" i="1"/>
  <c r="G489" i="1"/>
  <c r="F489" i="1"/>
  <c r="E489" i="1"/>
  <c r="D489" i="1"/>
  <c r="C489" i="1"/>
  <c r="P488" i="1"/>
  <c r="O488" i="1"/>
  <c r="N488" i="1"/>
  <c r="M488" i="1"/>
  <c r="L488" i="1"/>
  <c r="K488" i="1"/>
  <c r="J488" i="1"/>
  <c r="I488" i="1"/>
  <c r="H488" i="1"/>
  <c r="G488" i="1"/>
  <c r="F488" i="1"/>
  <c r="E488" i="1"/>
  <c r="D488" i="1"/>
  <c r="C488" i="1"/>
  <c r="P487" i="1"/>
  <c r="O487" i="1"/>
  <c r="N487" i="1"/>
  <c r="M487" i="1"/>
  <c r="L487" i="1"/>
  <c r="K487" i="1"/>
  <c r="J487" i="1"/>
  <c r="I487" i="1"/>
  <c r="H487" i="1"/>
  <c r="G487" i="1"/>
  <c r="F487" i="1"/>
  <c r="E487" i="1"/>
  <c r="D487" i="1"/>
  <c r="C487" i="1"/>
  <c r="P486" i="1"/>
  <c r="O486" i="1"/>
  <c r="N486" i="1"/>
  <c r="M486" i="1"/>
  <c r="L486" i="1"/>
  <c r="K486" i="1"/>
  <c r="J486" i="1"/>
  <c r="I486" i="1"/>
  <c r="H486" i="1"/>
  <c r="G486" i="1"/>
  <c r="F486" i="1"/>
  <c r="E486" i="1"/>
  <c r="D486" i="1"/>
  <c r="C486" i="1"/>
  <c r="P485" i="1"/>
  <c r="O485" i="1"/>
  <c r="N485" i="1"/>
  <c r="M485" i="1"/>
  <c r="L485" i="1"/>
  <c r="K485" i="1"/>
  <c r="J485" i="1"/>
  <c r="I485" i="1"/>
  <c r="H485" i="1"/>
  <c r="G485" i="1"/>
  <c r="F485" i="1"/>
  <c r="E485" i="1"/>
  <c r="D485" i="1"/>
  <c r="C485" i="1"/>
  <c r="P484" i="1"/>
  <c r="O484" i="1"/>
  <c r="N484" i="1"/>
  <c r="M484" i="1"/>
  <c r="L484" i="1"/>
  <c r="K484" i="1"/>
  <c r="J484" i="1"/>
  <c r="I484" i="1"/>
  <c r="H484" i="1"/>
  <c r="G484" i="1"/>
  <c r="F484" i="1"/>
  <c r="E484" i="1"/>
  <c r="D484" i="1"/>
  <c r="C484" i="1"/>
  <c r="P483" i="1"/>
  <c r="O483" i="1"/>
  <c r="N483" i="1"/>
  <c r="M483" i="1"/>
  <c r="L483" i="1"/>
  <c r="K483" i="1"/>
  <c r="J483" i="1"/>
  <c r="I483" i="1"/>
  <c r="H483" i="1"/>
  <c r="G483" i="1"/>
  <c r="F483" i="1"/>
  <c r="E483" i="1"/>
  <c r="D483" i="1"/>
  <c r="C483" i="1"/>
  <c r="P482" i="1"/>
  <c r="O482" i="1"/>
  <c r="N482" i="1"/>
  <c r="M482" i="1"/>
  <c r="L482" i="1"/>
  <c r="K482" i="1"/>
  <c r="J482" i="1"/>
  <c r="I482" i="1"/>
  <c r="H482" i="1"/>
  <c r="G482" i="1"/>
  <c r="F482" i="1"/>
  <c r="E482" i="1"/>
  <c r="D482" i="1"/>
  <c r="C482" i="1"/>
  <c r="P481" i="1"/>
  <c r="O481" i="1"/>
  <c r="N481" i="1"/>
  <c r="M481" i="1"/>
  <c r="L481" i="1"/>
  <c r="K481" i="1"/>
  <c r="J481" i="1"/>
  <c r="I481" i="1"/>
  <c r="H481" i="1"/>
  <c r="G481" i="1"/>
  <c r="F481" i="1"/>
  <c r="E481" i="1"/>
  <c r="D481" i="1"/>
  <c r="C481" i="1"/>
  <c r="P480" i="1"/>
  <c r="O480" i="1"/>
  <c r="N480" i="1"/>
  <c r="M480" i="1"/>
  <c r="L480" i="1"/>
  <c r="K480" i="1"/>
  <c r="J480" i="1"/>
  <c r="I480" i="1"/>
  <c r="H480" i="1"/>
  <c r="G480" i="1"/>
  <c r="F480" i="1"/>
  <c r="E480" i="1"/>
  <c r="D480" i="1"/>
  <c r="C480" i="1"/>
  <c r="P479" i="1"/>
  <c r="O479" i="1"/>
  <c r="N479" i="1"/>
  <c r="M479" i="1"/>
  <c r="L479" i="1"/>
  <c r="K479" i="1"/>
  <c r="J479" i="1"/>
  <c r="I479" i="1"/>
  <c r="H479" i="1"/>
  <c r="G479" i="1"/>
  <c r="F479" i="1"/>
  <c r="E479" i="1"/>
  <c r="D479" i="1"/>
  <c r="C479" i="1"/>
  <c r="P478" i="1"/>
  <c r="O478" i="1"/>
  <c r="N478" i="1"/>
  <c r="M478" i="1"/>
  <c r="L478" i="1"/>
  <c r="K478" i="1"/>
  <c r="J478" i="1"/>
  <c r="I478" i="1"/>
  <c r="H478" i="1"/>
  <c r="G478" i="1"/>
  <c r="F478" i="1"/>
  <c r="E478" i="1"/>
  <c r="D478" i="1"/>
  <c r="C478" i="1"/>
  <c r="P477" i="1"/>
  <c r="O477" i="1"/>
  <c r="N477" i="1"/>
  <c r="M477" i="1"/>
  <c r="L477" i="1"/>
  <c r="K477" i="1"/>
  <c r="J477" i="1"/>
  <c r="I477" i="1"/>
  <c r="H477" i="1"/>
  <c r="G477" i="1"/>
  <c r="F477" i="1"/>
  <c r="E477" i="1"/>
  <c r="D477" i="1"/>
  <c r="C477" i="1"/>
  <c r="P476" i="1"/>
  <c r="O476" i="1"/>
  <c r="N476" i="1"/>
  <c r="M476" i="1"/>
  <c r="L476" i="1"/>
  <c r="K476" i="1"/>
  <c r="J476" i="1"/>
  <c r="I476" i="1"/>
  <c r="H476" i="1"/>
  <c r="G476" i="1"/>
  <c r="F476" i="1"/>
  <c r="E476" i="1"/>
  <c r="D476" i="1"/>
  <c r="C476" i="1"/>
  <c r="P475" i="1"/>
  <c r="O475" i="1"/>
  <c r="N475" i="1"/>
  <c r="M475" i="1"/>
  <c r="L475" i="1"/>
  <c r="K475" i="1"/>
  <c r="J475" i="1"/>
  <c r="I475" i="1"/>
  <c r="H475" i="1"/>
  <c r="G475" i="1"/>
  <c r="F475" i="1"/>
  <c r="E475" i="1"/>
  <c r="D475" i="1"/>
  <c r="C475" i="1"/>
  <c r="P474" i="1"/>
  <c r="O474" i="1"/>
  <c r="N474" i="1"/>
  <c r="M474" i="1"/>
  <c r="L474" i="1"/>
  <c r="K474" i="1"/>
  <c r="J474" i="1"/>
  <c r="I474" i="1"/>
  <c r="H474" i="1"/>
  <c r="G474" i="1"/>
  <c r="F474" i="1"/>
  <c r="E474" i="1"/>
  <c r="D474" i="1"/>
  <c r="C474" i="1"/>
  <c r="P473" i="1"/>
  <c r="O473" i="1"/>
  <c r="N473" i="1"/>
  <c r="M473" i="1"/>
  <c r="L473" i="1"/>
  <c r="K473" i="1"/>
  <c r="J473" i="1"/>
  <c r="I473" i="1"/>
  <c r="H473" i="1"/>
  <c r="G473" i="1"/>
  <c r="F473" i="1"/>
  <c r="E473" i="1"/>
  <c r="D473" i="1"/>
  <c r="C473" i="1"/>
  <c r="P472" i="1"/>
  <c r="O472" i="1"/>
  <c r="N472" i="1"/>
  <c r="M472" i="1"/>
  <c r="L472" i="1"/>
  <c r="K472" i="1"/>
  <c r="J472" i="1"/>
  <c r="I472" i="1"/>
  <c r="H472" i="1"/>
  <c r="G472" i="1"/>
  <c r="F472" i="1"/>
  <c r="E472" i="1"/>
  <c r="D472" i="1"/>
  <c r="C472" i="1"/>
  <c r="P471" i="1"/>
  <c r="O471" i="1"/>
  <c r="N471" i="1"/>
  <c r="M471" i="1"/>
  <c r="L471" i="1"/>
  <c r="K471" i="1"/>
  <c r="J471" i="1"/>
  <c r="I471" i="1"/>
  <c r="H471" i="1"/>
  <c r="G471" i="1"/>
  <c r="F471" i="1"/>
  <c r="E471" i="1"/>
  <c r="D471" i="1"/>
  <c r="C471" i="1"/>
  <c r="P470" i="1"/>
  <c r="O470" i="1"/>
  <c r="N470" i="1"/>
  <c r="M470" i="1"/>
  <c r="L470" i="1"/>
  <c r="K470" i="1"/>
  <c r="J470" i="1"/>
  <c r="I470" i="1"/>
  <c r="H470" i="1"/>
  <c r="G470" i="1"/>
  <c r="F470" i="1"/>
  <c r="E470" i="1"/>
  <c r="D470" i="1"/>
  <c r="C470" i="1"/>
  <c r="P469" i="1"/>
  <c r="O469" i="1"/>
  <c r="N469" i="1"/>
  <c r="M469" i="1"/>
  <c r="L469" i="1"/>
  <c r="K469" i="1"/>
  <c r="J469" i="1"/>
  <c r="I469" i="1"/>
  <c r="H469" i="1"/>
  <c r="G469" i="1"/>
  <c r="F469" i="1"/>
  <c r="E469" i="1"/>
  <c r="D469" i="1"/>
  <c r="C469" i="1"/>
  <c r="P468" i="1"/>
  <c r="O468" i="1"/>
  <c r="N468" i="1"/>
  <c r="M468" i="1"/>
  <c r="L468" i="1"/>
  <c r="K468" i="1"/>
  <c r="J468" i="1"/>
  <c r="I468" i="1"/>
  <c r="H468" i="1"/>
  <c r="G468" i="1"/>
  <c r="F468" i="1"/>
  <c r="E468" i="1"/>
  <c r="D468" i="1"/>
  <c r="C468" i="1"/>
  <c r="P467" i="1"/>
  <c r="O467" i="1"/>
  <c r="N467" i="1"/>
  <c r="M467" i="1"/>
  <c r="L467" i="1"/>
  <c r="K467" i="1"/>
  <c r="J467" i="1"/>
  <c r="I467" i="1"/>
  <c r="H467" i="1"/>
  <c r="G467" i="1"/>
  <c r="F467" i="1"/>
  <c r="E467" i="1"/>
  <c r="D467" i="1"/>
  <c r="C467" i="1"/>
  <c r="P466" i="1"/>
  <c r="O466" i="1"/>
  <c r="N466" i="1"/>
  <c r="M466" i="1"/>
  <c r="L466" i="1"/>
  <c r="K466" i="1"/>
  <c r="J466" i="1"/>
  <c r="I466" i="1"/>
  <c r="H466" i="1"/>
  <c r="G466" i="1"/>
  <c r="F466" i="1"/>
  <c r="E466" i="1"/>
  <c r="D466" i="1"/>
  <c r="C466" i="1"/>
  <c r="P465" i="1"/>
  <c r="O465" i="1"/>
  <c r="N465" i="1"/>
  <c r="M465" i="1"/>
  <c r="L465" i="1"/>
  <c r="K465" i="1"/>
  <c r="J465" i="1"/>
  <c r="I465" i="1"/>
  <c r="H465" i="1"/>
  <c r="G465" i="1"/>
  <c r="F465" i="1"/>
  <c r="E465" i="1"/>
  <c r="D465" i="1"/>
  <c r="C465" i="1"/>
  <c r="P464" i="1"/>
  <c r="O464" i="1"/>
  <c r="N464" i="1"/>
  <c r="M464" i="1"/>
  <c r="L464" i="1"/>
  <c r="K464" i="1"/>
  <c r="J464" i="1"/>
  <c r="I464" i="1"/>
  <c r="H464" i="1"/>
  <c r="G464" i="1"/>
  <c r="F464" i="1"/>
  <c r="E464" i="1"/>
  <c r="D464" i="1"/>
  <c r="C464" i="1"/>
  <c r="P463" i="1"/>
  <c r="O463" i="1"/>
  <c r="N463" i="1"/>
  <c r="M463" i="1"/>
  <c r="L463" i="1"/>
  <c r="K463" i="1"/>
  <c r="J463" i="1"/>
  <c r="I463" i="1"/>
  <c r="H463" i="1"/>
  <c r="G463" i="1"/>
  <c r="F463" i="1"/>
  <c r="E463" i="1"/>
  <c r="D463" i="1"/>
  <c r="C463" i="1"/>
  <c r="P462" i="1"/>
  <c r="O462" i="1"/>
  <c r="N462" i="1"/>
  <c r="M462" i="1"/>
  <c r="L462" i="1"/>
  <c r="K462" i="1"/>
  <c r="J462" i="1"/>
  <c r="I462" i="1"/>
  <c r="H462" i="1"/>
  <c r="G462" i="1"/>
  <c r="F462" i="1"/>
  <c r="E462" i="1"/>
  <c r="D462" i="1"/>
  <c r="C462" i="1"/>
  <c r="P461" i="1"/>
  <c r="O461" i="1"/>
  <c r="N461" i="1"/>
  <c r="M461" i="1"/>
  <c r="L461" i="1"/>
  <c r="K461" i="1"/>
  <c r="J461" i="1"/>
  <c r="I461" i="1"/>
  <c r="H461" i="1"/>
  <c r="G461" i="1"/>
  <c r="F461" i="1"/>
  <c r="E461" i="1"/>
  <c r="D461" i="1"/>
  <c r="C461" i="1"/>
  <c r="P460" i="1"/>
  <c r="O460" i="1"/>
  <c r="N460" i="1"/>
  <c r="M460" i="1"/>
  <c r="L460" i="1"/>
  <c r="K460" i="1"/>
  <c r="J460" i="1"/>
  <c r="I460" i="1"/>
  <c r="H460" i="1"/>
  <c r="G460" i="1"/>
  <c r="F460" i="1"/>
  <c r="E460" i="1"/>
  <c r="D460" i="1"/>
  <c r="C460" i="1"/>
  <c r="P459" i="1"/>
  <c r="O459" i="1"/>
  <c r="N459" i="1"/>
  <c r="M459" i="1"/>
  <c r="L459" i="1"/>
  <c r="K459" i="1"/>
  <c r="J459" i="1"/>
  <c r="I459" i="1"/>
  <c r="H459" i="1"/>
  <c r="G459" i="1"/>
  <c r="F459" i="1"/>
  <c r="E459" i="1"/>
  <c r="D459" i="1"/>
  <c r="C459" i="1"/>
  <c r="P458" i="1"/>
  <c r="O458" i="1"/>
  <c r="N458" i="1"/>
  <c r="M458" i="1"/>
  <c r="L458" i="1"/>
  <c r="K458" i="1"/>
  <c r="J458" i="1"/>
  <c r="I458" i="1"/>
  <c r="H458" i="1"/>
  <c r="G458" i="1"/>
  <c r="F458" i="1"/>
  <c r="E458" i="1"/>
  <c r="D458" i="1"/>
  <c r="C458" i="1"/>
  <c r="P457" i="1"/>
  <c r="O457" i="1"/>
  <c r="N457" i="1"/>
  <c r="M457" i="1"/>
  <c r="L457" i="1"/>
  <c r="K457" i="1"/>
  <c r="J457" i="1"/>
  <c r="I457" i="1"/>
  <c r="H457" i="1"/>
  <c r="G457" i="1"/>
  <c r="F457" i="1"/>
  <c r="E457" i="1"/>
  <c r="D457" i="1"/>
  <c r="C457" i="1"/>
  <c r="P456" i="1"/>
  <c r="O456" i="1"/>
  <c r="N456" i="1"/>
  <c r="M456" i="1"/>
  <c r="L456" i="1"/>
  <c r="K456" i="1"/>
  <c r="J456" i="1"/>
  <c r="I456" i="1"/>
  <c r="H456" i="1"/>
  <c r="G456" i="1"/>
  <c r="F456" i="1"/>
  <c r="E456" i="1"/>
  <c r="D456" i="1"/>
  <c r="C456" i="1"/>
  <c r="P455" i="1"/>
  <c r="O455" i="1"/>
  <c r="N455" i="1"/>
  <c r="M455" i="1"/>
  <c r="L455" i="1"/>
  <c r="K455" i="1"/>
  <c r="J455" i="1"/>
  <c r="I455" i="1"/>
  <c r="H455" i="1"/>
  <c r="G455" i="1"/>
  <c r="F455" i="1"/>
  <c r="E455" i="1"/>
  <c r="D455" i="1"/>
  <c r="C455" i="1"/>
  <c r="P454" i="1"/>
  <c r="O454" i="1"/>
  <c r="N454" i="1"/>
  <c r="M454" i="1"/>
  <c r="L454" i="1"/>
  <c r="K454" i="1"/>
  <c r="J454" i="1"/>
  <c r="I454" i="1"/>
  <c r="H454" i="1"/>
  <c r="G454" i="1"/>
  <c r="F454" i="1"/>
  <c r="E454" i="1"/>
  <c r="D454" i="1"/>
  <c r="C454" i="1"/>
  <c r="P453" i="1"/>
  <c r="O453" i="1"/>
  <c r="N453" i="1"/>
  <c r="M453" i="1"/>
  <c r="L453" i="1"/>
  <c r="K453" i="1"/>
  <c r="J453" i="1"/>
  <c r="I453" i="1"/>
  <c r="H453" i="1"/>
  <c r="G453" i="1"/>
  <c r="F453" i="1"/>
  <c r="E453" i="1"/>
  <c r="D453" i="1"/>
  <c r="C453" i="1"/>
  <c r="P452" i="1"/>
  <c r="O452" i="1"/>
  <c r="N452" i="1"/>
  <c r="M452" i="1"/>
  <c r="L452" i="1"/>
  <c r="K452" i="1"/>
  <c r="J452" i="1"/>
  <c r="I452" i="1"/>
  <c r="H452" i="1"/>
  <c r="G452" i="1"/>
  <c r="F452" i="1"/>
  <c r="E452" i="1"/>
  <c r="D452" i="1"/>
  <c r="C452" i="1"/>
  <c r="P451" i="1"/>
  <c r="O451" i="1"/>
  <c r="N451" i="1"/>
  <c r="M451" i="1"/>
  <c r="L451" i="1"/>
  <c r="K451" i="1"/>
  <c r="J451" i="1"/>
  <c r="I451" i="1"/>
  <c r="H451" i="1"/>
  <c r="G451" i="1"/>
  <c r="F451" i="1"/>
  <c r="E451" i="1"/>
  <c r="D451" i="1"/>
  <c r="C451" i="1"/>
  <c r="P450" i="1"/>
  <c r="O450" i="1"/>
  <c r="N450" i="1"/>
  <c r="M450" i="1"/>
  <c r="L450" i="1"/>
  <c r="K450" i="1"/>
  <c r="J450" i="1"/>
  <c r="I450" i="1"/>
  <c r="H450" i="1"/>
  <c r="G450" i="1"/>
  <c r="F450" i="1"/>
  <c r="E450" i="1"/>
  <c r="D450" i="1"/>
  <c r="C450" i="1"/>
  <c r="P449" i="1"/>
  <c r="O449" i="1"/>
  <c r="N449" i="1"/>
  <c r="M449" i="1"/>
  <c r="L449" i="1"/>
  <c r="K449" i="1"/>
  <c r="J449" i="1"/>
  <c r="I449" i="1"/>
  <c r="H449" i="1"/>
  <c r="G449" i="1"/>
  <c r="F449" i="1"/>
  <c r="E449" i="1"/>
  <c r="D449" i="1"/>
  <c r="C449" i="1"/>
  <c r="P448" i="1"/>
  <c r="O448" i="1"/>
  <c r="N448" i="1"/>
  <c r="M448" i="1"/>
  <c r="L448" i="1"/>
  <c r="K448" i="1"/>
  <c r="J448" i="1"/>
  <c r="I448" i="1"/>
  <c r="H448" i="1"/>
  <c r="G448" i="1"/>
  <c r="F448" i="1"/>
  <c r="E448" i="1"/>
  <c r="D448" i="1"/>
  <c r="C448" i="1"/>
  <c r="P447" i="1"/>
  <c r="O447" i="1"/>
  <c r="N447" i="1"/>
  <c r="M447" i="1"/>
  <c r="L447" i="1"/>
  <c r="K447" i="1"/>
  <c r="J447" i="1"/>
  <c r="I447" i="1"/>
  <c r="H447" i="1"/>
  <c r="G447" i="1"/>
  <c r="F447" i="1"/>
  <c r="E447" i="1"/>
  <c r="D447" i="1"/>
  <c r="C447" i="1"/>
  <c r="P446" i="1"/>
  <c r="O446" i="1"/>
  <c r="N446" i="1"/>
  <c r="M446" i="1"/>
  <c r="L446" i="1"/>
  <c r="K446" i="1"/>
  <c r="J446" i="1"/>
  <c r="I446" i="1"/>
  <c r="H446" i="1"/>
  <c r="G446" i="1"/>
  <c r="F446" i="1"/>
  <c r="E446" i="1"/>
  <c r="D446" i="1"/>
  <c r="C446" i="1"/>
  <c r="P445" i="1"/>
  <c r="O445" i="1"/>
  <c r="N445" i="1"/>
  <c r="M445" i="1"/>
  <c r="L445" i="1"/>
  <c r="K445" i="1"/>
  <c r="J445" i="1"/>
  <c r="I445" i="1"/>
  <c r="H445" i="1"/>
  <c r="G445" i="1"/>
  <c r="F445" i="1"/>
  <c r="E445" i="1"/>
  <c r="D445" i="1"/>
  <c r="C445" i="1"/>
  <c r="P444" i="1"/>
  <c r="O444" i="1"/>
  <c r="N444" i="1"/>
  <c r="M444" i="1"/>
  <c r="L444" i="1"/>
  <c r="K444" i="1"/>
  <c r="J444" i="1"/>
  <c r="I444" i="1"/>
  <c r="H444" i="1"/>
  <c r="G444" i="1"/>
  <c r="F444" i="1"/>
  <c r="E444" i="1"/>
  <c r="D444" i="1"/>
  <c r="C444" i="1"/>
  <c r="P443" i="1"/>
  <c r="O443" i="1"/>
  <c r="N443" i="1"/>
  <c r="M443" i="1"/>
  <c r="L443" i="1"/>
  <c r="K443" i="1"/>
  <c r="J443" i="1"/>
  <c r="I443" i="1"/>
  <c r="H443" i="1"/>
  <c r="G443" i="1"/>
  <c r="F443" i="1"/>
  <c r="E443" i="1"/>
  <c r="D443" i="1"/>
  <c r="C443" i="1"/>
  <c r="P442" i="1"/>
  <c r="O442" i="1"/>
  <c r="N442" i="1"/>
  <c r="M442" i="1"/>
  <c r="L442" i="1"/>
  <c r="K442" i="1"/>
  <c r="J442" i="1"/>
  <c r="I442" i="1"/>
  <c r="H442" i="1"/>
  <c r="G442" i="1"/>
  <c r="F442" i="1"/>
  <c r="E442" i="1"/>
  <c r="D442" i="1"/>
  <c r="C442" i="1"/>
  <c r="P441" i="1"/>
  <c r="O441" i="1"/>
  <c r="N441" i="1"/>
  <c r="M441" i="1"/>
  <c r="L441" i="1"/>
  <c r="K441" i="1"/>
  <c r="J441" i="1"/>
  <c r="I441" i="1"/>
  <c r="H441" i="1"/>
  <c r="G441" i="1"/>
  <c r="F441" i="1"/>
  <c r="E441" i="1"/>
  <c r="D441" i="1"/>
  <c r="C441" i="1"/>
  <c r="P440" i="1"/>
  <c r="O440" i="1"/>
  <c r="N440" i="1"/>
  <c r="M440" i="1"/>
  <c r="L440" i="1"/>
  <c r="K440" i="1"/>
  <c r="J440" i="1"/>
  <c r="I440" i="1"/>
  <c r="H440" i="1"/>
  <c r="G440" i="1"/>
  <c r="F440" i="1"/>
  <c r="E440" i="1"/>
  <c r="D440" i="1"/>
  <c r="C440" i="1"/>
  <c r="P439" i="1"/>
  <c r="O439" i="1"/>
  <c r="N439" i="1"/>
  <c r="M439" i="1"/>
  <c r="L439" i="1"/>
  <c r="K439" i="1"/>
  <c r="J439" i="1"/>
  <c r="I439" i="1"/>
  <c r="H439" i="1"/>
  <c r="G439" i="1"/>
  <c r="F439" i="1"/>
  <c r="E439" i="1"/>
  <c r="D439" i="1"/>
  <c r="C439" i="1"/>
  <c r="P438" i="1"/>
  <c r="O438" i="1"/>
  <c r="N438" i="1"/>
  <c r="M438" i="1"/>
  <c r="L438" i="1"/>
  <c r="K438" i="1"/>
  <c r="J438" i="1"/>
  <c r="I438" i="1"/>
  <c r="H438" i="1"/>
  <c r="G438" i="1"/>
  <c r="F438" i="1"/>
  <c r="E438" i="1"/>
  <c r="D438" i="1"/>
  <c r="C438" i="1"/>
  <c r="P437" i="1"/>
  <c r="O437" i="1"/>
  <c r="N437" i="1"/>
  <c r="M437" i="1"/>
  <c r="L437" i="1"/>
  <c r="K437" i="1"/>
  <c r="J437" i="1"/>
  <c r="I437" i="1"/>
  <c r="H437" i="1"/>
  <c r="G437" i="1"/>
  <c r="F437" i="1"/>
  <c r="E437" i="1"/>
  <c r="D437" i="1"/>
  <c r="C437" i="1"/>
  <c r="P436" i="1"/>
  <c r="O436" i="1"/>
  <c r="N436" i="1"/>
  <c r="M436" i="1"/>
  <c r="L436" i="1"/>
  <c r="K436" i="1"/>
  <c r="J436" i="1"/>
  <c r="I436" i="1"/>
  <c r="H436" i="1"/>
  <c r="G436" i="1"/>
  <c r="F436" i="1"/>
  <c r="E436" i="1"/>
  <c r="D436" i="1"/>
  <c r="C436" i="1"/>
  <c r="P435" i="1"/>
  <c r="O435" i="1"/>
  <c r="N435" i="1"/>
  <c r="M435" i="1"/>
  <c r="L435" i="1"/>
  <c r="K435" i="1"/>
  <c r="J435" i="1"/>
  <c r="I435" i="1"/>
  <c r="H435" i="1"/>
  <c r="G435" i="1"/>
  <c r="F435" i="1"/>
  <c r="E435" i="1"/>
  <c r="D435" i="1"/>
  <c r="C435" i="1"/>
  <c r="P434" i="1"/>
  <c r="O434" i="1"/>
  <c r="N434" i="1"/>
  <c r="M434" i="1"/>
  <c r="L434" i="1"/>
  <c r="K434" i="1"/>
  <c r="J434" i="1"/>
  <c r="I434" i="1"/>
  <c r="H434" i="1"/>
  <c r="G434" i="1"/>
  <c r="F434" i="1"/>
  <c r="E434" i="1"/>
  <c r="D434" i="1"/>
  <c r="C434" i="1"/>
  <c r="P433" i="1"/>
  <c r="O433" i="1"/>
  <c r="N433" i="1"/>
  <c r="M433" i="1"/>
  <c r="L433" i="1"/>
  <c r="K433" i="1"/>
  <c r="J433" i="1"/>
  <c r="I433" i="1"/>
  <c r="H433" i="1"/>
  <c r="G433" i="1"/>
  <c r="F433" i="1"/>
  <c r="E433" i="1"/>
  <c r="D433" i="1"/>
  <c r="C433" i="1"/>
  <c r="P432" i="1"/>
  <c r="O432" i="1"/>
  <c r="N432" i="1"/>
  <c r="M432" i="1"/>
  <c r="L432" i="1"/>
  <c r="K432" i="1"/>
  <c r="J432" i="1"/>
  <c r="I432" i="1"/>
  <c r="H432" i="1"/>
  <c r="G432" i="1"/>
  <c r="F432" i="1"/>
  <c r="E432" i="1"/>
  <c r="D432" i="1"/>
  <c r="C432" i="1"/>
  <c r="P431" i="1"/>
  <c r="O431" i="1"/>
  <c r="N431" i="1"/>
  <c r="M431" i="1"/>
  <c r="L431" i="1"/>
  <c r="K431" i="1"/>
  <c r="J431" i="1"/>
  <c r="I431" i="1"/>
  <c r="H431" i="1"/>
  <c r="G431" i="1"/>
  <c r="F431" i="1"/>
  <c r="E431" i="1"/>
  <c r="D431" i="1"/>
  <c r="C431" i="1"/>
  <c r="P430" i="1"/>
  <c r="O430" i="1"/>
  <c r="N430" i="1"/>
  <c r="M430" i="1"/>
  <c r="L430" i="1"/>
  <c r="K430" i="1"/>
  <c r="J430" i="1"/>
  <c r="I430" i="1"/>
  <c r="H430" i="1"/>
  <c r="G430" i="1"/>
  <c r="F430" i="1"/>
  <c r="E430" i="1"/>
  <c r="D430" i="1"/>
  <c r="C430" i="1"/>
  <c r="P429" i="1"/>
  <c r="O429" i="1"/>
  <c r="N429" i="1"/>
  <c r="M429" i="1"/>
  <c r="L429" i="1"/>
  <c r="K429" i="1"/>
  <c r="J429" i="1"/>
  <c r="I429" i="1"/>
  <c r="H429" i="1"/>
  <c r="G429" i="1"/>
  <c r="F429" i="1"/>
  <c r="E429" i="1"/>
  <c r="D429" i="1"/>
  <c r="C429" i="1"/>
  <c r="P428" i="1"/>
  <c r="O428" i="1"/>
  <c r="N428" i="1"/>
  <c r="M428" i="1"/>
  <c r="L428" i="1"/>
  <c r="K428" i="1"/>
  <c r="J428" i="1"/>
  <c r="I428" i="1"/>
  <c r="H428" i="1"/>
  <c r="G428" i="1"/>
  <c r="F428" i="1"/>
  <c r="E428" i="1"/>
  <c r="D428" i="1"/>
  <c r="C428" i="1"/>
  <c r="P427" i="1"/>
  <c r="O427" i="1"/>
  <c r="N427" i="1"/>
  <c r="M427" i="1"/>
  <c r="L427" i="1"/>
  <c r="K427" i="1"/>
  <c r="J427" i="1"/>
  <c r="I427" i="1"/>
  <c r="H427" i="1"/>
  <c r="G427" i="1"/>
  <c r="F427" i="1"/>
  <c r="E427" i="1"/>
  <c r="D427" i="1"/>
  <c r="C427" i="1"/>
  <c r="P426" i="1"/>
  <c r="O426" i="1"/>
  <c r="N426" i="1"/>
  <c r="M426" i="1"/>
  <c r="L426" i="1"/>
  <c r="K426" i="1"/>
  <c r="J426" i="1"/>
  <c r="I426" i="1"/>
  <c r="H426" i="1"/>
  <c r="G426" i="1"/>
  <c r="F426" i="1"/>
  <c r="E426" i="1"/>
  <c r="D426" i="1"/>
  <c r="C426" i="1"/>
  <c r="P425" i="1"/>
  <c r="O425" i="1"/>
  <c r="N425" i="1"/>
  <c r="M425" i="1"/>
  <c r="L425" i="1"/>
  <c r="K425" i="1"/>
  <c r="J425" i="1"/>
  <c r="I425" i="1"/>
  <c r="H425" i="1"/>
  <c r="G425" i="1"/>
  <c r="F425" i="1"/>
  <c r="E425" i="1"/>
  <c r="D425" i="1"/>
  <c r="C425" i="1"/>
  <c r="P424" i="1"/>
  <c r="O424" i="1"/>
  <c r="N424" i="1"/>
  <c r="M424" i="1"/>
  <c r="L424" i="1"/>
  <c r="K424" i="1"/>
  <c r="J424" i="1"/>
  <c r="I424" i="1"/>
  <c r="H424" i="1"/>
  <c r="G424" i="1"/>
  <c r="F424" i="1"/>
  <c r="E424" i="1"/>
  <c r="D424" i="1"/>
  <c r="C424" i="1"/>
  <c r="P423" i="1"/>
  <c r="O423" i="1"/>
  <c r="N423" i="1"/>
  <c r="M423" i="1"/>
  <c r="L423" i="1"/>
  <c r="K423" i="1"/>
  <c r="J423" i="1"/>
  <c r="I423" i="1"/>
  <c r="H423" i="1"/>
  <c r="G423" i="1"/>
  <c r="F423" i="1"/>
  <c r="E423" i="1"/>
  <c r="D423" i="1"/>
  <c r="C423" i="1"/>
  <c r="P422" i="1"/>
  <c r="O422" i="1"/>
  <c r="N422" i="1"/>
  <c r="M422" i="1"/>
  <c r="L422" i="1"/>
  <c r="K422" i="1"/>
  <c r="J422" i="1"/>
  <c r="I422" i="1"/>
  <c r="H422" i="1"/>
  <c r="G422" i="1"/>
  <c r="F422" i="1"/>
  <c r="E422" i="1"/>
  <c r="D422" i="1"/>
  <c r="C422" i="1"/>
  <c r="P421" i="1"/>
  <c r="O421" i="1"/>
  <c r="N421" i="1"/>
  <c r="M421" i="1"/>
  <c r="L421" i="1"/>
  <c r="K421" i="1"/>
  <c r="J421" i="1"/>
  <c r="I421" i="1"/>
  <c r="H421" i="1"/>
  <c r="G421" i="1"/>
  <c r="F421" i="1"/>
  <c r="E421" i="1"/>
  <c r="D421" i="1"/>
  <c r="C421" i="1"/>
  <c r="P420" i="1"/>
  <c r="O420" i="1"/>
  <c r="N420" i="1"/>
  <c r="M420" i="1"/>
  <c r="L420" i="1"/>
  <c r="K420" i="1"/>
  <c r="J420" i="1"/>
  <c r="I420" i="1"/>
  <c r="H420" i="1"/>
  <c r="G420" i="1"/>
  <c r="F420" i="1"/>
  <c r="E420" i="1"/>
  <c r="D420" i="1"/>
  <c r="C420" i="1"/>
  <c r="P419" i="1"/>
  <c r="O419" i="1"/>
  <c r="N419" i="1"/>
  <c r="M419" i="1"/>
  <c r="L419" i="1"/>
  <c r="K419" i="1"/>
  <c r="J419" i="1"/>
  <c r="I419" i="1"/>
  <c r="H419" i="1"/>
  <c r="G419" i="1"/>
  <c r="F419" i="1"/>
  <c r="E419" i="1"/>
  <c r="D419" i="1"/>
  <c r="C419" i="1"/>
  <c r="P418" i="1"/>
  <c r="O418" i="1"/>
  <c r="N418" i="1"/>
  <c r="M418" i="1"/>
  <c r="L418" i="1"/>
  <c r="K418" i="1"/>
  <c r="J418" i="1"/>
  <c r="I418" i="1"/>
  <c r="H418" i="1"/>
  <c r="G418" i="1"/>
  <c r="F418" i="1"/>
  <c r="E418" i="1"/>
  <c r="D418" i="1"/>
  <c r="C418" i="1"/>
  <c r="P417" i="1"/>
  <c r="O417" i="1"/>
  <c r="N417" i="1"/>
  <c r="M417" i="1"/>
  <c r="L417" i="1"/>
  <c r="K417" i="1"/>
  <c r="J417" i="1"/>
  <c r="I417" i="1"/>
  <c r="H417" i="1"/>
  <c r="G417" i="1"/>
  <c r="F417" i="1"/>
  <c r="E417" i="1"/>
  <c r="D417" i="1"/>
  <c r="C417" i="1"/>
  <c r="P416" i="1"/>
  <c r="O416" i="1"/>
  <c r="N416" i="1"/>
  <c r="M416" i="1"/>
  <c r="L416" i="1"/>
  <c r="K416" i="1"/>
  <c r="J416" i="1"/>
  <c r="I416" i="1"/>
  <c r="H416" i="1"/>
  <c r="G416" i="1"/>
  <c r="F416" i="1"/>
  <c r="E416" i="1"/>
  <c r="D416" i="1"/>
  <c r="C416" i="1"/>
  <c r="P415" i="1"/>
  <c r="O415" i="1"/>
  <c r="N415" i="1"/>
  <c r="M415" i="1"/>
  <c r="L415" i="1"/>
  <c r="K415" i="1"/>
  <c r="J415" i="1"/>
  <c r="I415" i="1"/>
  <c r="H415" i="1"/>
  <c r="G415" i="1"/>
  <c r="F415" i="1"/>
  <c r="E415" i="1"/>
  <c r="D415" i="1"/>
  <c r="C415" i="1"/>
  <c r="P414" i="1"/>
  <c r="O414" i="1"/>
  <c r="N414" i="1"/>
  <c r="M414" i="1"/>
  <c r="L414" i="1"/>
  <c r="K414" i="1"/>
  <c r="J414" i="1"/>
  <c r="I414" i="1"/>
  <c r="H414" i="1"/>
  <c r="G414" i="1"/>
  <c r="F414" i="1"/>
  <c r="E414" i="1"/>
  <c r="D414" i="1"/>
  <c r="C414" i="1"/>
  <c r="P413" i="1"/>
  <c r="O413" i="1"/>
  <c r="N413" i="1"/>
  <c r="M413" i="1"/>
  <c r="L413" i="1"/>
  <c r="K413" i="1"/>
  <c r="J413" i="1"/>
  <c r="I413" i="1"/>
  <c r="H413" i="1"/>
  <c r="G413" i="1"/>
  <c r="F413" i="1"/>
  <c r="E413" i="1"/>
  <c r="D413" i="1"/>
  <c r="C413" i="1"/>
  <c r="P412" i="1"/>
  <c r="O412" i="1"/>
  <c r="N412" i="1"/>
  <c r="M412" i="1"/>
  <c r="L412" i="1"/>
  <c r="K412" i="1"/>
  <c r="J412" i="1"/>
  <c r="I412" i="1"/>
  <c r="H412" i="1"/>
  <c r="G412" i="1"/>
  <c r="F412" i="1"/>
  <c r="E412" i="1"/>
  <c r="D412" i="1"/>
  <c r="C412" i="1"/>
  <c r="P411" i="1"/>
  <c r="O411" i="1"/>
  <c r="N411" i="1"/>
  <c r="M411" i="1"/>
  <c r="L411" i="1"/>
  <c r="K411" i="1"/>
  <c r="J411" i="1"/>
  <c r="I411" i="1"/>
  <c r="H411" i="1"/>
  <c r="G411" i="1"/>
  <c r="F411" i="1"/>
  <c r="E411" i="1"/>
  <c r="D411" i="1"/>
  <c r="C411" i="1"/>
  <c r="P410" i="1"/>
  <c r="O410" i="1"/>
  <c r="N410" i="1"/>
  <c r="M410" i="1"/>
  <c r="L410" i="1"/>
  <c r="K410" i="1"/>
  <c r="J410" i="1"/>
  <c r="I410" i="1"/>
  <c r="H410" i="1"/>
  <c r="G410" i="1"/>
  <c r="F410" i="1"/>
  <c r="E410" i="1"/>
  <c r="D410" i="1"/>
  <c r="C410" i="1"/>
  <c r="P409" i="1"/>
  <c r="O409" i="1"/>
  <c r="N409" i="1"/>
  <c r="M409" i="1"/>
  <c r="L409" i="1"/>
  <c r="K409" i="1"/>
  <c r="J409" i="1"/>
  <c r="I409" i="1"/>
  <c r="H409" i="1"/>
  <c r="G409" i="1"/>
  <c r="F409" i="1"/>
  <c r="E409" i="1"/>
  <c r="D409" i="1"/>
  <c r="C409" i="1"/>
  <c r="P408" i="1"/>
  <c r="O408" i="1"/>
  <c r="N408" i="1"/>
  <c r="M408" i="1"/>
  <c r="L408" i="1"/>
  <c r="K408" i="1"/>
  <c r="J408" i="1"/>
  <c r="I408" i="1"/>
  <c r="H408" i="1"/>
  <c r="G408" i="1"/>
  <c r="F408" i="1"/>
  <c r="E408" i="1"/>
  <c r="D408" i="1"/>
  <c r="C408" i="1"/>
  <c r="P407" i="1"/>
  <c r="O407" i="1"/>
  <c r="N407" i="1"/>
  <c r="M407" i="1"/>
  <c r="L407" i="1"/>
  <c r="K407" i="1"/>
  <c r="J407" i="1"/>
  <c r="I407" i="1"/>
  <c r="H407" i="1"/>
  <c r="G407" i="1"/>
  <c r="F407" i="1"/>
  <c r="E407" i="1"/>
  <c r="D407" i="1"/>
  <c r="C407" i="1"/>
  <c r="P406" i="1"/>
  <c r="O406" i="1"/>
  <c r="N406" i="1"/>
  <c r="M406" i="1"/>
  <c r="L406" i="1"/>
  <c r="K406" i="1"/>
  <c r="J406" i="1"/>
  <c r="I406" i="1"/>
  <c r="H406" i="1"/>
  <c r="G406" i="1"/>
  <c r="F406" i="1"/>
  <c r="E406" i="1"/>
  <c r="D406" i="1"/>
  <c r="C406" i="1"/>
  <c r="P405" i="1"/>
  <c r="O405" i="1"/>
  <c r="N405" i="1"/>
  <c r="M405" i="1"/>
  <c r="L405" i="1"/>
  <c r="K405" i="1"/>
  <c r="J405" i="1"/>
  <c r="I405" i="1"/>
  <c r="H405" i="1"/>
  <c r="G405" i="1"/>
  <c r="F405" i="1"/>
  <c r="E405" i="1"/>
  <c r="D405" i="1"/>
  <c r="C405" i="1"/>
  <c r="P404" i="1"/>
  <c r="O404" i="1"/>
  <c r="N404" i="1"/>
  <c r="M404" i="1"/>
  <c r="L404" i="1"/>
  <c r="K404" i="1"/>
  <c r="J404" i="1"/>
  <c r="I404" i="1"/>
  <c r="H404" i="1"/>
  <c r="G404" i="1"/>
  <c r="F404" i="1"/>
  <c r="E404" i="1"/>
  <c r="D404" i="1"/>
  <c r="C404" i="1"/>
  <c r="P403" i="1"/>
  <c r="O403" i="1"/>
  <c r="N403" i="1"/>
  <c r="M403" i="1"/>
  <c r="L403" i="1"/>
  <c r="K403" i="1"/>
  <c r="J403" i="1"/>
  <c r="I403" i="1"/>
  <c r="H403" i="1"/>
  <c r="G403" i="1"/>
  <c r="F403" i="1"/>
  <c r="E403" i="1"/>
  <c r="D403" i="1"/>
  <c r="C403" i="1"/>
  <c r="P402" i="1"/>
  <c r="O402" i="1"/>
  <c r="N402" i="1"/>
  <c r="M402" i="1"/>
  <c r="L402" i="1"/>
  <c r="K402" i="1"/>
  <c r="J402" i="1"/>
  <c r="I402" i="1"/>
  <c r="H402" i="1"/>
  <c r="G402" i="1"/>
  <c r="F402" i="1"/>
  <c r="E402" i="1"/>
  <c r="D402" i="1"/>
  <c r="C402" i="1"/>
  <c r="P401" i="1"/>
  <c r="O401" i="1"/>
  <c r="N401" i="1"/>
  <c r="M401" i="1"/>
  <c r="L401" i="1"/>
  <c r="K401" i="1"/>
  <c r="J401" i="1"/>
  <c r="I401" i="1"/>
  <c r="H401" i="1"/>
  <c r="G401" i="1"/>
  <c r="F401" i="1"/>
  <c r="E401" i="1"/>
  <c r="D401" i="1"/>
  <c r="C401" i="1"/>
  <c r="P400" i="1"/>
  <c r="O400" i="1"/>
  <c r="N400" i="1"/>
  <c r="M400" i="1"/>
  <c r="L400" i="1"/>
  <c r="K400" i="1"/>
  <c r="J400" i="1"/>
  <c r="I400" i="1"/>
  <c r="H400" i="1"/>
  <c r="G400" i="1"/>
  <c r="F400" i="1"/>
  <c r="E400" i="1"/>
  <c r="D400" i="1"/>
  <c r="C400" i="1"/>
  <c r="P399" i="1"/>
  <c r="O399" i="1"/>
  <c r="N399" i="1"/>
  <c r="M399" i="1"/>
  <c r="L399" i="1"/>
  <c r="K399" i="1"/>
  <c r="J399" i="1"/>
  <c r="I399" i="1"/>
  <c r="H399" i="1"/>
  <c r="G399" i="1"/>
  <c r="F399" i="1"/>
  <c r="E399" i="1"/>
  <c r="D399" i="1"/>
  <c r="C399" i="1"/>
  <c r="P398" i="1"/>
  <c r="O398" i="1"/>
  <c r="N398" i="1"/>
  <c r="M398" i="1"/>
  <c r="L398" i="1"/>
  <c r="K398" i="1"/>
  <c r="J398" i="1"/>
  <c r="I398" i="1"/>
  <c r="H398" i="1"/>
  <c r="G398" i="1"/>
  <c r="F398" i="1"/>
  <c r="E398" i="1"/>
  <c r="D398" i="1"/>
  <c r="C398" i="1"/>
  <c r="P397" i="1"/>
  <c r="O397" i="1"/>
  <c r="N397" i="1"/>
  <c r="M397" i="1"/>
  <c r="L397" i="1"/>
  <c r="K397" i="1"/>
  <c r="J397" i="1"/>
  <c r="I397" i="1"/>
  <c r="H397" i="1"/>
  <c r="G397" i="1"/>
  <c r="F397" i="1"/>
  <c r="E397" i="1"/>
  <c r="D397" i="1"/>
  <c r="C397" i="1"/>
  <c r="P396" i="1"/>
  <c r="O396" i="1"/>
  <c r="N396" i="1"/>
  <c r="M396" i="1"/>
  <c r="L396" i="1"/>
  <c r="K396" i="1"/>
  <c r="J396" i="1"/>
  <c r="I396" i="1"/>
  <c r="H396" i="1"/>
  <c r="G396" i="1"/>
  <c r="F396" i="1"/>
  <c r="E396" i="1"/>
  <c r="D396" i="1"/>
  <c r="C396" i="1"/>
  <c r="P395" i="1"/>
  <c r="O395" i="1"/>
  <c r="N395" i="1"/>
  <c r="M395" i="1"/>
  <c r="L395" i="1"/>
  <c r="K395" i="1"/>
  <c r="J395" i="1"/>
  <c r="I395" i="1"/>
  <c r="H395" i="1"/>
  <c r="G395" i="1"/>
  <c r="F395" i="1"/>
  <c r="E395" i="1"/>
  <c r="D395" i="1"/>
  <c r="C395" i="1"/>
  <c r="P394" i="1"/>
  <c r="O394" i="1"/>
  <c r="N394" i="1"/>
  <c r="M394" i="1"/>
  <c r="L394" i="1"/>
  <c r="K394" i="1"/>
  <c r="J394" i="1"/>
  <c r="I394" i="1"/>
  <c r="H394" i="1"/>
  <c r="G394" i="1"/>
  <c r="F394" i="1"/>
  <c r="E394" i="1"/>
  <c r="D394" i="1"/>
  <c r="C394" i="1"/>
  <c r="P393" i="1"/>
  <c r="O393" i="1"/>
  <c r="N393" i="1"/>
  <c r="M393" i="1"/>
  <c r="L393" i="1"/>
  <c r="K393" i="1"/>
  <c r="J393" i="1"/>
  <c r="I393" i="1"/>
  <c r="H393" i="1"/>
  <c r="G393" i="1"/>
  <c r="F393" i="1"/>
  <c r="E393" i="1"/>
  <c r="D393" i="1"/>
  <c r="C393" i="1"/>
  <c r="P392" i="1"/>
  <c r="O392" i="1"/>
  <c r="N392" i="1"/>
  <c r="M392" i="1"/>
  <c r="L392" i="1"/>
  <c r="K392" i="1"/>
  <c r="J392" i="1"/>
  <c r="I392" i="1"/>
  <c r="H392" i="1"/>
  <c r="G392" i="1"/>
  <c r="F392" i="1"/>
  <c r="E392" i="1"/>
  <c r="D392" i="1"/>
  <c r="C392" i="1"/>
  <c r="P391" i="1"/>
  <c r="O391" i="1"/>
  <c r="N391" i="1"/>
  <c r="M391" i="1"/>
  <c r="L391" i="1"/>
  <c r="K391" i="1"/>
  <c r="J391" i="1"/>
  <c r="I391" i="1"/>
  <c r="H391" i="1"/>
  <c r="G391" i="1"/>
  <c r="F391" i="1"/>
  <c r="E391" i="1"/>
  <c r="D391" i="1"/>
  <c r="C391" i="1"/>
  <c r="P390" i="1"/>
  <c r="O390" i="1"/>
  <c r="N390" i="1"/>
  <c r="M390" i="1"/>
  <c r="L390" i="1"/>
  <c r="K390" i="1"/>
  <c r="J390" i="1"/>
  <c r="I390" i="1"/>
  <c r="H390" i="1"/>
  <c r="G390" i="1"/>
  <c r="F390" i="1"/>
  <c r="E390" i="1"/>
  <c r="D390" i="1"/>
  <c r="C390" i="1"/>
  <c r="P389" i="1"/>
  <c r="O389" i="1"/>
  <c r="N389" i="1"/>
  <c r="M389" i="1"/>
  <c r="L389" i="1"/>
  <c r="K389" i="1"/>
  <c r="J389" i="1"/>
  <c r="I389" i="1"/>
  <c r="H389" i="1"/>
  <c r="G389" i="1"/>
  <c r="F389" i="1"/>
  <c r="E389" i="1"/>
  <c r="D389" i="1"/>
  <c r="C389" i="1"/>
  <c r="P388" i="1"/>
  <c r="O388" i="1"/>
  <c r="N388" i="1"/>
  <c r="M388" i="1"/>
  <c r="L388" i="1"/>
  <c r="K388" i="1"/>
  <c r="J388" i="1"/>
  <c r="I388" i="1"/>
  <c r="H388" i="1"/>
  <c r="G388" i="1"/>
  <c r="F388" i="1"/>
  <c r="E388" i="1"/>
  <c r="D388" i="1"/>
  <c r="C388" i="1"/>
  <c r="P387" i="1"/>
  <c r="O387" i="1"/>
  <c r="N387" i="1"/>
  <c r="M387" i="1"/>
  <c r="L387" i="1"/>
  <c r="K387" i="1"/>
  <c r="J387" i="1"/>
  <c r="I387" i="1"/>
  <c r="H387" i="1"/>
  <c r="G387" i="1"/>
  <c r="F387" i="1"/>
  <c r="E387" i="1"/>
  <c r="D387" i="1"/>
  <c r="C387" i="1"/>
  <c r="P386" i="1"/>
  <c r="O386" i="1"/>
  <c r="N386" i="1"/>
  <c r="M386" i="1"/>
  <c r="L386" i="1"/>
  <c r="K386" i="1"/>
  <c r="J386" i="1"/>
  <c r="I386" i="1"/>
  <c r="H386" i="1"/>
  <c r="G386" i="1"/>
  <c r="F386" i="1"/>
  <c r="E386" i="1"/>
  <c r="D386" i="1"/>
  <c r="C386" i="1"/>
  <c r="P385" i="1"/>
  <c r="O385" i="1"/>
  <c r="N385" i="1"/>
  <c r="M385" i="1"/>
  <c r="L385" i="1"/>
  <c r="K385" i="1"/>
  <c r="J385" i="1"/>
  <c r="I385" i="1"/>
  <c r="H385" i="1"/>
  <c r="G385" i="1"/>
  <c r="F385" i="1"/>
  <c r="E385" i="1"/>
  <c r="D385" i="1"/>
  <c r="C385" i="1"/>
  <c r="P384" i="1"/>
  <c r="O384" i="1"/>
  <c r="N384" i="1"/>
  <c r="M384" i="1"/>
  <c r="L384" i="1"/>
  <c r="K384" i="1"/>
  <c r="J384" i="1"/>
  <c r="I384" i="1"/>
  <c r="H384" i="1"/>
  <c r="G384" i="1"/>
  <c r="F384" i="1"/>
  <c r="E384" i="1"/>
  <c r="D384" i="1"/>
  <c r="C384" i="1"/>
  <c r="P383" i="1"/>
  <c r="O383" i="1"/>
  <c r="N383" i="1"/>
  <c r="M383" i="1"/>
  <c r="L383" i="1"/>
  <c r="K383" i="1"/>
  <c r="J383" i="1"/>
  <c r="I383" i="1"/>
  <c r="H383" i="1"/>
  <c r="G383" i="1"/>
  <c r="F383" i="1"/>
  <c r="E383" i="1"/>
  <c r="D383" i="1"/>
  <c r="C383" i="1"/>
  <c r="P382" i="1"/>
  <c r="O382" i="1"/>
  <c r="N382" i="1"/>
  <c r="M382" i="1"/>
  <c r="L382" i="1"/>
  <c r="K382" i="1"/>
  <c r="J382" i="1"/>
  <c r="I382" i="1"/>
  <c r="H382" i="1"/>
  <c r="G382" i="1"/>
  <c r="F382" i="1"/>
  <c r="E382" i="1"/>
  <c r="D382" i="1"/>
  <c r="C382" i="1"/>
  <c r="P381" i="1"/>
  <c r="O381" i="1"/>
  <c r="N381" i="1"/>
  <c r="M381" i="1"/>
  <c r="L381" i="1"/>
  <c r="K381" i="1"/>
  <c r="J381" i="1"/>
  <c r="I381" i="1"/>
  <c r="H381" i="1"/>
  <c r="G381" i="1"/>
  <c r="F381" i="1"/>
  <c r="E381" i="1"/>
  <c r="D381" i="1"/>
  <c r="C381" i="1"/>
  <c r="P380" i="1"/>
  <c r="O380" i="1"/>
  <c r="N380" i="1"/>
  <c r="M380" i="1"/>
  <c r="L380" i="1"/>
  <c r="K380" i="1"/>
  <c r="J380" i="1"/>
  <c r="I380" i="1"/>
  <c r="H380" i="1"/>
  <c r="G380" i="1"/>
  <c r="F380" i="1"/>
  <c r="E380" i="1"/>
  <c r="D380" i="1"/>
  <c r="C380" i="1"/>
  <c r="P379" i="1"/>
  <c r="O379" i="1"/>
  <c r="N379" i="1"/>
  <c r="M379" i="1"/>
  <c r="L379" i="1"/>
  <c r="K379" i="1"/>
  <c r="J379" i="1"/>
  <c r="I379" i="1"/>
  <c r="H379" i="1"/>
  <c r="G379" i="1"/>
  <c r="F379" i="1"/>
  <c r="E379" i="1"/>
  <c r="D379" i="1"/>
  <c r="C379" i="1"/>
  <c r="P378" i="1"/>
  <c r="O378" i="1"/>
  <c r="N378" i="1"/>
  <c r="M378" i="1"/>
  <c r="L378" i="1"/>
  <c r="K378" i="1"/>
  <c r="J378" i="1"/>
  <c r="I378" i="1"/>
  <c r="H378" i="1"/>
  <c r="G378" i="1"/>
  <c r="F378" i="1"/>
  <c r="E378" i="1"/>
  <c r="D378" i="1"/>
  <c r="C378" i="1"/>
  <c r="P377" i="1"/>
  <c r="O377" i="1"/>
  <c r="N377" i="1"/>
  <c r="M377" i="1"/>
  <c r="L377" i="1"/>
  <c r="K377" i="1"/>
  <c r="J377" i="1"/>
  <c r="I377" i="1"/>
  <c r="H377" i="1"/>
  <c r="G377" i="1"/>
  <c r="F377" i="1"/>
  <c r="E377" i="1"/>
  <c r="D377" i="1"/>
  <c r="C377" i="1"/>
  <c r="P376" i="1"/>
  <c r="O376" i="1"/>
  <c r="N376" i="1"/>
  <c r="M376" i="1"/>
  <c r="L376" i="1"/>
  <c r="K376" i="1"/>
  <c r="J376" i="1"/>
  <c r="I376" i="1"/>
  <c r="H376" i="1"/>
  <c r="G376" i="1"/>
  <c r="F376" i="1"/>
  <c r="E376" i="1"/>
  <c r="D376" i="1"/>
  <c r="C376" i="1"/>
  <c r="P375" i="1"/>
  <c r="O375" i="1"/>
  <c r="N375" i="1"/>
  <c r="M375" i="1"/>
  <c r="L375" i="1"/>
  <c r="K375" i="1"/>
  <c r="J375" i="1"/>
  <c r="I375" i="1"/>
  <c r="H375" i="1"/>
  <c r="G375" i="1"/>
  <c r="F375" i="1"/>
  <c r="E375" i="1"/>
  <c r="D375" i="1"/>
  <c r="C375" i="1"/>
  <c r="P374" i="1"/>
  <c r="O374" i="1"/>
  <c r="N374" i="1"/>
  <c r="M374" i="1"/>
  <c r="L374" i="1"/>
  <c r="K374" i="1"/>
  <c r="J374" i="1"/>
  <c r="I374" i="1"/>
  <c r="H374" i="1"/>
  <c r="G374" i="1"/>
  <c r="F374" i="1"/>
  <c r="E374" i="1"/>
  <c r="D374" i="1"/>
  <c r="C374" i="1"/>
  <c r="P373" i="1"/>
  <c r="O373" i="1"/>
  <c r="N373" i="1"/>
  <c r="M373" i="1"/>
  <c r="L373" i="1"/>
  <c r="K373" i="1"/>
  <c r="J373" i="1"/>
  <c r="I373" i="1"/>
  <c r="H373" i="1"/>
  <c r="G373" i="1"/>
  <c r="F373" i="1"/>
  <c r="E373" i="1"/>
  <c r="D373" i="1"/>
  <c r="C373" i="1"/>
  <c r="P372" i="1"/>
  <c r="O372" i="1"/>
  <c r="N372" i="1"/>
  <c r="M372" i="1"/>
  <c r="L372" i="1"/>
  <c r="K372" i="1"/>
  <c r="J372" i="1"/>
  <c r="I372" i="1"/>
  <c r="H372" i="1"/>
  <c r="G372" i="1"/>
  <c r="F372" i="1"/>
  <c r="E372" i="1"/>
  <c r="D372" i="1"/>
  <c r="C372" i="1"/>
  <c r="P371" i="1"/>
  <c r="O371" i="1"/>
  <c r="N371" i="1"/>
  <c r="M371" i="1"/>
  <c r="L371" i="1"/>
  <c r="K371" i="1"/>
  <c r="J371" i="1"/>
  <c r="I371" i="1"/>
  <c r="H371" i="1"/>
  <c r="G371" i="1"/>
  <c r="F371" i="1"/>
  <c r="E371" i="1"/>
  <c r="D371" i="1"/>
  <c r="C371" i="1"/>
  <c r="P370" i="1"/>
  <c r="O370" i="1"/>
  <c r="N370" i="1"/>
  <c r="M370" i="1"/>
  <c r="L370" i="1"/>
  <c r="K370" i="1"/>
  <c r="J370" i="1"/>
  <c r="I370" i="1"/>
  <c r="H370" i="1"/>
  <c r="G370" i="1"/>
  <c r="F370" i="1"/>
  <c r="E370" i="1"/>
  <c r="D370" i="1"/>
  <c r="C370" i="1"/>
  <c r="P369" i="1"/>
  <c r="O369" i="1"/>
  <c r="N369" i="1"/>
  <c r="M369" i="1"/>
  <c r="L369" i="1"/>
  <c r="K369" i="1"/>
  <c r="J369" i="1"/>
  <c r="I369" i="1"/>
  <c r="H369" i="1"/>
  <c r="G369" i="1"/>
  <c r="F369" i="1"/>
  <c r="E369" i="1"/>
  <c r="D369" i="1"/>
  <c r="C369" i="1"/>
  <c r="P368" i="1"/>
  <c r="O368" i="1"/>
  <c r="N368" i="1"/>
  <c r="M368" i="1"/>
  <c r="L368" i="1"/>
  <c r="K368" i="1"/>
  <c r="J368" i="1"/>
  <c r="I368" i="1"/>
  <c r="H368" i="1"/>
  <c r="G368" i="1"/>
  <c r="F368" i="1"/>
  <c r="E368" i="1"/>
  <c r="D368" i="1"/>
  <c r="C368" i="1"/>
  <c r="P367" i="1"/>
  <c r="O367" i="1"/>
  <c r="N367" i="1"/>
  <c r="M367" i="1"/>
  <c r="L367" i="1"/>
  <c r="K367" i="1"/>
  <c r="J367" i="1"/>
  <c r="I367" i="1"/>
  <c r="H367" i="1"/>
  <c r="G367" i="1"/>
  <c r="F367" i="1"/>
  <c r="E367" i="1"/>
  <c r="D367" i="1"/>
  <c r="C367" i="1"/>
  <c r="P366" i="1"/>
  <c r="O366" i="1"/>
  <c r="N366" i="1"/>
  <c r="M366" i="1"/>
  <c r="L366" i="1"/>
  <c r="K366" i="1"/>
  <c r="J366" i="1"/>
  <c r="I366" i="1"/>
  <c r="H366" i="1"/>
  <c r="G366" i="1"/>
  <c r="F366" i="1"/>
  <c r="E366" i="1"/>
  <c r="D366" i="1"/>
  <c r="C366" i="1"/>
  <c r="P365" i="1"/>
  <c r="O365" i="1"/>
  <c r="N365" i="1"/>
  <c r="M365" i="1"/>
  <c r="L365" i="1"/>
  <c r="K365" i="1"/>
  <c r="J365" i="1"/>
  <c r="I365" i="1"/>
  <c r="H365" i="1"/>
  <c r="G365" i="1"/>
  <c r="F365" i="1"/>
  <c r="E365" i="1"/>
  <c r="D365" i="1"/>
  <c r="C365" i="1"/>
  <c r="P364" i="1"/>
  <c r="O364" i="1"/>
  <c r="N364" i="1"/>
  <c r="M364" i="1"/>
  <c r="L364" i="1"/>
  <c r="K364" i="1"/>
  <c r="J364" i="1"/>
  <c r="I364" i="1"/>
  <c r="H364" i="1"/>
  <c r="G364" i="1"/>
  <c r="F364" i="1"/>
  <c r="E364" i="1"/>
  <c r="D364" i="1"/>
  <c r="C364" i="1"/>
  <c r="P363" i="1"/>
  <c r="O363" i="1"/>
  <c r="N363" i="1"/>
  <c r="M363" i="1"/>
  <c r="L363" i="1"/>
  <c r="K363" i="1"/>
  <c r="J363" i="1"/>
  <c r="I363" i="1"/>
  <c r="H363" i="1"/>
  <c r="G363" i="1"/>
  <c r="F363" i="1"/>
  <c r="E363" i="1"/>
  <c r="D363" i="1"/>
  <c r="C363" i="1"/>
  <c r="P362" i="1"/>
  <c r="O362" i="1"/>
  <c r="N362" i="1"/>
  <c r="M362" i="1"/>
  <c r="L362" i="1"/>
  <c r="K362" i="1"/>
  <c r="J362" i="1"/>
  <c r="I362" i="1"/>
  <c r="H362" i="1"/>
  <c r="G362" i="1"/>
  <c r="F362" i="1"/>
  <c r="E362" i="1"/>
  <c r="D362" i="1"/>
  <c r="C362" i="1"/>
  <c r="P361" i="1"/>
  <c r="O361" i="1"/>
  <c r="N361" i="1"/>
  <c r="M361" i="1"/>
  <c r="L361" i="1"/>
  <c r="K361" i="1"/>
  <c r="J361" i="1"/>
  <c r="I361" i="1"/>
  <c r="H361" i="1"/>
  <c r="G361" i="1"/>
  <c r="F361" i="1"/>
  <c r="E361" i="1"/>
  <c r="D361" i="1"/>
  <c r="C361" i="1"/>
  <c r="P360" i="1"/>
  <c r="O360" i="1"/>
  <c r="N360" i="1"/>
  <c r="M360" i="1"/>
  <c r="L360" i="1"/>
  <c r="K360" i="1"/>
  <c r="J360" i="1"/>
  <c r="I360" i="1"/>
  <c r="H360" i="1"/>
  <c r="G360" i="1"/>
  <c r="F360" i="1"/>
  <c r="E360" i="1"/>
  <c r="D360" i="1"/>
  <c r="C360" i="1"/>
  <c r="P359" i="1"/>
  <c r="O359" i="1"/>
  <c r="N359" i="1"/>
  <c r="M359" i="1"/>
  <c r="L359" i="1"/>
  <c r="K359" i="1"/>
  <c r="J359" i="1"/>
  <c r="I359" i="1"/>
  <c r="H359" i="1"/>
  <c r="G359" i="1"/>
  <c r="F359" i="1"/>
  <c r="E359" i="1"/>
  <c r="D359" i="1"/>
  <c r="C359" i="1"/>
  <c r="P358" i="1"/>
  <c r="O358" i="1"/>
  <c r="N358" i="1"/>
  <c r="M358" i="1"/>
  <c r="L358" i="1"/>
  <c r="K358" i="1"/>
  <c r="J358" i="1"/>
  <c r="I358" i="1"/>
  <c r="H358" i="1"/>
  <c r="G358" i="1"/>
  <c r="F358" i="1"/>
  <c r="E358" i="1"/>
  <c r="D358" i="1"/>
  <c r="C358" i="1"/>
  <c r="P357" i="1"/>
  <c r="O357" i="1"/>
  <c r="N357" i="1"/>
  <c r="M357" i="1"/>
  <c r="L357" i="1"/>
  <c r="K357" i="1"/>
  <c r="J357" i="1"/>
  <c r="I357" i="1"/>
  <c r="H357" i="1"/>
  <c r="G357" i="1"/>
  <c r="F357" i="1"/>
  <c r="E357" i="1"/>
  <c r="D357" i="1"/>
  <c r="C357" i="1"/>
  <c r="P356" i="1"/>
  <c r="O356" i="1"/>
  <c r="N356" i="1"/>
  <c r="M356" i="1"/>
  <c r="L356" i="1"/>
  <c r="K356" i="1"/>
  <c r="J356" i="1"/>
  <c r="I356" i="1"/>
  <c r="H356" i="1"/>
  <c r="G356" i="1"/>
  <c r="F356" i="1"/>
  <c r="E356" i="1"/>
  <c r="D356" i="1"/>
  <c r="C356" i="1"/>
  <c r="P355" i="1"/>
  <c r="O355" i="1"/>
  <c r="N355" i="1"/>
  <c r="M355" i="1"/>
  <c r="L355" i="1"/>
  <c r="K355" i="1"/>
  <c r="J355" i="1"/>
  <c r="I355" i="1"/>
  <c r="H355" i="1"/>
  <c r="G355" i="1"/>
  <c r="F355" i="1"/>
  <c r="E355" i="1"/>
  <c r="D355" i="1"/>
  <c r="C355" i="1"/>
  <c r="P354" i="1"/>
  <c r="O354" i="1"/>
  <c r="N354" i="1"/>
  <c r="M354" i="1"/>
  <c r="L354" i="1"/>
  <c r="K354" i="1"/>
  <c r="J354" i="1"/>
  <c r="I354" i="1"/>
  <c r="H354" i="1"/>
  <c r="G354" i="1"/>
  <c r="F354" i="1"/>
  <c r="E354" i="1"/>
  <c r="D354" i="1"/>
  <c r="C354" i="1"/>
  <c r="P353" i="1"/>
  <c r="O353" i="1"/>
  <c r="N353" i="1"/>
  <c r="M353" i="1"/>
  <c r="L353" i="1"/>
  <c r="K353" i="1"/>
  <c r="J353" i="1"/>
  <c r="I353" i="1"/>
  <c r="H353" i="1"/>
  <c r="G353" i="1"/>
  <c r="F353" i="1"/>
  <c r="E353" i="1"/>
  <c r="D353" i="1"/>
  <c r="C353" i="1"/>
  <c r="P352" i="1"/>
  <c r="O352" i="1"/>
  <c r="N352" i="1"/>
  <c r="M352" i="1"/>
  <c r="L352" i="1"/>
  <c r="K352" i="1"/>
  <c r="J352" i="1"/>
  <c r="I352" i="1"/>
  <c r="H352" i="1"/>
  <c r="G352" i="1"/>
  <c r="F352" i="1"/>
  <c r="E352" i="1"/>
  <c r="D352" i="1"/>
  <c r="C352" i="1"/>
  <c r="P351" i="1"/>
  <c r="O351" i="1"/>
  <c r="N351" i="1"/>
  <c r="M351" i="1"/>
  <c r="L351" i="1"/>
  <c r="K351" i="1"/>
  <c r="J351" i="1"/>
  <c r="I351" i="1"/>
  <c r="H351" i="1"/>
  <c r="G351" i="1"/>
  <c r="F351" i="1"/>
  <c r="E351" i="1"/>
  <c r="D351" i="1"/>
  <c r="C351" i="1"/>
  <c r="P350" i="1"/>
  <c r="O350" i="1"/>
  <c r="N350" i="1"/>
  <c r="M350" i="1"/>
  <c r="L350" i="1"/>
  <c r="K350" i="1"/>
  <c r="J350" i="1"/>
  <c r="I350" i="1"/>
  <c r="H350" i="1"/>
  <c r="G350" i="1"/>
  <c r="F350" i="1"/>
  <c r="E350" i="1"/>
  <c r="D350" i="1"/>
  <c r="C350" i="1"/>
  <c r="P349" i="1"/>
  <c r="O349" i="1"/>
  <c r="N349" i="1"/>
  <c r="M349" i="1"/>
  <c r="L349" i="1"/>
  <c r="K349" i="1"/>
  <c r="J349" i="1"/>
  <c r="I349" i="1"/>
  <c r="H349" i="1"/>
  <c r="G349" i="1"/>
  <c r="F349" i="1"/>
  <c r="E349" i="1"/>
  <c r="D349" i="1"/>
  <c r="C349" i="1"/>
  <c r="P348" i="1"/>
  <c r="O348" i="1"/>
  <c r="N348" i="1"/>
  <c r="M348" i="1"/>
  <c r="L348" i="1"/>
  <c r="K348" i="1"/>
  <c r="J348" i="1"/>
  <c r="I348" i="1"/>
  <c r="H348" i="1"/>
  <c r="G348" i="1"/>
  <c r="F348" i="1"/>
  <c r="E348" i="1"/>
  <c r="D348" i="1"/>
  <c r="C348" i="1"/>
  <c r="P347" i="1"/>
  <c r="O347" i="1"/>
  <c r="N347" i="1"/>
  <c r="M347" i="1"/>
  <c r="L347" i="1"/>
  <c r="K347" i="1"/>
  <c r="J347" i="1"/>
  <c r="I347" i="1"/>
  <c r="H347" i="1"/>
  <c r="G347" i="1"/>
  <c r="F347" i="1"/>
  <c r="E347" i="1"/>
  <c r="D347" i="1"/>
  <c r="C347" i="1"/>
  <c r="P346" i="1"/>
  <c r="O346" i="1"/>
  <c r="N346" i="1"/>
  <c r="M346" i="1"/>
  <c r="L346" i="1"/>
  <c r="K346" i="1"/>
  <c r="J346" i="1"/>
  <c r="I346" i="1"/>
  <c r="H346" i="1"/>
  <c r="G346" i="1"/>
  <c r="F346" i="1"/>
  <c r="E346" i="1"/>
  <c r="D346" i="1"/>
  <c r="C346" i="1"/>
  <c r="P345" i="1"/>
  <c r="O345" i="1"/>
  <c r="N345" i="1"/>
  <c r="M345" i="1"/>
  <c r="L345" i="1"/>
  <c r="K345" i="1"/>
  <c r="J345" i="1"/>
  <c r="I345" i="1"/>
  <c r="H345" i="1"/>
  <c r="G345" i="1"/>
  <c r="F345" i="1"/>
  <c r="E345" i="1"/>
  <c r="D345" i="1"/>
  <c r="C345" i="1"/>
  <c r="P344" i="1"/>
  <c r="O344" i="1"/>
  <c r="N344" i="1"/>
  <c r="M344" i="1"/>
  <c r="L344" i="1"/>
  <c r="K344" i="1"/>
  <c r="J344" i="1"/>
  <c r="I344" i="1"/>
  <c r="H344" i="1"/>
  <c r="G344" i="1"/>
  <c r="F344" i="1"/>
  <c r="E344" i="1"/>
  <c r="D344" i="1"/>
  <c r="C344" i="1"/>
  <c r="P343" i="1"/>
  <c r="O343" i="1"/>
  <c r="N343" i="1"/>
  <c r="M343" i="1"/>
  <c r="L343" i="1"/>
  <c r="K343" i="1"/>
  <c r="J343" i="1"/>
  <c r="I343" i="1"/>
  <c r="H343" i="1"/>
  <c r="G343" i="1"/>
  <c r="F343" i="1"/>
  <c r="E343" i="1"/>
  <c r="D343" i="1"/>
  <c r="C343" i="1"/>
  <c r="P342" i="1"/>
  <c r="O342" i="1"/>
  <c r="N342" i="1"/>
  <c r="M342" i="1"/>
  <c r="L342" i="1"/>
  <c r="K342" i="1"/>
  <c r="J342" i="1"/>
  <c r="I342" i="1"/>
  <c r="H342" i="1"/>
  <c r="G342" i="1"/>
  <c r="F342" i="1"/>
  <c r="E342" i="1"/>
  <c r="D342" i="1"/>
  <c r="C342" i="1"/>
  <c r="P341" i="1"/>
  <c r="O341" i="1"/>
  <c r="N341" i="1"/>
  <c r="M341" i="1"/>
  <c r="L341" i="1"/>
  <c r="K341" i="1"/>
  <c r="J341" i="1"/>
  <c r="I341" i="1"/>
  <c r="H341" i="1"/>
  <c r="G341" i="1"/>
  <c r="F341" i="1"/>
  <c r="E341" i="1"/>
  <c r="D341" i="1"/>
  <c r="C341" i="1"/>
  <c r="P340" i="1"/>
  <c r="O340" i="1"/>
  <c r="N340" i="1"/>
  <c r="M340" i="1"/>
  <c r="L340" i="1"/>
  <c r="K340" i="1"/>
  <c r="J340" i="1"/>
  <c r="I340" i="1"/>
  <c r="H340" i="1"/>
  <c r="G340" i="1"/>
  <c r="F340" i="1"/>
  <c r="E340" i="1"/>
  <c r="D340" i="1"/>
  <c r="C340" i="1"/>
  <c r="P339" i="1"/>
  <c r="O339" i="1"/>
  <c r="N339" i="1"/>
  <c r="M339" i="1"/>
  <c r="L339" i="1"/>
  <c r="K339" i="1"/>
  <c r="J339" i="1"/>
  <c r="I339" i="1"/>
  <c r="H339" i="1"/>
  <c r="G339" i="1"/>
  <c r="F339" i="1"/>
  <c r="E339" i="1"/>
  <c r="D339" i="1"/>
  <c r="C339" i="1"/>
  <c r="P338" i="1"/>
  <c r="O338" i="1"/>
  <c r="N338" i="1"/>
  <c r="M338" i="1"/>
  <c r="L338" i="1"/>
  <c r="K338" i="1"/>
  <c r="J338" i="1"/>
  <c r="I338" i="1"/>
  <c r="H338" i="1"/>
  <c r="G338" i="1"/>
  <c r="F338" i="1"/>
  <c r="E338" i="1"/>
  <c r="D338" i="1"/>
  <c r="C338" i="1"/>
  <c r="P337" i="1"/>
  <c r="O337" i="1"/>
  <c r="N337" i="1"/>
  <c r="M337" i="1"/>
  <c r="L337" i="1"/>
  <c r="K337" i="1"/>
  <c r="J337" i="1"/>
  <c r="I337" i="1"/>
  <c r="H337" i="1"/>
  <c r="G337" i="1"/>
  <c r="F337" i="1"/>
  <c r="E337" i="1"/>
  <c r="D337" i="1"/>
  <c r="C337" i="1"/>
  <c r="P336" i="1"/>
  <c r="O336" i="1"/>
  <c r="N336" i="1"/>
  <c r="M336" i="1"/>
  <c r="L336" i="1"/>
  <c r="K336" i="1"/>
  <c r="J336" i="1"/>
  <c r="I336" i="1"/>
  <c r="H336" i="1"/>
  <c r="G336" i="1"/>
  <c r="F336" i="1"/>
  <c r="E336" i="1"/>
  <c r="D336" i="1"/>
  <c r="C336" i="1"/>
  <c r="P335" i="1"/>
  <c r="O335" i="1"/>
  <c r="N335" i="1"/>
  <c r="M335" i="1"/>
  <c r="L335" i="1"/>
  <c r="K335" i="1"/>
  <c r="J335" i="1"/>
  <c r="I335" i="1"/>
  <c r="H335" i="1"/>
  <c r="G335" i="1"/>
  <c r="F335" i="1"/>
  <c r="E335" i="1"/>
  <c r="D335" i="1"/>
  <c r="C335" i="1"/>
  <c r="P334" i="1"/>
  <c r="O334" i="1"/>
  <c r="N334" i="1"/>
  <c r="M334" i="1"/>
  <c r="L334" i="1"/>
  <c r="K334" i="1"/>
  <c r="J334" i="1"/>
  <c r="I334" i="1"/>
  <c r="H334" i="1"/>
  <c r="G334" i="1"/>
  <c r="F334" i="1"/>
  <c r="E334" i="1"/>
  <c r="D334" i="1"/>
  <c r="C334" i="1"/>
  <c r="P333" i="1"/>
  <c r="O333" i="1"/>
  <c r="N333" i="1"/>
  <c r="M333" i="1"/>
  <c r="L333" i="1"/>
  <c r="K333" i="1"/>
  <c r="J333" i="1"/>
  <c r="I333" i="1"/>
  <c r="H333" i="1"/>
  <c r="G333" i="1"/>
  <c r="F333" i="1"/>
  <c r="E333" i="1"/>
  <c r="D333" i="1"/>
  <c r="C333" i="1"/>
  <c r="P332" i="1"/>
  <c r="O332" i="1"/>
  <c r="N332" i="1"/>
  <c r="M332" i="1"/>
  <c r="L332" i="1"/>
  <c r="K332" i="1"/>
  <c r="J332" i="1"/>
  <c r="I332" i="1"/>
  <c r="H332" i="1"/>
  <c r="G332" i="1"/>
  <c r="F332" i="1"/>
  <c r="E332" i="1"/>
  <c r="D332" i="1"/>
  <c r="C332" i="1"/>
  <c r="P331" i="1"/>
  <c r="O331" i="1"/>
  <c r="N331" i="1"/>
  <c r="M331" i="1"/>
  <c r="L331" i="1"/>
  <c r="K331" i="1"/>
  <c r="J331" i="1"/>
  <c r="I331" i="1"/>
  <c r="H331" i="1"/>
  <c r="G331" i="1"/>
  <c r="F331" i="1"/>
  <c r="E331" i="1"/>
  <c r="D331" i="1"/>
  <c r="C331" i="1"/>
  <c r="P330" i="1"/>
  <c r="O330" i="1"/>
  <c r="N330" i="1"/>
  <c r="M330" i="1"/>
  <c r="L330" i="1"/>
  <c r="K330" i="1"/>
  <c r="J330" i="1"/>
  <c r="I330" i="1"/>
  <c r="H330" i="1"/>
  <c r="G330" i="1"/>
  <c r="F330" i="1"/>
  <c r="E330" i="1"/>
  <c r="D330" i="1"/>
  <c r="C330" i="1"/>
  <c r="P329" i="1"/>
  <c r="O329" i="1"/>
  <c r="N329" i="1"/>
  <c r="M329" i="1"/>
  <c r="L329" i="1"/>
  <c r="K329" i="1"/>
  <c r="J329" i="1"/>
  <c r="I329" i="1"/>
  <c r="H329" i="1"/>
  <c r="G329" i="1"/>
  <c r="F329" i="1"/>
  <c r="E329" i="1"/>
  <c r="D329" i="1"/>
  <c r="C329" i="1"/>
  <c r="P328" i="1"/>
  <c r="O328" i="1"/>
  <c r="N328" i="1"/>
  <c r="M328" i="1"/>
  <c r="L328" i="1"/>
  <c r="K328" i="1"/>
  <c r="J328" i="1"/>
  <c r="I328" i="1"/>
  <c r="H328" i="1"/>
  <c r="G328" i="1"/>
  <c r="F328" i="1"/>
  <c r="E328" i="1"/>
  <c r="D328" i="1"/>
  <c r="C328" i="1"/>
  <c r="P327" i="1"/>
  <c r="O327" i="1"/>
  <c r="N327" i="1"/>
  <c r="M327" i="1"/>
  <c r="L327" i="1"/>
  <c r="K327" i="1"/>
  <c r="J327" i="1"/>
  <c r="I327" i="1"/>
  <c r="H327" i="1"/>
  <c r="G327" i="1"/>
  <c r="F327" i="1"/>
  <c r="E327" i="1"/>
  <c r="D327" i="1"/>
  <c r="C327" i="1"/>
  <c r="P326" i="1"/>
  <c r="O326" i="1"/>
  <c r="N326" i="1"/>
  <c r="M326" i="1"/>
  <c r="L326" i="1"/>
  <c r="K326" i="1"/>
  <c r="J326" i="1"/>
  <c r="I326" i="1"/>
  <c r="H326" i="1"/>
  <c r="G326" i="1"/>
  <c r="F326" i="1"/>
  <c r="E326" i="1"/>
  <c r="D326" i="1"/>
  <c r="C326" i="1"/>
  <c r="P325" i="1"/>
  <c r="O325" i="1"/>
  <c r="N325" i="1"/>
  <c r="M325" i="1"/>
  <c r="L325" i="1"/>
  <c r="K325" i="1"/>
  <c r="J325" i="1"/>
  <c r="I325" i="1"/>
  <c r="H325" i="1"/>
  <c r="G325" i="1"/>
  <c r="F325" i="1"/>
  <c r="E325" i="1"/>
  <c r="D325" i="1"/>
  <c r="C325" i="1"/>
  <c r="P324" i="1"/>
  <c r="O324" i="1"/>
  <c r="N324" i="1"/>
  <c r="M324" i="1"/>
  <c r="L324" i="1"/>
  <c r="K324" i="1"/>
  <c r="J324" i="1"/>
  <c r="I324" i="1"/>
  <c r="H324" i="1"/>
  <c r="G324" i="1"/>
  <c r="F324" i="1"/>
  <c r="E324" i="1"/>
  <c r="D324" i="1"/>
  <c r="C324" i="1"/>
  <c r="P323" i="1"/>
  <c r="O323" i="1"/>
  <c r="N323" i="1"/>
  <c r="M323" i="1"/>
  <c r="L323" i="1"/>
  <c r="K323" i="1"/>
  <c r="J323" i="1"/>
  <c r="I323" i="1"/>
  <c r="H323" i="1"/>
  <c r="G323" i="1"/>
  <c r="F323" i="1"/>
  <c r="E323" i="1"/>
  <c r="D323" i="1"/>
  <c r="C323" i="1"/>
  <c r="P322" i="1"/>
  <c r="O322" i="1"/>
  <c r="N322" i="1"/>
  <c r="M322" i="1"/>
  <c r="L322" i="1"/>
  <c r="K322" i="1"/>
  <c r="J322" i="1"/>
  <c r="I322" i="1"/>
  <c r="H322" i="1"/>
  <c r="G322" i="1"/>
  <c r="F322" i="1"/>
  <c r="E322" i="1"/>
  <c r="D322" i="1"/>
  <c r="C322" i="1"/>
  <c r="P321" i="1"/>
  <c r="O321" i="1"/>
  <c r="N321" i="1"/>
  <c r="M321" i="1"/>
  <c r="L321" i="1"/>
  <c r="K321" i="1"/>
  <c r="J321" i="1"/>
  <c r="I321" i="1"/>
  <c r="H321" i="1"/>
  <c r="G321" i="1"/>
  <c r="F321" i="1"/>
  <c r="E321" i="1"/>
  <c r="D321" i="1"/>
  <c r="C321" i="1"/>
  <c r="P320" i="1"/>
  <c r="O320" i="1"/>
  <c r="N320" i="1"/>
  <c r="M320" i="1"/>
  <c r="L320" i="1"/>
  <c r="K320" i="1"/>
  <c r="J320" i="1"/>
  <c r="I320" i="1"/>
  <c r="H320" i="1"/>
  <c r="G320" i="1"/>
  <c r="F320" i="1"/>
  <c r="E320" i="1"/>
  <c r="D320" i="1"/>
  <c r="C320" i="1"/>
  <c r="P319" i="1"/>
  <c r="O319" i="1"/>
  <c r="N319" i="1"/>
  <c r="M319" i="1"/>
  <c r="L319" i="1"/>
  <c r="K319" i="1"/>
  <c r="J319" i="1"/>
  <c r="I319" i="1"/>
  <c r="H319" i="1"/>
  <c r="G319" i="1"/>
  <c r="F319" i="1"/>
  <c r="E319" i="1"/>
  <c r="D319" i="1"/>
  <c r="C319" i="1"/>
  <c r="P318" i="1"/>
  <c r="O318" i="1"/>
  <c r="N318" i="1"/>
  <c r="M318" i="1"/>
  <c r="L318" i="1"/>
  <c r="K318" i="1"/>
  <c r="J318" i="1"/>
  <c r="I318" i="1"/>
  <c r="H318" i="1"/>
  <c r="G318" i="1"/>
  <c r="F318" i="1"/>
  <c r="E318" i="1"/>
  <c r="D318" i="1"/>
  <c r="C318" i="1"/>
  <c r="P317" i="1"/>
  <c r="O317" i="1"/>
  <c r="N317" i="1"/>
  <c r="M317" i="1"/>
  <c r="L317" i="1"/>
  <c r="K317" i="1"/>
  <c r="J317" i="1"/>
  <c r="I317" i="1"/>
  <c r="H317" i="1"/>
  <c r="G317" i="1"/>
  <c r="F317" i="1"/>
  <c r="E317" i="1"/>
  <c r="D317" i="1"/>
  <c r="C317" i="1"/>
  <c r="P316" i="1"/>
  <c r="O316" i="1"/>
  <c r="N316" i="1"/>
  <c r="M316" i="1"/>
  <c r="L316" i="1"/>
  <c r="K316" i="1"/>
  <c r="J316" i="1"/>
  <c r="I316" i="1"/>
  <c r="H316" i="1"/>
  <c r="G316" i="1"/>
  <c r="F316" i="1"/>
  <c r="E316" i="1"/>
  <c r="D316" i="1"/>
  <c r="C316" i="1"/>
  <c r="P315" i="1"/>
  <c r="O315" i="1"/>
  <c r="N315" i="1"/>
  <c r="M315" i="1"/>
  <c r="L315" i="1"/>
  <c r="K315" i="1"/>
  <c r="J315" i="1"/>
  <c r="I315" i="1"/>
  <c r="H315" i="1"/>
  <c r="G315" i="1"/>
  <c r="F315" i="1"/>
  <c r="E315" i="1"/>
  <c r="D315" i="1"/>
  <c r="C315" i="1"/>
  <c r="P314" i="1"/>
  <c r="O314" i="1"/>
  <c r="N314" i="1"/>
  <c r="M314" i="1"/>
  <c r="L314" i="1"/>
  <c r="K314" i="1"/>
  <c r="J314" i="1"/>
  <c r="I314" i="1"/>
  <c r="H314" i="1"/>
  <c r="G314" i="1"/>
  <c r="F314" i="1"/>
  <c r="E314" i="1"/>
  <c r="D314" i="1"/>
  <c r="C314" i="1"/>
  <c r="P313" i="1"/>
  <c r="O313" i="1"/>
  <c r="N313" i="1"/>
  <c r="M313" i="1"/>
  <c r="L313" i="1"/>
  <c r="K313" i="1"/>
  <c r="J313" i="1"/>
  <c r="I313" i="1"/>
  <c r="H313" i="1"/>
  <c r="G313" i="1"/>
  <c r="F313" i="1"/>
  <c r="E313" i="1"/>
  <c r="D313" i="1"/>
  <c r="C313" i="1"/>
  <c r="P312" i="1"/>
  <c r="O312" i="1"/>
  <c r="N312" i="1"/>
  <c r="M312" i="1"/>
  <c r="L312" i="1"/>
  <c r="K312" i="1"/>
  <c r="J312" i="1"/>
  <c r="I312" i="1"/>
  <c r="H312" i="1"/>
  <c r="G312" i="1"/>
  <c r="F312" i="1"/>
  <c r="E312" i="1"/>
  <c r="D312" i="1"/>
  <c r="C312" i="1"/>
  <c r="P311" i="1"/>
  <c r="O311" i="1"/>
  <c r="N311" i="1"/>
  <c r="M311" i="1"/>
  <c r="L311" i="1"/>
  <c r="K311" i="1"/>
  <c r="J311" i="1"/>
  <c r="I311" i="1"/>
  <c r="H311" i="1"/>
  <c r="G311" i="1"/>
  <c r="F311" i="1"/>
  <c r="E311" i="1"/>
  <c r="D311" i="1"/>
  <c r="C311" i="1"/>
  <c r="P310" i="1"/>
  <c r="O310" i="1"/>
  <c r="N310" i="1"/>
  <c r="M310" i="1"/>
  <c r="L310" i="1"/>
  <c r="K310" i="1"/>
  <c r="J310" i="1"/>
  <c r="I310" i="1"/>
  <c r="H310" i="1"/>
  <c r="G310" i="1"/>
  <c r="F310" i="1"/>
  <c r="E310" i="1"/>
  <c r="D310" i="1"/>
  <c r="C310" i="1"/>
  <c r="P309" i="1"/>
  <c r="O309" i="1"/>
  <c r="N309" i="1"/>
  <c r="M309" i="1"/>
  <c r="L309" i="1"/>
  <c r="K309" i="1"/>
  <c r="J309" i="1"/>
  <c r="I309" i="1"/>
  <c r="H309" i="1"/>
  <c r="G309" i="1"/>
  <c r="F309" i="1"/>
  <c r="E309" i="1"/>
  <c r="D309" i="1"/>
  <c r="C309" i="1"/>
  <c r="P308" i="1"/>
  <c r="O308" i="1"/>
  <c r="N308" i="1"/>
  <c r="M308" i="1"/>
  <c r="L308" i="1"/>
  <c r="K308" i="1"/>
  <c r="J308" i="1"/>
  <c r="I308" i="1"/>
  <c r="H308" i="1"/>
  <c r="G308" i="1"/>
  <c r="F308" i="1"/>
  <c r="E308" i="1"/>
  <c r="D308" i="1"/>
  <c r="C308" i="1"/>
  <c r="P307" i="1"/>
  <c r="O307" i="1"/>
  <c r="N307" i="1"/>
  <c r="M307" i="1"/>
  <c r="L307" i="1"/>
  <c r="K307" i="1"/>
  <c r="J307" i="1"/>
  <c r="I307" i="1"/>
  <c r="H307" i="1"/>
  <c r="G307" i="1"/>
  <c r="F307" i="1"/>
  <c r="E307" i="1"/>
  <c r="D307" i="1"/>
  <c r="C307" i="1"/>
  <c r="P306" i="1"/>
  <c r="O306" i="1"/>
  <c r="N306" i="1"/>
  <c r="M306" i="1"/>
  <c r="L306" i="1"/>
  <c r="K306" i="1"/>
  <c r="J306" i="1"/>
  <c r="I306" i="1"/>
  <c r="H306" i="1"/>
  <c r="G306" i="1"/>
  <c r="F306" i="1"/>
  <c r="E306" i="1"/>
  <c r="D306" i="1"/>
  <c r="C306" i="1"/>
  <c r="P305" i="1"/>
  <c r="O305" i="1"/>
  <c r="N305" i="1"/>
  <c r="M305" i="1"/>
  <c r="L305" i="1"/>
  <c r="K305" i="1"/>
  <c r="J305" i="1"/>
  <c r="I305" i="1"/>
  <c r="H305" i="1"/>
  <c r="G305" i="1"/>
  <c r="F305" i="1"/>
  <c r="E305" i="1"/>
  <c r="D305" i="1"/>
  <c r="C305" i="1"/>
  <c r="P304" i="1"/>
  <c r="O304" i="1"/>
  <c r="N304" i="1"/>
  <c r="M304" i="1"/>
  <c r="L304" i="1"/>
  <c r="K304" i="1"/>
  <c r="J304" i="1"/>
  <c r="I304" i="1"/>
  <c r="H304" i="1"/>
  <c r="G304" i="1"/>
  <c r="F304" i="1"/>
  <c r="E304" i="1"/>
  <c r="D304" i="1"/>
  <c r="C304" i="1"/>
  <c r="P303" i="1"/>
  <c r="O303" i="1"/>
  <c r="N303" i="1"/>
  <c r="M303" i="1"/>
  <c r="L303" i="1"/>
  <c r="K303" i="1"/>
  <c r="J303" i="1"/>
  <c r="I303" i="1"/>
  <c r="H303" i="1"/>
  <c r="G303" i="1"/>
  <c r="F303" i="1"/>
  <c r="E303" i="1"/>
  <c r="D303" i="1"/>
  <c r="C303" i="1"/>
  <c r="P302" i="1"/>
  <c r="O302" i="1"/>
  <c r="N302" i="1"/>
  <c r="M302" i="1"/>
  <c r="L302" i="1"/>
  <c r="K302" i="1"/>
  <c r="J302" i="1"/>
  <c r="I302" i="1"/>
  <c r="H302" i="1"/>
  <c r="G302" i="1"/>
  <c r="F302" i="1"/>
  <c r="E302" i="1"/>
  <c r="D302" i="1"/>
  <c r="C302" i="1"/>
  <c r="P301" i="1"/>
  <c r="O301" i="1"/>
  <c r="N301" i="1"/>
  <c r="M301" i="1"/>
  <c r="L301" i="1"/>
  <c r="K301" i="1"/>
  <c r="J301" i="1"/>
  <c r="I301" i="1"/>
  <c r="H301" i="1"/>
  <c r="G301" i="1"/>
  <c r="F301" i="1"/>
  <c r="E301" i="1"/>
  <c r="D301" i="1"/>
  <c r="C301" i="1"/>
  <c r="P300" i="1"/>
  <c r="O300" i="1"/>
  <c r="N300" i="1"/>
  <c r="M300" i="1"/>
  <c r="L300" i="1"/>
  <c r="K300" i="1"/>
  <c r="J300" i="1"/>
  <c r="I300" i="1"/>
  <c r="H300" i="1"/>
  <c r="G300" i="1"/>
  <c r="F300" i="1"/>
  <c r="E300" i="1"/>
  <c r="D300" i="1"/>
  <c r="C300" i="1"/>
  <c r="P299" i="1"/>
  <c r="O299" i="1"/>
  <c r="N299" i="1"/>
  <c r="M299" i="1"/>
  <c r="L299" i="1"/>
  <c r="K299" i="1"/>
  <c r="J299" i="1"/>
  <c r="I299" i="1"/>
  <c r="H299" i="1"/>
  <c r="G299" i="1"/>
  <c r="F299" i="1"/>
  <c r="E299" i="1"/>
  <c r="D299" i="1"/>
  <c r="C299" i="1"/>
  <c r="P298" i="1"/>
  <c r="O298" i="1"/>
  <c r="N298" i="1"/>
  <c r="M298" i="1"/>
  <c r="L298" i="1"/>
  <c r="K298" i="1"/>
  <c r="J298" i="1"/>
  <c r="I298" i="1"/>
  <c r="H298" i="1"/>
  <c r="G298" i="1"/>
  <c r="F298" i="1"/>
  <c r="E298" i="1"/>
  <c r="D298" i="1"/>
  <c r="C298" i="1"/>
  <c r="P297" i="1"/>
  <c r="O297" i="1"/>
  <c r="N297" i="1"/>
  <c r="M297" i="1"/>
  <c r="L297" i="1"/>
  <c r="K297" i="1"/>
  <c r="J297" i="1"/>
  <c r="I297" i="1"/>
  <c r="H297" i="1"/>
  <c r="G297" i="1"/>
  <c r="F297" i="1"/>
  <c r="E297" i="1"/>
  <c r="D297" i="1"/>
  <c r="C297" i="1"/>
  <c r="P296" i="1"/>
  <c r="O296" i="1"/>
  <c r="N296" i="1"/>
  <c r="M296" i="1"/>
  <c r="L296" i="1"/>
  <c r="K296" i="1"/>
  <c r="J296" i="1"/>
  <c r="I296" i="1"/>
  <c r="H296" i="1"/>
  <c r="G296" i="1"/>
  <c r="F296" i="1"/>
  <c r="E296" i="1"/>
  <c r="D296" i="1"/>
  <c r="C296" i="1"/>
  <c r="P295" i="1"/>
  <c r="O295" i="1"/>
  <c r="N295" i="1"/>
  <c r="M295" i="1"/>
  <c r="L295" i="1"/>
  <c r="K295" i="1"/>
  <c r="J295" i="1"/>
  <c r="I295" i="1"/>
  <c r="H295" i="1"/>
  <c r="G295" i="1"/>
  <c r="F295" i="1"/>
  <c r="E295" i="1"/>
  <c r="D295" i="1"/>
  <c r="C295" i="1"/>
  <c r="P294" i="1"/>
  <c r="O294" i="1"/>
  <c r="N294" i="1"/>
  <c r="M294" i="1"/>
  <c r="L294" i="1"/>
  <c r="K294" i="1"/>
  <c r="J294" i="1"/>
  <c r="I294" i="1"/>
  <c r="H294" i="1"/>
  <c r="G294" i="1"/>
  <c r="F294" i="1"/>
  <c r="E294" i="1"/>
  <c r="D294" i="1"/>
  <c r="C294" i="1"/>
  <c r="P293" i="1"/>
  <c r="O293" i="1"/>
  <c r="N293" i="1"/>
  <c r="M293" i="1"/>
  <c r="L293" i="1"/>
  <c r="K293" i="1"/>
  <c r="J293" i="1"/>
  <c r="I293" i="1"/>
  <c r="H293" i="1"/>
  <c r="G293" i="1"/>
  <c r="F293" i="1"/>
  <c r="E293" i="1"/>
  <c r="D293" i="1"/>
  <c r="C293" i="1"/>
  <c r="P292" i="1"/>
  <c r="O292" i="1"/>
  <c r="N292" i="1"/>
  <c r="M292" i="1"/>
  <c r="L292" i="1"/>
  <c r="K292" i="1"/>
  <c r="J292" i="1"/>
  <c r="I292" i="1"/>
  <c r="H292" i="1"/>
  <c r="G292" i="1"/>
  <c r="F292" i="1"/>
  <c r="E292" i="1"/>
  <c r="D292" i="1"/>
  <c r="C292" i="1"/>
  <c r="P291" i="1"/>
  <c r="O291" i="1"/>
  <c r="N291" i="1"/>
  <c r="M291" i="1"/>
  <c r="L291" i="1"/>
  <c r="K291" i="1"/>
  <c r="J291" i="1"/>
  <c r="I291" i="1"/>
  <c r="H291" i="1"/>
  <c r="G291" i="1"/>
  <c r="F291" i="1"/>
  <c r="E291" i="1"/>
  <c r="D291" i="1"/>
  <c r="C291" i="1"/>
  <c r="P290" i="1"/>
  <c r="O290" i="1"/>
  <c r="N290" i="1"/>
  <c r="M290" i="1"/>
  <c r="L290" i="1"/>
  <c r="K290" i="1"/>
  <c r="J290" i="1"/>
  <c r="I290" i="1"/>
  <c r="H290" i="1"/>
  <c r="G290" i="1"/>
  <c r="F290" i="1"/>
  <c r="E290" i="1"/>
  <c r="D290" i="1"/>
  <c r="C290" i="1"/>
  <c r="P289" i="1"/>
  <c r="O289" i="1"/>
  <c r="N289" i="1"/>
  <c r="M289" i="1"/>
  <c r="L289" i="1"/>
  <c r="K289" i="1"/>
  <c r="J289" i="1"/>
  <c r="I289" i="1"/>
  <c r="H289" i="1"/>
  <c r="G289" i="1"/>
  <c r="F289" i="1"/>
  <c r="E289" i="1"/>
  <c r="D289" i="1"/>
  <c r="C289" i="1"/>
  <c r="P288" i="1"/>
  <c r="O288" i="1"/>
  <c r="N288" i="1"/>
  <c r="M288" i="1"/>
  <c r="L288" i="1"/>
  <c r="K288" i="1"/>
  <c r="J288" i="1"/>
  <c r="I288" i="1"/>
  <c r="H288" i="1"/>
  <c r="G288" i="1"/>
  <c r="F288" i="1"/>
  <c r="E288" i="1"/>
  <c r="D288" i="1"/>
  <c r="C288" i="1"/>
  <c r="P287" i="1"/>
  <c r="O287" i="1"/>
  <c r="N287" i="1"/>
  <c r="M287" i="1"/>
  <c r="L287" i="1"/>
  <c r="K287" i="1"/>
  <c r="J287" i="1"/>
  <c r="I287" i="1"/>
  <c r="H287" i="1"/>
  <c r="G287" i="1"/>
  <c r="F287" i="1"/>
  <c r="E287" i="1"/>
  <c r="D287" i="1"/>
  <c r="C287" i="1"/>
  <c r="P286" i="1"/>
  <c r="O286" i="1"/>
  <c r="N286" i="1"/>
  <c r="M286" i="1"/>
  <c r="L286" i="1"/>
  <c r="K286" i="1"/>
  <c r="J286" i="1"/>
  <c r="I286" i="1"/>
  <c r="H286" i="1"/>
  <c r="G286" i="1"/>
  <c r="F286" i="1"/>
  <c r="E286" i="1"/>
  <c r="D286" i="1"/>
  <c r="C286" i="1"/>
  <c r="P285" i="1"/>
  <c r="O285" i="1"/>
  <c r="N285" i="1"/>
  <c r="M285" i="1"/>
  <c r="L285" i="1"/>
  <c r="K285" i="1"/>
  <c r="J285" i="1"/>
  <c r="I285" i="1"/>
  <c r="H285" i="1"/>
  <c r="G285" i="1"/>
  <c r="F285" i="1"/>
  <c r="E285" i="1"/>
  <c r="D285" i="1"/>
  <c r="C285" i="1"/>
  <c r="P284" i="1"/>
  <c r="O284" i="1"/>
  <c r="N284" i="1"/>
  <c r="M284" i="1"/>
  <c r="L284" i="1"/>
  <c r="K284" i="1"/>
  <c r="J284" i="1"/>
  <c r="I284" i="1"/>
  <c r="H284" i="1"/>
  <c r="G284" i="1"/>
  <c r="F284" i="1"/>
  <c r="E284" i="1"/>
  <c r="D284" i="1"/>
  <c r="C284" i="1"/>
  <c r="P283" i="1"/>
  <c r="O283" i="1"/>
  <c r="N283" i="1"/>
  <c r="M283" i="1"/>
  <c r="L283" i="1"/>
  <c r="K283" i="1"/>
  <c r="J283" i="1"/>
  <c r="I283" i="1"/>
  <c r="H283" i="1"/>
  <c r="G283" i="1"/>
  <c r="F283" i="1"/>
  <c r="E283" i="1"/>
  <c r="D283" i="1"/>
  <c r="C283" i="1"/>
  <c r="P282" i="1"/>
  <c r="O282" i="1"/>
  <c r="N282" i="1"/>
  <c r="M282" i="1"/>
  <c r="L282" i="1"/>
  <c r="K282" i="1"/>
  <c r="J282" i="1"/>
  <c r="I282" i="1"/>
  <c r="H282" i="1"/>
  <c r="G282" i="1"/>
  <c r="F282" i="1"/>
  <c r="E282" i="1"/>
  <c r="D282" i="1"/>
  <c r="C282" i="1"/>
  <c r="P281" i="1"/>
  <c r="O281" i="1"/>
  <c r="N281" i="1"/>
  <c r="M281" i="1"/>
  <c r="L281" i="1"/>
  <c r="K281" i="1"/>
  <c r="J281" i="1"/>
  <c r="I281" i="1"/>
  <c r="H281" i="1"/>
  <c r="G281" i="1"/>
  <c r="F281" i="1"/>
  <c r="E281" i="1"/>
  <c r="D281" i="1"/>
  <c r="C281" i="1"/>
  <c r="P280" i="1"/>
  <c r="O280" i="1"/>
  <c r="N280" i="1"/>
  <c r="M280" i="1"/>
  <c r="L280" i="1"/>
  <c r="K280" i="1"/>
  <c r="J280" i="1"/>
  <c r="I280" i="1"/>
  <c r="H280" i="1"/>
  <c r="G280" i="1"/>
  <c r="F280" i="1"/>
  <c r="E280" i="1"/>
  <c r="D280" i="1"/>
  <c r="C280" i="1"/>
  <c r="P279" i="1"/>
  <c r="O279" i="1"/>
  <c r="N279" i="1"/>
  <c r="M279" i="1"/>
  <c r="L279" i="1"/>
  <c r="K279" i="1"/>
  <c r="J279" i="1"/>
  <c r="I279" i="1"/>
  <c r="H279" i="1"/>
  <c r="G279" i="1"/>
  <c r="F279" i="1"/>
  <c r="E279" i="1"/>
  <c r="D279" i="1"/>
  <c r="C279" i="1"/>
  <c r="P278" i="1"/>
  <c r="O278" i="1"/>
  <c r="N278" i="1"/>
  <c r="M278" i="1"/>
  <c r="L278" i="1"/>
  <c r="K278" i="1"/>
  <c r="J278" i="1"/>
  <c r="I278" i="1"/>
  <c r="H278" i="1"/>
  <c r="G278" i="1"/>
  <c r="F278" i="1"/>
  <c r="E278" i="1"/>
  <c r="D278" i="1"/>
  <c r="C278" i="1"/>
  <c r="P277" i="1"/>
  <c r="O277" i="1"/>
  <c r="N277" i="1"/>
  <c r="M277" i="1"/>
  <c r="L277" i="1"/>
  <c r="K277" i="1"/>
  <c r="J277" i="1"/>
  <c r="I277" i="1"/>
  <c r="H277" i="1"/>
  <c r="G277" i="1"/>
  <c r="F277" i="1"/>
  <c r="E277" i="1"/>
  <c r="D277" i="1"/>
  <c r="C277" i="1"/>
  <c r="P276" i="1"/>
  <c r="O276" i="1"/>
  <c r="N276" i="1"/>
  <c r="M276" i="1"/>
  <c r="L276" i="1"/>
  <c r="K276" i="1"/>
  <c r="J276" i="1"/>
  <c r="I276" i="1"/>
  <c r="H276" i="1"/>
  <c r="G276" i="1"/>
  <c r="F276" i="1"/>
  <c r="E276" i="1"/>
  <c r="D276" i="1"/>
  <c r="C276" i="1"/>
  <c r="P275" i="1"/>
  <c r="O275" i="1"/>
  <c r="N275" i="1"/>
  <c r="M275" i="1"/>
  <c r="L275" i="1"/>
  <c r="K275" i="1"/>
  <c r="J275" i="1"/>
  <c r="I275" i="1"/>
  <c r="H275" i="1"/>
  <c r="G275" i="1"/>
  <c r="F275" i="1"/>
  <c r="E275" i="1"/>
  <c r="D275" i="1"/>
  <c r="C275" i="1"/>
  <c r="P274" i="1"/>
  <c r="O274" i="1"/>
  <c r="N274" i="1"/>
  <c r="M274" i="1"/>
  <c r="L274" i="1"/>
  <c r="K274" i="1"/>
  <c r="J274" i="1"/>
  <c r="I274" i="1"/>
  <c r="H274" i="1"/>
  <c r="G274" i="1"/>
  <c r="F274" i="1"/>
  <c r="E274" i="1"/>
  <c r="D274" i="1"/>
  <c r="C274" i="1"/>
  <c r="P273" i="1"/>
  <c r="O273" i="1"/>
  <c r="N273" i="1"/>
  <c r="M273" i="1"/>
  <c r="L273" i="1"/>
  <c r="K273" i="1"/>
  <c r="J273" i="1"/>
  <c r="I273" i="1"/>
  <c r="H273" i="1"/>
  <c r="G273" i="1"/>
  <c r="F273" i="1"/>
  <c r="E273" i="1"/>
  <c r="D273" i="1"/>
  <c r="C273" i="1"/>
  <c r="P272" i="1"/>
  <c r="O272" i="1"/>
  <c r="N272" i="1"/>
  <c r="M272" i="1"/>
  <c r="L272" i="1"/>
  <c r="K272" i="1"/>
  <c r="J272" i="1"/>
  <c r="I272" i="1"/>
  <c r="H272" i="1"/>
  <c r="G272" i="1"/>
  <c r="F272" i="1"/>
  <c r="E272" i="1"/>
  <c r="D272" i="1"/>
  <c r="C272" i="1"/>
  <c r="P271" i="1"/>
  <c r="O271" i="1"/>
  <c r="N271" i="1"/>
  <c r="M271" i="1"/>
  <c r="L271" i="1"/>
  <c r="K271" i="1"/>
  <c r="J271" i="1"/>
  <c r="I271" i="1"/>
  <c r="H271" i="1"/>
  <c r="G271" i="1"/>
  <c r="F271" i="1"/>
  <c r="E271" i="1"/>
  <c r="D271" i="1"/>
  <c r="C271" i="1"/>
  <c r="P270" i="1"/>
  <c r="O270" i="1"/>
  <c r="N270" i="1"/>
  <c r="M270" i="1"/>
  <c r="L270" i="1"/>
  <c r="K270" i="1"/>
  <c r="J270" i="1"/>
  <c r="I270" i="1"/>
  <c r="H270" i="1"/>
  <c r="G270" i="1"/>
  <c r="F270" i="1"/>
  <c r="E270" i="1"/>
  <c r="D270" i="1"/>
  <c r="C270" i="1"/>
  <c r="P269" i="1"/>
  <c r="O269" i="1"/>
  <c r="N269" i="1"/>
  <c r="M269" i="1"/>
  <c r="L269" i="1"/>
  <c r="K269" i="1"/>
  <c r="J269" i="1"/>
  <c r="I269" i="1"/>
  <c r="H269" i="1"/>
  <c r="G269" i="1"/>
  <c r="F269" i="1"/>
  <c r="E269" i="1"/>
  <c r="D269" i="1"/>
  <c r="C269" i="1"/>
  <c r="P268" i="1"/>
  <c r="O268" i="1"/>
  <c r="N268" i="1"/>
  <c r="M268" i="1"/>
  <c r="L268" i="1"/>
  <c r="K268" i="1"/>
  <c r="J268" i="1"/>
  <c r="I268" i="1"/>
  <c r="H268" i="1"/>
  <c r="G268" i="1"/>
  <c r="F268" i="1"/>
  <c r="E268" i="1"/>
  <c r="D268" i="1"/>
  <c r="C268" i="1"/>
  <c r="P267" i="1"/>
  <c r="O267" i="1"/>
  <c r="N267" i="1"/>
  <c r="M267" i="1"/>
  <c r="L267" i="1"/>
  <c r="K267" i="1"/>
  <c r="J267" i="1"/>
  <c r="I267" i="1"/>
  <c r="H267" i="1"/>
  <c r="G267" i="1"/>
  <c r="F267" i="1"/>
  <c r="E267" i="1"/>
  <c r="D267" i="1"/>
  <c r="C267" i="1"/>
  <c r="P266" i="1"/>
  <c r="O266" i="1"/>
  <c r="N266" i="1"/>
  <c r="M266" i="1"/>
  <c r="L266" i="1"/>
  <c r="K266" i="1"/>
  <c r="J266" i="1"/>
  <c r="I266" i="1"/>
  <c r="H266" i="1"/>
  <c r="G266" i="1"/>
  <c r="F266" i="1"/>
  <c r="E266" i="1"/>
  <c r="D266" i="1"/>
  <c r="C266" i="1"/>
  <c r="P265" i="1"/>
  <c r="O265" i="1"/>
  <c r="N265" i="1"/>
  <c r="M265" i="1"/>
  <c r="L265" i="1"/>
  <c r="K265" i="1"/>
  <c r="J265" i="1"/>
  <c r="I265" i="1"/>
  <c r="H265" i="1"/>
  <c r="G265" i="1"/>
  <c r="F265" i="1"/>
  <c r="E265" i="1"/>
  <c r="D265" i="1"/>
  <c r="C265" i="1"/>
  <c r="P264" i="1"/>
  <c r="O264" i="1"/>
  <c r="N264" i="1"/>
  <c r="M264" i="1"/>
  <c r="L264" i="1"/>
  <c r="K264" i="1"/>
  <c r="J264" i="1"/>
  <c r="I264" i="1"/>
  <c r="H264" i="1"/>
  <c r="G264" i="1"/>
  <c r="F264" i="1"/>
  <c r="E264" i="1"/>
  <c r="D264" i="1"/>
  <c r="C264" i="1"/>
  <c r="P263" i="1"/>
  <c r="O263" i="1"/>
  <c r="N263" i="1"/>
  <c r="M263" i="1"/>
  <c r="L263" i="1"/>
  <c r="K263" i="1"/>
  <c r="J263" i="1"/>
  <c r="I263" i="1"/>
  <c r="H263" i="1"/>
  <c r="G263" i="1"/>
  <c r="F263" i="1"/>
  <c r="E263" i="1"/>
  <c r="D263" i="1"/>
  <c r="C263" i="1"/>
  <c r="P262" i="1"/>
  <c r="O262" i="1"/>
  <c r="N262" i="1"/>
  <c r="M262" i="1"/>
  <c r="L262" i="1"/>
  <c r="K262" i="1"/>
  <c r="J262" i="1"/>
  <c r="I262" i="1"/>
  <c r="H262" i="1"/>
  <c r="G262" i="1"/>
  <c r="F262" i="1"/>
  <c r="E262" i="1"/>
  <c r="D262" i="1"/>
  <c r="C262" i="1"/>
  <c r="P261" i="1"/>
  <c r="O261" i="1"/>
  <c r="N261" i="1"/>
  <c r="M261" i="1"/>
  <c r="L261" i="1"/>
  <c r="K261" i="1"/>
  <c r="J261" i="1"/>
  <c r="I261" i="1"/>
  <c r="H261" i="1"/>
  <c r="G261" i="1"/>
  <c r="F261" i="1"/>
  <c r="E261" i="1"/>
  <c r="D261" i="1"/>
  <c r="C261" i="1"/>
  <c r="P260" i="1"/>
  <c r="O260" i="1"/>
  <c r="N260" i="1"/>
  <c r="M260" i="1"/>
  <c r="L260" i="1"/>
  <c r="K260" i="1"/>
  <c r="J260" i="1"/>
  <c r="I260" i="1"/>
  <c r="H260" i="1"/>
  <c r="G260" i="1"/>
  <c r="F260" i="1"/>
  <c r="E260" i="1"/>
  <c r="D260" i="1"/>
  <c r="C260" i="1"/>
  <c r="P259" i="1"/>
  <c r="O259" i="1"/>
  <c r="N259" i="1"/>
  <c r="M259" i="1"/>
  <c r="L259" i="1"/>
  <c r="K259" i="1"/>
  <c r="J259" i="1"/>
  <c r="I259" i="1"/>
  <c r="H259" i="1"/>
  <c r="G259" i="1"/>
  <c r="F259" i="1"/>
  <c r="E259" i="1"/>
  <c r="D259" i="1"/>
  <c r="C259" i="1"/>
  <c r="P258" i="1"/>
  <c r="O258" i="1"/>
  <c r="N258" i="1"/>
  <c r="M258" i="1"/>
  <c r="L258" i="1"/>
  <c r="K258" i="1"/>
  <c r="J258" i="1"/>
  <c r="I258" i="1"/>
  <c r="H258" i="1"/>
  <c r="G258" i="1"/>
  <c r="F258" i="1"/>
  <c r="E258" i="1"/>
  <c r="D258" i="1"/>
  <c r="C258" i="1"/>
  <c r="P257" i="1"/>
  <c r="O257" i="1"/>
  <c r="N257" i="1"/>
  <c r="M257" i="1"/>
  <c r="L257" i="1"/>
  <c r="K257" i="1"/>
  <c r="J257" i="1"/>
  <c r="I257" i="1"/>
  <c r="H257" i="1"/>
  <c r="G257" i="1"/>
  <c r="F257" i="1"/>
  <c r="E257" i="1"/>
  <c r="D257" i="1"/>
  <c r="C257" i="1"/>
  <c r="P256" i="1"/>
  <c r="O256" i="1"/>
  <c r="N256" i="1"/>
  <c r="M256" i="1"/>
  <c r="L256" i="1"/>
  <c r="K256" i="1"/>
  <c r="J256" i="1"/>
  <c r="I256" i="1"/>
  <c r="H256" i="1"/>
  <c r="G256" i="1"/>
  <c r="F256" i="1"/>
  <c r="E256" i="1"/>
  <c r="D256" i="1"/>
  <c r="C256" i="1"/>
  <c r="P255" i="1"/>
  <c r="O255" i="1"/>
  <c r="N255" i="1"/>
  <c r="M255" i="1"/>
  <c r="L255" i="1"/>
  <c r="K255" i="1"/>
  <c r="J255" i="1"/>
  <c r="I255" i="1"/>
  <c r="H255" i="1"/>
  <c r="G255" i="1"/>
  <c r="F255" i="1"/>
  <c r="E255" i="1"/>
  <c r="D255" i="1"/>
  <c r="C255" i="1"/>
  <c r="P254" i="1"/>
  <c r="O254" i="1"/>
  <c r="N254" i="1"/>
  <c r="M254" i="1"/>
  <c r="L254" i="1"/>
  <c r="K254" i="1"/>
  <c r="J254" i="1"/>
  <c r="I254" i="1"/>
  <c r="H254" i="1"/>
  <c r="G254" i="1"/>
  <c r="F254" i="1"/>
  <c r="E254" i="1"/>
  <c r="D254" i="1"/>
  <c r="C254" i="1"/>
  <c r="P253" i="1"/>
  <c r="O253" i="1"/>
  <c r="N253" i="1"/>
  <c r="M253" i="1"/>
  <c r="L253" i="1"/>
  <c r="K253" i="1"/>
  <c r="J253" i="1"/>
  <c r="I253" i="1"/>
  <c r="H253" i="1"/>
  <c r="G253" i="1"/>
  <c r="F253" i="1"/>
  <c r="E253" i="1"/>
  <c r="D253" i="1"/>
  <c r="C253" i="1"/>
  <c r="P252" i="1"/>
  <c r="O252" i="1"/>
  <c r="N252" i="1"/>
  <c r="M252" i="1"/>
  <c r="L252" i="1"/>
  <c r="K252" i="1"/>
  <c r="J252" i="1"/>
  <c r="I252" i="1"/>
  <c r="H252" i="1"/>
  <c r="G252" i="1"/>
  <c r="F252" i="1"/>
  <c r="E252" i="1"/>
  <c r="D252" i="1"/>
  <c r="C252" i="1"/>
  <c r="P251" i="1"/>
  <c r="O251" i="1"/>
  <c r="N251" i="1"/>
  <c r="M251" i="1"/>
  <c r="L251" i="1"/>
  <c r="K251" i="1"/>
  <c r="J251" i="1"/>
  <c r="I251" i="1"/>
  <c r="H251" i="1"/>
  <c r="G251" i="1"/>
  <c r="F251" i="1"/>
  <c r="E251" i="1"/>
  <c r="D251" i="1"/>
  <c r="C251" i="1"/>
  <c r="P250" i="1"/>
  <c r="O250" i="1"/>
  <c r="N250" i="1"/>
  <c r="M250" i="1"/>
  <c r="L250" i="1"/>
  <c r="K250" i="1"/>
  <c r="J250" i="1"/>
  <c r="I250" i="1"/>
  <c r="H250" i="1"/>
  <c r="G250" i="1"/>
  <c r="F250" i="1"/>
  <c r="E250" i="1"/>
  <c r="D250" i="1"/>
  <c r="C250" i="1"/>
  <c r="P249" i="1"/>
  <c r="O249" i="1"/>
  <c r="N249" i="1"/>
  <c r="M249" i="1"/>
  <c r="L249" i="1"/>
  <c r="K249" i="1"/>
  <c r="J249" i="1"/>
  <c r="I249" i="1"/>
  <c r="H249" i="1"/>
  <c r="G249" i="1"/>
  <c r="F249" i="1"/>
  <c r="E249" i="1"/>
  <c r="D249" i="1"/>
  <c r="C249" i="1"/>
  <c r="P248" i="1"/>
  <c r="O248" i="1"/>
  <c r="N248" i="1"/>
  <c r="M248" i="1"/>
  <c r="L248" i="1"/>
  <c r="K248" i="1"/>
  <c r="J248" i="1"/>
  <c r="I248" i="1"/>
  <c r="H248" i="1"/>
  <c r="G248" i="1"/>
  <c r="F248" i="1"/>
  <c r="E248" i="1"/>
  <c r="D248" i="1"/>
  <c r="C248" i="1"/>
  <c r="P247" i="1"/>
  <c r="O247" i="1"/>
  <c r="N247" i="1"/>
  <c r="M247" i="1"/>
  <c r="L247" i="1"/>
  <c r="K247" i="1"/>
  <c r="J247" i="1"/>
  <c r="I247" i="1"/>
  <c r="H247" i="1"/>
  <c r="G247" i="1"/>
  <c r="F247" i="1"/>
  <c r="E247" i="1"/>
  <c r="D247" i="1"/>
  <c r="C247" i="1"/>
  <c r="P246" i="1"/>
  <c r="O246" i="1"/>
  <c r="N246" i="1"/>
  <c r="M246" i="1"/>
  <c r="L246" i="1"/>
  <c r="K246" i="1"/>
  <c r="J246" i="1"/>
  <c r="I246" i="1"/>
  <c r="H246" i="1"/>
  <c r="G246" i="1"/>
  <c r="F246" i="1"/>
  <c r="E246" i="1"/>
  <c r="D246" i="1"/>
  <c r="C246" i="1"/>
  <c r="P245" i="1"/>
  <c r="O245" i="1"/>
  <c r="N245" i="1"/>
  <c r="M245" i="1"/>
  <c r="L245" i="1"/>
  <c r="K245" i="1"/>
  <c r="J245" i="1"/>
  <c r="I245" i="1"/>
  <c r="H245" i="1"/>
  <c r="G245" i="1"/>
  <c r="F245" i="1"/>
  <c r="E245" i="1"/>
  <c r="D245" i="1"/>
  <c r="C245" i="1"/>
  <c r="P244" i="1"/>
  <c r="O244" i="1"/>
  <c r="N244" i="1"/>
  <c r="M244" i="1"/>
  <c r="L244" i="1"/>
  <c r="K244" i="1"/>
  <c r="J244" i="1"/>
  <c r="I244" i="1"/>
  <c r="H244" i="1"/>
  <c r="G244" i="1"/>
  <c r="F244" i="1"/>
  <c r="E244" i="1"/>
  <c r="D244" i="1"/>
  <c r="C244" i="1"/>
  <c r="P243" i="1"/>
  <c r="O243" i="1"/>
  <c r="N243" i="1"/>
  <c r="M243" i="1"/>
  <c r="L243" i="1"/>
  <c r="K243" i="1"/>
  <c r="J243" i="1"/>
  <c r="I243" i="1"/>
  <c r="H243" i="1"/>
  <c r="G243" i="1"/>
  <c r="F243" i="1"/>
  <c r="E243" i="1"/>
  <c r="D243" i="1"/>
  <c r="C243" i="1"/>
  <c r="P242" i="1"/>
  <c r="O242" i="1"/>
  <c r="N242" i="1"/>
  <c r="M242" i="1"/>
  <c r="L242" i="1"/>
  <c r="K242" i="1"/>
  <c r="J242" i="1"/>
  <c r="I242" i="1"/>
  <c r="H242" i="1"/>
  <c r="G242" i="1"/>
  <c r="F242" i="1"/>
  <c r="E242" i="1"/>
  <c r="D242" i="1"/>
  <c r="C242" i="1"/>
  <c r="P241" i="1"/>
  <c r="O241" i="1"/>
  <c r="N241" i="1"/>
  <c r="M241" i="1"/>
  <c r="L241" i="1"/>
  <c r="K241" i="1"/>
  <c r="J241" i="1"/>
  <c r="I241" i="1"/>
  <c r="H241" i="1"/>
  <c r="G241" i="1"/>
  <c r="F241" i="1"/>
  <c r="E241" i="1"/>
  <c r="D241" i="1"/>
  <c r="C241" i="1"/>
  <c r="P240" i="1"/>
  <c r="O240" i="1"/>
  <c r="N240" i="1"/>
  <c r="M240" i="1"/>
  <c r="L240" i="1"/>
  <c r="K240" i="1"/>
  <c r="J240" i="1"/>
  <c r="I240" i="1"/>
  <c r="H240" i="1"/>
  <c r="G240" i="1"/>
  <c r="F240" i="1"/>
  <c r="E240" i="1"/>
  <c r="D240" i="1"/>
  <c r="C240" i="1"/>
  <c r="P239" i="1"/>
  <c r="O239" i="1"/>
  <c r="N239" i="1"/>
  <c r="M239" i="1"/>
  <c r="L239" i="1"/>
  <c r="K239" i="1"/>
  <c r="J239" i="1"/>
  <c r="I239" i="1"/>
  <c r="H239" i="1"/>
  <c r="G239" i="1"/>
  <c r="F239" i="1"/>
  <c r="E239" i="1"/>
  <c r="D239" i="1"/>
  <c r="C239" i="1"/>
  <c r="P238" i="1"/>
  <c r="O238" i="1"/>
  <c r="N238" i="1"/>
  <c r="M238" i="1"/>
  <c r="L238" i="1"/>
  <c r="K238" i="1"/>
  <c r="J238" i="1"/>
  <c r="I238" i="1"/>
  <c r="H238" i="1"/>
  <c r="G238" i="1"/>
  <c r="F238" i="1"/>
  <c r="E238" i="1"/>
  <c r="D238" i="1"/>
  <c r="C238" i="1"/>
  <c r="P237" i="1"/>
  <c r="O237" i="1"/>
  <c r="N237" i="1"/>
  <c r="M237" i="1"/>
  <c r="L237" i="1"/>
  <c r="K237" i="1"/>
  <c r="J237" i="1"/>
  <c r="I237" i="1"/>
  <c r="H237" i="1"/>
  <c r="G237" i="1"/>
  <c r="F237" i="1"/>
  <c r="E237" i="1"/>
  <c r="D237" i="1"/>
  <c r="C237" i="1"/>
  <c r="P236" i="1"/>
  <c r="O236" i="1"/>
  <c r="N236" i="1"/>
  <c r="M236" i="1"/>
  <c r="L236" i="1"/>
  <c r="K236" i="1"/>
  <c r="J236" i="1"/>
  <c r="I236" i="1"/>
  <c r="H236" i="1"/>
  <c r="G236" i="1"/>
  <c r="F236" i="1"/>
  <c r="E236" i="1"/>
  <c r="D236" i="1"/>
  <c r="C236" i="1"/>
  <c r="P235" i="1"/>
  <c r="O235" i="1"/>
  <c r="N235" i="1"/>
  <c r="M235" i="1"/>
  <c r="L235" i="1"/>
  <c r="K235" i="1"/>
  <c r="J235" i="1"/>
  <c r="I235" i="1"/>
  <c r="H235" i="1"/>
  <c r="G235" i="1"/>
  <c r="F235" i="1"/>
  <c r="E235" i="1"/>
  <c r="D235" i="1"/>
  <c r="C235" i="1"/>
  <c r="P234" i="1"/>
  <c r="O234" i="1"/>
  <c r="N234" i="1"/>
  <c r="M234" i="1"/>
  <c r="L234" i="1"/>
  <c r="K234" i="1"/>
  <c r="J234" i="1"/>
  <c r="I234" i="1"/>
  <c r="H234" i="1"/>
  <c r="G234" i="1"/>
  <c r="F234" i="1"/>
  <c r="E234" i="1"/>
  <c r="D234" i="1"/>
  <c r="C234" i="1"/>
  <c r="P233" i="1"/>
  <c r="O233" i="1"/>
  <c r="N233" i="1"/>
  <c r="M233" i="1"/>
  <c r="L233" i="1"/>
  <c r="K233" i="1"/>
  <c r="J233" i="1"/>
  <c r="I233" i="1"/>
  <c r="H233" i="1"/>
  <c r="G233" i="1"/>
  <c r="F233" i="1"/>
  <c r="E233" i="1"/>
  <c r="D233" i="1"/>
  <c r="C233" i="1"/>
  <c r="P232" i="1"/>
  <c r="O232" i="1"/>
  <c r="N232" i="1"/>
  <c r="M232" i="1"/>
  <c r="L232" i="1"/>
  <c r="K232" i="1"/>
  <c r="J232" i="1"/>
  <c r="I232" i="1"/>
  <c r="H232" i="1"/>
  <c r="G232" i="1"/>
  <c r="F232" i="1"/>
  <c r="E232" i="1"/>
  <c r="D232" i="1"/>
  <c r="C232" i="1"/>
  <c r="P231" i="1"/>
  <c r="O231" i="1"/>
  <c r="N231" i="1"/>
  <c r="M231" i="1"/>
  <c r="L231" i="1"/>
  <c r="K231" i="1"/>
  <c r="J231" i="1"/>
  <c r="I231" i="1"/>
  <c r="H231" i="1"/>
  <c r="G231" i="1"/>
  <c r="F231" i="1"/>
  <c r="E231" i="1"/>
  <c r="D231" i="1"/>
  <c r="C231" i="1"/>
  <c r="P230" i="1"/>
  <c r="O230" i="1"/>
  <c r="N230" i="1"/>
  <c r="M230" i="1"/>
  <c r="L230" i="1"/>
  <c r="K230" i="1"/>
  <c r="J230" i="1"/>
  <c r="I230" i="1"/>
  <c r="H230" i="1"/>
  <c r="G230" i="1"/>
  <c r="F230" i="1"/>
  <c r="E230" i="1"/>
  <c r="D230" i="1"/>
  <c r="C230" i="1"/>
  <c r="P229" i="1"/>
  <c r="O229" i="1"/>
  <c r="N229" i="1"/>
  <c r="M229" i="1"/>
  <c r="L229" i="1"/>
  <c r="K229" i="1"/>
  <c r="J229" i="1"/>
  <c r="I229" i="1"/>
  <c r="H229" i="1"/>
  <c r="G229" i="1"/>
  <c r="F229" i="1"/>
  <c r="E229" i="1"/>
  <c r="D229" i="1"/>
  <c r="C229" i="1"/>
  <c r="P228" i="1"/>
  <c r="O228" i="1"/>
  <c r="N228" i="1"/>
  <c r="M228" i="1"/>
  <c r="L228" i="1"/>
  <c r="K228" i="1"/>
  <c r="J228" i="1"/>
  <c r="I228" i="1"/>
  <c r="H228" i="1"/>
  <c r="G228" i="1"/>
  <c r="F228" i="1"/>
  <c r="E228" i="1"/>
  <c r="D228" i="1"/>
  <c r="C228" i="1"/>
  <c r="P227" i="1"/>
  <c r="O227" i="1"/>
  <c r="N227" i="1"/>
  <c r="M227" i="1"/>
  <c r="L227" i="1"/>
  <c r="K227" i="1"/>
  <c r="J227" i="1"/>
  <c r="I227" i="1"/>
  <c r="H227" i="1"/>
  <c r="G227" i="1"/>
  <c r="F227" i="1"/>
  <c r="E227" i="1"/>
  <c r="D227" i="1"/>
  <c r="C227" i="1"/>
  <c r="P226" i="1"/>
  <c r="O226" i="1"/>
  <c r="N226" i="1"/>
  <c r="M226" i="1"/>
  <c r="L226" i="1"/>
  <c r="K226" i="1"/>
  <c r="J226" i="1"/>
  <c r="I226" i="1"/>
  <c r="H226" i="1"/>
  <c r="G226" i="1"/>
  <c r="F226" i="1"/>
  <c r="E226" i="1"/>
  <c r="D226" i="1"/>
  <c r="C226" i="1"/>
  <c r="P225" i="1"/>
  <c r="O225" i="1"/>
  <c r="N225" i="1"/>
  <c r="M225" i="1"/>
  <c r="L225" i="1"/>
  <c r="K225" i="1"/>
  <c r="J225" i="1"/>
  <c r="I225" i="1"/>
  <c r="H225" i="1"/>
  <c r="G225" i="1"/>
  <c r="F225" i="1"/>
  <c r="E225" i="1"/>
  <c r="D225" i="1"/>
  <c r="C225" i="1"/>
  <c r="P224" i="1"/>
  <c r="O224" i="1"/>
  <c r="N224" i="1"/>
  <c r="M224" i="1"/>
  <c r="L224" i="1"/>
  <c r="K224" i="1"/>
  <c r="J224" i="1"/>
  <c r="I224" i="1"/>
  <c r="H224" i="1"/>
  <c r="G224" i="1"/>
  <c r="F224" i="1"/>
  <c r="E224" i="1"/>
  <c r="D224" i="1"/>
  <c r="C224" i="1"/>
  <c r="P223" i="1"/>
  <c r="O223" i="1"/>
  <c r="N223" i="1"/>
  <c r="M223" i="1"/>
  <c r="L223" i="1"/>
  <c r="K223" i="1"/>
  <c r="J223" i="1"/>
  <c r="I223" i="1"/>
  <c r="H223" i="1"/>
  <c r="G223" i="1"/>
  <c r="F223" i="1"/>
  <c r="E223" i="1"/>
  <c r="D223" i="1"/>
  <c r="C223" i="1"/>
  <c r="P222" i="1"/>
  <c r="O222" i="1"/>
  <c r="N222" i="1"/>
  <c r="M222" i="1"/>
  <c r="L222" i="1"/>
  <c r="K222" i="1"/>
  <c r="J222" i="1"/>
  <c r="I222" i="1"/>
  <c r="H222" i="1"/>
  <c r="G222" i="1"/>
  <c r="F222" i="1"/>
  <c r="E222" i="1"/>
  <c r="D222" i="1"/>
  <c r="C222" i="1"/>
  <c r="P221" i="1"/>
  <c r="O221" i="1"/>
  <c r="N221" i="1"/>
  <c r="M221" i="1"/>
  <c r="L221" i="1"/>
  <c r="K221" i="1"/>
  <c r="J221" i="1"/>
  <c r="I221" i="1"/>
  <c r="H221" i="1"/>
  <c r="G221" i="1"/>
  <c r="F221" i="1"/>
  <c r="E221" i="1"/>
  <c r="D221" i="1"/>
  <c r="C221" i="1"/>
  <c r="P220" i="1"/>
  <c r="O220" i="1"/>
  <c r="N220" i="1"/>
  <c r="M220" i="1"/>
  <c r="L220" i="1"/>
  <c r="K220" i="1"/>
  <c r="J220" i="1"/>
  <c r="I220" i="1"/>
  <c r="H220" i="1"/>
  <c r="G220" i="1"/>
  <c r="F220" i="1"/>
  <c r="E220" i="1"/>
  <c r="D220" i="1"/>
  <c r="C220" i="1"/>
  <c r="P219" i="1"/>
  <c r="O219" i="1"/>
  <c r="N219" i="1"/>
  <c r="M219" i="1"/>
  <c r="L219" i="1"/>
  <c r="K219" i="1"/>
  <c r="J219" i="1"/>
  <c r="I219" i="1"/>
  <c r="H219" i="1"/>
  <c r="G219" i="1"/>
  <c r="F219" i="1"/>
  <c r="E219" i="1"/>
  <c r="D219" i="1"/>
  <c r="C219" i="1"/>
  <c r="P218" i="1"/>
  <c r="O218" i="1"/>
  <c r="N218" i="1"/>
  <c r="M218" i="1"/>
  <c r="L218" i="1"/>
  <c r="K218" i="1"/>
  <c r="J218" i="1"/>
  <c r="I218" i="1"/>
  <c r="H218" i="1"/>
  <c r="G218" i="1"/>
  <c r="F218" i="1"/>
  <c r="E218" i="1"/>
  <c r="D218" i="1"/>
  <c r="C218" i="1"/>
  <c r="P217" i="1"/>
  <c r="O217" i="1"/>
  <c r="N217" i="1"/>
  <c r="M217" i="1"/>
  <c r="L217" i="1"/>
  <c r="K217" i="1"/>
  <c r="J217" i="1"/>
  <c r="I217" i="1"/>
  <c r="H217" i="1"/>
  <c r="G217" i="1"/>
  <c r="F217" i="1"/>
  <c r="E217" i="1"/>
  <c r="D217" i="1"/>
  <c r="C217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D216" i="1"/>
  <c r="C216" i="1"/>
  <c r="P215" i="1"/>
  <c r="O215" i="1"/>
  <c r="N215" i="1"/>
  <c r="M215" i="1"/>
  <c r="L215" i="1"/>
  <c r="K215" i="1"/>
  <c r="J215" i="1"/>
  <c r="I215" i="1"/>
  <c r="H215" i="1"/>
  <c r="G215" i="1"/>
  <c r="F215" i="1"/>
  <c r="E215" i="1"/>
  <c r="D215" i="1"/>
  <c r="C215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D214" i="1"/>
  <c r="C214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P212" i="1"/>
  <c r="O212" i="1"/>
  <c r="N212" i="1"/>
  <c r="M212" i="1"/>
  <c r="L212" i="1"/>
  <c r="K212" i="1"/>
  <c r="J212" i="1"/>
  <c r="I212" i="1"/>
  <c r="H212" i="1"/>
  <c r="G212" i="1"/>
  <c r="F212" i="1"/>
  <c r="E212" i="1"/>
  <c r="D212" i="1"/>
  <c r="C212" i="1"/>
  <c r="P211" i="1"/>
  <c r="O211" i="1"/>
  <c r="N211" i="1"/>
  <c r="M211" i="1"/>
  <c r="L211" i="1"/>
  <c r="K211" i="1"/>
  <c r="J211" i="1"/>
  <c r="I211" i="1"/>
  <c r="H211" i="1"/>
  <c r="G211" i="1"/>
  <c r="F211" i="1"/>
  <c r="E211" i="1"/>
  <c r="D211" i="1"/>
  <c r="C211" i="1"/>
  <c r="P210" i="1"/>
  <c r="O210" i="1"/>
  <c r="N210" i="1"/>
  <c r="M210" i="1"/>
  <c r="L210" i="1"/>
  <c r="K210" i="1"/>
  <c r="J210" i="1"/>
  <c r="I210" i="1"/>
  <c r="H210" i="1"/>
  <c r="G210" i="1"/>
  <c r="F210" i="1"/>
  <c r="E210" i="1"/>
  <c r="D210" i="1"/>
  <c r="C210" i="1"/>
  <c r="P209" i="1"/>
  <c r="O209" i="1"/>
  <c r="N209" i="1"/>
  <c r="M209" i="1"/>
  <c r="L209" i="1"/>
  <c r="K209" i="1"/>
  <c r="J209" i="1"/>
  <c r="I209" i="1"/>
  <c r="H209" i="1"/>
  <c r="G209" i="1"/>
  <c r="F209" i="1"/>
  <c r="E209" i="1"/>
  <c r="D209" i="1"/>
  <c r="C209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D208" i="1"/>
  <c r="C208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D207" i="1"/>
  <c r="C207" i="1"/>
  <c r="P206" i="1"/>
  <c r="O206" i="1"/>
  <c r="N206" i="1"/>
  <c r="M206" i="1"/>
  <c r="L206" i="1"/>
  <c r="K206" i="1"/>
  <c r="J206" i="1"/>
  <c r="I206" i="1"/>
  <c r="H206" i="1"/>
  <c r="G206" i="1"/>
  <c r="F206" i="1"/>
  <c r="E206" i="1"/>
  <c r="D206" i="1"/>
  <c r="C206" i="1"/>
  <c r="P205" i="1"/>
  <c r="O205" i="1"/>
  <c r="N205" i="1"/>
  <c r="M205" i="1"/>
  <c r="L205" i="1"/>
  <c r="K205" i="1"/>
  <c r="J205" i="1"/>
  <c r="I205" i="1"/>
  <c r="H205" i="1"/>
  <c r="G205" i="1"/>
  <c r="F205" i="1"/>
  <c r="E205" i="1"/>
  <c r="D205" i="1"/>
  <c r="C205" i="1"/>
  <c r="P204" i="1"/>
  <c r="O204" i="1"/>
  <c r="N204" i="1"/>
  <c r="M204" i="1"/>
  <c r="L204" i="1"/>
  <c r="K204" i="1"/>
  <c r="J204" i="1"/>
  <c r="I204" i="1"/>
  <c r="H204" i="1"/>
  <c r="G204" i="1"/>
  <c r="F204" i="1"/>
  <c r="E204" i="1"/>
  <c r="D204" i="1"/>
  <c r="C204" i="1"/>
  <c r="P203" i="1"/>
  <c r="O203" i="1"/>
  <c r="N203" i="1"/>
  <c r="M203" i="1"/>
  <c r="L203" i="1"/>
  <c r="K203" i="1"/>
  <c r="J203" i="1"/>
  <c r="I203" i="1"/>
  <c r="H203" i="1"/>
  <c r="G203" i="1"/>
  <c r="F203" i="1"/>
  <c r="E203" i="1"/>
  <c r="D203" i="1"/>
  <c r="C203" i="1"/>
  <c r="P202" i="1"/>
  <c r="O202" i="1"/>
  <c r="N202" i="1"/>
  <c r="M202" i="1"/>
  <c r="L202" i="1"/>
  <c r="K202" i="1"/>
  <c r="J202" i="1"/>
  <c r="I202" i="1"/>
  <c r="H202" i="1"/>
  <c r="G202" i="1"/>
  <c r="F202" i="1"/>
  <c r="E202" i="1"/>
  <c r="D202" i="1"/>
  <c r="C202" i="1"/>
  <c r="P201" i="1"/>
  <c r="O201" i="1"/>
  <c r="N201" i="1"/>
  <c r="M201" i="1"/>
  <c r="L201" i="1"/>
  <c r="K201" i="1"/>
  <c r="J201" i="1"/>
  <c r="I201" i="1"/>
  <c r="H201" i="1"/>
  <c r="G201" i="1"/>
  <c r="F201" i="1"/>
  <c r="E201" i="1"/>
  <c r="D201" i="1"/>
  <c r="C201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D200" i="1"/>
  <c r="C200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D199" i="1"/>
  <c r="C199" i="1"/>
  <c r="P198" i="1"/>
  <c r="O198" i="1"/>
  <c r="N198" i="1"/>
  <c r="M198" i="1"/>
  <c r="L198" i="1"/>
  <c r="K198" i="1"/>
  <c r="J198" i="1"/>
  <c r="I198" i="1"/>
  <c r="H198" i="1"/>
  <c r="G198" i="1"/>
  <c r="F198" i="1"/>
  <c r="E198" i="1"/>
  <c r="D198" i="1"/>
  <c r="C198" i="1"/>
  <c r="P197" i="1"/>
  <c r="O197" i="1"/>
  <c r="N197" i="1"/>
  <c r="M197" i="1"/>
  <c r="L197" i="1"/>
  <c r="K197" i="1"/>
  <c r="J197" i="1"/>
  <c r="I197" i="1"/>
  <c r="H197" i="1"/>
  <c r="G197" i="1"/>
  <c r="F197" i="1"/>
  <c r="E197" i="1"/>
  <c r="D197" i="1"/>
  <c r="C197" i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P195" i="1"/>
  <c r="O195" i="1"/>
  <c r="N195" i="1"/>
  <c r="M195" i="1"/>
  <c r="L195" i="1"/>
  <c r="K195" i="1"/>
  <c r="J195" i="1"/>
  <c r="I195" i="1"/>
  <c r="H195" i="1"/>
  <c r="G195" i="1"/>
  <c r="F195" i="1"/>
  <c r="E195" i="1"/>
  <c r="D195" i="1"/>
  <c r="C195" i="1"/>
  <c r="P194" i="1"/>
  <c r="O194" i="1"/>
  <c r="N194" i="1"/>
  <c r="M194" i="1"/>
  <c r="L194" i="1"/>
  <c r="K194" i="1"/>
  <c r="J194" i="1"/>
  <c r="I194" i="1"/>
  <c r="H194" i="1"/>
  <c r="G194" i="1"/>
  <c r="F194" i="1"/>
  <c r="E194" i="1"/>
  <c r="D194" i="1"/>
  <c r="C194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D193" i="1"/>
  <c r="C193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D192" i="1"/>
  <c r="C192" i="1"/>
  <c r="P191" i="1"/>
  <c r="O191" i="1"/>
  <c r="N191" i="1"/>
  <c r="M191" i="1"/>
  <c r="L191" i="1"/>
  <c r="K191" i="1"/>
  <c r="J191" i="1"/>
  <c r="I191" i="1"/>
  <c r="H191" i="1"/>
  <c r="G191" i="1"/>
  <c r="F191" i="1"/>
  <c r="E191" i="1"/>
  <c r="D191" i="1"/>
  <c r="C191" i="1"/>
  <c r="P190" i="1"/>
  <c r="O190" i="1"/>
  <c r="N190" i="1"/>
  <c r="M190" i="1"/>
  <c r="L190" i="1"/>
  <c r="K190" i="1"/>
  <c r="J190" i="1"/>
  <c r="I190" i="1"/>
  <c r="H190" i="1"/>
  <c r="G190" i="1"/>
  <c r="F190" i="1"/>
  <c r="E190" i="1"/>
  <c r="D190" i="1"/>
  <c r="C190" i="1"/>
  <c r="P189" i="1"/>
  <c r="O189" i="1"/>
  <c r="N189" i="1"/>
  <c r="M189" i="1"/>
  <c r="L189" i="1"/>
  <c r="K189" i="1"/>
  <c r="J189" i="1"/>
  <c r="I189" i="1"/>
  <c r="H189" i="1"/>
  <c r="G189" i="1"/>
  <c r="F189" i="1"/>
  <c r="E189" i="1"/>
  <c r="D189" i="1"/>
  <c r="C189" i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P187" i="1"/>
  <c r="O187" i="1"/>
  <c r="N187" i="1"/>
  <c r="M187" i="1"/>
  <c r="L187" i="1"/>
  <c r="K187" i="1"/>
  <c r="J187" i="1"/>
  <c r="I187" i="1"/>
  <c r="H187" i="1"/>
  <c r="G187" i="1"/>
  <c r="F187" i="1"/>
  <c r="E187" i="1"/>
  <c r="D187" i="1"/>
  <c r="C187" i="1"/>
  <c r="P186" i="1"/>
  <c r="O186" i="1"/>
  <c r="N186" i="1"/>
  <c r="M186" i="1"/>
  <c r="L186" i="1"/>
  <c r="K186" i="1"/>
  <c r="J186" i="1"/>
  <c r="I186" i="1"/>
  <c r="H186" i="1"/>
  <c r="G186" i="1"/>
  <c r="F186" i="1"/>
  <c r="E186" i="1"/>
  <c r="D186" i="1"/>
  <c r="C186" i="1"/>
  <c r="P185" i="1"/>
  <c r="O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P184" i="1"/>
  <c r="O184" i="1"/>
  <c r="N184" i="1"/>
  <c r="M184" i="1"/>
  <c r="L184" i="1"/>
  <c r="K184" i="1"/>
  <c r="J184" i="1"/>
  <c r="I184" i="1"/>
  <c r="H184" i="1"/>
  <c r="G184" i="1"/>
  <c r="F184" i="1"/>
  <c r="E184" i="1"/>
  <c r="D184" i="1"/>
  <c r="C184" i="1"/>
  <c r="P183" i="1"/>
  <c r="O183" i="1"/>
  <c r="N183" i="1"/>
  <c r="M183" i="1"/>
  <c r="L183" i="1"/>
  <c r="K183" i="1"/>
  <c r="J183" i="1"/>
  <c r="I183" i="1"/>
  <c r="H183" i="1"/>
  <c r="G183" i="1"/>
  <c r="F183" i="1"/>
  <c r="E183" i="1"/>
  <c r="D183" i="1"/>
  <c r="C183" i="1"/>
  <c r="P182" i="1"/>
  <c r="O182" i="1"/>
  <c r="N182" i="1"/>
  <c r="M182" i="1"/>
  <c r="L182" i="1"/>
  <c r="K182" i="1"/>
  <c r="J182" i="1"/>
  <c r="I182" i="1"/>
  <c r="H182" i="1"/>
  <c r="G182" i="1"/>
  <c r="F182" i="1"/>
  <c r="E182" i="1"/>
  <c r="D182" i="1"/>
  <c r="C182" i="1"/>
  <c r="P181" i="1"/>
  <c r="O181" i="1"/>
  <c r="N181" i="1"/>
  <c r="M181" i="1"/>
  <c r="L181" i="1"/>
  <c r="K181" i="1"/>
  <c r="J181" i="1"/>
  <c r="I181" i="1"/>
  <c r="H181" i="1"/>
  <c r="G181" i="1"/>
  <c r="F181" i="1"/>
  <c r="E181" i="1"/>
  <c r="D181" i="1"/>
  <c r="C181" i="1"/>
  <c r="P180" i="1"/>
  <c r="O180" i="1"/>
  <c r="N180" i="1"/>
  <c r="M180" i="1"/>
  <c r="L180" i="1"/>
  <c r="K180" i="1"/>
  <c r="J180" i="1"/>
  <c r="I180" i="1"/>
  <c r="H180" i="1"/>
  <c r="G180" i="1"/>
  <c r="F180" i="1"/>
  <c r="E180" i="1"/>
  <c r="D180" i="1"/>
  <c r="C180" i="1"/>
  <c r="P179" i="1"/>
  <c r="O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P178" i="1"/>
  <c r="O178" i="1"/>
  <c r="N178" i="1"/>
  <c r="M178" i="1"/>
  <c r="L178" i="1"/>
  <c r="K178" i="1"/>
  <c r="J178" i="1"/>
  <c r="I178" i="1"/>
  <c r="H178" i="1"/>
  <c r="G178" i="1"/>
  <c r="F178" i="1"/>
  <c r="E178" i="1"/>
  <c r="D178" i="1"/>
  <c r="C178" i="1"/>
  <c r="P177" i="1"/>
  <c r="O177" i="1"/>
  <c r="N177" i="1"/>
  <c r="M177" i="1"/>
  <c r="L177" i="1"/>
  <c r="K177" i="1"/>
  <c r="J177" i="1"/>
  <c r="I177" i="1"/>
  <c r="H177" i="1"/>
  <c r="G177" i="1"/>
  <c r="F177" i="1"/>
  <c r="E177" i="1"/>
  <c r="D177" i="1"/>
  <c r="C177" i="1"/>
  <c r="P176" i="1"/>
  <c r="O176" i="1"/>
  <c r="N176" i="1"/>
  <c r="M176" i="1"/>
  <c r="L176" i="1"/>
  <c r="K176" i="1"/>
  <c r="J176" i="1"/>
  <c r="I176" i="1"/>
  <c r="H176" i="1"/>
  <c r="G176" i="1"/>
  <c r="F176" i="1"/>
  <c r="E176" i="1"/>
  <c r="D176" i="1"/>
  <c r="C176" i="1"/>
  <c r="P175" i="1"/>
  <c r="O175" i="1"/>
  <c r="N175" i="1"/>
  <c r="M175" i="1"/>
  <c r="L175" i="1"/>
  <c r="K175" i="1"/>
  <c r="J175" i="1"/>
  <c r="I175" i="1"/>
  <c r="H175" i="1"/>
  <c r="G175" i="1"/>
  <c r="F175" i="1"/>
  <c r="E175" i="1"/>
  <c r="D175" i="1"/>
  <c r="C175" i="1"/>
  <c r="P174" i="1"/>
  <c r="O174" i="1"/>
  <c r="N174" i="1"/>
  <c r="M174" i="1"/>
  <c r="L174" i="1"/>
  <c r="K174" i="1"/>
  <c r="J174" i="1"/>
  <c r="I174" i="1"/>
  <c r="H174" i="1"/>
  <c r="G174" i="1"/>
  <c r="F174" i="1"/>
  <c r="E174" i="1"/>
  <c r="D174" i="1"/>
  <c r="C174" i="1"/>
  <c r="P173" i="1"/>
  <c r="O173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P172" i="1"/>
  <c r="O172" i="1"/>
  <c r="N172" i="1"/>
  <c r="M172" i="1"/>
  <c r="L172" i="1"/>
  <c r="K172" i="1"/>
  <c r="J172" i="1"/>
  <c r="I172" i="1"/>
  <c r="H172" i="1"/>
  <c r="G172" i="1"/>
  <c r="F172" i="1"/>
  <c r="E172" i="1"/>
  <c r="D172" i="1"/>
  <c r="C172" i="1"/>
  <c r="P171" i="1"/>
  <c r="O171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P170" i="1"/>
  <c r="O170" i="1"/>
  <c r="N170" i="1"/>
  <c r="M170" i="1"/>
  <c r="L170" i="1"/>
  <c r="K170" i="1"/>
  <c r="J170" i="1"/>
  <c r="I170" i="1"/>
  <c r="H170" i="1"/>
  <c r="G170" i="1"/>
  <c r="F170" i="1"/>
  <c r="E170" i="1"/>
  <c r="D170" i="1"/>
  <c r="C170" i="1"/>
  <c r="P169" i="1"/>
  <c r="O169" i="1"/>
  <c r="N169" i="1"/>
  <c r="M169" i="1"/>
  <c r="L169" i="1"/>
  <c r="K169" i="1"/>
  <c r="J169" i="1"/>
  <c r="I169" i="1"/>
  <c r="H169" i="1"/>
  <c r="G169" i="1"/>
  <c r="F169" i="1"/>
  <c r="E169" i="1"/>
  <c r="D169" i="1"/>
  <c r="C169" i="1"/>
  <c r="P168" i="1"/>
  <c r="O168" i="1"/>
  <c r="N168" i="1"/>
  <c r="M168" i="1"/>
  <c r="L168" i="1"/>
  <c r="K168" i="1"/>
  <c r="J168" i="1"/>
  <c r="I168" i="1"/>
  <c r="H168" i="1"/>
  <c r="G168" i="1"/>
  <c r="F168" i="1"/>
  <c r="E168" i="1"/>
  <c r="D168" i="1"/>
  <c r="C168" i="1"/>
  <c r="P167" i="1"/>
  <c r="O167" i="1"/>
  <c r="N167" i="1"/>
  <c r="M167" i="1"/>
  <c r="L167" i="1"/>
  <c r="K167" i="1"/>
  <c r="J167" i="1"/>
  <c r="I167" i="1"/>
  <c r="H167" i="1"/>
  <c r="G167" i="1"/>
  <c r="F167" i="1"/>
  <c r="E167" i="1"/>
  <c r="D167" i="1"/>
  <c r="C167" i="1"/>
  <c r="P166" i="1"/>
  <c r="O166" i="1"/>
  <c r="N166" i="1"/>
  <c r="M166" i="1"/>
  <c r="L166" i="1"/>
  <c r="K166" i="1"/>
  <c r="J166" i="1"/>
  <c r="I166" i="1"/>
  <c r="H166" i="1"/>
  <c r="G166" i="1"/>
  <c r="F166" i="1"/>
  <c r="E166" i="1"/>
  <c r="D166" i="1"/>
  <c r="C166" i="1"/>
  <c r="P165" i="1"/>
  <c r="O165" i="1"/>
  <c r="N165" i="1"/>
  <c r="M165" i="1"/>
  <c r="L165" i="1"/>
  <c r="K165" i="1"/>
  <c r="J165" i="1"/>
  <c r="I165" i="1"/>
  <c r="H165" i="1"/>
  <c r="G165" i="1"/>
  <c r="F165" i="1"/>
  <c r="E165" i="1"/>
  <c r="D165" i="1"/>
  <c r="C165" i="1"/>
  <c r="P164" i="1"/>
  <c r="O164" i="1"/>
  <c r="N164" i="1"/>
  <c r="M164" i="1"/>
  <c r="L164" i="1"/>
  <c r="K164" i="1"/>
  <c r="J164" i="1"/>
  <c r="I164" i="1"/>
  <c r="H164" i="1"/>
  <c r="G164" i="1"/>
  <c r="F164" i="1"/>
  <c r="E164" i="1"/>
  <c r="D164" i="1"/>
  <c r="C164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D163" i="1"/>
  <c r="C163" i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P161" i="1"/>
  <c r="O161" i="1"/>
  <c r="N161" i="1"/>
  <c r="M161" i="1"/>
  <c r="L161" i="1"/>
  <c r="K161" i="1"/>
  <c r="J161" i="1"/>
  <c r="I161" i="1"/>
  <c r="H161" i="1"/>
  <c r="G161" i="1"/>
  <c r="F161" i="1"/>
  <c r="E161" i="1"/>
  <c r="D161" i="1"/>
  <c r="C161" i="1"/>
  <c r="P160" i="1"/>
  <c r="O160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P159" i="1"/>
  <c r="O159" i="1"/>
  <c r="N159" i="1"/>
  <c r="M159" i="1"/>
  <c r="L159" i="1"/>
  <c r="K159" i="1"/>
  <c r="J159" i="1"/>
  <c r="I159" i="1"/>
  <c r="H159" i="1"/>
  <c r="G159" i="1"/>
  <c r="F159" i="1"/>
  <c r="E159" i="1"/>
  <c r="D159" i="1"/>
  <c r="C159" i="1"/>
  <c r="P158" i="1"/>
  <c r="O158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P157" i="1"/>
  <c r="O157" i="1"/>
  <c r="N157" i="1"/>
  <c r="M157" i="1"/>
  <c r="L157" i="1"/>
  <c r="K157" i="1"/>
  <c r="J157" i="1"/>
  <c r="I157" i="1"/>
  <c r="H157" i="1"/>
  <c r="G157" i="1"/>
  <c r="F157" i="1"/>
  <c r="E157" i="1"/>
  <c r="D157" i="1"/>
  <c r="C157" i="1"/>
  <c r="P156" i="1"/>
  <c r="O156" i="1"/>
  <c r="N156" i="1"/>
  <c r="M156" i="1"/>
  <c r="L156" i="1"/>
  <c r="K156" i="1"/>
  <c r="J156" i="1"/>
  <c r="I156" i="1"/>
  <c r="H156" i="1"/>
  <c r="G156" i="1"/>
  <c r="F156" i="1"/>
  <c r="E156" i="1"/>
  <c r="D156" i="1"/>
  <c r="C156" i="1"/>
  <c r="P155" i="1"/>
  <c r="O155" i="1"/>
  <c r="N155" i="1"/>
  <c r="M155" i="1"/>
  <c r="L155" i="1"/>
  <c r="K155" i="1"/>
  <c r="J155" i="1"/>
  <c r="I155" i="1"/>
  <c r="H155" i="1"/>
  <c r="G155" i="1"/>
  <c r="F155" i="1"/>
  <c r="E155" i="1"/>
  <c r="D155" i="1"/>
  <c r="C155" i="1"/>
  <c r="P154" i="1"/>
  <c r="O154" i="1"/>
  <c r="N154" i="1"/>
  <c r="M154" i="1"/>
  <c r="L154" i="1"/>
  <c r="K154" i="1"/>
  <c r="J154" i="1"/>
  <c r="I154" i="1"/>
  <c r="H154" i="1"/>
  <c r="G154" i="1"/>
  <c r="F154" i="1"/>
  <c r="E154" i="1"/>
  <c r="D154" i="1"/>
  <c r="C154" i="1"/>
  <c r="P153" i="1"/>
  <c r="O153" i="1"/>
  <c r="N153" i="1"/>
  <c r="M153" i="1"/>
  <c r="L153" i="1"/>
  <c r="K153" i="1"/>
  <c r="J153" i="1"/>
  <c r="I153" i="1"/>
  <c r="H153" i="1"/>
  <c r="G153" i="1"/>
  <c r="F153" i="1"/>
  <c r="E153" i="1"/>
  <c r="D153" i="1"/>
  <c r="C153" i="1"/>
  <c r="P152" i="1"/>
  <c r="O152" i="1"/>
  <c r="N152" i="1"/>
  <c r="M152" i="1"/>
  <c r="L152" i="1"/>
  <c r="K152" i="1"/>
  <c r="J152" i="1"/>
  <c r="I152" i="1"/>
  <c r="H152" i="1"/>
  <c r="G152" i="1"/>
  <c r="F152" i="1"/>
  <c r="E152" i="1"/>
  <c r="D152" i="1"/>
  <c r="C152" i="1"/>
  <c r="P151" i="1"/>
  <c r="O151" i="1"/>
  <c r="N151" i="1"/>
  <c r="M151" i="1"/>
  <c r="L151" i="1"/>
  <c r="K151" i="1"/>
  <c r="J151" i="1"/>
  <c r="I151" i="1"/>
  <c r="H151" i="1"/>
  <c r="G151" i="1"/>
  <c r="F151" i="1"/>
  <c r="E151" i="1"/>
  <c r="D151" i="1"/>
  <c r="C151" i="1"/>
  <c r="P150" i="1"/>
  <c r="O150" i="1"/>
  <c r="N150" i="1"/>
  <c r="M150" i="1"/>
  <c r="L150" i="1"/>
  <c r="K150" i="1"/>
  <c r="J150" i="1"/>
  <c r="I150" i="1"/>
  <c r="H150" i="1"/>
  <c r="G150" i="1"/>
  <c r="F150" i="1"/>
  <c r="E150" i="1"/>
  <c r="D150" i="1"/>
  <c r="C150" i="1"/>
  <c r="P149" i="1"/>
  <c r="O149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P148" i="1"/>
  <c r="O148" i="1"/>
  <c r="N148" i="1"/>
  <c r="M148" i="1"/>
  <c r="L148" i="1"/>
  <c r="K148" i="1"/>
  <c r="J148" i="1"/>
  <c r="I148" i="1"/>
  <c r="H148" i="1"/>
  <c r="G148" i="1"/>
  <c r="F148" i="1"/>
  <c r="E148" i="1"/>
  <c r="D148" i="1"/>
  <c r="C148" i="1"/>
  <c r="P147" i="1"/>
  <c r="O147" i="1"/>
  <c r="N147" i="1"/>
  <c r="M147" i="1"/>
  <c r="L147" i="1"/>
  <c r="K147" i="1"/>
  <c r="J147" i="1"/>
  <c r="I147" i="1"/>
  <c r="H147" i="1"/>
  <c r="G147" i="1"/>
  <c r="F147" i="1"/>
  <c r="E147" i="1"/>
  <c r="D147" i="1"/>
  <c r="C147" i="1"/>
  <c r="P146" i="1"/>
  <c r="O146" i="1"/>
  <c r="N146" i="1"/>
  <c r="M146" i="1"/>
  <c r="L146" i="1"/>
  <c r="K146" i="1"/>
  <c r="J146" i="1"/>
  <c r="I146" i="1"/>
  <c r="H146" i="1"/>
  <c r="G146" i="1"/>
  <c r="F146" i="1"/>
  <c r="E146" i="1"/>
  <c r="D146" i="1"/>
  <c r="C146" i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P144" i="1"/>
  <c r="O144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P143" i="1"/>
  <c r="O143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P142" i="1"/>
  <c r="O142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P141" i="1"/>
  <c r="O141" i="1"/>
  <c r="N141" i="1"/>
  <c r="M141" i="1"/>
  <c r="L141" i="1"/>
  <c r="K141" i="1"/>
  <c r="J141" i="1"/>
  <c r="I141" i="1"/>
  <c r="H141" i="1"/>
  <c r="G141" i="1"/>
  <c r="F141" i="1"/>
  <c r="E141" i="1"/>
  <c r="D141" i="1"/>
  <c r="C141" i="1"/>
  <c r="P140" i="1"/>
  <c r="O140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P139" i="1"/>
  <c r="O139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P138" i="1"/>
  <c r="O138" i="1"/>
  <c r="N138" i="1"/>
  <c r="M138" i="1"/>
  <c r="L138" i="1"/>
  <c r="K138" i="1"/>
  <c r="J138" i="1"/>
  <c r="I138" i="1"/>
  <c r="H138" i="1"/>
  <c r="G138" i="1"/>
  <c r="F138" i="1"/>
  <c r="E138" i="1"/>
  <c r="D138" i="1"/>
  <c r="C138" i="1"/>
  <c r="P137" i="1"/>
  <c r="O137" i="1"/>
  <c r="N137" i="1"/>
  <c r="M137" i="1"/>
  <c r="L137" i="1"/>
  <c r="K137" i="1"/>
  <c r="J137" i="1"/>
  <c r="I137" i="1"/>
  <c r="H137" i="1"/>
  <c r="G137" i="1"/>
  <c r="F137" i="1"/>
  <c r="E137" i="1"/>
  <c r="D137" i="1"/>
  <c r="C137" i="1"/>
  <c r="P136" i="1"/>
  <c r="O136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P135" i="1"/>
  <c r="O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P134" i="1"/>
  <c r="O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P133" i="1"/>
  <c r="O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P132" i="1"/>
  <c r="O132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P13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P130" i="1"/>
  <c r="O130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P129" i="1"/>
  <c r="O129" i="1"/>
  <c r="N129" i="1"/>
  <c r="M129" i="1"/>
  <c r="L129" i="1"/>
  <c r="K129" i="1"/>
  <c r="J129" i="1"/>
  <c r="I129" i="1"/>
  <c r="H129" i="1"/>
  <c r="G129" i="1"/>
  <c r="F129" i="1"/>
  <c r="E129" i="1"/>
  <c r="D129" i="1"/>
  <c r="C129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P127" i="1"/>
  <c r="O127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AK55" i="1"/>
  <c r="AJ55" i="1"/>
  <c r="AI55" i="1"/>
  <c r="AG55" i="1"/>
  <c r="AG55" i="1" a="1"/>
  <c r="AF55" i="1"/>
  <c r="AE55" i="1"/>
  <c r="AC55" i="1"/>
  <c r="AC55" i="1" a="1"/>
  <c r="AB55" i="1"/>
  <c r="AA55" i="1"/>
  <c r="Y55" i="1" a="1"/>
  <c r="Y55" i="1" s="1"/>
  <c r="X55" i="1"/>
  <c r="W55" i="1"/>
  <c r="U55" i="1"/>
  <c r="U55" i="1" a="1"/>
  <c r="T55" i="1"/>
  <c r="AK54" i="1"/>
  <c r="AJ54" i="1"/>
  <c r="AI54" i="1"/>
  <c r="AG54" i="1" a="1"/>
  <c r="AG54" i="1" s="1"/>
  <c r="AF54" i="1"/>
  <c r="AE54" i="1"/>
  <c r="AC54" i="1"/>
  <c r="AC54" i="1" a="1"/>
  <c r="AB54" i="1"/>
  <c r="AA54" i="1"/>
  <c r="Y54" i="1"/>
  <c r="Y54" i="1" a="1"/>
  <c r="X54" i="1"/>
  <c r="W54" i="1"/>
  <c r="U54" i="1"/>
  <c r="U54" i="1" a="1"/>
  <c r="T54" i="1"/>
  <c r="AK53" i="1"/>
  <c r="AJ53" i="1"/>
  <c r="AI53" i="1"/>
  <c r="AG53" i="1"/>
  <c r="AG53" i="1" a="1"/>
  <c r="AF53" i="1"/>
  <c r="AE53" i="1"/>
  <c r="AC53" i="1" a="1"/>
  <c r="AC53" i="1" s="1"/>
  <c r="AB53" i="1"/>
  <c r="AA53" i="1"/>
  <c r="Y53" i="1"/>
  <c r="Y53" i="1" a="1"/>
  <c r="X53" i="1"/>
  <c r="W53" i="1"/>
  <c r="U53" i="1"/>
  <c r="U53" i="1" a="1"/>
  <c r="T53" i="1"/>
  <c r="AK52" i="1"/>
  <c r="AJ52" i="1"/>
  <c r="AI52" i="1"/>
  <c r="AG52" i="1"/>
  <c r="AG52" i="1" a="1"/>
  <c r="AF52" i="1"/>
  <c r="AE52" i="1"/>
  <c r="AC52" i="1" a="1"/>
  <c r="AC52" i="1" s="1"/>
  <c r="AB52" i="1"/>
  <c r="AA52" i="1"/>
  <c r="Y52" i="1"/>
  <c r="Y52" i="1" a="1"/>
  <c r="X52" i="1"/>
  <c r="W52" i="1"/>
  <c r="U52" i="1" a="1"/>
  <c r="U52" i="1" s="1"/>
  <c r="T52" i="1"/>
  <c r="AK51" i="1"/>
  <c r="AJ51" i="1"/>
  <c r="AI51" i="1"/>
  <c r="AG51" i="1" a="1"/>
  <c r="AG51" i="1" s="1"/>
  <c r="AF51" i="1"/>
  <c r="AE51" i="1"/>
  <c r="AC51" i="1" a="1"/>
  <c r="AC51" i="1" s="1"/>
  <c r="AB51" i="1"/>
  <c r="AA51" i="1"/>
  <c r="Y51" i="1" a="1"/>
  <c r="Y51" i="1" s="1"/>
  <c r="X51" i="1"/>
  <c r="W51" i="1"/>
  <c r="U51" i="1" a="1"/>
  <c r="U51" i="1" s="1"/>
  <c r="T51" i="1"/>
  <c r="AK50" i="1"/>
  <c r="AJ50" i="1"/>
  <c r="AI50" i="1"/>
  <c r="AG50" i="1" a="1"/>
  <c r="AG50" i="1" s="1"/>
  <c r="AF50" i="1"/>
  <c r="AE50" i="1"/>
  <c r="AC50" i="1" a="1"/>
  <c r="AC50" i="1" s="1"/>
  <c r="AB50" i="1"/>
  <c r="AA50" i="1"/>
  <c r="Y50" i="1" a="1"/>
  <c r="Y50" i="1" s="1"/>
  <c r="X50" i="1"/>
  <c r="W50" i="1"/>
  <c r="U50" i="1"/>
  <c r="U50" i="1" a="1"/>
  <c r="T50" i="1"/>
  <c r="AK49" i="1"/>
  <c r="AJ49" i="1"/>
  <c r="AI49" i="1"/>
  <c r="AG49" i="1" a="1"/>
  <c r="AG49" i="1" s="1"/>
  <c r="AF49" i="1"/>
  <c r="AE49" i="1"/>
  <c r="AC49" i="1"/>
  <c r="AC49" i="1" a="1"/>
  <c r="AB49" i="1"/>
  <c r="AA49" i="1"/>
  <c r="Y49" i="1" a="1"/>
  <c r="Y49" i="1" s="1"/>
  <c r="X49" i="1"/>
  <c r="W49" i="1"/>
  <c r="U49" i="1" a="1"/>
  <c r="U49" i="1" s="1"/>
  <c r="T49" i="1"/>
  <c r="AK48" i="1"/>
  <c r="AJ48" i="1"/>
  <c r="AI48" i="1"/>
  <c r="AG48" i="1" a="1"/>
  <c r="AG48" i="1" s="1"/>
  <c r="AF48" i="1"/>
  <c r="AE48" i="1"/>
  <c r="AC48" i="1"/>
  <c r="AC48" i="1" a="1"/>
  <c r="AB48" i="1"/>
  <c r="AA48" i="1"/>
  <c r="Y48" i="1" a="1"/>
  <c r="Y48" i="1" s="1"/>
  <c r="X48" i="1"/>
  <c r="W48" i="1"/>
  <c r="U48" i="1" a="1"/>
  <c r="U48" i="1" s="1"/>
  <c r="T48" i="1"/>
  <c r="AK47" i="1"/>
  <c r="AJ47" i="1"/>
  <c r="AI47" i="1"/>
  <c r="AG47" i="1"/>
  <c r="AG47" i="1" a="1"/>
  <c r="AF47" i="1"/>
  <c r="AE47" i="1"/>
  <c r="AC47" i="1" a="1"/>
  <c r="AC47" i="1" s="1"/>
  <c r="AB47" i="1"/>
  <c r="AA47" i="1"/>
  <c r="Y47" i="1"/>
  <c r="Y47" i="1" a="1"/>
  <c r="X47" i="1"/>
  <c r="W47" i="1"/>
  <c r="U47" i="1" a="1"/>
  <c r="U47" i="1" s="1"/>
  <c r="T47" i="1"/>
  <c r="AK46" i="1"/>
  <c r="AJ46" i="1"/>
  <c r="AI46" i="1"/>
  <c r="AG46" i="1" a="1"/>
  <c r="AG46" i="1" s="1"/>
  <c r="AF46" i="1"/>
  <c r="AE46" i="1"/>
  <c r="AC46" i="1" a="1"/>
  <c r="AC46" i="1" s="1"/>
  <c r="AB46" i="1"/>
  <c r="AA46" i="1"/>
  <c r="Y46" i="1" a="1"/>
  <c r="Y46" i="1" s="1"/>
  <c r="X46" i="1"/>
  <c r="W46" i="1"/>
  <c r="U46" i="1" a="1"/>
  <c r="U46" i="1" s="1"/>
  <c r="T46" i="1"/>
  <c r="AK45" i="1"/>
  <c r="AJ45" i="1"/>
  <c r="AI45" i="1"/>
  <c r="AG45" i="1" a="1"/>
  <c r="AG45" i="1" s="1"/>
  <c r="AF45" i="1"/>
  <c r="AE45" i="1"/>
  <c r="AC45" i="1" a="1"/>
  <c r="AC45" i="1" s="1"/>
  <c r="AB45" i="1"/>
  <c r="AA45" i="1"/>
  <c r="Y45" i="1" a="1"/>
  <c r="Y45" i="1" s="1"/>
  <c r="X45" i="1"/>
  <c r="W45" i="1"/>
  <c r="U45" i="1" a="1"/>
  <c r="U45" i="1" s="1"/>
  <c r="T45" i="1"/>
  <c r="AK44" i="1"/>
  <c r="AJ44" i="1"/>
  <c r="AI44" i="1"/>
  <c r="AG44" i="1" a="1"/>
  <c r="AG44" i="1" s="1"/>
  <c r="AF44" i="1"/>
  <c r="AE44" i="1"/>
  <c r="AC44" i="1" a="1"/>
  <c r="AC44" i="1" s="1"/>
  <c r="AB44" i="1"/>
  <c r="AA44" i="1"/>
  <c r="Y44" i="1" a="1"/>
  <c r="Y44" i="1" s="1"/>
  <c r="X44" i="1"/>
  <c r="W44" i="1"/>
  <c r="U44" i="1" a="1"/>
  <c r="U44" i="1" s="1"/>
  <c r="T44" i="1"/>
  <c r="AK43" i="1"/>
  <c r="AJ43" i="1"/>
  <c r="AI43" i="1"/>
  <c r="AG43" i="1" a="1"/>
  <c r="AG43" i="1" s="1"/>
  <c r="AF43" i="1"/>
  <c r="AE43" i="1"/>
  <c r="AC43" i="1"/>
  <c r="AC43" i="1" a="1"/>
  <c r="AB43" i="1"/>
  <c r="AA43" i="1"/>
  <c r="Y43" i="1"/>
  <c r="Y43" i="1" a="1"/>
  <c r="X43" i="1"/>
  <c r="W43" i="1"/>
  <c r="U43" i="1" a="1"/>
  <c r="U43" i="1" s="1"/>
  <c r="T43" i="1"/>
  <c r="AK42" i="1"/>
  <c r="AJ42" i="1"/>
  <c r="AI42" i="1"/>
  <c r="AG42" i="1"/>
  <c r="AG42" i="1" a="1"/>
  <c r="AF42" i="1"/>
  <c r="AE42" i="1"/>
  <c r="AC42" i="1" a="1"/>
  <c r="AC42" i="1" s="1"/>
  <c r="AB42" i="1"/>
  <c r="AA42" i="1"/>
  <c r="Y42" i="1" a="1"/>
  <c r="Y42" i="1" s="1"/>
  <c r="X42" i="1"/>
  <c r="W42" i="1"/>
  <c r="U42" i="1"/>
  <c r="U42" i="1" a="1"/>
  <c r="T42" i="1"/>
  <c r="AK41" i="1"/>
  <c r="AJ41" i="1"/>
  <c r="AI41" i="1"/>
  <c r="AG41" i="1"/>
  <c r="AG41" i="1" a="1"/>
  <c r="AF41" i="1"/>
  <c r="AE41" i="1"/>
  <c r="AC41" i="1" a="1"/>
  <c r="AC41" i="1" s="1"/>
  <c r="AB41" i="1"/>
  <c r="AA41" i="1"/>
  <c r="Y41" i="1" a="1"/>
  <c r="Y41" i="1" s="1"/>
  <c r="X41" i="1"/>
  <c r="W41" i="1"/>
  <c r="U41" i="1"/>
  <c r="U41" i="1" a="1"/>
  <c r="T41" i="1"/>
  <c r="AK40" i="1"/>
  <c r="AJ40" i="1"/>
  <c r="AI40" i="1"/>
  <c r="AG40" i="1" a="1"/>
  <c r="AG40" i="1" s="1"/>
  <c r="AF40" i="1"/>
  <c r="AE40" i="1"/>
  <c r="AC40" i="1" a="1"/>
  <c r="AC40" i="1" s="1"/>
  <c r="AB40" i="1"/>
  <c r="AA40" i="1"/>
  <c r="Y40" i="1"/>
  <c r="Y40" i="1" a="1"/>
  <c r="X40" i="1"/>
  <c r="W40" i="1"/>
  <c r="U40" i="1" a="1"/>
  <c r="U40" i="1" s="1"/>
  <c r="T40" i="1"/>
  <c r="AK39" i="1"/>
  <c r="AJ39" i="1"/>
  <c r="AI39" i="1"/>
  <c r="AG39" i="1" a="1"/>
  <c r="AG39" i="1" s="1"/>
  <c r="AF39" i="1"/>
  <c r="AE39" i="1"/>
  <c r="AC39" i="1" a="1"/>
  <c r="AC39" i="1" s="1"/>
  <c r="AB39" i="1"/>
  <c r="AA39" i="1"/>
  <c r="Y39" i="1" a="1"/>
  <c r="Y39" i="1" s="1"/>
  <c r="X39" i="1"/>
  <c r="W39" i="1"/>
  <c r="U39" i="1"/>
  <c r="U39" i="1" a="1"/>
  <c r="T39" i="1"/>
  <c r="AK38" i="1"/>
  <c r="AJ38" i="1"/>
  <c r="AI38" i="1"/>
  <c r="AG38" i="1"/>
  <c r="AG38" i="1" a="1"/>
  <c r="AF38" i="1"/>
  <c r="AE38" i="1"/>
  <c r="AC38" i="1" a="1"/>
  <c r="AC38" i="1" s="1"/>
  <c r="AB38" i="1"/>
  <c r="AA38" i="1"/>
  <c r="Y38" i="1"/>
  <c r="Y38" i="1" a="1"/>
  <c r="X38" i="1"/>
  <c r="W38" i="1"/>
  <c r="U38" i="1" a="1"/>
  <c r="U38" i="1" s="1"/>
  <c r="T38" i="1"/>
  <c r="AK37" i="1"/>
  <c r="AJ37" i="1"/>
  <c r="AI37" i="1"/>
  <c r="AG37" i="1"/>
  <c r="AG37" i="1" a="1"/>
  <c r="AF37" i="1"/>
  <c r="AE37" i="1"/>
  <c r="AC37" i="1" a="1"/>
  <c r="AC37" i="1" s="1"/>
  <c r="AB37" i="1"/>
  <c r="AA37" i="1"/>
  <c r="Y37" i="1"/>
  <c r="Y37" i="1" a="1"/>
  <c r="X37" i="1"/>
  <c r="W37" i="1"/>
  <c r="U37" i="1"/>
  <c r="U37" i="1" a="1"/>
  <c r="T37" i="1"/>
  <c r="AK36" i="1"/>
  <c r="AJ36" i="1"/>
  <c r="AI36" i="1"/>
  <c r="AG36" i="1"/>
  <c r="AG36" i="1" a="1"/>
  <c r="AF36" i="1"/>
  <c r="AE36" i="1"/>
  <c r="AC36" i="1"/>
  <c r="AC36" i="1" a="1"/>
  <c r="AB36" i="1"/>
  <c r="AA36" i="1"/>
  <c r="Y36" i="1" a="1"/>
  <c r="Y36" i="1" s="1"/>
  <c r="X36" i="1"/>
  <c r="W36" i="1"/>
  <c r="U36" i="1" a="1"/>
  <c r="U36" i="1" s="1"/>
  <c r="T36" i="1"/>
  <c r="AK35" i="1"/>
  <c r="AJ35" i="1"/>
  <c r="AI35" i="1"/>
  <c r="AG35" i="1"/>
  <c r="AG35" i="1" a="1"/>
  <c r="AF35" i="1"/>
  <c r="AE35" i="1"/>
  <c r="AC35" i="1" a="1"/>
  <c r="AC35" i="1" s="1"/>
  <c r="AB35" i="1"/>
  <c r="AA35" i="1"/>
  <c r="Y35" i="1" a="1"/>
  <c r="Y35" i="1" s="1"/>
  <c r="X35" i="1"/>
  <c r="W35" i="1"/>
  <c r="U35" i="1"/>
  <c r="U35" i="1" a="1"/>
  <c r="T35" i="1"/>
  <c r="AK34" i="1"/>
  <c r="AJ34" i="1"/>
  <c r="AI34" i="1"/>
  <c r="AG34" i="1" a="1"/>
  <c r="AG34" i="1" s="1"/>
  <c r="AF34" i="1"/>
  <c r="AE34" i="1"/>
  <c r="AC34" i="1" a="1"/>
  <c r="AC34" i="1" s="1"/>
  <c r="AB34" i="1"/>
  <c r="AA34" i="1"/>
  <c r="Y34" i="1" a="1"/>
  <c r="Y34" i="1" s="1"/>
  <c r="X34" i="1"/>
  <c r="W34" i="1"/>
  <c r="U34" i="1"/>
  <c r="U34" i="1" a="1"/>
  <c r="T34" i="1"/>
  <c r="AK33" i="1"/>
  <c r="AJ33" i="1"/>
  <c r="AI33" i="1"/>
  <c r="AG33" i="1"/>
  <c r="AG33" i="1" a="1"/>
  <c r="AF33" i="1"/>
  <c r="AE33" i="1"/>
  <c r="AC33" i="1"/>
  <c r="AC33" i="1" a="1"/>
  <c r="AB33" i="1"/>
  <c r="AA33" i="1"/>
  <c r="Y33" i="1" a="1"/>
  <c r="Y33" i="1" s="1"/>
  <c r="X33" i="1"/>
  <c r="W33" i="1"/>
  <c r="U33" i="1" a="1"/>
  <c r="U33" i="1" s="1"/>
  <c r="T33" i="1"/>
  <c r="AK32" i="1"/>
  <c r="AJ32" i="1"/>
  <c r="AI32" i="1"/>
  <c r="AG32" i="1" a="1"/>
  <c r="AG32" i="1" s="1"/>
  <c r="AF32" i="1"/>
  <c r="AE32" i="1"/>
  <c r="AC32" i="1" a="1"/>
  <c r="AC32" i="1" s="1"/>
  <c r="AB32" i="1"/>
  <c r="AA32" i="1"/>
  <c r="Y32" i="1"/>
  <c r="Y32" i="1" a="1"/>
  <c r="X32" i="1"/>
  <c r="W32" i="1"/>
  <c r="U32" i="1" a="1"/>
  <c r="U32" i="1" s="1"/>
  <c r="T32" i="1"/>
  <c r="AK31" i="1"/>
  <c r="AJ31" i="1"/>
  <c r="AI31" i="1"/>
  <c r="AG31" i="1" a="1"/>
  <c r="AG31" i="1" s="1"/>
  <c r="AF31" i="1"/>
  <c r="AE31" i="1"/>
  <c r="AC31" i="1"/>
  <c r="AC31" i="1" a="1"/>
  <c r="AB31" i="1"/>
  <c r="AA31" i="1"/>
  <c r="Y31" i="1" a="1"/>
  <c r="Y31" i="1" s="1"/>
  <c r="X31" i="1"/>
  <c r="W31" i="1"/>
  <c r="U31" i="1"/>
  <c r="U31" i="1" a="1"/>
  <c r="T31" i="1"/>
  <c r="AK30" i="1"/>
  <c r="AJ30" i="1"/>
  <c r="AI30" i="1"/>
  <c r="AG30" i="1" a="1"/>
  <c r="AG30" i="1" s="1"/>
  <c r="AF30" i="1"/>
  <c r="AE30" i="1"/>
  <c r="AC30" i="1"/>
  <c r="AC30" i="1" a="1"/>
  <c r="AB30" i="1"/>
  <c r="AA30" i="1"/>
  <c r="Y30" i="1" a="1"/>
  <c r="Y30" i="1" s="1"/>
  <c r="X30" i="1"/>
  <c r="W30" i="1"/>
  <c r="U30" i="1"/>
  <c r="U30" i="1" a="1"/>
  <c r="T30" i="1"/>
  <c r="AK29" i="1"/>
  <c r="AJ29" i="1"/>
  <c r="AI29" i="1"/>
  <c r="AG29" i="1" a="1"/>
  <c r="AG29" i="1" s="1"/>
  <c r="AF29" i="1"/>
  <c r="AE29" i="1"/>
  <c r="AC29" i="1" a="1"/>
  <c r="AC29" i="1" s="1"/>
  <c r="AB29" i="1"/>
  <c r="AA29" i="1"/>
  <c r="Y29" i="1"/>
  <c r="Y29" i="1" a="1"/>
  <c r="X29" i="1"/>
  <c r="W29" i="1"/>
  <c r="U29" i="1" a="1"/>
  <c r="U29" i="1" s="1"/>
  <c r="T29" i="1"/>
  <c r="AK28" i="1"/>
  <c r="AJ28" i="1"/>
  <c r="AI28" i="1"/>
  <c r="AG28" i="1" a="1"/>
  <c r="AG28" i="1" s="1"/>
  <c r="AF28" i="1"/>
  <c r="AE28" i="1"/>
  <c r="AC28" i="1" a="1"/>
  <c r="AC28" i="1" s="1"/>
  <c r="AB28" i="1"/>
  <c r="AA28" i="1"/>
  <c r="Y28" i="1"/>
  <c r="Y28" i="1" a="1"/>
  <c r="X28" i="1"/>
  <c r="W28" i="1"/>
  <c r="U28" i="1" a="1"/>
  <c r="U28" i="1" s="1"/>
  <c r="T28" i="1"/>
  <c r="BE27" i="1"/>
  <c r="AK27" i="1"/>
  <c r="AJ27" i="1"/>
  <c r="AI27" i="1"/>
  <c r="AG27" i="1"/>
  <c r="AG27" i="1" a="1"/>
  <c r="AF27" i="1"/>
  <c r="AE27" i="1"/>
  <c r="AC27" i="1" a="1"/>
  <c r="AC27" i="1" s="1"/>
  <c r="AB27" i="1"/>
  <c r="AA27" i="1"/>
  <c r="Y27" i="1" a="1"/>
  <c r="Y27" i="1" s="1"/>
  <c r="X27" i="1"/>
  <c r="W27" i="1"/>
  <c r="U27" i="1"/>
  <c r="U27" i="1" a="1"/>
  <c r="T27" i="1"/>
  <c r="BE26" i="1"/>
  <c r="AK26" i="1"/>
  <c r="AJ26" i="1"/>
  <c r="AI26" i="1"/>
  <c r="AG26" i="1" a="1"/>
  <c r="AG26" i="1" s="1"/>
  <c r="AF26" i="1"/>
  <c r="AE26" i="1"/>
  <c r="AC26" i="1"/>
  <c r="AC26" i="1" a="1"/>
  <c r="AB26" i="1"/>
  <c r="AA26" i="1"/>
  <c r="Y26" i="1"/>
  <c r="Y26" i="1" a="1"/>
  <c r="X26" i="1"/>
  <c r="W26" i="1"/>
  <c r="U26" i="1" a="1"/>
  <c r="U26" i="1" s="1"/>
  <c r="T26" i="1"/>
  <c r="BE25" i="1"/>
  <c r="AK25" i="1"/>
  <c r="AJ25" i="1"/>
  <c r="AI25" i="1"/>
  <c r="AG25" i="1"/>
  <c r="AG25" i="1" a="1"/>
  <c r="AF25" i="1"/>
  <c r="AE25" i="1"/>
  <c r="AC25" i="1" a="1"/>
  <c r="AC25" i="1" s="1"/>
  <c r="AB25" i="1"/>
  <c r="AA25" i="1"/>
  <c r="Y25" i="1" a="1"/>
  <c r="Y25" i="1" s="1"/>
  <c r="X25" i="1"/>
  <c r="W25" i="1"/>
  <c r="U25" i="1" a="1"/>
  <c r="U25" i="1" s="1"/>
  <c r="T25" i="1"/>
  <c r="BE24" i="1"/>
  <c r="AK24" i="1"/>
  <c r="AJ24" i="1"/>
  <c r="AI24" i="1"/>
  <c r="AG24" i="1"/>
  <c r="AG24" i="1" a="1"/>
  <c r="AF24" i="1"/>
  <c r="AE24" i="1"/>
  <c r="AC24" i="1" a="1"/>
  <c r="AC24" i="1" s="1"/>
  <c r="AB24" i="1"/>
  <c r="AA24" i="1"/>
  <c r="Y24" i="1" a="1"/>
  <c r="Y24" i="1" s="1"/>
  <c r="X24" i="1"/>
  <c r="W24" i="1"/>
  <c r="U24" i="1" a="1"/>
  <c r="U24" i="1" s="1"/>
  <c r="T24" i="1"/>
  <c r="BE23" i="1"/>
  <c r="AK23" i="1"/>
  <c r="AJ23" i="1"/>
  <c r="AI23" i="1"/>
  <c r="AG23" i="1"/>
  <c r="AG23" i="1" a="1"/>
  <c r="AF23" i="1"/>
  <c r="AE23" i="1"/>
  <c r="AC23" i="1" a="1"/>
  <c r="AC23" i="1" s="1"/>
  <c r="AB23" i="1"/>
  <c r="AA23" i="1"/>
  <c r="Y23" i="1"/>
  <c r="Y23" i="1" a="1"/>
  <c r="X23" i="1"/>
  <c r="W23" i="1"/>
  <c r="U23" i="1" a="1"/>
  <c r="U23" i="1" s="1"/>
  <c r="T23" i="1"/>
  <c r="BE22" i="1"/>
  <c r="AK22" i="1"/>
  <c r="AJ22" i="1"/>
  <c r="AI22" i="1"/>
  <c r="AG22" i="1" a="1"/>
  <c r="AG22" i="1" s="1"/>
  <c r="AF22" i="1"/>
  <c r="AE22" i="1"/>
  <c r="AC22" i="1"/>
  <c r="AC22" i="1" a="1"/>
  <c r="AB22" i="1"/>
  <c r="AA22" i="1"/>
  <c r="Y22" i="1"/>
  <c r="Y22" i="1" a="1"/>
  <c r="X22" i="1"/>
  <c r="W22" i="1"/>
  <c r="U22" i="1" a="1"/>
  <c r="U22" i="1" s="1"/>
  <c r="T22" i="1"/>
  <c r="BE21" i="1"/>
  <c r="AK21" i="1"/>
  <c r="AJ21" i="1"/>
  <c r="AI21" i="1"/>
  <c r="AG21" i="1" a="1"/>
  <c r="AG21" i="1" s="1"/>
  <c r="AF21" i="1"/>
  <c r="AE21" i="1"/>
  <c r="AC21" i="1" a="1"/>
  <c r="AC21" i="1" s="1"/>
  <c r="AB21" i="1"/>
  <c r="AA21" i="1"/>
  <c r="Y21" i="1" a="1"/>
  <c r="Y21" i="1" s="1"/>
  <c r="X21" i="1"/>
  <c r="W21" i="1"/>
  <c r="U21" i="1" a="1"/>
  <c r="U21" i="1" s="1"/>
  <c r="T21" i="1"/>
  <c r="BE20" i="1"/>
  <c r="AK20" i="1"/>
  <c r="AJ20" i="1"/>
  <c r="AI20" i="1"/>
  <c r="AG20" i="1" a="1"/>
  <c r="AG20" i="1" s="1"/>
  <c r="AF20" i="1"/>
  <c r="AE20" i="1"/>
  <c r="AC20" i="1"/>
  <c r="AC20" i="1" a="1"/>
  <c r="AB20" i="1"/>
  <c r="AA20" i="1"/>
  <c r="Y20" i="1"/>
  <c r="Y20" i="1" a="1"/>
  <c r="X20" i="1"/>
  <c r="W20" i="1"/>
  <c r="U20" i="1"/>
  <c r="U20" i="1" a="1"/>
  <c r="T20" i="1"/>
  <c r="BE19" i="1"/>
  <c r="AK19" i="1"/>
  <c r="AJ19" i="1"/>
  <c r="AI19" i="1"/>
  <c r="AG19" i="1" a="1"/>
  <c r="AG19" i="1" s="1"/>
  <c r="AF19" i="1"/>
  <c r="AE19" i="1"/>
  <c r="AC19" i="1" a="1"/>
  <c r="AC19" i="1" s="1"/>
  <c r="AB19" i="1"/>
  <c r="AA19" i="1"/>
  <c r="Y19" i="1"/>
  <c r="Y19" i="1" a="1"/>
  <c r="X19" i="1"/>
  <c r="W19" i="1"/>
  <c r="U19" i="1" a="1"/>
  <c r="U19" i="1" s="1"/>
  <c r="T19" i="1"/>
  <c r="BE18" i="1"/>
  <c r="AZ18" i="1"/>
  <c r="AX18" i="1"/>
  <c r="AS18" i="1"/>
  <c r="AQ18" i="1"/>
  <c r="AK18" i="1"/>
  <c r="AJ18" i="1"/>
  <c r="AI18" i="1"/>
  <c r="AG18" i="1" a="1"/>
  <c r="AG18" i="1" s="1"/>
  <c r="AF18" i="1"/>
  <c r="AE18" i="1"/>
  <c r="AC18" i="1" a="1"/>
  <c r="AC18" i="1" s="1"/>
  <c r="AB18" i="1"/>
  <c r="AA18" i="1"/>
  <c r="Y18" i="1" a="1"/>
  <c r="Y18" i="1" s="1"/>
  <c r="X18" i="1"/>
  <c r="W18" i="1"/>
  <c r="U18" i="1"/>
  <c r="U18" i="1" a="1"/>
  <c r="T18" i="1"/>
  <c r="BE17" i="1"/>
  <c r="AZ17" i="1"/>
  <c r="AX17" i="1"/>
  <c r="AS17" i="1"/>
  <c r="AQ17" i="1"/>
  <c r="AK17" i="1"/>
  <c r="AJ17" i="1"/>
  <c r="AI17" i="1"/>
  <c r="AG17" i="1" a="1"/>
  <c r="AG17" i="1" s="1"/>
  <c r="AF17" i="1"/>
  <c r="AE17" i="1"/>
  <c r="AC17" i="1"/>
  <c r="AC17" i="1" a="1"/>
  <c r="AB17" i="1"/>
  <c r="AA17" i="1"/>
  <c r="Y17" i="1" a="1"/>
  <c r="Y17" i="1" s="1"/>
  <c r="X17" i="1"/>
  <c r="W17" i="1"/>
  <c r="U17" i="1" a="1"/>
  <c r="U17" i="1" s="1"/>
  <c r="T17" i="1"/>
  <c r="BE16" i="1"/>
  <c r="AZ16" i="1"/>
  <c r="AX16" i="1"/>
  <c r="AS16" i="1"/>
  <c r="AQ16" i="1"/>
  <c r="AK16" i="1"/>
  <c r="AJ16" i="1"/>
  <c r="AI16" i="1"/>
  <c r="AG16" i="1"/>
  <c r="AG16" i="1" a="1"/>
  <c r="AF16" i="1"/>
  <c r="AE16" i="1"/>
  <c r="AC16" i="1"/>
  <c r="AC16" i="1" a="1"/>
  <c r="AB16" i="1"/>
  <c r="AA16" i="1"/>
  <c r="Y16" i="1" a="1"/>
  <c r="Y16" i="1" s="1"/>
  <c r="X16" i="1"/>
  <c r="W16" i="1"/>
  <c r="U16" i="1" a="1"/>
  <c r="U16" i="1" s="1"/>
  <c r="T16" i="1"/>
  <c r="BE15" i="1"/>
  <c r="AJ15" i="1"/>
  <c r="BE14" i="1"/>
  <c r="BE13" i="1"/>
  <c r="BE12" i="1"/>
  <c r="AQ12" i="1"/>
  <c r="AR6" i="1" s="1"/>
  <c r="BE11" i="1"/>
  <c r="BE10" i="1"/>
  <c r="AX10" i="1"/>
  <c r="AW10" i="1"/>
  <c r="AV10" i="1"/>
  <c r="AU10" i="1"/>
  <c r="AR10" i="1"/>
  <c r="AQ10" i="1"/>
  <c r="AP10" i="1"/>
  <c r="AO10" i="1"/>
  <c r="AJ10" i="1"/>
  <c r="BE9" i="1"/>
  <c r="AW9" i="1"/>
  <c r="AV9" i="1"/>
  <c r="AU9" i="1"/>
  <c r="AQ9" i="1"/>
  <c r="AP9" i="1"/>
  <c r="AO9" i="1"/>
  <c r="AJ9" i="1"/>
  <c r="BE8" i="1"/>
  <c r="AY8" i="1"/>
  <c r="AX8" i="1"/>
  <c r="AW8" i="1"/>
  <c r="AV8" i="1"/>
  <c r="AU8" i="1"/>
  <c r="AS8" i="1"/>
  <c r="AR8" i="1"/>
  <c r="AQ8" i="1"/>
  <c r="AP8" i="1"/>
  <c r="AO8" i="1"/>
  <c r="BE7" i="1"/>
  <c r="AW7" i="1"/>
  <c r="AV7" i="1"/>
  <c r="AU7" i="1"/>
  <c r="AQ7" i="1"/>
  <c r="AP7" i="1"/>
  <c r="AO7" i="1"/>
  <c r="N7" i="1"/>
  <c r="B7" i="1"/>
  <c r="B7" i="1" a="1"/>
  <c r="BI6" i="1"/>
  <c r="BE6" i="1"/>
  <c r="AW6" i="1"/>
  <c r="AV6" i="1"/>
  <c r="AU6" i="1"/>
  <c r="AY6" i="1" s="1"/>
  <c r="AQ6" i="1"/>
  <c r="AQ11" i="1" s="1"/>
  <c r="AP6" i="1"/>
  <c r="AO6" i="1"/>
  <c r="AS6" i="1" s="1"/>
  <c r="S6" i="1" a="1"/>
  <c r="O6" i="1"/>
  <c r="Q6" i="1" s="1"/>
  <c r="Q7" i="1" s="1"/>
  <c r="L6" i="1"/>
  <c r="M7" i="1" s="1"/>
  <c r="I6" i="1"/>
  <c r="F6" i="1"/>
  <c r="C6" i="1"/>
  <c r="G2" i="1"/>
  <c r="E2" i="1"/>
  <c r="C2" i="1"/>
  <c r="Q8" i="1" l="1"/>
  <c r="P7" i="1"/>
  <c r="O7" i="1" s="1"/>
  <c r="AW11" i="1"/>
  <c r="AW12" i="1" s="1"/>
  <c r="AX6" i="1" s="1"/>
  <c r="J7" i="1"/>
  <c r="I7" i="1" s="1"/>
  <c r="E7" i="1"/>
  <c r="G7" i="1"/>
  <c r="F7" i="1"/>
  <c r="AJ8" i="1"/>
  <c r="AJ12" i="1"/>
  <c r="AJ7" i="1"/>
  <c r="AJ11" i="1"/>
  <c r="AJ14" i="1"/>
  <c r="S6" i="1"/>
  <c r="L7" i="1"/>
  <c r="AJ13" i="1"/>
  <c r="D7" i="1"/>
  <c r="J8" i="1" l="1"/>
  <c r="I8" i="1"/>
  <c r="K8" i="1"/>
  <c r="AJ6" i="1"/>
  <c r="AK6" i="1"/>
  <c r="AK7" i="1" s="1"/>
  <c r="AK8" i="1" s="1"/>
  <c r="AK9" i="1" s="1"/>
  <c r="AK10" i="1" s="1"/>
  <c r="AK11" i="1" s="1"/>
  <c r="AK12" i="1" s="1"/>
  <c r="AK13" i="1" s="1"/>
  <c r="AK14" i="1" s="1"/>
  <c r="AK15" i="1" s="1"/>
  <c r="G8" i="1"/>
  <c r="F8" i="1"/>
  <c r="H8" i="1"/>
  <c r="H7" i="1"/>
  <c r="K7" i="1"/>
  <c r="P8" i="1"/>
  <c r="O8" i="1" s="1"/>
  <c r="Q9" i="1"/>
  <c r="C7" i="1"/>
  <c r="M8" i="1"/>
  <c r="L8" i="1"/>
  <c r="N8" i="1" l="1"/>
  <c r="D8" i="1"/>
  <c r="C8" i="1"/>
  <c r="Q10" i="1"/>
  <c r="P9" i="1"/>
  <c r="O9" i="1" s="1"/>
  <c r="M9" i="1"/>
  <c r="L9" i="1"/>
  <c r="N9" i="1"/>
  <c r="G9" i="1"/>
  <c r="F9" i="1" s="1"/>
  <c r="J9" i="1"/>
  <c r="I9" i="1"/>
  <c r="K9" i="1"/>
  <c r="G10" i="1" l="1"/>
  <c r="H10" i="1"/>
  <c r="M10" i="1"/>
  <c r="Q11" i="1"/>
  <c r="P10" i="1"/>
  <c r="O10" i="1" s="1"/>
  <c r="D9" i="1"/>
  <c r="C9" i="1"/>
  <c r="E8" i="1"/>
  <c r="J10" i="1"/>
  <c r="I10" i="1"/>
  <c r="K10" i="1"/>
  <c r="H9" i="1"/>
  <c r="E9" i="1" l="1"/>
  <c r="J11" i="1"/>
  <c r="I11" i="1"/>
  <c r="N10" i="1"/>
  <c r="F10" i="1"/>
  <c r="D10" i="1"/>
  <c r="Q12" i="1"/>
  <c r="P11" i="1"/>
  <c r="O11" i="1" s="1"/>
  <c r="L10" i="1"/>
  <c r="M11" i="1" l="1"/>
  <c r="C10" i="1"/>
  <c r="G11" i="1"/>
  <c r="F11" i="1"/>
  <c r="J12" i="1"/>
  <c r="I12" i="1"/>
  <c r="K11" i="1"/>
  <c r="P12" i="1"/>
  <c r="O12" i="1" s="1"/>
  <c r="Q13" i="1"/>
  <c r="E10" i="1"/>
  <c r="Q14" i="1" l="1"/>
  <c r="P13" i="1"/>
  <c r="O13" i="1" s="1"/>
  <c r="G12" i="1"/>
  <c r="F12" i="1"/>
  <c r="H12" i="1"/>
  <c r="H11" i="1"/>
  <c r="D11" i="1"/>
  <c r="C11" i="1" s="1"/>
  <c r="N11" i="1"/>
  <c r="L11" i="1"/>
  <c r="J13" i="1"/>
  <c r="K13" i="1"/>
  <c r="I13" i="1"/>
  <c r="K12" i="1"/>
  <c r="D12" i="1" l="1"/>
  <c r="C12" i="1" s="1"/>
  <c r="M12" i="1"/>
  <c r="L12" i="1"/>
  <c r="G13" i="1"/>
  <c r="Q15" i="1"/>
  <c r="P14" i="1"/>
  <c r="O14" i="1" s="1"/>
  <c r="E11" i="1"/>
  <c r="J14" i="1"/>
  <c r="I14" i="1"/>
  <c r="D13" i="1" l="1"/>
  <c r="C13" i="1"/>
  <c r="E13" i="1"/>
  <c r="Q16" i="1"/>
  <c r="P15" i="1"/>
  <c r="O15" i="1" s="1"/>
  <c r="H13" i="1"/>
  <c r="F13" i="1"/>
  <c r="M13" i="1"/>
  <c r="L13" i="1"/>
  <c r="N12" i="1"/>
  <c r="J15" i="1"/>
  <c r="I15" i="1"/>
  <c r="K15" i="1"/>
  <c r="E12" i="1"/>
  <c r="K14" i="1"/>
  <c r="M14" i="1" l="1"/>
  <c r="L14" i="1" s="1"/>
  <c r="N14" i="1"/>
  <c r="N13" i="1"/>
  <c r="G14" i="1"/>
  <c r="F14" i="1"/>
  <c r="H14" i="1"/>
  <c r="P16" i="1"/>
  <c r="O16" i="1" s="1"/>
  <c r="Q17" i="1"/>
  <c r="D14" i="1"/>
  <c r="E14" i="1" s="1"/>
  <c r="J16" i="1"/>
  <c r="K16" i="1" s="1"/>
  <c r="M15" i="1" l="1"/>
  <c r="N15" i="1" s="1"/>
  <c r="L15" i="1"/>
  <c r="I16" i="1"/>
  <c r="C14" i="1"/>
  <c r="P17" i="1"/>
  <c r="O17" i="1" s="1"/>
  <c r="Q18" i="1"/>
  <c r="G15" i="1"/>
  <c r="F15" i="1" s="1"/>
  <c r="G16" i="1" l="1"/>
  <c r="H16" i="1" s="1"/>
  <c r="F16" i="1"/>
  <c r="H15" i="1"/>
  <c r="P18" i="1"/>
  <c r="O18" i="1" s="1"/>
  <c r="Q19" i="1"/>
  <c r="D15" i="1"/>
  <c r="E15" i="1" s="1"/>
  <c r="J17" i="1"/>
  <c r="I17" i="1" s="1"/>
  <c r="M16" i="1"/>
  <c r="L16" i="1"/>
  <c r="N16" i="1"/>
  <c r="J18" i="1" l="1"/>
  <c r="K18" i="1" s="1"/>
  <c r="M17" i="1"/>
  <c r="N17" i="1" s="1"/>
  <c r="L17" i="1"/>
  <c r="K17" i="1"/>
  <c r="C15" i="1"/>
  <c r="Q20" i="1"/>
  <c r="P19" i="1"/>
  <c r="O19" i="1" s="1"/>
  <c r="G17" i="1"/>
  <c r="F17" i="1" s="1"/>
  <c r="H17" i="1"/>
  <c r="G18" i="1" l="1"/>
  <c r="F18" i="1"/>
  <c r="H18" i="1"/>
  <c r="D16" i="1"/>
  <c r="C16" i="1" s="1"/>
  <c r="E16" i="1"/>
  <c r="P20" i="1"/>
  <c r="O20" i="1" s="1"/>
  <c r="Q21" i="1"/>
  <c r="M18" i="1"/>
  <c r="N18" i="1" s="1"/>
  <c r="L18" i="1"/>
  <c r="I18" i="1"/>
  <c r="D17" i="1" l="1"/>
  <c r="C17" i="1" s="1"/>
  <c r="J19" i="1"/>
  <c r="I19" i="1" s="1"/>
  <c r="K19" i="1"/>
  <c r="AB6" i="1"/>
  <c r="M19" i="1"/>
  <c r="L19" i="1" s="1"/>
  <c r="N19" i="1"/>
  <c r="AF6" i="1"/>
  <c r="P21" i="1"/>
  <c r="O21" i="1" s="1"/>
  <c r="Q22" i="1"/>
  <c r="G19" i="1"/>
  <c r="F19" i="1" s="1"/>
  <c r="X6" i="1"/>
  <c r="G20" i="1" l="1"/>
  <c r="H20" i="1" s="1"/>
  <c r="M20" i="1"/>
  <c r="L20" i="1" s="1"/>
  <c r="J20" i="1"/>
  <c r="K20" i="1" s="1"/>
  <c r="I20" i="1"/>
  <c r="D18" i="1"/>
  <c r="C18" i="1" s="1"/>
  <c r="E18" i="1"/>
  <c r="Q23" i="1"/>
  <c r="P22" i="1"/>
  <c r="O22" i="1" s="1"/>
  <c r="H19" i="1"/>
  <c r="E17" i="1"/>
  <c r="D19" i="1" l="1"/>
  <c r="E19" i="1" s="1"/>
  <c r="C19" i="1"/>
  <c r="T6" i="1"/>
  <c r="M21" i="1"/>
  <c r="N21" i="1" s="1"/>
  <c r="L21" i="1"/>
  <c r="Q24" i="1"/>
  <c r="P23" i="1"/>
  <c r="O23" i="1" s="1"/>
  <c r="J21" i="1"/>
  <c r="I21" i="1" s="1"/>
  <c r="N20" i="1"/>
  <c r="F20" i="1"/>
  <c r="J22" i="1" l="1"/>
  <c r="K22" i="1"/>
  <c r="I22" i="1"/>
  <c r="G21" i="1"/>
  <c r="H21" i="1"/>
  <c r="F21" i="1"/>
  <c r="K21" i="1"/>
  <c r="P24" i="1"/>
  <c r="O24" i="1" s="1"/>
  <c r="Q25" i="1"/>
  <c r="M22" i="1"/>
  <c r="N22" i="1" s="1"/>
  <c r="D20" i="1"/>
  <c r="C20" i="1"/>
  <c r="E20" i="1"/>
  <c r="D21" i="1" l="1"/>
  <c r="E21" i="1" s="1"/>
  <c r="C21" i="1"/>
  <c r="L22" i="1"/>
  <c r="Q26" i="1"/>
  <c r="P25" i="1"/>
  <c r="O25" i="1" s="1"/>
  <c r="G22" i="1"/>
  <c r="F22" i="1"/>
  <c r="H22" i="1"/>
  <c r="J23" i="1"/>
  <c r="I23" i="1" s="1"/>
  <c r="J24" i="1" l="1"/>
  <c r="K24" i="1" s="1"/>
  <c r="K23" i="1"/>
  <c r="Q27" i="1"/>
  <c r="P26" i="1"/>
  <c r="O26" i="1" s="1"/>
  <c r="M23" i="1"/>
  <c r="L23" i="1"/>
  <c r="N23" i="1"/>
  <c r="G23" i="1"/>
  <c r="H23" i="1" s="1"/>
  <c r="F23" i="1"/>
  <c r="D22" i="1"/>
  <c r="E22" i="1" s="1"/>
  <c r="C22" i="1"/>
  <c r="D23" i="1" l="1"/>
  <c r="C23" i="1" s="1"/>
  <c r="G24" i="1"/>
  <c r="F24" i="1" s="1"/>
  <c r="H24" i="1"/>
  <c r="M24" i="1"/>
  <c r="L24" i="1" s="1"/>
  <c r="Q28" i="1"/>
  <c r="P27" i="1"/>
  <c r="O27" i="1" s="1"/>
  <c r="I24" i="1"/>
  <c r="M25" i="1" l="1"/>
  <c r="L25" i="1"/>
  <c r="N25" i="1"/>
  <c r="G25" i="1"/>
  <c r="F25" i="1" s="1"/>
  <c r="D24" i="1"/>
  <c r="C24" i="1" s="1"/>
  <c r="J25" i="1"/>
  <c r="K25" i="1"/>
  <c r="I25" i="1"/>
  <c r="P28" i="1"/>
  <c r="O28" i="1" s="1"/>
  <c r="Q29" i="1"/>
  <c r="N24" i="1"/>
  <c r="E23" i="1"/>
  <c r="D25" i="1" l="1"/>
  <c r="E25" i="1" s="1"/>
  <c r="C25" i="1"/>
  <c r="G26" i="1"/>
  <c r="F26" i="1" s="1"/>
  <c r="H26" i="1"/>
  <c r="J26" i="1"/>
  <c r="K26" i="1" s="1"/>
  <c r="H25" i="1"/>
  <c r="E24" i="1"/>
  <c r="M26" i="1"/>
  <c r="N26" i="1" s="1"/>
  <c r="L26" i="1"/>
  <c r="Q30" i="1"/>
  <c r="P29" i="1"/>
  <c r="O29" i="1" s="1"/>
  <c r="G27" i="1" l="1"/>
  <c r="H27" i="1" s="1"/>
  <c r="F27" i="1"/>
  <c r="P30" i="1"/>
  <c r="O30" i="1" s="1"/>
  <c r="Q31" i="1"/>
  <c r="M27" i="1"/>
  <c r="L27" i="1" s="1"/>
  <c r="N27" i="1"/>
  <c r="I26" i="1"/>
  <c r="D26" i="1"/>
  <c r="E26" i="1" s="1"/>
  <c r="C26" i="1"/>
  <c r="M28" i="1" l="1"/>
  <c r="N28" i="1" s="1"/>
  <c r="L28" i="1"/>
  <c r="D27" i="1"/>
  <c r="C27" i="1" s="1"/>
  <c r="J27" i="1"/>
  <c r="I27" i="1" s="1"/>
  <c r="Q32" i="1"/>
  <c r="P31" i="1"/>
  <c r="O31" i="1" s="1"/>
  <c r="H28" i="1"/>
  <c r="G28" i="1"/>
  <c r="F28" i="1"/>
  <c r="J28" i="1" l="1"/>
  <c r="K28" i="1" s="1"/>
  <c r="D28" i="1"/>
  <c r="C28" i="1" s="1"/>
  <c r="G29" i="1"/>
  <c r="H29" i="1" s="1"/>
  <c r="Q33" i="1"/>
  <c r="P32" i="1"/>
  <c r="O32" i="1" s="1"/>
  <c r="E27" i="1"/>
  <c r="K27" i="1"/>
  <c r="M29" i="1"/>
  <c r="N29" i="1"/>
  <c r="L29" i="1"/>
  <c r="D29" i="1" l="1"/>
  <c r="E29" i="1" s="1"/>
  <c r="C29" i="1"/>
  <c r="M30" i="1"/>
  <c r="L30" i="1"/>
  <c r="N30" i="1"/>
  <c r="Q34" i="1"/>
  <c r="P33" i="1"/>
  <c r="O33" i="1" s="1"/>
  <c r="F29" i="1"/>
  <c r="E28" i="1"/>
  <c r="I28" i="1"/>
  <c r="J29" i="1" l="1"/>
  <c r="K29" i="1" s="1"/>
  <c r="I29" i="1"/>
  <c r="G30" i="1"/>
  <c r="H30" i="1" s="1"/>
  <c r="Q35" i="1"/>
  <c r="P34" i="1"/>
  <c r="O34" i="1" s="1"/>
  <c r="AF7" i="1"/>
  <c r="M31" i="1"/>
  <c r="N31" i="1" s="1"/>
  <c r="D30" i="1"/>
  <c r="C30" i="1"/>
  <c r="E30" i="1"/>
  <c r="D31" i="1" l="1"/>
  <c r="E31" i="1" s="1"/>
  <c r="T7" i="1"/>
  <c r="L31" i="1"/>
  <c r="Q36" i="1"/>
  <c r="P35" i="1"/>
  <c r="O35" i="1" s="1"/>
  <c r="F30" i="1"/>
  <c r="J30" i="1"/>
  <c r="I30" i="1" s="1"/>
  <c r="J31" i="1" l="1"/>
  <c r="I31" i="1"/>
  <c r="AB7" i="1"/>
  <c r="K31" i="1"/>
  <c r="K30" i="1"/>
  <c r="G31" i="1"/>
  <c r="F31" i="1"/>
  <c r="H31" i="1"/>
  <c r="X7" i="1"/>
  <c r="C31" i="1"/>
  <c r="P36" i="1"/>
  <c r="O36" i="1" s="1"/>
  <c r="Q37" i="1"/>
  <c r="M32" i="1"/>
  <c r="N32" i="1" s="1"/>
  <c r="L32" i="1"/>
  <c r="O37" i="1" l="1"/>
  <c r="Q38" i="1"/>
  <c r="P37" i="1"/>
  <c r="M33" i="1"/>
  <c r="L33" i="1"/>
  <c r="N33" i="1"/>
  <c r="D32" i="1"/>
  <c r="C32" i="1" s="1"/>
  <c r="G32" i="1"/>
  <c r="F32" i="1"/>
  <c r="H32" i="1"/>
  <c r="J32" i="1"/>
  <c r="K32" i="1" s="1"/>
  <c r="I32" i="1"/>
  <c r="D33" i="1" l="1"/>
  <c r="E33" i="1" s="1"/>
  <c r="C33" i="1"/>
  <c r="J33" i="1"/>
  <c r="I33" i="1" s="1"/>
  <c r="G33" i="1"/>
  <c r="F33" i="1" s="1"/>
  <c r="E32" i="1"/>
  <c r="M34" i="1"/>
  <c r="N34" i="1" s="1"/>
  <c r="L34" i="1"/>
  <c r="P38" i="1"/>
  <c r="O38" i="1" s="1"/>
  <c r="Q39" i="1"/>
  <c r="G34" i="1" l="1"/>
  <c r="H34" i="1"/>
  <c r="F34" i="1"/>
  <c r="J34" i="1"/>
  <c r="K34" i="1" s="1"/>
  <c r="P39" i="1"/>
  <c r="O39" i="1" s="1"/>
  <c r="Q40" i="1"/>
  <c r="M35" i="1"/>
  <c r="N35" i="1" s="1"/>
  <c r="L35" i="1"/>
  <c r="H33" i="1"/>
  <c r="K33" i="1"/>
  <c r="D34" i="1"/>
  <c r="C34" i="1" s="1"/>
  <c r="D35" i="1" l="1"/>
  <c r="E35" i="1" s="1"/>
  <c r="E34" i="1"/>
  <c r="M36" i="1"/>
  <c r="N36" i="1" s="1"/>
  <c r="P40" i="1"/>
  <c r="O40" i="1" s="1"/>
  <c r="Q41" i="1"/>
  <c r="I34" i="1"/>
  <c r="G35" i="1"/>
  <c r="F35" i="1"/>
  <c r="H35" i="1"/>
  <c r="J35" i="1" l="1"/>
  <c r="K35" i="1" s="1"/>
  <c r="I35" i="1"/>
  <c r="L36" i="1"/>
  <c r="C35" i="1"/>
  <c r="G36" i="1"/>
  <c r="H36" i="1" s="1"/>
  <c r="Q42" i="1"/>
  <c r="P41" i="1"/>
  <c r="O41" i="1" s="1"/>
  <c r="D36" i="1" l="1"/>
  <c r="E36" i="1" s="1"/>
  <c r="C36" i="1"/>
  <c r="Q43" i="1"/>
  <c r="P42" i="1"/>
  <c r="O42" i="1" s="1"/>
  <c r="F36" i="1"/>
  <c r="M37" i="1"/>
  <c r="N37" i="1" s="1"/>
  <c r="L37" i="1"/>
  <c r="J36" i="1"/>
  <c r="I36" i="1"/>
  <c r="K36" i="1"/>
  <c r="J37" i="1" l="1"/>
  <c r="K37" i="1" s="1"/>
  <c r="I37" i="1"/>
  <c r="M38" i="1"/>
  <c r="N38" i="1" s="1"/>
  <c r="G37" i="1"/>
  <c r="H37" i="1" s="1"/>
  <c r="F37" i="1"/>
  <c r="Q44" i="1"/>
  <c r="P43" i="1"/>
  <c r="O43" i="1" s="1"/>
  <c r="D37" i="1"/>
  <c r="E37" i="1" s="1"/>
  <c r="C37" i="1"/>
  <c r="D38" i="1" l="1"/>
  <c r="C38" i="1"/>
  <c r="E38" i="1"/>
  <c r="P44" i="1"/>
  <c r="O44" i="1" s="1"/>
  <c r="Q45" i="1"/>
  <c r="L38" i="1"/>
  <c r="G38" i="1"/>
  <c r="H38" i="1" s="1"/>
  <c r="J38" i="1"/>
  <c r="K38" i="1" s="1"/>
  <c r="I38" i="1"/>
  <c r="F38" i="1" l="1"/>
  <c r="M39" i="1"/>
  <c r="L39" i="1" s="1"/>
  <c r="N39" i="1"/>
  <c r="J39" i="1"/>
  <c r="K39" i="1" s="1"/>
  <c r="I39" i="1"/>
  <c r="Q46" i="1"/>
  <c r="P45" i="1"/>
  <c r="O45" i="1" s="1"/>
  <c r="D39" i="1"/>
  <c r="E39" i="1" s="1"/>
  <c r="N40" i="1" l="1"/>
  <c r="M40" i="1"/>
  <c r="L40" i="1"/>
  <c r="C39" i="1"/>
  <c r="J40" i="1"/>
  <c r="I40" i="1" s="1"/>
  <c r="G39" i="1"/>
  <c r="F39" i="1" s="1"/>
  <c r="H39" i="1"/>
  <c r="Q47" i="1"/>
  <c r="P46" i="1"/>
  <c r="O46" i="1" s="1"/>
  <c r="G40" i="1" l="1"/>
  <c r="H40" i="1" s="1"/>
  <c r="I41" i="1"/>
  <c r="J41" i="1"/>
  <c r="K41" i="1" s="1"/>
  <c r="Q48" i="1"/>
  <c r="P47" i="1"/>
  <c r="O47" i="1" s="1"/>
  <c r="K40" i="1"/>
  <c r="D40" i="1"/>
  <c r="C40" i="1" s="1"/>
  <c r="E40" i="1"/>
  <c r="M41" i="1"/>
  <c r="N41" i="1"/>
  <c r="L41" i="1"/>
  <c r="D41" i="1" l="1"/>
  <c r="C41" i="1" s="1"/>
  <c r="E41" i="1"/>
  <c r="M42" i="1"/>
  <c r="L42" i="1"/>
  <c r="N42" i="1"/>
  <c r="J42" i="1"/>
  <c r="K42" i="1" s="1"/>
  <c r="I42" i="1"/>
  <c r="Q49" i="1"/>
  <c r="P48" i="1"/>
  <c r="O48" i="1" s="1"/>
  <c r="F40" i="1"/>
  <c r="D42" i="1" l="1"/>
  <c r="E42" i="1" s="1"/>
  <c r="C42" i="1"/>
  <c r="G41" i="1"/>
  <c r="H41" i="1" s="1"/>
  <c r="P49" i="1"/>
  <c r="O49" i="1" s="1"/>
  <c r="Q50" i="1"/>
  <c r="J43" i="1"/>
  <c r="K43" i="1" s="1"/>
  <c r="I43" i="1"/>
  <c r="AB8" i="1"/>
  <c r="AF8" i="1"/>
  <c r="M43" i="1"/>
  <c r="N43" i="1" s="1"/>
  <c r="L43" i="1" l="1"/>
  <c r="J44" i="1"/>
  <c r="I44" i="1"/>
  <c r="K44" i="1"/>
  <c r="P50" i="1"/>
  <c r="O50" i="1" s="1"/>
  <c r="Q51" i="1"/>
  <c r="F41" i="1"/>
  <c r="D43" i="1"/>
  <c r="E43" i="1" s="1"/>
  <c r="C43" i="1"/>
  <c r="T8" i="1"/>
  <c r="G42" i="1" l="1"/>
  <c r="H42" i="1" s="1"/>
  <c r="Q52" i="1"/>
  <c r="P51" i="1"/>
  <c r="O51" i="1" s="1"/>
  <c r="M44" i="1"/>
  <c r="N44" i="1" s="1"/>
  <c r="L44" i="1"/>
  <c r="D44" i="1"/>
  <c r="E44" i="1" s="1"/>
  <c r="C44" i="1"/>
  <c r="J45" i="1"/>
  <c r="K45" i="1" s="1"/>
  <c r="D45" i="1" l="1"/>
  <c r="C45" i="1" s="1"/>
  <c r="E45" i="1"/>
  <c r="M45" i="1"/>
  <c r="N45" i="1" s="1"/>
  <c r="F42" i="1"/>
  <c r="I45" i="1"/>
  <c r="Q53" i="1"/>
  <c r="P52" i="1"/>
  <c r="O52" i="1" s="1"/>
  <c r="D46" i="1" l="1"/>
  <c r="C46" i="1"/>
  <c r="E46" i="1"/>
  <c r="P53" i="1"/>
  <c r="O53" i="1" s="1"/>
  <c r="Q54" i="1"/>
  <c r="J46" i="1"/>
  <c r="K46" i="1" s="1"/>
  <c r="I46" i="1"/>
  <c r="G43" i="1"/>
  <c r="F43" i="1"/>
  <c r="X8" i="1"/>
  <c r="H43" i="1"/>
  <c r="L45" i="1"/>
  <c r="M46" i="1" l="1"/>
  <c r="N46" i="1" s="1"/>
  <c r="L46" i="1"/>
  <c r="G44" i="1"/>
  <c r="H44" i="1" s="1"/>
  <c r="F44" i="1"/>
  <c r="J47" i="1"/>
  <c r="K47" i="1" s="1"/>
  <c r="Q55" i="1"/>
  <c r="P54" i="1"/>
  <c r="O54" i="1" s="1"/>
  <c r="D47" i="1"/>
  <c r="C47" i="1" s="1"/>
  <c r="D48" i="1" l="1"/>
  <c r="E48" i="1" s="1"/>
  <c r="C48" i="1"/>
  <c r="E47" i="1"/>
  <c r="G45" i="1"/>
  <c r="F45" i="1"/>
  <c r="H45" i="1"/>
  <c r="Q56" i="1"/>
  <c r="P55" i="1"/>
  <c r="O55" i="1" s="1"/>
  <c r="I47" i="1"/>
  <c r="M47" i="1"/>
  <c r="L47" i="1"/>
  <c r="N47" i="1"/>
  <c r="Q57" i="1" l="1"/>
  <c r="P56" i="1"/>
  <c r="O56" i="1" s="1"/>
  <c r="M48" i="1"/>
  <c r="N48" i="1" s="1"/>
  <c r="J48" i="1"/>
  <c r="K48" i="1" s="1"/>
  <c r="G46" i="1"/>
  <c r="H46" i="1"/>
  <c r="F46" i="1"/>
  <c r="D49" i="1"/>
  <c r="C49" i="1" s="1"/>
  <c r="D50" i="1" l="1"/>
  <c r="E50" i="1" s="1"/>
  <c r="C50" i="1"/>
  <c r="E49" i="1"/>
  <c r="I48" i="1"/>
  <c r="P57" i="1"/>
  <c r="O57" i="1" s="1"/>
  <c r="Q58" i="1"/>
  <c r="G47" i="1"/>
  <c r="H47" i="1" s="1"/>
  <c r="F47" i="1"/>
  <c r="L48" i="1"/>
  <c r="M49" i="1" l="1"/>
  <c r="L49" i="1" s="1"/>
  <c r="N49" i="1"/>
  <c r="G48" i="1"/>
  <c r="H48" i="1" s="1"/>
  <c r="F48" i="1"/>
  <c r="Q59" i="1"/>
  <c r="P58" i="1"/>
  <c r="O58" i="1" s="1"/>
  <c r="J49" i="1"/>
  <c r="K49" i="1"/>
  <c r="I49" i="1"/>
  <c r="D51" i="1"/>
  <c r="E51" i="1" s="1"/>
  <c r="C51" i="1"/>
  <c r="M50" i="1" l="1"/>
  <c r="N50" i="1" s="1"/>
  <c r="L50" i="1"/>
  <c r="D52" i="1"/>
  <c r="E52" i="1" s="1"/>
  <c r="Q60" i="1"/>
  <c r="P59" i="1"/>
  <c r="O59" i="1" s="1"/>
  <c r="J50" i="1"/>
  <c r="K50" i="1" s="1"/>
  <c r="G49" i="1"/>
  <c r="F49" i="1"/>
  <c r="H49" i="1"/>
  <c r="G50" i="1" l="1"/>
  <c r="F50" i="1" s="1"/>
  <c r="I50" i="1"/>
  <c r="P60" i="1"/>
  <c r="O60" i="1" s="1"/>
  <c r="Q61" i="1"/>
  <c r="C52" i="1"/>
  <c r="M51" i="1"/>
  <c r="L51" i="1"/>
  <c r="N51" i="1"/>
  <c r="G51" i="1" l="1"/>
  <c r="H51" i="1"/>
  <c r="F51" i="1"/>
  <c r="M52" i="1"/>
  <c r="L52" i="1" s="1"/>
  <c r="N52" i="1"/>
  <c r="J51" i="1"/>
  <c r="I51" i="1" s="1"/>
  <c r="K51" i="1"/>
  <c r="D53" i="1"/>
  <c r="C53" i="1" s="1"/>
  <c r="Q62" i="1"/>
  <c r="P61" i="1"/>
  <c r="O61" i="1" s="1"/>
  <c r="H50" i="1"/>
  <c r="D54" i="1" l="1"/>
  <c r="E54" i="1" s="1"/>
  <c r="J52" i="1"/>
  <c r="I52" i="1"/>
  <c r="K52" i="1"/>
  <c r="M53" i="1"/>
  <c r="L53" i="1"/>
  <c r="N53" i="1"/>
  <c r="Q63" i="1"/>
  <c r="P62" i="1"/>
  <c r="O62" i="1" s="1"/>
  <c r="E53" i="1"/>
  <c r="G52" i="1"/>
  <c r="F52" i="1"/>
  <c r="H52" i="1"/>
  <c r="G53" i="1" l="1"/>
  <c r="F53" i="1" s="1"/>
  <c r="Q64" i="1"/>
  <c r="P63" i="1"/>
  <c r="O63" i="1" s="1"/>
  <c r="M54" i="1"/>
  <c r="N54" i="1" s="1"/>
  <c r="J53" i="1"/>
  <c r="K53" i="1" s="1"/>
  <c r="C54" i="1"/>
  <c r="G54" i="1" l="1"/>
  <c r="F54" i="1"/>
  <c r="H54" i="1"/>
  <c r="D55" i="1"/>
  <c r="T9" i="1"/>
  <c r="C55" i="1"/>
  <c r="E55" i="1"/>
  <c r="I53" i="1"/>
  <c r="L54" i="1"/>
  <c r="P64" i="1"/>
  <c r="O64" i="1" s="1"/>
  <c r="Q65" i="1"/>
  <c r="H53" i="1"/>
  <c r="Q66" i="1" l="1"/>
  <c r="P65" i="1"/>
  <c r="O65" i="1" s="1"/>
  <c r="M55" i="1"/>
  <c r="L55" i="1" s="1"/>
  <c r="AF9" i="1"/>
  <c r="N55" i="1"/>
  <c r="J54" i="1"/>
  <c r="K54" i="1" s="1"/>
  <c r="I54" i="1"/>
  <c r="D56" i="1"/>
  <c r="E56" i="1"/>
  <c r="C56" i="1"/>
  <c r="X9" i="1"/>
  <c r="G55" i="1"/>
  <c r="F55" i="1" s="1"/>
  <c r="G56" i="1" l="1"/>
  <c r="H56" i="1" s="1"/>
  <c r="M56" i="1"/>
  <c r="L56" i="1"/>
  <c r="N56" i="1"/>
  <c r="H55" i="1"/>
  <c r="P66" i="1"/>
  <c r="O66" i="1" s="1"/>
  <c r="Q67" i="1"/>
  <c r="D57" i="1"/>
  <c r="E57" i="1" s="1"/>
  <c r="J55" i="1"/>
  <c r="K55" i="1" s="1"/>
  <c r="I55" i="1"/>
  <c r="AB9" i="1"/>
  <c r="C57" i="1" l="1"/>
  <c r="Q68" i="1"/>
  <c r="P67" i="1"/>
  <c r="O67" i="1" s="1"/>
  <c r="F56" i="1"/>
  <c r="J56" i="1"/>
  <c r="K56" i="1" s="1"/>
  <c r="I56" i="1"/>
  <c r="M57" i="1"/>
  <c r="N57" i="1"/>
  <c r="L57" i="1"/>
  <c r="M58" i="1" l="1"/>
  <c r="N58" i="1" s="1"/>
  <c r="L58" i="1"/>
  <c r="J57" i="1"/>
  <c r="K57" i="1" s="1"/>
  <c r="I57" i="1"/>
  <c r="G57" i="1"/>
  <c r="F57" i="1"/>
  <c r="H57" i="1"/>
  <c r="Q69" i="1"/>
  <c r="P68" i="1"/>
  <c r="O68" i="1" s="1"/>
  <c r="D58" i="1"/>
  <c r="E58" i="1"/>
  <c r="C58" i="1"/>
  <c r="D59" i="1" l="1"/>
  <c r="C59" i="1" s="1"/>
  <c r="Q70" i="1"/>
  <c r="P69" i="1"/>
  <c r="O69" i="1" s="1"/>
  <c r="G58" i="1"/>
  <c r="F58" i="1" s="1"/>
  <c r="J58" i="1"/>
  <c r="K58" i="1" s="1"/>
  <c r="I58" i="1"/>
  <c r="M59" i="1"/>
  <c r="N59" i="1" s="1"/>
  <c r="G59" i="1" l="1"/>
  <c r="H59" i="1" s="1"/>
  <c r="F59" i="1"/>
  <c r="D60" i="1"/>
  <c r="E60" i="1" s="1"/>
  <c r="J59" i="1"/>
  <c r="K59" i="1" s="1"/>
  <c r="I59" i="1"/>
  <c r="L59" i="1"/>
  <c r="H58" i="1"/>
  <c r="Q71" i="1"/>
  <c r="P70" i="1"/>
  <c r="O70" i="1" s="1"/>
  <c r="E59" i="1"/>
  <c r="Q72" i="1" l="1"/>
  <c r="P71" i="1"/>
  <c r="O71" i="1" s="1"/>
  <c r="M60" i="1"/>
  <c r="L60" i="1"/>
  <c r="N60" i="1"/>
  <c r="J60" i="1"/>
  <c r="I60" i="1"/>
  <c r="K60" i="1"/>
  <c r="C60" i="1"/>
  <c r="G60" i="1"/>
  <c r="H60" i="1" s="1"/>
  <c r="F60" i="1"/>
  <c r="O72" i="1" l="1"/>
  <c r="G61" i="1"/>
  <c r="H61" i="1"/>
  <c r="F61" i="1"/>
  <c r="D61" i="1"/>
  <c r="E61" i="1" s="1"/>
  <c r="C61" i="1"/>
  <c r="J61" i="1"/>
  <c r="K61" i="1" s="1"/>
  <c r="M61" i="1"/>
  <c r="L61" i="1" s="1"/>
  <c r="N61" i="1"/>
  <c r="Q73" i="1"/>
  <c r="P72" i="1"/>
  <c r="M62" i="1" l="1"/>
  <c r="L62" i="1" s="1"/>
  <c r="Q74" i="1"/>
  <c r="P73" i="1"/>
  <c r="O73" i="1" s="1"/>
  <c r="I61" i="1"/>
  <c r="D62" i="1"/>
  <c r="E62" i="1" s="1"/>
  <c r="C62" i="1"/>
  <c r="G62" i="1"/>
  <c r="H62" i="1" s="1"/>
  <c r="M63" i="1" l="1"/>
  <c r="N63" i="1" s="1"/>
  <c r="L63" i="1"/>
  <c r="F62" i="1"/>
  <c r="J62" i="1"/>
  <c r="K62" i="1" s="1"/>
  <c r="Q75" i="1"/>
  <c r="P74" i="1"/>
  <c r="O74" i="1" s="1"/>
  <c r="N62" i="1"/>
  <c r="D63" i="1"/>
  <c r="C63" i="1" s="1"/>
  <c r="E63" i="1"/>
  <c r="D64" i="1" l="1"/>
  <c r="E64" i="1" s="1"/>
  <c r="C64" i="1"/>
  <c r="I62" i="1"/>
  <c r="Q76" i="1"/>
  <c r="P75" i="1"/>
  <c r="O75" i="1" s="1"/>
  <c r="G63" i="1"/>
  <c r="F63" i="1" s="1"/>
  <c r="M64" i="1"/>
  <c r="L64" i="1"/>
  <c r="N64" i="1"/>
  <c r="G64" i="1" l="1"/>
  <c r="H64" i="1" s="1"/>
  <c r="F64" i="1"/>
  <c r="M65" i="1"/>
  <c r="L65" i="1" s="1"/>
  <c r="H63" i="1"/>
  <c r="Q77" i="1"/>
  <c r="P76" i="1"/>
  <c r="O76" i="1" s="1"/>
  <c r="J63" i="1"/>
  <c r="K63" i="1" s="1"/>
  <c r="I63" i="1"/>
  <c r="D65" i="1"/>
  <c r="C65" i="1" s="1"/>
  <c r="E65" i="1"/>
  <c r="D66" i="1" l="1"/>
  <c r="C66" i="1" s="1"/>
  <c r="M66" i="1"/>
  <c r="N66" i="1"/>
  <c r="L66" i="1"/>
  <c r="J64" i="1"/>
  <c r="I64" i="1"/>
  <c r="K64" i="1"/>
  <c r="Q78" i="1"/>
  <c r="P77" i="1"/>
  <c r="O77" i="1" s="1"/>
  <c r="N65" i="1"/>
  <c r="G65" i="1"/>
  <c r="H65" i="1" s="1"/>
  <c r="F65" i="1"/>
  <c r="T10" i="1" l="1"/>
  <c r="D67" i="1"/>
  <c r="C67" i="1" s="1"/>
  <c r="G66" i="1"/>
  <c r="F66" i="1" s="1"/>
  <c r="Q79" i="1"/>
  <c r="P78" i="1"/>
  <c r="O78" i="1" s="1"/>
  <c r="J65" i="1"/>
  <c r="K65" i="1" s="1"/>
  <c r="I65" i="1"/>
  <c r="M67" i="1"/>
  <c r="L67" i="1"/>
  <c r="AF10" i="1"/>
  <c r="N67" i="1"/>
  <c r="E66" i="1"/>
  <c r="G67" i="1" l="1"/>
  <c r="H67" i="1" s="1"/>
  <c r="X10" i="1"/>
  <c r="F67" i="1"/>
  <c r="D68" i="1"/>
  <c r="C68" i="1"/>
  <c r="E68" i="1"/>
  <c r="M68" i="1"/>
  <c r="N68" i="1" s="1"/>
  <c r="L68" i="1"/>
  <c r="J66" i="1"/>
  <c r="I66" i="1" s="1"/>
  <c r="K66" i="1"/>
  <c r="Q80" i="1"/>
  <c r="P79" i="1"/>
  <c r="O79" i="1" s="1"/>
  <c r="H66" i="1"/>
  <c r="E67" i="1"/>
  <c r="K67" i="1" l="1"/>
  <c r="J67" i="1"/>
  <c r="I67" i="1"/>
  <c r="AB10" i="1"/>
  <c r="Q81" i="1"/>
  <c r="P80" i="1"/>
  <c r="O80" i="1" s="1"/>
  <c r="M69" i="1"/>
  <c r="N69" i="1" s="1"/>
  <c r="L69" i="1"/>
  <c r="D69" i="1"/>
  <c r="E69" i="1" s="1"/>
  <c r="G68" i="1"/>
  <c r="F68" i="1" s="1"/>
  <c r="H68" i="1"/>
  <c r="G69" i="1" l="1"/>
  <c r="H69" i="1"/>
  <c r="F69" i="1"/>
  <c r="C69" i="1"/>
  <c r="M70" i="1"/>
  <c r="N70" i="1" s="1"/>
  <c r="Q82" i="1"/>
  <c r="P81" i="1"/>
  <c r="O81" i="1" s="1"/>
  <c r="J68" i="1"/>
  <c r="K68" i="1" s="1"/>
  <c r="I68" i="1"/>
  <c r="J69" i="1" l="1"/>
  <c r="K69" i="1" s="1"/>
  <c r="I69" i="1"/>
  <c r="P82" i="1"/>
  <c r="O82" i="1" s="1"/>
  <c r="Q83" i="1"/>
  <c r="D70" i="1"/>
  <c r="C70" i="1" s="1"/>
  <c r="L70" i="1"/>
  <c r="G70" i="1"/>
  <c r="H70" i="1"/>
  <c r="F70" i="1"/>
  <c r="D71" i="1" l="1"/>
  <c r="C71" i="1" s="1"/>
  <c r="G71" i="1"/>
  <c r="F71" i="1" s="1"/>
  <c r="M71" i="1"/>
  <c r="L71" i="1" s="1"/>
  <c r="E70" i="1"/>
  <c r="Q84" i="1"/>
  <c r="P83" i="1"/>
  <c r="O83" i="1" s="1"/>
  <c r="J70" i="1"/>
  <c r="K70" i="1" s="1"/>
  <c r="I70" i="1"/>
  <c r="M72" i="1" l="1"/>
  <c r="L72" i="1"/>
  <c r="N72" i="1"/>
  <c r="G72" i="1"/>
  <c r="H72" i="1" s="1"/>
  <c r="F72" i="1"/>
  <c r="D72" i="1"/>
  <c r="C72" i="1"/>
  <c r="E72" i="1"/>
  <c r="P84" i="1"/>
  <c r="O84" i="1" s="1"/>
  <c r="Q85" i="1"/>
  <c r="N71" i="1"/>
  <c r="E71" i="1"/>
  <c r="J71" i="1"/>
  <c r="K71" i="1" s="1"/>
  <c r="H71" i="1"/>
  <c r="I71" i="1" l="1"/>
  <c r="D73" i="1"/>
  <c r="E73" i="1" s="1"/>
  <c r="G73" i="1"/>
  <c r="F73" i="1" s="1"/>
  <c r="Q86" i="1"/>
  <c r="P85" i="1"/>
  <c r="O85" i="1" s="1"/>
  <c r="M73" i="1"/>
  <c r="N73" i="1"/>
  <c r="L73" i="1"/>
  <c r="G74" i="1" l="1"/>
  <c r="F74" i="1"/>
  <c r="H74" i="1"/>
  <c r="M74" i="1"/>
  <c r="N74" i="1" s="1"/>
  <c r="L74" i="1"/>
  <c r="P86" i="1"/>
  <c r="O86" i="1" s="1"/>
  <c r="Q87" i="1"/>
  <c r="H73" i="1"/>
  <c r="C73" i="1"/>
  <c r="J72" i="1"/>
  <c r="I72" i="1" s="1"/>
  <c r="K72" i="1"/>
  <c r="J73" i="1" l="1"/>
  <c r="I73" i="1" s="1"/>
  <c r="D74" i="1"/>
  <c r="E74" i="1" s="1"/>
  <c r="C74" i="1"/>
  <c r="Q88" i="1"/>
  <c r="P87" i="1"/>
  <c r="O87" i="1" s="1"/>
  <c r="M75" i="1"/>
  <c r="L75" i="1" s="1"/>
  <c r="N75" i="1"/>
  <c r="G75" i="1"/>
  <c r="H75" i="1"/>
  <c r="F75" i="1"/>
  <c r="M76" i="1" l="1"/>
  <c r="N76" i="1" s="1"/>
  <c r="J74" i="1"/>
  <c r="I74" i="1" s="1"/>
  <c r="G76" i="1"/>
  <c r="H76" i="1" s="1"/>
  <c r="D75" i="1"/>
  <c r="C75" i="1"/>
  <c r="E75" i="1"/>
  <c r="Q89" i="1"/>
  <c r="P88" i="1"/>
  <c r="O88" i="1" s="1"/>
  <c r="K73" i="1"/>
  <c r="J75" i="1" l="1"/>
  <c r="I75" i="1"/>
  <c r="K75" i="1"/>
  <c r="F76" i="1"/>
  <c r="K74" i="1"/>
  <c r="P89" i="1"/>
  <c r="O89" i="1" s="1"/>
  <c r="Q90" i="1"/>
  <c r="D76" i="1"/>
  <c r="E76" i="1" s="1"/>
  <c r="C76" i="1"/>
  <c r="L76" i="1"/>
  <c r="M77" i="1" l="1"/>
  <c r="L77" i="1"/>
  <c r="N77" i="1"/>
  <c r="D77" i="1"/>
  <c r="E77" i="1" s="1"/>
  <c r="C77" i="1"/>
  <c r="Q91" i="1"/>
  <c r="P90" i="1"/>
  <c r="O90" i="1" s="1"/>
  <c r="G77" i="1"/>
  <c r="F77" i="1"/>
  <c r="H77" i="1"/>
  <c r="J76" i="1"/>
  <c r="K76" i="1" s="1"/>
  <c r="I76" i="1" l="1"/>
  <c r="D78" i="1"/>
  <c r="E78" i="1" s="1"/>
  <c r="G78" i="1"/>
  <c r="H78" i="1" s="1"/>
  <c r="Q92" i="1"/>
  <c r="P91" i="1"/>
  <c r="O91" i="1" s="1"/>
  <c r="M78" i="1"/>
  <c r="N78" i="1" s="1"/>
  <c r="L78" i="1"/>
  <c r="M79" i="1" l="1"/>
  <c r="N79" i="1" s="1"/>
  <c r="AF11" i="1"/>
  <c r="L79" i="1"/>
  <c r="Q93" i="1"/>
  <c r="P92" i="1"/>
  <c r="O92" i="1" s="1"/>
  <c r="F78" i="1"/>
  <c r="C78" i="1"/>
  <c r="J77" i="1"/>
  <c r="K77" i="1" s="1"/>
  <c r="I77" i="1"/>
  <c r="J78" i="1" l="1"/>
  <c r="I78" i="1" s="1"/>
  <c r="K78" i="1"/>
  <c r="D79" i="1"/>
  <c r="E79" i="1" s="1"/>
  <c r="T11" i="1"/>
  <c r="G79" i="1"/>
  <c r="H79" i="1" s="1"/>
  <c r="F79" i="1"/>
  <c r="X11" i="1"/>
  <c r="Q94" i="1"/>
  <c r="P93" i="1"/>
  <c r="O93" i="1" s="1"/>
  <c r="M80" i="1"/>
  <c r="L80" i="1" s="1"/>
  <c r="M81" i="1" l="1"/>
  <c r="N81" i="1" s="1"/>
  <c r="AB11" i="1"/>
  <c r="J79" i="1"/>
  <c r="I79" i="1" s="1"/>
  <c r="K79" i="1"/>
  <c r="N80" i="1"/>
  <c r="P94" i="1"/>
  <c r="O94" i="1" s="1"/>
  <c r="Q95" i="1"/>
  <c r="G80" i="1"/>
  <c r="H80" i="1"/>
  <c r="F80" i="1"/>
  <c r="C79" i="1"/>
  <c r="J80" i="1" l="1"/>
  <c r="K80" i="1"/>
  <c r="I80" i="1"/>
  <c r="D80" i="1"/>
  <c r="E80" i="1" s="1"/>
  <c r="C80" i="1"/>
  <c r="G81" i="1"/>
  <c r="F81" i="1"/>
  <c r="H81" i="1"/>
  <c r="Q96" i="1"/>
  <c r="P95" i="1"/>
  <c r="O95" i="1" s="1"/>
  <c r="L81" i="1"/>
  <c r="M82" i="1" l="1"/>
  <c r="L82" i="1" s="1"/>
  <c r="N82" i="1"/>
  <c r="Q97" i="1"/>
  <c r="P96" i="1"/>
  <c r="O96" i="1" s="1"/>
  <c r="G82" i="1"/>
  <c r="H82" i="1" s="1"/>
  <c r="F82" i="1"/>
  <c r="D81" i="1"/>
  <c r="E81" i="1" s="1"/>
  <c r="C81" i="1"/>
  <c r="J81" i="1"/>
  <c r="K81" i="1" s="1"/>
  <c r="I81" i="1"/>
  <c r="M83" i="1" l="1"/>
  <c r="L83" i="1" s="1"/>
  <c r="N83" i="1"/>
  <c r="J82" i="1"/>
  <c r="K82" i="1" s="1"/>
  <c r="I82" i="1"/>
  <c r="G83" i="1"/>
  <c r="H83" i="1" s="1"/>
  <c r="Q98" i="1"/>
  <c r="P97" i="1"/>
  <c r="O97" i="1" s="1"/>
  <c r="D82" i="1"/>
  <c r="E82" i="1" s="1"/>
  <c r="C82" i="1"/>
  <c r="M84" i="1" l="1"/>
  <c r="L84" i="1" s="1"/>
  <c r="F83" i="1"/>
  <c r="D83" i="1"/>
  <c r="C83" i="1"/>
  <c r="E83" i="1"/>
  <c r="Q99" i="1"/>
  <c r="P98" i="1"/>
  <c r="O98" i="1" s="1"/>
  <c r="J83" i="1"/>
  <c r="K83" i="1" s="1"/>
  <c r="I83" i="1"/>
  <c r="M85" i="1" l="1"/>
  <c r="N85" i="1" s="1"/>
  <c r="L85" i="1"/>
  <c r="J84" i="1"/>
  <c r="K84" i="1" s="1"/>
  <c r="I84" i="1"/>
  <c r="Q100" i="1"/>
  <c r="P99" i="1"/>
  <c r="O99" i="1" s="1"/>
  <c r="D84" i="1"/>
  <c r="E84" i="1" s="1"/>
  <c r="G84" i="1"/>
  <c r="F84" i="1" s="1"/>
  <c r="N84" i="1"/>
  <c r="G85" i="1" l="1"/>
  <c r="H85" i="1"/>
  <c r="F85" i="1"/>
  <c r="H84" i="1"/>
  <c r="C84" i="1"/>
  <c r="J85" i="1"/>
  <c r="I85" i="1" s="1"/>
  <c r="M86" i="1"/>
  <c r="L86" i="1"/>
  <c r="N86" i="1"/>
  <c r="Q101" i="1"/>
  <c r="P100" i="1"/>
  <c r="O100" i="1" s="1"/>
  <c r="J86" i="1" l="1"/>
  <c r="K86" i="1" s="1"/>
  <c r="I86" i="1"/>
  <c r="Q102" i="1"/>
  <c r="P101" i="1"/>
  <c r="O101" i="1" s="1"/>
  <c r="M87" i="1"/>
  <c r="L87" i="1" s="1"/>
  <c r="K85" i="1"/>
  <c r="D85" i="1"/>
  <c r="C85" i="1" s="1"/>
  <c r="E85" i="1"/>
  <c r="G86" i="1"/>
  <c r="H86" i="1" s="1"/>
  <c r="D86" i="1" l="1"/>
  <c r="E86" i="1"/>
  <c r="C86" i="1"/>
  <c r="M88" i="1"/>
  <c r="L88" i="1" s="1"/>
  <c r="N88" i="1"/>
  <c r="F86" i="1"/>
  <c r="J87" i="1"/>
  <c r="K87" i="1" s="1"/>
  <c r="I87" i="1"/>
  <c r="N87" i="1"/>
  <c r="P102" i="1"/>
  <c r="O102" i="1" s="1"/>
  <c r="Q103" i="1"/>
  <c r="M89" i="1" l="1"/>
  <c r="N89" i="1" s="1"/>
  <c r="L89" i="1"/>
  <c r="Q104" i="1"/>
  <c r="P103" i="1"/>
  <c r="O103" i="1" s="1"/>
  <c r="J88" i="1"/>
  <c r="K88" i="1" s="1"/>
  <c r="G87" i="1"/>
  <c r="H87" i="1" s="1"/>
  <c r="F87" i="1"/>
  <c r="D87" i="1"/>
  <c r="E87" i="1"/>
  <c r="C87" i="1"/>
  <c r="D88" i="1" l="1"/>
  <c r="C88" i="1"/>
  <c r="E88" i="1"/>
  <c r="G88" i="1"/>
  <c r="H88" i="1" s="1"/>
  <c r="F88" i="1"/>
  <c r="I88" i="1"/>
  <c r="P104" i="1"/>
  <c r="O104" i="1" s="1"/>
  <c r="Q105" i="1"/>
  <c r="M90" i="1"/>
  <c r="L90" i="1"/>
  <c r="N90" i="1"/>
  <c r="M91" i="1" l="1"/>
  <c r="L91" i="1"/>
  <c r="N91" i="1"/>
  <c r="AF12" i="1"/>
  <c r="Q106" i="1"/>
  <c r="P105" i="1"/>
  <c r="O105" i="1" s="1"/>
  <c r="J89" i="1"/>
  <c r="K89" i="1" s="1"/>
  <c r="I89" i="1"/>
  <c r="G89" i="1"/>
  <c r="H89" i="1"/>
  <c r="F89" i="1"/>
  <c r="D89" i="1"/>
  <c r="C89" i="1"/>
  <c r="E89" i="1"/>
  <c r="D90" i="1" l="1"/>
  <c r="E90" i="1" s="1"/>
  <c r="J90" i="1"/>
  <c r="K90" i="1" s="1"/>
  <c r="I90" i="1"/>
  <c r="M92" i="1"/>
  <c r="N92" i="1" s="1"/>
  <c r="L92" i="1"/>
  <c r="G90" i="1"/>
  <c r="F90" i="1" s="1"/>
  <c r="Q107" i="1"/>
  <c r="P106" i="1"/>
  <c r="O106" i="1" s="1"/>
  <c r="G91" i="1" l="1"/>
  <c r="H91" i="1" s="1"/>
  <c r="F91" i="1"/>
  <c r="X12" i="1"/>
  <c r="P107" i="1"/>
  <c r="O107" i="1" s="1"/>
  <c r="Q108" i="1"/>
  <c r="H90" i="1"/>
  <c r="J91" i="1"/>
  <c r="I91" i="1" s="1"/>
  <c r="AB12" i="1"/>
  <c r="M93" i="1"/>
  <c r="N93" i="1" s="1"/>
  <c r="L93" i="1"/>
  <c r="C90" i="1"/>
  <c r="J92" i="1" l="1"/>
  <c r="K92" i="1" s="1"/>
  <c r="K91" i="1"/>
  <c r="Q109" i="1"/>
  <c r="P108" i="1"/>
  <c r="O108" i="1" s="1"/>
  <c r="D91" i="1"/>
  <c r="C91" i="1"/>
  <c r="T12" i="1"/>
  <c r="E91" i="1"/>
  <c r="M94" i="1"/>
  <c r="L94" i="1"/>
  <c r="N94" i="1"/>
  <c r="G92" i="1"/>
  <c r="H92" i="1" s="1"/>
  <c r="M95" i="1" l="1"/>
  <c r="N95" i="1" s="1"/>
  <c r="L95" i="1"/>
  <c r="F92" i="1"/>
  <c r="D92" i="1"/>
  <c r="C92" i="1" s="1"/>
  <c r="Q110" i="1"/>
  <c r="P109" i="1"/>
  <c r="O109" i="1" s="1"/>
  <c r="I92" i="1"/>
  <c r="D93" i="1" l="1"/>
  <c r="C93" i="1"/>
  <c r="E93" i="1"/>
  <c r="J93" i="1"/>
  <c r="I93" i="1" s="1"/>
  <c r="Q111" i="1"/>
  <c r="P110" i="1"/>
  <c r="O110" i="1" s="1"/>
  <c r="E92" i="1"/>
  <c r="G93" i="1"/>
  <c r="H93" i="1" s="1"/>
  <c r="F93" i="1"/>
  <c r="M96" i="1"/>
  <c r="N96" i="1" s="1"/>
  <c r="J94" i="1" l="1"/>
  <c r="K94" i="1" s="1"/>
  <c r="L96" i="1"/>
  <c r="G94" i="1"/>
  <c r="H94" i="1" s="1"/>
  <c r="F94" i="1"/>
  <c r="Q112" i="1"/>
  <c r="P111" i="1"/>
  <c r="O111" i="1" s="1"/>
  <c r="K93" i="1"/>
  <c r="D94" i="1"/>
  <c r="E94" i="1" s="1"/>
  <c r="C94" i="1"/>
  <c r="D95" i="1" l="1"/>
  <c r="E95" i="1" s="1"/>
  <c r="Q113" i="1"/>
  <c r="P112" i="1"/>
  <c r="O112" i="1" s="1"/>
  <c r="G95" i="1"/>
  <c r="H95" i="1" s="1"/>
  <c r="M97" i="1"/>
  <c r="L97" i="1" s="1"/>
  <c r="I94" i="1"/>
  <c r="M98" i="1" l="1"/>
  <c r="N98" i="1" s="1"/>
  <c r="L98" i="1"/>
  <c r="J95" i="1"/>
  <c r="I95" i="1"/>
  <c r="K95" i="1"/>
  <c r="N97" i="1"/>
  <c r="F95" i="1"/>
  <c r="Q114" i="1"/>
  <c r="P113" i="1"/>
  <c r="O113" i="1" s="1"/>
  <c r="C95" i="1"/>
  <c r="D96" i="1" l="1"/>
  <c r="C96" i="1"/>
  <c r="E96" i="1"/>
  <c r="Q115" i="1"/>
  <c r="P114" i="1"/>
  <c r="O114" i="1" s="1"/>
  <c r="G96" i="1"/>
  <c r="H96" i="1" s="1"/>
  <c r="J96" i="1"/>
  <c r="I96" i="1" s="1"/>
  <c r="K96" i="1"/>
  <c r="M99" i="1"/>
  <c r="N99" i="1" s="1"/>
  <c r="L99" i="1"/>
  <c r="J97" i="1" l="1"/>
  <c r="K97" i="1" s="1"/>
  <c r="M100" i="1"/>
  <c r="L100" i="1"/>
  <c r="N100" i="1"/>
  <c r="F96" i="1"/>
  <c r="Q116" i="1"/>
  <c r="P115" i="1"/>
  <c r="O115" i="1" s="1"/>
  <c r="D97" i="1"/>
  <c r="E97" i="1" s="1"/>
  <c r="C97" i="1"/>
  <c r="P116" i="1" l="1"/>
  <c r="O116" i="1" s="1"/>
  <c r="Q117" i="1"/>
  <c r="G97" i="1"/>
  <c r="H97" i="1" s="1"/>
  <c r="F97" i="1"/>
  <c r="M101" i="1"/>
  <c r="N101" i="1" s="1"/>
  <c r="L101" i="1"/>
  <c r="D98" i="1"/>
  <c r="C98" i="1"/>
  <c r="E98" i="1"/>
  <c r="I97" i="1"/>
  <c r="J98" i="1" l="1"/>
  <c r="K98" i="1"/>
  <c r="I98" i="1"/>
  <c r="M102" i="1"/>
  <c r="L102" i="1" s="1"/>
  <c r="D99" i="1"/>
  <c r="E99" i="1"/>
  <c r="C99" i="1"/>
  <c r="G98" i="1"/>
  <c r="H98" i="1" s="1"/>
  <c r="F98" i="1"/>
  <c r="Q118" i="1"/>
  <c r="P117" i="1"/>
  <c r="O117" i="1" s="1"/>
  <c r="AF13" i="1" l="1"/>
  <c r="M103" i="1"/>
  <c r="L103" i="1" s="1"/>
  <c r="Q119" i="1"/>
  <c r="P118" i="1"/>
  <c r="O118" i="1" s="1"/>
  <c r="G99" i="1"/>
  <c r="F99" i="1" s="1"/>
  <c r="D100" i="1"/>
  <c r="E100" i="1" s="1"/>
  <c r="N102" i="1"/>
  <c r="J99" i="1"/>
  <c r="K99" i="1" s="1"/>
  <c r="G100" i="1" l="1"/>
  <c r="H100" i="1" s="1"/>
  <c r="M104" i="1"/>
  <c r="N104" i="1" s="1"/>
  <c r="L104" i="1"/>
  <c r="I99" i="1"/>
  <c r="C100" i="1"/>
  <c r="H99" i="1"/>
  <c r="Q120" i="1"/>
  <c r="P119" i="1"/>
  <c r="O119" i="1" s="1"/>
  <c r="N103" i="1"/>
  <c r="Q121" i="1" l="1"/>
  <c r="P120" i="1"/>
  <c r="O120" i="1" s="1"/>
  <c r="D101" i="1"/>
  <c r="C101" i="1"/>
  <c r="E101" i="1"/>
  <c r="M105" i="1"/>
  <c r="N105" i="1" s="1"/>
  <c r="F100" i="1"/>
  <c r="J100" i="1"/>
  <c r="K100" i="1"/>
  <c r="I100" i="1"/>
  <c r="J101" i="1" l="1"/>
  <c r="K101" i="1" s="1"/>
  <c r="I101" i="1"/>
  <c r="G101" i="1"/>
  <c r="H101" i="1" s="1"/>
  <c r="F101" i="1"/>
  <c r="L105" i="1"/>
  <c r="D102" i="1"/>
  <c r="E102" i="1" s="1"/>
  <c r="C102" i="1"/>
  <c r="Q122" i="1"/>
  <c r="P121" i="1"/>
  <c r="O121" i="1" s="1"/>
  <c r="Q123" i="1" l="1"/>
  <c r="P122" i="1"/>
  <c r="O122" i="1" s="1"/>
  <c r="D103" i="1"/>
  <c r="C103" i="1"/>
  <c r="T13" i="1"/>
  <c r="E103" i="1"/>
  <c r="M106" i="1"/>
  <c r="L106" i="1"/>
  <c r="N106" i="1"/>
  <c r="F102" i="1"/>
  <c r="G102" i="1"/>
  <c r="H102" i="1"/>
  <c r="J102" i="1"/>
  <c r="K102" i="1" s="1"/>
  <c r="I102" i="1"/>
  <c r="G103" i="1" l="1"/>
  <c r="H103" i="1"/>
  <c r="F103" i="1"/>
  <c r="X13" i="1"/>
  <c r="M107" i="1"/>
  <c r="N107" i="1"/>
  <c r="L107" i="1"/>
  <c r="K103" i="1"/>
  <c r="J103" i="1"/>
  <c r="I103" i="1" s="1"/>
  <c r="AB13" i="1"/>
  <c r="D104" i="1"/>
  <c r="E104" i="1" s="1"/>
  <c r="C104" i="1"/>
  <c r="Q124" i="1"/>
  <c r="P123" i="1"/>
  <c r="O123" i="1" s="1"/>
  <c r="J104" i="1" l="1"/>
  <c r="K104" i="1" s="1"/>
  <c r="I104" i="1"/>
  <c r="Q125" i="1"/>
  <c r="P124" i="1"/>
  <c r="O124" i="1" s="1"/>
  <c r="D105" i="1"/>
  <c r="E105" i="1" s="1"/>
  <c r="C105" i="1"/>
  <c r="M108" i="1"/>
  <c r="L108" i="1"/>
  <c r="N108" i="1"/>
  <c r="G104" i="1"/>
  <c r="H104" i="1" s="1"/>
  <c r="F104" i="1" l="1"/>
  <c r="M109" i="1"/>
  <c r="N109" i="1" s="1"/>
  <c r="L109" i="1"/>
  <c r="D106" i="1"/>
  <c r="E106" i="1"/>
  <c r="C106" i="1"/>
  <c r="Q126" i="1"/>
  <c r="P125" i="1"/>
  <c r="O125" i="1" s="1"/>
  <c r="J105" i="1"/>
  <c r="K105" i="1" s="1"/>
  <c r="Q127" i="1" l="1"/>
  <c r="Q128" i="1" s="1"/>
  <c r="Q129" i="1" s="1"/>
  <c r="Q130" i="1" s="1"/>
  <c r="Q131" i="1" s="1"/>
  <c r="Q132" i="1" s="1"/>
  <c r="Q133" i="1" s="1"/>
  <c r="Q134" i="1" s="1"/>
  <c r="Q135" i="1" s="1"/>
  <c r="Q136" i="1" s="1"/>
  <c r="Q137" i="1" s="1"/>
  <c r="Q138" i="1" s="1"/>
  <c r="Q139" i="1" s="1"/>
  <c r="Q140" i="1" s="1"/>
  <c r="Q141" i="1" s="1"/>
  <c r="Q142" i="1" s="1"/>
  <c r="Q143" i="1" s="1"/>
  <c r="Q144" i="1" s="1"/>
  <c r="Q145" i="1" s="1"/>
  <c r="Q146" i="1" s="1"/>
  <c r="Q147" i="1" s="1"/>
  <c r="Q148" i="1" s="1"/>
  <c r="Q149" i="1" s="1"/>
  <c r="Q150" i="1" s="1"/>
  <c r="Q151" i="1" s="1"/>
  <c r="Q152" i="1" s="1"/>
  <c r="Q153" i="1" s="1"/>
  <c r="Q154" i="1" s="1"/>
  <c r="Q155" i="1" s="1"/>
  <c r="Q156" i="1" s="1"/>
  <c r="Q157" i="1" s="1"/>
  <c r="Q158" i="1" s="1"/>
  <c r="Q159" i="1" s="1"/>
  <c r="Q160" i="1" s="1"/>
  <c r="Q161" i="1" s="1"/>
  <c r="Q162" i="1" s="1"/>
  <c r="Q163" i="1" s="1"/>
  <c r="Q164" i="1" s="1"/>
  <c r="Q165" i="1" s="1"/>
  <c r="Q166" i="1" s="1"/>
  <c r="Q167" i="1" s="1"/>
  <c r="Q168" i="1" s="1"/>
  <c r="Q169" i="1" s="1"/>
  <c r="Q170" i="1" s="1"/>
  <c r="Q171" i="1" s="1"/>
  <c r="Q172" i="1" s="1"/>
  <c r="Q173" i="1" s="1"/>
  <c r="Q174" i="1" s="1"/>
  <c r="Q175" i="1" s="1"/>
  <c r="Q176" i="1" s="1"/>
  <c r="Q177" i="1" s="1"/>
  <c r="Q178" i="1" s="1"/>
  <c r="Q179" i="1" s="1"/>
  <c r="Q180" i="1" s="1"/>
  <c r="Q181" i="1" s="1"/>
  <c r="Q182" i="1" s="1"/>
  <c r="Q183" i="1" s="1"/>
  <c r="Q184" i="1" s="1"/>
  <c r="Q185" i="1" s="1"/>
  <c r="Q186" i="1" s="1"/>
  <c r="Q187" i="1" s="1"/>
  <c r="Q188" i="1" s="1"/>
  <c r="Q189" i="1" s="1"/>
  <c r="Q190" i="1" s="1"/>
  <c r="Q191" i="1" s="1"/>
  <c r="Q192" i="1" s="1"/>
  <c r="Q193" i="1" s="1"/>
  <c r="Q194" i="1" s="1"/>
  <c r="Q195" i="1" s="1"/>
  <c r="Q196" i="1" s="1"/>
  <c r="Q197" i="1" s="1"/>
  <c r="Q198" i="1" s="1"/>
  <c r="Q199" i="1" s="1"/>
  <c r="Q200" i="1" s="1"/>
  <c r="Q201" i="1" s="1"/>
  <c r="Q202" i="1" s="1"/>
  <c r="Q203" i="1" s="1"/>
  <c r="Q204" i="1" s="1"/>
  <c r="Q205" i="1" s="1"/>
  <c r="Q206" i="1" s="1"/>
  <c r="Q207" i="1" s="1"/>
  <c r="Q208" i="1" s="1"/>
  <c r="Q209" i="1" s="1"/>
  <c r="Q210" i="1" s="1"/>
  <c r="Q211" i="1" s="1"/>
  <c r="Q212" i="1" s="1"/>
  <c r="Q213" i="1" s="1"/>
  <c r="Q214" i="1" s="1"/>
  <c r="Q215" i="1" s="1"/>
  <c r="Q216" i="1" s="1"/>
  <c r="Q217" i="1" s="1"/>
  <c r="Q218" i="1" s="1"/>
  <c r="Q219" i="1" s="1"/>
  <c r="Q220" i="1" s="1"/>
  <c r="Q221" i="1" s="1"/>
  <c r="Q222" i="1" s="1"/>
  <c r="Q223" i="1" s="1"/>
  <c r="Q224" i="1" s="1"/>
  <c r="Q225" i="1" s="1"/>
  <c r="Q226" i="1" s="1"/>
  <c r="Q227" i="1" s="1"/>
  <c r="Q228" i="1" s="1"/>
  <c r="Q229" i="1" s="1"/>
  <c r="Q230" i="1" s="1"/>
  <c r="Q231" i="1" s="1"/>
  <c r="Q232" i="1" s="1"/>
  <c r="Q233" i="1" s="1"/>
  <c r="Q234" i="1" s="1"/>
  <c r="Q235" i="1" s="1"/>
  <c r="Q236" i="1" s="1"/>
  <c r="Q237" i="1" s="1"/>
  <c r="Q238" i="1" s="1"/>
  <c r="Q239" i="1" s="1"/>
  <c r="Q240" i="1" s="1"/>
  <c r="Q241" i="1" s="1"/>
  <c r="Q242" i="1" s="1"/>
  <c r="Q243" i="1" s="1"/>
  <c r="Q244" i="1" s="1"/>
  <c r="Q245" i="1" s="1"/>
  <c r="Q246" i="1" s="1"/>
  <c r="Q247" i="1" s="1"/>
  <c r="Q248" i="1" s="1"/>
  <c r="Q249" i="1" s="1"/>
  <c r="Q250" i="1" s="1"/>
  <c r="Q251" i="1" s="1"/>
  <c r="Q252" i="1" s="1"/>
  <c r="Q253" i="1" s="1"/>
  <c r="Q254" i="1" s="1"/>
  <c r="Q255" i="1" s="1"/>
  <c r="Q256" i="1" s="1"/>
  <c r="Q257" i="1" s="1"/>
  <c r="Q258" i="1" s="1"/>
  <c r="Q259" i="1" s="1"/>
  <c r="Q260" i="1" s="1"/>
  <c r="Q261" i="1" s="1"/>
  <c r="Q262" i="1" s="1"/>
  <c r="Q263" i="1" s="1"/>
  <c r="Q264" i="1" s="1"/>
  <c r="Q265" i="1" s="1"/>
  <c r="Q266" i="1" s="1"/>
  <c r="Q267" i="1" s="1"/>
  <c r="Q268" i="1" s="1"/>
  <c r="Q269" i="1" s="1"/>
  <c r="Q270" i="1" s="1"/>
  <c r="Q271" i="1" s="1"/>
  <c r="Q272" i="1" s="1"/>
  <c r="Q273" i="1" s="1"/>
  <c r="Q274" i="1" s="1"/>
  <c r="Q275" i="1" s="1"/>
  <c r="Q276" i="1" s="1"/>
  <c r="Q277" i="1" s="1"/>
  <c r="Q278" i="1" s="1"/>
  <c r="Q279" i="1" s="1"/>
  <c r="Q280" i="1" s="1"/>
  <c r="Q281" i="1" s="1"/>
  <c r="Q282" i="1" s="1"/>
  <c r="Q283" i="1" s="1"/>
  <c r="Q284" i="1" s="1"/>
  <c r="Q285" i="1" s="1"/>
  <c r="Q286" i="1" s="1"/>
  <c r="Q287" i="1" s="1"/>
  <c r="Q288" i="1" s="1"/>
  <c r="Q289" i="1" s="1"/>
  <c r="Q290" i="1" s="1"/>
  <c r="Q291" i="1" s="1"/>
  <c r="Q292" i="1" s="1"/>
  <c r="Q293" i="1" s="1"/>
  <c r="Q294" i="1" s="1"/>
  <c r="Q295" i="1" s="1"/>
  <c r="Q296" i="1" s="1"/>
  <c r="Q297" i="1" s="1"/>
  <c r="Q298" i="1" s="1"/>
  <c r="Q299" i="1" s="1"/>
  <c r="Q300" i="1" s="1"/>
  <c r="Q301" i="1" s="1"/>
  <c r="Q302" i="1" s="1"/>
  <c r="Q303" i="1" s="1"/>
  <c r="Q304" i="1" s="1"/>
  <c r="Q305" i="1" s="1"/>
  <c r="Q306" i="1" s="1"/>
  <c r="Q307" i="1" s="1"/>
  <c r="Q308" i="1" s="1"/>
  <c r="Q309" i="1" s="1"/>
  <c r="Q310" i="1" s="1"/>
  <c r="Q311" i="1" s="1"/>
  <c r="Q312" i="1" s="1"/>
  <c r="Q313" i="1" s="1"/>
  <c r="Q314" i="1" s="1"/>
  <c r="Q315" i="1" s="1"/>
  <c r="Q316" i="1" s="1"/>
  <c r="Q317" i="1" s="1"/>
  <c r="Q318" i="1" s="1"/>
  <c r="Q319" i="1" s="1"/>
  <c r="Q320" i="1" s="1"/>
  <c r="Q321" i="1" s="1"/>
  <c r="Q322" i="1" s="1"/>
  <c r="Q323" i="1" s="1"/>
  <c r="Q324" i="1" s="1"/>
  <c r="Q325" i="1" s="1"/>
  <c r="Q326" i="1" s="1"/>
  <c r="Q327" i="1" s="1"/>
  <c r="Q328" i="1" s="1"/>
  <c r="Q329" i="1" s="1"/>
  <c r="Q330" i="1" s="1"/>
  <c r="Q331" i="1" s="1"/>
  <c r="Q332" i="1" s="1"/>
  <c r="Q333" i="1" s="1"/>
  <c r="Q334" i="1" s="1"/>
  <c r="Q335" i="1" s="1"/>
  <c r="Q336" i="1" s="1"/>
  <c r="Q337" i="1" s="1"/>
  <c r="Q338" i="1" s="1"/>
  <c r="Q339" i="1" s="1"/>
  <c r="Q340" i="1" s="1"/>
  <c r="Q341" i="1" s="1"/>
  <c r="Q342" i="1" s="1"/>
  <c r="Q343" i="1" s="1"/>
  <c r="Q344" i="1" s="1"/>
  <c r="Q345" i="1" s="1"/>
  <c r="Q346" i="1" s="1"/>
  <c r="Q347" i="1" s="1"/>
  <c r="Q348" i="1" s="1"/>
  <c r="Q349" i="1" s="1"/>
  <c r="Q350" i="1" s="1"/>
  <c r="Q351" i="1" s="1"/>
  <c r="Q352" i="1" s="1"/>
  <c r="Q353" i="1" s="1"/>
  <c r="Q354" i="1" s="1"/>
  <c r="Q355" i="1" s="1"/>
  <c r="Q356" i="1" s="1"/>
  <c r="Q357" i="1" s="1"/>
  <c r="Q358" i="1" s="1"/>
  <c r="Q359" i="1" s="1"/>
  <c r="Q360" i="1" s="1"/>
  <c r="Q361" i="1" s="1"/>
  <c r="Q362" i="1" s="1"/>
  <c r="Q363" i="1" s="1"/>
  <c r="Q364" i="1" s="1"/>
  <c r="Q365" i="1" s="1"/>
  <c r="Q366" i="1" s="1"/>
  <c r="Q367" i="1" s="1"/>
  <c r="Q368" i="1" s="1"/>
  <c r="Q369" i="1" s="1"/>
  <c r="Q370" i="1" s="1"/>
  <c r="Q371" i="1" s="1"/>
  <c r="Q372" i="1" s="1"/>
  <c r="Q373" i="1" s="1"/>
  <c r="Q374" i="1" s="1"/>
  <c r="Q375" i="1" s="1"/>
  <c r="Q376" i="1" s="1"/>
  <c r="Q377" i="1" s="1"/>
  <c r="Q378" i="1" s="1"/>
  <c r="Q379" i="1" s="1"/>
  <c r="Q380" i="1" s="1"/>
  <c r="Q381" i="1" s="1"/>
  <c r="Q382" i="1" s="1"/>
  <c r="Q383" i="1" s="1"/>
  <c r="Q384" i="1" s="1"/>
  <c r="Q385" i="1" s="1"/>
  <c r="Q386" i="1" s="1"/>
  <c r="Q387" i="1" s="1"/>
  <c r="Q388" i="1" s="1"/>
  <c r="Q389" i="1" s="1"/>
  <c r="Q390" i="1" s="1"/>
  <c r="Q391" i="1" s="1"/>
  <c r="Q392" i="1" s="1"/>
  <c r="Q393" i="1" s="1"/>
  <c r="Q394" i="1" s="1"/>
  <c r="Q395" i="1" s="1"/>
  <c r="Q396" i="1" s="1"/>
  <c r="Q397" i="1" s="1"/>
  <c r="Q398" i="1" s="1"/>
  <c r="Q399" i="1" s="1"/>
  <c r="Q400" i="1" s="1"/>
  <c r="Q401" i="1" s="1"/>
  <c r="Q402" i="1" s="1"/>
  <c r="Q403" i="1" s="1"/>
  <c r="Q404" i="1" s="1"/>
  <c r="Q405" i="1" s="1"/>
  <c r="Q406" i="1" s="1"/>
  <c r="Q407" i="1" s="1"/>
  <c r="Q408" i="1" s="1"/>
  <c r="Q409" i="1" s="1"/>
  <c r="Q410" i="1" s="1"/>
  <c r="Q411" i="1" s="1"/>
  <c r="Q412" i="1" s="1"/>
  <c r="Q413" i="1" s="1"/>
  <c r="Q414" i="1" s="1"/>
  <c r="Q415" i="1" s="1"/>
  <c r="Q416" i="1" s="1"/>
  <c r="Q417" i="1" s="1"/>
  <c r="Q418" i="1" s="1"/>
  <c r="Q419" i="1" s="1"/>
  <c r="Q420" i="1" s="1"/>
  <c r="Q421" i="1" s="1"/>
  <c r="Q422" i="1" s="1"/>
  <c r="Q423" i="1" s="1"/>
  <c r="Q424" i="1" s="1"/>
  <c r="Q425" i="1" s="1"/>
  <c r="Q426" i="1" s="1"/>
  <c r="Q427" i="1" s="1"/>
  <c r="Q428" i="1" s="1"/>
  <c r="Q429" i="1" s="1"/>
  <c r="Q430" i="1" s="1"/>
  <c r="Q431" i="1" s="1"/>
  <c r="Q432" i="1" s="1"/>
  <c r="Q433" i="1" s="1"/>
  <c r="Q434" i="1" s="1"/>
  <c r="Q435" i="1" s="1"/>
  <c r="Q436" i="1" s="1"/>
  <c r="Q437" i="1" s="1"/>
  <c r="Q438" i="1" s="1"/>
  <c r="Q439" i="1" s="1"/>
  <c r="Q440" i="1" s="1"/>
  <c r="Q441" i="1" s="1"/>
  <c r="Q442" i="1" s="1"/>
  <c r="Q443" i="1" s="1"/>
  <c r="Q444" i="1" s="1"/>
  <c r="Q445" i="1" s="1"/>
  <c r="Q446" i="1" s="1"/>
  <c r="Q447" i="1" s="1"/>
  <c r="Q448" i="1" s="1"/>
  <c r="Q449" i="1" s="1"/>
  <c r="Q450" i="1" s="1"/>
  <c r="Q451" i="1" s="1"/>
  <c r="Q452" i="1" s="1"/>
  <c r="Q453" i="1" s="1"/>
  <c r="Q454" i="1" s="1"/>
  <c r="Q455" i="1" s="1"/>
  <c r="Q456" i="1" s="1"/>
  <c r="Q457" i="1" s="1"/>
  <c r="Q458" i="1" s="1"/>
  <c r="Q459" i="1" s="1"/>
  <c r="Q460" i="1" s="1"/>
  <c r="Q461" i="1" s="1"/>
  <c r="Q462" i="1" s="1"/>
  <c r="Q463" i="1" s="1"/>
  <c r="Q464" i="1" s="1"/>
  <c r="Q465" i="1" s="1"/>
  <c r="Q466" i="1" s="1"/>
  <c r="Q467" i="1" s="1"/>
  <c r="Q468" i="1" s="1"/>
  <c r="Q469" i="1" s="1"/>
  <c r="Q470" i="1" s="1"/>
  <c r="Q471" i="1" s="1"/>
  <c r="Q472" i="1" s="1"/>
  <c r="Q473" i="1" s="1"/>
  <c r="Q474" i="1" s="1"/>
  <c r="Q475" i="1" s="1"/>
  <c r="Q476" i="1" s="1"/>
  <c r="Q477" i="1" s="1"/>
  <c r="Q478" i="1" s="1"/>
  <c r="Q479" i="1" s="1"/>
  <c r="Q480" i="1" s="1"/>
  <c r="Q481" i="1" s="1"/>
  <c r="Q482" i="1" s="1"/>
  <c r="Q483" i="1" s="1"/>
  <c r="Q484" i="1" s="1"/>
  <c r="Q485" i="1" s="1"/>
  <c r="Q486" i="1" s="1"/>
  <c r="Q487" i="1" s="1"/>
  <c r="Q488" i="1" s="1"/>
  <c r="Q489" i="1" s="1"/>
  <c r="Q490" i="1" s="1"/>
  <c r="Q491" i="1" s="1"/>
  <c r="Q492" i="1" s="1"/>
  <c r="Q493" i="1" s="1"/>
  <c r="Q494" i="1" s="1"/>
  <c r="Q495" i="1" s="1"/>
  <c r="Q496" i="1" s="1"/>
  <c r="Q497" i="1" s="1"/>
  <c r="Q498" i="1" s="1"/>
  <c r="Q499" i="1" s="1"/>
  <c r="Q500" i="1" s="1"/>
  <c r="Q501" i="1" s="1"/>
  <c r="Q502" i="1" s="1"/>
  <c r="Q503" i="1" s="1"/>
  <c r="Q504" i="1" s="1"/>
  <c r="Q505" i="1" s="1"/>
  <c r="Q506" i="1" s="1"/>
  <c r="Q507" i="1" s="1"/>
  <c r="Q508" i="1" s="1"/>
  <c r="Q509" i="1" s="1"/>
  <c r="Q510" i="1" s="1"/>
  <c r="Q511" i="1" s="1"/>
  <c r="Q512" i="1" s="1"/>
  <c r="Q513" i="1" s="1"/>
  <c r="Q514" i="1" s="1"/>
  <c r="Q515" i="1" s="1"/>
  <c r="Q516" i="1" s="1"/>
  <c r="Q517" i="1" s="1"/>
  <c r="Q518" i="1" s="1"/>
  <c r="Q519" i="1" s="1"/>
  <c r="Q520" i="1" s="1"/>
  <c r="Q521" i="1" s="1"/>
  <c r="Q522" i="1" s="1"/>
  <c r="Q523" i="1" s="1"/>
  <c r="Q524" i="1" s="1"/>
  <c r="Q525" i="1" s="1"/>
  <c r="Q526" i="1" s="1"/>
  <c r="Q527" i="1" s="1"/>
  <c r="Q528" i="1" s="1"/>
  <c r="Q529" i="1" s="1"/>
  <c r="Q530" i="1" s="1"/>
  <c r="Q531" i="1" s="1"/>
  <c r="Q532" i="1" s="1"/>
  <c r="Q533" i="1" s="1"/>
  <c r="Q534" i="1" s="1"/>
  <c r="Q535" i="1" s="1"/>
  <c r="Q536" i="1" s="1"/>
  <c r="Q537" i="1" s="1"/>
  <c r="Q538" i="1" s="1"/>
  <c r="Q539" i="1" s="1"/>
  <c r="Q540" i="1" s="1"/>
  <c r="Q541" i="1" s="1"/>
  <c r="Q542" i="1" s="1"/>
  <c r="Q543" i="1" s="1"/>
  <c r="Q544" i="1" s="1"/>
  <c r="Q545" i="1" s="1"/>
  <c r="Q546" i="1" s="1"/>
  <c r="Q547" i="1" s="1"/>
  <c r="Q548" i="1" s="1"/>
  <c r="Q549" i="1" s="1"/>
  <c r="Q550" i="1" s="1"/>
  <c r="Q551" i="1" s="1"/>
  <c r="Q552" i="1" s="1"/>
  <c r="Q553" i="1" s="1"/>
  <c r="Q554" i="1" s="1"/>
  <c r="Q555" i="1" s="1"/>
  <c r="Q556" i="1" s="1"/>
  <c r="Q557" i="1" s="1"/>
  <c r="Q558" i="1" s="1"/>
  <c r="Q559" i="1" s="1"/>
  <c r="Q560" i="1" s="1"/>
  <c r="Q561" i="1" s="1"/>
  <c r="Q562" i="1" s="1"/>
  <c r="Q563" i="1" s="1"/>
  <c r="Q564" i="1" s="1"/>
  <c r="Q565" i="1" s="1"/>
  <c r="Q566" i="1" s="1"/>
  <c r="Q567" i="1" s="1"/>
  <c r="Q568" i="1" s="1"/>
  <c r="Q569" i="1" s="1"/>
  <c r="Q570" i="1" s="1"/>
  <c r="Q571" i="1" s="1"/>
  <c r="Q572" i="1" s="1"/>
  <c r="Q573" i="1" s="1"/>
  <c r="Q574" i="1" s="1"/>
  <c r="Q575" i="1" s="1"/>
  <c r="Q576" i="1" s="1"/>
  <c r="Q577" i="1" s="1"/>
  <c r="Q578" i="1" s="1"/>
  <c r="Q579" i="1" s="1"/>
  <c r="Q580" i="1" s="1"/>
  <c r="Q581" i="1" s="1"/>
  <c r="Q582" i="1" s="1"/>
  <c r="Q583" i="1" s="1"/>
  <c r="Q584" i="1" s="1"/>
  <c r="Q585" i="1" s="1"/>
  <c r="Q586" i="1" s="1"/>
  <c r="Q587" i="1" s="1"/>
  <c r="Q588" i="1" s="1"/>
  <c r="Q589" i="1" s="1"/>
  <c r="Q590" i="1" s="1"/>
  <c r="Q591" i="1" s="1"/>
  <c r="Q592" i="1" s="1"/>
  <c r="Q593" i="1" s="1"/>
  <c r="Q594" i="1" s="1"/>
  <c r="Q595" i="1" s="1"/>
  <c r="Q596" i="1" s="1"/>
  <c r="Q597" i="1" s="1"/>
  <c r="Q598" i="1" s="1"/>
  <c r="Q599" i="1" s="1"/>
  <c r="Q600" i="1" s="1"/>
  <c r="Q601" i="1" s="1"/>
  <c r="Q602" i="1" s="1"/>
  <c r="Q603" i="1" s="1"/>
  <c r="Q604" i="1" s="1"/>
  <c r="Q605" i="1" s="1"/>
  <c r="Q606" i="1" s="1"/>
  <c r="P126" i="1"/>
  <c r="O126" i="1" s="1"/>
  <c r="G105" i="1"/>
  <c r="F105" i="1" s="1"/>
  <c r="I105" i="1"/>
  <c r="D107" i="1"/>
  <c r="E107" i="1" s="1"/>
  <c r="M110" i="1"/>
  <c r="N110" i="1" s="1"/>
  <c r="G106" i="1" l="1"/>
  <c r="H106" i="1" s="1"/>
  <c r="F106" i="1"/>
  <c r="H105" i="1"/>
  <c r="L110" i="1"/>
  <c r="C107" i="1"/>
  <c r="J106" i="1"/>
  <c r="K106" i="1" s="1"/>
  <c r="I106" i="1"/>
  <c r="J107" i="1" l="1"/>
  <c r="I107" i="1" s="1"/>
  <c r="K107" i="1"/>
  <c r="D108" i="1"/>
  <c r="E108" i="1"/>
  <c r="C108" i="1"/>
  <c r="M111" i="1"/>
  <c r="N111" i="1" s="1"/>
  <c r="L111" i="1"/>
  <c r="G107" i="1"/>
  <c r="F107" i="1"/>
  <c r="H107" i="1"/>
  <c r="J108" i="1" l="1"/>
  <c r="K108" i="1" s="1"/>
  <c r="I108" i="1"/>
  <c r="G108" i="1"/>
  <c r="H108" i="1" s="1"/>
  <c r="M112" i="1"/>
  <c r="N112" i="1" s="1"/>
  <c r="L112" i="1"/>
  <c r="D109" i="1"/>
  <c r="E109" i="1" s="1"/>
  <c r="C109" i="1"/>
  <c r="D110" i="1" l="1"/>
  <c r="C110" i="1"/>
  <c r="E110" i="1"/>
  <c r="M113" i="1"/>
  <c r="L113" i="1"/>
  <c r="N113" i="1"/>
  <c r="F108" i="1"/>
  <c r="J109" i="1"/>
  <c r="K109" i="1" s="1"/>
  <c r="I109" i="1"/>
  <c r="J110" i="1" l="1"/>
  <c r="K110" i="1" s="1"/>
  <c r="I110" i="1"/>
  <c r="D111" i="1"/>
  <c r="C111" i="1" s="1"/>
  <c r="E111" i="1"/>
  <c r="G109" i="1"/>
  <c r="F109" i="1" s="1"/>
  <c r="M114" i="1"/>
  <c r="N114" i="1" s="1"/>
  <c r="L114" i="1"/>
  <c r="G110" i="1" l="1"/>
  <c r="F110" i="1" s="1"/>
  <c r="D112" i="1"/>
  <c r="C112" i="1" s="1"/>
  <c r="AF14" i="1"/>
  <c r="M115" i="1"/>
  <c r="N115" i="1" s="1"/>
  <c r="L115" i="1"/>
  <c r="H109" i="1"/>
  <c r="J111" i="1"/>
  <c r="K111" i="1" s="1"/>
  <c r="I111" i="1"/>
  <c r="D113" i="1" l="1"/>
  <c r="C113" i="1" s="1"/>
  <c r="G111" i="1"/>
  <c r="F111" i="1" s="1"/>
  <c r="H111" i="1"/>
  <c r="J112" i="1"/>
  <c r="K112" i="1" s="1"/>
  <c r="I112" i="1"/>
  <c r="M116" i="1"/>
  <c r="L116" i="1" s="1"/>
  <c r="N116" i="1"/>
  <c r="E112" i="1"/>
  <c r="H110" i="1"/>
  <c r="M117" i="1" l="1"/>
  <c r="L117" i="1" s="1"/>
  <c r="N117" i="1"/>
  <c r="G112" i="1"/>
  <c r="F112" i="1"/>
  <c r="H112" i="1"/>
  <c r="D114" i="1"/>
  <c r="C114" i="1"/>
  <c r="E114" i="1"/>
  <c r="J113" i="1"/>
  <c r="K113" i="1" s="1"/>
  <c r="I113" i="1"/>
  <c r="E113" i="1"/>
  <c r="M118" i="1" l="1"/>
  <c r="L118" i="1" s="1"/>
  <c r="J114" i="1"/>
  <c r="I114" i="1"/>
  <c r="K114" i="1"/>
  <c r="D115" i="1"/>
  <c r="C115" i="1"/>
  <c r="E115" i="1"/>
  <c r="T14" i="1"/>
  <c r="G113" i="1"/>
  <c r="H113" i="1" s="1"/>
  <c r="M119" i="1" l="1"/>
  <c r="N119" i="1" s="1"/>
  <c r="L119" i="1"/>
  <c r="F113" i="1"/>
  <c r="D116" i="1"/>
  <c r="C116" i="1"/>
  <c r="E116" i="1"/>
  <c r="J115" i="1"/>
  <c r="AB14" i="1"/>
  <c r="K115" i="1"/>
  <c r="I115" i="1"/>
  <c r="N118" i="1"/>
  <c r="J116" i="1" l="1"/>
  <c r="I116" i="1" s="1"/>
  <c r="D117" i="1"/>
  <c r="E117" i="1" s="1"/>
  <c r="G114" i="1"/>
  <c r="H114" i="1" s="1"/>
  <c r="F114" i="1"/>
  <c r="M120" i="1"/>
  <c r="N120" i="1" s="1"/>
  <c r="L120" i="1"/>
  <c r="J117" i="1" l="1"/>
  <c r="K117" i="1" s="1"/>
  <c r="M121" i="1"/>
  <c r="N121" i="1" s="1"/>
  <c r="L121" i="1"/>
  <c r="G115" i="1"/>
  <c r="H115" i="1" s="1"/>
  <c r="F115" i="1"/>
  <c r="X14" i="1"/>
  <c r="K116" i="1"/>
  <c r="C117" i="1"/>
  <c r="D118" i="1" l="1"/>
  <c r="E118" i="1" s="1"/>
  <c r="G116" i="1"/>
  <c r="H116" i="1" s="1"/>
  <c r="F116" i="1"/>
  <c r="M122" i="1"/>
  <c r="L122" i="1" s="1"/>
  <c r="N122" i="1"/>
  <c r="I117" i="1"/>
  <c r="M123" i="1" l="1"/>
  <c r="L123" i="1"/>
  <c r="N123" i="1"/>
  <c r="J118" i="1"/>
  <c r="I118" i="1" s="1"/>
  <c r="G117" i="1"/>
  <c r="H117" i="1" s="1"/>
  <c r="F117" i="1"/>
  <c r="C118" i="1"/>
  <c r="J119" i="1" l="1"/>
  <c r="K119" i="1" s="1"/>
  <c r="I119" i="1"/>
  <c r="D119" i="1"/>
  <c r="E119" i="1"/>
  <c r="C119" i="1"/>
  <c r="G118" i="1"/>
  <c r="H118" i="1" s="1"/>
  <c r="F118" i="1"/>
  <c r="K118" i="1"/>
  <c r="M124" i="1"/>
  <c r="N124" i="1" s="1"/>
  <c r="L124" i="1" l="1"/>
  <c r="G119" i="1"/>
  <c r="F119" i="1" s="1"/>
  <c r="H119" i="1"/>
  <c r="D120" i="1"/>
  <c r="E120" i="1" s="1"/>
  <c r="C120" i="1"/>
  <c r="J120" i="1"/>
  <c r="K120" i="1" s="1"/>
  <c r="I120" i="1"/>
  <c r="G120" i="1" l="1"/>
  <c r="F120" i="1" s="1"/>
  <c r="H120" i="1"/>
  <c r="J121" i="1"/>
  <c r="K121" i="1" s="1"/>
  <c r="I121" i="1"/>
  <c r="D121" i="1"/>
  <c r="E121" i="1"/>
  <c r="C121" i="1"/>
  <c r="M125" i="1"/>
  <c r="L125" i="1"/>
  <c r="N125" i="1"/>
  <c r="G121" i="1" l="1"/>
  <c r="H121" i="1" s="1"/>
  <c r="F121" i="1"/>
  <c r="J122" i="1"/>
  <c r="I122" i="1" s="1"/>
  <c r="M126" i="1"/>
  <c r="L126" i="1"/>
  <c r="AF15" i="1" s="1"/>
  <c r="E122" i="1"/>
  <c r="D122" i="1"/>
  <c r="C122" i="1"/>
  <c r="J123" i="1" l="1"/>
  <c r="K123" i="1" s="1"/>
  <c r="I123" i="1"/>
  <c r="D123" i="1"/>
  <c r="C123" i="1" s="1"/>
  <c r="AG15" i="1" a="1"/>
  <c r="AG15" i="1" s="1"/>
  <c r="AG7" i="1" a="1"/>
  <c r="AG7" i="1" s="1"/>
  <c r="AG10" i="1" a="1"/>
  <c r="AG10" i="1" s="1"/>
  <c r="AG6" i="1" a="1"/>
  <c r="AG6" i="1" s="1"/>
  <c r="AI6" i="1" s="1"/>
  <c r="AG14" i="1" a="1"/>
  <c r="AG14" i="1" s="1"/>
  <c r="AG11" i="1" a="1"/>
  <c r="AG11" i="1" s="1"/>
  <c r="AG12" i="1" a="1"/>
  <c r="AG12" i="1" s="1"/>
  <c r="AG9" i="1" a="1"/>
  <c r="AG9" i="1" s="1"/>
  <c r="AG13" i="1" a="1"/>
  <c r="AG13" i="1" s="1"/>
  <c r="AG8" i="1" a="1"/>
  <c r="AG8" i="1" s="1"/>
  <c r="N126" i="1"/>
  <c r="AH6" i="1" s="1" a="1"/>
  <c r="AH6" i="1" s="1"/>
  <c r="AH7" i="1" s="1" a="1"/>
  <c r="AH7" i="1" s="1"/>
  <c r="AH8" i="1" s="1" a="1"/>
  <c r="AH8" i="1" s="1"/>
  <c r="AH9" i="1" s="1" a="1"/>
  <c r="AH9" i="1" s="1"/>
  <c r="AH10" i="1" s="1" a="1"/>
  <c r="AH10" i="1" s="1"/>
  <c r="AH11" i="1" s="1" a="1"/>
  <c r="AH11" i="1" s="1"/>
  <c r="AH12" i="1" s="1" a="1"/>
  <c r="AH12" i="1" s="1"/>
  <c r="AH13" i="1" s="1" a="1"/>
  <c r="AH13" i="1" s="1"/>
  <c r="AH14" i="1" s="1" a="1"/>
  <c r="AH14" i="1" s="1"/>
  <c r="AH15" i="1" s="1" a="1"/>
  <c r="AH15" i="1" s="1"/>
  <c r="AH16" i="1" s="1" a="1"/>
  <c r="AH16" i="1" s="1"/>
  <c r="AH17" i="1" s="1" a="1"/>
  <c r="AH17" i="1" s="1"/>
  <c r="AH18" i="1" s="1" a="1"/>
  <c r="AH18" i="1" s="1"/>
  <c r="AH19" i="1" s="1" a="1"/>
  <c r="AH19" i="1" s="1"/>
  <c r="AH20" i="1" s="1" a="1"/>
  <c r="AH20" i="1" s="1"/>
  <c r="AH21" i="1" s="1" a="1"/>
  <c r="AH21" i="1" s="1"/>
  <c r="AH22" i="1" s="1" a="1"/>
  <c r="AH22" i="1" s="1"/>
  <c r="AH23" i="1" s="1" a="1"/>
  <c r="AH23" i="1" s="1"/>
  <c r="AH24" i="1" s="1" a="1"/>
  <c r="AH24" i="1" s="1"/>
  <c r="AH25" i="1" s="1" a="1"/>
  <c r="AH25" i="1" s="1"/>
  <c r="AH26" i="1" s="1" a="1"/>
  <c r="AH26" i="1" s="1"/>
  <c r="AH27" i="1" s="1" a="1"/>
  <c r="AH27" i="1" s="1"/>
  <c r="AH28" i="1" s="1" a="1"/>
  <c r="AH28" i="1" s="1"/>
  <c r="AH29" i="1" s="1" a="1"/>
  <c r="AH29" i="1" s="1"/>
  <c r="AH30" i="1" s="1" a="1"/>
  <c r="AH30" i="1" s="1"/>
  <c r="AH31" i="1" s="1" a="1"/>
  <c r="AH31" i="1" s="1"/>
  <c r="AH32" i="1" s="1" a="1"/>
  <c r="AH32" i="1" s="1"/>
  <c r="AH33" i="1" s="1" a="1"/>
  <c r="AH33" i="1" s="1"/>
  <c r="AH34" i="1" s="1" a="1"/>
  <c r="AH34" i="1" s="1"/>
  <c r="AH35" i="1" s="1" a="1"/>
  <c r="AH35" i="1" s="1"/>
  <c r="AH36" i="1" s="1" a="1"/>
  <c r="AH36" i="1" s="1"/>
  <c r="AH37" i="1" s="1" a="1"/>
  <c r="AH37" i="1" s="1"/>
  <c r="AH38" i="1" s="1" a="1"/>
  <c r="AH38" i="1" s="1"/>
  <c r="AH39" i="1" s="1" a="1"/>
  <c r="AH39" i="1" s="1"/>
  <c r="AH40" i="1" s="1" a="1"/>
  <c r="AH40" i="1" s="1"/>
  <c r="AH41" i="1" s="1" a="1"/>
  <c r="AH41" i="1" s="1"/>
  <c r="AH42" i="1" s="1" a="1"/>
  <c r="AH42" i="1" s="1"/>
  <c r="AH43" i="1" s="1" a="1"/>
  <c r="AH43" i="1" s="1"/>
  <c r="AH44" i="1" s="1" a="1"/>
  <c r="AH44" i="1" s="1"/>
  <c r="AH45" i="1" s="1" a="1"/>
  <c r="AH45" i="1" s="1"/>
  <c r="AH46" i="1" s="1" a="1"/>
  <c r="AH46" i="1" s="1"/>
  <c r="AH47" i="1" s="1" a="1"/>
  <c r="AH47" i="1" s="1"/>
  <c r="AH48" i="1" s="1" a="1"/>
  <c r="AH48" i="1" s="1"/>
  <c r="AH49" i="1" s="1" a="1"/>
  <c r="AH49" i="1" s="1"/>
  <c r="AH50" i="1" s="1" a="1"/>
  <c r="AH50" i="1" s="1"/>
  <c r="AH51" i="1" s="1" a="1"/>
  <c r="AH51" i="1" s="1"/>
  <c r="AH52" i="1" s="1" a="1"/>
  <c r="AH52" i="1" s="1"/>
  <c r="AH53" i="1" s="1" a="1"/>
  <c r="AH53" i="1" s="1"/>
  <c r="AH54" i="1" s="1" a="1"/>
  <c r="AH54" i="1" s="1"/>
  <c r="AH55" i="1" s="1" a="1"/>
  <c r="AH55" i="1" s="1"/>
  <c r="K122" i="1"/>
  <c r="G122" i="1"/>
  <c r="H122" i="1" s="1"/>
  <c r="D124" i="1" l="1"/>
  <c r="C124" i="1" s="1"/>
  <c r="F122" i="1"/>
  <c r="AI7" i="1"/>
  <c r="AI8" i="1" s="1"/>
  <c r="AI9" i="1" s="1"/>
  <c r="AI10" i="1" s="1"/>
  <c r="AI11" i="1" s="1"/>
  <c r="AI12" i="1" s="1"/>
  <c r="AI13" i="1" s="1"/>
  <c r="AI14" i="1" s="1"/>
  <c r="AI15" i="1" s="1"/>
  <c r="E123" i="1"/>
  <c r="J124" i="1"/>
  <c r="K124" i="1" s="1"/>
  <c r="I124" i="1"/>
  <c r="D125" i="1" l="1"/>
  <c r="C125" i="1"/>
  <c r="E125" i="1"/>
  <c r="J125" i="1"/>
  <c r="I125" i="1"/>
  <c r="K125" i="1"/>
  <c r="G123" i="1"/>
  <c r="F123" i="1"/>
  <c r="H123" i="1"/>
  <c r="E124" i="1"/>
  <c r="G124" i="1" l="1"/>
  <c r="F124" i="1" s="1"/>
  <c r="J126" i="1"/>
  <c r="I126" i="1" s="1"/>
  <c r="AB15" i="1" s="1"/>
  <c r="D126" i="1"/>
  <c r="C126" i="1"/>
  <c r="T15" i="1" s="1"/>
  <c r="G125" i="1" l="1"/>
  <c r="H125" i="1" s="1"/>
  <c r="U11" i="1" a="1"/>
  <c r="U11" i="1" s="1"/>
  <c r="U9" i="1" a="1"/>
  <c r="U9" i="1" s="1"/>
  <c r="U15" i="1" a="1"/>
  <c r="U15" i="1" s="1"/>
  <c r="U12" i="1" a="1"/>
  <c r="U12" i="1" s="1"/>
  <c r="U14" i="1" a="1"/>
  <c r="U14" i="1" s="1"/>
  <c r="U8" i="1" a="1"/>
  <c r="U8" i="1" s="1"/>
  <c r="U10" i="1" a="1"/>
  <c r="U10" i="1" s="1"/>
  <c r="U7" i="1" a="1"/>
  <c r="U7" i="1" s="1"/>
  <c r="U6" i="1" a="1"/>
  <c r="U6" i="1" s="1"/>
  <c r="W6" i="1" s="1"/>
  <c r="U13" i="1" a="1"/>
  <c r="U13" i="1" s="1"/>
  <c r="H124" i="1"/>
  <c r="E126" i="1"/>
  <c r="V6" i="1" s="1" a="1"/>
  <c r="V6" i="1" s="1"/>
  <c r="V7" i="1" s="1" a="1"/>
  <c r="V7" i="1" s="1"/>
  <c r="V8" i="1" s="1" a="1"/>
  <c r="V8" i="1" s="1"/>
  <c r="V9" i="1" s="1" a="1"/>
  <c r="V9" i="1" s="1"/>
  <c r="V10" i="1" s="1" a="1"/>
  <c r="V10" i="1" s="1"/>
  <c r="V11" i="1" s="1" a="1"/>
  <c r="V11" i="1" s="1"/>
  <c r="V12" i="1" s="1" a="1"/>
  <c r="V12" i="1" s="1"/>
  <c r="V13" i="1" s="1" a="1"/>
  <c r="V13" i="1" s="1"/>
  <c r="V14" i="1" s="1" a="1"/>
  <c r="V14" i="1" s="1"/>
  <c r="V15" i="1" s="1" a="1"/>
  <c r="V15" i="1" s="1"/>
  <c r="V16" i="1" s="1" a="1"/>
  <c r="V16" i="1" s="1"/>
  <c r="AC13" i="1" a="1"/>
  <c r="AC13" i="1" s="1"/>
  <c r="AC10" i="1" a="1"/>
  <c r="AC10" i="1" s="1"/>
  <c r="AC12" i="1" a="1"/>
  <c r="AC12" i="1" s="1"/>
  <c r="AC9" i="1" a="1"/>
  <c r="AC9" i="1" s="1"/>
  <c r="AC11" i="1" a="1"/>
  <c r="AC11" i="1" s="1"/>
  <c r="AC14" i="1" a="1"/>
  <c r="AC14" i="1" s="1"/>
  <c r="AC8" i="1" a="1"/>
  <c r="AC8" i="1" s="1"/>
  <c r="AC15" i="1" a="1"/>
  <c r="AC15" i="1" s="1"/>
  <c r="AC6" i="1" a="1"/>
  <c r="AC6" i="1" s="1"/>
  <c r="AE6" i="1" s="1"/>
  <c r="AC7" i="1" a="1"/>
  <c r="AC7" i="1" s="1"/>
  <c r="K126" i="1"/>
  <c r="AD6" i="1" s="1" a="1"/>
  <c r="AD6" i="1" s="1"/>
  <c r="AD7" i="1" s="1" a="1"/>
  <c r="AD7" i="1" s="1"/>
  <c r="AD8" i="1" s="1" a="1"/>
  <c r="AD8" i="1" s="1"/>
  <c r="AD9" i="1" s="1" a="1"/>
  <c r="AD9" i="1" s="1"/>
  <c r="AD10" i="1" s="1" a="1"/>
  <c r="AD10" i="1" s="1"/>
  <c r="AD11" i="1" s="1" a="1"/>
  <c r="AD11" i="1" s="1"/>
  <c r="AD12" i="1" s="1" a="1"/>
  <c r="AD12" i="1" s="1"/>
  <c r="AD13" i="1" s="1" a="1"/>
  <c r="AD13" i="1" s="1"/>
  <c r="AD14" i="1" s="1" a="1"/>
  <c r="AD14" i="1" s="1"/>
  <c r="AD15" i="1" s="1" a="1"/>
  <c r="AD15" i="1" s="1"/>
  <c r="AD16" i="1" s="1" a="1"/>
  <c r="AD16" i="1" s="1"/>
  <c r="AD17" i="1" s="1" a="1"/>
  <c r="AD17" i="1" s="1"/>
  <c r="AD18" i="1" s="1" a="1"/>
  <c r="AD18" i="1" s="1"/>
  <c r="AD19" i="1" s="1" a="1"/>
  <c r="AD19" i="1" s="1"/>
  <c r="AD20" i="1" s="1" a="1"/>
  <c r="AD20" i="1" s="1"/>
  <c r="AD21" i="1" s="1" a="1"/>
  <c r="AD21" i="1" s="1"/>
  <c r="AD22" i="1" s="1" a="1"/>
  <c r="AD22" i="1" s="1"/>
  <c r="AD23" i="1" s="1" a="1"/>
  <c r="AD23" i="1" s="1"/>
  <c r="AD24" i="1" s="1" a="1"/>
  <c r="AD24" i="1" s="1"/>
  <c r="AD25" i="1" s="1" a="1"/>
  <c r="AD25" i="1" s="1"/>
  <c r="AD26" i="1" s="1" a="1"/>
  <c r="AD26" i="1" s="1"/>
  <c r="AD27" i="1" s="1" a="1"/>
  <c r="AD27" i="1" s="1"/>
  <c r="AD28" i="1" s="1" a="1"/>
  <c r="AD28" i="1" s="1"/>
  <c r="AD29" i="1" s="1" a="1"/>
  <c r="AD29" i="1" s="1"/>
  <c r="AD30" i="1" s="1" a="1"/>
  <c r="AD30" i="1" s="1"/>
  <c r="AD31" i="1" s="1" a="1"/>
  <c r="AD31" i="1" s="1"/>
  <c r="AD32" i="1" s="1" a="1"/>
  <c r="AD32" i="1" s="1"/>
  <c r="AD33" i="1" s="1" a="1"/>
  <c r="AD33" i="1" s="1"/>
  <c r="AD34" i="1" s="1" a="1"/>
  <c r="AD34" i="1" s="1"/>
  <c r="AD35" i="1" s="1" a="1"/>
  <c r="AD35" i="1" s="1"/>
  <c r="AD36" i="1" s="1" a="1"/>
  <c r="AD36" i="1" s="1"/>
  <c r="AD37" i="1" s="1" a="1"/>
  <c r="AD37" i="1" s="1"/>
  <c r="AD38" i="1" s="1" a="1"/>
  <c r="AD38" i="1" s="1"/>
  <c r="AD39" i="1" s="1" a="1"/>
  <c r="AD39" i="1" s="1"/>
  <c r="AD40" i="1" s="1" a="1"/>
  <c r="AD40" i="1" s="1"/>
  <c r="AD41" i="1" s="1" a="1"/>
  <c r="AD41" i="1" s="1"/>
  <c r="AD42" i="1" s="1" a="1"/>
  <c r="AD42" i="1" s="1"/>
  <c r="AD43" i="1" s="1" a="1"/>
  <c r="AD43" i="1" s="1"/>
  <c r="AD44" i="1" s="1" a="1"/>
  <c r="AD44" i="1" s="1"/>
  <c r="AD45" i="1" s="1" a="1"/>
  <c r="AD45" i="1" s="1"/>
  <c r="AD46" i="1" s="1" a="1"/>
  <c r="AD46" i="1" s="1"/>
  <c r="AD47" i="1" s="1" a="1"/>
  <c r="AD47" i="1" s="1"/>
  <c r="AD48" i="1" s="1" a="1"/>
  <c r="AD48" i="1" s="1"/>
  <c r="AD49" i="1" s="1" a="1"/>
  <c r="AD49" i="1" s="1"/>
  <c r="AD50" i="1" s="1" a="1"/>
  <c r="AD50" i="1" s="1"/>
  <c r="AD51" i="1" s="1" a="1"/>
  <c r="AD51" i="1" s="1"/>
  <c r="AD52" i="1" s="1" a="1"/>
  <c r="AD52" i="1" s="1"/>
  <c r="AD53" i="1" s="1" a="1"/>
  <c r="AD53" i="1" s="1"/>
  <c r="AD54" i="1" s="1" a="1"/>
  <c r="AD54" i="1" s="1"/>
  <c r="AD55" i="1" s="1" a="1"/>
  <c r="AD55" i="1" s="1"/>
  <c r="V17" i="1" l="1" a="1"/>
  <c r="V17" i="1" s="1"/>
  <c r="AL16" i="1"/>
  <c r="W7" i="1"/>
  <c r="AL6" i="1"/>
  <c r="AE7" i="1"/>
  <c r="AE8" i="1" s="1"/>
  <c r="AE9" i="1" s="1"/>
  <c r="AE10" i="1" s="1"/>
  <c r="AE11" i="1" s="1"/>
  <c r="AE12" i="1" s="1"/>
  <c r="AE13" i="1" s="1"/>
  <c r="AE14" i="1" s="1"/>
  <c r="AE15" i="1" s="1"/>
  <c r="F125" i="1"/>
  <c r="G126" i="1" l="1"/>
  <c r="F126" i="1"/>
  <c r="X15" i="1" s="1"/>
  <c r="AL7" i="1"/>
  <c r="W8" i="1"/>
  <c r="V18" i="1" a="1"/>
  <c r="V18" i="1" s="1"/>
  <c r="AL17" i="1"/>
  <c r="AL18" i="1" l="1"/>
  <c r="V19" i="1" a="1"/>
  <c r="V19" i="1" s="1"/>
  <c r="AL8" i="1"/>
  <c r="W9" i="1"/>
  <c r="Y13" i="1" a="1"/>
  <c r="Y13" i="1" s="1"/>
  <c r="Y10" i="1" a="1"/>
  <c r="Y10" i="1" s="1"/>
  <c r="Y11" i="1" a="1"/>
  <c r="Y11" i="1" s="1"/>
  <c r="Y15" i="1" a="1"/>
  <c r="Y15" i="1" s="1"/>
  <c r="Y12" i="1" a="1"/>
  <c r="Y12" i="1" s="1"/>
  <c r="Y7" i="1" a="1"/>
  <c r="Y7" i="1" s="1"/>
  <c r="Y8" i="1" a="1"/>
  <c r="Y8" i="1" s="1"/>
  <c r="Y9" i="1" a="1"/>
  <c r="Y9" i="1" s="1"/>
  <c r="Y14" i="1" a="1"/>
  <c r="Y14" i="1" s="1"/>
  <c r="Y6" i="1" a="1"/>
  <c r="Y6" i="1" s="1"/>
  <c r="AA6" i="1" s="1"/>
  <c r="AA7" i="1" s="1"/>
  <c r="AA8" i="1" s="1"/>
  <c r="AA9" i="1" s="1"/>
  <c r="AA10" i="1" s="1"/>
  <c r="AA11" i="1" s="1"/>
  <c r="H126" i="1"/>
  <c r="Z6" i="1" s="1" a="1"/>
  <c r="Z6" i="1" s="1"/>
  <c r="Z7" i="1" s="1" a="1"/>
  <c r="Z7" i="1" s="1"/>
  <c r="Z8" i="1" s="1" a="1"/>
  <c r="Z8" i="1" s="1"/>
  <c r="Z9" i="1" s="1" a="1"/>
  <c r="Z9" i="1" s="1"/>
  <c r="Z10" i="1" s="1" a="1"/>
  <c r="Z10" i="1" s="1"/>
  <c r="Z11" i="1" s="1" a="1"/>
  <c r="Z11" i="1" s="1"/>
  <c r="Z12" i="1" s="1" a="1"/>
  <c r="Z12" i="1" s="1"/>
  <c r="Z13" i="1" s="1" a="1"/>
  <c r="Z13" i="1" s="1"/>
  <c r="Z14" i="1" s="1" a="1"/>
  <c r="Z14" i="1" s="1"/>
  <c r="Z15" i="1" s="1" a="1"/>
  <c r="Z15" i="1" s="1"/>
  <c r="Z16" i="1" s="1" a="1"/>
  <c r="Z16" i="1" s="1"/>
  <c r="Z17" i="1" s="1" a="1"/>
  <c r="Z17" i="1" s="1"/>
  <c r="Z18" i="1" s="1" a="1"/>
  <c r="Z18" i="1" s="1"/>
  <c r="Z19" i="1" s="1" a="1"/>
  <c r="Z19" i="1" s="1"/>
  <c r="Z20" i="1" s="1" a="1"/>
  <c r="Z20" i="1" s="1"/>
  <c r="Z21" i="1" s="1" a="1"/>
  <c r="Z21" i="1" s="1"/>
  <c r="Z22" i="1" s="1" a="1"/>
  <c r="Z22" i="1" s="1"/>
  <c r="Z23" i="1" s="1" a="1"/>
  <c r="Z23" i="1" s="1"/>
  <c r="Z24" i="1" s="1" a="1"/>
  <c r="Z24" i="1" s="1"/>
  <c r="Z25" i="1" s="1" a="1"/>
  <c r="Z25" i="1" s="1"/>
  <c r="Z26" i="1" s="1" a="1"/>
  <c r="Z26" i="1" s="1"/>
  <c r="Z27" i="1" s="1" a="1"/>
  <c r="Z27" i="1" s="1"/>
  <c r="Z28" i="1" s="1" a="1"/>
  <c r="Z28" i="1" s="1"/>
  <c r="Z29" i="1" s="1" a="1"/>
  <c r="Z29" i="1" s="1"/>
  <c r="Z30" i="1" s="1" a="1"/>
  <c r="Z30" i="1" s="1"/>
  <c r="Z31" i="1" s="1" a="1"/>
  <c r="Z31" i="1" s="1"/>
  <c r="Z32" i="1" s="1" a="1"/>
  <c r="Z32" i="1" s="1"/>
  <c r="Z33" i="1" s="1" a="1"/>
  <c r="Z33" i="1" s="1"/>
  <c r="Z34" i="1" s="1" a="1"/>
  <c r="Z34" i="1" s="1"/>
  <c r="Z35" i="1" s="1" a="1"/>
  <c r="Z35" i="1" s="1"/>
  <c r="Z36" i="1" s="1" a="1"/>
  <c r="Z36" i="1" s="1"/>
  <c r="Z37" i="1" s="1" a="1"/>
  <c r="Z37" i="1" s="1"/>
  <c r="Z38" i="1" s="1" a="1"/>
  <c r="Z38" i="1" s="1"/>
  <c r="Z39" i="1" s="1" a="1"/>
  <c r="Z39" i="1" s="1"/>
  <c r="Z40" i="1" s="1" a="1"/>
  <c r="Z40" i="1" s="1"/>
  <c r="Z41" i="1" s="1" a="1"/>
  <c r="Z41" i="1" s="1"/>
  <c r="Z42" i="1" s="1" a="1"/>
  <c r="Z42" i="1" s="1"/>
  <c r="Z43" i="1" s="1" a="1"/>
  <c r="Z43" i="1" s="1"/>
  <c r="Z44" i="1" s="1" a="1"/>
  <c r="Z44" i="1" s="1"/>
  <c r="Z45" i="1" s="1" a="1"/>
  <c r="Z45" i="1" s="1"/>
  <c r="Z46" i="1" s="1" a="1"/>
  <c r="Z46" i="1" s="1"/>
  <c r="Z47" i="1" s="1" a="1"/>
  <c r="Z47" i="1" s="1"/>
  <c r="Z48" i="1" s="1" a="1"/>
  <c r="Z48" i="1" s="1"/>
  <c r="Z49" i="1" s="1" a="1"/>
  <c r="Z49" i="1" s="1"/>
  <c r="Z50" i="1" s="1" a="1"/>
  <c r="Z50" i="1" s="1"/>
  <c r="Z51" i="1" s="1" a="1"/>
  <c r="Z51" i="1" s="1"/>
  <c r="Z52" i="1" s="1" a="1"/>
  <c r="Z52" i="1" s="1"/>
  <c r="Z53" i="1" s="1" a="1"/>
  <c r="Z53" i="1" s="1"/>
  <c r="Z54" i="1" s="1" a="1"/>
  <c r="Z54" i="1" s="1"/>
  <c r="Z55" i="1" s="1" a="1"/>
  <c r="Z55" i="1" s="1"/>
  <c r="AA12" i="1" l="1"/>
  <c r="AA13" i="1" s="1"/>
  <c r="AA14" i="1" s="1"/>
  <c r="AA15" i="1" s="1"/>
  <c r="AL9" i="1"/>
  <c r="W10" i="1"/>
  <c r="V20" i="1" a="1"/>
  <c r="V20" i="1" s="1"/>
  <c r="AL19" i="1"/>
  <c r="V21" i="1" l="1" a="1"/>
  <c r="V21" i="1" s="1"/>
  <c r="AL20" i="1"/>
  <c r="AL10" i="1"/>
  <c r="W11" i="1"/>
  <c r="AL11" i="1" l="1"/>
  <c r="W12" i="1"/>
  <c r="V22" i="1" a="1"/>
  <c r="V22" i="1" s="1"/>
  <c r="AL21" i="1"/>
  <c r="AL22" i="1" l="1"/>
  <c r="V23" i="1" a="1"/>
  <c r="V23" i="1" s="1"/>
  <c r="AL12" i="1"/>
  <c r="W13" i="1"/>
  <c r="V24" i="1" l="1" a="1"/>
  <c r="V24" i="1" s="1"/>
  <c r="AL23" i="1"/>
  <c r="AL13" i="1"/>
  <c r="W14" i="1"/>
  <c r="AL14" i="1" l="1"/>
  <c r="W15" i="1"/>
  <c r="AL15" i="1" s="1"/>
  <c r="AL24" i="1"/>
  <c r="V25" i="1" a="1"/>
  <c r="V25" i="1" s="1"/>
  <c r="V26" i="1" l="1" a="1"/>
  <c r="V26" i="1" s="1"/>
  <c r="AL25" i="1"/>
  <c r="V27" i="1" l="1" a="1"/>
  <c r="V27" i="1" s="1"/>
  <c r="AL26" i="1"/>
  <c r="V28" i="1" l="1" a="1"/>
  <c r="V28" i="1" s="1"/>
  <c r="AL27" i="1"/>
  <c r="V29" i="1" l="1" a="1"/>
  <c r="V29" i="1" s="1"/>
  <c r="AL28" i="1"/>
  <c r="AL29" i="1" l="1"/>
  <c r="V30" i="1" a="1"/>
  <c r="V30" i="1" s="1"/>
  <c r="V31" i="1" l="1" a="1"/>
  <c r="V31" i="1" s="1"/>
  <c r="AL30" i="1"/>
  <c r="V32" i="1" l="1" a="1"/>
  <c r="V32" i="1" s="1"/>
  <c r="AL31" i="1"/>
  <c r="V33" i="1" l="1" a="1"/>
  <c r="V33" i="1" s="1"/>
  <c r="AL32" i="1"/>
  <c r="V34" i="1" l="1" a="1"/>
  <c r="V34" i="1" s="1"/>
  <c r="AL33" i="1"/>
  <c r="V35" i="1" l="1" a="1"/>
  <c r="V35" i="1" s="1"/>
  <c r="AL34" i="1"/>
  <c r="AL35" i="1" l="1"/>
  <c r="V36" i="1" a="1"/>
  <c r="V36" i="1" s="1"/>
  <c r="V37" i="1" l="1" a="1"/>
  <c r="V37" i="1" s="1"/>
  <c r="AL36" i="1"/>
  <c r="V38" i="1" l="1" a="1"/>
  <c r="V38" i="1" s="1"/>
  <c r="AL37" i="1"/>
  <c r="V39" i="1" l="1" a="1"/>
  <c r="V39" i="1" s="1"/>
  <c r="AL38" i="1"/>
  <c r="AL39" i="1" l="1"/>
  <c r="V40" i="1" a="1"/>
  <c r="V40" i="1" s="1"/>
  <c r="V41" i="1" l="1" a="1"/>
  <c r="V41" i="1" s="1"/>
  <c r="AL40" i="1"/>
  <c r="V42" i="1" l="1" a="1"/>
  <c r="V42" i="1" s="1"/>
  <c r="AL41" i="1"/>
  <c r="V43" i="1" l="1" a="1"/>
  <c r="V43" i="1" s="1"/>
  <c r="AL42" i="1"/>
  <c r="V44" i="1" l="1" a="1"/>
  <c r="V44" i="1" s="1"/>
  <c r="AL43" i="1"/>
  <c r="V45" i="1" l="1" a="1"/>
  <c r="V45" i="1" s="1"/>
  <c r="AL44" i="1"/>
  <c r="V46" i="1" l="1" a="1"/>
  <c r="V46" i="1" s="1"/>
  <c r="AL45" i="1"/>
  <c r="V47" i="1" l="1" a="1"/>
  <c r="V47" i="1" s="1"/>
  <c r="AL46" i="1"/>
  <c r="V48" i="1" l="1" a="1"/>
  <c r="V48" i="1" s="1"/>
  <c r="AL47" i="1"/>
  <c r="V49" i="1" l="1" a="1"/>
  <c r="V49" i="1" s="1"/>
  <c r="AL48" i="1"/>
  <c r="V50" i="1" l="1" a="1"/>
  <c r="V50" i="1" s="1"/>
  <c r="AL49" i="1"/>
  <c r="AL50" i="1" l="1"/>
  <c r="V51" i="1" a="1"/>
  <c r="V51" i="1" s="1"/>
  <c r="V52" i="1" l="1" a="1"/>
  <c r="V52" i="1" s="1"/>
  <c r="AL51" i="1"/>
  <c r="V53" i="1" l="1" a="1"/>
  <c r="V53" i="1" s="1"/>
  <c r="AL52" i="1"/>
  <c r="V54" i="1" l="1" a="1"/>
  <c r="V54" i="1" s="1"/>
  <c r="AL53" i="1"/>
  <c r="V55" i="1" l="1" a="1"/>
  <c r="V55" i="1" s="1"/>
  <c r="AL55" i="1" s="1"/>
  <c r="AL5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<sst xmlns="http://schemas.openxmlformats.org/spreadsheetml/2006/main" count="111" uniqueCount="66">
  <si>
    <t>vindf</t>
  </si>
  <si>
    <t>vnndf</t>
  </si>
  <si>
    <t>année</t>
  </si>
  <si>
    <t>livret A</t>
  </si>
  <si>
    <t>qF</t>
  </si>
  <si>
    <t>ASV</t>
  </si>
  <si>
    <r>
      <t xml:space="preserve">Profil </t>
    </r>
    <r>
      <rPr>
        <b/>
        <sz val="10"/>
        <color rgb="FF21B3A3"/>
        <rFont val="Avenir Next LT Pro Light"/>
        <family val="2"/>
      </rPr>
      <t>client</t>
    </r>
  </si>
  <si>
    <r>
      <t xml:space="preserve">Profil </t>
    </r>
    <r>
      <rPr>
        <b/>
        <sz val="10"/>
        <color rgb="FF21B3A3"/>
        <rFont val="Avenir Next LT Pro Light"/>
        <family val="2"/>
      </rPr>
      <t>prudent</t>
    </r>
  </si>
  <si>
    <r>
      <t xml:space="preserve">Profil </t>
    </r>
    <r>
      <rPr>
        <b/>
        <sz val="10"/>
        <color rgb="FF21B3A3"/>
        <rFont val="Avenir Next LT Pro Light"/>
        <family val="2"/>
      </rPr>
      <t>équilibré</t>
    </r>
  </si>
  <si>
    <r>
      <t xml:space="preserve">Profil </t>
    </r>
    <r>
      <rPr>
        <b/>
        <sz val="10"/>
        <color rgb="FF21B3A3"/>
        <rFont val="Avenir Next LT Pro Light"/>
        <family val="2"/>
      </rPr>
      <t>offensif</t>
    </r>
  </si>
  <si>
    <t>Livret A</t>
  </si>
  <si>
    <t>LODEOM</t>
  </si>
  <si>
    <t>PER</t>
  </si>
  <si>
    <t>ETAT CIVIL</t>
  </si>
  <si>
    <t>à modifier</t>
  </si>
  <si>
    <t>mois</t>
  </si>
  <si>
    <t>capital</t>
  </si>
  <si>
    <t>intérêts</t>
  </si>
  <si>
    <t>frais ges</t>
  </si>
  <si>
    <t>plafond</t>
  </si>
  <si>
    <t>gestion</t>
  </si>
  <si>
    <t>cumulés</t>
  </si>
  <si>
    <t>versbrut</t>
  </si>
  <si>
    <t>versndf</t>
  </si>
  <si>
    <t>intérêtsndf</t>
  </si>
  <si>
    <t>% envel.</t>
  </si>
  <si>
    <t>Tmax</t>
  </si>
  <si>
    <t>TMI</t>
  </si>
  <si>
    <t>impôt qf</t>
  </si>
  <si>
    <t>Réduc. Enf</t>
  </si>
  <si>
    <t>max</t>
  </si>
  <si>
    <t>libellé</t>
  </si>
  <si>
    <t>parts</t>
  </si>
  <si>
    <t>adultes</t>
  </si>
  <si>
    <t>cap QF</t>
  </si>
  <si>
    <t>Célibataire, divorcé ou veuf sans enfant à charge</t>
  </si>
  <si>
    <t>Demi part</t>
  </si>
  <si>
    <t>plafond QF</t>
  </si>
  <si>
    <t>Couple marié ou pacsé sans enfant à charge</t>
  </si>
  <si>
    <t>Célibataire ou divorcé ayant 1 enfant à charge</t>
  </si>
  <si>
    <t>Plafond</t>
  </si>
  <si>
    <t>Couple marié ou pacsé ou veuf ayant 1 enfant à charge</t>
  </si>
  <si>
    <t>Célibataire ou divorcé ayant 2 enfants à charge</t>
  </si>
  <si>
    <t>Couple marié ou pacsé ou veuf ayant 2 enfants à charge</t>
  </si>
  <si>
    <t>Célibataire ou divorcé ayant 3 enfants à charge</t>
  </si>
  <si>
    <t>Couple marié ou pacsé ou veuf ayant 3 enfants à charge</t>
  </si>
  <si>
    <t>déb. TR</t>
  </si>
  <si>
    <t>fin TR</t>
  </si>
  <si>
    <t>% / 1</t>
  </si>
  <si>
    <t>MT / 1</t>
  </si>
  <si>
    <t>% / 2</t>
  </si>
  <si>
    <t>MT / 2</t>
  </si>
  <si>
    <t>Célibataire ou divorcé ayant 4 enfants à charge</t>
  </si>
  <si>
    <t>Couple marié ou pacsé ou veuf ayant 4 enfants à charge</t>
  </si>
  <si>
    <t>Célibataire ou divorcé ayant 5 enfants à charge</t>
  </si>
  <si>
    <t>Couple marié ou pacsé ou veuf ayant 5 enfants à charge</t>
  </si>
  <si>
    <t>Célibataire ou divorcé ayant 6 enfants à charge</t>
  </si>
  <si>
    <t>Célibataire, divorcé ou veuf</t>
  </si>
  <si>
    <t>En couple, marié ou pacsé</t>
  </si>
  <si>
    <t>Sans enfant à charge</t>
  </si>
  <si>
    <t>Avec 1 enfant à charge</t>
  </si>
  <si>
    <t>Avec 2 enfants à charge</t>
  </si>
  <si>
    <t>Avec 3 enfants à charge</t>
  </si>
  <si>
    <t>Avec 4 enfants à charge</t>
  </si>
  <si>
    <t>Avec 5 enfants à charge</t>
  </si>
  <si>
    <t>Avec 6 enfants à 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</si>
</sst>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1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theme="1"/>
      <name val="Avenir Next LT Pro Light"/>
      <family val="2"/>
    </font>
    <font>
      <sz val="10"/>
      <color rgb="FF21B3A3"/>
      <name val="Avenir Next LT Pro Demi"/>
      <family val="2"/>
    </font>
    <font>
      <sz val="10"/>
      <color rgb="FF21B3A3"/>
      <name val="Avenir Next LT Pro Light"/>
      <family val="2"/>
    </font>
    <font>
      <b/>
      <sz val="10"/>
      <color rgb="FF21B3A3"/>
      <name val="Avenir Next LT Pro Light"/>
      <family val="2"/>
    </font>
    <font>
      <sz val="10"/>
      <color theme="1"/>
      <name val="Avenir Next LT Pro Demi"/>
      <family val="2"/>
    </font>
    <font>
      <sz val="10"/>
      <color theme="1"/>
      <name val="Avenir Next LT Pro"/>
      <family val="2"/>
    </font>
    <font>
      <sz val="9"/>
      <color theme="0"/>
      <name val="Avenir Next LT Pro"/>
      <family val="2"/>
    </font>
    <font>
      <sz val="9"/>
      <color theme="1"/>
      <name val="Avenir Next LT Pro"/>
      <family val="2"/>
    </font>
    <font>
      <sz val="9"/>
      <color theme="0"/>
      <name val="Avenir Next LT Pro Light"/>
      <family val="2"/>
    </font>
    <font>
      <sz val="10"/>
      <color theme="4"/>
      <name val="Avenir Next LT Pro"/>
      <family val="2"/>
    </font>
    <font>
      <sz val="9"/>
      <color theme="1"/>
      <name val="Avenir Next LT Pro Light"/>
      <family val="2"/>
    </font>
    <font>
      <sz val="11"/>
      <color theme="1"/>
      <name val="Aptos Display"/>
      <family val="2"/>
      <scheme val="major"/>
    </font>
    <font>
      <sz val="10"/>
      <color theme="0"/>
      <name val="Avenir Next LT Pro"/>
      <family val="2"/>
    </font>
    <font>
      <sz val="9"/>
      <color theme="4"/>
      <name val="Avenir Next LT Pro Light"/>
      <family val="2"/>
    </font>
    <font>
      <sz val="9"/>
      <color theme="4"/>
      <name val="Avenir Next LT Pro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21B3A3"/>
        <bgColor indexed="64"/>
      </patternFill>
    </fill>
  </fills>
  <borders count="30">
    <border>
      <left/>
      <right/>
      <top/>
      <bottom/>
      <diagonal/>
    </border>
    <border>
      <left style="thin">
        <color theme="0"/>
      </left>
      <right/>
      <top style="thin">
        <color theme="2" tint="-9.982604449598681E-2"/>
      </top>
      <bottom/>
      <diagonal/>
    </border>
    <border>
      <left/>
      <right/>
      <top style="thin">
        <color theme="2" tint="-9.982604449598681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887081514938816E-2"/>
      </left>
      <right/>
      <top style="thin">
        <color theme="2" tint="-9.9887081514938816E-2"/>
      </top>
      <bottom style="thin">
        <color theme="2" tint="-9.9917600024414813E-2"/>
      </bottom>
      <diagonal/>
    </border>
    <border>
      <left style="thin">
        <color theme="2" tint="-9.9917600024414813E-2"/>
      </left>
      <right/>
      <top style="thin">
        <color theme="2" tint="-9.9917600024414813E-2"/>
      </top>
      <bottom style="thin">
        <color theme="2" tint="-9.9917600024414813E-2"/>
      </bottom>
      <diagonal/>
    </border>
    <border>
      <left/>
      <right style="thin">
        <color theme="2" tint="-9.9917600024414813E-2"/>
      </right>
      <top style="thin">
        <color theme="2" tint="-9.9917600024414813E-2"/>
      </top>
      <bottom style="thin">
        <color theme="2" tint="-9.9917600024414813E-2"/>
      </bottom>
      <diagonal/>
    </border>
    <border>
      <left/>
      <right/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 tint="-9.9887081514938816E-2"/>
      </left>
      <right style="thin">
        <color theme="2" tint="-9.9887081514938816E-2"/>
      </right>
      <top style="thin">
        <color theme="2" tint="-9.9887081514938816E-2"/>
      </top>
      <bottom style="thin">
        <color theme="2" tint="-9.9917600024414813E-2"/>
      </bottom>
      <diagonal/>
    </border>
    <border>
      <left style="thin">
        <color theme="2" tint="-9.985656300546282E-2"/>
      </left>
      <right style="thin">
        <color theme="2" tint="-9.985656300546282E-2"/>
      </right>
      <top style="thin">
        <color theme="2" tint="-9.985656300546282E-2"/>
      </top>
      <bottom style="thin">
        <color theme="2" tint="-9.985656300546282E-2"/>
      </bottom>
      <diagonal/>
    </border>
    <border>
      <left/>
      <right/>
      <top/>
      <bottom style="thin">
        <color theme="2" tint="-9.985656300546282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 tint="-9.9917600024414813E-2"/>
      </left>
      <right style="thin">
        <color theme="2" tint="-9.9948118533890809E-2"/>
      </right>
      <top style="thin">
        <color theme="2" tint="-9.9917600024414813E-2"/>
      </top>
      <bottom style="thin">
        <color theme="2" tint="-9.9948118533890809E-2"/>
      </bottom>
      <diagonal/>
    </border>
    <border>
      <left style="thin">
        <color theme="2" tint="-9.9887081514938816E-2"/>
      </left>
      <right style="thin">
        <color theme="2" tint="-9.9917600024414813E-2"/>
      </right>
      <top style="thin">
        <color theme="2" tint="-9.9887081514938816E-2"/>
      </top>
      <bottom style="thin">
        <color theme="2" tint="-9.9948118533890809E-2"/>
      </bottom>
      <diagonal/>
    </border>
    <border>
      <left style="thin">
        <color theme="2" tint="-9.9887081514938816E-2"/>
      </left>
      <right style="thin">
        <color theme="2" tint="-9.9887081514938816E-2"/>
      </right>
      <top style="thin">
        <color theme="2" tint="-9.9887081514938816E-2"/>
      </top>
      <bottom style="thin">
        <color theme="2" tint="-9.9887081514938816E-2"/>
      </bottom>
      <diagonal/>
    </border>
    <border>
      <left style="thin">
        <color theme="2" tint="-9.9917600024414813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887081514938816E-2"/>
      </left>
      <right style="thin">
        <color theme="2" tint="-9.9917600024414813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17600024414813E-2"/>
      </left>
      <right/>
      <top style="thin">
        <color theme="2" tint="-9.9917600024414813E-2"/>
      </top>
      <bottom/>
      <diagonal/>
    </border>
    <border>
      <left style="thin">
        <color theme="2" tint="-9.9917600024414813E-2"/>
      </left>
      <right style="thin">
        <color theme="2" tint="-9.9948118533890809E-2"/>
      </right>
      <top style="thin">
        <color theme="2" tint="-9.9948118533890809E-2"/>
      </top>
      <bottom/>
      <diagonal/>
    </border>
    <border>
      <left style="thin">
        <color theme="2" tint="-9.9887081514938816E-2"/>
      </left>
      <right style="thin">
        <color theme="2" tint="-9.9917600024414813E-2"/>
      </right>
      <top style="thin">
        <color theme="2" tint="-9.9948118533890809E-2"/>
      </top>
      <bottom/>
      <diagonal/>
    </border>
    <border>
      <left style="thin">
        <color theme="2" tint="-9.9917600024414813E-2"/>
      </left>
      <right style="thin">
        <color theme="2" tint="-9.9948118533890809E-2"/>
      </right>
      <top style="thin">
        <color theme="2" tint="-9.9887081514938816E-2"/>
      </top>
      <bottom style="thin">
        <color theme="2" tint="-9.9887081514938816E-2"/>
      </bottom>
      <diagonal/>
    </border>
    <border>
      <left style="thin">
        <color theme="2" tint="-9.9887081514938816E-2"/>
      </left>
      <right style="thin">
        <color theme="2" tint="-9.9917600024414813E-2"/>
      </right>
      <top style="thin">
        <color theme="2" tint="-9.9887081514938816E-2"/>
      </top>
      <bottom style="thin">
        <color theme="2" tint="-9.9887081514938816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17600024414813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17600024414813E-2"/>
      </right>
      <top style="thin">
        <color theme="2" tint="-9.9917600024414813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17600024414813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17600024414813E-2"/>
      </bottom>
      <diagonal/>
    </border>
    <border>
      <left style="thin">
        <color theme="2" tint="-9.9917600024414813E-2"/>
      </left>
      <right style="thin">
        <color theme="2" tint="-9.9948118533890809E-2"/>
      </right>
      <top style="thin">
        <color theme="2" tint="-9.9948118533890809E-2"/>
      </top>
      <bottom style="thin">
        <color theme="2" tint="-9.9917600024414813E-2"/>
      </bottom>
      <diagonal/>
    </border>
    <border>
      <left style="thin">
        <color theme="2" tint="-9.9948118533890809E-2"/>
      </left>
      <right style="thin">
        <color theme="2" tint="-9.9917600024414813E-2"/>
      </right>
      <top style="thin">
        <color theme="2" tint="-9.9948118533890809E-2"/>
      </top>
      <bottom style="thin">
        <color theme="2" tint="-9.9917600024414813E-2"/>
      </bottom>
      <diagonal/>
    </border>
    <border>
      <left style="thin">
        <color theme="2" tint="-9.9887081514938816E-2"/>
      </left>
      <right style="thin">
        <color theme="2" tint="-9.9917600024414813E-2"/>
      </right>
      <top style="thin">
        <color theme="2" tint="-9.9948118533890809E-2"/>
      </top>
      <bottom style="thin">
        <color theme="2" tint="-9.9917600024414813E-2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2" fillId="0" borderId="1" xfId="0" applyFont="1" applyBorder="1" applyAlignment="1" applyProtection="1">
      <alignment vertical="center"/>
      <protection locked="0" hidden="1"/>
    </xf>
    <xf numFmtId="0" fontId="2" fillId="0" borderId="2" xfId="0" applyFont="1" applyBorder="1" applyAlignment="1" applyProtection="1">
      <alignment vertical="center"/>
      <protection locked="0" hidden="1"/>
    </xf>
    <xf numFmtId="0" fontId="2" fillId="0" borderId="0" xfId="0" applyFont="1" applyAlignment="1" applyProtection="1">
      <alignment vertical="center"/>
      <protection locked="0" hidden="1"/>
    </xf>
    <xf numFmtId="0" fontId="2" fillId="2" borderId="3" xfId="0" applyFont="1" applyFill="1" applyBorder="1" applyAlignment="1" applyProtection="1">
      <alignment horizontal="center" vertical="center"/>
      <protection locked="0" hidden="1"/>
    </xf>
    <xf numFmtId="43" fontId="2" fillId="0" borderId="3" xfId="1" applyFont="1" applyBorder="1" applyAlignment="1" applyProtection="1">
      <alignment horizontal="left" vertical="center"/>
      <protection locked="0" hidden="1"/>
    </xf>
    <xf numFmtId="0" fontId="0" fillId="0" borderId="0" xfId="0" applyProtection="1">
      <protection locked="0" hidden="1"/>
    </xf>
    <xf numFmtId="0" fontId="3" fillId="0" borderId="4" xfId="0" applyFont="1" applyBorder="1" applyAlignment="1" applyProtection="1">
      <alignment horizontal="left" vertical="center" indent="1"/>
      <protection locked="0" hidden="1"/>
    </xf>
    <xf numFmtId="0" fontId="4" fillId="0" borderId="5" xfId="0" applyFont="1" applyBorder="1" applyAlignment="1" applyProtection="1">
      <alignment horizontal="centerContinuous" vertical="center"/>
      <protection locked="0" hidden="1"/>
    </xf>
    <xf numFmtId="0" fontId="4" fillId="0" borderId="6" xfId="0" applyFont="1" applyBorder="1" applyAlignment="1" applyProtection="1">
      <alignment horizontal="centerContinuous" vertical="center"/>
      <protection locked="0" hidden="1"/>
    </xf>
    <xf numFmtId="0" fontId="5" fillId="0" borderId="5" xfId="0" applyFont="1" applyBorder="1" applyAlignment="1" applyProtection="1">
      <alignment horizontal="centerContinuous" vertical="center"/>
      <protection locked="0" hidden="1"/>
    </xf>
    <xf numFmtId="0" fontId="2" fillId="0" borderId="7" xfId="0" applyFont="1" applyBorder="1" applyAlignment="1" applyProtection="1">
      <alignment horizontal="centerContinuous" vertical="center"/>
      <protection locked="0" hidden="1"/>
    </xf>
    <xf numFmtId="0" fontId="2" fillId="0" borderId="6" xfId="0" applyFont="1" applyBorder="1" applyAlignment="1" applyProtection="1">
      <alignment horizontal="centerContinuous" vertical="center"/>
      <protection locked="0" hidden="1"/>
    </xf>
    <xf numFmtId="0" fontId="3" fillId="0" borderId="8" xfId="0" applyFont="1" applyBorder="1" applyAlignment="1" applyProtection="1">
      <alignment horizontal="left" vertical="center" indent="1"/>
      <protection locked="0" hidden="1"/>
    </xf>
    <xf numFmtId="0" fontId="2" fillId="0" borderId="0" xfId="0" applyFont="1" applyAlignment="1" applyProtection="1">
      <alignment horizontal="left" vertical="center" indent="1"/>
      <protection locked="0" hidden="1"/>
    </xf>
    <xf numFmtId="0" fontId="3" fillId="0" borderId="9" xfId="0" applyFont="1" applyBorder="1" applyAlignment="1" applyProtection="1">
      <alignment horizontal="left" vertical="center" indent="1"/>
      <protection locked="0" hidden="1"/>
    </xf>
    <xf numFmtId="0" fontId="3" fillId="0" borderId="10" xfId="0" applyFont="1" applyBorder="1" applyAlignment="1" applyProtection="1">
      <alignment horizontal="centerContinuous" vertical="center"/>
      <protection locked="0" hidden="1"/>
    </xf>
    <xf numFmtId="0" fontId="6" fillId="0" borderId="0" xfId="0" applyFont="1" applyAlignment="1" applyProtection="1">
      <alignment vertical="center"/>
      <protection locked="0" hidden="1"/>
    </xf>
    <xf numFmtId="0" fontId="2" fillId="2" borderId="11" xfId="0" applyFont="1" applyFill="1" applyBorder="1" applyAlignment="1" applyProtection="1">
      <alignment horizontal="center" vertical="center"/>
      <protection locked="0" hidden="1"/>
    </xf>
    <xf numFmtId="0" fontId="2" fillId="2" borderId="12" xfId="0" applyFont="1" applyFill="1" applyBorder="1" applyAlignment="1" applyProtection="1">
      <alignment horizontal="center" vertical="center"/>
      <protection locked="0" hidden="1"/>
    </xf>
    <xf numFmtId="9" fontId="7" fillId="2" borderId="13" xfId="0" applyNumberFormat="1" applyFont="1" applyFill="1" applyBorder="1" applyAlignment="1" applyProtection="1">
      <alignment horizontal="center" vertical="center"/>
      <protection hidden="1"/>
    </xf>
    <xf numFmtId="9" fontId="8" fillId="3" borderId="14" xfId="0" applyNumberFormat="1" applyFont="1" applyFill="1" applyBorder="1" applyAlignment="1" applyProtection="1">
      <alignment horizontal="center" vertical="center"/>
      <protection hidden="1"/>
    </xf>
    <xf numFmtId="9" fontId="9" fillId="2" borderId="14" xfId="0" applyNumberFormat="1" applyFont="1" applyFill="1" applyBorder="1" applyAlignment="1" applyProtection="1">
      <alignment horizontal="center" vertical="center"/>
      <protection hidden="1"/>
    </xf>
    <xf numFmtId="1" fontId="10" fillId="3" borderId="15" xfId="0" applyNumberFormat="1" applyFont="1" applyFill="1" applyBorder="1" applyAlignment="1" applyProtection="1">
      <alignment horizontal="center" vertical="center"/>
      <protection hidden="1"/>
    </xf>
    <xf numFmtId="0" fontId="2" fillId="2" borderId="12" xfId="0" applyFont="1" applyFill="1" applyBorder="1" applyAlignment="1" applyProtection="1">
      <alignment horizontal="left" vertical="center" indent="1"/>
      <protection locked="0" hidden="1"/>
    </xf>
    <xf numFmtId="0" fontId="2" fillId="0" borderId="5" xfId="0" applyFont="1" applyBorder="1" applyAlignment="1" applyProtection="1">
      <alignment horizontal="center" vertical="center"/>
      <protection locked="0" hidden="1"/>
    </xf>
    <xf numFmtId="43" fontId="2" fillId="2" borderId="15" xfId="1" applyFont="1" applyFill="1" applyBorder="1" applyAlignment="1" applyProtection="1">
      <alignment vertical="center"/>
      <protection locked="0" hidden="1"/>
    </xf>
    <xf numFmtId="43" fontId="2" fillId="0" borderId="15" xfId="1" applyFont="1" applyBorder="1" applyAlignment="1" applyProtection="1">
      <alignment vertical="center"/>
      <protection locked="0" hidden="1"/>
    </xf>
    <xf numFmtId="9" fontId="11" fillId="0" borderId="16" xfId="1" applyNumberFormat="1" applyFont="1" applyFill="1" applyBorder="1" applyAlignment="1" applyProtection="1">
      <alignment horizontal="center" vertical="center"/>
      <protection hidden="1"/>
    </xf>
    <xf numFmtId="1" fontId="11" fillId="2" borderId="16" xfId="1" applyNumberFormat="1" applyFont="1" applyFill="1" applyBorder="1" applyAlignment="1" applyProtection="1">
      <alignment horizontal="center" vertical="center"/>
      <protection hidden="1"/>
    </xf>
    <xf numFmtId="9" fontId="11" fillId="2" borderId="16" xfId="0" applyNumberFormat="1" applyFont="1" applyFill="1" applyBorder="1" applyAlignment="1" applyProtection="1">
      <alignment horizontal="center" vertical="center"/>
      <protection hidden="1"/>
    </xf>
    <xf numFmtId="3" fontId="12" fillId="0" borderId="17" xfId="0" quotePrefix="1" applyNumberFormat="1" applyFont="1" applyBorder="1" applyAlignment="1" applyProtection="1">
      <alignment horizontal="center" vertical="center"/>
      <protection hidden="1"/>
    </xf>
    <xf numFmtId="1" fontId="12" fillId="0" borderId="15" xfId="0" applyNumberFormat="1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left" vertical="center" indent="1"/>
      <protection locked="0" hidden="1"/>
    </xf>
    <xf numFmtId="44" fontId="2" fillId="0" borderId="0" xfId="0" applyNumberFormat="1" applyFont="1" applyAlignment="1" applyProtection="1">
      <alignment vertical="center"/>
      <protection locked="0" hidden="1"/>
    </xf>
    <xf numFmtId="0" fontId="2" fillId="0" borderId="18" xfId="0" applyFont="1" applyBorder="1" applyAlignment="1" applyProtection="1">
      <alignment horizontal="center" vertical="center"/>
      <protection locked="0" hidden="1"/>
    </xf>
    <xf numFmtId="0" fontId="2" fillId="0" borderId="15" xfId="0" applyFont="1" applyBorder="1" applyAlignment="1" applyProtection="1">
      <alignment horizontal="center" vertical="center"/>
      <protection locked="0" hidden="1"/>
    </xf>
    <xf numFmtId="9" fontId="11" fillId="0" borderId="19" xfId="1" applyNumberFormat="1" applyFont="1" applyFill="1" applyBorder="1" applyAlignment="1" applyProtection="1">
      <alignment horizontal="center" vertical="center"/>
      <protection hidden="1"/>
    </xf>
    <xf numFmtId="1" fontId="11" fillId="2" borderId="19" xfId="1" applyNumberFormat="1" applyFont="1" applyFill="1" applyBorder="1" applyAlignment="1" applyProtection="1">
      <alignment horizontal="center" vertical="center"/>
      <protection hidden="1"/>
    </xf>
    <xf numFmtId="9" fontId="11" fillId="2" borderId="19" xfId="0" applyNumberFormat="1" applyFont="1" applyFill="1" applyBorder="1" applyAlignment="1" applyProtection="1">
      <alignment horizontal="center" vertical="center"/>
      <protection hidden="1"/>
    </xf>
    <xf numFmtId="3" fontId="12" fillId="0" borderId="20" xfId="0" quotePrefix="1" applyNumberFormat="1" applyFont="1" applyBorder="1" applyAlignment="1" applyProtection="1">
      <alignment horizontal="center" vertical="center"/>
      <protection hidden="1"/>
    </xf>
    <xf numFmtId="9" fontId="11" fillId="0" borderId="21" xfId="1" applyNumberFormat="1" applyFont="1" applyFill="1" applyBorder="1" applyAlignment="1" applyProtection="1">
      <alignment horizontal="center" vertical="center"/>
      <protection hidden="1"/>
    </xf>
    <xf numFmtId="1" fontId="11" fillId="2" borderId="21" xfId="1" applyNumberFormat="1" applyFont="1" applyFill="1" applyBorder="1" applyAlignment="1" applyProtection="1">
      <alignment horizontal="center" vertical="center"/>
      <protection hidden="1"/>
    </xf>
    <xf numFmtId="9" fontId="11" fillId="2" borderId="21" xfId="0" applyNumberFormat="1" applyFont="1" applyFill="1" applyBorder="1" applyAlignment="1" applyProtection="1">
      <alignment horizontal="center" vertical="center"/>
      <protection hidden="1"/>
    </xf>
    <xf numFmtId="3" fontId="12" fillId="0" borderId="22" xfId="0" quotePrefix="1" applyNumberFormat="1" applyFont="1" applyBorder="1" applyAlignment="1" applyProtection="1">
      <alignment horizontal="center" vertical="center"/>
      <protection hidden="1"/>
    </xf>
    <xf numFmtId="3" fontId="10" fillId="3" borderId="15" xfId="0" applyNumberFormat="1" applyFont="1" applyFill="1" applyBorder="1" applyAlignment="1" applyProtection="1">
      <alignment horizontal="center" vertical="center"/>
      <protection hidden="1"/>
    </xf>
    <xf numFmtId="0" fontId="13" fillId="0" borderId="0" xfId="0" applyFont="1"/>
    <xf numFmtId="3" fontId="12" fillId="0" borderId="15" xfId="0" applyNumberFormat="1" applyFont="1" applyBorder="1" applyAlignment="1" applyProtection="1">
      <alignment horizontal="center" vertical="center"/>
      <protection hidden="1"/>
    </xf>
    <xf numFmtId="0" fontId="14" fillId="4" borderId="23" xfId="0" applyFont="1" applyFill="1" applyBorder="1" applyAlignment="1" applyProtection="1">
      <alignment horizontal="center" vertical="center"/>
      <protection hidden="1"/>
    </xf>
    <xf numFmtId="0" fontId="14" fillId="4" borderId="24" xfId="0" applyFont="1" applyFill="1" applyBorder="1" applyAlignment="1" applyProtection="1">
      <alignment horizontal="center" vertical="center"/>
      <protection hidden="1"/>
    </xf>
    <xf numFmtId="3" fontId="15" fillId="0" borderId="3" xfId="0" applyNumberFormat="1" applyFont="1" applyBorder="1" applyAlignment="1" applyProtection="1">
      <alignment horizontal="center" vertical="center"/>
      <protection hidden="1"/>
    </xf>
    <xf numFmtId="3" fontId="15" fillId="0" borderId="25" xfId="0" applyNumberFormat="1" applyFont="1" applyBorder="1" applyAlignment="1" applyProtection="1">
      <alignment horizontal="center" vertical="center"/>
      <protection hidden="1"/>
    </xf>
    <xf numFmtId="9" fontId="16" fillId="2" borderId="16" xfId="0" applyNumberFormat="1" applyFont="1" applyFill="1" applyBorder="1" applyAlignment="1" applyProtection="1">
      <alignment horizontal="center" vertical="center"/>
      <protection hidden="1"/>
    </xf>
    <xf numFmtId="3" fontId="15" fillId="0" borderId="26" xfId="0" applyNumberFormat="1" applyFont="1" applyBorder="1" applyAlignment="1" applyProtection="1">
      <alignment horizontal="center" vertical="center"/>
      <protection hidden="1"/>
    </xf>
    <xf numFmtId="9" fontId="16" fillId="2" borderId="27" xfId="0" applyNumberFormat="1" applyFont="1" applyFill="1" applyBorder="1" applyAlignment="1" applyProtection="1">
      <alignment horizontal="center" vertical="center"/>
      <protection hidden="1"/>
    </xf>
    <xf numFmtId="3" fontId="12" fillId="0" borderId="28" xfId="0" quotePrefix="1" applyNumberFormat="1" applyFont="1" applyBorder="1" applyAlignment="1" applyProtection="1">
      <alignment horizontal="center" vertical="center"/>
      <protection hidden="1"/>
    </xf>
    <xf numFmtId="3" fontId="12" fillId="0" borderId="29" xfId="0" quotePrefix="1" applyNumberFormat="1" applyFont="1" applyBorder="1" applyAlignment="1" applyProtection="1">
      <alignment horizontal="center" vertical="center"/>
      <protection hidden="1"/>
    </xf>
    <xf numFmtId="0" fontId="2" fillId="5" borderId="5" xfId="0" applyFont="1" applyFill="1" applyBorder="1" applyAlignment="1" applyProtection="1">
      <alignment horizontal="center" vertical="center"/>
      <protection locked="0" hidden="1"/>
    </xf>
    <xf numFmtId="43" fontId="2" fillId="5" borderId="3" xfId="1" applyFont="1" applyFill="1" applyBorder="1" applyAlignment="1" applyProtection="1">
      <alignment horizontal="left" vertical="center"/>
      <protection locked="0" hidden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xlfs\Downloads\gq%20x%20soronext%20I%20simulateur%20supports%20financiers.xlsx" TargetMode="External"/><Relationship Id="rId1" Type="http://schemas.openxmlformats.org/officeDocument/2006/relationships/externalLinkPath" Target="gq%20x%20soronext%20I%20simulateur%20supports%20financiers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xlfs\Downloads\Simulateur.xlsx" TargetMode="External"/><Relationship Id="rId1" Type="http://schemas.openxmlformats.org/officeDocument/2006/relationships/externalLinkPath" Target="Simulat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sv | home"/>
      <sheetName val="asv | simul"/>
      <sheetName val="asv | data"/>
      <sheetName val="asv | détail"/>
      <sheetName val="asv | scénar."/>
      <sheetName val="lodeom | home"/>
      <sheetName val="lodeom | data"/>
      <sheetName val="per | home"/>
      <sheetName val="per | data"/>
      <sheetName val="per | simul"/>
      <sheetName val="scpi | home"/>
      <sheetName val="scpi | simul."/>
      <sheetName val="scpi | busiplan"/>
      <sheetName val="scpi | amort."/>
      <sheetName val="Tool"/>
      <sheetName val="scpi | % imPV"/>
    </sheetNames>
    <sheetDataSet>
      <sheetData sheetId="0"/>
      <sheetData sheetId="1">
        <row r="18">
          <cell r="B18">
            <v>2.4E-2</v>
          </cell>
        </row>
      </sheetData>
      <sheetData sheetId="2">
        <row r="20">
          <cell r="F20">
            <v>100</v>
          </cell>
        </row>
        <row r="21">
          <cell r="F21">
            <v>100</v>
          </cell>
        </row>
        <row r="22">
          <cell r="F22">
            <v>4.4999999999999998E-2</v>
          </cell>
        </row>
        <row r="23">
          <cell r="F23">
            <v>10</v>
          </cell>
        </row>
        <row r="24">
          <cell r="F24">
            <v>4.4999999999999998E-2</v>
          </cell>
        </row>
        <row r="25">
          <cell r="F25">
            <v>4.4999999999999998E-2</v>
          </cell>
        </row>
        <row r="26">
          <cell r="F26">
            <v>1.0800000000000001E-2</v>
          </cell>
        </row>
        <row r="30">
          <cell r="B30">
            <v>0.02</v>
          </cell>
        </row>
        <row r="32">
          <cell r="B32">
            <v>0.04</v>
          </cell>
        </row>
        <row r="34">
          <cell r="B34">
            <v>0.06</v>
          </cell>
        </row>
      </sheetData>
      <sheetData sheetId="3"/>
      <sheetData sheetId="4"/>
      <sheetData sheetId="5"/>
      <sheetData sheetId="6">
        <row r="55">
          <cell r="A55">
            <v>319574</v>
          </cell>
          <cell r="E55">
            <v>0</v>
          </cell>
          <cell r="H55">
            <v>11497</v>
          </cell>
        </row>
        <row r="56">
          <cell r="E56">
            <v>0.11</v>
          </cell>
          <cell r="F56">
            <v>11497</v>
          </cell>
          <cell r="G56">
            <v>29315</v>
          </cell>
          <cell r="H56">
            <v>17818</v>
          </cell>
        </row>
        <row r="57">
          <cell r="E57">
            <v>0.3</v>
          </cell>
          <cell r="F57">
            <v>29315</v>
          </cell>
          <cell r="G57">
            <v>83823</v>
          </cell>
          <cell r="H57">
            <v>54508</v>
          </cell>
        </row>
        <row r="58">
          <cell r="E58">
            <v>0.41</v>
          </cell>
          <cell r="F58">
            <v>83823</v>
          </cell>
          <cell r="G58">
            <v>180294</v>
          </cell>
          <cell r="H58">
            <v>22701.666666666672</v>
          </cell>
        </row>
        <row r="59">
          <cell r="E59">
            <v>0.45</v>
          </cell>
          <cell r="F59">
            <v>180294</v>
          </cell>
          <cell r="G59" t="str">
            <v>∞</v>
          </cell>
          <cell r="H59">
            <v>0</v>
          </cell>
        </row>
        <row r="69">
          <cell r="F69">
            <v>3</v>
          </cell>
          <cell r="H69">
            <v>2</v>
          </cell>
        </row>
        <row r="71">
          <cell r="H71">
            <v>159787</v>
          </cell>
        </row>
        <row r="75">
          <cell r="F75">
            <v>82860.19</v>
          </cell>
        </row>
      </sheetData>
      <sheetData sheetId="7"/>
      <sheetData sheetId="8">
        <row r="26">
          <cell r="A26">
            <v>319574</v>
          </cell>
          <cell r="E26">
            <v>0</v>
          </cell>
          <cell r="H26">
            <v>11497</v>
          </cell>
        </row>
        <row r="27">
          <cell r="E27">
            <v>0.11</v>
          </cell>
          <cell r="F27">
            <v>11497</v>
          </cell>
          <cell r="G27">
            <v>29315</v>
          </cell>
          <cell r="H27">
            <v>17818</v>
          </cell>
        </row>
        <row r="28">
          <cell r="E28">
            <v>0.3</v>
          </cell>
          <cell r="F28">
            <v>29315</v>
          </cell>
          <cell r="G28">
            <v>83823</v>
          </cell>
          <cell r="H28">
            <v>54508</v>
          </cell>
        </row>
        <row r="29">
          <cell r="E29">
            <v>0.41</v>
          </cell>
          <cell r="F29">
            <v>83823</v>
          </cell>
          <cell r="G29">
            <v>180294</v>
          </cell>
          <cell r="H29">
            <v>22701.666666666672</v>
          </cell>
        </row>
        <row r="30">
          <cell r="E30">
            <v>0.45</v>
          </cell>
          <cell r="F30">
            <v>180294</v>
          </cell>
          <cell r="G30" t="str">
            <v>∞</v>
          </cell>
          <cell r="H30">
            <v>0</v>
          </cell>
        </row>
        <row r="49">
          <cell r="F49">
            <v>3</v>
          </cell>
          <cell r="H49">
            <v>2</v>
          </cell>
        </row>
        <row r="51">
          <cell r="H51">
            <v>159787</v>
          </cell>
        </row>
        <row r="55">
          <cell r="F55">
            <v>82860.19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Simulation Avie"/>
    </sheetNames>
    <sheetDataSet>
      <sheetData sheetId="0"/>
      <sheetData sheetId="1">
        <row r="2">
          <cell r="L2">
            <v>37245</v>
          </cell>
          <cell r="M2">
            <v>36709.738199503125</v>
          </cell>
        </row>
        <row r="6">
          <cell r="L6" t="str">
            <v>Versements net de frais sur versements</v>
          </cell>
          <cell r="M6" t="str">
            <v xml:space="preserve"> </v>
          </cell>
        </row>
        <row r="7">
          <cell r="L7">
            <v>15471</v>
          </cell>
          <cell r="M7">
            <v>755.77104157665781</v>
          </cell>
        </row>
        <row r="8">
          <cell r="L8">
            <v>16617</v>
          </cell>
          <cell r="M8">
            <v>1599.9582494786955</v>
          </cell>
        </row>
        <row r="9">
          <cell r="L9">
            <v>17763</v>
          </cell>
          <cell r="M9">
            <v>2536.0863674437242</v>
          </cell>
        </row>
        <row r="10">
          <cell r="L10">
            <v>18909</v>
          </cell>
          <cell r="M10">
            <v>3567.8206544446621</v>
          </cell>
        </row>
        <row r="11">
          <cell r="L11">
            <v>20055</v>
          </cell>
          <cell r="M11">
            <v>4698.972486382434</v>
          </cell>
        </row>
        <row r="12">
          <cell r="L12">
            <v>21201</v>
          </cell>
          <cell r="M12">
            <v>5933.5051810923105</v>
          </cell>
        </row>
        <row r="13">
          <cell r="L13">
            <v>22347</v>
          </cell>
          <cell r="M13">
            <v>7275.5400555663036</v>
          </cell>
        </row>
        <row r="14">
          <cell r="L14">
            <v>23493</v>
          </cell>
          <cell r="M14">
            <v>8729.3627246489559</v>
          </cell>
        </row>
        <row r="15">
          <cell r="L15">
            <v>24639</v>
          </cell>
          <cell r="M15">
            <v>10299.429650833095</v>
          </cell>
        </row>
        <row r="16">
          <cell r="L16">
            <v>25785</v>
          </cell>
          <cell r="M16">
            <v>11990.374955165578</v>
          </cell>
        </row>
        <row r="17">
          <cell r="L17">
            <v>26931</v>
          </cell>
          <cell r="M17">
            <v>13807.017499672409</v>
          </cell>
        </row>
        <row r="18">
          <cell r="L18">
            <v>28077</v>
          </cell>
          <cell r="M18">
            <v>15754.368252127373</v>
          </cell>
        </row>
        <row r="19">
          <cell r="L19">
            <v>29223</v>
          </cell>
          <cell r="M19">
            <v>17837.637944419977</v>
          </cell>
        </row>
        <row r="20">
          <cell r="L20">
            <v>30369</v>
          </cell>
          <cell r="M20">
            <v>20062.245036227047</v>
          </cell>
        </row>
        <row r="21">
          <cell r="L21">
            <v>31515</v>
          </cell>
          <cell r="M21">
            <v>22433.823996159175</v>
          </cell>
        </row>
        <row r="22">
          <cell r="L22">
            <v>32661</v>
          </cell>
          <cell r="M22">
            <v>24958.233913038086</v>
          </cell>
        </row>
        <row r="23">
          <cell r="L23">
            <v>33807</v>
          </cell>
          <cell r="M23">
            <v>27641.567450465911</v>
          </cell>
        </row>
        <row r="24">
          <cell r="L24">
            <v>34953</v>
          </cell>
          <cell r="M24">
            <v>30490.160158371669</v>
          </cell>
        </row>
        <row r="25">
          <cell r="L25">
            <v>36099</v>
          </cell>
          <cell r="M25">
            <v>33510.600155766107</v>
          </cell>
        </row>
        <row r="26">
          <cell r="L26">
            <v>37245</v>
          </cell>
          <cell r="M26">
            <v>36709.738199503125</v>
          </cell>
        </row>
        <row r="27">
          <cell r="L27" t="str">
            <v/>
          </cell>
          <cell r="M27" t="str">
            <v/>
          </cell>
        </row>
        <row r="28">
          <cell r="L28" t="str">
            <v/>
          </cell>
          <cell r="M28" t="str">
            <v/>
          </cell>
        </row>
        <row r="29">
          <cell r="L29" t="str">
            <v/>
          </cell>
          <cell r="M29" t="str">
            <v/>
          </cell>
        </row>
        <row r="30">
          <cell r="L30" t="str">
            <v/>
          </cell>
          <cell r="M30" t="str">
            <v/>
          </cell>
        </row>
        <row r="31">
          <cell r="L31" t="str">
            <v/>
          </cell>
          <cell r="M31" t="str">
            <v/>
          </cell>
        </row>
        <row r="32">
          <cell r="L32" t="str">
            <v/>
          </cell>
          <cell r="M32" t="str">
            <v/>
          </cell>
        </row>
        <row r="33">
          <cell r="L33" t="str">
            <v/>
          </cell>
          <cell r="M33" t="str">
            <v/>
          </cell>
        </row>
        <row r="34">
          <cell r="L34" t="str">
            <v/>
          </cell>
          <cell r="M34" t="str">
            <v/>
          </cell>
        </row>
        <row r="35">
          <cell r="L35" t="str">
            <v/>
          </cell>
          <cell r="M35" t="str">
            <v/>
          </cell>
        </row>
        <row r="36">
          <cell r="L36" t="str">
            <v/>
          </cell>
          <cell r="M36" t="str">
            <v/>
          </cell>
        </row>
        <row r="37">
          <cell r="L37" t="str">
            <v/>
          </cell>
          <cell r="M37" t="str">
            <v/>
          </cell>
        </row>
        <row r="38">
          <cell r="L38" t="str">
            <v/>
          </cell>
          <cell r="M38" t="str">
            <v/>
          </cell>
        </row>
        <row r="39">
          <cell r="L39" t="str">
            <v/>
          </cell>
          <cell r="M39" t="str">
            <v/>
          </cell>
        </row>
        <row r="40">
          <cell r="L40" t="str">
            <v/>
          </cell>
          <cell r="M40" t="str">
            <v/>
          </cell>
        </row>
        <row r="41">
          <cell r="L41" t="str">
            <v/>
          </cell>
          <cell r="M41" t="str">
            <v/>
          </cell>
        </row>
        <row r="42">
          <cell r="L42" t="str">
            <v/>
          </cell>
          <cell r="M42" t="str">
            <v/>
          </cell>
        </row>
        <row r="43">
          <cell r="L43" t="str">
            <v/>
          </cell>
          <cell r="M43" t="str">
            <v/>
          </cell>
        </row>
        <row r="44">
          <cell r="L44" t="str">
            <v/>
          </cell>
          <cell r="M44" t="str">
            <v/>
          </cell>
        </row>
        <row r="45">
          <cell r="L45" t="str">
            <v/>
          </cell>
          <cell r="M45" t="str">
            <v/>
          </cell>
        </row>
        <row r="46">
          <cell r="L46" t="str">
            <v/>
          </cell>
          <cell r="M46" t="str">
            <v/>
          </cell>
        </row>
        <row r="47">
          <cell r="L47" t="str">
            <v/>
          </cell>
          <cell r="M47" t="str">
            <v/>
          </cell>
        </row>
        <row r="48">
          <cell r="L48" t="str">
            <v/>
          </cell>
          <cell r="M48" t="str">
            <v/>
          </cell>
        </row>
        <row r="49">
          <cell r="L49" t="str">
            <v/>
          </cell>
          <cell r="M49" t="str">
            <v/>
          </cell>
        </row>
        <row r="50">
          <cell r="L50" t="str">
            <v/>
          </cell>
          <cell r="M50" t="str">
            <v/>
          </cell>
        </row>
        <row r="51">
          <cell r="L51" t="str">
            <v/>
          </cell>
          <cell r="M51" t="str">
            <v/>
          </cell>
        </row>
        <row r="52">
          <cell r="L52" t="str">
            <v/>
          </cell>
          <cell r="M52" t="str">
            <v/>
          </cell>
        </row>
        <row r="53">
          <cell r="L53" t="str">
            <v/>
          </cell>
          <cell r="M53" t="str">
            <v/>
          </cell>
        </row>
        <row r="54">
          <cell r="L54" t="str">
            <v/>
          </cell>
          <cell r="M54" t="str">
            <v/>
          </cell>
        </row>
        <row r="55">
          <cell r="L55" t="str">
            <v/>
          </cell>
          <cell r="M55" t="str">
            <v/>
          </cell>
        </row>
        <row r="56">
          <cell r="L56" t="str">
            <v/>
          </cell>
          <cell r="M56" t="str">
            <v/>
          </cell>
        </row>
        <row r="57">
          <cell r="L57" t="str">
            <v/>
          </cell>
          <cell r="M57" t="str">
            <v/>
          </cell>
        </row>
        <row r="58">
          <cell r="L58" t="str">
            <v/>
          </cell>
          <cell r="M58" t="str">
            <v/>
          </cell>
        </row>
        <row r="59">
          <cell r="L59" t="str">
            <v/>
          </cell>
          <cell r="M59" t="str">
            <v/>
          </cell>
        </row>
        <row r="60">
          <cell r="L60" t="str">
            <v/>
          </cell>
          <cell r="M60" t="str">
            <v/>
          </cell>
        </row>
        <row r="61">
          <cell r="L61" t="str">
            <v/>
          </cell>
          <cell r="M61" t="str">
            <v/>
          </cell>
        </row>
        <row r="62">
          <cell r="L62" t="str">
            <v/>
          </cell>
          <cell r="M62" t="str">
            <v/>
          </cell>
        </row>
        <row r="63">
          <cell r="L63" t="str">
            <v/>
          </cell>
          <cell r="M63" t="str">
            <v/>
          </cell>
        </row>
        <row r="64">
          <cell r="L64" t="str">
            <v/>
          </cell>
          <cell r="M64" t="str">
            <v/>
          </cell>
        </row>
        <row r="65">
          <cell r="L65" t="str">
            <v/>
          </cell>
          <cell r="M65" t="str">
            <v/>
          </cell>
        </row>
        <row r="66">
          <cell r="L66" t="str">
            <v/>
          </cell>
          <cell r="M66" t="str">
            <v/>
          </cell>
        </row>
        <row r="67">
          <cell r="L67" t="str">
            <v/>
          </cell>
          <cell r="M67" t="str">
            <v/>
          </cell>
        </row>
        <row r="68">
          <cell r="L68" t="str">
            <v/>
          </cell>
          <cell r="M68" t="str">
            <v/>
          </cell>
        </row>
        <row r="69">
          <cell r="L69" t="str">
            <v/>
          </cell>
          <cell r="M69" t="str">
            <v/>
          </cell>
        </row>
        <row r="70">
          <cell r="L70" t="str">
            <v/>
          </cell>
          <cell r="M70" t="str">
            <v/>
          </cell>
        </row>
        <row r="71">
          <cell r="L71" t="str">
            <v/>
          </cell>
          <cell r="M71" t="str">
            <v/>
          </cell>
        </row>
        <row r="72">
          <cell r="L72" t="str">
            <v/>
          </cell>
          <cell r="M72" t="str">
            <v/>
          </cell>
        </row>
        <row r="73">
          <cell r="L73" t="str">
            <v/>
          </cell>
          <cell r="M73" t="str">
            <v/>
          </cell>
        </row>
        <row r="74">
          <cell r="L74" t="str">
            <v/>
          </cell>
          <cell r="M74" t="str">
            <v/>
          </cell>
        </row>
        <row r="75">
          <cell r="L75" t="str">
            <v/>
          </cell>
          <cell r="M75" t="str">
            <v/>
          </cell>
        </row>
        <row r="76">
          <cell r="L76" t="str">
            <v/>
          </cell>
          <cell r="M76" t="str">
            <v/>
          </cell>
        </row>
        <row r="77">
          <cell r="L77" t="str">
            <v/>
          </cell>
          <cell r="M77" t="str">
            <v/>
          </cell>
        </row>
        <row r="78">
          <cell r="L78" t="str">
            <v/>
          </cell>
          <cell r="M78" t="str">
            <v/>
          </cell>
        </row>
        <row r="79">
          <cell r="L79" t="str">
            <v/>
          </cell>
          <cell r="M79" t="str">
            <v/>
          </cell>
        </row>
        <row r="80">
          <cell r="L80" t="str">
            <v/>
          </cell>
          <cell r="M80" t="str">
            <v/>
          </cell>
        </row>
        <row r="81">
          <cell r="L81" t="str">
            <v/>
          </cell>
          <cell r="M81" t="str">
            <v/>
          </cell>
        </row>
        <row r="82">
          <cell r="L82" t="str">
            <v/>
          </cell>
          <cell r="M82" t="str">
            <v/>
          </cell>
        </row>
        <row r="83">
          <cell r="L83" t="str">
            <v/>
          </cell>
          <cell r="M83" t="str">
            <v/>
          </cell>
        </row>
        <row r="84">
          <cell r="L84" t="str">
            <v/>
          </cell>
          <cell r="M84" t="str">
            <v/>
          </cell>
        </row>
        <row r="85">
          <cell r="L85" t="str">
            <v/>
          </cell>
          <cell r="M85" t="str">
            <v/>
          </cell>
        </row>
        <row r="86">
          <cell r="L86" t="str">
            <v/>
          </cell>
          <cell r="M86" t="str">
            <v/>
          </cell>
        </row>
        <row r="87">
          <cell r="L87" t="str">
            <v/>
          </cell>
          <cell r="M87" t="str">
            <v/>
          </cell>
        </row>
        <row r="88">
          <cell r="L88" t="str">
            <v/>
          </cell>
          <cell r="M88" t="str">
            <v/>
          </cell>
        </row>
        <row r="89">
          <cell r="L89" t="str">
            <v/>
          </cell>
          <cell r="M89" t="str">
            <v/>
          </cell>
        </row>
        <row r="90">
          <cell r="L90" t="str">
            <v/>
          </cell>
          <cell r="M90" t="str">
            <v/>
          </cell>
        </row>
        <row r="91">
          <cell r="L91" t="str">
            <v/>
          </cell>
          <cell r="M91" t="str">
            <v/>
          </cell>
        </row>
        <row r="92">
          <cell r="L92" t="str">
            <v/>
          </cell>
          <cell r="M92" t="str">
            <v/>
          </cell>
        </row>
        <row r="93">
          <cell r="L93" t="str">
            <v/>
          </cell>
          <cell r="M93" t="str">
            <v/>
          </cell>
        </row>
        <row r="94">
          <cell r="L94" t="str">
            <v/>
          </cell>
          <cell r="M94" t="str">
            <v/>
          </cell>
        </row>
        <row r="95">
          <cell r="L95" t="str">
            <v/>
          </cell>
          <cell r="M95" t="str">
            <v/>
          </cell>
        </row>
        <row r="96">
          <cell r="L96" t="str">
            <v/>
          </cell>
          <cell r="M96" t="str">
            <v/>
          </cell>
        </row>
        <row r="97">
          <cell r="L97" t="str">
            <v/>
          </cell>
          <cell r="M97" t="str">
            <v/>
          </cell>
        </row>
        <row r="98">
          <cell r="L98" t="str">
            <v/>
          </cell>
          <cell r="M98" t="str">
            <v/>
          </cell>
        </row>
        <row r="99">
          <cell r="L99" t="str">
            <v/>
          </cell>
          <cell r="M99" t="str">
            <v/>
          </cell>
        </row>
        <row r="100">
          <cell r="L100" t="str">
            <v/>
          </cell>
          <cell r="M100" t="str">
            <v/>
          </cell>
        </row>
        <row r="101">
          <cell r="L101" t="str">
            <v/>
          </cell>
          <cell r="M101" t="str">
            <v/>
          </cell>
        </row>
        <row r="102">
          <cell r="L102" t="str">
            <v/>
          </cell>
          <cell r="M102" t="str">
            <v/>
          </cell>
        </row>
        <row r="103">
          <cell r="L103" t="str">
            <v/>
          </cell>
          <cell r="M103" t="str">
            <v/>
          </cell>
        </row>
        <row r="104">
          <cell r="L104" t="str">
            <v/>
          </cell>
          <cell r="M104" t="str">
            <v/>
          </cell>
        </row>
        <row r="105">
          <cell r="L105" t="str">
            <v/>
          </cell>
          <cell r="M105" t="str">
            <v/>
          </cell>
        </row>
        <row r="106">
          <cell r="L106" t="str">
            <v/>
          </cell>
          <cell r="M106" t="str">
            <v/>
          </cell>
        </row>
        <row r="107">
          <cell r="L107" t="str">
            <v/>
          </cell>
          <cell r="M107" t="str">
            <v/>
          </cell>
        </row>
        <row r="108">
          <cell r="L108" t="str">
            <v/>
          </cell>
          <cell r="M108" t="str">
            <v/>
          </cell>
        </row>
        <row r="109">
          <cell r="L109" t="str">
            <v/>
          </cell>
          <cell r="M109" t="str">
            <v/>
          </cell>
        </row>
        <row r="110">
          <cell r="L110" t="str">
            <v/>
          </cell>
          <cell r="M110" t="str">
            <v/>
          </cell>
        </row>
        <row r="111">
          <cell r="L111" t="str">
            <v/>
          </cell>
          <cell r="M111" t="str">
            <v/>
          </cell>
        </row>
        <row r="112">
          <cell r="L112" t="str">
            <v/>
          </cell>
          <cell r="M112" t="str">
            <v/>
          </cell>
        </row>
        <row r="113">
          <cell r="L113" t="str">
            <v/>
          </cell>
          <cell r="M113" t="str">
            <v/>
          </cell>
        </row>
        <row r="114">
          <cell r="L114" t="str">
            <v/>
          </cell>
          <cell r="M114" t="str">
            <v/>
          </cell>
        </row>
        <row r="115">
          <cell r="L115" t="str">
            <v/>
          </cell>
          <cell r="M115" t="str">
            <v/>
          </cell>
        </row>
        <row r="116">
          <cell r="L116" t="str">
            <v/>
          </cell>
          <cell r="M116" t="str">
            <v/>
          </cell>
        </row>
        <row r="117">
          <cell r="L117" t="str">
            <v/>
          </cell>
          <cell r="M117" t="str">
            <v/>
          </cell>
        </row>
        <row r="118">
          <cell r="L118" t="str">
            <v/>
          </cell>
          <cell r="M118" t="str">
            <v/>
          </cell>
        </row>
        <row r="119">
          <cell r="L119" t="str">
            <v/>
          </cell>
          <cell r="M119" t="str">
            <v/>
          </cell>
        </row>
        <row r="120">
          <cell r="L120" t="str">
            <v/>
          </cell>
          <cell r="M120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#FA">
      <a:dk1>
        <a:srgbClr val="000000"/>
      </a:dk1>
      <a:lt1>
        <a:sysClr val="window" lastClr="FFFFFF"/>
      </a:lt1>
      <a:dk2>
        <a:srgbClr val="202020"/>
      </a:dk2>
      <a:lt2>
        <a:srgbClr val="FAFAFA"/>
      </a:lt2>
      <a:accent1>
        <a:srgbClr val="202020"/>
      </a:accent1>
      <a:accent2>
        <a:srgbClr val="44546A"/>
      </a:accent2>
      <a:accent3>
        <a:srgbClr val="890000"/>
      </a:accent3>
      <a:accent4>
        <a:srgbClr val="44546A"/>
      </a:accent4>
      <a:accent5>
        <a:srgbClr val="FFC000"/>
      </a:accent5>
      <a:accent6>
        <a:srgbClr val="AFAFAF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8621D-11F4-4A07-A437-3D4FDB4B8187}">
  <sheetPr>
    <tabColor theme="6"/>
  </sheetPr>
  <dimension ref="B1:BI606"/>
  <sheetViews>
    <sheetView showGridLines="0" tabSelected="1" topLeftCell="D1" zoomScale="80" zoomScaleNormal="80" workbookViewId="0">
      <selection activeCell="S6" sqref="S6"/>
    </sheetView>
  </sheetViews>
  <sheetFormatPr baseColWidth="10" defaultColWidth="10.81640625" defaultRowHeight="21" customHeight="1" x14ac:dyDescent="0.35"/>
  <cols>
    <col min="1" max="1" width="4.6328125" style="3" customWidth="1"/>
    <col min="2" max="2" width="10.81640625" style="3" customWidth="1"/>
    <col min="3" max="3" width="11.26953125" style="3" bestFit="1" customWidth="1"/>
    <col min="4" max="5" width="10.81640625" style="3"/>
    <col min="6" max="6" width="11.26953125" style="3" bestFit="1" customWidth="1"/>
    <col min="7" max="8" width="10.81640625" style="3"/>
    <col min="9" max="9" width="11.26953125" style="3" bestFit="1" customWidth="1"/>
    <col min="10" max="11" width="10.81640625" style="3"/>
    <col min="12" max="12" width="11.26953125" style="3" bestFit="1" customWidth="1"/>
    <col min="13" max="14" width="10.81640625" style="3"/>
    <col min="15" max="15" width="15.81640625" style="3" bestFit="1" customWidth="1"/>
    <col min="16" max="17" width="10.81640625" style="3"/>
    <col min="18" max="18" width="4.6328125" style="3" customWidth="1"/>
    <col min="19" max="19" width="10.6328125" style="3" customWidth="1"/>
    <col min="20" max="38" width="12.6328125" style="3" customWidth="1"/>
    <col min="39" max="39" width="10.81640625" style="3"/>
    <col min="40" max="40" width="11.6328125" style="3" customWidth="1"/>
    <col min="41" max="42" width="10.81640625" style="3"/>
    <col min="43" max="43" width="10.81640625" style="3" customWidth="1"/>
    <col min="44" max="46" width="10.81640625" style="3"/>
    <col min="47" max="47" width="11.6328125" style="3" customWidth="1"/>
    <col min="48" max="53" width="10.81640625" style="3"/>
    <col min="54" max="54" width="53.7265625" style="3" bestFit="1" customWidth="1"/>
    <col min="55" max="60" width="10.81640625" style="3"/>
    <col min="61" max="61" width="12.7265625" style="3" bestFit="1" customWidth="1"/>
    <col min="62" max="16384" width="10.81640625" style="3"/>
  </cols>
  <sheetData>
    <row r="1" spans="2:61" ht="21" customHeight="1" x14ac:dyDescent="0.35"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2:61" ht="21" customHeight="1" x14ac:dyDescent="0.35">
      <c r="B2" s="4" t="s">
        <v>0</v>
      </c>
      <c r="C2" s="5">
        <f>'[1]asv | data'!F20*(1-'[1]asv | data'!F24)</f>
        <v>95.5</v>
      </c>
      <c r="D2" s="4" t="s">
        <v>1</v>
      </c>
      <c r="E2" s="5">
        <f>'[1]asv | data'!F21*(1-'[1]asv | data'!F25)</f>
        <v>95.5</v>
      </c>
      <c r="F2" s="4" t="s">
        <v>2</v>
      </c>
      <c r="G2" s="58">
        <f>'[1]asv | data'!F23</f>
        <v>10</v>
      </c>
      <c r="H2" s="4" t="s">
        <v>3</v>
      </c>
      <c r="I2" s="5">
        <v>22950</v>
      </c>
      <c r="J2" s="4" t="s">
        <v>4</v>
      </c>
      <c r="K2" s="5">
        <v>1791</v>
      </c>
      <c r="N2" s="6"/>
      <c r="Q2" s="6"/>
    </row>
    <row r="3" spans="2:61" s="6" customFormat="1" ht="21" customHeight="1" x14ac:dyDescent="0.35">
      <c r="AX3"/>
    </row>
    <row r="4" spans="2:61" ht="21" customHeight="1" x14ac:dyDescent="0.35">
      <c r="B4" s="7" t="s">
        <v>5</v>
      </c>
      <c r="C4" s="8" t="s">
        <v>6</v>
      </c>
      <c r="D4" s="9"/>
      <c r="E4" s="9"/>
      <c r="F4" s="8" t="s">
        <v>7</v>
      </c>
      <c r="G4" s="9"/>
      <c r="H4" s="9"/>
      <c r="I4" s="8" t="s">
        <v>8</v>
      </c>
      <c r="J4" s="9"/>
      <c r="K4" s="9"/>
      <c r="L4" s="8" t="s">
        <v>9</v>
      </c>
      <c r="M4" s="9"/>
      <c r="N4" s="9"/>
      <c r="O4" s="10" t="s">
        <v>10</v>
      </c>
      <c r="P4" s="9"/>
      <c r="Q4" s="9"/>
      <c r="S4" s="7" t="s">
        <v>5</v>
      </c>
      <c r="T4" s="8" t="s">
        <v>6</v>
      </c>
      <c r="U4" s="11"/>
      <c r="V4" s="11"/>
      <c r="W4" s="12"/>
      <c r="X4" s="8" t="s">
        <v>7</v>
      </c>
      <c r="Y4" s="11"/>
      <c r="Z4" s="11"/>
      <c r="AA4" s="12"/>
      <c r="AB4" s="8" t="s">
        <v>8</v>
      </c>
      <c r="AC4" s="11"/>
      <c r="AD4" s="11"/>
      <c r="AE4" s="12"/>
      <c r="AF4" s="8" t="s">
        <v>9</v>
      </c>
      <c r="AG4" s="11"/>
      <c r="AH4" s="11"/>
      <c r="AI4" s="12"/>
      <c r="AN4" s="13" t="s">
        <v>11</v>
      </c>
      <c r="AU4" s="13" t="s">
        <v>12</v>
      </c>
      <c r="AV4" s="14"/>
      <c r="BB4" s="15" t="s">
        <v>13</v>
      </c>
      <c r="BC4" s="14" t="s">
        <v>14</v>
      </c>
      <c r="BD4" s="16"/>
      <c r="BE4" s="16"/>
      <c r="BF4" s="17"/>
    </row>
    <row r="5" spans="2:61" ht="21" customHeight="1" x14ac:dyDescent="0.35">
      <c r="B5" s="18" t="s">
        <v>15</v>
      </c>
      <c r="C5" s="19" t="s">
        <v>16</v>
      </c>
      <c r="D5" s="19" t="s">
        <v>17</v>
      </c>
      <c r="E5" s="19" t="s">
        <v>18</v>
      </c>
      <c r="F5" s="18" t="s">
        <v>16</v>
      </c>
      <c r="G5" s="18" t="s">
        <v>17</v>
      </c>
      <c r="H5" s="19" t="s">
        <v>18</v>
      </c>
      <c r="I5" s="18" t="s">
        <v>16</v>
      </c>
      <c r="J5" s="18" t="s">
        <v>17</v>
      </c>
      <c r="K5" s="19" t="s">
        <v>18</v>
      </c>
      <c r="L5" s="18" t="s">
        <v>16</v>
      </c>
      <c r="M5" s="18" t="s">
        <v>17</v>
      </c>
      <c r="N5" s="19" t="s">
        <v>18</v>
      </c>
      <c r="O5" s="18" t="s">
        <v>16</v>
      </c>
      <c r="P5" s="18" t="s">
        <v>17</v>
      </c>
      <c r="Q5" s="19" t="s">
        <v>19</v>
      </c>
      <c r="S5" s="18" t="s">
        <v>2</v>
      </c>
      <c r="T5" s="19" t="s">
        <v>16</v>
      </c>
      <c r="U5" s="19" t="s">
        <v>17</v>
      </c>
      <c r="V5" s="19" t="s">
        <v>20</v>
      </c>
      <c r="W5" s="19" t="s">
        <v>21</v>
      </c>
      <c r="X5" s="18" t="s">
        <v>16</v>
      </c>
      <c r="Y5" s="18" t="s">
        <v>17</v>
      </c>
      <c r="Z5" s="19" t="s">
        <v>20</v>
      </c>
      <c r="AA5" s="18" t="s">
        <v>21</v>
      </c>
      <c r="AB5" s="18" t="s">
        <v>16</v>
      </c>
      <c r="AC5" s="18" t="s">
        <v>17</v>
      </c>
      <c r="AD5" s="19" t="s">
        <v>20</v>
      </c>
      <c r="AE5" s="18" t="s">
        <v>21</v>
      </c>
      <c r="AF5" s="18" t="s">
        <v>16</v>
      </c>
      <c r="AG5" s="18" t="s">
        <v>17</v>
      </c>
      <c r="AH5" s="19" t="s">
        <v>20</v>
      </c>
      <c r="AI5" s="18" t="s">
        <v>21</v>
      </c>
      <c r="AJ5" s="18" t="s">
        <v>22</v>
      </c>
      <c r="AK5" s="18" t="s">
        <v>23</v>
      </c>
      <c r="AL5" s="18" t="s">
        <v>24</v>
      </c>
      <c r="AN5" s="20" t="s">
        <v>25</v>
      </c>
      <c r="AO5" s="20" t="s">
        <v>26</v>
      </c>
      <c r="AP5" s="20" t="s">
        <v>27</v>
      </c>
      <c r="AQ5" s="21" t="s">
        <v>28</v>
      </c>
      <c r="AR5" s="22" t="s">
        <v>29</v>
      </c>
      <c r="AS5" s="23" t="s">
        <v>30</v>
      </c>
      <c r="AU5" s="20" t="s">
        <v>26</v>
      </c>
      <c r="AV5" s="20" t="s">
        <v>27</v>
      </c>
      <c r="AW5" s="21" t="s">
        <v>28</v>
      </c>
      <c r="AX5" s="22" t="s">
        <v>29</v>
      </c>
      <c r="AY5" s="23" t="s">
        <v>30</v>
      </c>
      <c r="BB5" s="24" t="s">
        <v>31</v>
      </c>
      <c r="BC5" s="19" t="s">
        <v>32</v>
      </c>
      <c r="BD5" s="19" t="s">
        <v>33</v>
      </c>
      <c r="BE5" s="19" t="s">
        <v>34</v>
      </c>
    </row>
    <row r="6" spans="2:61" ht="21" customHeight="1" x14ac:dyDescent="0.35">
      <c r="B6" s="25">
        <v>0</v>
      </c>
      <c r="C6" s="26">
        <f>IFERROR($C$2,"")</f>
        <v>95.5</v>
      </c>
      <c r="D6" s="27">
        <v>0</v>
      </c>
      <c r="E6" s="27">
        <v>0</v>
      </c>
      <c r="F6" s="26">
        <f>IFERROR($C$2,"")</f>
        <v>95.5</v>
      </c>
      <c r="G6" s="27">
        <v>0</v>
      </c>
      <c r="H6" s="27">
        <v>0</v>
      </c>
      <c r="I6" s="26">
        <f>IFERROR($C$2,"")</f>
        <v>95.5</v>
      </c>
      <c r="J6" s="27">
        <v>0</v>
      </c>
      <c r="K6" s="27">
        <v>0</v>
      </c>
      <c r="L6" s="26">
        <f>IFERROR($C$2,"")</f>
        <v>95.5</v>
      </c>
      <c r="M6" s="27">
        <v>0</v>
      </c>
      <c r="N6" s="27">
        <v>0</v>
      </c>
      <c r="O6" s="26">
        <f>IFERROR('[1]asv | data'!$F$20,"")</f>
        <v>100</v>
      </c>
      <c r="P6" s="27">
        <v>0</v>
      </c>
      <c r="Q6" s="27">
        <f>IFERROR(IF(O6&gt;=22950,22950,0),"")</f>
        <v>0</v>
      </c>
      <c r="S6" s="57" cm="1">
        <f t="array" ref="S6:S15">IFERROR(_xlfn.SEQUENCE($G$2),"")</f>
        <v>1</v>
      </c>
      <c r="T6" s="26">
        <f t="shared" ref="T6:T55" si="0">IFERROR(IF($S6="","",VLOOKUP($S6*12,$B$6:$C$606,2,FALSE)),"")</f>
        <v>1261.8797152569218</v>
      </c>
      <c r="U6" s="27" cm="1">
        <f t="array" ref="U6">IFERROR(IF($S6="","",SUMPRODUCT(($D$6:$D$606)*($B$6:$B$606&lt;=12))),"")</f>
        <v>28.20592182442671</v>
      </c>
      <c r="V6" s="27" cm="1">
        <f t="array" ref="V6">IFERROR(IF($S6="","",SUMPRODUCT(($E$6:$E$606)*($B$6:$B$606&lt;=12))),"")</f>
        <v>7.8262065675047836</v>
      </c>
      <c r="W6" s="27">
        <f>IFERROR(IF(S6="","",U6),"")</f>
        <v>28.20592182442671</v>
      </c>
      <c r="X6" s="26">
        <f t="shared" ref="X6:X55" si="1">IFERROR(IF($S6="","",VLOOKUP($S6*12,$B$6:$M$606,5,FALSE)),"")</f>
        <v>1246.1799966971616</v>
      </c>
      <c r="Y6" s="27" cm="1">
        <f t="array" ref="Y6">IFERROR(IF($S6="","",SUMPRODUCT(($G$6:$G$606)*($B$6:$B$606&lt;=12))),"")</f>
        <v>12.440419728080627</v>
      </c>
      <c r="Z6" s="27" cm="1">
        <f t="array" ref="Z6">IFERROR(IF($S6="","",SUMPRODUCT(($H$6:$H$606)*($B$6:$B$606&lt;=12))),"")</f>
        <v>7.7604230309188438</v>
      </c>
      <c r="AA6" s="27">
        <f>IFERROR(IF(S6="","",Y6),"")</f>
        <v>12.440419728080627</v>
      </c>
      <c r="AB6" s="26">
        <f t="shared" ref="AB6:AB55" si="2">IFERROR(IF($S6="","",VLOOKUP($S6*12,$B$6:$M$606,8,FALSE)),"")</f>
        <v>1258.7205634167294</v>
      </c>
      <c r="AC6" s="27" cm="1">
        <f t="array" ref="AC6">IFERROR(IF($S6="","",SUMPRODUCT(($J$6:$J$606)*($B$6:$B$606&lt;=12))),"")</f>
        <v>25.033552896350912</v>
      </c>
      <c r="AD6" s="27" cm="1">
        <f t="array" ref="AD6">IFERROR(IF($S6="","",SUMPRODUCT(($K$6:$K$606)*($B$6:$B$606&lt;=12))),"")</f>
        <v>7.8129894796215353</v>
      </c>
      <c r="AE6" s="27">
        <f>IFERROR(IF(S6="","",AC6),"")</f>
        <v>25.033552896350912</v>
      </c>
      <c r="AF6" s="26">
        <f t="shared" ref="AF6:AF55" si="3">IFERROR(IF($S6="","",VLOOKUP($S6*12,$B$6:$M$606,11,FALSE)),"")</f>
        <v>1271.4152764736177</v>
      </c>
      <c r="AG6" s="27" cm="1">
        <f t="array" ref="AG6">IFERROR(IF($S6="","",SUMPRODUCT(($M$6:$M$606)*($B$6:$B$606&lt;=12))),"")</f>
        <v>37.781316656840573</v>
      </c>
      <c r="AH6" s="27" cm="1">
        <f t="array" ref="AH6">IFERROR(IF($S6="","",SUMPRODUCT(($N$6:$N$606)*($B$6:$B$606&lt;=12))),"")</f>
        <v>7.8660401832227933</v>
      </c>
      <c r="AI6" s="27">
        <f>IFERROR(IF(S6="","",AG6),"")</f>
        <v>37.781316656840573</v>
      </c>
      <c r="AJ6" s="27">
        <f>IF(S6="","",+'[1]asv | data'!$F$21*S6*12+'[1]asv | data'!$F$20)</f>
        <v>1300</v>
      </c>
      <c r="AK6" s="27">
        <f>IF(S6="","",+E2*S6*12+C2)</f>
        <v>1241.5</v>
      </c>
      <c r="AL6" s="27">
        <f>IFERROR(W6-V6,"")</f>
        <v>20.379715256921926</v>
      </c>
      <c r="AN6" s="28">
        <v>0.15</v>
      </c>
      <c r="AO6" s="29">
        <f>IF('[1]lodeom | data'!H55&lt;&gt;0,1,1)</f>
        <v>1</v>
      </c>
      <c r="AP6" s="30">
        <f>+'[1]lodeom | data'!E55</f>
        <v>0</v>
      </c>
      <c r="AQ6" s="31">
        <f>IFERROR('[1]lodeom | data'!$E55*'[1]lodeom | data'!$H55,"")</f>
        <v>0</v>
      </c>
      <c r="AR6" s="31">
        <f>IFERROR($AQ$12-'[1]lodeom | data'!$F$75,"")</f>
        <v>16055.049999999988</v>
      </c>
      <c r="AS6" s="32">
        <f>MAX(AO6:AO10)</f>
        <v>4</v>
      </c>
      <c r="AU6" s="29">
        <f>IF('[1]per | data'!H26&lt;&gt;0,1,1)</f>
        <v>1</v>
      </c>
      <c r="AV6" s="30">
        <f>+'[1]per | data'!E26</f>
        <v>0</v>
      </c>
      <c r="AW6" s="31">
        <f>IFERROR('[1]per | data'!$E26*'[1]per | data'!$H26,"")</f>
        <v>0</v>
      </c>
      <c r="AX6" s="31">
        <f>IFERROR($AW$12-'[1]per | data'!$F$55,"")</f>
        <v>16055.049999999988</v>
      </c>
      <c r="AY6" s="32">
        <f>MAX(AU6:AU10)</f>
        <v>4</v>
      </c>
      <c r="BB6" s="33" t="s">
        <v>35</v>
      </c>
      <c r="BC6" s="26">
        <v>1</v>
      </c>
      <c r="BD6" s="27">
        <v>1</v>
      </c>
      <c r="BE6" s="27">
        <f t="shared" ref="BE6:BE27" si="4">$K$2*$BC6</f>
        <v>1791</v>
      </c>
      <c r="BI6" s="34">
        <f>'[1]lodeom | data'!$A$55</f>
        <v>319574</v>
      </c>
    </row>
    <row r="7" spans="2:61" ht="21" customHeight="1" x14ac:dyDescent="0.35">
      <c r="B7" s="57" cm="1">
        <f t="array" ref="B7:B126">IFERROR(_xlfn.SEQUENCE($G$2*12),"")</f>
        <v>1</v>
      </c>
      <c r="C7" s="26">
        <f>IFERROR(IF($B7&lt;&gt;"",($C6+$E$2+$D7)*(1-'[1]asv | data'!$F$26/12),0),"")</f>
        <v>191.18590268749998</v>
      </c>
      <c r="D7" s="27">
        <f>IFERROR(IF($B7&lt;&gt;"",$C6*(1+'[1]asv | data'!$F$22/12)-$C6,0),"")</f>
        <v>0.35812499999998693</v>
      </c>
      <c r="E7" s="27">
        <f>IFERROR(IF($B7&lt;&gt;"",($C6+$E$2+$D7)-($C6+$E$2+$D7)*(1-'[1]asv | data'!$F$26/12),0),"")</f>
        <v>0.17222231249999709</v>
      </c>
      <c r="F7" s="26">
        <f>IFERROR(IF($B7&lt;&gt;"",($F6+$E$2+$G7)*(1-'[1]asv | data'!$F$26/12),0),"")</f>
        <v>190.98712341666666</v>
      </c>
      <c r="G7" s="27">
        <f>IFERROR(IF($B7&lt;&gt;"",$F6*(1+'[1]asv | data'!$B$30/12)-$F6,0),"")</f>
        <v>0.15916666666666401</v>
      </c>
      <c r="H7" s="27">
        <f>IFERROR(IF($B7&lt;&gt;"",($F6+$E$2+$G7)-($F6+$E$2+$G7)*(1-'[1]asv | data'!$F$26/12),0),"")</f>
        <v>0.17204325000000154</v>
      </c>
      <c r="I7" s="26">
        <f>IFERROR(IF($B7&lt;&gt;"",($I6+$E$2+$J7)*(1-'[1]asv | data'!$F$26/12),0),"")</f>
        <v>191.14614683333332</v>
      </c>
      <c r="J7" s="27">
        <f>IFERROR(IF($B7&lt;&gt;"",$I6*(1+'[1]asv | data'!$B$32/12)-$I6,0),"")</f>
        <v>0.31833333333334224</v>
      </c>
      <c r="K7" s="27">
        <f>IFERROR(IF($B7&lt;&gt;"",($I6+$E$2+$J7)-($I6+$E$2+$J7)*(1-'[1]asv | data'!$F$26/12),0),"")</f>
        <v>0.17218650000000935</v>
      </c>
      <c r="L7" s="26">
        <f>IFERROR(IF($B7&lt;&gt;"",($L6+$E$2+$M7)*(1-'[1]asv | data'!$F$26/12),0),"")</f>
        <v>191.30517025</v>
      </c>
      <c r="M7" s="27">
        <f>IFERROR(IF($B7&lt;&gt;"",$L6*(1+'[1]asv | data'!$B$34/12)-$L6,0),"")</f>
        <v>0.47749999999999204</v>
      </c>
      <c r="N7" s="27">
        <f>IFERROR(IF($B7&lt;&gt;"",($L6+$E$2+$M7)-($L6+$E$2+$M7)*(1-'[1]asv | data'!$F$26/12),0),"")</f>
        <v>0.17232974999998873</v>
      </c>
      <c r="O7" s="26">
        <f>IFERROR(IF(B7&lt;&gt;"",IF(Q6&gt;=$I$2,+O6+P7,+O6+'[1]asv | data'!$F$21+P7),""),"")</f>
        <v>200.2</v>
      </c>
      <c r="P7" s="27">
        <f>IFERROR(IF($B7&lt;&gt;"",IF(Q7&gt;=$I$2,O6*(1+'[1]asv | simul'!$B$18/12)-O6,$O6*(1+'[1]asv | simul'!$B$18/12)-$O6),""),"")</f>
        <v>0.20000000000000284</v>
      </c>
      <c r="Q7" s="27">
        <f>IFERROR(IF(Q6+'[1]asv | data'!$F$21&gt;=$I$2,$I$2,+Q6+$O$6+'[1]asv | data'!$F$21),"")</f>
        <v>200</v>
      </c>
      <c r="S7" s="25">
        <v>2</v>
      </c>
      <c r="T7" s="26">
        <f t="shared" si="0"/>
        <v>2468.7321341740276</v>
      </c>
      <c r="U7" s="27" cm="1">
        <f t="array" ref="U7">IF(S7="","",SUMPRODUCT(($D$6:$D$606)*($B$6:$B$606&lt;=S7*12)*($B$6:$B$606&gt;S6*12)))</f>
        <v>81.522617464242558</v>
      </c>
      <c r="V7" s="27" cm="1">
        <f t="array" ref="V7">IFERROR(V6+IF(S7="","",SUMPRODUCT(($E$6:$E$606)*($B$6:$B$606&lt;=S7*12)*($B$6:$B$606&gt;S6*12))),"")</f>
        <v>28.496405114641362</v>
      </c>
      <c r="W7" s="27">
        <f t="shared" ref="W7:W55" si="5">IF(S7="","",W6+U7)</f>
        <v>109.72853928866927</v>
      </c>
      <c r="X7" s="26">
        <f t="shared" si="1"/>
        <v>2407.4701149382463</v>
      </c>
      <c r="Y7" s="27" cm="1">
        <f t="array" ref="Y7">IF(S7="","",SUMPRODUCT(($G$6:$G$606)*($B$6:$B$606&lt;=S7*12)*($B$6:$B$606&gt;S6*12)))</f>
        <v>35.551117928740268</v>
      </c>
      <c r="Z7" s="27" cm="1">
        <f t="array" ref="Z7">IFERROR(Z6+IF(S7="","",SUMPRODUCT(($H$6:$H$606)*($B$6:$B$606&lt;=S7*12)*($B$6:$B$606&gt;S6*12))),"")</f>
        <v>28.021422718574229</v>
      </c>
      <c r="AA7" s="27">
        <f t="shared" ref="AA7:AA55" si="6">IF(S7="","",AA6+Y7)</f>
        <v>47.991537656820896</v>
      </c>
      <c r="AB7" s="26">
        <f t="shared" si="2"/>
        <v>2456.3224436829282</v>
      </c>
      <c r="AC7" s="27" cm="1">
        <f t="array" ref="AC7">IF(S7="","",SUMPRODUCT(($J$6:$J$606)*($B$6:$B$606&lt;=S7*12)*($B$6:$B$606&gt;S6*12)))</f>
        <v>72.189384537373371</v>
      </c>
      <c r="AD7" s="27" cm="1">
        <f t="array" ref="AD7">IFERROR(AD6+IF(S7="","",SUMPRODUCT(($K$6:$K$606)*($B$6:$B$606&lt;=S7*12)*($B$6:$B$606&gt;S6*12))),"")</f>
        <v>28.400493750795874</v>
      </c>
      <c r="AE7" s="27">
        <f t="shared" ref="AE7:AE55" si="7">IF(S7="","",AE6+AC7)</f>
        <v>97.222937433724283</v>
      </c>
      <c r="AF7" s="26">
        <f t="shared" si="3"/>
        <v>2506.4417899861555</v>
      </c>
      <c r="AG7" s="27" cm="1">
        <f t="array" ref="AG7">IF(S7="","",SUMPRODUCT(($M$6:$M$606)*($B$6:$B$606&lt;=S7*12)*($B$6:$B$606&gt;S6*12)))</f>
        <v>109.94739776893994</v>
      </c>
      <c r="AH7" s="27" cm="1">
        <f t="array" ref="AH7">IFERROR(AH6+IF(S7="","",SUMPRODUCT(($N$6:$N$606)*($B$6:$B$606&lt;=S7*12)*($B$6:$B$606&gt;S6*12))),"")</f>
        <v>28.786924439624926</v>
      </c>
      <c r="AI7" s="27">
        <f t="shared" ref="AI7:AI55" si="8">IF(S7="","",AI6+AG7)</f>
        <v>147.72871442578051</v>
      </c>
      <c r="AJ7" s="27">
        <f>IF(S7="","",+'[1]asv | data'!$F$21*S7*12+'[1]asv | data'!$F$20)</f>
        <v>2500</v>
      </c>
      <c r="AK7" s="27">
        <f t="shared" ref="AK7:AK55" si="9">IF(S7="","",AK6+12*$E$2)</f>
        <v>2387.5</v>
      </c>
      <c r="AL7" s="27">
        <f t="shared" ref="AL7:AL55" si="10">IFERROR(W7-V7,"")</f>
        <v>81.232134174027905</v>
      </c>
      <c r="AN7" s="28">
        <v>0.17</v>
      </c>
      <c r="AO7" s="29">
        <f>IF('[1]lodeom | data'!H56&lt;&gt;0,2,0)</f>
        <v>2</v>
      </c>
      <c r="AP7" s="30">
        <f>+'[1]lodeom | data'!E56</f>
        <v>0.11</v>
      </c>
      <c r="AQ7" s="31">
        <f>IFERROR(IF('[1]lodeom | data'!$H$71&gt;='[1]lodeom | data'!$G56,('[1]lodeom | data'!$G56-'[1]lodeom | data'!$F56)*'[1]lodeom | data'!$E56,IF(AND('[1]lodeom | data'!$H$71&lt;='[1]lodeom | data'!$G56,'[1]lodeom | data'!$H$71&gt;='[1]lodeom | data'!$F56),('[1]lodeom | data'!$H$71-'[1]lodeom | data'!$F56)*'[1]lodeom | data'!$E56,0)),"")</f>
        <v>1959.98</v>
      </c>
      <c r="AR7" s="22" t="s">
        <v>36</v>
      </c>
      <c r="AS7" s="23" t="s">
        <v>37</v>
      </c>
      <c r="AU7" s="29">
        <f>IF('[1]per | data'!H27&lt;&gt;0,2,0)</f>
        <v>2</v>
      </c>
      <c r="AV7" s="30">
        <f>+'[1]per | data'!E27</f>
        <v>0.11</v>
      </c>
      <c r="AW7" s="31">
        <f>IFERROR(IF('[1]per | data'!$H$51&gt;='[1]per | data'!$G27,('[1]per | data'!$G27-'[1]per | data'!$F27)*'[1]per | data'!$E27,IF(AND('[1]per | data'!$H$51&lt;='[1]per | data'!$G27,'[1]per | data'!$H$51&gt;='[1]per | data'!$F27),('[1]per | data'!$H$51-'[1]per | data'!$F27)*'[1]per | data'!$E27,0)),"")</f>
        <v>1959.98</v>
      </c>
      <c r="AX7" s="22" t="s">
        <v>36</v>
      </c>
      <c r="AY7" s="23" t="s">
        <v>37</v>
      </c>
      <c r="BB7" s="33" t="s">
        <v>38</v>
      </c>
      <c r="BC7" s="26">
        <v>2</v>
      </c>
      <c r="BD7" s="27">
        <v>2</v>
      </c>
      <c r="BE7" s="27">
        <f t="shared" si="4"/>
        <v>3582</v>
      </c>
    </row>
    <row r="8" spans="2:61" ht="21" customHeight="1" x14ac:dyDescent="0.35">
      <c r="B8" s="25">
        <v>2</v>
      </c>
      <c r="C8" s="26">
        <f>IFERROR(IF($B8&lt;&gt;"",($C7+$E$2+$D8)*(1-'[1]asv | data'!$F$26/12),0),"")</f>
        <v>287.14418725773771</v>
      </c>
      <c r="D8" s="27">
        <f>IFERROR(IF($B8&lt;&gt;"",$C7*(1+'[1]asv | data'!$F$22/12)-$C7,0),"")</f>
        <v>0.71694713507810093</v>
      </c>
      <c r="E8" s="27">
        <f>IFERROR(IF($B8&lt;&gt;"",($C7+$E$2+$D8)-($C7+$E$2+$D8)*(1-'[1]asv | data'!$F$26/12),0),"")</f>
        <v>0.25866256484033556</v>
      </c>
      <c r="F8" s="26">
        <f>IFERROR(IF($B8&lt;&gt;"",($F7+$E$2+$G8)*(1-'[1]asv | data'!$F$26/12),0),"")</f>
        <v>286.54731039726767</v>
      </c>
      <c r="G8" s="27">
        <f>IFERROR(IF($B8&lt;&gt;"",$F7*(1+'[1]asv | data'!$B$30/12)-$F7,0),"")</f>
        <v>0.31831187236110736</v>
      </c>
      <c r="H8" s="27">
        <f>IFERROR(IF($B8&lt;&gt;"",($F7+$E$2+$G8)-($F7+$E$2+$G8)*(1-'[1]asv | data'!$F$26/12),0),"")</f>
        <v>0.25812489176013287</v>
      </c>
      <c r="I8" s="26">
        <f>IFERROR(IF($B8&lt;&gt;"",($I7+$E$2+$J8)*(1-'[1]asv | data'!$F$26/12),0),"")</f>
        <v>287.0247456855206</v>
      </c>
      <c r="J8" s="27">
        <f>IFERROR(IF($B8&lt;&gt;"",$I7*(1+'[1]asv | data'!$B$32/12)-$I7,0),"")</f>
        <v>0.63715382277780463</v>
      </c>
      <c r="K8" s="27">
        <f>IFERROR(IF($B8&lt;&gt;"",($I7+$E$2+$J8)-($I7+$E$2+$J8)*(1-'[1]asv | data'!$F$26/12),0),"")</f>
        <v>0.25855497059052368</v>
      </c>
      <c r="L8" s="26">
        <f>IFERROR(IF($B8&lt;&gt;"",($L7+$E$2+$M8)*(1-'[1]asv | data'!$F$26/12),0),"")</f>
        <v>287.50271057475885</v>
      </c>
      <c r="M8" s="27">
        <f>IFERROR(IF($B8&lt;&gt;"",$L7*(1+'[1]asv | data'!$B$34/12)-$L7,0),"")</f>
        <v>0.95652585124997813</v>
      </c>
      <c r="N8" s="27">
        <f>IFERROR(IF($B8&lt;&gt;"",($L7+$E$2+$M8)-($L7+$E$2+$M8)*(1-'[1]asv | data'!$F$26/12),0),"")</f>
        <v>0.25898552649113071</v>
      </c>
      <c r="O8" s="26">
        <f>IFERROR(IF(B8&lt;&gt;"",IF(Q7&gt;=$I$2,+O7+P8,+O7+'[1]asv | data'!$F$21+P8),""),"")</f>
        <v>300.60039999999998</v>
      </c>
      <c r="P8" s="27">
        <f>IFERROR(IF($B8&lt;&gt;"",IF(Q8&gt;=$I$2,O7*(1+'[1]asv | simul'!$B$18/12)-O7,$O7*(1+'[1]asv | simul'!$B$18/12)-$O7),""),"")</f>
        <v>0.40039999999999054</v>
      </c>
      <c r="Q8" s="27">
        <f>IFERROR(IF(Q7+'[1]asv | data'!$F$21&gt;=$I$2,$I$2,+Q7+'[1]asv | data'!$F$21),"")</f>
        <v>300</v>
      </c>
      <c r="S8" s="25">
        <v>3</v>
      </c>
      <c r="T8" s="26">
        <f t="shared" si="0"/>
        <v>3717.4616362343781</v>
      </c>
      <c r="U8" s="27" cm="1">
        <f t="array" ref="U8">IF(S8="","",SUMPRODUCT(($D$6:$D$606)*($B$6:$B$606&lt;=S8*12)*($B$6:$B$606&gt;S7*12)))</f>
        <v>136.68937170379604</v>
      </c>
      <c r="V8" s="27" cm="1">
        <f t="array" ref="V8">IFERROR(V7+IF(S8="","",SUMPRODUCT(($E$6:$E$606)*($B$6:$B$606&lt;=S8*12)*($B$6:$B$606&gt;S7*12))),"")</f>
        <v>62.456274758086835</v>
      </c>
      <c r="W8" s="27">
        <f t="shared" si="5"/>
        <v>246.41791099246529</v>
      </c>
      <c r="X8" s="26">
        <f t="shared" si="1"/>
        <v>3579.468187899723</v>
      </c>
      <c r="Y8" s="27" cm="1">
        <f t="array" ref="Y8">IF(S8="","",SUMPRODUCT(($G$6:$G$606)*($B$6:$B$606&lt;=S8*12)*($B$6:$B$606&gt;S7*12)))</f>
        <v>58.874913878189091</v>
      </c>
      <c r="Z8" s="27" cm="1">
        <f t="array" ref="Z8">IFERROR(Z7+IF(S8="","",SUMPRODUCT(($H$6:$H$606)*($B$6:$B$606&lt;=S8*12)*($B$6:$B$606&gt;S7*12))),"")</f>
        <v>60.898263635286582</v>
      </c>
      <c r="AA8" s="27">
        <f t="shared" si="6"/>
        <v>106.86645153500999</v>
      </c>
      <c r="AB8" s="26">
        <f t="shared" si="2"/>
        <v>3689.3218495774649</v>
      </c>
      <c r="AC8" s="27" cm="1">
        <f t="array" ref="AC8">IF(S8="","",SUMPRODUCT(($J$6:$J$606)*($B$6:$B$606&lt;=S8*12)*($B$6:$B$606&gt;S7*12)))</f>
        <v>120.73900136406064</v>
      </c>
      <c r="AD8" s="27" cm="1">
        <f t="array" ref="AD8">IFERROR(AD7+IF(S8="","",SUMPRODUCT(($K$6:$K$606)*($B$6:$B$606&lt;=S8*12)*($B$6:$B$606&gt;S7*12))),"")</f>
        <v>62.140089220319794</v>
      </c>
      <c r="AE8" s="27">
        <f t="shared" si="7"/>
        <v>217.96193879778491</v>
      </c>
      <c r="AF8" s="26">
        <f t="shared" si="3"/>
        <v>3803.5509606851169</v>
      </c>
      <c r="AG8" s="27" cm="1">
        <f t="array" ref="AG8">IF(S8="","",SUMPRODUCT(($M$6:$M$606)*($B$6:$B$606&lt;=S8*12)*($B$6:$B$606&gt;S7*12)))</f>
        <v>185.74114357094777</v>
      </c>
      <c r="AH8" s="27" cm="1">
        <f t="array" ref="AH8">IFERROR(AH7+IF(S8="","",SUMPRODUCT(($N$6:$N$606)*($B$6:$B$606&lt;=S8*12)*($B$6:$B$606&gt;S7*12))),"")</f>
        <v>63.418897311611289</v>
      </c>
      <c r="AI8" s="27">
        <f t="shared" si="8"/>
        <v>333.46985799672825</v>
      </c>
      <c r="AJ8" s="27">
        <f>IF(S8="","",+'[1]asv | data'!$F$21*S8*12+'[1]asv | data'!$F$20)</f>
        <v>3700</v>
      </c>
      <c r="AK8" s="27">
        <f t="shared" si="9"/>
        <v>3533.5</v>
      </c>
      <c r="AL8" s="27">
        <f t="shared" si="10"/>
        <v>183.96163623437846</v>
      </c>
      <c r="AN8" s="28">
        <v>0.19</v>
      </c>
      <c r="AO8" s="29">
        <f>IF('[1]lodeom | data'!H57&lt;&gt;0,3,0)</f>
        <v>3</v>
      </c>
      <c r="AP8" s="30">
        <f>+'[1]lodeom | data'!E57</f>
        <v>0.3</v>
      </c>
      <c r="AQ8" s="31">
        <f>IFERROR(IF('[1]lodeom | data'!$H$71&gt;='[1]lodeom | data'!$G57,('[1]lodeom | data'!$G57-'[1]lodeom | data'!$F57)*'[1]lodeom | data'!$E57,IF(AND('[1]lodeom | data'!$H$71&lt;='[1]lodeom | data'!$G57,'[1]lodeom | data'!$H$71&gt;='[1]lodeom | data'!$F57),('[1]lodeom | data'!$H$71-'[1]lodeom | data'!$F57)*'[1]lodeom | data'!$E57,0)),"")</f>
        <v>16352.4</v>
      </c>
      <c r="AR8" s="31">
        <f>IFERROR(('[1]lodeom | data'!$F$69-'[1]lodeom | data'!$H$69)*2,"")</f>
        <v>2</v>
      </c>
      <c r="AS8" s="32">
        <f>1791</f>
        <v>1791</v>
      </c>
      <c r="AU8" s="29">
        <f>IF('[1]per | data'!H28&lt;&gt;0,3,0)</f>
        <v>3</v>
      </c>
      <c r="AV8" s="30">
        <f>+'[1]per | data'!E28</f>
        <v>0.3</v>
      </c>
      <c r="AW8" s="31">
        <f>IFERROR(IF('[1]per | data'!$H$51&gt;='[1]per | data'!$G28,('[1]per | data'!$G28-'[1]per | data'!$F28)*'[1]per | data'!$E28,IF(AND('[1]per | data'!$H$51&lt;='[1]per | data'!$G28,'[1]per | data'!$H$51&gt;='[1]per | data'!$F28),('[1]per | data'!$H$51-'[1]per | data'!$F28)*'[1]per | data'!$E28,0)),"")</f>
        <v>16352.4</v>
      </c>
      <c r="AX8" s="31">
        <f>IFERROR(('[1]per | data'!$F$49-'[1]per | data'!$H$49)*2,"")</f>
        <v>2</v>
      </c>
      <c r="AY8" s="32">
        <f>1791</f>
        <v>1791</v>
      </c>
      <c r="BB8" s="33" t="s">
        <v>39</v>
      </c>
      <c r="BC8" s="26">
        <v>1.5</v>
      </c>
      <c r="BD8" s="27">
        <v>1</v>
      </c>
      <c r="BE8" s="27">
        <f t="shared" si="4"/>
        <v>2686.5</v>
      </c>
    </row>
    <row r="9" spans="2:61" ht="21" customHeight="1" x14ac:dyDescent="0.35">
      <c r="B9" s="25">
        <v>3</v>
      </c>
      <c r="C9" s="26">
        <f>IFERROR(IF($B9&lt;&gt;"",($C8+$E$2+$D9)*(1-'[1]asv | data'!$F$26/12),0),"")</f>
        <v>383.37562907979026</v>
      </c>
      <c r="D9" s="27">
        <f>IFERROR(IF($B9&lt;&gt;"",$C8*(1+'[1]asv | data'!$F$22/12)-$C8,0),"")</f>
        <v>1.0767907022164991</v>
      </c>
      <c r="E9" s="27">
        <f>IFERROR(IF($B9&lt;&gt;"",($C8+$E$2+$D9)-($C8+$E$2+$D9)*(1-'[1]asv | data'!$F$26/12),0),"")</f>
        <v>0.34534888016395371</v>
      </c>
      <c r="F9" s="26">
        <f>IFERROR(IF($B9&lt;&gt;"",($F8+$E$2+$G9)*(1-'[1]asv | data'!$F$26/12),0),"")</f>
        <v>382.18061684760664</v>
      </c>
      <c r="G9" s="27">
        <f>IFERROR(IF($B9&lt;&gt;"",$F8*(1+'[1]asv | data'!$B$30/12)-$F8,0),"")</f>
        <v>0.47757885066209838</v>
      </c>
      <c r="H9" s="27">
        <f>IFERROR(IF($B9&lt;&gt;"",($F8+$E$2+$G9)-($F8+$E$2+$G9)*(1-'[1]asv | data'!$F$26/12),0),"")</f>
        <v>0.34427240032312056</v>
      </c>
      <c r="I9" s="26">
        <f>IFERROR(IF($B9&lt;&gt;"",($I8+$E$2+$J9)*(1-'[1]asv | data'!$F$26/12),0),"")</f>
        <v>383.13636149245167</v>
      </c>
      <c r="J9" s="27">
        <f>IFERROR(IF($B9&lt;&gt;"",$I8*(1+'[1]asv | data'!$B$32/12)-$I8,0),"")</f>
        <v>0.95674915228511281</v>
      </c>
      <c r="K9" s="27">
        <f>IFERROR(IF($B9&lt;&gt;"",($I8+$E$2+$J9)-($I8+$E$2+$J9)*(1-'[1]asv | data'!$F$26/12),0),"")</f>
        <v>0.34513334535404283</v>
      </c>
      <c r="L9" s="26">
        <f>IFERROR(IF($B9&lt;&gt;"",($L8+$E$2+$M9)*(1-'[1]asv | data'!$F$26/12),0),"")</f>
        <v>384.09422792591778</v>
      </c>
      <c r="M9" s="27">
        <f>IFERROR(IF($B9&lt;&gt;"",$L8*(1+'[1]asv | data'!$B$34/12)-$L8,0),"")</f>
        <v>1.4375135528737815</v>
      </c>
      <c r="N9" s="27">
        <f>IFERROR(IF($B9&lt;&gt;"",($L8+$E$2+$M9)-($L8+$E$2+$M9)*(1-'[1]asv | data'!$F$26/12),0),"")</f>
        <v>0.34599620171485412</v>
      </c>
      <c r="O9" s="26">
        <f>IFERROR(IF(B9&lt;&gt;"",IF(Q8&gt;=$I$2,+O8+P9,+O8+'[1]asv | data'!$F$21+P9),""),"")</f>
        <v>401.20160079999999</v>
      </c>
      <c r="P9" s="27">
        <f>IFERROR(IF($B9&lt;&gt;"",IF(Q9&gt;=$I$2,O8*(1+'[1]asv | simul'!$B$18/12)-O8,$O8*(1+'[1]asv | simul'!$B$18/12)-$O8),""),"")</f>
        <v>0.60120080000001508</v>
      </c>
      <c r="Q9" s="27">
        <f>IFERROR(IF(Q8+'[1]asv | data'!$F$21&gt;=$I$2,$I$2,+Q8+'[1]asv | data'!$F$21),"")</f>
        <v>400</v>
      </c>
      <c r="S9" s="25">
        <v>4</v>
      </c>
      <c r="T9" s="26">
        <f t="shared" si="0"/>
        <v>5009.5213320794201</v>
      </c>
      <c r="U9" s="27" cm="1">
        <f t="array" ref="U9">IF(S9="","",SUMPRODUCT(($D$6:$D$606)*($B$6:$B$606&lt;=S9*12)*($B$6:$B$606&gt;S8*12)))</f>
        <v>193.77038050987358</v>
      </c>
      <c r="V9" s="27" cm="1">
        <f t="array" ref="V9">IFERROR(V8+IF(S9="","",SUMPRODUCT(($E$6:$E$606)*($B$6:$B$606&lt;=S9*12)*($B$6:$B$606&gt;S8*12))),"")</f>
        <v>110.16695942291804</v>
      </c>
      <c r="W9" s="27">
        <f t="shared" si="5"/>
        <v>440.18829150233887</v>
      </c>
      <c r="X9" s="26">
        <f t="shared" si="1"/>
        <v>4762.2729508523844</v>
      </c>
      <c r="Y9" s="27" cm="1">
        <f t="array" ref="Y9">IF(S9="","",SUMPRODUCT(($G$6:$G$606)*($B$6:$B$606&lt;=S9*12)*($B$6:$B$606&gt;S8*12)))</f>
        <v>82.413772495452577</v>
      </c>
      <c r="Z9" s="27" cm="1">
        <f t="array" ref="Z9">IFERROR(Z8+IF(S9="","",SUMPRODUCT(($H$6:$H$606)*($B$6:$B$606&lt;=S9*12)*($B$6:$B$606&gt;S8*12))),"")</f>
        <v>106.5072731780769</v>
      </c>
      <c r="AA9" s="27">
        <f t="shared" si="6"/>
        <v>189.28022403046256</v>
      </c>
      <c r="AB9" s="26">
        <f t="shared" si="2"/>
        <v>4958.7650259678994</v>
      </c>
      <c r="AC9" s="27" cm="1">
        <f t="array" ref="AC9">IF(S9="","",SUMPRODUCT(($J$6:$J$606)*($B$6:$B$606&lt;=S9*12)*($B$6:$B$606&gt;S8*12)))</f>
        <v>170.72359949312067</v>
      </c>
      <c r="AD9" s="27" cm="1">
        <f t="array" ref="AD9">IFERROR(AD8+IF(S9="","",SUMPRODUCT(($K$6:$K$606)*($B$6:$B$606&lt;=S9*12)*($B$6:$B$606&gt;S8*12))),"")</f>
        <v>109.42051232300599</v>
      </c>
      <c r="AE9" s="27">
        <f t="shared" si="7"/>
        <v>388.68553829090558</v>
      </c>
      <c r="AF9" s="26">
        <f t="shared" si="3"/>
        <v>5165.8635768946033</v>
      </c>
      <c r="AG9" s="27" cm="1">
        <f t="array" ref="AG9">IF(S9="","",SUMPRODUCT(($M$6:$M$606)*($B$6:$B$606&lt;=S9*12)*($B$6:$B$606&gt;S8*12)))</f>
        <v>265.3449105231216</v>
      </c>
      <c r="AH9" s="27" cm="1">
        <f t="array" ref="AH9">IFERROR(AH8+IF(S9="","",SUMPRODUCT(($N$6:$N$606)*($B$6:$B$606&lt;=S9*12)*($B$6:$B$606&gt;S8*12))),"")</f>
        <v>112.45119162524654</v>
      </c>
      <c r="AI9" s="27">
        <f t="shared" si="8"/>
        <v>598.81476851984985</v>
      </c>
      <c r="AJ9" s="27">
        <f>IF(S9="","",+'[1]asv | data'!$F$21*S9*12+'[1]asv | data'!$F$20)</f>
        <v>4900</v>
      </c>
      <c r="AK9" s="27">
        <f t="shared" si="9"/>
        <v>4679.5</v>
      </c>
      <c r="AL9" s="27">
        <f t="shared" si="10"/>
        <v>330.02133207942086</v>
      </c>
      <c r="AN9" s="37">
        <v>0.21</v>
      </c>
      <c r="AO9" s="38">
        <f>IF('[1]lodeom | data'!H58&lt;&gt;0,4,0)</f>
        <v>4</v>
      </c>
      <c r="AP9" s="39">
        <f>+'[1]lodeom | data'!E58</f>
        <v>0.41</v>
      </c>
      <c r="AQ9" s="40">
        <f>IFERROR(IF('[1]lodeom | data'!$H$71&gt;='[1]lodeom | data'!$G58,('[1]lodeom | data'!$G58-'[1]lodeom | data'!$F58)*'[1]lodeom | data'!$E58,IF(AND('[1]lodeom | data'!$H$71&lt;='[1]lodeom | data'!$G58,'[1]lodeom | data'!$H$71&gt;='[1]lodeom | data'!$F58),('[1]lodeom | data'!$H$71-'[1]lodeom | data'!$F58)*'[1]lodeom | data'!$E58,0)),"")</f>
        <v>31145.239999999998</v>
      </c>
      <c r="AR9" s="22" t="s">
        <v>40</v>
      </c>
      <c r="AS9"/>
      <c r="AU9" s="38">
        <f>IF('[1]per | data'!H29&lt;&gt;0,4,0)</f>
        <v>4</v>
      </c>
      <c r="AV9" s="39">
        <f>+'[1]per | data'!E29</f>
        <v>0.41</v>
      </c>
      <c r="AW9" s="40">
        <f>IFERROR(IF('[1]per | data'!$H$51&gt;='[1]per | data'!$G29,('[1]per | data'!$G29-'[1]per | data'!$F29)*'[1]per | data'!$E29,IF(AND('[1]per | data'!$H$51&lt;='[1]per | data'!$G29,'[1]per | data'!$H$51&gt;='[1]per | data'!$F29),('[1]per | data'!$H$51-'[1]per | data'!$F29)*'[1]per | data'!$E29,0)),"")</f>
        <v>31145.239999999998</v>
      </c>
      <c r="AX9" s="22" t="s">
        <v>40</v>
      </c>
      <c r="AY9"/>
      <c r="BB9" s="33" t="s">
        <v>41</v>
      </c>
      <c r="BC9" s="26">
        <v>2.5</v>
      </c>
      <c r="BD9" s="27">
        <v>2</v>
      </c>
      <c r="BE9" s="27">
        <f t="shared" si="4"/>
        <v>4477.5</v>
      </c>
    </row>
    <row r="10" spans="2:61" ht="21" customHeight="1" x14ac:dyDescent="0.35">
      <c r="B10" s="25">
        <v>4</v>
      </c>
      <c r="C10" s="26">
        <f>IFERROR(IF($B10&lt;&gt;"",($C9+$E$2+$D10)*(1-'[1]asv | data'!$F$26/12),0),"")</f>
        <v>479.88100572991948</v>
      </c>
      <c r="D10" s="27">
        <f>IFERROR(IF($B10&lt;&gt;"",$C9*(1+'[1]asv | data'!$F$22/12)-$C9,0),"")</f>
        <v>1.4376586090492083</v>
      </c>
      <c r="E10" s="27">
        <f>IFERROR(IF($B10&lt;&gt;"",($C9+$E$2+$D10)-($C9+$E$2+$D10)*(1-'[1]asv | data'!$F$26/12),0),"")</f>
        <v>0.43228195891998666</v>
      </c>
      <c r="F10" s="26">
        <f>IFERROR(IF($B10&lt;&gt;"",($F9+$E$2+$G10)*(1-'[1]asv | data'!$F$26/12),0),"")</f>
        <v>477.88709871626457</v>
      </c>
      <c r="G10" s="27">
        <f>IFERROR(IF($B10&lt;&gt;"",$F9*(1+'[1]asv | data'!$B$30/12)-$F9,0),"")</f>
        <v>0.63696769474603343</v>
      </c>
      <c r="H10" s="27">
        <f>IFERROR(IF($B10&lt;&gt;"",($F9+$E$2+$G10)-($F9+$E$2+$G10)*(1-'[1]asv | data'!$F$26/12),0),"")</f>
        <v>0.43048582608810193</v>
      </c>
      <c r="I10" s="26">
        <f>IFERROR(IF($B10&lt;&gt;"",($I9+$E$2+$J10)*(1-'[1]asv | data'!$F$26/12),0),"")</f>
        <v>479.48156056299888</v>
      </c>
      <c r="J10" s="27">
        <f>IFERROR(IF($B10&lt;&gt;"",$I9*(1+'[1]asv | data'!$B$32/12)-$I9,0),"")</f>
        <v>1.2771212049748897</v>
      </c>
      <c r="K10" s="27">
        <f>IFERROR(IF($B10&lt;&gt;"",($I9+$E$2+$J10)-($I9+$E$2+$J10)*(1-'[1]asv | data'!$F$26/12),0),"")</f>
        <v>0.43192213442767979</v>
      </c>
      <c r="L10" s="26">
        <f>IFERROR(IF($B10&lt;&gt;"",($L9+$E$2+$M10)*(1-'[1]asv | data'!$F$26/12),0),"")</f>
        <v>481.08133583638835</v>
      </c>
      <c r="M10" s="27">
        <f>IFERROR(IF($B10&lt;&gt;"",$L9*(1+'[1]asv | data'!$B$34/12)-$L9,0),"")</f>
        <v>1.9204711396295693</v>
      </c>
      <c r="N10" s="27">
        <f>IFERROR(IF($B10&lt;&gt;"",($L9+$E$2+$M10)-($L9+$E$2+$M10)*(1-'[1]asv | data'!$F$26/12),0),"")</f>
        <v>0.43336322915899927</v>
      </c>
      <c r="O10" s="26">
        <f>IFERROR(IF(B10&lt;&gt;"",IF(Q9&gt;=$I$2,+O9+P10,+O9+'[1]asv | data'!$F$21+P10),""),"")</f>
        <v>502.00400400159998</v>
      </c>
      <c r="P10" s="27">
        <f>IFERROR(IF($B10&lt;&gt;"",IF(Q10&gt;=$I$2,O9*(1+'[1]asv | simul'!$B$18/12)-O9,$O9*(1+'[1]asv | simul'!$B$18/12)-$O9),""),"")</f>
        <v>0.80240320159998646</v>
      </c>
      <c r="Q10" s="27">
        <f>IFERROR(IF(Q9+'[1]asv | data'!$F$21&gt;=$I$2,$I$2,+Q9+'[1]asv | data'!$F$21),"")</f>
        <v>500</v>
      </c>
      <c r="S10" s="25">
        <v>5</v>
      </c>
      <c r="T10" s="26">
        <f t="shared" si="0"/>
        <v>6346.4147544520947</v>
      </c>
      <c r="U10" s="27" cm="1">
        <f t="array" ref="U10">IF(S10="","",SUMPRODUCT(($D$6:$D$606)*($B$6:$B$606&lt;=S10*12)*($B$6:$B$606&gt;S9*12)))</f>
        <v>252.83206741229878</v>
      </c>
      <c r="V10" s="27" cm="1">
        <f t="array" ref="V10">IFERROR(V9+IF(S10="","",SUMPRODUCT(($E$6:$E$606)*($B$6:$B$606&lt;=S10*12)*($B$6:$B$606&gt;S9*12))),"")</f>
        <v>172.10560446254217</v>
      </c>
      <c r="W10" s="27">
        <f t="shared" si="5"/>
        <v>693.02035891463765</v>
      </c>
      <c r="X10" s="26">
        <f t="shared" si="1"/>
        <v>5955.9840494793289</v>
      </c>
      <c r="Y10" s="27" cm="1">
        <f t="array" ref="Y10">IF(S10="","",SUMPRODUCT(($G$6:$G$606)*($B$6:$B$606&lt;=S10*12)*($B$6:$B$606&gt;S9*12)))</f>
        <v>106.16967681756068</v>
      </c>
      <c r="Z10" s="27" cm="1">
        <f t="array" ref="Z10">IFERROR(Z9+IF(S10="","",SUMPRODUCT(($H$6:$H$606)*($B$6:$B$606&lt;=S10*12)*($B$6:$B$606&gt;S9*12))),"")</f>
        <v>164.96585136869311</v>
      </c>
      <c r="AA10" s="27">
        <f t="shared" si="6"/>
        <v>295.44990084802328</v>
      </c>
      <c r="AB10" s="26">
        <f t="shared" si="2"/>
        <v>6265.7291415873306</v>
      </c>
      <c r="AC10" s="27" cm="1">
        <f t="array" ref="AC10">IF(S10="","",SUMPRODUCT(($J$6:$J$606)*($B$6:$B$606&lt;=S10*12)*($B$6:$B$606&gt;S9*12)))</f>
        <v>222.18559267511955</v>
      </c>
      <c r="AD10" s="27" cm="1">
        <f t="array" ref="AD10">IFERROR(AD9+IF(S10="","",SUMPRODUCT(($K$6:$K$606)*($B$6:$B$606&lt;=S10*12)*($B$6:$B$606&gt;S9*12))),"")</f>
        <v>170.6419893786944</v>
      </c>
      <c r="AE10" s="27">
        <f t="shared" si="7"/>
        <v>610.87113096602513</v>
      </c>
      <c r="AF10" s="26">
        <f t="shared" si="3"/>
        <v>6596.6573035964748</v>
      </c>
      <c r="AG10" s="27" cm="1">
        <f t="array" ref="AG10">IF(S10="","",SUMPRODUCT(($M$6:$M$606)*($B$6:$B$606&lt;=S10*12)*($B$6:$B$606&gt;S9*12)))</f>
        <v>348.9502218311236</v>
      </c>
      <c r="AH10" s="27" cm="1">
        <f t="array" ref="AH10">IFERROR(AH9+IF(S10="","",SUMPRODUCT(($N$6:$N$606)*($B$6:$B$606&lt;=S10*12)*($B$6:$B$606&gt;S9*12))),"")</f>
        <v>176.60768675449864</v>
      </c>
      <c r="AI10" s="27">
        <f t="shared" si="8"/>
        <v>947.76499035097345</v>
      </c>
      <c r="AJ10" s="27">
        <f>IF(S10="","",+'[1]asv | data'!$F$21*S10*12+'[1]asv | data'!$F$20)</f>
        <v>6100</v>
      </c>
      <c r="AK10" s="27">
        <f t="shared" si="9"/>
        <v>5825.5</v>
      </c>
      <c r="AL10" s="27">
        <f t="shared" si="10"/>
        <v>520.91475445209551</v>
      </c>
      <c r="AN10" s="41">
        <v>0.23</v>
      </c>
      <c r="AO10" s="42">
        <f>IF('[1]lodeom | data'!H59&lt;&gt;0,5,0)</f>
        <v>0</v>
      </c>
      <c r="AP10" s="43">
        <f>+'[1]lodeom | data'!E59</f>
        <v>0.45</v>
      </c>
      <c r="AQ10" s="44">
        <f>IFERROR(IF('[1]lodeom | data'!$H$71&gt;='[1]lodeom | data'!$G59,('[1]lodeom | data'!$G59-'[1]lodeom | data'!$F59)*'[1]lodeom | data'!$E59,IF(AND('[1]lodeom | data'!$H$71&lt;='[1]lodeom | data'!$G59,'[1]lodeom | data'!$H$71&gt;='[1]lodeom | data'!$F59),('[1]lodeom | data'!$H$71-'[1]lodeom | data'!$F59)*'[1]lodeom | data'!$E59,0)),"")</f>
        <v>0</v>
      </c>
      <c r="AR10" s="31">
        <f>IFERROR($AR$8*$AS$8,"")</f>
        <v>3582</v>
      </c>
      <c r="AS10"/>
      <c r="AU10" s="42">
        <f>IF('[1]per | data'!H30&lt;&gt;0,5,0)</f>
        <v>0</v>
      </c>
      <c r="AV10" s="43">
        <f>+'[1]per | data'!E30</f>
        <v>0.45</v>
      </c>
      <c r="AW10" s="44">
        <f>IFERROR(IF('[1]per | data'!$H$51&gt;='[1]per | data'!$G30,('[1]per | data'!$G30-'[1]per | data'!$F30)*'[1]per | data'!$E30,IF(AND('[1]per | data'!$H$51&lt;='[1]per | data'!$G30,'[1]per | data'!$H$51&gt;='[1]per | data'!$F30),('[1]per | data'!$H$51-'[1]per | data'!$F30)*'[1]per | data'!$E30,0)),"")</f>
        <v>0</v>
      </c>
      <c r="AX10" s="31">
        <f>IFERROR($AX$8*$AY$8,"")</f>
        <v>3582</v>
      </c>
      <c r="AY10"/>
      <c r="BB10" s="33" t="s">
        <v>42</v>
      </c>
      <c r="BC10" s="26">
        <v>2</v>
      </c>
      <c r="BD10" s="27">
        <v>1</v>
      </c>
      <c r="BE10" s="27">
        <f t="shared" si="4"/>
        <v>3582</v>
      </c>
    </row>
    <row r="11" spans="2:61" ht="21" customHeight="1" x14ac:dyDescent="0.35">
      <c r="B11" s="25">
        <v>5</v>
      </c>
      <c r="C11" s="26">
        <f>IFERROR(IF($B11&lt;&gt;"",($C10+$E$2+$D11)*(1-'[1]asv | data'!$F$26/12),0),"")</f>
        <v>576.66109699785534</v>
      </c>
      <c r="D11" s="27">
        <f>IFERROR(IF($B11&lt;&gt;"",$C10*(1+'[1]asv | data'!$F$22/12)-$C10,0),"")</f>
        <v>1.799553771487183</v>
      </c>
      <c r="E11" s="27">
        <f>IFERROR(IF($B11&lt;&gt;"",($C10+$E$2+$D11)-($C10+$E$2+$D11)*(1-'[1]asv | data'!$F$26/12),0),"")</f>
        <v>0.51946250355126722</v>
      </c>
      <c r="F11" s="26">
        <f>IFERROR(IF($B11&lt;&gt;"",($F10+$E$2+$G11)*(1-'[1]asv | data'!$F$26/12),0),"")</f>
        <v>573.66681199463221</v>
      </c>
      <c r="G11" s="27">
        <f>IFERROR(IF($B11&lt;&gt;"",$F10*(1+'[1]asv | data'!$B$30/12)-$F10,0),"")</f>
        <v>0.79647849786044844</v>
      </c>
      <c r="H11" s="27">
        <f>IFERROR(IF($B11&lt;&gt;"",($F10+$E$2+$G11)-($F10+$E$2+$G11)*(1-'[1]asv | data'!$F$26/12),0),"")</f>
        <v>0.51676521949275411</v>
      </c>
      <c r="I11" s="26">
        <f>IFERROR(IF($B11&lt;&gt;"",($I10+$E$2+$J11)*(1-'[1]asv | data'!$F$26/12),0),"")</f>
        <v>576.06091058235381</v>
      </c>
      <c r="J11" s="27">
        <f>IFERROR(IF($B11&lt;&gt;"",$I10*(1+'[1]asv | data'!$B$32/12)-$I10,0),"")</f>
        <v>1.5982718685433497</v>
      </c>
      <c r="K11" s="27">
        <f>IFERROR(IF($B11&lt;&gt;"",($I10+$E$2+$J11)-($I10+$E$2+$J11)*(1-'[1]asv | data'!$F$26/12),0),"")</f>
        <v>0.51892184918835937</v>
      </c>
      <c r="L11" s="26">
        <f>IFERROR(IF($B11&lt;&gt;"",($L10+$E$2+$M11)*(1-'[1]asv | data'!$F$26/12),0),"")</f>
        <v>578.46565444730629</v>
      </c>
      <c r="M11" s="27">
        <f>IFERROR(IF($B11&lt;&gt;"",$L10*(1+'[1]asv | data'!$B$34/12)-$L10,0),"")</f>
        <v>2.4054066791819082</v>
      </c>
      <c r="N11" s="27">
        <f>IFERROR(IF($B11&lt;&gt;"",($L10+$E$2+$M11)-($L10+$E$2+$M11)*(1-'[1]asv | data'!$F$26/12),0),"")</f>
        <v>0.52108806826402088</v>
      </c>
      <c r="O11" s="26">
        <f>IFERROR(IF(B11&lt;&gt;"",IF(Q10&gt;=$I$2,+O10+P11,+O10+'[1]asv | data'!$F$21+P11),""),"")</f>
        <v>603.00801200960314</v>
      </c>
      <c r="P11" s="27">
        <f>IFERROR(IF($B11&lt;&gt;"",IF(Q11&gt;=$I$2,O10*(1+'[1]asv | simul'!$B$18/12)-O10,$O10*(1+'[1]asv | simul'!$B$18/12)-$O10),""),"")</f>
        <v>1.0040080080032112</v>
      </c>
      <c r="Q11" s="27">
        <f>IFERROR(IF(Q10+'[1]asv | data'!$F$21&gt;=$I$2,$I$2,+Q10+'[1]asv | data'!$F$21),"")</f>
        <v>600</v>
      </c>
      <c r="S11" s="25">
        <v>6</v>
      </c>
      <c r="T11" s="26">
        <f t="shared" si="0"/>
        <v>7729.6976078146745</v>
      </c>
      <c r="U11" s="27" cm="1">
        <f t="array" ref="U11">IF(S11="","",SUMPRODUCT(($D$6:$D$606)*($B$6:$B$606&lt;=S11*12)*($B$6:$B$606&gt;S10*12)))</f>
        <v>313.94316079908094</v>
      </c>
      <c r="V11" s="27" cm="1">
        <f t="array" ref="V11">IFERROR(V10+IF(S11="","",SUMPRODUCT(($E$6:$E$606)*($B$6:$B$606&lt;=S11*12)*($B$6:$B$606&gt;S10*12))),"")</f>
        <v>248.76591189904335</v>
      </c>
      <c r="W11" s="27">
        <f t="shared" si="5"/>
        <v>1006.9635197137186</v>
      </c>
      <c r="X11" s="26">
        <f t="shared" si="1"/>
        <v>7160.7020482706239</v>
      </c>
      <c r="Y11" s="27" cm="1">
        <f t="array" ref="Y11">IF(S11="","",SUMPRODUCT(($G$6:$G$606)*($B$6:$B$606&lt;=S11*12)*($B$6:$B$606&gt;S10*12)))</f>
        <v>130.14462816661398</v>
      </c>
      <c r="Z11" s="27" cm="1">
        <f t="array" ref="Z11">IFERROR(Z10+IF(S11="","",SUMPRODUCT(($H$6:$H$606)*($B$6:$B$606&lt;=S11*12)*($B$6:$B$606&gt;S10*12))),"")</f>
        <v>236.39248074401206</v>
      </c>
      <c r="AA11" s="27">
        <f t="shared" si="6"/>
        <v>425.59452901463726</v>
      </c>
      <c r="AB11" s="26">
        <f t="shared" si="2"/>
        <v>7611.3232030512618</v>
      </c>
      <c r="AC11" s="27" cm="1">
        <f t="array" ref="AC11">IF(S11="","",SUMPRODUCT(($J$6:$J$606)*($B$6:$B$606&lt;=S11*12)*($B$6:$B$606&gt;S10*12)))</f>
        <v>275.16864828409052</v>
      </c>
      <c r="AD11" s="27" cm="1">
        <f t="array" ref="AD11">IFERROR(AD10+IF(S11="","",SUMPRODUCT(($K$6:$K$606)*($B$6:$B$606&lt;=S11*12)*($B$6:$B$606&gt;S10*12))),"")</f>
        <v>246.21657619885372</v>
      </c>
      <c r="AE11" s="27">
        <f t="shared" si="7"/>
        <v>886.03977925011566</v>
      </c>
      <c r="AF11" s="26">
        <f t="shared" si="3"/>
        <v>8099.3745683499164</v>
      </c>
      <c r="AG11" s="27" cm="1">
        <f t="array" ref="AG11">IF(S11="","",SUMPRODUCT(($M$6:$M$606)*($B$6:$B$606&lt;=S11*12)*($B$6:$B$606&gt;S10*12)))</f>
        <v>436.75822824251554</v>
      </c>
      <c r="AH11" s="27" cm="1">
        <f t="array" ref="AH11">IFERROR(AH10+IF(S11="","",SUMPRODUCT(($N$6:$N$606)*($B$6:$B$606&lt;=S11*12)*($B$6:$B$606&gt;S10*12))),"")</f>
        <v>256.64865024357255</v>
      </c>
      <c r="AI11" s="27">
        <f t="shared" si="8"/>
        <v>1384.523218593489</v>
      </c>
      <c r="AJ11" s="27">
        <f>IF(S11="","",+'[1]asv | data'!$F$21*S11*12+'[1]asv | data'!$F$20)</f>
        <v>7300</v>
      </c>
      <c r="AK11" s="27">
        <f t="shared" si="9"/>
        <v>6971.5</v>
      </c>
      <c r="AL11" s="27">
        <f t="shared" si="10"/>
        <v>758.19760781467528</v>
      </c>
      <c r="AN11" s="6"/>
      <c r="AO11"/>
      <c r="AP11"/>
      <c r="AQ11" s="45">
        <f>IFERROR(SUM(AQ6:AQ10),"")</f>
        <v>49457.619999999995</v>
      </c>
      <c r="AR11"/>
      <c r="AS11"/>
      <c r="AU11"/>
      <c r="AV11"/>
      <c r="AW11" s="45">
        <f>IFERROR(SUM(AW6:AW10),"")</f>
        <v>49457.619999999995</v>
      </c>
      <c r="AX11"/>
      <c r="AY11"/>
      <c r="BB11" s="33" t="s">
        <v>43</v>
      </c>
      <c r="BC11" s="26">
        <v>3</v>
      </c>
      <c r="BD11" s="27">
        <v>2</v>
      </c>
      <c r="BE11" s="27">
        <f t="shared" si="4"/>
        <v>5373</v>
      </c>
    </row>
    <row r="12" spans="2:61" ht="21" customHeight="1" x14ac:dyDescent="0.35">
      <c r="B12" s="25">
        <v>6</v>
      </c>
      <c r="C12" s="26">
        <f>IFERROR(IF($B12&lt;&gt;"",($C11+$E$2+$D12)*(1-'[1]asv | data'!$F$26/12),0),"")</f>
        <v>673.71668489309684</v>
      </c>
      <c r="D12" s="27">
        <f>IFERROR(IF($B12&lt;&gt;"",$C11*(1+'[1]asv | data'!$F$22/12)-$C11,0),"")</f>
        <v>2.1624791137419379</v>
      </c>
      <c r="E12" s="27">
        <f>IFERROR(IF($B12&lt;&gt;"",($C11+$E$2+$D12)-($C11+$E$2+$D12)*(1-'[1]asv | data'!$F$26/12),0),"")</f>
        <v>0.60689121850043648</v>
      </c>
      <c r="F12" s="26">
        <f>IFERROR(IF($B12&lt;&gt;"",($F11+$E$2+$G12)*(1-'[1]asv | data'!$F$26/12),0),"")</f>
        <v>669.51981271694353</v>
      </c>
      <c r="G12" s="27">
        <f>IFERROR(IF($B12&lt;&gt;"",$F11*(1+'[1]asv | data'!$B$30/12)-$F11,0),"")</f>
        <v>0.95611135332444519</v>
      </c>
      <c r="H12" s="27">
        <f>IFERROR(IF($B12&lt;&gt;"",($F11+$E$2+$G12)-($F11+$E$2+$G12)*(1-'[1]asv | data'!$F$26/12),0),"")</f>
        <v>0.60311063101312357</v>
      </c>
      <c r="I12" s="26">
        <f>IFERROR(IF($B12&lt;&gt;"",($I11+$E$2+$J12)*(1-'[1]asv | data'!$F$26/12),0),"")</f>
        <v>672.87498061537246</v>
      </c>
      <c r="J12" s="27">
        <f>IFERROR(IF($B12&lt;&gt;"",$I11*(1+'[1]asv | data'!$B$32/12)-$I11,0),"")</f>
        <v>1.9202030352745396</v>
      </c>
      <c r="K12" s="27">
        <f>IFERROR(IF($B12&lt;&gt;"",($I11+$E$2+$J12)-($I11+$E$2+$J12)*(1-'[1]asv | data'!$F$26/12),0),"")</f>
        <v>0.60613300225588773</v>
      </c>
      <c r="L12" s="26">
        <f>IFERROR(IF($B12&lt;&gt;"",($L11+$E$2+$M12)*(1-'[1]asv | data'!$F$26/12),0),"")</f>
        <v>676.24881053509512</v>
      </c>
      <c r="M12" s="27">
        <f>IFERROR(IF($B12&lt;&gt;"",$L11*(1+'[1]asv | data'!$B$34/12)-$L11,0),"")</f>
        <v>2.8923282722364547</v>
      </c>
      <c r="N12" s="27">
        <f>IFERROR(IF($B12&lt;&gt;"",($L11+$E$2+$M12)-($L11+$E$2+$M12)*(1-'[1]asv | data'!$F$26/12),0),"")</f>
        <v>0.60917218444762966</v>
      </c>
      <c r="O12" s="26">
        <f>IFERROR(IF(B12&lt;&gt;"",IF(Q11&gt;=$I$2,+O11+P12,+O11+'[1]asv | data'!$F$21+P12),""),"")</f>
        <v>704.2140280336223</v>
      </c>
      <c r="P12" s="27">
        <f>IFERROR(IF($B12&lt;&gt;"",IF(Q12&gt;=$I$2,O11*(1+'[1]asv | simul'!$B$18/12)-O11,$O11*(1+'[1]asv | simul'!$B$18/12)-$O11),""),"")</f>
        <v>1.2060160240191635</v>
      </c>
      <c r="Q12" s="27">
        <f>IFERROR(IF(Q11+'[1]asv | data'!$F$21&gt;=$I$2,$I$2,+Q11+'[1]asv | data'!$F$21),"")</f>
        <v>700</v>
      </c>
      <c r="S12" s="25">
        <v>7</v>
      </c>
      <c r="T12" s="26">
        <f t="shared" si="0"/>
        <v>9160.9795786773575</v>
      </c>
      <c r="U12" s="27" cm="1">
        <f t="array" ref="U12">IF(S12="","",SUMPRODUCT(($D$6:$D$606)*($B$6:$B$606&lt;=S12*12)*($B$6:$B$606&gt;S11*12)))</f>
        <v>377.17477389367468</v>
      </c>
      <c r="V12" s="27" cm="1">
        <f t="array" ref="V12">IFERROR(V11+IF(S12="","",SUMPRODUCT(($E$6:$E$606)*($B$6:$B$606&lt;=S12*12)*($B$6:$B$606&gt;S11*12))),"")</f>
        <v>340.65871493003408</v>
      </c>
      <c r="W12" s="27">
        <f t="shared" si="5"/>
        <v>1384.1382936073933</v>
      </c>
      <c r="X12" s="26">
        <f t="shared" si="1"/>
        <v>8376.5284389953958</v>
      </c>
      <c r="Y12" s="27" cm="1">
        <f t="array" ref="Y12">IF(S12="","",SUMPRODUCT(($G$6:$G$606)*($B$6:$B$606&lt;=S12*12)*($B$6:$B$606&gt;S11*12)))</f>
        <v>154.34064631838828</v>
      </c>
      <c r="Z12" s="27" cm="1">
        <f t="array" ref="Z12">IFERROR(Z11+IF(S12="","",SUMPRODUCT(($H$6:$H$606)*($B$6:$B$606&lt;=S12*12)*($B$6:$B$606&gt;S11*12))),"")</f>
        <v>320.90673633762748</v>
      </c>
      <c r="AA12" s="27">
        <f t="shared" si="6"/>
        <v>579.93517533302554</v>
      </c>
      <c r="AB12" s="26">
        <f t="shared" si="2"/>
        <v>8996.6889958900847</v>
      </c>
      <c r="AC12" s="27" cm="1">
        <f t="array" ref="AC12">IF(S12="","",SUMPRODUCT(($J$6:$J$606)*($B$6:$B$606&lt;=S12*12)*($B$6:$B$606&gt;S11*12)))</f>
        <v>329.71772437089476</v>
      </c>
      <c r="AD12" s="27" cm="1">
        <f t="array" ref="AD12">IFERROR(AD11+IF(S12="","",SUMPRODUCT(($K$6:$K$606)*($B$6:$B$606&lt;=S12*12)*($B$6:$B$606&gt;S11*12))),"")</f>
        <v>336.56850773092555</v>
      </c>
      <c r="AE12" s="27">
        <f t="shared" si="7"/>
        <v>1215.7575036210105</v>
      </c>
      <c r="AF12" s="26">
        <f t="shared" si="3"/>
        <v>9677.6308436226336</v>
      </c>
      <c r="AG12" s="27" cm="1">
        <f t="array" ref="AG12">IF(S12="","",SUMPRODUCT(($M$6:$M$606)*($B$6:$B$606&lt;=S12*12)*($B$6:$B$606&gt;S11*12)))</f>
        <v>528.98019200674116</v>
      </c>
      <c r="AH12" s="27" cm="1">
        <f t="array" ref="AH12">IFERROR(AH11+IF(S12="","",SUMPRODUCT(($N$6:$N$606)*($B$6:$B$606&lt;=S12*12)*($B$6:$B$606&gt;S11*12))),"")</f>
        <v>353.37256697759744</v>
      </c>
      <c r="AI12" s="27">
        <f t="shared" si="8"/>
        <v>1913.5034106002302</v>
      </c>
      <c r="AJ12" s="27">
        <f>IF(S12="","",+'[1]asv | data'!$F$21*S12*12+'[1]asv | data'!$F$20)</f>
        <v>8500</v>
      </c>
      <c r="AK12" s="27">
        <f t="shared" si="9"/>
        <v>8117.5</v>
      </c>
      <c r="AL12" s="27">
        <f t="shared" si="10"/>
        <v>1043.4795786773593</v>
      </c>
      <c r="AN12" s="6"/>
      <c r="AO12" s="46"/>
      <c r="AP12" s="46"/>
      <c r="AQ12" s="47">
        <f>IFERROR($AQ$11*'[1]lodeom | data'!$H$69,"")</f>
        <v>98915.239999999991</v>
      </c>
      <c r="AR12"/>
      <c r="AS12" s="46"/>
      <c r="AU12" s="46"/>
      <c r="AV12" s="46"/>
      <c r="AW12" s="47">
        <f>IFERROR($AW$11*'[1]per | data'!$H$49,"")</f>
        <v>98915.239999999991</v>
      </c>
      <c r="AX12"/>
      <c r="AY12" s="46"/>
      <c r="BB12" s="33" t="s">
        <v>44</v>
      </c>
      <c r="BC12" s="26">
        <v>3</v>
      </c>
      <c r="BD12" s="27">
        <v>1</v>
      </c>
      <c r="BE12" s="27">
        <f t="shared" si="4"/>
        <v>5373</v>
      </c>
    </row>
    <row r="13" spans="2:61" ht="21" customHeight="1" x14ac:dyDescent="0.35">
      <c r="B13" s="25">
        <v>7</v>
      </c>
      <c r="C13" s="26">
        <f>IFERROR(IF($B13&lt;&gt;"",($C12+$E$2+$D13)*(1-'[1]asv | data'!$F$26/12),0),"")</f>
        <v>771.04855365123058</v>
      </c>
      <c r="D13" s="27">
        <f>IFERROR(IF($B13&lt;&gt;"",$C12*(1+'[1]asv | data'!$F$22/12)-$C12,0),"")</f>
        <v>2.5264375683490243</v>
      </c>
      <c r="E13" s="27">
        <f>IFERROR(IF($B13&lt;&gt;"",($C12+$E$2+$D13)-($C12+$E$2+$D13)*(1-'[1]asv | data'!$F$26/12),0),"")</f>
        <v>0.69456881021528716</v>
      </c>
      <c r="F13" s="26">
        <f>IFERROR(IF($B13&lt;&gt;"",($F12+$E$2+$G13)*(1-'[1]asv | data'!$F$26/12),0),"")</f>
        <v>765.44615696030746</v>
      </c>
      <c r="G13" s="27">
        <f>IFERROR(IF($B13&lt;&gt;"",$F12*(1+'[1]asv | data'!$B$30/12)-$F12,0),"")</f>
        <v>1.1158663545282934</v>
      </c>
      <c r="H13" s="27">
        <f>IFERROR(IF($B13&lt;&gt;"",($F12+$E$2+$G13)-($F12+$E$2+$G13)*(1-'[1]asv | data'!$F$26/12),0),"")</f>
        <v>0.68952211116436501</v>
      </c>
      <c r="I13" s="26">
        <f>IFERROR(IF($B13&lt;&gt;"",($I12+$E$2+$J13)*(1-'[1]asv | data'!$F$26/12),0),"")</f>
        <v>769.92434110992804</v>
      </c>
      <c r="J13" s="27">
        <f>IFERROR(IF($B13&lt;&gt;"",$I12*(1+'[1]asv | data'!$B$32/12)-$I12,0),"")</f>
        <v>2.2429166020513094</v>
      </c>
      <c r="K13" s="27">
        <f>IFERROR(IF($B13&lt;&gt;"",($I12+$E$2+$J13)-($I12+$E$2+$J13)*(1-'[1]asv | data'!$F$26/12),0),"")</f>
        <v>0.69355610749573771</v>
      </c>
      <c r="L13" s="26">
        <f>IFERROR(IF($B13&lt;&gt;"",($L12+$E$2+$M13)*(1-'[1]asv | data'!$F$26/12),0),"")</f>
        <v>774.43243753864147</v>
      </c>
      <c r="M13" s="27">
        <f>IFERROR(IF($B13&lt;&gt;"",$L12*(1+'[1]asv | data'!$B$34/12)-$L12,0),"")</f>
        <v>3.3812440526753562</v>
      </c>
      <c r="N13" s="27">
        <f>IFERROR(IF($B13&lt;&gt;"",($L12+$E$2+$M13)-($L12+$E$2+$M13)*(1-'[1]asv | data'!$F$26/12),0),"")</f>
        <v>0.69761704912900768</v>
      </c>
      <c r="O13" s="26">
        <f>IFERROR(IF(B13&lt;&gt;"",IF(Q12&gt;=$I$2,+O12+P13,+O12+'[1]asv | data'!$F$21+P13),""),"")</f>
        <v>805.62245608968954</v>
      </c>
      <c r="P13" s="27">
        <f>IFERROR(IF($B13&lt;&gt;"",IF(Q13&gt;=$I$2,O12*(1+'[1]asv | simul'!$B$18/12)-O12,$O12*(1+'[1]asv | simul'!$B$18/12)-$O12),""),"")</f>
        <v>1.4084280560672369</v>
      </c>
      <c r="Q13" s="27">
        <f>IFERROR(IF(Q12+'[1]asv | data'!$F$21&gt;=$I$2,$I$2,+Q12+'[1]asv | data'!$F$21),"")</f>
        <v>800</v>
      </c>
      <c r="S13" s="25">
        <v>8</v>
      </c>
      <c r="T13" s="26">
        <f t="shared" si="0"/>
        <v>10641.926208744213</v>
      </c>
      <c r="U13" s="27" cm="1">
        <f t="array" ref="U13">IF(S13="","",SUMPRODUCT(($D$6:$D$606)*($B$6:$B$606&lt;=S13*12)*($B$6:$B$606&gt;S12*12)))</f>
        <v>442.60048750738861</v>
      </c>
      <c r="V13" s="27" cm="1">
        <f t="array" ref="V13">IFERROR(V12+IF(S13="","",SUMPRODUCT(($E$6:$E$606)*($B$6:$B$606&lt;=S13*12)*($B$6:$B$606&gt;S12*12))),"")</f>
        <v>448.31257237056718</v>
      </c>
      <c r="W13" s="27">
        <f t="shared" si="5"/>
        <v>1826.7387811147819</v>
      </c>
      <c r="X13" s="26">
        <f t="shared" si="1"/>
        <v>9603.5656492520393</v>
      </c>
      <c r="Y13" s="27" cm="1">
        <f t="array" ref="Y13">IF(S13="","",SUMPRODUCT(($G$6:$G$606)*($B$6:$B$606&lt;=S13*12)*($B$6:$B$606&gt;S12*12)))</f>
        <v>178.75976967248607</v>
      </c>
      <c r="Z13" s="27" cm="1">
        <f t="array" ref="Z13">IFERROR(Z12+IF(S13="","",SUMPRODUCT(($H$6:$H$606)*($B$6:$B$606&lt;=S13*12)*($B$6:$B$606&gt;S12*12))),"")</f>
        <v>418.6292957534701</v>
      </c>
      <c r="AA13" s="27">
        <f t="shared" si="6"/>
        <v>758.69494500551161</v>
      </c>
      <c r="AB13" s="26">
        <f t="shared" si="2"/>
        <v>10423.002053395638</v>
      </c>
      <c r="AC13" s="27" cm="1">
        <f t="array" ref="AC13">IF(S13="","",SUMPRODUCT(($J$6:$J$606)*($B$6:$B$606&lt;=S13*12)*($B$6:$B$606&gt;S12*12)))</f>
        <v>385.87910781175378</v>
      </c>
      <c r="AD13" s="27" cm="1">
        <f t="array" ref="AD13">IFERROR(AD12+IF(S13="","",SUMPRODUCT(($K$6:$K$606)*($B$6:$B$606&lt;=S13*12)*($B$6:$B$606&gt;S12*12))),"")</f>
        <v>442.1345580371264</v>
      </c>
      <c r="AE13" s="27">
        <f t="shared" si="7"/>
        <v>1601.6366114327643</v>
      </c>
      <c r="AF13" s="26">
        <f t="shared" si="3"/>
        <v>11335.223345460568</v>
      </c>
      <c r="AG13" s="27" cm="1">
        <f t="array" ref="AG13">IF(S13="","",SUMPRODUCT(($M$6:$M$606)*($B$6:$B$606&lt;=S13*12)*($B$6:$B$606&gt;S12*12)))</f>
        <v>625.83799516290856</v>
      </c>
      <c r="AH13" s="27" cm="1">
        <f t="array" ref="AH13">IFERROR(AH12+IF(S13="","",SUMPRODUCT(($N$6:$N$606)*($B$6:$B$606&lt;=S13*12)*($B$6:$B$606&gt;S12*12))),"")</f>
        <v>467.61806030257117</v>
      </c>
      <c r="AI13" s="27">
        <f t="shared" si="8"/>
        <v>2539.3414057631389</v>
      </c>
      <c r="AJ13" s="27">
        <f>IF(S13="","",+'[1]asv | data'!$F$21*S13*12+'[1]asv | data'!$F$20)</f>
        <v>9700</v>
      </c>
      <c r="AK13" s="27">
        <f t="shared" si="9"/>
        <v>9263.5</v>
      </c>
      <c r="AL13" s="27">
        <f t="shared" si="10"/>
        <v>1378.4262087442148</v>
      </c>
      <c r="AN13" s="6"/>
      <c r="AU13" s="6"/>
      <c r="BB13" s="33" t="s">
        <v>45</v>
      </c>
      <c r="BC13" s="26">
        <v>4</v>
      </c>
      <c r="BD13" s="27">
        <v>2</v>
      </c>
      <c r="BE13" s="27">
        <f t="shared" si="4"/>
        <v>7164</v>
      </c>
    </row>
    <row r="14" spans="2:61" ht="21" customHeight="1" x14ac:dyDescent="0.35">
      <c r="B14" s="25">
        <v>8</v>
      </c>
      <c r="C14" s="26">
        <f>IFERROR(IF($B14&lt;&gt;"",($C13+$E$2+$D14)*(1-'[1]asv | data'!$F$26/12),0),"")</f>
        <v>868.65748974026792</v>
      </c>
      <c r="D14" s="27">
        <f>IFERROR(IF($B14&lt;&gt;"",$C13*(1+'[1]asv | data'!$F$22/12)-$C13,0),"")</f>
        <v>2.891432076192018</v>
      </c>
      <c r="E14" s="27">
        <f>IFERROR(IF($B14&lt;&gt;"",($C13+$E$2+$D14)-($C13+$E$2+$D14)*(1-'[1]asv | data'!$F$26/12),0),"")</f>
        <v>0.78249598715467528</v>
      </c>
      <c r="F14" s="26">
        <f>IFERROR(IF($B14&lt;&gt;"",($F13+$E$2+$G14)*(1-'[1]asv | data'!$F$26/12),0),"")</f>
        <v>861.44590084474157</v>
      </c>
      <c r="G14" s="27">
        <f>IFERROR(IF($B14&lt;&gt;"",$F13*(1+'[1]asv | data'!$B$30/12)-$F13,0),"")</f>
        <v>1.2757435949338287</v>
      </c>
      <c r="H14" s="27">
        <f>IFERROR(IF($B14&lt;&gt;"",($F13+$E$2+$G14)-($F13+$E$2+$G14)*(1-'[1]asv | data'!$F$26/12),0),"")</f>
        <v>0.77599971049971828</v>
      </c>
      <c r="I14" s="26">
        <f>IFERROR(IF($B14&lt;&gt;"",($I13+$E$2+$J14)*(1-'[1]asv | data'!$F$26/12),0),"")</f>
        <v>867.2095639002722</v>
      </c>
      <c r="J14" s="27">
        <f>IFERROR(IF($B14&lt;&gt;"",$I13*(1+'[1]asv | data'!$B$32/12)-$I13,0),"")</f>
        <v>2.5664144703664533</v>
      </c>
      <c r="K14" s="27">
        <f>IFERROR(IF($B14&lt;&gt;"",($I13+$E$2+$J14)-($I13+$E$2+$J14)*(1-'[1]asv | data'!$F$26/12),0),"")</f>
        <v>0.78119168002228889</v>
      </c>
      <c r="L14" s="26">
        <f>IFERROR(IF($B14&lt;&gt;"",($L13+$E$2+$M14)*(1-'[1]asv | data'!$F$26/12),0),"")</f>
        <v>873.01817558658081</v>
      </c>
      <c r="M14" s="27">
        <f>IFERROR(IF($B14&lt;&gt;"",$L13*(1+'[1]asv | data'!$B$34/12)-$L13,0),"")</f>
        <v>3.8721621876931067</v>
      </c>
      <c r="N14" s="27">
        <f>IFERROR(IF($B14&lt;&gt;"",($L13+$E$2+$M14)-($L13+$E$2+$M14)*(1-'[1]asv | data'!$F$26/12),0),"")</f>
        <v>0.78642413975376257</v>
      </c>
      <c r="O14" s="26">
        <f>IFERROR(IF(B14&lt;&gt;"",IF(Q13&gt;=$I$2,+O13+P14,+O13+'[1]asv | data'!$F$21+P14),""),"")</f>
        <v>907.23370100186889</v>
      </c>
      <c r="P14" s="27">
        <f>IFERROR(IF($B14&lt;&gt;"",IF(Q14&gt;=$I$2,O13*(1+'[1]asv | simul'!$B$18/12)-O13,$O13*(1+'[1]asv | simul'!$B$18/12)-$O13),""),"")</f>
        <v>1.6112449121793588</v>
      </c>
      <c r="Q14" s="27">
        <f>IFERROR(IF(Q13+'[1]asv | data'!$F$21&gt;=$I$2,$I$2,+Q13+'[1]asv | data'!$F$21),"")</f>
        <v>900</v>
      </c>
      <c r="S14" s="25">
        <v>9</v>
      </c>
      <c r="T14" s="26">
        <f t="shared" si="0"/>
        <v>12174.260833056183</v>
      </c>
      <c r="U14" s="27" cm="1">
        <f t="array" ref="U14">IF(S14="","",SUMPRODUCT(($D$6:$D$606)*($B$6:$B$606&lt;=S14*12)*($B$6:$B$606&gt;S13*12)))</f>
        <v>510.29643566325103</v>
      </c>
      <c r="V14" s="27" cm="1">
        <f t="array" ref="V14">IFERROR(V13+IF(S14="","",SUMPRODUCT(($E$6:$E$606)*($B$6:$B$606&lt;=S14*12)*($B$6:$B$606&gt;S13*12))),"")</f>
        <v>572.27438372184781</v>
      </c>
      <c r="W14" s="27">
        <f t="shared" si="5"/>
        <v>2337.0352167780329</v>
      </c>
      <c r="X14" s="26">
        <f t="shared" si="1"/>
        <v>10841.917051097224</v>
      </c>
      <c r="Y14" s="27" cm="1">
        <f t="array" ref="Y14">IF(S14="","",SUMPRODUCT(($G$6:$G$606)*($B$6:$B$606&lt;=S14*12)*($B$6:$B$606&gt;S13*12)))</f>
        <v>203.40405542405279</v>
      </c>
      <c r="Z14" s="27" cm="1">
        <f t="array" ref="Z14">IFERROR(Z13+IF(S14="","",SUMPRODUCT(($H$6:$H$606)*($B$6:$B$606&lt;=S14*12)*($B$6:$B$606&gt;S13*12))),"")</f>
        <v>529.68194933233872</v>
      </c>
      <c r="AA14" s="27">
        <f t="shared" si="6"/>
        <v>962.0990004295644</v>
      </c>
      <c r="AB14" s="26">
        <f t="shared" si="2"/>
        <v>11891.472654103989</v>
      </c>
      <c r="AC14" s="27" cm="1">
        <f t="array" ref="AC14">IF(S14="","",SUMPRODUCT(($J$6:$J$606)*($B$6:$B$606&lt;=S14*12)*($B$6:$B$606&gt;S13*12)))</f>
        <v>443.70045358435527</v>
      </c>
      <c r="AD14" s="27" cm="1">
        <f t="array" ref="AD14">IFERROR(AD13+IF(S14="","",SUMPRODUCT(($K$6:$K$606)*($B$6:$B$606&lt;=S14*12)*($B$6:$B$606&gt;S13*12))),"")</f>
        <v>563.36441091313031</v>
      </c>
      <c r="AE14" s="27">
        <f t="shared" si="7"/>
        <v>2045.3370650171196</v>
      </c>
      <c r="AF14" s="26">
        <f t="shared" si="3"/>
        <v>13076.140169424762</v>
      </c>
      <c r="AG14" s="27" cm="1">
        <f t="array" ref="AG14">IF(S14="","",SUMPRODUCT(($M$6:$M$606)*($B$6:$B$606&lt;=S14*12)*($B$6:$B$606&gt;S13*12)))</f>
        <v>727.56467337834147</v>
      </c>
      <c r="AH14" s="27" cm="1">
        <f t="array" ref="AH14">IFERROR(AH13+IF(S14="","",SUMPRODUCT(($N$6:$N$606)*($B$6:$B$606&lt;=S14*12)*($B$6:$B$606&gt;S13*12))),"")</f>
        <v>600.26590971671953</v>
      </c>
      <c r="AI14" s="27">
        <f t="shared" si="8"/>
        <v>3266.9060791414804</v>
      </c>
      <c r="AJ14" s="27">
        <f>IF(S14="","",+'[1]asv | data'!$F$21*S14*12+'[1]asv | data'!$F$20)</f>
        <v>10900</v>
      </c>
      <c r="AK14" s="27">
        <f t="shared" si="9"/>
        <v>10409.5</v>
      </c>
      <c r="AL14" s="27">
        <f t="shared" si="10"/>
        <v>1764.7608330561852</v>
      </c>
      <c r="AN14" s="48" t="s">
        <v>46</v>
      </c>
      <c r="AO14" s="49" t="s">
        <v>47</v>
      </c>
      <c r="AP14" s="20" t="s">
        <v>48</v>
      </c>
      <c r="AQ14" s="49" t="s">
        <v>49</v>
      </c>
      <c r="AR14" s="20" t="s">
        <v>50</v>
      </c>
      <c r="AS14" s="49" t="s">
        <v>51</v>
      </c>
      <c r="AU14" s="48" t="s">
        <v>46</v>
      </c>
      <c r="AV14" s="49" t="s">
        <v>47</v>
      </c>
      <c r="AW14" s="20" t="s">
        <v>48</v>
      </c>
      <c r="AX14" s="49" t="s">
        <v>49</v>
      </c>
      <c r="AY14" s="20" t="s">
        <v>50</v>
      </c>
      <c r="AZ14" s="49" t="s">
        <v>51</v>
      </c>
      <c r="BB14" s="33" t="s">
        <v>52</v>
      </c>
      <c r="BC14" s="26">
        <v>4</v>
      </c>
      <c r="BD14" s="27">
        <v>1</v>
      </c>
      <c r="BE14" s="27">
        <f t="shared" si="4"/>
        <v>7164</v>
      </c>
    </row>
    <row r="15" spans="2:61" ht="21" customHeight="1" x14ac:dyDescent="0.35">
      <c r="B15" s="25">
        <v>9</v>
      </c>
      <c r="C15" s="26">
        <f>IFERROR(IF($B15&lt;&gt;"",($C14+$E$2+$D15)*(1-'[1]asv | data'!$F$26/12),0),"")</f>
        <v>966.54428186699965</v>
      </c>
      <c r="D15" s="27">
        <f>IFERROR(IF($B15&lt;&gt;"",$C14*(1+'[1]asv | data'!$F$22/12)-$C14,0),"")</f>
        <v>3.2574655865258819</v>
      </c>
      <c r="E15" s="27">
        <f>IFERROR(IF($B15&lt;&gt;"",($C14+$E$2+$D15)-($C14+$E$2+$D15)*(1-'[1]asv | data'!$F$26/12),0),"")</f>
        <v>0.87067345979414767</v>
      </c>
      <c r="F15" s="26">
        <f>IFERROR(IF($B15&lt;&gt;"",($F14+$E$2+$G15)*(1-'[1]asv | data'!$F$26/12),0),"")</f>
        <v>957.51910053320466</v>
      </c>
      <c r="G15" s="27">
        <f>IFERROR(IF($B15&lt;&gt;"",$F14*(1+'[1]asv | data'!$B$30/12)-$F14,0),"")</f>
        <v>1.4357431680746231</v>
      </c>
      <c r="H15" s="27">
        <f>IFERROR(IF($B15&lt;&gt;"",($F14+$E$2+$G15)-($F14+$E$2+$G15)*(1-'[1]asv | data'!$F$26/12),0),"")</f>
        <v>0.86254347961153144</v>
      </c>
      <c r="I15" s="26">
        <f>IFERROR(IF($B15&lt;&gt;"",($I14+$E$2+$J15)*(1-'[1]asv | data'!$F$26/12),0),"")</f>
        <v>964.73122221040455</v>
      </c>
      <c r="J15" s="27">
        <f>IFERROR(IF($B15&lt;&gt;"",$I14*(1+'[1]asv | data'!$B$32/12)-$I14,0),"")</f>
        <v>2.8906985463343062</v>
      </c>
      <c r="K15" s="27">
        <f>IFERROR(IF($B15&lt;&gt;"",($I14+$E$2+$J15)-($I14+$E$2+$J15)*(1-'[1]asv | data'!$F$26/12),0),"")</f>
        <v>0.86904023620195403</v>
      </c>
      <c r="L15" s="26">
        <f>IFERROR(IF($B15&lt;&gt;"",($L14+$E$2+$M15)*(1-'[1]asv | data'!$F$26/12),0),"")</f>
        <v>972.00767152469564</v>
      </c>
      <c r="M15" s="27">
        <f>IFERROR(IF($B15&lt;&gt;"",$L14*(1+'[1]asv | data'!$B$34/12)-$L14,0),"")</f>
        <v>4.3650908779328574</v>
      </c>
      <c r="N15" s="27">
        <f>IFERROR(IF($B15&lt;&gt;"",($L14+$E$2+$M15)-($L14+$E$2+$M15)*(1-'[1]asv | data'!$F$26/12),0),"")</f>
        <v>0.87559493981802916</v>
      </c>
      <c r="O15" s="26">
        <f>IFERROR(IF(B15&lt;&gt;"",IF(Q14&gt;=$I$2,+O14+P15,+O14+'[1]asv | data'!$F$21+P15),""),"")</f>
        <v>1009.0481684038726</v>
      </c>
      <c r="P15" s="27">
        <f>IFERROR(IF($B15&lt;&gt;"",IF(Q15&gt;=$I$2,O14*(1+'[1]asv | simul'!$B$18/12)-O14,$O14*(1+'[1]asv | simul'!$B$18/12)-$O14),""),"")</f>
        <v>1.8144674020037428</v>
      </c>
      <c r="Q15" s="27">
        <f>IFERROR(IF(Q14+'[1]asv | data'!$F$21&gt;=$I$2,$I$2,+Q14+'[1]asv | data'!$F$21),"")</f>
        <v>1000</v>
      </c>
      <c r="S15" s="25">
        <v>10</v>
      </c>
      <c r="T15" s="26">
        <f t="shared" si="0"/>
        <v>13759.766585386576</v>
      </c>
      <c r="U15" s="27" cm="1">
        <f t="array" ref="U15">IF(S15="","",SUMPRODUCT(($D$6:$D$606)*($B$6:$B$606&lt;=S15*12)*($B$6:$B$606&gt;S14*12)))</f>
        <v>580.3413941910112</v>
      </c>
      <c r="V15" s="27" cm="1">
        <f t="array" ref="V15">IFERROR(V14+IF(S15="","",SUMPRODUCT(($E$6:$E$606)*($B$6:$B$606&lt;=S15*12)*($B$6:$B$606&gt;S14*12))),"")</f>
        <v>713.11002558246594</v>
      </c>
      <c r="W15" s="27">
        <f t="shared" si="5"/>
        <v>2917.3766109690441</v>
      </c>
      <c r="X15" s="26">
        <f t="shared" si="1"/>
        <v>12091.686969754533</v>
      </c>
      <c r="Y15" s="27" cm="1">
        <f t="array" ref="Y15">IF(S15="","",SUMPRODUCT(($G$6:$G$606)*($B$6:$B$606&lt;=S15*12)*($B$6:$B$606&gt;S14*12)))</f>
        <v>228.27557973711373</v>
      </c>
      <c r="Z15" s="27" cm="1">
        <f t="array" ref="Z15">IFERROR(Z14+IF(S15="","",SUMPRODUCT(($H$6:$H$606)*($B$6:$B$606&lt;=S15*12)*($B$6:$B$606&gt;S14*12))),"")</f>
        <v>654.18761041214248</v>
      </c>
      <c r="AA15" s="27">
        <f t="shared" si="6"/>
        <v>1190.3745801666782</v>
      </c>
      <c r="AB15" s="26">
        <f t="shared" si="2"/>
        <v>13403.346848760848</v>
      </c>
      <c r="AC15" s="27" cm="1">
        <f t="array" ref="AC15">IF(S15="","",SUMPRODUCT(($J$6:$J$606)*($B$6:$B$606&lt;=S15*12)*($B$6:$B$606&gt;S14*12)))</f>
        <v>503.23082520485332</v>
      </c>
      <c r="AD15" s="27" cm="1">
        <f t="array" ref="AD15">IFERROR(AD14+IF(S15="","",SUMPRODUCT(($K$6:$K$606)*($B$6:$B$606&lt;=S15*12)*($B$6:$B$606&gt;S14*12))),"")</f>
        <v>700.72104146112474</v>
      </c>
      <c r="AE15" s="27">
        <f t="shared" si="7"/>
        <v>2548.5678902219729</v>
      </c>
      <c r="AF15" s="26">
        <f t="shared" si="3"/>
        <v>14904.569885776065</v>
      </c>
      <c r="AG15" s="27" cm="1">
        <f t="array" ref="AG15">IF(S15="","",SUMPRODUCT(($M$6:$M$606)*($B$6:$B$606&lt;=S15*12)*($B$6:$B$606&gt;S14*12)))</f>
        <v>834.40497662227972</v>
      </c>
      <c r="AH15" s="27" cm="1">
        <f t="array" ref="AH15">IFERROR(AH14+IF(S15="","",SUMPRODUCT(($N$6:$N$606)*($B$6:$B$606&lt;=S15*12)*($B$6:$B$606&gt;S14*12))),"")</f>
        <v>752.24116998769546</v>
      </c>
      <c r="AI15" s="27">
        <f t="shared" si="8"/>
        <v>4101.3110557637601</v>
      </c>
      <c r="AJ15" s="27">
        <f>IF(S15="","",+'[1]asv | data'!$F$21*S15*12+'[1]asv | data'!$F$20)</f>
        <v>12100</v>
      </c>
      <c r="AK15" s="27">
        <f t="shared" si="9"/>
        <v>11555.5</v>
      </c>
      <c r="AL15" s="27">
        <f t="shared" si="10"/>
        <v>2204.2665853865783</v>
      </c>
      <c r="AN15" s="50">
        <v>0</v>
      </c>
      <c r="AO15" s="51">
        <v>250000</v>
      </c>
      <c r="AP15" s="52">
        <v>0</v>
      </c>
      <c r="AQ15" s="31">
        <v>0</v>
      </c>
      <c r="AR15" s="52">
        <v>0</v>
      </c>
      <c r="AS15" s="31">
        <v>0</v>
      </c>
      <c r="AU15" s="50">
        <v>0</v>
      </c>
      <c r="AV15" s="51">
        <v>250000</v>
      </c>
      <c r="AW15" s="52">
        <v>0</v>
      </c>
      <c r="AX15" s="31">
        <v>0</v>
      </c>
      <c r="AY15" s="52">
        <v>0</v>
      </c>
      <c r="AZ15" s="31">
        <v>0</v>
      </c>
      <c r="BB15" s="33" t="s">
        <v>53</v>
      </c>
      <c r="BC15" s="26">
        <v>5</v>
      </c>
      <c r="BD15" s="27">
        <v>2</v>
      </c>
      <c r="BE15" s="27">
        <f t="shared" si="4"/>
        <v>8955</v>
      </c>
    </row>
    <row r="16" spans="2:61" ht="21" customHeight="1" x14ac:dyDescent="0.35">
      <c r="B16" s="25">
        <v>10</v>
      </c>
      <c r="C16" s="26">
        <f>IFERROR(IF($B16&lt;&gt;"",($C15+$E$2+$D16)*(1-'[1]asv | data'!$F$26/12),0),"")</f>
        <v>1064.7097209833692</v>
      </c>
      <c r="D16" s="27">
        <f>IFERROR(IF($B16&lt;&gt;"",$C15*(1+'[1]asv | data'!$F$22/12)-$C15,0),"")</f>
        <v>3.6245410570011245</v>
      </c>
      <c r="E16" s="27">
        <f>IFERROR(IF($B16&lt;&gt;"",($C15+$E$2+$D16)-($C15+$E$2+$D16)*(1-'[1]asv | data'!$F$26/12),0),"")</f>
        <v>0.95910194063162635</v>
      </c>
      <c r="F16" s="26">
        <f>IFERROR(IF($B16&lt;&gt;"",($F15+$E$2+$G16)*(1-'[1]asv | data'!$F$26/12),0),"")</f>
        <v>1053.6658122316292</v>
      </c>
      <c r="G16" s="27">
        <f>IFERROR(IF($B16&lt;&gt;"",$F15*(1+'[1]asv | data'!$B$30/12)-$F15,0),"")</f>
        <v>1.5958651675554165</v>
      </c>
      <c r="H16" s="27">
        <f>IFERROR(IF($B16&lt;&gt;"",($F15+$E$2+$G16)-($F15+$E$2+$G16)*(1-'[1]asv | data'!$F$26/12),0),"")</f>
        <v>0.94915346913080612</v>
      </c>
      <c r="I16" s="26">
        <f>IFERROR(IF($B16&lt;&gt;"",($I15+$E$2+$J16)*(1-'[1]asv | data'!$F$26/12),0),"")</f>
        <v>1062.4898906574501</v>
      </c>
      <c r="J16" s="27">
        <f>IFERROR(IF($B16&lt;&gt;"",$I15*(1+'[1]asv | data'!$B$32/12)-$I15,0),"")</f>
        <v>3.2157707407013731</v>
      </c>
      <c r="K16" s="27">
        <f>IFERROR(IF($B16&lt;&gt;"",($I15+$E$2+$J16)-($I15+$E$2+$J16)*(1-'[1]asv | data'!$F$26/12),0),"")</f>
        <v>0.95710229365590749</v>
      </c>
      <c r="L16" s="26">
        <f>IFERROR(IF($B16&lt;&gt;"",($L15+$E$2+$M16)*(1-'[1]asv | data'!$F$26/12),0),"")</f>
        <v>1071.4025789434247</v>
      </c>
      <c r="M16" s="27">
        <f>IFERROR(IF($B16&lt;&gt;"",$L15*(1+'[1]asv | data'!$B$34/12)-$L15,0),"")</f>
        <v>4.8600383576233526</v>
      </c>
      <c r="N16" s="27">
        <f>IFERROR(IF($B16&lt;&gt;"",($L15+$E$2+$M16)-($L15+$E$2+$M16)*(1-'[1]asv | data'!$F$26/12),0),"")</f>
        <v>0.96513093889416268</v>
      </c>
      <c r="O16" s="26">
        <f>IFERROR(IF(B16&lt;&gt;"",IF(Q15&gt;=$I$2,+O15+P16,+O15+'[1]asv | data'!$F$21+P16),""),"")</f>
        <v>1111.0662647406805</v>
      </c>
      <c r="P16" s="27">
        <f>IFERROR(IF($B16&lt;&gt;"",IF(Q16&gt;=$I$2,O15*(1+'[1]asv | simul'!$B$18/12)-O15,$O15*(1+'[1]asv | simul'!$B$18/12)-$O15),""),"")</f>
        <v>2.01809633680773</v>
      </c>
      <c r="Q16" s="27">
        <f>IFERROR(IF(Q15+'[1]asv | data'!$F$21&gt;=$I$2,$I$2,+Q15+'[1]asv | data'!$F$21),"")</f>
        <v>1100</v>
      </c>
      <c r="S16" s="25"/>
      <c r="T16" s="26" t="str">
        <f t="shared" si="0"/>
        <v/>
      </c>
      <c r="U16" s="27" t="str" cm="1">
        <f t="array" ref="U16">IF(S16="","",SUMPRODUCT(($D$6:$D$606)*($B$6:$B$606&lt;=S16*12)*($B$6:$B$606&gt;S15*12)))</f>
        <v/>
      </c>
      <c r="V16" s="27" t="str" cm="1">
        <f t="array" ref="V16">IFERROR(V15+IF(S16="","",SUMPRODUCT(($E$6:$E$606)*($B$6:$B$606&lt;=S16*12)*($B$6:$B$606&gt;S15*12))),"")</f>
        <v/>
      </c>
      <c r="W16" s="27" t="str">
        <f t="shared" si="5"/>
        <v/>
      </c>
      <c r="X16" s="26" t="str">
        <f t="shared" si="1"/>
        <v/>
      </c>
      <c r="Y16" s="27" t="str" cm="1">
        <f t="array" ref="Y16">IF(S16="","",SUMPRODUCT(($G$6:$G$606)*($B$6:$B$606&lt;=S16*12)*($B$6:$B$606&gt;S15*12)))</f>
        <v/>
      </c>
      <c r="Z16" s="27" t="str" cm="1">
        <f t="array" ref="Z16">IFERROR(Z15+IF(S16="","",SUMPRODUCT(($H$6:$H$606)*($B$6:$B$606&lt;=S16*12)*($B$6:$B$606&gt;S15*12))),"")</f>
        <v/>
      </c>
      <c r="AA16" s="27" t="str">
        <f t="shared" si="6"/>
        <v/>
      </c>
      <c r="AB16" s="26" t="str">
        <f t="shared" si="2"/>
        <v/>
      </c>
      <c r="AC16" s="27" t="str" cm="1">
        <f t="array" ref="AC16">IF(S16="","",SUMPRODUCT(($J$6:$J$606)*($B$6:$B$606&lt;=S16*12)*($B$6:$B$606&gt;S15*12)))</f>
        <v/>
      </c>
      <c r="AD16" s="27" t="str" cm="1">
        <f t="array" ref="AD16">IFERROR(AD15+IF(S16="","",SUMPRODUCT(($K$6:$K$606)*($B$6:$B$606&lt;=S16*12)*($B$6:$B$606&gt;S15*12))),"")</f>
        <v/>
      </c>
      <c r="AE16" s="27" t="str">
        <f t="shared" si="7"/>
        <v/>
      </c>
      <c r="AF16" s="26" t="str">
        <f t="shared" si="3"/>
        <v/>
      </c>
      <c r="AG16" s="27" t="str" cm="1">
        <f t="array" ref="AG16">IF(S16="","",SUMPRODUCT(($M$6:$M$606)*($B$6:$B$606&lt;=S16*12)*($B$6:$B$606&gt;S15*12)))</f>
        <v/>
      </c>
      <c r="AH16" s="27" t="str" cm="1">
        <f t="array" ref="AH16">IFERROR(AH15+IF(S16="","",SUMPRODUCT(($N$6:$N$606)*($B$6:$B$606&lt;=S16*12)*($B$6:$B$606&gt;S15*12))),"")</f>
        <v/>
      </c>
      <c r="AI16" s="27" t="str">
        <f t="shared" si="8"/>
        <v/>
      </c>
      <c r="AJ16" s="27" t="str">
        <f>IF(S16="","",+'[1]asv | data'!$F$21*S16*12+'[1]asv | data'!$F$20)</f>
        <v/>
      </c>
      <c r="AK16" s="27" t="str">
        <f t="shared" si="9"/>
        <v/>
      </c>
      <c r="AL16" s="27" t="str">
        <f t="shared" si="10"/>
        <v/>
      </c>
      <c r="AN16" s="50">
        <v>250001</v>
      </c>
      <c r="AO16" s="51">
        <v>500000</v>
      </c>
      <c r="AP16" s="52">
        <v>0.03</v>
      </c>
      <c r="AQ16" s="31">
        <f>AP16*MAX(0,'[1]lodeom | data'!$A$55-SUM($AO$15:$AO$15))</f>
        <v>2087.2199999999998</v>
      </c>
      <c r="AR16" s="52">
        <v>0</v>
      </c>
      <c r="AS16" s="31">
        <f>AR16*MAX(0,'[1]lodeom | data'!$A$55-SUM($AO$15:$AO$15))</f>
        <v>0</v>
      </c>
      <c r="AU16" s="50">
        <v>250001</v>
      </c>
      <c r="AV16" s="51">
        <v>500000</v>
      </c>
      <c r="AW16" s="52">
        <v>0.03</v>
      </c>
      <c r="AX16" s="31">
        <f>AW16*MAX(0,'[1]per | data'!$A$26-SUM($AV$15))</f>
        <v>2087.2199999999998</v>
      </c>
      <c r="AY16" s="52">
        <v>0</v>
      </c>
      <c r="AZ16" s="31">
        <f>AY16*MAX(0,'[1]per | data'!$A$26-SUM($AV$15))</f>
        <v>0</v>
      </c>
      <c r="BB16" s="33" t="s">
        <v>54</v>
      </c>
      <c r="BC16" s="26">
        <v>5</v>
      </c>
      <c r="BD16" s="27">
        <v>1</v>
      </c>
      <c r="BE16" s="27">
        <f t="shared" si="4"/>
        <v>8955</v>
      </c>
    </row>
    <row r="17" spans="2:57" ht="21" customHeight="1" x14ac:dyDescent="0.35">
      <c r="B17" s="25">
        <v>11</v>
      </c>
      <c r="C17" s="26">
        <f>IFERROR(IF($B17&lt;&gt;"",($C16+$E$2+$D17)*(1-'[1]asv | data'!$F$26/12),0),"")</f>
        <v>1163.1546002928633</v>
      </c>
      <c r="D17" s="27">
        <f>IFERROR(IF($B17&lt;&gt;"",$C16*(1+'[1]asv | data'!$F$22/12)-$C16,0),"")</f>
        <v>3.9926614536875604</v>
      </c>
      <c r="E17" s="27">
        <f>IFERROR(IF($B17&lt;&gt;"",($C16+$E$2+$D17)-($C16+$E$2+$D17)*(1-'[1]asv | data'!$F$26/12),0),"")</f>
        <v>1.0477821441934339</v>
      </c>
      <c r="F17" s="26">
        <f>IFERROR(IF($B17&lt;&gt;"",($F16+$E$2+$G17)*(1-'[1]asv | data'!$F$26/12),0),"")</f>
        <v>1149.886092188955</v>
      </c>
      <c r="G17" s="27">
        <f>IFERROR(IF($B17&lt;&gt;"",$F16*(1+'[1]asv | data'!$B$30/12)-$F16,0),"")</f>
        <v>1.7561096870526853</v>
      </c>
      <c r="H17" s="27">
        <f>IFERROR(IF($B17&lt;&gt;"",($F16+$E$2+$G17)-($F16+$E$2+$G17)*(1-'[1]asv | data'!$F$26/12),0),"")</f>
        <v>1.0358297297268564</v>
      </c>
      <c r="I17" s="26">
        <f>IFERROR(IF($B17&lt;&gt;"",($I16+$E$2+$J17)*(1-'[1]asv | data'!$F$26/12),0),"")</f>
        <v>1160.4861452550447</v>
      </c>
      <c r="J17" s="27">
        <f>IFERROR(IF($B17&lt;&gt;"",$I16*(1+'[1]asv | data'!$B$32/12)-$I16,0),"")</f>
        <v>3.5416329688582664</v>
      </c>
      <c r="K17" s="27">
        <f>IFERROR(IF($B17&lt;&gt;"",($I16+$E$2+$J17)-($I16+$E$2+$J17)*(1-'[1]asv | data'!$F$26/12),0),"")</f>
        <v>1.0453783712637232</v>
      </c>
      <c r="L17" s="26">
        <f>IFERROR(IF($B17&lt;&gt;"",($L16+$E$2+$M17)*(1-'[1]asv | data'!$F$26/12),0),"")</f>
        <v>1171.2045582054873</v>
      </c>
      <c r="M17" s="27">
        <f>IFERROR(IF($B17&lt;&gt;"",$L16*(1+'[1]asv | data'!$B$34/12)-$L16,0),"")</f>
        <v>5.3570128947169451</v>
      </c>
      <c r="N17" s="27">
        <f>IFERROR(IF($B17&lt;&gt;"",($L16+$E$2+$M17)-($L16+$E$2+$M17)*(1-'[1]asv | data'!$F$26/12),0),"")</f>
        <v>1.0550336326543857</v>
      </c>
      <c r="O17" s="26">
        <f>IFERROR(IF(B17&lt;&gt;"",IF(Q16&gt;=$I$2,+O16+P17,+O16+'[1]asv | data'!$F$21+P17),""),"")</f>
        <v>1213.2883972701618</v>
      </c>
      <c r="P17" s="27">
        <f>IFERROR(IF($B17&lt;&gt;"",IF(Q17&gt;=$I$2,O16*(1+'[1]asv | simul'!$B$18/12)-O16,$O16*(1+'[1]asv | simul'!$B$18/12)-$O16),""),"")</f>
        <v>2.2221325294813141</v>
      </c>
      <c r="Q17" s="27">
        <f>IFERROR(IF(Q16+'[1]asv | data'!$F$21&gt;=$I$2,$I$2,+Q16+'[1]asv | data'!$F$21),"")</f>
        <v>1200</v>
      </c>
      <c r="S17" s="25"/>
      <c r="T17" s="26" t="str">
        <f t="shared" si="0"/>
        <v/>
      </c>
      <c r="U17" s="27" t="str" cm="1">
        <f t="array" ref="U17">IF(S17="","",SUMPRODUCT(($D$6:$D$606)*($B$6:$B$606&lt;=S17*12)*($B$6:$B$606&gt;S16*12)))</f>
        <v/>
      </c>
      <c r="V17" s="27" t="str" cm="1">
        <f t="array" ref="V17">IFERROR(V16+IF(S17="","",SUMPRODUCT(($E$6:$E$606)*($B$6:$B$606&lt;=S17*12)*($B$6:$B$606&gt;S16*12))),"")</f>
        <v/>
      </c>
      <c r="W17" s="27" t="str">
        <f t="shared" si="5"/>
        <v/>
      </c>
      <c r="X17" s="26" t="str">
        <f t="shared" si="1"/>
        <v/>
      </c>
      <c r="Y17" s="27" t="str" cm="1">
        <f t="array" ref="Y17">IF(S17="","",SUMPRODUCT(($G$6:$G$606)*($B$6:$B$606&lt;=S17*12)*($B$6:$B$606&gt;S16*12)))</f>
        <v/>
      </c>
      <c r="Z17" s="27" t="str" cm="1">
        <f t="array" ref="Z17">IFERROR(Z16+IF(S17="","",SUMPRODUCT(($H$6:$H$606)*($B$6:$B$606&lt;=S17*12)*($B$6:$B$606&gt;S16*12))),"")</f>
        <v/>
      </c>
      <c r="AA17" s="27" t="str">
        <f t="shared" si="6"/>
        <v/>
      </c>
      <c r="AB17" s="26" t="str">
        <f t="shared" si="2"/>
        <v/>
      </c>
      <c r="AC17" s="27" t="str" cm="1">
        <f t="array" ref="AC17">IF(S17="","",SUMPRODUCT(($J$6:$J$606)*($B$6:$B$606&lt;=S17*12)*($B$6:$B$606&gt;S16*12)))</f>
        <v/>
      </c>
      <c r="AD17" s="27" t="str" cm="1">
        <f t="array" ref="AD17">IFERROR(AD16+IF(S17="","",SUMPRODUCT(($K$6:$K$606)*($B$6:$B$606&lt;=S17*12)*($B$6:$B$606&gt;S16*12))),"")</f>
        <v/>
      </c>
      <c r="AE17" s="27" t="str">
        <f t="shared" si="7"/>
        <v/>
      </c>
      <c r="AF17" s="26" t="str">
        <f t="shared" si="3"/>
        <v/>
      </c>
      <c r="AG17" s="27" t="str" cm="1">
        <f t="array" ref="AG17">IF(S17="","",SUMPRODUCT(($M$6:$M$606)*($B$6:$B$606&lt;=S17*12)*($B$6:$B$606&gt;S16*12)))</f>
        <v/>
      </c>
      <c r="AH17" s="27" t="str" cm="1">
        <f t="array" ref="AH17">IFERROR(AH16+IF(S17="","",SUMPRODUCT(($N$6:$N$606)*($B$6:$B$606&lt;=S17*12)*($B$6:$B$606&gt;S16*12))),"")</f>
        <v/>
      </c>
      <c r="AI17" s="27" t="str">
        <f t="shared" si="8"/>
        <v/>
      </c>
      <c r="AJ17" s="27" t="str">
        <f>IF(S17="","",+'[1]asv | data'!$F$21*S17*12+'[1]asv | data'!$F$20)</f>
        <v/>
      </c>
      <c r="AK17" s="27" t="str">
        <f t="shared" si="9"/>
        <v/>
      </c>
      <c r="AL17" s="27" t="str">
        <f t="shared" si="10"/>
        <v/>
      </c>
      <c r="AN17" s="51">
        <v>500000</v>
      </c>
      <c r="AO17" s="51">
        <v>1000000</v>
      </c>
      <c r="AP17" s="52">
        <v>0.04</v>
      </c>
      <c r="AQ17" s="31">
        <f>AP17*MAX(0,'[1]lodeom | data'!$A$55-SUM($AO$15:$AO16))</f>
        <v>0</v>
      </c>
      <c r="AR17" s="52">
        <v>0.03</v>
      </c>
      <c r="AS17" s="31">
        <f>AR17*MAX(0,'[1]lodeom | data'!$A$55-SUM($AO$15:$AO16))</f>
        <v>0</v>
      </c>
      <c r="AU17" s="51">
        <v>500000</v>
      </c>
      <c r="AV17" s="51">
        <v>1000000</v>
      </c>
      <c r="AW17" s="52">
        <v>0.04</v>
      </c>
      <c r="AX17" s="31">
        <f>AW17*MAX(0,'[1]per | data'!$A$26-SUM($AV$15:$AV16))</f>
        <v>0</v>
      </c>
      <c r="AY17" s="52">
        <v>0.03</v>
      </c>
      <c r="AZ17" s="31">
        <f>AY17*MAX(0,'[1]per | data'!$A$26-SUM($AV$15:$AV16))</f>
        <v>0</v>
      </c>
      <c r="BB17" s="33" t="s">
        <v>55</v>
      </c>
      <c r="BC17" s="26">
        <v>6</v>
      </c>
      <c r="BD17" s="27">
        <v>2</v>
      </c>
      <c r="BE17" s="27">
        <f t="shared" si="4"/>
        <v>10746</v>
      </c>
    </row>
    <row r="18" spans="2:57" ht="21" customHeight="1" x14ac:dyDescent="0.35">
      <c r="B18" s="25">
        <v>12</v>
      </c>
      <c r="C18" s="26">
        <f>IFERROR(IF($B18&lt;&gt;"",($C17+$E$2+$D18)*(1-'[1]asv | data'!$F$26/12),0),"")</f>
        <v>1261.8797152569218</v>
      </c>
      <c r="D18" s="27">
        <f>IFERROR(IF($B18&lt;&gt;"",$C17*(1+'[1]asv | data'!$F$22/12)-$C17,0),"")</f>
        <v>4.3618297510981847</v>
      </c>
      <c r="E18" s="27">
        <f>IFERROR(IF($B18&lt;&gt;"",($C17+$E$2+$D18)-($C17+$E$2+$D18)*(1-'[1]asv | data'!$F$26/12),0),"")</f>
        <v>1.1367147870396366</v>
      </c>
      <c r="F18" s="26">
        <f>IFERROR(IF($B18&lt;&gt;"",($F17+$E$2+$G18)*(1-'[1]asv | data'!$F$26/12),0),"")</f>
        <v>1246.1799966971616</v>
      </c>
      <c r="G18" s="27">
        <f>IFERROR(IF($B18&lt;&gt;"",$F17*(1+'[1]asv | data'!$B$30/12)-$F17,0),"")</f>
        <v>1.9164768203149833</v>
      </c>
      <c r="H18" s="27">
        <f>IFERROR(IF($B18&lt;&gt;"",($F17+$E$2+$G18)-($F17+$E$2+$G18)*(1-'[1]asv | data'!$F$26/12),0),"")</f>
        <v>1.122572312108332</v>
      </c>
      <c r="I18" s="26">
        <f>IFERROR(IF($B18&lt;&gt;"",($I17+$E$2+$J18)*(1-'[1]asv | data'!$F$26/12),0),"")</f>
        <v>1258.7205634167294</v>
      </c>
      <c r="J18" s="27">
        <f>IFERROR(IF($B18&lt;&gt;"",$I17*(1+'[1]asv | data'!$B$32/12)-$I17,0),"")</f>
        <v>3.8682871508501648</v>
      </c>
      <c r="K18" s="27">
        <f>IFERROR(IF($B18&lt;&gt;"",($I17+$E$2+$J18)-($I17+$E$2+$J18)*(1-'[1]asv | data'!$F$26/12),0),"")</f>
        <v>1.1338689891654212</v>
      </c>
      <c r="L18" s="26">
        <f>IFERROR(IF($B18&lt;&gt;"",($L17+$E$2+$M18)*(1-'[1]asv | data'!$F$26/12),0),"")</f>
        <v>1271.4152764736177</v>
      </c>
      <c r="M18" s="27">
        <f>IFERROR(IF($B18&lt;&gt;"",$L17*(1+'[1]asv | data'!$B$34/12)-$L17,0),"")</f>
        <v>5.8560227910272715</v>
      </c>
      <c r="N18" s="27">
        <f>IFERROR(IF($B18&lt;&gt;"",($L17+$E$2+$M18)-($L17+$E$2+$M18)*(1-'[1]asv | data'!$F$26/12),0),"")</f>
        <v>1.1453045228968222</v>
      </c>
      <c r="O18" s="26">
        <f>IFERROR(IF(B18&lt;&gt;"",IF(Q17&gt;=$I$2,+O17+P18,+O17+'[1]asv | data'!$F$21+P18),""),"")</f>
        <v>1315.7149740647021</v>
      </c>
      <c r="P18" s="27">
        <f>IFERROR(IF($B18&lt;&gt;"",IF(Q18&gt;=$I$2,O17*(1+'[1]asv | simul'!$B$18/12)-O17,$O17*(1+'[1]asv | simul'!$B$18/12)-$O17),""),"")</f>
        <v>2.426576794540324</v>
      </c>
      <c r="Q18" s="27">
        <f>IFERROR(IF(Q17+'[1]asv | data'!$F$21&gt;=$I$2,$I$2,+Q17+'[1]asv | data'!$F$21),"")</f>
        <v>1300</v>
      </c>
      <c r="S18" s="25"/>
      <c r="T18" s="26" t="str">
        <f t="shared" si="0"/>
        <v/>
      </c>
      <c r="U18" s="27" t="str" cm="1">
        <f t="array" ref="U18">IF(S18="","",SUMPRODUCT(($D$6:$D$606)*($B$6:$B$606&lt;=S18*12)*($B$6:$B$606&gt;S17*12)))</f>
        <v/>
      </c>
      <c r="V18" s="27" t="str" cm="1">
        <f t="array" ref="V18">IFERROR(V17+IF(S18="","",SUMPRODUCT(($E$6:$E$606)*($B$6:$B$606&lt;=S18*12)*($B$6:$B$606&gt;S17*12))),"")</f>
        <v/>
      </c>
      <c r="W18" s="27" t="str">
        <f t="shared" si="5"/>
        <v/>
      </c>
      <c r="X18" s="26" t="str">
        <f t="shared" si="1"/>
        <v/>
      </c>
      <c r="Y18" s="27" t="str" cm="1">
        <f t="array" ref="Y18">IF(S18="","",SUMPRODUCT(($G$6:$G$606)*($B$6:$B$606&lt;=S18*12)*($B$6:$B$606&gt;S17*12)))</f>
        <v/>
      </c>
      <c r="Z18" s="27" t="str" cm="1">
        <f t="array" ref="Z18">IFERROR(Z17+IF(S18="","",SUMPRODUCT(($H$6:$H$606)*($B$6:$B$606&lt;=S18*12)*($B$6:$B$606&gt;S17*12))),"")</f>
        <v/>
      </c>
      <c r="AA18" s="27" t="str">
        <f t="shared" si="6"/>
        <v/>
      </c>
      <c r="AB18" s="26" t="str">
        <f t="shared" si="2"/>
        <v/>
      </c>
      <c r="AC18" s="27" t="str" cm="1">
        <f t="array" ref="AC18">IF(S18="","",SUMPRODUCT(($J$6:$J$606)*($B$6:$B$606&lt;=S18*12)*($B$6:$B$606&gt;S17*12)))</f>
        <v/>
      </c>
      <c r="AD18" s="27" t="str" cm="1">
        <f t="array" ref="AD18">IFERROR(AD17+IF(S18="","",SUMPRODUCT(($K$6:$K$606)*($B$6:$B$606&lt;=S18*12)*($B$6:$B$606&gt;S17*12))),"")</f>
        <v/>
      </c>
      <c r="AE18" s="27" t="str">
        <f t="shared" si="7"/>
        <v/>
      </c>
      <c r="AF18" s="26" t="str">
        <f t="shared" si="3"/>
        <v/>
      </c>
      <c r="AG18" s="27" t="str" cm="1">
        <f t="array" ref="AG18">IF(S18="","",SUMPRODUCT(($M$6:$M$606)*($B$6:$B$606&lt;=S18*12)*($B$6:$B$606&gt;S17*12)))</f>
        <v/>
      </c>
      <c r="AH18" s="27" t="str" cm="1">
        <f t="array" ref="AH18">IFERROR(AH17+IF(S18="","",SUMPRODUCT(($N$6:$N$606)*($B$6:$B$606&lt;=S18*12)*($B$6:$B$606&gt;S17*12))),"")</f>
        <v/>
      </c>
      <c r="AI18" s="27" t="str">
        <f t="shared" si="8"/>
        <v/>
      </c>
      <c r="AJ18" s="27" t="str">
        <f>IF(S18="","",+'[1]asv | data'!$F$21*S18*12+'[1]asv | data'!$F$20)</f>
        <v/>
      </c>
      <c r="AK18" s="27" t="str">
        <f t="shared" si="9"/>
        <v/>
      </c>
      <c r="AL18" s="27" t="str">
        <f t="shared" si="10"/>
        <v/>
      </c>
      <c r="AN18" s="53">
        <v>1000000</v>
      </c>
      <c r="AO18" s="53">
        <v>99000000</v>
      </c>
      <c r="AP18" s="54">
        <v>0.04</v>
      </c>
      <c r="AQ18" s="55">
        <f>AP18*MAX(0,'[1]lodeom | data'!$A$55-SUM($AO$15:$AO17))</f>
        <v>0</v>
      </c>
      <c r="AR18" s="54">
        <v>0.04</v>
      </c>
      <c r="AS18" s="56">
        <f>AR18*MAX(0,'[1]lodeom | data'!$A$55-SUM($AO$15:$AO17))</f>
        <v>0</v>
      </c>
      <c r="AU18" s="53">
        <v>1000000</v>
      </c>
      <c r="AV18" s="53">
        <v>99000000</v>
      </c>
      <c r="AW18" s="54">
        <v>0.04</v>
      </c>
      <c r="AX18" s="55">
        <f>AW18*MAX(0,'[1]per | data'!$A$26-SUM($AV$15:$AV17))</f>
        <v>0</v>
      </c>
      <c r="AY18" s="54">
        <v>0.04</v>
      </c>
      <c r="AZ18" s="56">
        <f>AY18*MAX(0,'[1]per | data'!$A$26-SUM($AV$15:$AV17))</f>
        <v>0</v>
      </c>
      <c r="BB18" s="33" t="s">
        <v>56</v>
      </c>
      <c r="BC18" s="26">
        <v>6</v>
      </c>
      <c r="BD18" s="27">
        <v>1</v>
      </c>
      <c r="BE18" s="27">
        <f t="shared" si="4"/>
        <v>10746</v>
      </c>
    </row>
    <row r="19" spans="2:57" ht="21" customHeight="1" x14ac:dyDescent="0.35">
      <c r="B19" s="25">
        <v>13</v>
      </c>
      <c r="C19" s="26">
        <f>IFERROR(IF($B19&lt;&gt;"",($C18+$E$2+$D19)*(1-'[1]asv | data'!$F$26/12),0),"")</f>
        <v>1360.8858636013649</v>
      </c>
      <c r="D19" s="27">
        <f>IFERROR(IF($B19&lt;&gt;"",$C18*(1+'[1]asv | data'!$F$22/12)-$C18,0),"")</f>
        <v>4.7320489322132744</v>
      </c>
      <c r="E19" s="27">
        <f>IFERROR(IF($B19&lt;&gt;"",($C18+$E$2+$D19)-($C18+$E$2+$D19)*(1-'[1]asv | data'!$F$26/12),0),"")</f>
        <v>1.2259005877701838</v>
      </c>
      <c r="F19" s="26">
        <f>IFERROR(IF($B19&lt;&gt;"",($F18+$E$2+$G19)*(1-'[1]asv | data'!$F$26/12),0),"")</f>
        <v>1342.5475820913011</v>
      </c>
      <c r="G19" s="27">
        <f>IFERROR(IF($B19&lt;&gt;"",$F18*(1+'[1]asv | data'!$B$30/12)-$F18,0),"")</f>
        <v>2.0769666611620323</v>
      </c>
      <c r="H19" s="27">
        <f>IFERROR(IF($B19&lt;&gt;"",($F18+$E$2+$G19)-($F18+$E$2+$G19)*(1-'[1]asv | data'!$F$26/12),0),"")</f>
        <v>1.2093812670225361</v>
      </c>
      <c r="I19" s="26">
        <f>IFERROR(IF($B19&lt;&gt;"",($I18+$E$2+$J19)*(1-'[1]asv | data'!$F$26/12),0),"")</f>
        <v>1357.1937239593533</v>
      </c>
      <c r="J19" s="27">
        <f>IFERROR(IF($B19&lt;&gt;"",$I18*(1+'[1]asv | data'!$B$32/12)-$I18,0),"")</f>
        <v>4.195735211389092</v>
      </c>
      <c r="K19" s="27">
        <f>IFERROR(IF($B19&lt;&gt;"",($I18+$E$2+$J19)-($I18+$E$2+$J19)*(1-'[1]asv | data'!$F$26/12),0),"")</f>
        <v>1.222574668765219</v>
      </c>
      <c r="L19" s="26">
        <f>IFERROR(IF($B19&lt;&gt;"",($L18+$E$2+$M19)*(1-'[1]asv | data'!$F$26/12),0),"")</f>
        <v>1372.0364077384152</v>
      </c>
      <c r="M19" s="27">
        <f>IFERROR(IF($B19&lt;&gt;"",$L18*(1+'[1]asv | data'!$B$34/12)-$L18,0),"")</f>
        <v>6.3570763823679499</v>
      </c>
      <c r="N19" s="27">
        <f>IFERROR(IF($B19&lt;&gt;"",($L18+$E$2+$M19)-($L18+$E$2+$M19)*(1-'[1]asv | data'!$F$26/12),0),"")</f>
        <v>1.235945117570509</v>
      </c>
      <c r="O19" s="26">
        <f>IFERROR(IF(B19&lt;&gt;"",IF(Q18&gt;=$I$2,+O18+P19,+O18+'[1]asv | data'!$F$21+P19),""),"")</f>
        <v>1418.3464040128315</v>
      </c>
      <c r="P19" s="27">
        <f>IFERROR(IF($B19&lt;&gt;"",IF(Q19&gt;=$I$2,O18*(1+'[1]asv | simul'!$B$18/12)-O18,$O18*(1+'[1]asv | simul'!$B$18/12)-$O18),""),"")</f>
        <v>2.6314299481293801</v>
      </c>
      <c r="Q19" s="27">
        <f>IFERROR(IF(Q18+'[1]asv | data'!$F$21&gt;=$I$2,$I$2,+Q18+'[1]asv | data'!$F$21),"")</f>
        <v>1400</v>
      </c>
      <c r="S19" s="25"/>
      <c r="T19" s="26" t="str">
        <f t="shared" si="0"/>
        <v/>
      </c>
      <c r="U19" s="27" t="str" cm="1">
        <f t="array" ref="U19">IF(S19="","",SUMPRODUCT(($D$6:$D$606)*($B$6:$B$606&lt;=S19*12)*($B$6:$B$606&gt;S18*12)))</f>
        <v/>
      </c>
      <c r="V19" s="27" t="str" cm="1">
        <f t="array" ref="V19">IFERROR(V18+IF(S19="","",SUMPRODUCT(($E$6:$E$606)*($B$6:$B$606&lt;=S19*12)*($B$6:$B$606&gt;S18*12))),"")</f>
        <v/>
      </c>
      <c r="W19" s="27" t="str">
        <f t="shared" si="5"/>
        <v/>
      </c>
      <c r="X19" s="26" t="str">
        <f t="shared" si="1"/>
        <v/>
      </c>
      <c r="Y19" s="27" t="str" cm="1">
        <f t="array" ref="Y19">IF(S19="","",SUMPRODUCT(($G$6:$G$606)*($B$6:$B$606&lt;=S19*12)*($B$6:$B$606&gt;S18*12)))</f>
        <v/>
      </c>
      <c r="Z19" s="27" t="str" cm="1">
        <f t="array" ref="Z19">IFERROR(Z18+IF(S19="","",SUMPRODUCT(($H$6:$H$606)*($B$6:$B$606&lt;=S19*12)*($B$6:$B$606&gt;S18*12))),"")</f>
        <v/>
      </c>
      <c r="AA19" s="27" t="str">
        <f t="shared" si="6"/>
        <v/>
      </c>
      <c r="AB19" s="26" t="str">
        <f t="shared" si="2"/>
        <v/>
      </c>
      <c r="AC19" s="27" t="str" cm="1">
        <f t="array" ref="AC19">IF(S19="","",SUMPRODUCT(($J$6:$J$606)*($B$6:$B$606&lt;=S19*12)*($B$6:$B$606&gt;S18*12)))</f>
        <v/>
      </c>
      <c r="AD19" s="27" t="str" cm="1">
        <f t="array" ref="AD19">IFERROR(AD18+IF(S19="","",SUMPRODUCT(($K$6:$K$606)*($B$6:$B$606&lt;=S19*12)*($B$6:$B$606&gt;S18*12))),"")</f>
        <v/>
      </c>
      <c r="AE19" s="27" t="str">
        <f t="shared" si="7"/>
        <v/>
      </c>
      <c r="AF19" s="26" t="str">
        <f t="shared" si="3"/>
        <v/>
      </c>
      <c r="AG19" s="27" t="str" cm="1">
        <f t="array" ref="AG19">IF(S19="","",SUMPRODUCT(($M$6:$M$606)*($B$6:$B$606&lt;=S19*12)*($B$6:$B$606&gt;S18*12)))</f>
        <v/>
      </c>
      <c r="AH19" s="27" t="str" cm="1">
        <f t="array" ref="AH19">IFERROR(AH18+IF(S19="","",SUMPRODUCT(($N$6:$N$606)*($B$6:$B$606&lt;=S19*12)*($B$6:$B$606&gt;S18*12))),"")</f>
        <v/>
      </c>
      <c r="AI19" s="27" t="str">
        <f t="shared" si="8"/>
        <v/>
      </c>
      <c r="AJ19" s="27" t="str">
        <f>IF(S19="","",+'[1]asv | data'!$F$21*S19*12+'[1]asv | data'!$F$20)</f>
        <v/>
      </c>
      <c r="AK19" s="27" t="str">
        <f t="shared" si="9"/>
        <v/>
      </c>
      <c r="AL19" s="27" t="str">
        <f t="shared" si="10"/>
        <v/>
      </c>
      <c r="AN19"/>
      <c r="AO19"/>
      <c r="BB19" s="33" t="s">
        <v>57</v>
      </c>
      <c r="BC19" s="26">
        <v>1</v>
      </c>
      <c r="BD19" s="27">
        <v>1</v>
      </c>
      <c r="BE19" s="27">
        <f t="shared" si="4"/>
        <v>1791</v>
      </c>
    </row>
    <row r="20" spans="2:57" ht="21" customHeight="1" x14ac:dyDescent="0.35">
      <c r="B20" s="25">
        <v>14</v>
      </c>
      <c r="C20" s="26">
        <f>IFERROR(IF($B20&lt;&gt;"",($C19+$E$2+$D20)*(1-'[1]asv | data'!$F$26/12),0),"")</f>
        <v>1460.173845322839</v>
      </c>
      <c r="D20" s="27">
        <f>IFERROR(IF($B20&lt;&gt;"",$C19*(1+'[1]asv | data'!$F$22/12)-$C19,0),"")</f>
        <v>5.1033219885050585</v>
      </c>
      <c r="E20" s="27">
        <f>IFERROR(IF($B20&lt;&gt;"",($C19+$E$2+$D20)-($C19+$E$2+$D20)*(1-'[1]asv | data'!$F$26/12),0),"")</f>
        <v>1.3153402670309333</v>
      </c>
      <c r="F20" s="26">
        <f>IFERROR(IF($B20&lt;&gt;"",($F19+$E$2+$G20)*(1-'[1]asv | data'!$F$26/12),0),"")</f>
        <v>1438.9889047495312</v>
      </c>
      <c r="G20" s="27">
        <f>IFERROR(IF($B20&lt;&gt;"",$F19*(1+'[1]asv | data'!$B$30/12)-$F19,0),"")</f>
        <v>2.2375793034855178</v>
      </c>
      <c r="H20" s="27">
        <f>IFERROR(IF($B20&lt;&gt;"",($F19+$E$2+$G20)-($F19+$E$2+$G20)*(1-'[1]asv | data'!$F$26/12),0),"")</f>
        <v>1.2962566452554256</v>
      </c>
      <c r="I20" s="26">
        <f>IFERROR(IF($B20&lt;&gt;"",($I19+$E$2+$J20)*(1-'[1]asv | data'!$F$26/12),0),"")</f>
        <v>1455.9062071064825</v>
      </c>
      <c r="J20" s="27">
        <f>IFERROR(IF($B20&lt;&gt;"",$I19*(1+'[1]asv | data'!$B$32/12)-$I19,0),"")</f>
        <v>4.5239790798646027</v>
      </c>
      <c r="K20" s="27">
        <f>IFERROR(IF($B20&lt;&gt;"",($I19+$E$2+$J20)-($I19+$E$2+$J20)*(1-'[1]asv | data'!$F$26/12),0),"")</f>
        <v>1.3114959327353972</v>
      </c>
      <c r="L20" s="26">
        <f>IFERROR(IF($B20&lt;&gt;"",($L19+$E$2+$M20)*(1-'[1]asv | data'!$F$26/12),0),"")</f>
        <v>1473.0696328463075</v>
      </c>
      <c r="M20" s="27">
        <f>IFERROR(IF($B20&lt;&gt;"",$L19*(1+'[1]asv | data'!$B$34/12)-$L19,0),"")</f>
        <v>6.8601820386918462</v>
      </c>
      <c r="N20" s="27">
        <f>IFERROR(IF($B20&lt;&gt;"",($L19+$E$2+$M20)-($L19+$E$2+$M20)*(1-'[1]asv | data'!$F$26/12),0),"")</f>
        <v>1.3269569307994971</v>
      </c>
      <c r="O20" s="26">
        <f>IFERROR(IF(B20&lt;&gt;"",IF(Q19&gt;=$I$2,+O19+P20,+O19+'[1]asv | data'!$F$21+P20),""),"")</f>
        <v>1521.1830968208571</v>
      </c>
      <c r="P20" s="27">
        <f>IFERROR(IF($B20&lt;&gt;"",IF(Q20&gt;=$I$2,O19*(1+'[1]asv | simul'!$B$18/12)-O19,$O19*(1+'[1]asv | simul'!$B$18/12)-$O19),""),"")</f>
        <v>2.8366928080256457</v>
      </c>
      <c r="Q20" s="27">
        <f>IFERROR(IF(Q19+'[1]asv | data'!$F$21&gt;=$I$2,$I$2,+Q19+'[1]asv | data'!$F$21),"")</f>
        <v>1500</v>
      </c>
      <c r="S20" s="25"/>
      <c r="T20" s="26" t="str">
        <f t="shared" si="0"/>
        <v/>
      </c>
      <c r="U20" s="27" t="str" cm="1">
        <f t="array" ref="U20">IF(S20="","",SUMPRODUCT(($D$6:$D$606)*($B$6:$B$606&lt;=S20*12)*($B$6:$B$606&gt;S19*12)))</f>
        <v/>
      </c>
      <c r="V20" s="27" t="str" cm="1">
        <f t="array" ref="V20">IFERROR(V19+IF(S20="","",SUMPRODUCT(($E$6:$E$606)*($B$6:$B$606&lt;=S20*12)*($B$6:$B$606&gt;S19*12))),"")</f>
        <v/>
      </c>
      <c r="W20" s="27" t="str">
        <f t="shared" si="5"/>
        <v/>
      </c>
      <c r="X20" s="26" t="str">
        <f t="shared" si="1"/>
        <v/>
      </c>
      <c r="Y20" s="27" t="str" cm="1">
        <f t="array" ref="Y20">IF(S20="","",SUMPRODUCT(($G$6:$G$606)*($B$6:$B$606&lt;=S20*12)*($B$6:$B$606&gt;S19*12)))</f>
        <v/>
      </c>
      <c r="Z20" s="27" t="str" cm="1">
        <f t="array" ref="Z20">IFERROR(Z19+IF(S20="","",SUMPRODUCT(($H$6:$H$606)*($B$6:$B$606&lt;=S20*12)*($B$6:$B$606&gt;S19*12))),"")</f>
        <v/>
      </c>
      <c r="AA20" s="27" t="str">
        <f t="shared" si="6"/>
        <v/>
      </c>
      <c r="AB20" s="26" t="str">
        <f t="shared" si="2"/>
        <v/>
      </c>
      <c r="AC20" s="27" t="str" cm="1">
        <f t="array" ref="AC20">IF(S20="","",SUMPRODUCT(($J$6:$J$606)*($B$6:$B$606&lt;=S20*12)*($B$6:$B$606&gt;S19*12)))</f>
        <v/>
      </c>
      <c r="AD20" s="27" t="str" cm="1">
        <f t="array" ref="AD20">IFERROR(AD19+IF(S20="","",SUMPRODUCT(($K$6:$K$606)*($B$6:$B$606&lt;=S20*12)*($B$6:$B$606&gt;S19*12))),"")</f>
        <v/>
      </c>
      <c r="AE20" s="27" t="str">
        <f t="shared" si="7"/>
        <v/>
      </c>
      <c r="AF20" s="26" t="str">
        <f t="shared" si="3"/>
        <v/>
      </c>
      <c r="AG20" s="27" t="str" cm="1">
        <f t="array" ref="AG20">IF(S20="","",SUMPRODUCT(($M$6:$M$606)*($B$6:$B$606&lt;=S20*12)*($B$6:$B$606&gt;S19*12)))</f>
        <v/>
      </c>
      <c r="AH20" s="27" t="str" cm="1">
        <f t="array" ref="AH20">IFERROR(AH19+IF(S20="","",SUMPRODUCT(($N$6:$N$606)*($B$6:$B$606&lt;=S20*12)*($B$6:$B$606&gt;S19*12))),"")</f>
        <v/>
      </c>
      <c r="AI20" s="27" t="str">
        <f t="shared" si="8"/>
        <v/>
      </c>
      <c r="AJ20" s="27" t="str">
        <f>IF(S20="","",+'[1]asv | data'!$F$21*S20*12+'[1]asv | data'!$F$20)</f>
        <v/>
      </c>
      <c r="AK20" s="27" t="str">
        <f t="shared" si="9"/>
        <v/>
      </c>
      <c r="AL20" s="27" t="str">
        <f t="shared" si="10"/>
        <v/>
      </c>
      <c r="BB20" s="33" t="s">
        <v>58</v>
      </c>
      <c r="BC20" s="26">
        <v>2</v>
      </c>
      <c r="BD20" s="27">
        <v>2</v>
      </c>
      <c r="BE20" s="27">
        <f t="shared" si="4"/>
        <v>3582</v>
      </c>
    </row>
    <row r="21" spans="2:57" ht="21" customHeight="1" x14ac:dyDescent="0.35">
      <c r="B21" s="25">
        <v>15</v>
      </c>
      <c r="C21" s="26">
        <f>IFERROR(IF($B21&lt;&gt;"",($C20+$E$2+$D21)*(1-'[1]asv | data'!$F$26/12),0),"")</f>
        <v>1559.7444626952811</v>
      </c>
      <c r="D21" s="27">
        <f>IFERROR(IF($B21&lt;&gt;"",$C20*(1+'[1]asv | data'!$F$22/12)-$C20,0),"")</f>
        <v>5.4756519199604554</v>
      </c>
      <c r="E21" s="27">
        <f>IFERROR(IF($B21&lt;&gt;"",($C20+$E$2+$D21)-($C20+$E$2+$D21)*(1-'[1]asv | data'!$F$26/12),0),"")</f>
        <v>1.4050345475184258</v>
      </c>
      <c r="F21" s="26">
        <f>IFERROR(IF($B21&lt;&gt;"",($F20+$E$2+$G21)*(1-'[1]asv | data'!$F$26/12),0),"")</f>
        <v>1535.5040210931488</v>
      </c>
      <c r="G21" s="27">
        <f>IFERROR(IF($B21&lt;&gt;"",$F20*(1+'[1]asv | data'!$B$30/12)-$F20,0),"")</f>
        <v>2.3983148412492028</v>
      </c>
      <c r="H21" s="27">
        <f>IFERROR(IF($B21&lt;&gt;"",($F20+$E$2+$G21)-($F20+$E$2+$G21)*(1-'[1]asv | data'!$F$26/12),0),"")</f>
        <v>1.3831984976316107</v>
      </c>
      <c r="I21" s="26">
        <f>IFERROR(IF($B21&lt;&gt;"",($I20+$E$2+$J21)*(1-'[1]asv | data'!$F$26/12),0),"")</f>
        <v>1554.8585944918204</v>
      </c>
      <c r="J21" s="27">
        <f>IFERROR(IF($B21&lt;&gt;"",$I20*(1+'[1]asv | data'!$B$32/12)-$I20,0),"")</f>
        <v>4.8530206903551516</v>
      </c>
      <c r="K21" s="27">
        <f>IFERROR(IF($B21&lt;&gt;"",($I20+$E$2+$J21)-($I20+$E$2+$J21)*(1-'[1]asv | data'!$F$26/12),0),"")</f>
        <v>1.4006333050172088</v>
      </c>
      <c r="L21" s="26">
        <f>IFERROR(IF($B21&lt;&gt;"",($L20+$E$2+$M21)*(1-'[1]asv | data'!$F$26/12),0),"")</f>
        <v>1574.5166395276294</v>
      </c>
      <c r="M21" s="27">
        <f>IFERROR(IF($B21&lt;&gt;"",$L20*(1+'[1]asv | data'!$B$34/12)-$L20,0),"")</f>
        <v>7.3653481642313636</v>
      </c>
      <c r="N21" s="27">
        <f>IFERROR(IF($B21&lt;&gt;"",($L20+$E$2+$M21)-($L20+$E$2+$M21)*(1-'[1]asv | data'!$F$26/12),0),"")</f>
        <v>1.4183414829094545</v>
      </c>
      <c r="O21" s="26">
        <f>IFERROR(IF(B21&lt;&gt;"",IF(Q20&gt;=$I$2,+O20+P21,+O20+'[1]asv | data'!$F$21+P21),""),"")</f>
        <v>1624.2254630144989</v>
      </c>
      <c r="P21" s="27">
        <f>IFERROR(IF($B21&lt;&gt;"",IF(Q21&gt;=$I$2,O20*(1+'[1]asv | simul'!$B$18/12)-O20,$O20*(1+'[1]asv | simul'!$B$18/12)-$O20),""),"")</f>
        <v>3.042366193641783</v>
      </c>
      <c r="Q21" s="27">
        <f>IFERROR(IF(Q20+'[1]asv | data'!$F$21&gt;=$I$2,$I$2,+Q20+'[1]asv | data'!$F$21),"")</f>
        <v>1600</v>
      </c>
      <c r="S21" s="25"/>
      <c r="T21" s="26" t="str">
        <f t="shared" si="0"/>
        <v/>
      </c>
      <c r="U21" s="27" t="str" cm="1">
        <f t="array" ref="U21">IF(S21="","",SUMPRODUCT(($D$6:$D$606)*($B$6:$B$606&lt;=S21*12)*($B$6:$B$606&gt;S20*12)))</f>
        <v/>
      </c>
      <c r="V21" s="27" t="str" cm="1">
        <f t="array" ref="V21">IFERROR(V20+IF(S21="","",SUMPRODUCT(($E$6:$E$606)*($B$6:$B$606&lt;=S21*12)*($B$6:$B$606&gt;S20*12))),"")</f>
        <v/>
      </c>
      <c r="W21" s="27" t="str">
        <f t="shared" si="5"/>
        <v/>
      </c>
      <c r="X21" s="26" t="str">
        <f t="shared" si="1"/>
        <v/>
      </c>
      <c r="Y21" s="27" t="str" cm="1">
        <f t="array" ref="Y21">IF(S21="","",SUMPRODUCT(($G$6:$G$606)*($B$6:$B$606&lt;=S21*12)*($B$6:$B$606&gt;S20*12)))</f>
        <v/>
      </c>
      <c r="Z21" s="27" t="str" cm="1">
        <f t="array" ref="Z21">IFERROR(Z20+IF(S21="","",SUMPRODUCT(($H$6:$H$606)*($B$6:$B$606&lt;=S21*12)*($B$6:$B$606&gt;S20*12))),"")</f>
        <v/>
      </c>
      <c r="AA21" s="27" t="str">
        <f t="shared" si="6"/>
        <v/>
      </c>
      <c r="AB21" s="26" t="str">
        <f t="shared" si="2"/>
        <v/>
      </c>
      <c r="AC21" s="27" t="str" cm="1">
        <f t="array" ref="AC21">IF(S21="","",SUMPRODUCT(($J$6:$J$606)*($B$6:$B$606&lt;=S21*12)*($B$6:$B$606&gt;S20*12)))</f>
        <v/>
      </c>
      <c r="AD21" s="27" t="str" cm="1">
        <f t="array" ref="AD21">IFERROR(AD20+IF(S21="","",SUMPRODUCT(($K$6:$K$606)*($B$6:$B$606&lt;=S21*12)*($B$6:$B$606&gt;S20*12))),"")</f>
        <v/>
      </c>
      <c r="AE21" s="27" t="str">
        <f t="shared" si="7"/>
        <v/>
      </c>
      <c r="AF21" s="26" t="str">
        <f t="shared" si="3"/>
        <v/>
      </c>
      <c r="AG21" s="27" t="str" cm="1">
        <f t="array" ref="AG21">IF(S21="","",SUMPRODUCT(($M$6:$M$606)*($B$6:$B$606&lt;=S21*12)*($B$6:$B$606&gt;S20*12)))</f>
        <v/>
      </c>
      <c r="AH21" s="27" t="str" cm="1">
        <f t="array" ref="AH21">IFERROR(AH20+IF(S21="","",SUMPRODUCT(($N$6:$N$606)*($B$6:$B$606&lt;=S21*12)*($B$6:$B$606&gt;S20*12))),"")</f>
        <v/>
      </c>
      <c r="AI21" s="27" t="str">
        <f t="shared" si="8"/>
        <v/>
      </c>
      <c r="AJ21" s="27" t="str">
        <f>IF(S21="","",+'[1]asv | data'!$F$21*S21*12+'[1]asv | data'!$F$20)</f>
        <v/>
      </c>
      <c r="AK21" s="27" t="str">
        <f t="shared" si="9"/>
        <v/>
      </c>
      <c r="AL21" s="27" t="str">
        <f t="shared" si="10"/>
        <v/>
      </c>
      <c r="BB21" s="33" t="s">
        <v>59</v>
      </c>
      <c r="BC21" s="26">
        <v>0</v>
      </c>
      <c r="BD21" s="27">
        <v>0</v>
      </c>
      <c r="BE21" s="27">
        <f t="shared" si="4"/>
        <v>0</v>
      </c>
    </row>
    <row r="22" spans="2:57" ht="21" customHeight="1" x14ac:dyDescent="0.35">
      <c r="B22" s="25">
        <v>16</v>
      </c>
      <c r="C22" s="26">
        <f>IFERROR(IF($B22&lt;&gt;"",($C21+$E$2+$D22)*(1-'[1]asv | data'!$F$26/12),0),"")</f>
        <v>1659.5985202764009</v>
      </c>
      <c r="D22" s="27">
        <f>IFERROR(IF($B22&lt;&gt;"",$C21*(1+'[1]asv | data'!$F$22/12)-$C21,0),"")</f>
        <v>5.849041735107221</v>
      </c>
      <c r="E22" s="27">
        <f>IFERROR(IF($B22&lt;&gt;"",($C21+$E$2+$D22)-($C21+$E$2+$D22)*(1-'[1]asv | data'!$F$26/12),0),"")</f>
        <v>1.4949841539873887</v>
      </c>
      <c r="F22" s="26">
        <f>IFERROR(IF($B22&lt;&gt;"",($F21+$E$2+$G22)*(1-'[1]asv | data'!$F$26/12),0),"")</f>
        <v>1632.092987586622</v>
      </c>
      <c r="G22" s="27">
        <f>IFERROR(IF($B22&lt;&gt;"",$F21*(1+'[1]asv | data'!$B$30/12)-$F21,0),"")</f>
        <v>2.5591733684887004</v>
      </c>
      <c r="H22" s="27">
        <f>IFERROR(IF($B22&lt;&gt;"",($F21+$E$2+$G22)-($F21+$E$2+$G22)*(1-'[1]asv | data'!$F$26/12),0),"")</f>
        <v>1.4702068750154922</v>
      </c>
      <c r="I22" s="26">
        <f>IFERROR(IF($B22&lt;&gt;"",($I21+$E$2+$J22)*(1-'[1]asv | data'!$F$26/12),0),"")</f>
        <v>1654.0514691626338</v>
      </c>
      <c r="J22" s="27">
        <f>IFERROR(IF($B22&lt;&gt;"",$I21*(1+'[1]asv | data'!$B$32/12)-$I21,0),"")</f>
        <v>5.1828619816394621</v>
      </c>
      <c r="K22" s="27">
        <f>IFERROR(IF($B22&lt;&gt;"",($I21+$E$2+$J22)-($I21+$E$2+$J22)*(1-'[1]asv | data'!$F$26/12),0),"")</f>
        <v>1.489987310826109</v>
      </c>
      <c r="L22" s="26">
        <f>IFERROR(IF($B22&lt;&gt;"",($L21+$E$2+$M22)*(1-'[1]asv | data'!$F$26/12),0),"")</f>
        <v>1676.3791224248148</v>
      </c>
      <c r="M22" s="27">
        <f>IFERROR(IF($B22&lt;&gt;"",$L21*(1+'[1]asv | data'!$B$34/12)-$L21,0),"")</f>
        <v>7.8725831976380505</v>
      </c>
      <c r="N22" s="27">
        <f>IFERROR(IF($B22&lt;&gt;"",($L21+$E$2+$M22)-($L21+$E$2+$M22)*(1-'[1]asv | data'!$F$26/12),0),"")</f>
        <v>1.5101003004526774</v>
      </c>
      <c r="O22" s="26">
        <f>IFERROR(IF(B22&lt;&gt;"",IF(Q21&gt;=$I$2,+O21+P22,+O21+'[1]asv | data'!$F$21+P22),""),"")</f>
        <v>1727.4739139405278</v>
      </c>
      <c r="P22" s="27">
        <f>IFERROR(IF($B22&lt;&gt;"",IF(Q22&gt;=$I$2,O21*(1+'[1]asv | simul'!$B$18/12)-O21,$O21*(1+'[1]asv | simul'!$B$18/12)-$O21),""),"")</f>
        <v>3.2484509260289087</v>
      </c>
      <c r="Q22" s="27">
        <f>IFERROR(IF(Q21+'[1]asv | data'!$F$21&gt;=$I$2,$I$2,+Q21+'[1]asv | data'!$F$21),"")</f>
        <v>1700</v>
      </c>
      <c r="S22" s="25"/>
      <c r="T22" s="26" t="str">
        <f t="shared" si="0"/>
        <v/>
      </c>
      <c r="U22" s="27" t="str" cm="1">
        <f t="array" ref="U22">IF(S22="","",SUMPRODUCT(($D$6:$D$606)*($B$6:$B$606&lt;=S22*12)*($B$6:$B$606&gt;S21*12)))</f>
        <v/>
      </c>
      <c r="V22" s="27" t="str" cm="1">
        <f t="array" ref="V22">IFERROR(V21+IF(S22="","",SUMPRODUCT(($E$6:$E$606)*($B$6:$B$606&lt;=S22*12)*($B$6:$B$606&gt;S21*12))),"")</f>
        <v/>
      </c>
      <c r="W22" s="27" t="str">
        <f t="shared" si="5"/>
        <v/>
      </c>
      <c r="X22" s="26" t="str">
        <f t="shared" si="1"/>
        <v/>
      </c>
      <c r="Y22" s="27" t="str" cm="1">
        <f t="array" ref="Y22">IF(S22="","",SUMPRODUCT(($G$6:$G$606)*($B$6:$B$606&lt;=S22*12)*($B$6:$B$606&gt;S21*12)))</f>
        <v/>
      </c>
      <c r="Z22" s="27" t="str" cm="1">
        <f t="array" ref="Z22">IFERROR(Z21+IF(S22="","",SUMPRODUCT(($H$6:$H$606)*($B$6:$B$606&lt;=S22*12)*($B$6:$B$606&gt;S21*12))),"")</f>
        <v/>
      </c>
      <c r="AA22" s="27" t="str">
        <f t="shared" si="6"/>
        <v/>
      </c>
      <c r="AB22" s="26" t="str">
        <f t="shared" si="2"/>
        <v/>
      </c>
      <c r="AC22" s="27" t="str" cm="1">
        <f t="array" ref="AC22">IF(S22="","",SUMPRODUCT(($J$6:$J$606)*($B$6:$B$606&lt;=S22*12)*($B$6:$B$606&gt;S21*12)))</f>
        <v/>
      </c>
      <c r="AD22" s="27" t="str" cm="1">
        <f t="array" ref="AD22">IFERROR(AD21+IF(S22="","",SUMPRODUCT(($K$6:$K$606)*($B$6:$B$606&lt;=S22*12)*($B$6:$B$606&gt;S21*12))),"")</f>
        <v/>
      </c>
      <c r="AE22" s="27" t="str">
        <f t="shared" si="7"/>
        <v/>
      </c>
      <c r="AF22" s="26" t="str">
        <f t="shared" si="3"/>
        <v/>
      </c>
      <c r="AG22" s="27" t="str" cm="1">
        <f t="array" ref="AG22">IF(S22="","",SUMPRODUCT(($M$6:$M$606)*($B$6:$B$606&lt;=S22*12)*($B$6:$B$606&gt;S21*12)))</f>
        <v/>
      </c>
      <c r="AH22" s="27" t="str" cm="1">
        <f t="array" ref="AH22">IFERROR(AH21+IF(S22="","",SUMPRODUCT(($N$6:$N$606)*($B$6:$B$606&lt;=S22*12)*($B$6:$B$606&gt;S21*12))),"")</f>
        <v/>
      </c>
      <c r="AI22" s="27" t="str">
        <f t="shared" si="8"/>
        <v/>
      </c>
      <c r="AJ22" s="27" t="str">
        <f>IF(S22="","",+'[1]asv | data'!$F$21*S22*12+'[1]asv | data'!$F$20)</f>
        <v/>
      </c>
      <c r="AK22" s="27" t="str">
        <f t="shared" si="9"/>
        <v/>
      </c>
      <c r="AL22" s="27" t="str">
        <f t="shared" si="10"/>
        <v/>
      </c>
      <c r="BB22" s="33" t="s">
        <v>60</v>
      </c>
      <c r="BC22" s="26">
        <v>0.5</v>
      </c>
      <c r="BD22" s="27">
        <v>0</v>
      </c>
      <c r="BE22" s="27">
        <f t="shared" si="4"/>
        <v>895.5</v>
      </c>
    </row>
    <row r="23" spans="2:57" ht="21" customHeight="1" x14ac:dyDescent="0.35">
      <c r="B23" s="25">
        <v>17</v>
      </c>
      <c r="C23" s="26">
        <f>IFERROR(IF($B23&lt;&gt;"",($C22+$E$2+$D23)*(1-'[1]asv | data'!$F$26/12),0),"")</f>
        <v>1759.7368249141828</v>
      </c>
      <c r="D23" s="27">
        <f>IFERROR(IF($B23&lt;&gt;"",$C22*(1+'[1]asv | data'!$F$22/12)-$C22,0),"")</f>
        <v>6.2234944510364585</v>
      </c>
      <c r="E23" s="27">
        <f>IFERROR(IF($B23&lt;&gt;"",($C22+$E$2+$D23)-($C22+$E$2+$D23)*(1-'[1]asv | data'!$F$26/12),0),"")</f>
        <v>1.5851898132546012</v>
      </c>
      <c r="F23" s="26">
        <f>IFERROR(IF($B23&lt;&gt;"",($F22+$E$2+$G23)*(1-'[1]asv | data'!$F$26/12),0),"")</f>
        <v>1728.7558607376236</v>
      </c>
      <c r="G23" s="27">
        <f>IFERROR(IF($B23&lt;&gt;"",$F22*(1+'[1]asv | data'!$B$30/12)-$F22,0),"")</f>
        <v>2.7201549793110189</v>
      </c>
      <c r="H23" s="27">
        <f>IFERROR(IF($B23&lt;&gt;"",($F22+$E$2+$G23)-($F22+$E$2+$G23)*(1-'[1]asv | data'!$F$26/12),0),"")</f>
        <v>1.5572818283094421</v>
      </c>
      <c r="I23" s="26">
        <f>IFERROR(IF($B23&lt;&gt;"",($I22+$E$2+$J23)*(1-'[1]asv | data'!$F$26/12),0),"")</f>
        <v>1753.4854155831888</v>
      </c>
      <c r="J23" s="27">
        <f>IFERROR(IF($B23&lt;&gt;"",$I22*(1+'[1]asv | data'!$B$32/12)-$I22,0),"")</f>
        <v>5.5135048972088043</v>
      </c>
      <c r="K23" s="27">
        <f>IFERROR(IF($B23&lt;&gt;"",($I22+$E$2+$J23)-($I22+$E$2+$J23)*(1-'[1]asv | data'!$F$26/12),0),"")</f>
        <v>1.5795584766538013</v>
      </c>
      <c r="L23" s="26">
        <f>IFERROR(IF($B23&lt;&gt;"",($L22+$E$2+$M23)*(1-'[1]asv | data'!$F$26/12),0),"")</f>
        <v>1778.6587831207053</v>
      </c>
      <c r="M23" s="27">
        <f>IFERROR(IF($B23&lt;&gt;"",$L22*(1+'[1]asv | data'!$B$34/12)-$L22,0),"")</f>
        <v>8.3818956121237989</v>
      </c>
      <c r="N23" s="27">
        <f>IFERROR(IF($B23&lt;&gt;"",($L22+$E$2+$M23)-($L22+$E$2+$M23)*(1-'[1]asv | data'!$F$26/12),0),"")</f>
        <v>1.6022349162333285</v>
      </c>
      <c r="O23" s="26">
        <f>IFERROR(IF(B23&lt;&gt;"",IF(Q22&gt;=$I$2,+O22+P23,+O22+'[1]asv | data'!$F$21+P23),""),"")</f>
        <v>1830.928861768409</v>
      </c>
      <c r="P23" s="27">
        <f>IFERROR(IF($B23&lt;&gt;"",IF(Q23&gt;=$I$2,O22*(1+'[1]asv | simul'!$B$18/12)-O22,$O22*(1+'[1]asv | simul'!$B$18/12)-$O22),""),"")</f>
        <v>3.4549478278811421</v>
      </c>
      <c r="Q23" s="27">
        <f>IFERROR(IF(Q22+'[1]asv | data'!$F$21&gt;=$I$2,$I$2,+Q22+'[1]asv | data'!$F$21),"")</f>
        <v>1800</v>
      </c>
      <c r="S23" s="25"/>
      <c r="T23" s="26" t="str">
        <f t="shared" si="0"/>
        <v/>
      </c>
      <c r="U23" s="27" t="str" cm="1">
        <f t="array" ref="U23">IF(S23="","",SUMPRODUCT(($D$6:$D$606)*($B$6:$B$606&lt;=S23*12)*($B$6:$B$606&gt;S22*12)))</f>
        <v/>
      </c>
      <c r="V23" s="27" t="str" cm="1">
        <f t="array" ref="V23">IFERROR(V22+IF(S23="","",SUMPRODUCT(($E$6:$E$606)*($B$6:$B$606&lt;=S23*12)*($B$6:$B$606&gt;S22*12))),"")</f>
        <v/>
      </c>
      <c r="W23" s="27" t="str">
        <f t="shared" si="5"/>
        <v/>
      </c>
      <c r="X23" s="26" t="str">
        <f t="shared" si="1"/>
        <v/>
      </c>
      <c r="Y23" s="27" t="str" cm="1">
        <f t="array" ref="Y23">IF(S23="","",SUMPRODUCT(($G$6:$G$606)*($B$6:$B$606&lt;=S23*12)*($B$6:$B$606&gt;S22*12)))</f>
        <v/>
      </c>
      <c r="Z23" s="27" t="str" cm="1">
        <f t="array" ref="Z23">IFERROR(Z22+IF(S23="","",SUMPRODUCT(($H$6:$H$606)*($B$6:$B$606&lt;=S23*12)*($B$6:$B$606&gt;S22*12))),"")</f>
        <v/>
      </c>
      <c r="AA23" s="27" t="str">
        <f t="shared" si="6"/>
        <v/>
      </c>
      <c r="AB23" s="26" t="str">
        <f t="shared" si="2"/>
        <v/>
      </c>
      <c r="AC23" s="27" t="str" cm="1">
        <f t="array" ref="AC23">IF(S23="","",SUMPRODUCT(($J$6:$J$606)*($B$6:$B$606&lt;=S23*12)*($B$6:$B$606&gt;S22*12)))</f>
        <v/>
      </c>
      <c r="AD23" s="27" t="str" cm="1">
        <f t="array" ref="AD23">IFERROR(AD22+IF(S23="","",SUMPRODUCT(($K$6:$K$606)*($B$6:$B$606&lt;=S23*12)*($B$6:$B$606&gt;S22*12))),"")</f>
        <v/>
      </c>
      <c r="AE23" s="27" t="str">
        <f t="shared" si="7"/>
        <v/>
      </c>
      <c r="AF23" s="26" t="str">
        <f t="shared" si="3"/>
        <v/>
      </c>
      <c r="AG23" s="27" t="str" cm="1">
        <f t="array" ref="AG23">IF(S23="","",SUMPRODUCT(($M$6:$M$606)*($B$6:$B$606&lt;=S23*12)*($B$6:$B$606&gt;S22*12)))</f>
        <v/>
      </c>
      <c r="AH23" s="27" t="str" cm="1">
        <f t="array" ref="AH23">IFERROR(AH22+IF(S23="","",SUMPRODUCT(($N$6:$N$606)*($B$6:$B$606&lt;=S23*12)*($B$6:$B$606&gt;S22*12))),"")</f>
        <v/>
      </c>
      <c r="AI23" s="27" t="str">
        <f t="shared" si="8"/>
        <v/>
      </c>
      <c r="AJ23" s="27" t="str">
        <f>IF(S23="","",+'[1]asv | data'!$F$21*S23*12+'[1]asv | data'!$F$20)</f>
        <v/>
      </c>
      <c r="AK23" s="27" t="str">
        <f t="shared" si="9"/>
        <v/>
      </c>
      <c r="AL23" s="27" t="str">
        <f t="shared" si="10"/>
        <v/>
      </c>
      <c r="BB23" s="33" t="s">
        <v>61</v>
      </c>
      <c r="BC23" s="26">
        <v>1</v>
      </c>
      <c r="BD23" s="27">
        <v>0</v>
      </c>
      <c r="BE23" s="27">
        <f t="shared" si="4"/>
        <v>1791</v>
      </c>
    </row>
    <row r="24" spans="2:57" ht="21" customHeight="1" x14ac:dyDescent="0.35">
      <c r="B24" s="25">
        <v>18</v>
      </c>
      <c r="C24" s="26">
        <f>IFERROR(IF($B24&lt;&gt;"",($C23+$E$2+$D24)*(1-'[1]asv | data'!$F$26/12),0),"")</f>
        <v>1860.160185753404</v>
      </c>
      <c r="D24" s="27">
        <f>IFERROR(IF($B24&lt;&gt;"",$C23*(1+'[1]asv | data'!$F$22/12)-$C23,0),"")</f>
        <v>6.5990130934280842</v>
      </c>
      <c r="E24" s="27">
        <f>IFERROR(IF($B24&lt;&gt;"",($C23+$E$2+$D24)-($C23+$E$2+$D24)*(1-'[1]asv | data'!$F$26/12),0),"")</f>
        <v>1.6756522542068524</v>
      </c>
      <c r="F24" s="26">
        <f>IFERROR(IF($B24&lt;&gt;"",($F23+$E$2+$G24)*(1-'[1]asv | data'!$F$26/12),0),"")</f>
        <v>1825.4926970970648</v>
      </c>
      <c r="G24" s="27">
        <f>IFERROR(IF($B24&lt;&gt;"",$F23*(1+'[1]asv | data'!$B$30/12)-$F23,0),"")</f>
        <v>2.8812597678961538</v>
      </c>
      <c r="H24" s="27">
        <f>IFERROR(IF($B24&lt;&gt;"",($F23+$E$2+$G24)-($F23+$E$2+$G24)*(1-'[1]asv | data'!$F$26/12),0),"")</f>
        <v>1.6444234084549407</v>
      </c>
      <c r="I24" s="26">
        <f>IFERROR(IF($B24&lt;&gt;"",($I23+$E$2+$J24)*(1-'[1]asv | data'!$F$26/12),0),"")</f>
        <v>1853.1610196381946</v>
      </c>
      <c r="J24" s="27">
        <f>IFERROR(IF($B24&lt;&gt;"",$I23*(1+'[1]asv | data'!$B$32/12)-$I23,0),"")</f>
        <v>5.8449513852774544</v>
      </c>
      <c r="K24" s="27">
        <f>IFERROR(IF($B24&lt;&gt;"",($I23+$E$2+$J24)-($I23+$E$2+$J24)*(1-'[1]asv | data'!$F$26/12),0),"")</f>
        <v>1.6693473302716484</v>
      </c>
      <c r="L24" s="26">
        <f>IFERROR(IF($B24&lt;&gt;"",($L23+$E$2+$M24)*(1-'[1]asv | data'!$F$26/12),0),"")</f>
        <v>1881.357330166976</v>
      </c>
      <c r="M24" s="27">
        <f>IFERROR(IF($B24&lt;&gt;"",$L23*(1+'[1]asv | data'!$B$34/12)-$L23,0),"")</f>
        <v>8.8932939156034081</v>
      </c>
      <c r="N24" s="27">
        <f>IFERROR(IF($B24&lt;&gt;"",($L23+$E$2+$M24)-($L23+$E$2+$M24)*(1-'[1]asv | data'!$F$26/12),0),"")</f>
        <v>1.6947468693326755</v>
      </c>
      <c r="O24" s="26">
        <f>IFERROR(IF(B24&lt;&gt;"",IF(Q23&gt;=$I$2,+O23+P24,+O23+'[1]asv | data'!$F$21+P24),""),"")</f>
        <v>1934.5907194919457</v>
      </c>
      <c r="P24" s="27">
        <f>IFERROR(IF($B24&lt;&gt;"",IF(Q24&gt;=$I$2,O23*(1+'[1]asv | simul'!$B$18/12)-O23,$O23*(1+'[1]asv | simul'!$B$18/12)-$O23),""),"")</f>
        <v>3.6618577235367411</v>
      </c>
      <c r="Q24" s="27">
        <f>IFERROR(IF(Q23+'[1]asv | data'!$F$21&gt;=$I$2,$I$2,+Q23+'[1]asv | data'!$F$21),"")</f>
        <v>1900</v>
      </c>
      <c r="S24" s="25"/>
      <c r="T24" s="26" t="str">
        <f t="shared" si="0"/>
        <v/>
      </c>
      <c r="U24" s="27" t="str" cm="1">
        <f t="array" ref="U24">IF(S24="","",SUMPRODUCT(($D$6:$D$606)*($B$6:$B$606&lt;=S24*12)*($B$6:$B$606&gt;S23*12)))</f>
        <v/>
      </c>
      <c r="V24" s="27" t="str" cm="1">
        <f t="array" ref="V24">IFERROR(V23+IF(S24="","",SUMPRODUCT(($E$6:$E$606)*($B$6:$B$606&lt;=S24*12)*($B$6:$B$606&gt;S23*12))),"")</f>
        <v/>
      </c>
      <c r="W24" s="27" t="str">
        <f t="shared" si="5"/>
        <v/>
      </c>
      <c r="X24" s="26" t="str">
        <f t="shared" si="1"/>
        <v/>
      </c>
      <c r="Y24" s="27" t="str" cm="1">
        <f t="array" ref="Y24">IF(S24="","",SUMPRODUCT(($G$6:$G$606)*($B$6:$B$606&lt;=S24*12)*($B$6:$B$606&gt;S23*12)))</f>
        <v/>
      </c>
      <c r="Z24" s="27" t="str" cm="1">
        <f t="array" ref="Z24">IFERROR(Z23+IF(S24="","",SUMPRODUCT(($H$6:$H$606)*($B$6:$B$606&lt;=S24*12)*($B$6:$B$606&gt;S23*12))),"")</f>
        <v/>
      </c>
      <c r="AA24" s="27" t="str">
        <f t="shared" si="6"/>
        <v/>
      </c>
      <c r="AB24" s="26" t="str">
        <f t="shared" si="2"/>
        <v/>
      </c>
      <c r="AC24" s="27" t="str" cm="1">
        <f t="array" ref="AC24">IF(S24="","",SUMPRODUCT(($J$6:$J$606)*($B$6:$B$606&lt;=S24*12)*($B$6:$B$606&gt;S23*12)))</f>
        <v/>
      </c>
      <c r="AD24" s="27" t="str" cm="1">
        <f t="array" ref="AD24">IFERROR(AD23+IF(S24="","",SUMPRODUCT(($K$6:$K$606)*($B$6:$B$606&lt;=S24*12)*($B$6:$B$606&gt;S23*12))),"")</f>
        <v/>
      </c>
      <c r="AE24" s="27" t="str">
        <f t="shared" si="7"/>
        <v/>
      </c>
      <c r="AF24" s="26" t="str">
        <f t="shared" si="3"/>
        <v/>
      </c>
      <c r="AG24" s="27" t="str" cm="1">
        <f t="array" ref="AG24">IF(S24="","",SUMPRODUCT(($M$6:$M$606)*($B$6:$B$606&lt;=S24*12)*($B$6:$B$606&gt;S23*12)))</f>
        <v/>
      </c>
      <c r="AH24" s="27" t="str" cm="1">
        <f t="array" ref="AH24">IFERROR(AH23+IF(S24="","",SUMPRODUCT(($N$6:$N$606)*($B$6:$B$606&lt;=S24*12)*($B$6:$B$606&gt;S23*12))),"")</f>
        <v/>
      </c>
      <c r="AI24" s="27" t="str">
        <f t="shared" si="8"/>
        <v/>
      </c>
      <c r="AJ24" s="27" t="str">
        <f>IF(S24="","",+'[1]asv | data'!$F$21*S24*12+'[1]asv | data'!$F$20)</f>
        <v/>
      </c>
      <c r="AK24" s="27" t="str">
        <f t="shared" si="9"/>
        <v/>
      </c>
      <c r="AL24" s="27" t="str">
        <f t="shared" si="10"/>
        <v/>
      </c>
      <c r="BB24" s="33" t="s">
        <v>62</v>
      </c>
      <c r="BC24" s="26">
        <v>2</v>
      </c>
      <c r="BD24" s="27">
        <v>0</v>
      </c>
      <c r="BE24" s="27">
        <f t="shared" si="4"/>
        <v>3582</v>
      </c>
    </row>
    <row r="25" spans="2:57" ht="21" customHeight="1" x14ac:dyDescent="0.35">
      <c r="B25" s="25">
        <v>19</v>
      </c>
      <c r="C25" s="26">
        <f>IFERROR(IF($B25&lt;&gt;"",($C24+$E$2+$D25)*(1-'[1]asv | data'!$F$26/12),0),"")</f>
        <v>1960.8694142421741</v>
      </c>
      <c r="D25" s="27">
        <f>IFERROR(IF($B25&lt;&gt;"",$C24*(1+'[1]asv | data'!$F$22/12)-$C24,0),"")</f>
        <v>6.9756006965751567</v>
      </c>
      <c r="E25" s="27">
        <f>IFERROR(IF($B25&lt;&gt;"",($C24+$E$2+$D25)-($C24+$E$2+$D25)*(1-'[1]asv | data'!$F$26/12),0),"")</f>
        <v>1.7663722078050341</v>
      </c>
      <c r="F25" s="26">
        <f>IFERROR(IF($B25&lt;&gt;"",($F24+$E$2+$G25)*(1-'[1]asv | data'!$F$26/12),0),"")</f>
        <v>1922.3035532591271</v>
      </c>
      <c r="G25" s="27">
        <f>IFERROR(IF($B25&lt;&gt;"",$F24*(1+'[1]asv | data'!$B$30/12)-$F24,0),"")</f>
        <v>3.0424878284952683</v>
      </c>
      <c r="H25" s="27">
        <f>IFERROR(IF($B25&lt;&gt;"",($F24+$E$2+$G25)-($F24+$E$2+$G25)*(1-'[1]asv | data'!$F$26/12),0),"")</f>
        <v>1.7316316664330316</v>
      </c>
      <c r="I25" s="26">
        <f>IFERROR(IF($B25&lt;&gt;"",($I24+$E$2+$J25)*(1-'[1]asv | data'!$F$26/12),0),"")</f>
        <v>1953.0788686362553</v>
      </c>
      <c r="J25" s="27">
        <f>IFERROR(IF($B25&lt;&gt;"",$I24*(1+'[1]asv | data'!$B$32/12)-$I24,0),"")</f>
        <v>6.1772033987940631</v>
      </c>
      <c r="K25" s="27">
        <f>IFERROR(IF($B25&lt;&gt;"",($I24+$E$2+$J25)-($I24+$E$2+$J25)*(1-'[1]asv | data'!$F$26/12),0),"")</f>
        <v>1.7593544007334003</v>
      </c>
      <c r="L25" s="26">
        <f>IFERROR(IF($B25&lt;&gt;"",($L24+$E$2+$M25)*(1-'[1]asv | data'!$F$26/12),0),"")</f>
        <v>1984.4764791126745</v>
      </c>
      <c r="M25" s="27">
        <f>IFERROR(IF($B25&lt;&gt;"",$L24*(1+'[1]asv | data'!$B$34/12)-$L24,0),"")</f>
        <v>9.4067866508346469</v>
      </c>
      <c r="N25" s="27">
        <f>IFERROR(IF($B25&lt;&gt;"",($L24+$E$2+$M25)-($L24+$E$2+$M25)*(1-'[1]asv | data'!$F$26/12),0),"")</f>
        <v>1.7876377051361487</v>
      </c>
      <c r="O25" s="26">
        <f>IFERROR(IF(B25&lt;&gt;"",IF(Q24&gt;=$I$2,+O24+P25,+O24+'[1]asv | data'!$F$21+P25),""),"")</f>
        <v>2038.4599009309295</v>
      </c>
      <c r="P25" s="27">
        <f>IFERROR(IF($B25&lt;&gt;"",IF(Q25&gt;=$I$2,O24*(1+'[1]asv | simul'!$B$18/12)-O24,$O24*(1+'[1]asv | simul'!$B$18/12)-$O24),""),"")</f>
        <v>3.8691814389837873</v>
      </c>
      <c r="Q25" s="27">
        <f>IFERROR(IF(Q24+'[1]asv | data'!$F$21&gt;=$I$2,$I$2,+Q24+'[1]asv | data'!$F$21),"")</f>
        <v>2000</v>
      </c>
      <c r="S25" s="25"/>
      <c r="T25" s="26" t="str">
        <f t="shared" si="0"/>
        <v/>
      </c>
      <c r="U25" s="27" t="str" cm="1">
        <f t="array" ref="U25">IF(S25="","",SUMPRODUCT(($D$6:$D$606)*($B$6:$B$606&lt;=S25*12)*($B$6:$B$606&gt;S24*12)))</f>
        <v/>
      </c>
      <c r="V25" s="27" t="str" cm="1">
        <f t="array" ref="V25">IFERROR(V24+IF(S25="","",SUMPRODUCT(($E$6:$E$606)*($B$6:$B$606&lt;=S25*12)*($B$6:$B$606&gt;S24*12))),"")</f>
        <v/>
      </c>
      <c r="W25" s="27" t="str">
        <f t="shared" si="5"/>
        <v/>
      </c>
      <c r="X25" s="26" t="str">
        <f t="shared" si="1"/>
        <v/>
      </c>
      <c r="Y25" s="27" t="str" cm="1">
        <f t="array" ref="Y25">IF(S25="","",SUMPRODUCT(($G$6:$G$606)*($B$6:$B$606&lt;=S25*12)*($B$6:$B$606&gt;S24*12)))</f>
        <v/>
      </c>
      <c r="Z25" s="27" t="str" cm="1">
        <f t="array" ref="Z25">IFERROR(Z24+IF(S25="","",SUMPRODUCT(($H$6:$H$606)*($B$6:$B$606&lt;=S25*12)*($B$6:$B$606&gt;S24*12))),"")</f>
        <v/>
      </c>
      <c r="AA25" s="27" t="str">
        <f t="shared" si="6"/>
        <v/>
      </c>
      <c r="AB25" s="26" t="str">
        <f t="shared" si="2"/>
        <v/>
      </c>
      <c r="AC25" s="27" t="str" cm="1">
        <f t="array" ref="AC25">IF(S25="","",SUMPRODUCT(($J$6:$J$606)*($B$6:$B$606&lt;=S25*12)*($B$6:$B$606&gt;S24*12)))</f>
        <v/>
      </c>
      <c r="AD25" s="27" t="str" cm="1">
        <f t="array" ref="AD25">IFERROR(AD24+IF(S25="","",SUMPRODUCT(($K$6:$K$606)*($B$6:$B$606&lt;=S25*12)*($B$6:$B$606&gt;S24*12))),"")</f>
        <v/>
      </c>
      <c r="AE25" s="27" t="str">
        <f t="shared" si="7"/>
        <v/>
      </c>
      <c r="AF25" s="26" t="str">
        <f t="shared" si="3"/>
        <v/>
      </c>
      <c r="AG25" s="27" t="str" cm="1">
        <f t="array" ref="AG25">IF(S25="","",SUMPRODUCT(($M$6:$M$606)*($B$6:$B$606&lt;=S25*12)*($B$6:$B$606&gt;S24*12)))</f>
        <v/>
      </c>
      <c r="AH25" s="27" t="str" cm="1">
        <f t="array" ref="AH25">IFERROR(AH24+IF(S25="","",SUMPRODUCT(($N$6:$N$606)*($B$6:$B$606&lt;=S25*12)*($B$6:$B$606&gt;S24*12))),"")</f>
        <v/>
      </c>
      <c r="AI25" s="27" t="str">
        <f t="shared" si="8"/>
        <v/>
      </c>
      <c r="AJ25" s="27" t="str">
        <f>IF(S25="","",+'[1]asv | data'!$F$21*S25*12+'[1]asv | data'!$F$20)</f>
        <v/>
      </c>
      <c r="AK25" s="27" t="str">
        <f t="shared" si="9"/>
        <v/>
      </c>
      <c r="AL25" s="27" t="str">
        <f t="shared" si="10"/>
        <v/>
      </c>
      <c r="BB25" s="33" t="s">
        <v>63</v>
      </c>
      <c r="BC25" s="26">
        <v>3</v>
      </c>
      <c r="BD25" s="27">
        <v>0</v>
      </c>
      <c r="BE25" s="27">
        <f t="shared" si="4"/>
        <v>5373</v>
      </c>
    </row>
    <row r="26" spans="2:57" ht="21" customHeight="1" x14ac:dyDescent="0.35">
      <c r="B26" s="25">
        <v>20</v>
      </c>
      <c r="C26" s="26">
        <f>IFERROR(IF($B26&lt;&gt;"",($C25+$E$2+$D26)*(1-'[1]asv | data'!$F$26/12),0),"")</f>
        <v>2061.8653241384909</v>
      </c>
      <c r="D26" s="27">
        <f>IFERROR(IF($B26&lt;&gt;"",$C25*(1+'[1]asv | data'!$F$22/12)-$C25,0),"")</f>
        <v>7.3532603034079784</v>
      </c>
      <c r="E26" s="27">
        <f>IFERROR(IF($B26&lt;&gt;"",($C25+$E$2+$D26)-($C25+$E$2+$D26)*(1-'[1]asv | data'!$F$26/12),0),"")</f>
        <v>1.8573504070909621</v>
      </c>
      <c r="F26" s="26">
        <f>IFERROR(IF($B26&lt;&gt;"",($F25+$E$2+$G26)*(1-'[1]asv | data'!$F$26/12),0),"")</f>
        <v>2019.1884858612959</v>
      </c>
      <c r="G26" s="27">
        <f>IFERROR(IF($B26&lt;&gt;"",$F25*(1+'[1]asv | data'!$B$30/12)-$F25,0),"")</f>
        <v>3.2038392554320581</v>
      </c>
      <c r="H26" s="27">
        <f>IFERROR(IF($B26&lt;&gt;"",($F25+$E$2+$G26)-($F25+$E$2+$G26)*(1-'[1]asv | data'!$F$26/12),0),"")</f>
        <v>1.8189066532631841</v>
      </c>
      <c r="I26" s="26">
        <f>IFERROR(IF($B26&lt;&gt;"",($I25+$E$2+$J26)*(1-'[1]asv | data'!$F$26/12),0),"")</f>
        <v>2053.239551313331</v>
      </c>
      <c r="J26" s="27">
        <f>IFERROR(IF($B26&lt;&gt;"",$I25*(1+'[1]asv | data'!$B$32/12)-$I25,0),"")</f>
        <v>6.5102628954543889</v>
      </c>
      <c r="K26" s="27">
        <f>IFERROR(IF($B26&lt;&gt;"",($I25+$E$2+$J26)-($I25+$E$2+$J26)*(1-'[1]asv | data'!$F$26/12),0),"")</f>
        <v>1.849580218378378</v>
      </c>
      <c r="L26" s="26">
        <f>IFERROR(IF($B26&lt;&gt;"",($L25+$E$2+$M26)*(1-'[1]asv | data'!$F$26/12),0),"")</f>
        <v>2088.0179525328804</v>
      </c>
      <c r="M26" s="27">
        <f>IFERROR(IF($B26&lt;&gt;"",$L25*(1+'[1]asv | data'!$B$34/12)-$L25,0),"")</f>
        <v>9.9223823955630905</v>
      </c>
      <c r="N26" s="27">
        <f>IFERROR(IF($B26&lt;&gt;"",($L25+$E$2+$M26)-($L25+$E$2+$M26)*(1-'[1]asv | data'!$F$26/12),0),"")</f>
        <v>1.8809089753572152</v>
      </c>
      <c r="O26" s="26">
        <f>IFERROR(IF(B26&lt;&gt;"",IF(Q25&gt;=$I$2,+O25+P26,+O25+'[1]asv | data'!$F$21+P26),""),"")</f>
        <v>2142.5368207327911</v>
      </c>
      <c r="P26" s="27">
        <f>IFERROR(IF($B26&lt;&gt;"",IF(Q26&gt;=$I$2,O25*(1+'[1]asv | simul'!$B$18/12)-O25,$O25*(1+'[1]asv | simul'!$B$18/12)-$O25),""),"")</f>
        <v>4.0769198018617772</v>
      </c>
      <c r="Q26" s="27">
        <f>IFERROR(IF(Q25+'[1]asv | data'!$F$21&gt;=$I$2,$I$2,+Q25+'[1]asv | data'!$F$21),"")</f>
        <v>2100</v>
      </c>
      <c r="S26" s="25"/>
      <c r="T26" s="26" t="str">
        <f t="shared" si="0"/>
        <v/>
      </c>
      <c r="U26" s="27" t="str" cm="1">
        <f t="array" ref="U26">IF(S26="","",SUMPRODUCT(($D$6:$D$606)*($B$6:$B$606&lt;=S26*12)*($B$6:$B$606&gt;S25*12)))</f>
        <v/>
      </c>
      <c r="V26" s="27" t="str" cm="1">
        <f t="array" ref="V26">IFERROR(V25+IF(S26="","",SUMPRODUCT(($E$6:$E$606)*($B$6:$B$606&lt;=S26*12)*($B$6:$B$606&gt;S25*12))),"")</f>
        <v/>
      </c>
      <c r="W26" s="27" t="str">
        <f t="shared" si="5"/>
        <v/>
      </c>
      <c r="X26" s="26" t="str">
        <f t="shared" si="1"/>
        <v/>
      </c>
      <c r="Y26" s="27" t="str" cm="1">
        <f t="array" ref="Y26">IF(S26="","",SUMPRODUCT(($G$6:$G$606)*($B$6:$B$606&lt;=S26*12)*($B$6:$B$606&gt;S25*12)))</f>
        <v/>
      </c>
      <c r="Z26" s="27" t="str" cm="1">
        <f t="array" ref="Z26">IFERROR(Z25+IF(S26="","",SUMPRODUCT(($H$6:$H$606)*($B$6:$B$606&lt;=S26*12)*($B$6:$B$606&gt;S25*12))),"")</f>
        <v/>
      </c>
      <c r="AA26" s="27" t="str">
        <f t="shared" si="6"/>
        <v/>
      </c>
      <c r="AB26" s="26" t="str">
        <f t="shared" si="2"/>
        <v/>
      </c>
      <c r="AC26" s="27" t="str" cm="1">
        <f t="array" ref="AC26">IF(S26="","",SUMPRODUCT(($J$6:$J$606)*($B$6:$B$606&lt;=S26*12)*($B$6:$B$606&gt;S25*12)))</f>
        <v/>
      </c>
      <c r="AD26" s="27" t="str" cm="1">
        <f t="array" ref="AD26">IFERROR(AD25+IF(S26="","",SUMPRODUCT(($K$6:$K$606)*($B$6:$B$606&lt;=S26*12)*($B$6:$B$606&gt;S25*12))),"")</f>
        <v/>
      </c>
      <c r="AE26" s="27" t="str">
        <f t="shared" si="7"/>
        <v/>
      </c>
      <c r="AF26" s="26" t="str">
        <f t="shared" si="3"/>
        <v/>
      </c>
      <c r="AG26" s="27" t="str" cm="1">
        <f t="array" ref="AG26">IF(S26="","",SUMPRODUCT(($M$6:$M$606)*($B$6:$B$606&lt;=S26*12)*($B$6:$B$606&gt;S25*12)))</f>
        <v/>
      </c>
      <c r="AH26" s="27" t="str" cm="1">
        <f t="array" ref="AH26">IFERROR(AH25+IF(S26="","",SUMPRODUCT(($N$6:$N$606)*($B$6:$B$606&lt;=S26*12)*($B$6:$B$606&gt;S25*12))),"")</f>
        <v/>
      </c>
      <c r="AI26" s="27" t="str">
        <f t="shared" si="8"/>
        <v/>
      </c>
      <c r="AJ26" s="27" t="str">
        <f>IF(S26="","",+'[1]asv | data'!$F$21*S26*12+'[1]asv | data'!$F$20)</f>
        <v/>
      </c>
      <c r="AK26" s="27" t="str">
        <f t="shared" si="9"/>
        <v/>
      </c>
      <c r="AL26" s="27" t="str">
        <f t="shared" si="10"/>
        <v/>
      </c>
      <c r="BB26" s="33" t="s">
        <v>64</v>
      </c>
      <c r="BC26" s="26">
        <v>4</v>
      </c>
      <c r="BD26" s="27">
        <v>0</v>
      </c>
      <c r="BE26" s="27">
        <f t="shared" si="4"/>
        <v>7164</v>
      </c>
    </row>
    <row r="27" spans="2:57" ht="21" customHeight="1" x14ac:dyDescent="0.35">
      <c r="B27" s="25">
        <v>21</v>
      </c>
      <c r="C27" s="26">
        <f>IFERROR(IF($B27&lt;&gt;"",($C26+$E$2+$D27)*(1-'[1]asv | data'!$F$26/12),0),"")</f>
        <v>2163.1487315168165</v>
      </c>
      <c r="D27" s="27">
        <f>IFERROR(IF($B27&lt;&gt;"",$C26*(1+'[1]asv | data'!$F$22/12)-$C26,0),"")</f>
        <v>7.7319949655193341</v>
      </c>
      <c r="E27" s="27">
        <f>IFERROR(IF($B27&lt;&gt;"",($C26+$E$2+$D27)-($C26+$E$2+$D27)*(1-'[1]asv | data'!$F$26/12),0),"")</f>
        <v>1.9485875871937424</v>
      </c>
      <c r="F27" s="26">
        <f>IFERROR(IF($B27&lt;&gt;"",($F26+$E$2+$G27)*(1-'[1]asv | data'!$F$26/12),0),"")</f>
        <v>2116.147551584394</v>
      </c>
      <c r="G27" s="27">
        <f>IFERROR(IF($B27&lt;&gt;"",$F26*(1+'[1]asv | data'!$B$30/12)-$F26,0),"")</f>
        <v>3.3653141431022959</v>
      </c>
      <c r="H27" s="27">
        <f>IFERROR(IF($B27&lt;&gt;"",($F26+$E$2+$G27)-($F26+$E$2+$G27)*(1-'[1]asv | data'!$F$26/12),0),"")</f>
        <v>1.9062484200039762</v>
      </c>
      <c r="I27" s="26">
        <f>IFERROR(IF($B27&lt;&gt;"",($I26+$E$2+$J27)*(1-'[1]asv | data'!$F$26/12),0),"")</f>
        <v>2153.6436578362063</v>
      </c>
      <c r="J27" s="27">
        <f>IFERROR(IF($B27&lt;&gt;"",$I26*(1+'[1]asv | data'!$B$32/12)-$I26,0),"")</f>
        <v>6.8441318377113021</v>
      </c>
      <c r="K27" s="27">
        <f>IFERROR(IF($B27&lt;&gt;"",($I26+$E$2+$J27)-($I26+$E$2+$J27)*(1-'[1]asv | data'!$F$26/12),0),"")</f>
        <v>1.9400253148360207</v>
      </c>
      <c r="L27" s="26">
        <f>IFERROR(IF($B27&lt;&gt;"",($L26+$E$2+$M27)*(1-'[1]asv | data'!$F$26/12),0),"")</f>
        <v>2191.9834800574786</v>
      </c>
      <c r="M27" s="27">
        <f>IFERROR(IF($B27&lt;&gt;"",$L26*(1+'[1]asv | data'!$B$34/12)-$L26,0),"")</f>
        <v>10.440089762664229</v>
      </c>
      <c r="N27" s="27">
        <f>IFERROR(IF($B27&lt;&gt;"",($L26+$E$2+$M27)-($L26+$E$2+$M27)*(1-'[1]asv | data'!$F$26/12),0),"")</f>
        <v>1.9745622380660279</v>
      </c>
      <c r="O27" s="26">
        <f>IFERROR(IF(B27&lt;&gt;"",IF(Q26&gt;=$I$2,+O26+P27,+O26+'[1]asv | data'!$F$21+P27),""),"")</f>
        <v>2246.8218943742568</v>
      </c>
      <c r="P27" s="27">
        <f>IFERROR(IF($B27&lt;&gt;"",IF(Q27&gt;=$I$2,O26*(1+'[1]asv | simul'!$B$18/12)-O26,$O26*(1+'[1]asv | simul'!$B$18/12)-$O26),""),"")</f>
        <v>4.2850736414657149</v>
      </c>
      <c r="Q27" s="27">
        <f>IFERROR(IF(Q26+'[1]asv | data'!$F$21&gt;=$I$2,$I$2,+Q26+'[1]asv | data'!$F$21),"")</f>
        <v>2200</v>
      </c>
      <c r="S27" s="25"/>
      <c r="T27" s="26" t="str">
        <f t="shared" si="0"/>
        <v/>
      </c>
      <c r="U27" s="27" t="str" cm="1">
        <f t="array" ref="U27">IF(S27="","",SUMPRODUCT(($D$6:$D$606)*($B$6:$B$606&lt;=S27*12)*($B$6:$B$606&gt;S26*12)))</f>
        <v/>
      </c>
      <c r="V27" s="27" t="str" cm="1">
        <f t="array" ref="V27">IFERROR(V26+IF(S27="","",SUMPRODUCT(($E$6:$E$606)*($B$6:$B$606&lt;=S27*12)*($B$6:$B$606&gt;S26*12))),"")</f>
        <v/>
      </c>
      <c r="W27" s="27" t="str">
        <f t="shared" si="5"/>
        <v/>
      </c>
      <c r="X27" s="26" t="str">
        <f t="shared" si="1"/>
        <v/>
      </c>
      <c r="Y27" s="27" t="str" cm="1">
        <f t="array" ref="Y27">IF(S27="","",SUMPRODUCT(($G$6:$G$606)*($B$6:$B$606&lt;=S27*12)*($B$6:$B$606&gt;S26*12)))</f>
        <v/>
      </c>
      <c r="Z27" s="27" t="str" cm="1">
        <f t="array" ref="Z27">IFERROR(Z26+IF(S27="","",SUMPRODUCT(($H$6:$H$606)*($B$6:$B$606&lt;=S27*12)*($B$6:$B$606&gt;S26*12))),"")</f>
        <v/>
      </c>
      <c r="AA27" s="27" t="str">
        <f t="shared" si="6"/>
        <v/>
      </c>
      <c r="AB27" s="26" t="str">
        <f t="shared" si="2"/>
        <v/>
      </c>
      <c r="AC27" s="27" t="str" cm="1">
        <f t="array" ref="AC27">IF(S27="","",SUMPRODUCT(($J$6:$J$606)*($B$6:$B$606&lt;=S27*12)*($B$6:$B$606&gt;S26*12)))</f>
        <v/>
      </c>
      <c r="AD27" s="27" t="str" cm="1">
        <f t="array" ref="AD27">IFERROR(AD26+IF(S27="","",SUMPRODUCT(($K$6:$K$606)*($B$6:$B$606&lt;=S27*12)*($B$6:$B$606&gt;S26*12))),"")</f>
        <v/>
      </c>
      <c r="AE27" s="27" t="str">
        <f t="shared" si="7"/>
        <v/>
      </c>
      <c r="AF27" s="26" t="str">
        <f t="shared" si="3"/>
        <v/>
      </c>
      <c r="AG27" s="27" t="str" cm="1">
        <f t="array" ref="AG27">IF(S27="","",SUMPRODUCT(($M$6:$M$606)*($B$6:$B$606&lt;=S27*12)*($B$6:$B$606&gt;S26*12)))</f>
        <v/>
      </c>
      <c r="AH27" s="27" t="str" cm="1">
        <f t="array" ref="AH27">IFERROR(AH26+IF(S27="","",SUMPRODUCT(($N$6:$N$606)*($B$6:$B$606&lt;=S27*12)*($B$6:$B$606&gt;S26*12))),"")</f>
        <v/>
      </c>
      <c r="AI27" s="27" t="str">
        <f t="shared" si="8"/>
        <v/>
      </c>
      <c r="AJ27" s="27" t="str">
        <f>IF(S27="","",+'[1]asv | data'!$F$21*S27*12+'[1]asv | data'!$F$20)</f>
        <v/>
      </c>
      <c r="AK27" s="27" t="str">
        <f t="shared" si="9"/>
        <v/>
      </c>
      <c r="AL27" s="27" t="str">
        <f t="shared" si="10"/>
        <v/>
      </c>
      <c r="BB27" s="33" t="s">
        <v>65</v>
      </c>
      <c r="BC27" s="26">
        <v>5</v>
      </c>
      <c r="BD27" s="27">
        <v>0</v>
      </c>
      <c r="BE27" s="27">
        <f t="shared" si="4"/>
        <v>8955</v>
      </c>
    </row>
    <row r="28" spans="2:57" ht="21" customHeight="1" x14ac:dyDescent="0.35">
      <c r="B28" s="25">
        <v>22</v>
      </c>
      <c r="C28" s="26">
        <f>IFERROR(IF($B28&lt;&gt;"",($C27+$E$2+$D28)*(1-'[1]asv | data'!$F$26/12),0),"")</f>
        <v>2264.7204547746705</v>
      </c>
      <c r="D28" s="27">
        <f>IFERROR(IF($B28&lt;&gt;"",$C27*(1+'[1]asv | data'!$F$22/12)-$C27,0),"")</f>
        <v>8.1118077431879101</v>
      </c>
      <c r="E28" s="27">
        <f>IFERROR(IF($B28&lt;&gt;"",($C27+$E$2+$D28)-($C27+$E$2+$D28)*(1-'[1]asv | data'!$F$26/12),0),"")</f>
        <v>2.040084485333864</v>
      </c>
      <c r="F28" s="26">
        <f>IFERROR(IF($B28&lt;&gt;"",($F27+$E$2+$G28)*(1-'[1]asv | data'!$F$26/12),0),"")</f>
        <v>2213.1808071526148</v>
      </c>
      <c r="G28" s="27">
        <f>IFERROR(IF($B28&lt;&gt;"",$F27*(1+'[1]asv | data'!$B$30/12)-$F27,0),"")</f>
        <v>3.5269125859740598</v>
      </c>
      <c r="H28" s="27">
        <f>IFERROR(IF($B28&lt;&gt;"",($F27+$E$2+$G28)-($F27+$E$2+$G28)*(1-'[1]asv | data'!$F$26/12),0),"")</f>
        <v>1.9936570177533213</v>
      </c>
      <c r="I28" s="26">
        <f>IFERROR(IF($B28&lt;&gt;"",($I27+$E$2+$J28)*(1-'[1]asv | data'!$F$26/12),0),"")</f>
        <v>2254.2917798059675</v>
      </c>
      <c r="J28" s="27">
        <f>IFERROR(IF($B28&lt;&gt;"",$I27*(1+'[1]asv | data'!$B$32/12)-$I27,0),"")</f>
        <v>7.1788121927875181</v>
      </c>
      <c r="K28" s="27">
        <f>IFERROR(IF($B28&lt;&gt;"",($I27+$E$2+$J28)-($I27+$E$2+$J28)*(1-'[1]asv | data'!$F$26/12),0),"")</f>
        <v>2.0306902230263404</v>
      </c>
      <c r="L28" s="26">
        <f>IFERROR(IF($B28&lt;&gt;"",($L27+$E$2+$M28)*(1-'[1]asv | data'!$F$26/12),0),"")</f>
        <v>2296.3747984000534</v>
      </c>
      <c r="M28" s="27">
        <f>IFERROR(IF($B28&lt;&gt;"",$L27*(1+'[1]asv | data'!$B$34/12)-$L27,0),"")</f>
        <v>10.95991740028694</v>
      </c>
      <c r="N28" s="27">
        <f>IFERROR(IF($B28&lt;&gt;"",($L27+$E$2+$M28)-($L27+$E$2+$M28)*(1-'[1]asv | data'!$F$26/12),0),"")</f>
        <v>2.0685990577121629</v>
      </c>
      <c r="O28" s="26">
        <f>IFERROR(IF(B28&lt;&gt;"",IF(Q27&gt;=$I$2,+O27+P28,+O27+'[1]asv | data'!$F$21+P28),""),"")</f>
        <v>2351.3155381630054</v>
      </c>
      <c r="P28" s="27">
        <f>IFERROR(IF($B28&lt;&gt;"",IF(Q28&gt;=$I$2,O27*(1+'[1]asv | simul'!$B$18/12)-O27,$O27*(1+'[1]asv | simul'!$B$18/12)-$O27),""),"")</f>
        <v>4.4936437887486136</v>
      </c>
      <c r="Q28" s="27">
        <f>IFERROR(IF(Q27+'[1]asv | data'!$F$21&gt;=$I$2,$I$2,+Q27+'[1]asv | data'!$F$21),"")</f>
        <v>2300</v>
      </c>
      <c r="S28" s="25"/>
      <c r="T28" s="26" t="str">
        <f t="shared" si="0"/>
        <v/>
      </c>
      <c r="U28" s="27" t="str" cm="1">
        <f t="array" ref="U28">IF(S28="","",SUMPRODUCT(($D$6:$D$606)*($B$6:$B$606&lt;=S28*12)*($B$6:$B$606&gt;S27*12)))</f>
        <v/>
      </c>
      <c r="V28" s="27" t="str" cm="1">
        <f t="array" ref="V28">IFERROR(V27+IF(S28="","",SUMPRODUCT(($E$6:$E$606)*($B$6:$B$606&lt;=S28*12)*($B$6:$B$606&gt;S27*12))),"")</f>
        <v/>
      </c>
      <c r="W28" s="27" t="str">
        <f t="shared" si="5"/>
        <v/>
      </c>
      <c r="X28" s="26" t="str">
        <f t="shared" si="1"/>
        <v/>
      </c>
      <c r="Y28" s="27" t="str" cm="1">
        <f t="array" ref="Y28">IF(S28="","",SUMPRODUCT(($G$6:$G$606)*($B$6:$B$606&lt;=S28*12)*($B$6:$B$606&gt;S27*12)))</f>
        <v/>
      </c>
      <c r="Z28" s="27" t="str" cm="1">
        <f t="array" ref="Z28">IFERROR(Z27+IF(S28="","",SUMPRODUCT(($H$6:$H$606)*($B$6:$B$606&lt;=S28*12)*($B$6:$B$606&gt;S27*12))),"")</f>
        <v/>
      </c>
      <c r="AA28" s="27" t="str">
        <f t="shared" si="6"/>
        <v/>
      </c>
      <c r="AB28" s="26" t="str">
        <f t="shared" si="2"/>
        <v/>
      </c>
      <c r="AC28" s="27" t="str" cm="1">
        <f t="array" ref="AC28">IF(S28="","",SUMPRODUCT(($J$6:$J$606)*($B$6:$B$606&lt;=S28*12)*($B$6:$B$606&gt;S27*12)))</f>
        <v/>
      </c>
      <c r="AD28" s="27" t="str" cm="1">
        <f t="array" ref="AD28">IFERROR(AD27+IF(S28="","",SUMPRODUCT(($K$6:$K$606)*($B$6:$B$606&lt;=S28*12)*($B$6:$B$606&gt;S27*12))),"")</f>
        <v/>
      </c>
      <c r="AE28" s="27" t="str">
        <f t="shared" si="7"/>
        <v/>
      </c>
      <c r="AF28" s="26" t="str">
        <f t="shared" si="3"/>
        <v/>
      </c>
      <c r="AG28" s="27" t="str" cm="1">
        <f t="array" ref="AG28">IF(S28="","",SUMPRODUCT(($M$6:$M$606)*($B$6:$B$606&lt;=S28*12)*($B$6:$B$606&gt;S27*12)))</f>
        <v/>
      </c>
      <c r="AH28" s="27" t="str" cm="1">
        <f t="array" ref="AH28">IFERROR(AH27+IF(S28="","",SUMPRODUCT(($N$6:$N$606)*($B$6:$B$606&lt;=S28*12)*($B$6:$B$606&gt;S27*12))),"")</f>
        <v/>
      </c>
      <c r="AI28" s="27" t="str">
        <f t="shared" si="8"/>
        <v/>
      </c>
      <c r="AJ28" s="27" t="str">
        <f>IF(S28="","",+'[1]asv | data'!$F$21*S28*12+'[1]asv | data'!$F$20)</f>
        <v/>
      </c>
      <c r="AK28" s="27" t="str">
        <f t="shared" si="9"/>
        <v/>
      </c>
      <c r="AL28" s="27" t="str">
        <f t="shared" si="10"/>
        <v/>
      </c>
    </row>
    <row r="29" spans="2:57" ht="21" customHeight="1" x14ac:dyDescent="0.35">
      <c r="B29" s="25">
        <v>23</v>
      </c>
      <c r="C29" s="26">
        <f>IFERROR(IF($B29&lt;&gt;"",($C28+$E$2+$D29)*(1-'[1]asv | data'!$F$26/12),0),"")</f>
        <v>2366.5813146392429</v>
      </c>
      <c r="D29" s="27">
        <f>IFERROR(IF($B29&lt;&gt;"",$C28*(1+'[1]asv | data'!$F$22/12)-$C28,0),"")</f>
        <v>8.4927017054046701</v>
      </c>
      <c r="E29" s="27">
        <f>IFERROR(IF($B29&lt;&gt;"",($C28+$E$2+$D29)-($C28+$E$2+$D29)*(1-'[1]asv | data'!$F$26/12),0),"")</f>
        <v>2.1318418408322941</v>
      </c>
      <c r="F29" s="26">
        <f>IFERROR(IF($B29&lt;&gt;"",($F28+$E$2+$G29)*(1-'[1]asv | data'!$F$26/12),0),"")</f>
        <v>2310.2883093335545</v>
      </c>
      <c r="G29" s="27">
        <f>IFERROR(IF($B29&lt;&gt;"",$F28*(1+'[1]asv | data'!$B$30/12)-$F28,0),"")</f>
        <v>3.6886346785877322</v>
      </c>
      <c r="H29" s="27">
        <f>IFERROR(IF($B29&lt;&gt;"",($F28+$E$2+$G29)-($F28+$E$2+$G29)*(1-'[1]asv | data'!$F$26/12),0),"")</f>
        <v>2.0811324976480137</v>
      </c>
      <c r="I29" s="26">
        <f>IFERROR(IF($B29&lt;&gt;"",($I28+$E$2+$J29)*(1-'[1]asv | data'!$F$26/12),0),"")</f>
        <v>2355.1845102614893</v>
      </c>
      <c r="J29" s="27">
        <f>IFERROR(IF($B29&lt;&gt;"",$I28*(1+'[1]asv | data'!$B$32/12)-$I28,0),"")</f>
        <v>7.5143059326865114</v>
      </c>
      <c r="K29" s="27">
        <f>IFERROR(IF($B29&lt;&gt;"",($I28+$E$2+$J29)-($I28+$E$2+$J29)*(1-'[1]asv | data'!$F$26/12),0),"")</f>
        <v>2.1215754771646971</v>
      </c>
      <c r="L29" s="26">
        <f>IFERROR(IF($B29&lt;&gt;"",($L28+$E$2+$M29)*(1-'[1]asv | data'!$F$26/12),0),"")</f>
        <v>2401.1936513869005</v>
      </c>
      <c r="M29" s="27">
        <f>IFERROR(IF($B29&lt;&gt;"",$L28*(1+'[1]asv | data'!$B$34/12)-$L28,0),"")</f>
        <v>11.481873992000146</v>
      </c>
      <c r="N29" s="27">
        <f>IFERROR(IF($B29&lt;&gt;"",($L28+$E$2+$M29)-($L28+$E$2+$M29)*(1-'[1]asv | data'!$F$26/12),0),"")</f>
        <v>2.1630210051530412</v>
      </c>
      <c r="O29" s="26">
        <f>IFERROR(IF(B29&lt;&gt;"",IF(Q28&gt;=$I$2,+O28+P29,+O28+'[1]asv | data'!$F$21+P29),""),"")</f>
        <v>2456.0181692393312</v>
      </c>
      <c r="P29" s="27">
        <f>IFERROR(IF($B29&lt;&gt;"",IF(Q29&gt;=$I$2,O28*(1+'[1]asv | simul'!$B$18/12)-O28,$O28*(1+'[1]asv | simul'!$B$18/12)-$O28),""),"")</f>
        <v>4.7026310763258152</v>
      </c>
      <c r="Q29" s="27">
        <f>IFERROR(IF(Q28+'[1]asv | data'!$F$21&gt;=$I$2,$I$2,+Q28+'[1]asv | data'!$F$21),"")</f>
        <v>2400</v>
      </c>
      <c r="S29" s="25"/>
      <c r="T29" s="26" t="str">
        <f t="shared" si="0"/>
        <v/>
      </c>
      <c r="U29" s="27" t="str" cm="1">
        <f t="array" ref="U29">IF(S29="","",SUMPRODUCT(($D$6:$D$606)*($B$6:$B$606&lt;=S29*12)*($B$6:$B$606&gt;S28*12)))</f>
        <v/>
      </c>
      <c r="V29" s="27" t="str" cm="1">
        <f t="array" ref="V29">IFERROR(V28+IF(S29="","",SUMPRODUCT(($E$6:$E$606)*($B$6:$B$606&lt;=S29*12)*($B$6:$B$606&gt;S28*12))),"")</f>
        <v/>
      </c>
      <c r="W29" s="27" t="str">
        <f t="shared" si="5"/>
        <v/>
      </c>
      <c r="X29" s="26" t="str">
        <f t="shared" si="1"/>
        <v/>
      </c>
      <c r="Y29" s="27" t="str" cm="1">
        <f t="array" ref="Y29">IF(S29="","",SUMPRODUCT(($G$6:$G$606)*($B$6:$B$606&lt;=S29*12)*($B$6:$B$606&gt;S28*12)))</f>
        <v/>
      </c>
      <c r="Z29" s="27" t="str" cm="1">
        <f t="array" ref="Z29">IFERROR(Z28+IF(S29="","",SUMPRODUCT(($H$6:$H$606)*($B$6:$B$606&lt;=S29*12)*($B$6:$B$606&gt;S28*12))),"")</f>
        <v/>
      </c>
      <c r="AA29" s="27" t="str">
        <f t="shared" si="6"/>
        <v/>
      </c>
      <c r="AB29" s="26" t="str">
        <f t="shared" si="2"/>
        <v/>
      </c>
      <c r="AC29" s="27" t="str" cm="1">
        <f t="array" ref="AC29">IF(S29="","",SUMPRODUCT(($J$6:$J$606)*($B$6:$B$606&lt;=S29*12)*($B$6:$B$606&gt;S28*12)))</f>
        <v/>
      </c>
      <c r="AD29" s="27" t="str" cm="1">
        <f t="array" ref="AD29">IFERROR(AD28+IF(S29="","",SUMPRODUCT(($K$6:$K$606)*($B$6:$B$606&lt;=S29*12)*($B$6:$B$606&gt;S28*12))),"")</f>
        <v/>
      </c>
      <c r="AE29" s="27" t="str">
        <f t="shared" si="7"/>
        <v/>
      </c>
      <c r="AF29" s="26" t="str">
        <f t="shared" si="3"/>
        <v/>
      </c>
      <c r="AG29" s="27" t="str" cm="1">
        <f t="array" ref="AG29">IF(S29="","",SUMPRODUCT(($M$6:$M$606)*($B$6:$B$606&lt;=S29*12)*($B$6:$B$606&gt;S28*12)))</f>
        <v/>
      </c>
      <c r="AH29" s="27" t="str" cm="1">
        <f t="array" ref="AH29">IFERROR(AH28+IF(S29="","",SUMPRODUCT(($N$6:$N$606)*($B$6:$B$606&lt;=S29*12)*($B$6:$B$606&gt;S28*12))),"")</f>
        <v/>
      </c>
      <c r="AI29" s="27" t="str">
        <f t="shared" si="8"/>
        <v/>
      </c>
      <c r="AJ29" s="27" t="str">
        <f>IF(S29="","",+'[1]asv | data'!$F$21*S29*12+'[1]asv | data'!$F$20)</f>
        <v/>
      </c>
      <c r="AK29" s="27" t="str">
        <f t="shared" si="9"/>
        <v/>
      </c>
      <c r="AL29" s="27" t="str">
        <f t="shared" si="10"/>
        <v/>
      </c>
    </row>
    <row r="30" spans="2:57" ht="21" customHeight="1" x14ac:dyDescent="0.35">
      <c r="B30" s="25">
        <v>24</v>
      </c>
      <c r="C30" s="26">
        <f>IFERROR(IF($B30&lt;&gt;"",($C29+$E$2+$D30)*(1-'[1]asv | data'!$F$26/12),0),"")</f>
        <v>2468.7321341740276</v>
      </c>
      <c r="D30" s="27">
        <f>IFERROR(IF($B30&lt;&gt;"",$C29*(1+'[1]asv | data'!$F$22/12)-$C29,0),"")</f>
        <v>8.8746799298969563</v>
      </c>
      <c r="E30" s="27">
        <f>IFERROR(IF($B30&lt;&gt;"",($C29+$E$2+$D30)-($C29+$E$2+$D30)*(1-'[1]asv | data'!$F$26/12),0),"")</f>
        <v>2.2238603951122968</v>
      </c>
      <c r="F30" s="26">
        <f>IFERROR(IF($B30&lt;&gt;"",($F29+$E$2+$G30)*(1-'[1]asv | data'!$F$26/12),0),"")</f>
        <v>2407.4701149382463</v>
      </c>
      <c r="G30" s="27">
        <f>IFERROR(IF($B30&lt;&gt;"",$F29*(1+'[1]asv | data'!$B$30/12)-$F29,0),"")</f>
        <v>3.8504805155562281</v>
      </c>
      <c r="H30" s="27">
        <f>IFERROR(IF($B30&lt;&gt;"",($F29+$E$2+$G30)-($F29+$E$2+$G30)*(1-'[1]asv | data'!$F$26/12),0),"")</f>
        <v>2.1686749108644108</v>
      </c>
      <c r="I30" s="26">
        <f>IFERROR(IF($B30&lt;&gt;"",($I29+$E$2+$J30)*(1-'[1]asv | data'!$F$26/12),0),"")</f>
        <v>2456.3224436829282</v>
      </c>
      <c r="J30" s="27">
        <f>IFERROR(IF($B30&lt;&gt;"",$I29*(1+'[1]asv | data'!$B$32/12)-$I29,0),"")</f>
        <v>7.8506150342050205</v>
      </c>
      <c r="K30" s="27">
        <f>IFERROR(IF($B30&lt;&gt;"",($I29+$E$2+$J30)-($I29+$E$2+$J30)*(1-'[1]asv | data'!$F$26/12),0),"")</f>
        <v>2.2126816127661186</v>
      </c>
      <c r="L30" s="26">
        <f>IFERROR(IF($B30&lt;&gt;"",($L29+$E$2+$M30)*(1-'[1]asv | data'!$F$26/12),0),"")</f>
        <v>2506.4417899861555</v>
      </c>
      <c r="M30" s="27">
        <f>IFERROR(IF($B30&lt;&gt;"",$L29*(1+'[1]asv | data'!$B$34/12)-$L29,0),"")</f>
        <v>12.005968256934466</v>
      </c>
      <c r="N30" s="27">
        <f>IFERROR(IF($B30&lt;&gt;"",($L29+$E$2+$M30)-($L29+$E$2+$M30)*(1-'[1]asv | data'!$F$26/12),0),"")</f>
        <v>2.2578296576793946</v>
      </c>
      <c r="O30" s="26">
        <f>IFERROR(IF(B30&lt;&gt;"",IF(Q29&gt;=$I$2,+O29+P30,+O29+'[1]asv | data'!$F$21+P30),""),"")</f>
        <v>2560.9302055778098</v>
      </c>
      <c r="P30" s="27">
        <f>IFERROR(IF($B30&lt;&gt;"",IF(Q30&gt;=$I$2,O29*(1+'[1]asv | simul'!$B$18/12)-O29,$O29*(1+'[1]asv | simul'!$B$18/12)-$O29),""),"")</f>
        <v>4.9120363384786287</v>
      </c>
      <c r="Q30" s="27">
        <f>IFERROR(IF(Q29+'[1]asv | data'!$F$21&gt;=$I$2,$I$2,+Q29+'[1]asv | data'!$F$21),"")</f>
        <v>2500</v>
      </c>
      <c r="S30" s="25"/>
      <c r="T30" s="26" t="str">
        <f t="shared" si="0"/>
        <v/>
      </c>
      <c r="U30" s="27" t="str" cm="1">
        <f t="array" ref="U30">IF(S30="","",SUMPRODUCT(($D$6:$D$606)*($B$6:$B$606&lt;=S30*12)*($B$6:$B$606&gt;S29*12)))</f>
        <v/>
      </c>
      <c r="V30" s="27" t="str" cm="1">
        <f t="array" ref="V30">IFERROR(V29+IF(S30="","",SUMPRODUCT(($E$6:$E$606)*($B$6:$B$606&lt;=S30*12)*($B$6:$B$606&gt;S29*12))),"")</f>
        <v/>
      </c>
      <c r="W30" s="27" t="str">
        <f t="shared" si="5"/>
        <v/>
      </c>
      <c r="X30" s="26" t="str">
        <f t="shared" si="1"/>
        <v/>
      </c>
      <c r="Y30" s="27" t="str" cm="1">
        <f t="array" ref="Y30">IF(S30="","",SUMPRODUCT(($G$6:$G$606)*($B$6:$B$606&lt;=S30*12)*($B$6:$B$606&gt;S29*12)))</f>
        <v/>
      </c>
      <c r="Z30" s="27" t="str" cm="1">
        <f t="array" ref="Z30">IFERROR(Z29+IF(S30="","",SUMPRODUCT(($H$6:$H$606)*($B$6:$B$606&lt;=S30*12)*($B$6:$B$606&gt;S29*12))),"")</f>
        <v/>
      </c>
      <c r="AA30" s="27" t="str">
        <f t="shared" si="6"/>
        <v/>
      </c>
      <c r="AB30" s="26" t="str">
        <f t="shared" si="2"/>
        <v/>
      </c>
      <c r="AC30" s="27" t="str" cm="1">
        <f t="array" ref="AC30">IF(S30="","",SUMPRODUCT(($J$6:$J$606)*($B$6:$B$606&lt;=S30*12)*($B$6:$B$606&gt;S29*12)))</f>
        <v/>
      </c>
      <c r="AD30" s="27" t="str" cm="1">
        <f t="array" ref="AD30">IFERROR(AD29+IF(S30="","",SUMPRODUCT(($K$6:$K$606)*($B$6:$B$606&lt;=S30*12)*($B$6:$B$606&gt;S29*12))),"")</f>
        <v/>
      </c>
      <c r="AE30" s="27" t="str">
        <f t="shared" si="7"/>
        <v/>
      </c>
      <c r="AF30" s="26" t="str">
        <f t="shared" si="3"/>
        <v/>
      </c>
      <c r="AG30" s="27" t="str" cm="1">
        <f t="array" ref="AG30">IF(S30="","",SUMPRODUCT(($M$6:$M$606)*($B$6:$B$606&lt;=S30*12)*($B$6:$B$606&gt;S29*12)))</f>
        <v/>
      </c>
      <c r="AH30" s="27" t="str" cm="1">
        <f t="array" ref="AH30">IFERROR(AH29+IF(S30="","",SUMPRODUCT(($N$6:$N$606)*($B$6:$B$606&lt;=S30*12)*($B$6:$B$606&gt;S29*12))),"")</f>
        <v/>
      </c>
      <c r="AI30" s="27" t="str">
        <f t="shared" si="8"/>
        <v/>
      </c>
      <c r="AJ30" s="27" t="str">
        <f>IF(S30="","",+'[1]asv | data'!$F$21*S30*12+'[1]asv | data'!$F$20)</f>
        <v/>
      </c>
      <c r="AK30" s="27" t="str">
        <f t="shared" si="9"/>
        <v/>
      </c>
      <c r="AL30" s="27" t="str">
        <f t="shared" si="10"/>
        <v/>
      </c>
    </row>
    <row r="31" spans="2:57" ht="21" customHeight="1" x14ac:dyDescent="0.35">
      <c r="B31" s="25">
        <v>25</v>
      </c>
      <c r="C31" s="26">
        <f>IFERROR(IF($B31&lt;&gt;"",($C30+$E$2+$D31)*(1-'[1]asv | data'!$F$26/12),0),"")</f>
        <v>2571.1737387854705</v>
      </c>
      <c r="D31" s="27">
        <f>IFERROR(IF($B31&lt;&gt;"",$C30*(1+'[1]asv | data'!$F$22/12)-$C30,0),"")</f>
        <v>9.2577455031523641</v>
      </c>
      <c r="E31" s="27">
        <f>IFERROR(IF($B31&lt;&gt;"",($C30+$E$2+$D31)-($C30+$E$2+$D31)*(1-'[1]asv | data'!$F$26/12),0),"")</f>
        <v>2.3161408917094377</v>
      </c>
      <c r="F31" s="26">
        <f>IFERROR(IF($B31&lt;&gt;"",($F30+$E$2+$G31)*(1-'[1]asv | data'!$F$26/12),0),"")</f>
        <v>2504.7262808211931</v>
      </c>
      <c r="G31" s="27">
        <f>IFERROR(IF($B31&lt;&gt;"",$F30*(1+'[1]asv | data'!$B$30/12)-$F30,0),"")</f>
        <v>4.0124501915638575</v>
      </c>
      <c r="H31" s="27">
        <f>IFERROR(IF($B31&lt;&gt;"",($F30+$E$2+$G31)-($F30+$E$2+$G31)*(1-'[1]asv | data'!$F$26/12),0),"")</f>
        <v>2.2562843086170687</v>
      </c>
      <c r="I31" s="26">
        <f>IFERROR(IF($B31&lt;&gt;"",($I30+$E$2+$J31)*(1-'[1]asv | data'!$F$26/12),0),"")</f>
        <v>2557.7061759952257</v>
      </c>
      <c r="J31" s="27">
        <f>IFERROR(IF($B31&lt;&gt;"",$I30*(1+'[1]asv | data'!$B$32/12)-$I30,0),"")</f>
        <v>8.1877414789432805</v>
      </c>
      <c r="K31" s="27">
        <f>IFERROR(IF($B31&lt;&gt;"",($I30+$E$2+$J31)-($I30+$E$2+$J31)*(1-'[1]asv | data'!$F$26/12),0),"")</f>
        <v>2.3040091666457556</v>
      </c>
      <c r="L31" s="26">
        <f>IFERROR(IF($B31&lt;&gt;"",($L30+$E$2+$M31)*(1-'[1]asv | data'!$F$26/12),0),"")</f>
        <v>2612.1209723370434</v>
      </c>
      <c r="M31" s="27">
        <f>IFERROR(IF($B31&lt;&gt;"",$L30*(1+'[1]asv | data'!$B$34/12)-$L30,0),"")</f>
        <v>12.532208949930464</v>
      </c>
      <c r="N31" s="27">
        <f>IFERROR(IF($B31&lt;&gt;"",($L30+$E$2+$M31)-($L30+$E$2+$M31)*(1-'[1]asv | data'!$F$26/12),0),"")</f>
        <v>2.3530265990425505</v>
      </c>
      <c r="O31" s="26">
        <f>IFERROR(IF(B31&lt;&gt;"",IF(Q30&gt;=$I$2,+O30+P31,+O30+'[1]asv | data'!$F$21+P31),""),"")</f>
        <v>2666.0520659889653</v>
      </c>
      <c r="P31" s="27">
        <f>IFERROR(IF($B31&lt;&gt;"",IF(Q31&gt;=$I$2,O30*(1+'[1]asv | simul'!$B$18/12)-O30,$O30*(1+'[1]asv | simul'!$B$18/12)-$O30),""),"")</f>
        <v>5.1218604111554669</v>
      </c>
      <c r="Q31" s="27">
        <f>IFERROR(IF(Q30+'[1]asv | data'!$F$21&gt;=$I$2,$I$2,+Q30+'[1]asv | data'!$F$21),"")</f>
        <v>2600</v>
      </c>
      <c r="S31" s="25"/>
      <c r="T31" s="26" t="str">
        <f t="shared" si="0"/>
        <v/>
      </c>
      <c r="U31" s="27" t="str" cm="1">
        <f t="array" ref="U31">IF(S31="","",SUMPRODUCT(($D$6:$D$606)*($B$6:$B$606&lt;=S31*12)*($B$6:$B$606&gt;S30*12)))</f>
        <v/>
      </c>
      <c r="V31" s="27" t="str" cm="1">
        <f t="array" ref="V31">IFERROR(V30+IF(S31="","",SUMPRODUCT(($E$6:$E$606)*($B$6:$B$606&lt;=S31*12)*($B$6:$B$606&gt;S30*12))),"")</f>
        <v/>
      </c>
      <c r="W31" s="27" t="str">
        <f t="shared" si="5"/>
        <v/>
      </c>
      <c r="X31" s="26" t="str">
        <f t="shared" si="1"/>
        <v/>
      </c>
      <c r="Y31" s="27" t="str" cm="1">
        <f t="array" ref="Y31">IF(S31="","",SUMPRODUCT(($G$6:$G$606)*($B$6:$B$606&lt;=S31*12)*($B$6:$B$606&gt;S30*12)))</f>
        <v/>
      </c>
      <c r="Z31" s="27" t="str" cm="1">
        <f t="array" ref="Z31">IFERROR(Z30+IF(S31="","",SUMPRODUCT(($H$6:$H$606)*($B$6:$B$606&lt;=S31*12)*($B$6:$B$606&gt;S30*12))),"")</f>
        <v/>
      </c>
      <c r="AA31" s="27" t="str">
        <f t="shared" si="6"/>
        <v/>
      </c>
      <c r="AB31" s="26" t="str">
        <f t="shared" si="2"/>
        <v/>
      </c>
      <c r="AC31" s="27" t="str" cm="1">
        <f t="array" ref="AC31">IF(S31="","",SUMPRODUCT(($J$6:$J$606)*($B$6:$B$606&lt;=S31*12)*($B$6:$B$606&gt;S30*12)))</f>
        <v/>
      </c>
      <c r="AD31" s="27" t="str" cm="1">
        <f t="array" ref="AD31">IFERROR(AD30+IF(S31="","",SUMPRODUCT(($K$6:$K$606)*($B$6:$B$606&lt;=S31*12)*($B$6:$B$606&gt;S30*12))),"")</f>
        <v/>
      </c>
      <c r="AE31" s="27" t="str">
        <f t="shared" si="7"/>
        <v/>
      </c>
      <c r="AF31" s="26" t="str">
        <f t="shared" si="3"/>
        <v/>
      </c>
      <c r="AG31" s="27" t="str" cm="1">
        <f t="array" ref="AG31">IF(S31="","",SUMPRODUCT(($M$6:$M$606)*($B$6:$B$606&lt;=S31*12)*($B$6:$B$606&gt;S30*12)))</f>
        <v/>
      </c>
      <c r="AH31" s="27" t="str" cm="1">
        <f t="array" ref="AH31">IFERROR(AH30+IF(S31="","",SUMPRODUCT(($N$6:$N$606)*($B$6:$B$606&lt;=S31*12)*($B$6:$B$606&gt;S30*12))),"")</f>
        <v/>
      </c>
      <c r="AI31" s="27" t="str">
        <f t="shared" si="8"/>
        <v/>
      </c>
      <c r="AJ31" s="27" t="str">
        <f>IF(S31="","",+'[1]asv | data'!$F$21*S31*12+'[1]asv | data'!$F$20)</f>
        <v/>
      </c>
      <c r="AK31" s="27" t="str">
        <f t="shared" si="9"/>
        <v/>
      </c>
      <c r="AL31" s="27" t="str">
        <f t="shared" si="10"/>
        <v/>
      </c>
    </row>
    <row r="32" spans="2:57" ht="21" customHeight="1" x14ac:dyDescent="0.35">
      <c r="B32" s="25">
        <v>26</v>
      </c>
      <c r="C32" s="26">
        <f>IFERROR(IF($B32&lt;&gt;"",($C31+$E$2+$D32)*(1-'[1]asv | data'!$F$26/12),0),"")</f>
        <v>2673.9069562296404</v>
      </c>
      <c r="D32" s="27">
        <f>IFERROR(IF($B32&lt;&gt;"",$C31*(1+'[1]asv | data'!$F$22/12)-$C31,0),"")</f>
        <v>9.6419015204451171</v>
      </c>
      <c r="E32" s="27">
        <f>IFERROR(IF($B32&lt;&gt;"",($C31+$E$2+$D32)-($C31+$E$2+$D32)*(1-'[1]asv | data'!$F$26/12),0),"")</f>
        <v>2.4086840762752217</v>
      </c>
      <c r="F32" s="26">
        <f>IFERROR(IF($B32&lt;&gt;"",($F31+$E$2+$G32)*(1-'[1]asv | data'!$F$26/12),0),"")</f>
        <v>2602.0568638804011</v>
      </c>
      <c r="G32" s="27">
        <f>IFERROR(IF($B32&lt;&gt;"",$F31*(1+'[1]asv | data'!$B$30/12)-$F31,0),"")</f>
        <v>4.1745438013685998</v>
      </c>
      <c r="H32" s="27">
        <f>IFERROR(IF($B32&lt;&gt;"",($F31+$E$2+$G32)-($F31+$E$2+$G32)*(1-'[1]asv | data'!$F$26/12),0),"")</f>
        <v>2.3439607421605615</v>
      </c>
      <c r="I32" s="26">
        <f>IFERROR(IF($B32&lt;&gt;"",($I31+$E$2+$J32)*(1-'[1]asv | data'!$F$26/12),0),"")</f>
        <v>2659.3363045716196</v>
      </c>
      <c r="J32" s="27">
        <f>IFERROR(IF($B32&lt;&gt;"",$I31*(1+'[1]asv | data'!$B$32/12)-$I31,0),"")</f>
        <v>8.5256872533177557</v>
      </c>
      <c r="K32" s="27">
        <f>IFERROR(IF($B32&lt;&gt;"",($I31+$E$2+$J32)-($I31+$E$2+$J32)*(1-'[1]asv | data'!$F$26/12),0),"")</f>
        <v>2.3955586769238835</v>
      </c>
      <c r="L32" s="26">
        <f>IFERROR(IF($B32&lt;&gt;"",($L31+$E$2+$M32)*(1-'[1]asv | data'!$F$26/12),0),"")</f>
        <v>2718.2329637792495</v>
      </c>
      <c r="M32" s="27">
        <f>IFERROR(IF($B32&lt;&gt;"",$L31*(1+'[1]asv | data'!$B$34/12)-$L31,0),"")</f>
        <v>13.060604861685079</v>
      </c>
      <c r="N32" s="27">
        <f>IFERROR(IF($B32&lt;&gt;"",($L31+$E$2+$M32)-($L31+$E$2+$M32)*(1-'[1]asv | data'!$F$26/12),0),"")</f>
        <v>2.4486134194789884</v>
      </c>
      <c r="O32" s="26">
        <f>IFERROR(IF(B32&lt;&gt;"",IF(Q31&gt;=$I$2,+O31+P32,+O31+'[1]asv | data'!$F$21+P32),""),"")</f>
        <v>2771.3841701209431</v>
      </c>
      <c r="P32" s="27">
        <f>IFERROR(IF($B32&lt;&gt;"",IF(Q32&gt;=$I$2,O31*(1+'[1]asv | simul'!$B$18/12)-O31,$O31*(1+'[1]asv | simul'!$B$18/12)-$O31),""),"")</f>
        <v>5.3321041319777578</v>
      </c>
      <c r="Q32" s="27">
        <f>IFERROR(IF(Q31+'[1]asv | data'!$F$21&gt;=$I$2,$I$2,+Q31+'[1]asv | data'!$F$21),"")</f>
        <v>2700</v>
      </c>
      <c r="S32" s="25"/>
      <c r="T32" s="26" t="str">
        <f t="shared" si="0"/>
        <v/>
      </c>
      <c r="U32" s="27" t="str" cm="1">
        <f t="array" ref="U32">IF(S32="","",SUMPRODUCT(($D$6:$D$606)*($B$6:$B$606&lt;=S32*12)*($B$6:$B$606&gt;S31*12)))</f>
        <v/>
      </c>
      <c r="V32" s="27" t="str" cm="1">
        <f t="array" ref="V32">IFERROR(V31+IF(S32="","",SUMPRODUCT(($E$6:$E$606)*($B$6:$B$606&lt;=S32*12)*($B$6:$B$606&gt;S31*12))),"")</f>
        <v/>
      </c>
      <c r="W32" s="27" t="str">
        <f t="shared" si="5"/>
        <v/>
      </c>
      <c r="X32" s="26" t="str">
        <f t="shared" si="1"/>
        <v/>
      </c>
      <c r="Y32" s="27" t="str" cm="1">
        <f t="array" ref="Y32">IF(S32="","",SUMPRODUCT(($G$6:$G$606)*($B$6:$B$606&lt;=S32*12)*($B$6:$B$606&gt;S31*12)))</f>
        <v/>
      </c>
      <c r="Z32" s="27" t="str" cm="1">
        <f t="array" ref="Z32">IFERROR(Z31+IF(S32="","",SUMPRODUCT(($H$6:$H$606)*($B$6:$B$606&lt;=S32*12)*($B$6:$B$606&gt;S31*12))),"")</f>
        <v/>
      </c>
      <c r="AA32" s="27" t="str">
        <f t="shared" si="6"/>
        <v/>
      </c>
      <c r="AB32" s="26" t="str">
        <f t="shared" si="2"/>
        <v/>
      </c>
      <c r="AC32" s="27" t="str" cm="1">
        <f t="array" ref="AC32">IF(S32="","",SUMPRODUCT(($J$6:$J$606)*($B$6:$B$606&lt;=S32*12)*($B$6:$B$606&gt;S31*12)))</f>
        <v/>
      </c>
      <c r="AD32" s="27" t="str" cm="1">
        <f t="array" ref="AD32">IFERROR(AD31+IF(S32="","",SUMPRODUCT(($K$6:$K$606)*($B$6:$B$606&lt;=S32*12)*($B$6:$B$606&gt;S31*12))),"")</f>
        <v/>
      </c>
      <c r="AE32" s="27" t="str">
        <f t="shared" si="7"/>
        <v/>
      </c>
      <c r="AF32" s="26" t="str">
        <f t="shared" si="3"/>
        <v/>
      </c>
      <c r="AG32" s="27" t="str" cm="1">
        <f t="array" ref="AG32">IF(S32="","",SUMPRODUCT(($M$6:$M$606)*($B$6:$B$606&lt;=S32*12)*($B$6:$B$606&gt;S31*12)))</f>
        <v/>
      </c>
      <c r="AH32" s="27" t="str" cm="1">
        <f t="array" ref="AH32">IFERROR(AH31+IF(S32="","",SUMPRODUCT(($N$6:$N$606)*($B$6:$B$606&lt;=S32*12)*($B$6:$B$606&gt;S31*12))),"")</f>
        <v/>
      </c>
      <c r="AI32" s="27" t="str">
        <f t="shared" si="8"/>
        <v/>
      </c>
      <c r="AJ32" s="27" t="str">
        <f>IF(S32="","",+'[1]asv | data'!$F$21*S32*12+'[1]asv | data'!$F$20)</f>
        <v/>
      </c>
      <c r="AK32" s="27" t="str">
        <f t="shared" si="9"/>
        <v/>
      </c>
      <c r="AL32" s="27" t="str">
        <f t="shared" si="10"/>
        <v/>
      </c>
    </row>
    <row r="33" spans="2:38" ht="21" customHeight="1" x14ac:dyDescent="0.35">
      <c r="B33" s="25">
        <v>27</v>
      </c>
      <c r="C33" s="26">
        <f>IFERROR(IF($B33&lt;&gt;"",($C32+$E$2+$D33)*(1-'[1]asv | data'!$F$26/12),0),"")</f>
        <v>2776.9326166189176</v>
      </c>
      <c r="D33" s="27">
        <f>IFERROR(IF($B33&lt;&gt;"",$C32*(1+'[1]asv | data'!$F$22/12)-$C32,0),"")</f>
        <v>10.027151085861078</v>
      </c>
      <c r="E33" s="27">
        <f>IFERROR(IF($B33&lt;&gt;"",($C32+$E$2+$D33)-($C32+$E$2+$D33)*(1-'[1]asv | data'!$F$26/12),0),"")</f>
        <v>2.5014906965839145</v>
      </c>
      <c r="F33" s="26">
        <f>IFERROR(IF($B33&lt;&gt;"",($F32+$E$2+$G33)*(1-'[1]asv | data'!$F$26/12),0),"")</f>
        <v>2699.4619210574137</v>
      </c>
      <c r="G33" s="27">
        <f>IFERROR(IF($B33&lt;&gt;"",$F32*(1+'[1]asv | data'!$B$30/12)-$F32,0),"")</f>
        <v>4.336761439800739</v>
      </c>
      <c r="H33" s="27">
        <f>IFERROR(IF($B33&lt;&gt;"",($F32+$E$2+$G33)-($F32+$E$2+$G33)*(1-'[1]asv | data'!$F$26/12),0),"")</f>
        <v>2.4317042627881165</v>
      </c>
      <c r="I33" s="26">
        <f>IFERROR(IF($B33&lt;&gt;"",($I32+$E$2+$J33)*(1-'[1]asv | data'!$F$26/12),0),"")</f>
        <v>2761.2134282371635</v>
      </c>
      <c r="J33" s="27">
        <f>IFERROR(IF($B33&lt;&gt;"",$I32*(1+'[1]asv | data'!$B$32/12)-$I32,0),"")</f>
        <v>8.8644543485720533</v>
      </c>
      <c r="K33" s="27">
        <f>IFERROR(IF($B33&lt;&gt;"",($I32+$E$2+$J33)-($I32+$E$2+$J33)*(1-'[1]asv | data'!$F$26/12),0),"")</f>
        <v>2.4873306830281763</v>
      </c>
      <c r="L33" s="26">
        <f>IFERROR(IF($B33&lt;&gt;"",($L32+$E$2+$M33)*(1-'[1]asv | data'!$F$26/12),0),"")</f>
        <v>2824.7795368824068</v>
      </c>
      <c r="M33" s="27">
        <f>IFERROR(IF($B33&lt;&gt;"",$L32*(1+'[1]asv | data'!$B$34/12)-$L32,0),"")</f>
        <v>13.591164818895777</v>
      </c>
      <c r="N33" s="27">
        <f>IFERROR(IF($B33&lt;&gt;"",($L32+$E$2+$M33)-($L32+$E$2+$M33)*(1-'[1]asv | data'!$F$26/12),0),"")</f>
        <v>2.5445917157385338</v>
      </c>
      <c r="O33" s="26">
        <f>IFERROR(IF(B33&lt;&gt;"",IF(Q32&gt;=$I$2,+O32+P33,+O32+'[1]asv | data'!$F$21+P33),""),"")</f>
        <v>2876.9269384611848</v>
      </c>
      <c r="P33" s="27">
        <f>IFERROR(IF($B33&lt;&gt;"",IF(Q33&gt;=$I$2,O32*(1+'[1]asv | simul'!$B$18/12)-O32,$O32*(1+'[1]asv | simul'!$B$18/12)-$O32),""),"")</f>
        <v>5.5427683402417642</v>
      </c>
      <c r="Q33" s="27">
        <f>IFERROR(IF(Q32+'[1]asv | data'!$F$21&gt;=$I$2,$I$2,+Q32+'[1]asv | data'!$F$21),"")</f>
        <v>2800</v>
      </c>
      <c r="S33" s="25"/>
      <c r="T33" s="26" t="str">
        <f t="shared" si="0"/>
        <v/>
      </c>
      <c r="U33" s="27" t="str" cm="1">
        <f t="array" ref="U33">IF(S33="","",SUMPRODUCT(($D$6:$D$606)*($B$6:$B$606&lt;=S33*12)*($B$6:$B$606&gt;S32*12)))</f>
        <v/>
      </c>
      <c r="V33" s="27" t="str" cm="1">
        <f t="array" ref="V33">IFERROR(V32+IF(S33="","",SUMPRODUCT(($E$6:$E$606)*($B$6:$B$606&lt;=S33*12)*($B$6:$B$606&gt;S32*12))),"")</f>
        <v/>
      </c>
      <c r="W33" s="27" t="str">
        <f t="shared" si="5"/>
        <v/>
      </c>
      <c r="X33" s="26" t="str">
        <f t="shared" si="1"/>
        <v/>
      </c>
      <c r="Y33" s="27" t="str" cm="1">
        <f t="array" ref="Y33">IF(S33="","",SUMPRODUCT(($G$6:$G$606)*($B$6:$B$606&lt;=S33*12)*($B$6:$B$606&gt;S32*12)))</f>
        <v/>
      </c>
      <c r="Z33" s="27" t="str" cm="1">
        <f t="array" ref="Z33">IFERROR(Z32+IF(S33="","",SUMPRODUCT(($H$6:$H$606)*($B$6:$B$606&lt;=S33*12)*($B$6:$B$606&gt;S32*12))),"")</f>
        <v/>
      </c>
      <c r="AA33" s="27" t="str">
        <f t="shared" si="6"/>
        <v/>
      </c>
      <c r="AB33" s="26" t="str">
        <f t="shared" si="2"/>
        <v/>
      </c>
      <c r="AC33" s="27" t="str" cm="1">
        <f t="array" ref="AC33">IF(S33="","",SUMPRODUCT(($J$6:$J$606)*($B$6:$B$606&lt;=S33*12)*($B$6:$B$606&gt;S32*12)))</f>
        <v/>
      </c>
      <c r="AD33" s="27" t="str" cm="1">
        <f t="array" ref="AD33">IFERROR(AD32+IF(S33="","",SUMPRODUCT(($K$6:$K$606)*($B$6:$B$606&lt;=S33*12)*($B$6:$B$606&gt;S32*12))),"")</f>
        <v/>
      </c>
      <c r="AE33" s="27" t="str">
        <f t="shared" si="7"/>
        <v/>
      </c>
      <c r="AF33" s="26" t="str">
        <f t="shared" si="3"/>
        <v/>
      </c>
      <c r="AG33" s="27" t="str" cm="1">
        <f t="array" ref="AG33">IF(S33="","",SUMPRODUCT(($M$6:$M$606)*($B$6:$B$606&lt;=S33*12)*($B$6:$B$606&gt;S32*12)))</f>
        <v/>
      </c>
      <c r="AH33" s="27" t="str" cm="1">
        <f t="array" ref="AH33">IFERROR(AH32+IF(S33="","",SUMPRODUCT(($N$6:$N$606)*($B$6:$B$606&lt;=S33*12)*($B$6:$B$606&gt;S32*12))),"")</f>
        <v/>
      </c>
      <c r="AI33" s="27" t="str">
        <f t="shared" si="8"/>
        <v/>
      </c>
      <c r="AJ33" s="27" t="str">
        <f>IF(S33="","",+'[1]asv | data'!$F$21*S33*12+'[1]asv | data'!$F$20)</f>
        <v/>
      </c>
      <c r="AK33" s="27" t="str">
        <f t="shared" si="9"/>
        <v/>
      </c>
      <c r="AL33" s="27" t="str">
        <f t="shared" si="10"/>
        <v/>
      </c>
    </row>
    <row r="34" spans="2:38" ht="21" customHeight="1" x14ac:dyDescent="0.35">
      <c r="B34" s="25">
        <v>28</v>
      </c>
      <c r="C34" s="26">
        <f>IFERROR(IF($B34&lt;&gt;"",($C33+$E$2+$D34)*(1-'[1]asv | data'!$F$26/12),0),"")</f>
        <v>2880.2515524287005</v>
      </c>
      <c r="D34" s="27">
        <f>IFERROR(IF($B34&lt;&gt;"",$C33*(1+'[1]asv | data'!$F$22/12)-$C33,0),"")</f>
        <v>10.413497312320942</v>
      </c>
      <c r="E34" s="27">
        <f>IFERROR(IF($B34&lt;&gt;"",($C33+$E$2+$D34)-($C33+$E$2+$D34)*(1-'[1]asv | data'!$F$26/12),0),"")</f>
        <v>2.5945615025379993</v>
      </c>
      <c r="F34" s="26">
        <f>IFERROR(IF($B34&lt;&gt;"",($F33+$E$2+$G34)*(1-'[1]asv | data'!$F$26/12),0),"")</f>
        <v>2796.9415093373427</v>
      </c>
      <c r="G34" s="27">
        <f>IFERROR(IF($B34&lt;&gt;"",$F33*(1+'[1]asv | data'!$B$30/12)-$F33,0),"")</f>
        <v>4.4991032017624093</v>
      </c>
      <c r="H34" s="27">
        <f>IFERROR(IF($B34&lt;&gt;"",($F33+$E$2+$G34)-($F33+$E$2+$G34)*(1-'[1]asv | data'!$F$26/12),0),"")</f>
        <v>2.5195149218334336</v>
      </c>
      <c r="I34" s="26">
        <f>IFERROR(IF($B34&lt;&gt;"",($I33+$E$2+$J34)*(1-'[1]asv | data'!$F$26/12),0),"")</f>
        <v>2863.3381472722558</v>
      </c>
      <c r="J34" s="27">
        <f>IFERROR(IF($B34&lt;&gt;"",$I33*(1+'[1]asv | data'!$B$32/12)-$I33,0),"")</f>
        <v>9.2040447607905662</v>
      </c>
      <c r="K34" s="27">
        <f>IFERROR(IF($B34&lt;&gt;"",($I33+$E$2+$J34)-($I33+$E$2+$J34)*(1-'[1]asv | data'!$F$26/12),0),"")</f>
        <v>2.5793257256982542</v>
      </c>
      <c r="L34" s="26">
        <f>IFERROR(IF($B34&lt;&gt;"",($L33+$E$2+$M34)*(1-'[1]asv | data'!$F$26/12),0),"")</f>
        <v>2931.762471475708</v>
      </c>
      <c r="M34" s="27">
        <f>IFERROR(IF($B34&lt;&gt;"",$L33*(1+'[1]asv | data'!$B$34/12)-$L33,0),"")</f>
        <v>14.123897684411531</v>
      </c>
      <c r="N34" s="27">
        <f>IFERROR(IF($B34&lt;&gt;"",($L33+$E$2+$M34)-($L33+$E$2+$M34)*(1-'[1]asv | data'!$F$26/12),0),"")</f>
        <v>2.6409630911102795</v>
      </c>
      <c r="O34" s="26">
        <f>IFERROR(IF(B34&lt;&gt;"",IF(Q33&gt;=$I$2,+O33+P34,+O33+'[1]asv | data'!$F$21+P34),""),"")</f>
        <v>2982.680792338107</v>
      </c>
      <c r="P34" s="27">
        <f>IFERROR(IF($B34&lt;&gt;"",IF(Q34&gt;=$I$2,O33*(1+'[1]asv | simul'!$B$18/12)-O33,$O33*(1+'[1]asv | simul'!$B$18/12)-$O33),""),"")</f>
        <v>5.7538538769222214</v>
      </c>
      <c r="Q34" s="27">
        <f>IFERROR(IF(Q33+'[1]asv | data'!$F$21&gt;=$I$2,$I$2,+Q33+'[1]asv | data'!$F$21),"")</f>
        <v>2900</v>
      </c>
      <c r="S34" s="25"/>
      <c r="T34" s="26" t="str">
        <f t="shared" si="0"/>
        <v/>
      </c>
      <c r="U34" s="27" t="str" cm="1">
        <f t="array" ref="U34">IF(S34="","",SUMPRODUCT(($D$6:$D$606)*($B$6:$B$606&lt;=S34*12)*($B$6:$B$606&gt;S33*12)))</f>
        <v/>
      </c>
      <c r="V34" s="27" t="str" cm="1">
        <f t="array" ref="V34">IFERROR(V33+IF(S34="","",SUMPRODUCT(($E$6:$E$606)*($B$6:$B$606&lt;=S34*12)*($B$6:$B$606&gt;S33*12))),"")</f>
        <v/>
      </c>
      <c r="W34" s="27" t="str">
        <f t="shared" si="5"/>
        <v/>
      </c>
      <c r="X34" s="26" t="str">
        <f t="shared" si="1"/>
        <v/>
      </c>
      <c r="Y34" s="27" t="str" cm="1">
        <f t="array" ref="Y34">IF(S34="","",SUMPRODUCT(($G$6:$G$606)*($B$6:$B$606&lt;=S34*12)*($B$6:$B$606&gt;S33*12)))</f>
        <v/>
      </c>
      <c r="Z34" s="27" t="str" cm="1">
        <f t="array" ref="Z34">IFERROR(Z33+IF(S34="","",SUMPRODUCT(($H$6:$H$606)*($B$6:$B$606&lt;=S34*12)*($B$6:$B$606&gt;S33*12))),"")</f>
        <v/>
      </c>
      <c r="AA34" s="27" t="str">
        <f t="shared" si="6"/>
        <v/>
      </c>
      <c r="AB34" s="26" t="str">
        <f t="shared" si="2"/>
        <v/>
      </c>
      <c r="AC34" s="27" t="str" cm="1">
        <f t="array" ref="AC34">IF(S34="","",SUMPRODUCT(($J$6:$J$606)*($B$6:$B$606&lt;=S34*12)*($B$6:$B$606&gt;S33*12)))</f>
        <v/>
      </c>
      <c r="AD34" s="27" t="str" cm="1">
        <f t="array" ref="AD34">IFERROR(AD33+IF(S34="","",SUMPRODUCT(($K$6:$K$606)*($B$6:$B$606&lt;=S34*12)*($B$6:$B$606&gt;S33*12))),"")</f>
        <v/>
      </c>
      <c r="AE34" s="27" t="str">
        <f t="shared" si="7"/>
        <v/>
      </c>
      <c r="AF34" s="26" t="str">
        <f t="shared" si="3"/>
        <v/>
      </c>
      <c r="AG34" s="27" t="str" cm="1">
        <f t="array" ref="AG34">IF(S34="","",SUMPRODUCT(($M$6:$M$606)*($B$6:$B$606&lt;=S34*12)*($B$6:$B$606&gt;S33*12)))</f>
        <v/>
      </c>
      <c r="AH34" s="27" t="str" cm="1">
        <f t="array" ref="AH34">IFERROR(AH33+IF(S34="","",SUMPRODUCT(($N$6:$N$606)*($B$6:$B$606&lt;=S34*12)*($B$6:$B$606&gt;S33*12))),"")</f>
        <v/>
      </c>
      <c r="AI34" s="27" t="str">
        <f t="shared" si="8"/>
        <v/>
      </c>
      <c r="AJ34" s="27" t="str">
        <f>IF(S34="","",+'[1]asv | data'!$F$21*S34*12+'[1]asv | data'!$F$20)</f>
        <v/>
      </c>
      <c r="AK34" s="27" t="str">
        <f t="shared" si="9"/>
        <v/>
      </c>
      <c r="AL34" s="27" t="str">
        <f t="shared" si="10"/>
        <v/>
      </c>
    </row>
    <row r="35" spans="2:38" ht="21" customHeight="1" x14ac:dyDescent="0.35">
      <c r="B35" s="25">
        <v>29</v>
      </c>
      <c r="C35" s="26">
        <f>IFERROR(IF($B35&lt;&gt;"",($C34+$E$2+$D35)*(1-'[1]asv | data'!$F$26/12),0),"")</f>
        <v>2983.8645985041326</v>
      </c>
      <c r="D35" s="27">
        <f>IFERROR(IF($B35&lt;&gt;"",$C34*(1+'[1]asv | data'!$F$22/12)-$C34,0),"")</f>
        <v>10.800943321607519</v>
      </c>
      <c r="E35" s="27">
        <f>IFERROR(IF($B35&lt;&gt;"",($C34+$E$2+$D35)-($C34+$E$2+$D35)*(1-'[1]asv | data'!$F$26/12),0),"")</f>
        <v>2.6878972461754529</v>
      </c>
      <c r="F35" s="26">
        <f>IFERROR(IF($B35&lt;&gt;"",($F34+$E$2+$G35)*(1-'[1]asv | data'!$F$26/12),0),"")</f>
        <v>2894.4956857489042</v>
      </c>
      <c r="G35" s="27">
        <f>IFERROR(IF($B35&lt;&gt;"",$F34*(1+'[1]asv | data'!$B$30/12)-$F34,0),"")</f>
        <v>4.6615691822289591</v>
      </c>
      <c r="H35" s="27">
        <f>IFERROR(IF($B35&lt;&gt;"",($F34+$E$2+$G35)-($F34+$E$2+$G35)*(1-'[1]asv | data'!$F$26/12),0),"")</f>
        <v>2.6073927706675022</v>
      </c>
      <c r="I35" s="26">
        <f>IFERROR(IF($B35&lt;&gt;"",($I34+$E$2+$J35)*(1-'[1]asv | data'!$F$26/12),0),"")</f>
        <v>2965.7110634161763</v>
      </c>
      <c r="J35" s="27">
        <f>IFERROR(IF($B35&lt;&gt;"",$I34*(1+'[1]asv | data'!$B$32/12)-$I34,0),"")</f>
        <v>9.5444604909075679</v>
      </c>
      <c r="K35" s="27">
        <f>IFERROR(IF($B35&lt;&gt;"",($I34+$E$2+$J35)-($I34+$E$2+$J35)*(1-'[1]asv | data'!$F$26/12),0),"")</f>
        <v>2.6715443469870479</v>
      </c>
      <c r="L35" s="26">
        <f>IFERROR(IF($B35&lt;&gt;"",($L34+$E$2+$M35)*(1-'[1]asv | data'!$F$26/12),0),"")</f>
        <v>3039.1835546776365</v>
      </c>
      <c r="M35" s="27">
        <f>IFERROR(IF($B35&lt;&gt;"",$L34*(1+'[1]asv | data'!$B$34/12)-$L34,0),"")</f>
        <v>14.658812357378338</v>
      </c>
      <c r="N35" s="27">
        <f>IFERROR(IF($B35&lt;&gt;"",($L34+$E$2+$M35)-($L34+$E$2+$M35)*(1-'[1]asv | data'!$F$26/12),0),"")</f>
        <v>2.7377291554498697</v>
      </c>
      <c r="O35" s="26">
        <f>IFERROR(IF(B35&lt;&gt;"",IF(Q34&gt;=$I$2,+O34+P35,+O34+'[1]asv | data'!$F$21+P35),""),"")</f>
        <v>3088.6461539227835</v>
      </c>
      <c r="P35" s="27">
        <f>IFERROR(IF($B35&lt;&gt;"",IF(Q35&gt;=$I$2,O34*(1+'[1]asv | simul'!$B$18/12)-O34,$O34*(1+'[1]asv | simul'!$B$18/12)-$O34),""),"")</f>
        <v>5.9653615846764296</v>
      </c>
      <c r="Q35" s="27">
        <f>IFERROR(IF(Q34+'[1]asv | data'!$F$21&gt;=$I$2,$I$2,+Q34+'[1]asv | data'!$F$21),"")</f>
        <v>3000</v>
      </c>
      <c r="S35" s="25"/>
      <c r="T35" s="26" t="str">
        <f t="shared" si="0"/>
        <v/>
      </c>
      <c r="U35" s="27" t="str" cm="1">
        <f t="array" ref="U35">IF(S35="","",SUMPRODUCT(($D$6:$D$606)*($B$6:$B$606&lt;=S35*12)*($B$6:$B$606&gt;S34*12)))</f>
        <v/>
      </c>
      <c r="V35" s="27" t="str" cm="1">
        <f t="array" ref="V35">IFERROR(V34+IF(S35="","",SUMPRODUCT(($E$6:$E$606)*($B$6:$B$606&lt;=S35*12)*($B$6:$B$606&gt;S34*12))),"")</f>
        <v/>
      </c>
      <c r="W35" s="27" t="str">
        <f t="shared" si="5"/>
        <v/>
      </c>
      <c r="X35" s="26" t="str">
        <f t="shared" si="1"/>
        <v/>
      </c>
      <c r="Y35" s="27" t="str" cm="1">
        <f t="array" ref="Y35">IF(S35="","",SUMPRODUCT(($G$6:$G$606)*($B$6:$B$606&lt;=S35*12)*($B$6:$B$606&gt;S34*12)))</f>
        <v/>
      </c>
      <c r="Z35" s="27" t="str" cm="1">
        <f t="array" ref="Z35">IFERROR(Z34+IF(S35="","",SUMPRODUCT(($H$6:$H$606)*($B$6:$B$606&lt;=S35*12)*($B$6:$B$606&gt;S34*12))),"")</f>
        <v/>
      </c>
      <c r="AA35" s="27" t="str">
        <f t="shared" si="6"/>
        <v/>
      </c>
      <c r="AB35" s="26" t="str">
        <f t="shared" si="2"/>
        <v/>
      </c>
      <c r="AC35" s="27" t="str" cm="1">
        <f t="array" ref="AC35">IF(S35="","",SUMPRODUCT(($J$6:$J$606)*($B$6:$B$606&lt;=S35*12)*($B$6:$B$606&gt;S34*12)))</f>
        <v/>
      </c>
      <c r="AD35" s="27" t="str" cm="1">
        <f t="array" ref="AD35">IFERROR(AD34+IF(S35="","",SUMPRODUCT(($K$6:$K$606)*($B$6:$B$606&lt;=S35*12)*($B$6:$B$606&gt;S34*12))),"")</f>
        <v/>
      </c>
      <c r="AE35" s="27" t="str">
        <f t="shared" si="7"/>
        <v/>
      </c>
      <c r="AF35" s="26" t="str">
        <f t="shared" si="3"/>
        <v/>
      </c>
      <c r="AG35" s="27" t="str" cm="1">
        <f t="array" ref="AG35">IF(S35="","",SUMPRODUCT(($M$6:$M$606)*($B$6:$B$606&lt;=S35*12)*($B$6:$B$606&gt;S34*12)))</f>
        <v/>
      </c>
      <c r="AH35" s="27" t="str" cm="1">
        <f t="array" ref="AH35">IFERROR(AH34+IF(S35="","",SUMPRODUCT(($N$6:$N$606)*($B$6:$B$606&lt;=S35*12)*($B$6:$B$606&gt;S34*12))),"")</f>
        <v/>
      </c>
      <c r="AI35" s="27" t="str">
        <f t="shared" si="8"/>
        <v/>
      </c>
      <c r="AJ35" s="27" t="str">
        <f>IF(S35="","",+'[1]asv | data'!$F$21*S35*12+'[1]asv | data'!$F$20)</f>
        <v/>
      </c>
      <c r="AK35" s="27" t="str">
        <f t="shared" si="9"/>
        <v/>
      </c>
      <c r="AL35" s="27" t="str">
        <f t="shared" si="10"/>
        <v/>
      </c>
    </row>
    <row r="36" spans="2:38" ht="21" customHeight="1" x14ac:dyDescent="0.35">
      <c r="B36" s="25">
        <v>30</v>
      </c>
      <c r="C36" s="26">
        <f>IFERROR(IF($B36&lt;&gt;"",($C35+$E$2+$D36)*(1-'[1]asv | data'!$F$26/12),0),"")</f>
        <v>3087.772592066849</v>
      </c>
      <c r="D36" s="27">
        <f>IFERROR(IF($B36&lt;&gt;"",$C35*(1+'[1]asv | data'!$F$22/12)-$C35,0),"")</f>
        <v>11.189492244390294</v>
      </c>
      <c r="E36" s="27">
        <f>IFERROR(IF($B36&lt;&gt;"",($C35+$E$2+$D36)-($C35+$E$2+$D36)*(1-'[1]asv | data'!$F$26/12),0),"")</f>
        <v>2.7814986816738383</v>
      </c>
      <c r="F36" s="26">
        <f>IFERROR(IF($B36&lt;&gt;"",($F35+$E$2+$G36)*(1-'[1]asv | data'!$F$26/12),0),"")</f>
        <v>2992.12450736445</v>
      </c>
      <c r="G36" s="27">
        <f>IFERROR(IF($B36&lt;&gt;"",$F35*(1+'[1]asv | data'!$B$30/12)-$F35,0),"")</f>
        <v>4.8241594762484965</v>
      </c>
      <c r="H36" s="27">
        <f>IFERROR(IF($B36&lt;&gt;"",($F35+$E$2+$G36)-($F35+$E$2+$G36)*(1-'[1]asv | data'!$F$26/12),0),"")</f>
        <v>2.6953378607026934</v>
      </c>
      <c r="I36" s="26">
        <f>IFERROR(IF($B36&lt;&gt;"",($I35+$E$2+$J36)*(1-'[1]asv | data'!$F$26/12),0),"")</f>
        <v>3068.3327798706323</v>
      </c>
      <c r="J36" s="27">
        <f>IFERROR(IF($B36&lt;&gt;"",$I35*(1+'[1]asv | data'!$B$32/12)-$I35,0),"")</f>
        <v>9.8857035447208546</v>
      </c>
      <c r="K36" s="27">
        <f>IFERROR(IF($B36&lt;&gt;"",($I35+$E$2+$J36)-($I35+$E$2+$J36)*(1-'[1]asv | data'!$F$26/12),0),"")</f>
        <v>2.7639870902648909</v>
      </c>
      <c r="L36" s="26">
        <f>IFERROR(IF($B36&lt;&gt;"",($L35+$E$2+$M36)*(1-'[1]asv | data'!$F$26/12),0),"")</f>
        <v>3147.0445809258185</v>
      </c>
      <c r="M36" s="27">
        <f>IFERROR(IF($B36&lt;&gt;"",$L35*(1+'[1]asv | data'!$B$34/12)-$L35,0),"")</f>
        <v>15.195917773387919</v>
      </c>
      <c r="N36" s="27">
        <f>IFERROR(IF($B36&lt;&gt;"",($L35+$E$2+$M36)-($L35+$E$2+$M36)*(1-'[1]asv | data'!$F$26/12),0),"")</f>
        <v>2.834891525205876</v>
      </c>
      <c r="O36" s="26">
        <f>IFERROR(IF(B36&lt;&gt;"",IF(Q35&gt;=$I$2,+O35+P36,+O35+'[1]asv | data'!$F$21+P36),""),"")</f>
        <v>3194.8234462306291</v>
      </c>
      <c r="P36" s="27">
        <f>IFERROR(IF($B36&lt;&gt;"",IF(Q36&gt;=$I$2,O35*(1+'[1]asv | simul'!$B$18/12)-O35,$O35*(1+'[1]asv | simul'!$B$18/12)-$O35),""),"")</f>
        <v>6.1772923078456188</v>
      </c>
      <c r="Q36" s="27">
        <f>IFERROR(IF(Q35+'[1]asv | data'!$F$21&gt;=$I$2,$I$2,+Q35+'[1]asv | data'!$F$21),"")</f>
        <v>3100</v>
      </c>
      <c r="S36" s="25"/>
      <c r="T36" s="26" t="str">
        <f t="shared" si="0"/>
        <v/>
      </c>
      <c r="U36" s="27" t="str" cm="1">
        <f t="array" ref="U36">IF(S36="","",SUMPRODUCT(($D$6:$D$606)*($B$6:$B$606&lt;=S36*12)*($B$6:$B$606&gt;S35*12)))</f>
        <v/>
      </c>
      <c r="V36" s="27" t="str" cm="1">
        <f t="array" ref="V36">IFERROR(V35+IF(S36="","",SUMPRODUCT(($E$6:$E$606)*($B$6:$B$606&lt;=S36*12)*($B$6:$B$606&gt;S35*12))),"")</f>
        <v/>
      </c>
      <c r="W36" s="27" t="str">
        <f t="shared" si="5"/>
        <v/>
      </c>
      <c r="X36" s="26" t="str">
        <f t="shared" si="1"/>
        <v/>
      </c>
      <c r="Y36" s="27" t="str" cm="1">
        <f t="array" ref="Y36">IF(S36="","",SUMPRODUCT(($G$6:$G$606)*($B$6:$B$606&lt;=S36*12)*($B$6:$B$606&gt;S35*12)))</f>
        <v/>
      </c>
      <c r="Z36" s="27" t="str" cm="1">
        <f t="array" ref="Z36">IFERROR(Z35+IF(S36="","",SUMPRODUCT(($H$6:$H$606)*($B$6:$B$606&lt;=S36*12)*($B$6:$B$606&gt;S35*12))),"")</f>
        <v/>
      </c>
      <c r="AA36" s="27" t="str">
        <f t="shared" si="6"/>
        <v/>
      </c>
      <c r="AB36" s="26" t="str">
        <f t="shared" si="2"/>
        <v/>
      </c>
      <c r="AC36" s="27" t="str" cm="1">
        <f t="array" ref="AC36">IF(S36="","",SUMPRODUCT(($J$6:$J$606)*($B$6:$B$606&lt;=S36*12)*($B$6:$B$606&gt;S35*12)))</f>
        <v/>
      </c>
      <c r="AD36" s="27" t="str" cm="1">
        <f t="array" ref="AD36">IFERROR(AD35+IF(S36="","",SUMPRODUCT(($K$6:$K$606)*($B$6:$B$606&lt;=S36*12)*($B$6:$B$606&gt;S35*12))),"")</f>
        <v/>
      </c>
      <c r="AE36" s="27" t="str">
        <f t="shared" si="7"/>
        <v/>
      </c>
      <c r="AF36" s="26" t="str">
        <f t="shared" si="3"/>
        <v/>
      </c>
      <c r="AG36" s="27" t="str" cm="1">
        <f t="array" ref="AG36">IF(S36="","",SUMPRODUCT(($M$6:$M$606)*($B$6:$B$606&lt;=S36*12)*($B$6:$B$606&gt;S35*12)))</f>
        <v/>
      </c>
      <c r="AH36" s="27" t="str" cm="1">
        <f t="array" ref="AH36">IFERROR(AH35+IF(S36="","",SUMPRODUCT(($N$6:$N$606)*($B$6:$B$606&lt;=S36*12)*($B$6:$B$606&gt;S35*12))),"")</f>
        <v/>
      </c>
      <c r="AI36" s="27" t="str">
        <f t="shared" si="8"/>
        <v/>
      </c>
      <c r="AJ36" s="27" t="str">
        <f>IF(S36="","",+'[1]asv | data'!$F$21*S36*12+'[1]asv | data'!$F$20)</f>
        <v/>
      </c>
      <c r="AK36" s="27" t="str">
        <f t="shared" si="9"/>
        <v/>
      </c>
      <c r="AL36" s="27" t="str">
        <f t="shared" si="10"/>
        <v/>
      </c>
    </row>
    <row r="37" spans="2:38" ht="21" customHeight="1" x14ac:dyDescent="0.35">
      <c r="B37" s="25">
        <v>31</v>
      </c>
      <c r="C37" s="26">
        <f>IFERROR(IF($B37&lt;&gt;"",($C36+$E$2+$D37)*(1-'[1]asv | data'!$F$26/12),0),"")</f>
        <v>3191.976372721741</v>
      </c>
      <c r="D37" s="27">
        <f>IFERROR(IF($B37&lt;&gt;"",$C36*(1+'[1]asv | data'!$F$22/12)-$C36,0),"")</f>
        <v>11.579147220250434</v>
      </c>
      <c r="E37" s="27">
        <f>IFERROR(IF($B37&lt;&gt;"",($C36+$E$2+$D37)-($C36+$E$2+$D37)*(1-'[1]asv | data'!$F$26/12),0),"")</f>
        <v>2.8753665653584903</v>
      </c>
      <c r="F37" s="26">
        <f>IFERROR(IF($B37&lt;&gt;"",($F36+$E$2+$G37)*(1-'[1]asv | data'!$F$26/12),0),"")</f>
        <v>3089.8280313000018</v>
      </c>
      <c r="G37" s="27">
        <f>IFERROR(IF($B37&lt;&gt;"",$F36*(1+'[1]asv | data'!$B$30/12)-$F36,0),"")</f>
        <v>4.9868741789409796</v>
      </c>
      <c r="H37" s="27">
        <f>IFERROR(IF($B37&lt;&gt;"",($F36+$E$2+$G37)-($F36+$E$2+$G37)*(1-'[1]asv | data'!$F$26/12),0),"")</f>
        <v>2.7833502433891226</v>
      </c>
      <c r="I37" s="26">
        <f>IFERROR(IF($B37&lt;&gt;"",($I36+$E$2+$J37)*(1-'[1]asv | data'!$F$26/12),0),"")</f>
        <v>3171.2039013033113</v>
      </c>
      <c r="J37" s="27">
        <f>IFERROR(IF($B37&lt;&gt;"",$I36*(1+'[1]asv | data'!$B$32/12)-$I36,0),"")</f>
        <v>10.227775932902205</v>
      </c>
      <c r="K37" s="27">
        <f>IFERROR(IF($B37&lt;&gt;"",($I36+$E$2+$J37)-($I36+$E$2+$J37)*(1-'[1]asv | data'!$F$26/12),0),"")</f>
        <v>2.8566545002231578</v>
      </c>
      <c r="L37" s="26">
        <f>IFERROR(IF($B37&lt;&gt;"",($L36+$E$2+$M37)*(1-'[1]asv | data'!$F$26/12),0),"")</f>
        <v>3255.3473520069997</v>
      </c>
      <c r="M37" s="27">
        <f>IFERROR(IF($B37&lt;&gt;"",$L36*(1+'[1]asv | data'!$B$34/12)-$L36,0),"")</f>
        <v>15.735222904628699</v>
      </c>
      <c r="N37" s="27">
        <f>IFERROR(IF($B37&lt;&gt;"",($L36+$E$2+$M37)-($L36+$E$2+$M37)*(1-'[1]asv | data'!$F$26/12),0),"")</f>
        <v>2.9324518234475363</v>
      </c>
      <c r="O37" s="26">
        <f>IFERROR(IF(B37&lt;&gt;"",IF(Q36&gt;=$I$2,+O36+P37,+O36+'[1]asv | data'!$F$21+P37),""),"")</f>
        <v>3301.2130931230904</v>
      </c>
      <c r="P37" s="27">
        <f>IFERROR(IF($B37&lt;&gt;"",IF(Q37&gt;=$I$2,O36*(1+'[1]asv | simul'!$B$18/12)-O36,$O36*(1+'[1]asv | simul'!$B$18/12)-$O36),""),"")</f>
        <v>6.3896468924613146</v>
      </c>
      <c r="Q37" s="27">
        <f>IFERROR(IF(Q36+'[1]asv | data'!$F$21&gt;=$I$2,$I$2,+Q36+'[1]asv | data'!$F$21),"")</f>
        <v>3200</v>
      </c>
      <c r="S37" s="25"/>
      <c r="T37" s="26" t="str">
        <f t="shared" si="0"/>
        <v/>
      </c>
      <c r="U37" s="27" t="str" cm="1">
        <f t="array" ref="U37">IF(S37="","",SUMPRODUCT(($D$6:$D$606)*($B$6:$B$606&lt;=S37*12)*($B$6:$B$606&gt;S36*12)))</f>
        <v/>
      </c>
      <c r="V37" s="27" t="str" cm="1">
        <f t="array" ref="V37">IFERROR(V36+IF(S37="","",SUMPRODUCT(($E$6:$E$606)*($B$6:$B$606&lt;=S37*12)*($B$6:$B$606&gt;S36*12))),"")</f>
        <v/>
      </c>
      <c r="W37" s="27" t="str">
        <f t="shared" si="5"/>
        <v/>
      </c>
      <c r="X37" s="26" t="str">
        <f t="shared" si="1"/>
        <v/>
      </c>
      <c r="Y37" s="27" t="str" cm="1">
        <f t="array" ref="Y37">IF(S37="","",SUMPRODUCT(($G$6:$G$606)*($B$6:$B$606&lt;=S37*12)*($B$6:$B$606&gt;S36*12)))</f>
        <v/>
      </c>
      <c r="Z37" s="27" t="str" cm="1">
        <f t="array" ref="Z37">IFERROR(Z36+IF(S37="","",SUMPRODUCT(($H$6:$H$606)*($B$6:$B$606&lt;=S37*12)*($B$6:$B$606&gt;S36*12))),"")</f>
        <v/>
      </c>
      <c r="AA37" s="27" t="str">
        <f t="shared" si="6"/>
        <v/>
      </c>
      <c r="AB37" s="26" t="str">
        <f t="shared" si="2"/>
        <v/>
      </c>
      <c r="AC37" s="27" t="str" cm="1">
        <f t="array" ref="AC37">IF(S37="","",SUMPRODUCT(($J$6:$J$606)*($B$6:$B$606&lt;=S37*12)*($B$6:$B$606&gt;S36*12)))</f>
        <v/>
      </c>
      <c r="AD37" s="27" t="str" cm="1">
        <f t="array" ref="AD37">IFERROR(AD36+IF(S37="","",SUMPRODUCT(($K$6:$K$606)*($B$6:$B$606&lt;=S37*12)*($B$6:$B$606&gt;S36*12))),"")</f>
        <v/>
      </c>
      <c r="AE37" s="27" t="str">
        <f t="shared" si="7"/>
        <v/>
      </c>
      <c r="AF37" s="26" t="str">
        <f t="shared" si="3"/>
        <v/>
      </c>
      <c r="AG37" s="27" t="str" cm="1">
        <f t="array" ref="AG37">IF(S37="","",SUMPRODUCT(($M$6:$M$606)*($B$6:$B$606&lt;=S37*12)*($B$6:$B$606&gt;S36*12)))</f>
        <v/>
      </c>
      <c r="AH37" s="27" t="str" cm="1">
        <f t="array" ref="AH37">IFERROR(AH36+IF(S37="","",SUMPRODUCT(($N$6:$N$606)*($B$6:$B$606&lt;=S37*12)*($B$6:$B$606&gt;S36*12))),"")</f>
        <v/>
      </c>
      <c r="AI37" s="27" t="str">
        <f t="shared" si="8"/>
        <v/>
      </c>
      <c r="AJ37" s="27" t="str">
        <f>IF(S37="","",+'[1]asv | data'!$F$21*S37*12+'[1]asv | data'!$F$20)</f>
        <v/>
      </c>
      <c r="AK37" s="27" t="str">
        <f t="shared" si="9"/>
        <v/>
      </c>
      <c r="AL37" s="27" t="str">
        <f t="shared" si="10"/>
        <v/>
      </c>
    </row>
    <row r="38" spans="2:38" ht="21" customHeight="1" x14ac:dyDescent="0.35">
      <c r="B38" s="25">
        <v>32</v>
      </c>
      <c r="C38" s="26">
        <f>IFERROR(IF($B38&lt;&gt;"",($C37+$E$2+$D38)*(1-'[1]asv | data'!$F$26/12),0),"")</f>
        <v>3296.4767824637397</v>
      </c>
      <c r="D38" s="27">
        <f>IFERROR(IF($B38&lt;&gt;"",$C37*(1+'[1]asv | data'!$F$22/12)-$C37,0),"")</f>
        <v>11.969911397706255</v>
      </c>
      <c r="E38" s="27">
        <f>IFERROR(IF($B38&lt;&gt;"",($C37+$E$2+$D38)-($C37+$E$2+$D38)*(1-'[1]asv | data'!$F$26/12),0),"")</f>
        <v>2.9695016557075178</v>
      </c>
      <c r="F38" s="26">
        <f>IFERROR(IF($B38&lt;&gt;"",($F37+$E$2+$G38)*(1-'[1]asv | data'!$F$26/12),0),"")</f>
        <v>3187.606314715285</v>
      </c>
      <c r="G38" s="27">
        <f>IFERROR(IF($B38&lt;&gt;"",$F37*(1+'[1]asv | data'!$B$30/12)-$F37,0),"")</f>
        <v>5.1497133855000357</v>
      </c>
      <c r="H38" s="27">
        <f>IFERROR(IF($B38&lt;&gt;"",($F37+$E$2+$G38)-($F37+$E$2+$G38)*(1-'[1]asv | data'!$F$26/12),0),"")</f>
        <v>2.8714299702169228</v>
      </c>
      <c r="I38" s="26">
        <f>IFERROR(IF($B38&lt;&gt;"",($I37+$E$2+$J38)*(1-'[1]asv | data'!$F$26/12),0),"")</f>
        <v>3274.3250338514458</v>
      </c>
      <c r="J38" s="27">
        <f>IFERROR(IF($B38&lt;&gt;"",$I37*(1+'[1]asv | data'!$B$32/12)-$I37,0),"")</f>
        <v>10.570679671011476</v>
      </c>
      <c r="K38" s="27">
        <f>IFERROR(IF($B38&lt;&gt;"",($I37+$E$2+$J38)-($I37+$E$2+$J38)*(1-'[1]asv | data'!$F$26/12),0),"")</f>
        <v>2.9495471228769929</v>
      </c>
      <c r="L38" s="26">
        <f>IFERROR(IF($B38&lt;&gt;"",($L37+$E$2+$M38)*(1-'[1]asv | data'!$F$26/12),0),"")</f>
        <v>3364.093677087144</v>
      </c>
      <c r="M38" s="27">
        <f>IFERROR(IF($B38&lt;&gt;"",$L37*(1+'[1]asv | data'!$B$34/12)-$L37,0),"")</f>
        <v>16.27673676003451</v>
      </c>
      <c r="N38" s="27">
        <f>IFERROR(IF($B38&lt;&gt;"",($L37+$E$2+$M38)-($L37+$E$2+$M38)*(1-'[1]asv | data'!$F$26/12),0),"")</f>
        <v>3.0304116798902214</v>
      </c>
      <c r="O38" s="26">
        <f>IFERROR(IF(B38&lt;&gt;"",IF(Q37&gt;=$I$2,+O37+P38,+O37+'[1]asv | data'!$F$21+P38),""),"")</f>
        <v>3407.8155193093367</v>
      </c>
      <c r="P38" s="27">
        <f>IFERROR(IF($B38&lt;&gt;"",IF(Q38&gt;=$I$2,O37*(1+'[1]asv | simul'!$B$18/12)-O37,$O37*(1+'[1]asv | simul'!$B$18/12)-$O37),""),"")</f>
        <v>6.6024261862462481</v>
      </c>
      <c r="Q38" s="27">
        <f>IFERROR(IF(Q37+'[1]asv | data'!$F$21&gt;=$I$2,$I$2,+Q37+'[1]asv | data'!$F$21),"")</f>
        <v>3300</v>
      </c>
      <c r="S38" s="25"/>
      <c r="T38" s="26" t="str">
        <f t="shared" si="0"/>
        <v/>
      </c>
      <c r="U38" s="27" t="str" cm="1">
        <f t="array" ref="U38">IF(S38="","",SUMPRODUCT(($D$6:$D$606)*($B$6:$B$606&lt;=S38*12)*($B$6:$B$606&gt;S37*12)))</f>
        <v/>
      </c>
      <c r="V38" s="27" t="str" cm="1">
        <f t="array" ref="V38">IFERROR(V37+IF(S38="","",SUMPRODUCT(($E$6:$E$606)*($B$6:$B$606&lt;=S38*12)*($B$6:$B$606&gt;S37*12))),"")</f>
        <v/>
      </c>
      <c r="W38" s="27" t="str">
        <f t="shared" si="5"/>
        <v/>
      </c>
      <c r="X38" s="26" t="str">
        <f t="shared" si="1"/>
        <v/>
      </c>
      <c r="Y38" s="27" t="str" cm="1">
        <f t="array" ref="Y38">IF(S38="","",SUMPRODUCT(($G$6:$G$606)*($B$6:$B$606&lt;=S38*12)*($B$6:$B$606&gt;S37*12)))</f>
        <v/>
      </c>
      <c r="Z38" s="27" t="str" cm="1">
        <f t="array" ref="Z38">IFERROR(Z37+IF(S38="","",SUMPRODUCT(($H$6:$H$606)*($B$6:$B$606&lt;=S38*12)*($B$6:$B$606&gt;S37*12))),"")</f>
        <v/>
      </c>
      <c r="AA38" s="27" t="str">
        <f t="shared" si="6"/>
        <v/>
      </c>
      <c r="AB38" s="26" t="str">
        <f t="shared" si="2"/>
        <v/>
      </c>
      <c r="AC38" s="27" t="str" cm="1">
        <f t="array" ref="AC38">IF(S38="","",SUMPRODUCT(($J$6:$J$606)*($B$6:$B$606&lt;=S38*12)*($B$6:$B$606&gt;S37*12)))</f>
        <v/>
      </c>
      <c r="AD38" s="27" t="str" cm="1">
        <f t="array" ref="AD38">IFERROR(AD37+IF(S38="","",SUMPRODUCT(($K$6:$K$606)*($B$6:$B$606&lt;=S38*12)*($B$6:$B$606&gt;S37*12))),"")</f>
        <v/>
      </c>
      <c r="AE38" s="27" t="str">
        <f t="shared" si="7"/>
        <v/>
      </c>
      <c r="AF38" s="26" t="str">
        <f t="shared" si="3"/>
        <v/>
      </c>
      <c r="AG38" s="27" t="str" cm="1">
        <f t="array" ref="AG38">IF(S38="","",SUMPRODUCT(($M$6:$M$606)*($B$6:$B$606&lt;=S38*12)*($B$6:$B$606&gt;S37*12)))</f>
        <v/>
      </c>
      <c r="AH38" s="27" t="str" cm="1">
        <f t="array" ref="AH38">IFERROR(AH37+IF(S38="","",SUMPRODUCT(($N$6:$N$606)*($B$6:$B$606&lt;=S38*12)*($B$6:$B$606&gt;S37*12))),"")</f>
        <v/>
      </c>
      <c r="AI38" s="27" t="str">
        <f t="shared" si="8"/>
        <v/>
      </c>
      <c r="AJ38" s="27" t="str">
        <f>IF(S38="","",+'[1]asv | data'!$F$21*S38*12+'[1]asv | data'!$F$20)</f>
        <v/>
      </c>
      <c r="AK38" s="27" t="str">
        <f t="shared" si="9"/>
        <v/>
      </c>
      <c r="AL38" s="27" t="str">
        <f t="shared" si="10"/>
        <v/>
      </c>
    </row>
    <row r="39" spans="2:38" ht="21" customHeight="1" x14ac:dyDescent="0.35">
      <c r="B39" s="25">
        <v>33</v>
      </c>
      <c r="C39" s="26">
        <f>IFERROR(IF($B39&lt;&gt;"",($C38+$E$2+$D39)*(1-'[1]asv | data'!$F$26/12),0),"")</f>
        <v>3401.2746656846202</v>
      </c>
      <c r="D39" s="27">
        <f>IFERROR(IF($B39&lt;&gt;"",$C38*(1+'[1]asv | data'!$F$22/12)-$C38,0),"")</f>
        <v>12.361787934238691</v>
      </c>
      <c r="E39" s="27">
        <f>IFERROR(IF($B39&lt;&gt;"",($C38+$E$2+$D39)-($C38+$E$2+$D39)*(1-'[1]asv | data'!$F$26/12),0),"")</f>
        <v>3.0639047133581698</v>
      </c>
      <c r="F39" s="26">
        <f>IFERROR(IF($B39&lt;&gt;"",($F38+$E$2+$G39)*(1-'[1]asv | data'!$F$26/12),0),"")</f>
        <v>3285.4594148137612</v>
      </c>
      <c r="G39" s="27">
        <f>IFERROR(IF($B39&lt;&gt;"",$F38*(1+'[1]asv | data'!$B$30/12)-$F38,0),"")</f>
        <v>5.3126771911920514</v>
      </c>
      <c r="H39" s="27">
        <f>IFERROR(IF($B39&lt;&gt;"",($F38+$E$2+$G39)-($F38+$E$2+$G39)*(1-'[1]asv | data'!$F$26/12),0),"")</f>
        <v>2.9595770927157901</v>
      </c>
      <c r="I39" s="26">
        <f>IFERROR(IF($B39&lt;&gt;"",($I38+$E$2+$J39)*(1-'[1]asv | data'!$F$26/12),0),"")</f>
        <v>3377.696785125383</v>
      </c>
      <c r="J39" s="27">
        <f>IFERROR(IF($B39&lt;&gt;"",$I38*(1+'[1]asv | data'!$B$32/12)-$I38,0),"")</f>
        <v>10.914416779505245</v>
      </c>
      <c r="K39" s="27">
        <f>IFERROR(IF($B39&lt;&gt;"",($I38+$E$2+$J39)-($I38+$E$2+$J39)*(1-'[1]asv | data'!$F$26/12),0),"")</f>
        <v>3.0426655055680385</v>
      </c>
      <c r="L39" s="26">
        <f>IFERROR(IF($B39&lt;&gt;"",($L38+$E$2+$M39)*(1-'[1]asv | data'!$F$26/12),0),"")</f>
        <v>3473.2853727416541</v>
      </c>
      <c r="M39" s="27">
        <f>IFERROR(IF($B39&lt;&gt;"",$L38*(1+'[1]asv | data'!$B$34/12)-$L38,0),"")</f>
        <v>16.820468385435561</v>
      </c>
      <c r="N39" s="27">
        <f>IFERROR(IF($B39&lt;&gt;"",($L38+$E$2+$M39)-($L38+$E$2+$M39)*(1-'[1]asv | data'!$F$26/12),0),"")</f>
        <v>3.1287727309254478</v>
      </c>
      <c r="O39" s="26">
        <f>IFERROR(IF(B39&lt;&gt;"",IF(Q38&gt;=$I$2,+O38+P39,+O38+'[1]asv | data'!$F$21+P39),""),"")</f>
        <v>3514.6311503479556</v>
      </c>
      <c r="P39" s="27">
        <f>IFERROR(IF($B39&lt;&gt;"",IF(Q39&gt;=$I$2,O38*(1+'[1]asv | simul'!$B$18/12)-O38,$O38*(1+'[1]asv | simul'!$B$18/12)-$O38),""),"")</f>
        <v>6.8156310386189034</v>
      </c>
      <c r="Q39" s="27">
        <f>IFERROR(IF(Q38+'[1]asv | data'!$F$21&gt;=$I$2,$I$2,+Q38+'[1]asv | data'!$F$21),"")</f>
        <v>3400</v>
      </c>
      <c r="S39" s="25"/>
      <c r="T39" s="26" t="str">
        <f t="shared" si="0"/>
        <v/>
      </c>
      <c r="U39" s="27" t="str" cm="1">
        <f t="array" ref="U39">IF(S39="","",SUMPRODUCT(($D$6:$D$606)*($B$6:$B$606&lt;=S39*12)*($B$6:$B$606&gt;S38*12)))</f>
        <v/>
      </c>
      <c r="V39" s="27" t="str" cm="1">
        <f t="array" ref="V39">IFERROR(V38+IF(S39="","",SUMPRODUCT(($E$6:$E$606)*($B$6:$B$606&lt;=S39*12)*($B$6:$B$606&gt;S38*12))),"")</f>
        <v/>
      </c>
      <c r="W39" s="27" t="str">
        <f t="shared" si="5"/>
        <v/>
      </c>
      <c r="X39" s="26" t="str">
        <f t="shared" si="1"/>
        <v/>
      </c>
      <c r="Y39" s="27" t="str" cm="1">
        <f t="array" ref="Y39">IF(S39="","",SUMPRODUCT(($G$6:$G$606)*($B$6:$B$606&lt;=S39*12)*($B$6:$B$606&gt;S38*12)))</f>
        <v/>
      </c>
      <c r="Z39" s="27" t="str" cm="1">
        <f t="array" ref="Z39">IFERROR(Z38+IF(S39="","",SUMPRODUCT(($H$6:$H$606)*($B$6:$B$606&lt;=S39*12)*($B$6:$B$606&gt;S38*12))),"")</f>
        <v/>
      </c>
      <c r="AA39" s="27" t="str">
        <f t="shared" si="6"/>
        <v/>
      </c>
      <c r="AB39" s="26" t="str">
        <f t="shared" si="2"/>
        <v/>
      </c>
      <c r="AC39" s="27" t="str" cm="1">
        <f t="array" ref="AC39">IF(S39="","",SUMPRODUCT(($J$6:$J$606)*($B$6:$B$606&lt;=S39*12)*($B$6:$B$606&gt;S38*12)))</f>
        <v/>
      </c>
      <c r="AD39" s="27" t="str" cm="1">
        <f t="array" ref="AD39">IFERROR(AD38+IF(S39="","",SUMPRODUCT(($K$6:$K$606)*($B$6:$B$606&lt;=S39*12)*($B$6:$B$606&gt;S38*12))),"")</f>
        <v/>
      </c>
      <c r="AE39" s="27" t="str">
        <f t="shared" si="7"/>
        <v/>
      </c>
      <c r="AF39" s="26" t="str">
        <f t="shared" si="3"/>
        <v/>
      </c>
      <c r="AG39" s="27" t="str" cm="1">
        <f t="array" ref="AG39">IF(S39="","",SUMPRODUCT(($M$6:$M$606)*($B$6:$B$606&lt;=S39*12)*($B$6:$B$606&gt;S38*12)))</f>
        <v/>
      </c>
      <c r="AH39" s="27" t="str" cm="1">
        <f t="array" ref="AH39">IFERROR(AH38+IF(S39="","",SUMPRODUCT(($N$6:$N$606)*($B$6:$B$606&lt;=S39*12)*($B$6:$B$606&gt;S38*12))),"")</f>
        <v/>
      </c>
      <c r="AI39" s="27" t="str">
        <f t="shared" si="8"/>
        <v/>
      </c>
      <c r="AJ39" s="27" t="str">
        <f>IF(S39="","",+'[1]asv | data'!$F$21*S39*12+'[1]asv | data'!$F$20)</f>
        <v/>
      </c>
      <c r="AK39" s="27" t="str">
        <f t="shared" si="9"/>
        <v/>
      </c>
      <c r="AL39" s="27" t="str">
        <f t="shared" si="10"/>
        <v/>
      </c>
    </row>
    <row r="40" spans="2:38" ht="21" customHeight="1" x14ac:dyDescent="0.35">
      <c r="B40" s="25">
        <v>34</v>
      </c>
      <c r="C40" s="26">
        <f>IFERROR(IF($B40&lt;&gt;"",($C39+$E$2+$D40)*(1-'[1]asv | data'!$F$26/12),0),"")</f>
        <v>3506.3708691798247</v>
      </c>
      <c r="D40" s="27">
        <f>IFERROR(IF($B40&lt;&gt;"",$C39*(1+'[1]asv | data'!$F$22/12)-$C39,0),"")</f>
        <v>12.754779996317211</v>
      </c>
      <c r="E40" s="27">
        <f>IFERROR(IF($B40&lt;&gt;"",($C39+$E$2+$D40)-($C39+$E$2+$D40)*(1-'[1]asv | data'!$F$26/12),0),"")</f>
        <v>3.1585765011127478</v>
      </c>
      <c r="F40" s="26">
        <f>IFERROR(IF($B40&lt;&gt;"",($F39+$E$2+$G40)*(1-'[1]asv | data'!$F$26/12),0),"")</f>
        <v>3383.3873888426629</v>
      </c>
      <c r="G40" s="27">
        <f>IFERROR(IF($B40&lt;&gt;"",$F39*(1+'[1]asv | data'!$B$30/12)-$F39,0),"")</f>
        <v>5.4757656913561732</v>
      </c>
      <c r="H40" s="27">
        <f>IFERROR(IF($B40&lt;&gt;"",($F39+$E$2+$G40)-($F39+$E$2+$G40)*(1-'[1]asv | data'!$F$26/12),0),"")</f>
        <v>3.0477916624545287</v>
      </c>
      <c r="I40" s="26">
        <f>IFERROR(IF($B40&lt;&gt;"",($I39+$E$2+$J40)*(1-'[1]asv | data'!$F$26/12),0),"")</f>
        <v>3481.3197642121663</v>
      </c>
      <c r="J40" s="27">
        <f>IFERROR(IF($B40&lt;&gt;"",$I39*(1+'[1]asv | data'!$B$32/12)-$I39,0),"")</f>
        <v>11.258989283751362</v>
      </c>
      <c r="K40" s="27">
        <f>IFERROR(IF($B40&lt;&gt;"",($I39+$E$2+$J40)-($I39+$E$2+$J40)*(1-'[1]asv | data'!$F$26/12),0),"")</f>
        <v>3.1360101969680727</v>
      </c>
      <c r="L40" s="26">
        <f>IFERROR(IF($B40&lt;&gt;"",($L39+$E$2+$M40)*(1-'[1]asv | data'!$F$26/12),0),"")</f>
        <v>3582.9242629857172</v>
      </c>
      <c r="M40" s="27">
        <f>IFERROR(IF($B40&lt;&gt;"",$L39*(1+'[1]asv | data'!$B$34/12)-$L39,0),"")</f>
        <v>17.366426863708057</v>
      </c>
      <c r="N40" s="27">
        <f>IFERROR(IF($B40&lt;&gt;"",($L39+$E$2+$M40)-($L39+$E$2+$M40)*(1-'[1]asv | data'!$F$26/12),0),"")</f>
        <v>3.2275366196449795</v>
      </c>
      <c r="O40" s="26">
        <f>IFERROR(IF(B40&lt;&gt;"",IF(Q39&gt;=$I$2,+O39+P40,+O39+'[1]asv | data'!$F$21+P40),""),"")</f>
        <v>3621.6604126486513</v>
      </c>
      <c r="P40" s="27">
        <f>IFERROR(IF($B40&lt;&gt;"",IF(Q40&gt;=$I$2,O39*(1+'[1]asv | simul'!$B$18/12)-O39,$O39*(1+'[1]asv | simul'!$B$18/12)-$O39),""),"")</f>
        <v>7.0292623006957911</v>
      </c>
      <c r="Q40" s="27">
        <f>IFERROR(IF(Q39+'[1]asv | data'!$F$21&gt;=$I$2,$I$2,+Q39+'[1]asv | data'!$F$21),"")</f>
        <v>3500</v>
      </c>
      <c r="S40" s="25"/>
      <c r="T40" s="26" t="str">
        <f t="shared" si="0"/>
        <v/>
      </c>
      <c r="U40" s="27" t="str" cm="1">
        <f t="array" ref="U40">IF(S40="","",SUMPRODUCT(($D$6:$D$606)*($B$6:$B$606&lt;=S40*12)*($B$6:$B$606&gt;S39*12)))</f>
        <v/>
      </c>
      <c r="V40" s="27" t="str" cm="1">
        <f t="array" ref="V40">IFERROR(V39+IF(S40="","",SUMPRODUCT(($E$6:$E$606)*($B$6:$B$606&lt;=S40*12)*($B$6:$B$606&gt;S39*12))),"")</f>
        <v/>
      </c>
      <c r="W40" s="27" t="str">
        <f t="shared" si="5"/>
        <v/>
      </c>
      <c r="X40" s="26" t="str">
        <f t="shared" si="1"/>
        <v/>
      </c>
      <c r="Y40" s="27" t="str" cm="1">
        <f t="array" ref="Y40">IF(S40="","",SUMPRODUCT(($G$6:$G$606)*($B$6:$B$606&lt;=S40*12)*($B$6:$B$606&gt;S39*12)))</f>
        <v/>
      </c>
      <c r="Z40" s="27" t="str" cm="1">
        <f t="array" ref="Z40">IFERROR(Z39+IF(S40="","",SUMPRODUCT(($H$6:$H$606)*($B$6:$B$606&lt;=S40*12)*($B$6:$B$606&gt;S39*12))),"")</f>
        <v/>
      </c>
      <c r="AA40" s="27" t="str">
        <f t="shared" si="6"/>
        <v/>
      </c>
      <c r="AB40" s="26" t="str">
        <f t="shared" si="2"/>
        <v/>
      </c>
      <c r="AC40" s="27" t="str" cm="1">
        <f t="array" ref="AC40">IF(S40="","",SUMPRODUCT(($J$6:$J$606)*($B$6:$B$606&lt;=S40*12)*($B$6:$B$606&gt;S39*12)))</f>
        <v/>
      </c>
      <c r="AD40" s="27" t="str" cm="1">
        <f t="array" ref="AD40">IFERROR(AD39+IF(S40="","",SUMPRODUCT(($K$6:$K$606)*($B$6:$B$606&lt;=S40*12)*($B$6:$B$606&gt;S39*12))),"")</f>
        <v/>
      </c>
      <c r="AE40" s="27" t="str">
        <f t="shared" si="7"/>
        <v/>
      </c>
      <c r="AF40" s="26" t="str">
        <f t="shared" si="3"/>
        <v/>
      </c>
      <c r="AG40" s="27" t="str" cm="1">
        <f t="array" ref="AG40">IF(S40="","",SUMPRODUCT(($M$6:$M$606)*($B$6:$B$606&lt;=S40*12)*($B$6:$B$606&gt;S39*12)))</f>
        <v/>
      </c>
      <c r="AH40" s="27" t="str" cm="1">
        <f t="array" ref="AH40">IFERROR(AH39+IF(S40="","",SUMPRODUCT(($N$6:$N$606)*($B$6:$B$606&lt;=S40*12)*($B$6:$B$606&gt;S39*12))),"")</f>
        <v/>
      </c>
      <c r="AI40" s="27" t="str">
        <f t="shared" si="8"/>
        <v/>
      </c>
      <c r="AJ40" s="27" t="str">
        <f>IF(S40="","",+'[1]asv | data'!$F$21*S40*12+'[1]asv | data'!$F$20)</f>
        <v/>
      </c>
      <c r="AK40" s="27" t="str">
        <f t="shared" si="9"/>
        <v/>
      </c>
      <c r="AL40" s="27" t="str">
        <f t="shared" si="10"/>
        <v/>
      </c>
    </row>
    <row r="41" spans="2:38" ht="21" customHeight="1" x14ac:dyDescent="0.35">
      <c r="B41" s="25">
        <v>35</v>
      </c>
      <c r="C41" s="26">
        <f>IFERROR(IF($B41&lt;&gt;"",($C40+$E$2+$D41)*(1-'[1]asv | data'!$F$26/12),0),"")</f>
        <v>3611.7662421553032</v>
      </c>
      <c r="D41" s="27">
        <f>IFERROR(IF($B41&lt;&gt;"",$C40*(1+'[1]asv | data'!$F$22/12)-$C40,0),"")</f>
        <v>13.148890759423921</v>
      </c>
      <c r="E41" s="27">
        <f>IFERROR(IF($B41&lt;&gt;"",($C40+$E$2+$D41)-($C40+$E$2+$D41)*(1-'[1]asv | data'!$F$26/12),0),"")</f>
        <v>3.2535177839454263</v>
      </c>
      <c r="F41" s="26">
        <f>IFERROR(IF($B41&lt;&gt;"",($F40+$E$2+$G41)*(1-'[1]asv | data'!$F$26/12),0),"")</f>
        <v>3481.3902940930261</v>
      </c>
      <c r="G41" s="27">
        <f>IFERROR(IF($B41&lt;&gt;"",$F40*(1+'[1]asv | data'!$B$30/12)-$F40,0),"")</f>
        <v>5.6389789814047617</v>
      </c>
      <c r="H41" s="27">
        <f>IFERROR(IF($B41&lt;&gt;"",($F40+$E$2+$G41)-($F40+$E$2+$G41)*(1-'[1]asv | data'!$F$26/12),0),"")</f>
        <v>3.1360737310415061</v>
      </c>
      <c r="I41" s="26">
        <f>IFERROR(IF($B41&lt;&gt;"",($I40+$E$2+$J41)*(1-'[1]asv | data'!$F$26/12),0),"")</f>
        <v>3585.1945816791235</v>
      </c>
      <c r="J41" s="27">
        <f>IFERROR(IF($B41&lt;&gt;"",$I40*(1+'[1]asv | data'!$B$32/12)-$I40,0),"")</f>
        <v>11.604399214040768</v>
      </c>
      <c r="K41" s="27">
        <f>IFERROR(IF($B41&lt;&gt;"",($I40+$E$2+$J41)-($I40+$E$2+$J41)*(1-'[1]asv | data'!$F$26/12),0),"")</f>
        <v>3.2295817470835573</v>
      </c>
      <c r="L41" s="26">
        <f>IFERROR(IF($B41&lt;&gt;"",($L40+$E$2+$M41)*(1-'[1]asv | data'!$F$26/12),0),"")</f>
        <v>3693.0121793047747</v>
      </c>
      <c r="M41" s="27">
        <f>IFERROR(IF($B41&lt;&gt;"",$L40*(1+'[1]asv | data'!$B$34/12)-$L40,0),"")</f>
        <v>17.914621314928354</v>
      </c>
      <c r="N41" s="27">
        <f>IFERROR(IF($B41&lt;&gt;"",($L40+$E$2+$M41)-($L40+$E$2+$M41)*(1-'[1]asv | data'!$F$26/12),0),"")</f>
        <v>3.3267049958708412</v>
      </c>
      <c r="O41" s="26">
        <f>IFERROR(IF(B41&lt;&gt;"",IF(Q40&gt;=$I$2,+O40+P41,+O40+'[1]asv | data'!$F$21+P41),""),"")</f>
        <v>3728.9037334739487</v>
      </c>
      <c r="P41" s="27">
        <f>IFERROR(IF($B41&lt;&gt;"",IF(Q41&gt;=$I$2,O40*(1+'[1]asv | simul'!$B$18/12)-O40,$O40*(1+'[1]asv | simul'!$B$18/12)-$O40),""),"")</f>
        <v>7.24332082529736</v>
      </c>
      <c r="Q41" s="27">
        <f>IFERROR(IF(Q40+'[1]asv | data'!$F$21&gt;=$I$2,$I$2,+Q40+'[1]asv | data'!$F$21),"")</f>
        <v>3600</v>
      </c>
      <c r="S41" s="25"/>
      <c r="T41" s="26" t="str">
        <f t="shared" si="0"/>
        <v/>
      </c>
      <c r="U41" s="27" t="str" cm="1">
        <f t="array" ref="U41">IF(S41="","",SUMPRODUCT(($D$6:$D$606)*($B$6:$B$606&lt;=S41*12)*($B$6:$B$606&gt;S40*12)))</f>
        <v/>
      </c>
      <c r="V41" s="27" t="str" cm="1">
        <f t="array" ref="V41">IFERROR(V40+IF(S41="","",SUMPRODUCT(($E$6:$E$606)*($B$6:$B$606&lt;=S41*12)*($B$6:$B$606&gt;S40*12))),"")</f>
        <v/>
      </c>
      <c r="W41" s="27" t="str">
        <f t="shared" si="5"/>
        <v/>
      </c>
      <c r="X41" s="26" t="str">
        <f t="shared" si="1"/>
        <v/>
      </c>
      <c r="Y41" s="27" t="str" cm="1">
        <f t="array" ref="Y41">IF(S41="","",SUMPRODUCT(($G$6:$G$606)*($B$6:$B$606&lt;=S41*12)*($B$6:$B$606&gt;S40*12)))</f>
        <v/>
      </c>
      <c r="Z41" s="27" t="str" cm="1">
        <f t="array" ref="Z41">IFERROR(Z40+IF(S41="","",SUMPRODUCT(($H$6:$H$606)*($B$6:$B$606&lt;=S41*12)*($B$6:$B$606&gt;S40*12))),"")</f>
        <v/>
      </c>
      <c r="AA41" s="27" t="str">
        <f t="shared" si="6"/>
        <v/>
      </c>
      <c r="AB41" s="26" t="str">
        <f t="shared" si="2"/>
        <v/>
      </c>
      <c r="AC41" s="27" t="str" cm="1">
        <f t="array" ref="AC41">IF(S41="","",SUMPRODUCT(($J$6:$J$606)*($B$6:$B$606&lt;=S41*12)*($B$6:$B$606&gt;S40*12)))</f>
        <v/>
      </c>
      <c r="AD41" s="27" t="str" cm="1">
        <f t="array" ref="AD41">IFERROR(AD40+IF(S41="","",SUMPRODUCT(($K$6:$K$606)*($B$6:$B$606&lt;=S41*12)*($B$6:$B$606&gt;S40*12))),"")</f>
        <v/>
      </c>
      <c r="AE41" s="27" t="str">
        <f t="shared" si="7"/>
        <v/>
      </c>
      <c r="AF41" s="26" t="str">
        <f t="shared" si="3"/>
        <v/>
      </c>
      <c r="AG41" s="27" t="str" cm="1">
        <f t="array" ref="AG41">IF(S41="","",SUMPRODUCT(($M$6:$M$606)*($B$6:$B$606&lt;=S41*12)*($B$6:$B$606&gt;S40*12)))</f>
        <v/>
      </c>
      <c r="AH41" s="27" t="str" cm="1">
        <f t="array" ref="AH41">IFERROR(AH40+IF(S41="","",SUMPRODUCT(($N$6:$N$606)*($B$6:$B$606&lt;=S41*12)*($B$6:$B$606&gt;S40*12))),"")</f>
        <v/>
      </c>
      <c r="AI41" s="27" t="str">
        <f t="shared" si="8"/>
        <v/>
      </c>
      <c r="AJ41" s="27" t="str">
        <f>IF(S41="","",+'[1]asv | data'!$F$21*S41*12+'[1]asv | data'!$F$20)</f>
        <v/>
      </c>
      <c r="AK41" s="27" t="str">
        <f t="shared" si="9"/>
        <v/>
      </c>
      <c r="AL41" s="27" t="str">
        <f t="shared" si="10"/>
        <v/>
      </c>
    </row>
    <row r="42" spans="2:38" ht="21" customHeight="1" x14ac:dyDescent="0.35">
      <c r="B42" s="25">
        <v>36</v>
      </c>
      <c r="C42" s="26">
        <f>IFERROR(IF($B42&lt;&gt;"",($C41+$E$2+$D42)*(1-'[1]asv | data'!$F$26/12),0),"")</f>
        <v>3717.4616362343781</v>
      </c>
      <c r="D42" s="27">
        <f>IFERROR(IF($B42&lt;&gt;"",$C41*(1+'[1]asv | data'!$F$22/12)-$C41,0),"")</f>
        <v>13.544123408082214</v>
      </c>
      <c r="E42" s="27">
        <f>IFERROR(IF($B42&lt;&gt;"",($C41+$E$2+$D42)-($C41+$E$2+$D42)*(1-'[1]asv | data'!$F$26/12),0),"")</f>
        <v>3.3487293290072557</v>
      </c>
      <c r="F42" s="26">
        <f>IFERROR(IF($B42&lt;&gt;"",($F41+$E$2+$G42)*(1-'[1]asv | data'!$F$26/12),0),"")</f>
        <v>3579.468187899723</v>
      </c>
      <c r="G42" s="27">
        <f>IFERROR(IF($B42&lt;&gt;"",$F41*(1+'[1]asv | data'!$B$30/12)-$F41,0),"")</f>
        <v>5.8023171568220278</v>
      </c>
      <c r="H42" s="27">
        <f>IFERROR(IF($B42&lt;&gt;"",($F41+$E$2+$G42)-($F41+$E$2+$G42)*(1-'[1]asv | data'!$F$26/12),0),"")</f>
        <v>3.2244233501251074</v>
      </c>
      <c r="I42" s="26">
        <f>IFERROR(IF($B42&lt;&gt;"",($I41+$E$2+$J42)*(1-'[1]asv | data'!$F$26/12),0),"")</f>
        <v>3689.3218495774649</v>
      </c>
      <c r="J42" s="27">
        <f>IFERROR(IF($B42&lt;&gt;"",$I41*(1+'[1]asv | data'!$B$32/12)-$I41,0),"")</f>
        <v>11.950648605597507</v>
      </c>
      <c r="K42" s="27">
        <f>IFERROR(IF($B42&lt;&gt;"",($I41+$E$2+$J42)-($I41+$E$2+$J42)*(1-'[1]asv | data'!$F$26/12),0),"")</f>
        <v>3.3233807072560921</v>
      </c>
      <c r="L42" s="26">
        <f>IFERROR(IF($B42&lt;&gt;"",($L41+$E$2+$M42)*(1-'[1]asv | data'!$F$26/12),0),"")</f>
        <v>3803.5509606851169</v>
      </c>
      <c r="M42" s="27">
        <f>IFERROR(IF($B42&lt;&gt;"",$L41*(1+'[1]asv | data'!$B$34/12)-$L41,0),"")</f>
        <v>18.465060896523482</v>
      </c>
      <c r="N42" s="27">
        <f>IFERROR(IF($B42&lt;&gt;"",($L41+$E$2+$M42)-($L41+$E$2+$M42)*(1-'[1]asv | data'!$F$26/12),0),"")</f>
        <v>3.4262795161812392</v>
      </c>
      <c r="O42" s="26">
        <f>IFERROR(IF(B42&lt;&gt;"",IF(Q41&gt;=$I$2,+O41+P42,+O41+'[1]asv | data'!$F$21+P42),""),"")</f>
        <v>3836.3615409408967</v>
      </c>
      <c r="P42" s="27">
        <f>IFERROR(IF($B42&lt;&gt;"",IF(Q42&gt;=$I$2,O41*(1+'[1]asv | simul'!$B$18/12)-O41,$O41*(1+'[1]asv | simul'!$B$18/12)-$O41),""),"")</f>
        <v>7.4578074669479975</v>
      </c>
      <c r="Q42" s="27">
        <f>IFERROR(IF(Q41+'[1]asv | data'!$F$21&gt;=$I$2,$I$2,+Q41+'[1]asv | data'!$F$21),"")</f>
        <v>3700</v>
      </c>
      <c r="S42" s="25"/>
      <c r="T42" s="26" t="str">
        <f t="shared" si="0"/>
        <v/>
      </c>
      <c r="U42" s="27" t="str" cm="1">
        <f t="array" ref="U42">IF(S42="","",SUMPRODUCT(($D$6:$D$606)*($B$6:$B$606&lt;=S42*12)*($B$6:$B$606&gt;S41*12)))</f>
        <v/>
      </c>
      <c r="V42" s="27" t="str" cm="1">
        <f t="array" ref="V42">IFERROR(V41+IF(S42="","",SUMPRODUCT(($E$6:$E$606)*($B$6:$B$606&lt;=S42*12)*($B$6:$B$606&gt;S41*12))),"")</f>
        <v/>
      </c>
      <c r="W42" s="27" t="str">
        <f t="shared" si="5"/>
        <v/>
      </c>
      <c r="X42" s="26" t="str">
        <f t="shared" si="1"/>
        <v/>
      </c>
      <c r="Y42" s="27" t="str" cm="1">
        <f t="array" ref="Y42">IF(S42="","",SUMPRODUCT(($G$6:$G$606)*($B$6:$B$606&lt;=S42*12)*($B$6:$B$606&gt;S41*12)))</f>
        <v/>
      </c>
      <c r="Z42" s="27" t="str" cm="1">
        <f t="array" ref="Z42">IFERROR(Z41+IF(S42="","",SUMPRODUCT(($H$6:$H$606)*($B$6:$B$606&lt;=S42*12)*($B$6:$B$606&gt;S41*12))),"")</f>
        <v/>
      </c>
      <c r="AA42" s="27" t="str">
        <f t="shared" si="6"/>
        <v/>
      </c>
      <c r="AB42" s="26" t="str">
        <f t="shared" si="2"/>
        <v/>
      </c>
      <c r="AC42" s="27" t="str" cm="1">
        <f t="array" ref="AC42">IF(S42="","",SUMPRODUCT(($J$6:$J$606)*($B$6:$B$606&lt;=S42*12)*($B$6:$B$606&gt;S41*12)))</f>
        <v/>
      </c>
      <c r="AD42" s="27" t="str" cm="1">
        <f t="array" ref="AD42">IFERROR(AD41+IF(S42="","",SUMPRODUCT(($K$6:$K$606)*($B$6:$B$606&lt;=S42*12)*($B$6:$B$606&gt;S41*12))),"")</f>
        <v/>
      </c>
      <c r="AE42" s="27" t="str">
        <f t="shared" si="7"/>
        <v/>
      </c>
      <c r="AF42" s="26" t="str">
        <f t="shared" si="3"/>
        <v/>
      </c>
      <c r="AG42" s="27" t="str" cm="1">
        <f t="array" ref="AG42">IF(S42="","",SUMPRODUCT(($M$6:$M$606)*($B$6:$B$606&lt;=S42*12)*($B$6:$B$606&gt;S41*12)))</f>
        <v/>
      </c>
      <c r="AH42" s="27" t="str" cm="1">
        <f t="array" ref="AH42">IFERROR(AH41+IF(S42="","",SUMPRODUCT(($N$6:$N$606)*($B$6:$B$606&lt;=S42*12)*($B$6:$B$606&gt;S41*12))),"")</f>
        <v/>
      </c>
      <c r="AI42" s="27" t="str">
        <f t="shared" si="8"/>
        <v/>
      </c>
      <c r="AJ42" s="27" t="str">
        <f>IF(S42="","",+'[1]asv | data'!$F$21*S42*12+'[1]asv | data'!$F$20)</f>
        <v/>
      </c>
      <c r="AK42" s="27" t="str">
        <f t="shared" si="9"/>
        <v/>
      </c>
      <c r="AL42" s="27" t="str">
        <f t="shared" si="10"/>
        <v/>
      </c>
    </row>
    <row r="43" spans="2:38" ht="21" customHeight="1" x14ac:dyDescent="0.35">
      <c r="B43" s="25">
        <v>37</v>
      </c>
      <c r="C43" s="26">
        <f>IFERROR(IF($B43&lt;&gt;"",($C42+$E$2+$D43)*(1-'[1]asv | data'!$F$26/12),0),"")</f>
        <v>3823.4579054646233</v>
      </c>
      <c r="D43" s="27">
        <f>IFERROR(IF($B43&lt;&gt;"",$C42*(1+'[1]asv | data'!$F$22/12)-$C42,0),"")</f>
        <v>13.940481135878599</v>
      </c>
      <c r="E43" s="27">
        <f>IFERROR(IF($B43&lt;&gt;"",($C42+$E$2+$D43)-($C42+$E$2+$D43)*(1-'[1]asv | data'!$F$26/12),0),"")</f>
        <v>3.4442119056334377</v>
      </c>
      <c r="F43" s="26">
        <f>IFERROR(IF($B43&lt;&gt;"",($F42+$E$2+$G43)*(1-'[1]asv | data'!$F$26/12),0),"")</f>
        <v>3677.6211276414979</v>
      </c>
      <c r="G43" s="27">
        <f>IFERROR(IF($B43&lt;&gt;"",$F42*(1+'[1]asv | data'!$B$30/12)-$F42,0),"")</f>
        <v>5.9657803131663059</v>
      </c>
      <c r="H43" s="27">
        <f>IFERROR(IF($B43&lt;&gt;"",($F42+$E$2+$G43)-($F42+$E$2+$G43)*(1-'[1]asv | data'!$F$26/12),0),"")</f>
        <v>3.3128405713914617</v>
      </c>
      <c r="I43" s="26">
        <f>IFERROR(IF($B43&lt;&gt;"",($I42+$E$2+$J43)*(1-'[1]asv | data'!$F$26/12),0),"")</f>
        <v>3793.7021814458885</v>
      </c>
      <c r="J43" s="27">
        <f>IFERROR(IF($B43&lt;&gt;"",$I42*(1+'[1]asv | data'!$B$32/12)-$I42,0),"")</f>
        <v>12.297739498591909</v>
      </c>
      <c r="K43" s="27">
        <f>IFERROR(IF($B43&lt;&gt;"",($I42+$E$2+$J43)-($I42+$E$2+$J43)*(1-'[1]asv | data'!$F$26/12),0),"")</f>
        <v>3.4174076301683272</v>
      </c>
      <c r="L43" s="26">
        <f>IFERROR(IF($B43&lt;&gt;"",($L42+$E$2+$M43)*(1-'[1]asv | data'!$F$26/12),0),"")</f>
        <v>3914.5424536446026</v>
      </c>
      <c r="M43" s="27">
        <f>IFERROR(IF($B43&lt;&gt;"",$L42*(1+'[1]asv | data'!$B$34/12)-$L42,0),"")</f>
        <v>19.017754803425305</v>
      </c>
      <c r="N43" s="27">
        <f>IFERROR(IF($B43&lt;&gt;"",($L42+$E$2+$M43)-($L42+$E$2+$M43)*(1-'[1]asv | data'!$F$26/12),0),"")</f>
        <v>3.5262618439396647</v>
      </c>
      <c r="O43" s="26">
        <f>IFERROR(IF(B43&lt;&gt;"",IF(Q42&gt;=$I$2,+O42+P43,+O42+'[1]asv | data'!$F$21+P43),""),"")</f>
        <v>3944.0342640227786</v>
      </c>
      <c r="P43" s="27">
        <f>IFERROR(IF($B43&lt;&gt;"",IF(Q43&gt;=$I$2,O42*(1+'[1]asv | simul'!$B$18/12)-O42,$O42*(1+'[1]asv | simul'!$B$18/12)-$O42),""),"")</f>
        <v>7.6727230818819407</v>
      </c>
      <c r="Q43" s="27">
        <f>IFERROR(IF(Q42+'[1]asv | data'!$F$21&gt;=$I$2,$I$2,+Q42+'[1]asv | data'!$F$21),"")</f>
        <v>3800</v>
      </c>
      <c r="S43" s="25"/>
      <c r="T43" s="26" t="str">
        <f t="shared" si="0"/>
        <v/>
      </c>
      <c r="U43" s="27" t="str" cm="1">
        <f t="array" ref="U43">IF(S43="","",SUMPRODUCT(($D$6:$D$606)*($B$6:$B$606&lt;=S43*12)*($B$6:$B$606&gt;S42*12)))</f>
        <v/>
      </c>
      <c r="V43" s="27" t="str" cm="1">
        <f t="array" ref="V43">IFERROR(V42+IF(S43="","",SUMPRODUCT(($E$6:$E$606)*($B$6:$B$606&lt;=S43*12)*($B$6:$B$606&gt;S42*12))),"")</f>
        <v/>
      </c>
      <c r="W43" s="27" t="str">
        <f t="shared" si="5"/>
        <v/>
      </c>
      <c r="X43" s="26" t="str">
        <f t="shared" si="1"/>
        <v/>
      </c>
      <c r="Y43" s="27" t="str" cm="1">
        <f t="array" ref="Y43">IF(S43="","",SUMPRODUCT(($G$6:$G$606)*($B$6:$B$606&lt;=S43*12)*($B$6:$B$606&gt;S42*12)))</f>
        <v/>
      </c>
      <c r="Z43" s="27" t="str" cm="1">
        <f t="array" ref="Z43">IFERROR(Z42+IF(S43="","",SUMPRODUCT(($H$6:$H$606)*($B$6:$B$606&lt;=S43*12)*($B$6:$B$606&gt;S42*12))),"")</f>
        <v/>
      </c>
      <c r="AA43" s="27" t="str">
        <f t="shared" si="6"/>
        <v/>
      </c>
      <c r="AB43" s="26" t="str">
        <f t="shared" si="2"/>
        <v/>
      </c>
      <c r="AC43" s="27" t="str" cm="1">
        <f t="array" ref="AC43">IF(S43="","",SUMPRODUCT(($J$6:$J$606)*($B$6:$B$606&lt;=S43*12)*($B$6:$B$606&gt;S42*12)))</f>
        <v/>
      </c>
      <c r="AD43" s="27" t="str" cm="1">
        <f t="array" ref="AD43">IFERROR(AD42+IF(S43="","",SUMPRODUCT(($K$6:$K$606)*($B$6:$B$606&lt;=S43*12)*($B$6:$B$606&gt;S42*12))),"")</f>
        <v/>
      </c>
      <c r="AE43" s="27" t="str">
        <f t="shared" si="7"/>
        <v/>
      </c>
      <c r="AF43" s="26" t="str">
        <f t="shared" si="3"/>
        <v/>
      </c>
      <c r="AG43" s="27" t="str" cm="1">
        <f t="array" ref="AG43">IF(S43="","",SUMPRODUCT(($M$6:$M$606)*($B$6:$B$606&lt;=S43*12)*($B$6:$B$606&gt;S42*12)))</f>
        <v/>
      </c>
      <c r="AH43" s="27" t="str" cm="1">
        <f t="array" ref="AH43">IFERROR(AH42+IF(S43="","",SUMPRODUCT(($N$6:$N$606)*($B$6:$B$606&lt;=S43*12)*($B$6:$B$606&gt;S42*12))),"")</f>
        <v/>
      </c>
      <c r="AI43" s="27" t="str">
        <f t="shared" si="8"/>
        <v/>
      </c>
      <c r="AJ43" s="27" t="str">
        <f>IF(S43="","",+'[1]asv | data'!$F$21*S43*12+'[1]asv | data'!$F$20)</f>
        <v/>
      </c>
      <c r="AK43" s="27" t="str">
        <f t="shared" si="9"/>
        <v/>
      </c>
      <c r="AL43" s="27" t="str">
        <f t="shared" si="10"/>
        <v/>
      </c>
    </row>
    <row r="44" spans="2:38" ht="21" customHeight="1" x14ac:dyDescent="0.35">
      <c r="B44" s="25">
        <v>38</v>
      </c>
      <c r="C44" s="26">
        <f>IFERROR(IF($B44&lt;&gt;"",($C43+$E$2+$D44)*(1-'[1]asv | data'!$F$26/12),0),"")</f>
        <v>3929.7559063247663</v>
      </c>
      <c r="D44" s="27">
        <f>IFERROR(IF($B44&lt;&gt;"",$C43*(1+'[1]asv | data'!$F$22/12)-$C43,0),"")</f>
        <v>14.337967145492257</v>
      </c>
      <c r="E44" s="27">
        <f>IFERROR(IF($B44&lt;&gt;"",($C43+$E$2+$D44)-($C43+$E$2+$D44)*(1-'[1]asv | data'!$F$26/12),0),"")</f>
        <v>3.5399662853492373</v>
      </c>
      <c r="F44" s="26">
        <f>IFERROR(IF($B44&lt;&gt;"",($F43+$E$2+$G44)*(1-'[1]asv | data'!$F$26/12),0),"")</f>
        <v>3775.849170740998</v>
      </c>
      <c r="G44" s="27">
        <f>IFERROR(IF($B44&lt;&gt;"",$F43*(1+'[1]asv | data'!$B$30/12)-$F43,0),"")</f>
        <v>6.1293685460691449</v>
      </c>
      <c r="H44" s="27">
        <f>IFERROR(IF($B44&lt;&gt;"",($F43+$E$2+$G44)-($F43+$E$2+$G44)*(1-'[1]asv | data'!$F$26/12),0),"")</f>
        <v>3.4013254465689897</v>
      </c>
      <c r="I44" s="26">
        <f>IFERROR(IF($B44&lt;&gt;"",($I43+$E$2+$J44)*(1-'[1]asv | data'!$F$26/12),0),"")</f>
        <v>3898.3361923141961</v>
      </c>
      <c r="J44" s="27">
        <f>IFERROR(IF($B44&lt;&gt;"",$I43*(1+'[1]asv | data'!$B$32/12)-$I43,0),"")</f>
        <v>12.645673938153323</v>
      </c>
      <c r="K44" s="27">
        <f>IFERROR(IF($B44&lt;&gt;"",($I43+$E$2+$J44)-($I43+$E$2+$J44)*(1-'[1]asv | data'!$F$26/12),0),"")</f>
        <v>3.5116630698457811</v>
      </c>
      <c r="L44" s="26">
        <f>IFERROR(IF($B44&lt;&gt;"",($L43+$E$2+$M44)*(1-'[1]asv | data'!$F$26/12),0),"")</f>
        <v>4025.9885122635033</v>
      </c>
      <c r="M44" s="27">
        <f>IFERROR(IF($B44&lt;&gt;"",$L43*(1+'[1]asv | data'!$B$34/12)-$L43,0),"")</f>
        <v>19.572712268222404</v>
      </c>
      <c r="N44" s="27">
        <f>IFERROR(IF($B44&lt;&gt;"",($L43+$E$2+$M44)-($L43+$E$2+$M44)*(1-'[1]asv | data'!$F$26/12),0),"")</f>
        <v>3.6266536493217245</v>
      </c>
      <c r="O44" s="26">
        <f>IFERROR(IF(B44&lt;&gt;"",IF(Q43&gt;=$I$2,+O43+P44,+O43+'[1]asv | data'!$F$21+P44),""),"")</f>
        <v>4051.9223325508242</v>
      </c>
      <c r="P44" s="27">
        <f>IFERROR(IF($B44&lt;&gt;"",IF(Q44&gt;=$I$2,O43*(1+'[1]asv | simul'!$B$18/12)-O43,$O43*(1+'[1]asv | simul'!$B$18/12)-$O43),""),"")</f>
        <v>7.8880685280455509</v>
      </c>
      <c r="Q44" s="27">
        <f>IFERROR(IF(Q43+'[1]asv | data'!$F$21&gt;=$I$2,$I$2,+Q43+'[1]asv | data'!$F$21),"")</f>
        <v>3900</v>
      </c>
      <c r="S44" s="25"/>
      <c r="T44" s="26" t="str">
        <f t="shared" si="0"/>
        <v/>
      </c>
      <c r="U44" s="27" t="str" cm="1">
        <f t="array" ref="U44">IF(S44="","",SUMPRODUCT(($D$6:$D$606)*($B$6:$B$606&lt;=S44*12)*($B$6:$B$606&gt;S43*12)))</f>
        <v/>
      </c>
      <c r="V44" s="27" t="str" cm="1">
        <f t="array" ref="V44">IFERROR(V43+IF(S44="","",SUMPRODUCT(($E$6:$E$606)*($B$6:$B$606&lt;=S44*12)*($B$6:$B$606&gt;S43*12))),"")</f>
        <v/>
      </c>
      <c r="W44" s="27" t="str">
        <f t="shared" si="5"/>
        <v/>
      </c>
      <c r="X44" s="26" t="str">
        <f t="shared" si="1"/>
        <v/>
      </c>
      <c r="Y44" s="27" t="str" cm="1">
        <f t="array" ref="Y44">IF(S44="","",SUMPRODUCT(($G$6:$G$606)*($B$6:$B$606&lt;=S44*12)*($B$6:$B$606&gt;S43*12)))</f>
        <v/>
      </c>
      <c r="Z44" s="27" t="str" cm="1">
        <f t="array" ref="Z44">IFERROR(Z43+IF(S44="","",SUMPRODUCT(($H$6:$H$606)*($B$6:$B$606&lt;=S44*12)*($B$6:$B$606&gt;S43*12))),"")</f>
        <v/>
      </c>
      <c r="AA44" s="27" t="str">
        <f t="shared" si="6"/>
        <v/>
      </c>
      <c r="AB44" s="26" t="str">
        <f t="shared" si="2"/>
        <v/>
      </c>
      <c r="AC44" s="27" t="str" cm="1">
        <f t="array" ref="AC44">IF(S44="","",SUMPRODUCT(($J$6:$J$606)*($B$6:$B$606&lt;=S44*12)*($B$6:$B$606&gt;S43*12)))</f>
        <v/>
      </c>
      <c r="AD44" s="27" t="str" cm="1">
        <f t="array" ref="AD44">IFERROR(AD43+IF(S44="","",SUMPRODUCT(($K$6:$K$606)*($B$6:$B$606&lt;=S44*12)*($B$6:$B$606&gt;S43*12))),"")</f>
        <v/>
      </c>
      <c r="AE44" s="27" t="str">
        <f t="shared" si="7"/>
        <v/>
      </c>
      <c r="AF44" s="26" t="str">
        <f t="shared" si="3"/>
        <v/>
      </c>
      <c r="AG44" s="27" t="str" cm="1">
        <f t="array" ref="AG44">IF(S44="","",SUMPRODUCT(($M$6:$M$606)*($B$6:$B$606&lt;=S44*12)*($B$6:$B$606&gt;S43*12)))</f>
        <v/>
      </c>
      <c r="AH44" s="27" t="str" cm="1">
        <f t="array" ref="AH44">IFERROR(AH43+IF(S44="","",SUMPRODUCT(($N$6:$N$606)*($B$6:$B$606&lt;=S44*12)*($B$6:$B$606&gt;S43*12))),"")</f>
        <v/>
      </c>
      <c r="AI44" s="27" t="str">
        <f t="shared" si="8"/>
        <v/>
      </c>
      <c r="AJ44" s="27" t="str">
        <f>IF(S44="","",+'[1]asv | data'!$F$21*S44*12+'[1]asv | data'!$F$20)</f>
        <v/>
      </c>
      <c r="AK44" s="27" t="str">
        <f t="shared" si="9"/>
        <v/>
      </c>
      <c r="AL44" s="27" t="str">
        <f t="shared" si="10"/>
        <v/>
      </c>
    </row>
    <row r="45" spans="2:38" ht="21" customHeight="1" x14ac:dyDescent="0.35">
      <c r="B45" s="25">
        <v>39</v>
      </c>
      <c r="C45" s="26">
        <f>IFERROR(IF($B45&lt;&gt;"",($C44+$E$2+$D45)*(1-'[1]asv | data'!$F$26/12),0),"")</f>
        <v>4036.3564977316078</v>
      </c>
      <c r="D45" s="27">
        <f>IFERROR(IF($B45&lt;&gt;"",$C44*(1+'[1]asv | data'!$F$22/12)-$C44,0),"")</f>
        <v>14.736584648717781</v>
      </c>
      <c r="E45" s="27">
        <f>IFERROR(IF($B45&lt;&gt;"",($C44+$E$2+$D45)-($C44+$E$2+$D45)*(1-'[1]asv | data'!$F$26/12),0),"")</f>
        <v>3.6359932418763492</v>
      </c>
      <c r="F45" s="26">
        <f>IFERROR(IF($B45&lt;&gt;"",($F44+$E$2+$G45)*(1-'[1]asv | data'!$F$26/12),0),"")</f>
        <v>3874.1523746648104</v>
      </c>
      <c r="G45" s="27">
        <f>IFERROR(IF($B45&lt;&gt;"",$F44*(1+'[1]asv | data'!$B$30/12)-$F44,0),"")</f>
        <v>6.2930819512353082</v>
      </c>
      <c r="H45" s="27">
        <f>IFERROR(IF($B45&lt;&gt;"",($F44+$E$2+$G45)-($F44+$E$2+$G45)*(1-'[1]asv | data'!$F$26/12),0),"")</f>
        <v>3.4898780274229466</v>
      </c>
      <c r="I45" s="26">
        <f>IFERROR(IF($B45&lt;&gt;"",($I44+$E$2+$J45)*(1-'[1]asv | data'!$F$26/12),0),"")</f>
        <v>4003.2244987069175</v>
      </c>
      <c r="J45" s="27">
        <f>IFERROR(IF($B45&lt;&gt;"",$I44*(1+'[1]asv | data'!$B$32/12)-$I44,0),"")</f>
        <v>12.994453974381031</v>
      </c>
      <c r="K45" s="27">
        <f>IFERROR(IF($B45&lt;&gt;"",($I44+$E$2+$J45)-($I44+$E$2+$J45)*(1-'[1]asv | data'!$F$26/12),0),"")</f>
        <v>3.6061475816595703</v>
      </c>
      <c r="L45" s="26">
        <f>IFERROR(IF($B45&lt;&gt;"",($L44+$E$2+$M45)*(1-'[1]asv | data'!$F$26/12),0),"")</f>
        <v>4137.8909982154782</v>
      </c>
      <c r="M45" s="27">
        <f>IFERROR(IF($B45&lt;&gt;"",$L44*(1+'[1]asv | data'!$B$34/12)-$L44,0),"")</f>
        <v>20.129942561316966</v>
      </c>
      <c r="N45" s="27">
        <f>IFERROR(IF($B45&lt;&gt;"",($L44+$E$2+$M45)-($L44+$E$2+$M45)*(1-'[1]asv | data'!$F$26/12),0),"")</f>
        <v>3.7274566093419708</v>
      </c>
      <c r="O45" s="26">
        <f>IFERROR(IF(B45&lt;&gt;"",IF(Q44&gt;=$I$2,+O44+P45,+O44+'[1]asv | data'!$F$21+P45),""),"")</f>
        <v>4160.0261772159265</v>
      </c>
      <c r="P45" s="27">
        <f>IFERROR(IF($B45&lt;&gt;"",IF(Q45&gt;=$I$2,O44*(1+'[1]asv | simul'!$B$18/12)-O44,$O44*(1+'[1]asv | simul'!$B$18/12)-$O44),""),"")</f>
        <v>8.1038446651018603</v>
      </c>
      <c r="Q45" s="27">
        <f>IFERROR(IF(Q44+'[1]asv | data'!$F$21&gt;=$I$2,$I$2,+Q44+'[1]asv | data'!$F$21),"")</f>
        <v>4000</v>
      </c>
      <c r="S45" s="25"/>
      <c r="T45" s="26" t="str">
        <f t="shared" si="0"/>
        <v/>
      </c>
      <c r="U45" s="27" t="str" cm="1">
        <f t="array" ref="U45">IF(S45="","",SUMPRODUCT(($D$6:$D$606)*($B$6:$B$606&lt;=S45*12)*($B$6:$B$606&gt;S44*12)))</f>
        <v/>
      </c>
      <c r="V45" s="27" t="str" cm="1">
        <f t="array" ref="V45">IFERROR(V44+IF(S45="","",SUMPRODUCT(($E$6:$E$606)*($B$6:$B$606&lt;=S45*12)*($B$6:$B$606&gt;S44*12))),"")</f>
        <v/>
      </c>
      <c r="W45" s="27" t="str">
        <f t="shared" si="5"/>
        <v/>
      </c>
      <c r="X45" s="26" t="str">
        <f t="shared" si="1"/>
        <v/>
      </c>
      <c r="Y45" s="27" t="str" cm="1">
        <f t="array" ref="Y45">IF(S45="","",SUMPRODUCT(($G$6:$G$606)*($B$6:$B$606&lt;=S45*12)*($B$6:$B$606&gt;S44*12)))</f>
        <v/>
      </c>
      <c r="Z45" s="27" t="str" cm="1">
        <f t="array" ref="Z45">IFERROR(Z44+IF(S45="","",SUMPRODUCT(($H$6:$H$606)*($B$6:$B$606&lt;=S45*12)*($B$6:$B$606&gt;S44*12))),"")</f>
        <v/>
      </c>
      <c r="AA45" s="27" t="str">
        <f t="shared" si="6"/>
        <v/>
      </c>
      <c r="AB45" s="26" t="str">
        <f t="shared" si="2"/>
        <v/>
      </c>
      <c r="AC45" s="27" t="str" cm="1">
        <f t="array" ref="AC45">IF(S45="","",SUMPRODUCT(($J$6:$J$606)*($B$6:$B$606&lt;=S45*12)*($B$6:$B$606&gt;S44*12)))</f>
        <v/>
      </c>
      <c r="AD45" s="27" t="str" cm="1">
        <f t="array" ref="AD45">IFERROR(AD44+IF(S45="","",SUMPRODUCT(($K$6:$K$606)*($B$6:$B$606&lt;=S45*12)*($B$6:$B$606&gt;S44*12))),"")</f>
        <v/>
      </c>
      <c r="AE45" s="27" t="str">
        <f t="shared" si="7"/>
        <v/>
      </c>
      <c r="AF45" s="26" t="str">
        <f t="shared" si="3"/>
        <v/>
      </c>
      <c r="AG45" s="27" t="str" cm="1">
        <f t="array" ref="AG45">IF(S45="","",SUMPRODUCT(($M$6:$M$606)*($B$6:$B$606&lt;=S45*12)*($B$6:$B$606&gt;S44*12)))</f>
        <v/>
      </c>
      <c r="AH45" s="27" t="str" cm="1">
        <f t="array" ref="AH45">IFERROR(AH44+IF(S45="","",SUMPRODUCT(($N$6:$N$606)*($B$6:$B$606&lt;=S45*12)*($B$6:$B$606&gt;S44*12))),"")</f>
        <v/>
      </c>
      <c r="AI45" s="27" t="str">
        <f t="shared" si="8"/>
        <v/>
      </c>
      <c r="AJ45" s="27" t="str">
        <f>IF(S45="","",+'[1]asv | data'!$F$21*S45*12+'[1]asv | data'!$F$20)</f>
        <v/>
      </c>
      <c r="AK45" s="27" t="str">
        <f t="shared" si="9"/>
        <v/>
      </c>
      <c r="AL45" s="27" t="str">
        <f t="shared" si="10"/>
        <v/>
      </c>
    </row>
    <row r="46" spans="2:38" ht="21" customHeight="1" x14ac:dyDescent="0.35">
      <c r="B46" s="25">
        <v>40</v>
      </c>
      <c r="C46" s="26">
        <f>IFERROR(IF($B46&lt;&gt;"",($C45+$E$2+$D46)*(1-'[1]asv | data'!$F$26/12),0),"")</f>
        <v>4143.2605410469623</v>
      </c>
      <c r="D46" s="27">
        <f>IFERROR(IF($B46&lt;&gt;"",$C45*(1+'[1]asv | data'!$F$22/12)-$C45,0),"")</f>
        <v>15.136336866493366</v>
      </c>
      <c r="E46" s="27">
        <f>IFERROR(IF($B46&lt;&gt;"",($C45+$E$2+$D46)-($C45+$E$2+$D46)*(1-'[1]asv | data'!$F$26/12),0),"")</f>
        <v>3.7322935511383548</v>
      </c>
      <c r="F46" s="26">
        <f>IFERROR(IF($B46&lt;&gt;"",($F45+$E$2+$G46)*(1-'[1]asv | data'!$F$26/12),0),"")</f>
        <v>3972.5307969234914</v>
      </c>
      <c r="G46" s="27">
        <f>IFERROR(IF($B46&lt;&gt;"",$F45*(1+'[1]asv | data'!$B$30/12)-$F45,0),"")</f>
        <v>6.456920624441409</v>
      </c>
      <c r="H46" s="27">
        <f>IFERROR(IF($B46&lt;&gt;"",($F45+$E$2+$G46)-($F45+$E$2+$G46)*(1-'[1]asv | data'!$F$26/12),0),"")</f>
        <v>3.5784983657604243</v>
      </c>
      <c r="I46" s="26">
        <f>IFERROR(IF($B46&lt;&gt;"",($I45+$E$2+$J46)*(1-'[1]asv | data'!$F$26/12),0),"")</f>
        <v>4108.3677186469413</v>
      </c>
      <c r="J46" s="27">
        <f>IFERROR(IF($B46&lt;&gt;"",$I45*(1+'[1]asv | data'!$B$32/12)-$I45,0),"")</f>
        <v>13.34408166235653</v>
      </c>
      <c r="K46" s="27">
        <f>IFERROR(IF($B46&lt;&gt;"",($I45+$E$2+$J46)-($I45+$E$2+$J46)*(1-'[1]asv | data'!$F$26/12),0),"")</f>
        <v>3.7008617223327747</v>
      </c>
      <c r="L46" s="26">
        <f>IFERROR(IF($B46&lt;&gt;"",($L45+$E$2+$M46)*(1-'[1]asv | data'!$F$26/12),0),"")</f>
        <v>4250.2517807986687</v>
      </c>
      <c r="M46" s="27">
        <f>IFERROR(IF($B46&lt;&gt;"",$L45*(1+'[1]asv | data'!$B$34/12)-$L45,0),"")</f>
        <v>20.689454991076673</v>
      </c>
      <c r="N46" s="27">
        <f>IFERROR(IF($B46&lt;&gt;"",($L45+$E$2+$M46)-($L45+$E$2+$M46)*(1-'[1]asv | data'!$F$26/12),0),"")</f>
        <v>3.828672407886188</v>
      </c>
      <c r="O46" s="26">
        <f>IFERROR(IF(B46&lt;&gt;"",IF(Q45&gt;=$I$2,+O45+P46,+O45+'[1]asv | data'!$F$21+P46),""),"")</f>
        <v>4268.3462295703584</v>
      </c>
      <c r="P46" s="27">
        <f>IFERROR(IF($B46&lt;&gt;"",IF(Q46&gt;=$I$2,O45*(1+'[1]asv | simul'!$B$18/12)-O45,$O45*(1+'[1]asv | simul'!$B$18/12)-$O45),""),"")</f>
        <v>8.3200523544319367</v>
      </c>
      <c r="Q46" s="27">
        <f>IFERROR(IF(Q45+'[1]asv | data'!$F$21&gt;=$I$2,$I$2,+Q45+'[1]asv | data'!$F$21),"")</f>
        <v>4100</v>
      </c>
      <c r="S46" s="25"/>
      <c r="T46" s="26" t="str">
        <f t="shared" si="0"/>
        <v/>
      </c>
      <c r="U46" s="27" t="str" cm="1">
        <f t="array" ref="U46">IF(S46="","",SUMPRODUCT(($D$6:$D$606)*($B$6:$B$606&lt;=S46*12)*($B$6:$B$606&gt;S45*12)))</f>
        <v/>
      </c>
      <c r="V46" s="27" t="str" cm="1">
        <f t="array" ref="V46">IFERROR(V45+IF(S46="","",SUMPRODUCT(($E$6:$E$606)*($B$6:$B$606&lt;=S46*12)*($B$6:$B$606&gt;S45*12))),"")</f>
        <v/>
      </c>
      <c r="W46" s="27" t="str">
        <f t="shared" si="5"/>
        <v/>
      </c>
      <c r="X46" s="26" t="str">
        <f t="shared" si="1"/>
        <v/>
      </c>
      <c r="Y46" s="27" t="str" cm="1">
        <f t="array" ref="Y46">IF(S46="","",SUMPRODUCT(($G$6:$G$606)*($B$6:$B$606&lt;=S46*12)*($B$6:$B$606&gt;S45*12)))</f>
        <v/>
      </c>
      <c r="Z46" s="27" t="str" cm="1">
        <f t="array" ref="Z46">IFERROR(Z45+IF(S46="","",SUMPRODUCT(($H$6:$H$606)*($B$6:$B$606&lt;=S46*12)*($B$6:$B$606&gt;S45*12))),"")</f>
        <v/>
      </c>
      <c r="AA46" s="27" t="str">
        <f t="shared" si="6"/>
        <v/>
      </c>
      <c r="AB46" s="26" t="str">
        <f t="shared" si="2"/>
        <v/>
      </c>
      <c r="AC46" s="27" t="str" cm="1">
        <f t="array" ref="AC46">IF(S46="","",SUMPRODUCT(($J$6:$J$606)*($B$6:$B$606&lt;=S46*12)*($B$6:$B$606&gt;S45*12)))</f>
        <v/>
      </c>
      <c r="AD46" s="27" t="str" cm="1">
        <f t="array" ref="AD46">IFERROR(AD45+IF(S46="","",SUMPRODUCT(($K$6:$K$606)*($B$6:$B$606&lt;=S46*12)*($B$6:$B$606&gt;S45*12))),"")</f>
        <v/>
      </c>
      <c r="AE46" s="27" t="str">
        <f t="shared" si="7"/>
        <v/>
      </c>
      <c r="AF46" s="26" t="str">
        <f t="shared" si="3"/>
        <v/>
      </c>
      <c r="AG46" s="27" t="str" cm="1">
        <f t="array" ref="AG46">IF(S46="","",SUMPRODUCT(($M$6:$M$606)*($B$6:$B$606&lt;=S46*12)*($B$6:$B$606&gt;S45*12)))</f>
        <v/>
      </c>
      <c r="AH46" s="27" t="str" cm="1">
        <f t="array" ref="AH46">IFERROR(AH45+IF(S46="","",SUMPRODUCT(($N$6:$N$606)*($B$6:$B$606&lt;=S46*12)*($B$6:$B$606&gt;S45*12))),"")</f>
        <v/>
      </c>
      <c r="AI46" s="27" t="str">
        <f t="shared" si="8"/>
        <v/>
      </c>
      <c r="AJ46" s="27" t="str">
        <f>IF(S46="","",+'[1]asv | data'!$F$21*S46*12+'[1]asv | data'!$F$20)</f>
        <v/>
      </c>
      <c r="AK46" s="27" t="str">
        <f t="shared" si="9"/>
        <v/>
      </c>
      <c r="AL46" s="27" t="str">
        <f t="shared" si="10"/>
        <v/>
      </c>
    </row>
    <row r="47" spans="2:38" ht="21" customHeight="1" x14ac:dyDescent="0.35">
      <c r="B47" s="25">
        <v>41</v>
      </c>
      <c r="C47" s="26">
        <f>IFERROR(IF($B47&lt;&gt;"",($C46+$E$2+$D47)*(1-'[1]asv | data'!$F$26/12),0),"")</f>
        <v>4250.4689000846192</v>
      </c>
      <c r="D47" s="27">
        <f>IFERROR(IF($B47&lt;&gt;"",$C46*(1+'[1]asv | data'!$F$22/12)-$C46,0),"")</f>
        <v>15.537227028925372</v>
      </c>
      <c r="E47" s="27">
        <f>IFERROR(IF($B47&lt;&gt;"",($C46+$E$2+$D47)-($C46+$E$2+$D47)*(1-'[1]asv | data'!$F$26/12),0),"")</f>
        <v>3.8288679912684529</v>
      </c>
      <c r="F47" s="26">
        <f>IFERROR(IF($B47&lt;&gt;"",($F46+$E$2+$G47)*(1-'[1]asv | data'!$F$26/12),0),"")</f>
        <v>4070.9844950716038</v>
      </c>
      <c r="G47" s="27">
        <f>IFERROR(IF($B47&lt;&gt;"",$F46*(1+'[1]asv | data'!$B$30/12)-$F46,0),"")</f>
        <v>6.6208846615390939</v>
      </c>
      <c r="H47" s="27">
        <f>IFERROR(IF($B47&lt;&gt;"",($F46+$E$2+$G47)-($F46+$E$2+$G47)*(1-'[1]asv | data'!$F$26/12),0),"")</f>
        <v>3.6671865134267136</v>
      </c>
      <c r="I47" s="26">
        <f>IFERROR(IF($B47&lt;&gt;"",($I46+$E$2+$J47)*(1-'[1]asv | data'!$F$26/12),0),"")</f>
        <v>4213.7664716591598</v>
      </c>
      <c r="J47" s="27">
        <f>IFERROR(IF($B47&lt;&gt;"",$I46*(1+'[1]asv | data'!$B$32/12)-$I46,0),"")</f>
        <v>13.694559062157168</v>
      </c>
      <c r="K47" s="27">
        <f>IFERROR(IF($B47&lt;&gt;"",($I46+$E$2+$J47)-($I46+$E$2+$J47)*(1-'[1]asv | data'!$F$26/12),0),"")</f>
        <v>3.7958060499386193</v>
      </c>
      <c r="L47" s="26">
        <f>IFERROR(IF($B47&lt;&gt;"",($L46+$E$2+$M47)*(1-'[1]asv | data'!$F$26/12),0),"")</f>
        <v>4363.0727369669285</v>
      </c>
      <c r="M47" s="27">
        <f>IFERROR(IF($B47&lt;&gt;"",$L46*(1+'[1]asv | data'!$B$34/12)-$L46,0),"")</f>
        <v>21.251258903992493</v>
      </c>
      <c r="N47" s="27">
        <f>IFERROR(IF($B47&lt;&gt;"",($L46+$E$2+$M47)-($L46+$E$2+$M47)*(1-'[1]asv | data'!$F$26/12),0),"")</f>
        <v>3.9303027357327665</v>
      </c>
      <c r="O47" s="26">
        <f>IFERROR(IF(B47&lt;&gt;"",IF(Q46&gt;=$I$2,+O46+P47,+O46+'[1]asv | data'!$F$21+P47),""),"")</f>
        <v>4376.8829220294992</v>
      </c>
      <c r="P47" s="27">
        <f>IFERROR(IF($B47&lt;&gt;"",IF(Q47&gt;=$I$2,O46*(1+'[1]asv | simul'!$B$18/12)-O46,$O46*(1+'[1]asv | simul'!$B$18/12)-$O46),""),"")</f>
        <v>8.5366924591407951</v>
      </c>
      <c r="Q47" s="27">
        <f>IFERROR(IF(Q46+'[1]asv | data'!$F$21&gt;=$I$2,$I$2,+Q46+'[1]asv | data'!$F$21),"")</f>
        <v>4200</v>
      </c>
      <c r="S47" s="25"/>
      <c r="T47" s="26" t="str">
        <f t="shared" si="0"/>
        <v/>
      </c>
      <c r="U47" s="27" t="str" cm="1">
        <f t="array" ref="U47">IF(S47="","",SUMPRODUCT(($D$6:$D$606)*($B$6:$B$606&lt;=S47*12)*($B$6:$B$606&gt;S46*12)))</f>
        <v/>
      </c>
      <c r="V47" s="27" t="str" cm="1">
        <f t="array" ref="V47">IFERROR(V46+IF(S47="","",SUMPRODUCT(($E$6:$E$606)*($B$6:$B$606&lt;=S47*12)*($B$6:$B$606&gt;S46*12))),"")</f>
        <v/>
      </c>
      <c r="W47" s="27" t="str">
        <f t="shared" si="5"/>
        <v/>
      </c>
      <c r="X47" s="26" t="str">
        <f t="shared" si="1"/>
        <v/>
      </c>
      <c r="Y47" s="27" t="str" cm="1">
        <f t="array" ref="Y47">IF(S47="","",SUMPRODUCT(($G$6:$G$606)*($B$6:$B$606&lt;=S47*12)*($B$6:$B$606&gt;S46*12)))</f>
        <v/>
      </c>
      <c r="Z47" s="27" t="str" cm="1">
        <f t="array" ref="Z47">IFERROR(Z46+IF(S47="","",SUMPRODUCT(($H$6:$H$606)*($B$6:$B$606&lt;=S47*12)*($B$6:$B$606&gt;S46*12))),"")</f>
        <v/>
      </c>
      <c r="AA47" s="27" t="str">
        <f t="shared" si="6"/>
        <v/>
      </c>
      <c r="AB47" s="26" t="str">
        <f t="shared" si="2"/>
        <v/>
      </c>
      <c r="AC47" s="27" t="str" cm="1">
        <f t="array" ref="AC47">IF(S47="","",SUMPRODUCT(($J$6:$J$606)*($B$6:$B$606&lt;=S47*12)*($B$6:$B$606&gt;S46*12)))</f>
        <v/>
      </c>
      <c r="AD47" s="27" t="str" cm="1">
        <f t="array" ref="AD47">IFERROR(AD46+IF(S47="","",SUMPRODUCT(($K$6:$K$606)*($B$6:$B$606&lt;=S47*12)*($B$6:$B$606&gt;S46*12))),"")</f>
        <v/>
      </c>
      <c r="AE47" s="27" t="str">
        <f t="shared" si="7"/>
        <v/>
      </c>
      <c r="AF47" s="26" t="str">
        <f t="shared" si="3"/>
        <v/>
      </c>
      <c r="AG47" s="27" t="str" cm="1">
        <f t="array" ref="AG47">IF(S47="","",SUMPRODUCT(($M$6:$M$606)*($B$6:$B$606&lt;=S47*12)*($B$6:$B$606&gt;S46*12)))</f>
        <v/>
      </c>
      <c r="AH47" s="27" t="str" cm="1">
        <f t="array" ref="AH47">IFERROR(AH46+IF(S47="","",SUMPRODUCT(($N$6:$N$606)*($B$6:$B$606&lt;=S47*12)*($B$6:$B$606&gt;S46*12))),"")</f>
        <v/>
      </c>
      <c r="AI47" s="27" t="str">
        <f t="shared" si="8"/>
        <v/>
      </c>
      <c r="AJ47" s="27" t="str">
        <f>IF(S47="","",+'[1]asv | data'!$F$21*S47*12+'[1]asv | data'!$F$20)</f>
        <v/>
      </c>
      <c r="AK47" s="27" t="str">
        <f t="shared" si="9"/>
        <v/>
      </c>
      <c r="AL47" s="27" t="str">
        <f t="shared" si="10"/>
        <v/>
      </c>
    </row>
    <row r="48" spans="2:38" ht="21" customHeight="1" x14ac:dyDescent="0.35">
      <c r="B48" s="25">
        <v>42</v>
      </c>
      <c r="C48" s="26">
        <f>IFERROR(IF($B48&lt;&gt;"",($C47+$E$2+$D48)*(1-'[1]asv | data'!$F$26/12),0),"")</f>
        <v>4357.9824411173222</v>
      </c>
      <c r="D48" s="27">
        <f>IFERROR(IF($B48&lt;&gt;"",$C47*(1+'[1]asv | data'!$F$22/12)-$C47,0),"")</f>
        <v>15.939258375316967</v>
      </c>
      <c r="E48" s="27">
        <f>IFERROR(IF($B48&lt;&gt;"",($C47+$E$2+$D48)-($C47+$E$2+$D48)*(1-'[1]asv | data'!$F$26/12),0),"")</f>
        <v>3.9257173426140071</v>
      </c>
      <c r="F48" s="26">
        <f>IFERROR(IF($B48&lt;&gt;"",($F47+$E$2+$G48)*(1-'[1]asv | data'!$F$26/12),0),"")</f>
        <v>4169.5135267077485</v>
      </c>
      <c r="G48" s="27">
        <f>IFERROR(IF($B48&lt;&gt;"",$F47*(1+'[1]asv | data'!$B$30/12)-$F47,0),"")</f>
        <v>6.7849741584527692</v>
      </c>
      <c r="H48" s="27">
        <f>IFERROR(IF($B48&lt;&gt;"",($F47+$E$2+$G48)-($F47+$E$2+$G48)*(1-'[1]asv | data'!$F$26/12),0),"")</f>
        <v>3.755942522307123</v>
      </c>
      <c r="I48" s="26">
        <f>IFERROR(IF($B48&lt;&gt;"",($I47+$E$2+$J48)*(1-'[1]asv | data'!$F$26/12),0),"")</f>
        <v>4319.4213787741155</v>
      </c>
      <c r="J48" s="27">
        <f>IFERROR(IF($B48&lt;&gt;"",$I47*(1+'[1]asv | data'!$B$32/12)-$I47,0),"")</f>
        <v>14.045888238863881</v>
      </c>
      <c r="K48" s="27">
        <f>IFERROR(IF($B48&lt;&gt;"",($I47+$E$2+$J48)-($I47+$E$2+$J48)*(1-'[1]asv | data'!$F$26/12),0),"")</f>
        <v>3.8909811239082046</v>
      </c>
      <c r="L48" s="26">
        <f>IFERROR(IF($B48&lt;&gt;"",($L47+$E$2+$M48)*(1-'[1]asv | data'!$F$26/12),0),"")</f>
        <v>4476.3557513611759</v>
      </c>
      <c r="M48" s="27">
        <f>IFERROR(IF($B48&lt;&gt;"",$L47*(1+'[1]asv | data'!$B$34/12)-$L47,0),"")</f>
        <v>21.815363684833756</v>
      </c>
      <c r="N48" s="27">
        <f>IFERROR(IF($B48&lt;&gt;"",($L47+$E$2+$M48)-($L47+$E$2+$M48)*(1-'[1]asv | data'!$F$26/12),0),"")</f>
        <v>4.0323492905863532</v>
      </c>
      <c r="O48" s="26">
        <f>IFERROR(IF(B48&lt;&gt;"",IF(Q47&gt;=$I$2,+O47+P48,+O47+'[1]asv | data'!$F$21+P48),""),"")</f>
        <v>4485.636687873558</v>
      </c>
      <c r="P48" s="27">
        <f>IFERROR(IF($B48&lt;&gt;"",IF(Q48&gt;=$I$2,O47*(1+'[1]asv | simul'!$B$18/12)-O47,$O47*(1+'[1]asv | simul'!$B$18/12)-$O47),""),"")</f>
        <v>8.753765844058762</v>
      </c>
      <c r="Q48" s="27">
        <f>IFERROR(IF(Q47+'[1]asv | data'!$F$21&gt;=$I$2,$I$2,+Q47+'[1]asv | data'!$F$21),"")</f>
        <v>4300</v>
      </c>
      <c r="S48" s="25"/>
      <c r="T48" s="26" t="str">
        <f t="shared" si="0"/>
        <v/>
      </c>
      <c r="U48" s="27" t="str" cm="1">
        <f t="array" ref="U48">IF(S48="","",SUMPRODUCT(($D$6:$D$606)*($B$6:$B$606&lt;=S48*12)*($B$6:$B$606&gt;S47*12)))</f>
        <v/>
      </c>
      <c r="V48" s="27" t="str" cm="1">
        <f t="array" ref="V48">IFERROR(V47+IF(S48="","",SUMPRODUCT(($E$6:$E$606)*($B$6:$B$606&lt;=S48*12)*($B$6:$B$606&gt;S47*12))),"")</f>
        <v/>
      </c>
      <c r="W48" s="27" t="str">
        <f t="shared" si="5"/>
        <v/>
      </c>
      <c r="X48" s="26" t="str">
        <f t="shared" si="1"/>
        <v/>
      </c>
      <c r="Y48" s="27" t="str" cm="1">
        <f t="array" ref="Y48">IF(S48="","",SUMPRODUCT(($G$6:$G$606)*($B$6:$B$606&lt;=S48*12)*($B$6:$B$606&gt;S47*12)))</f>
        <v/>
      </c>
      <c r="Z48" s="27" t="str" cm="1">
        <f t="array" ref="Z48">IFERROR(Z47+IF(S48="","",SUMPRODUCT(($H$6:$H$606)*($B$6:$B$606&lt;=S48*12)*($B$6:$B$606&gt;S47*12))),"")</f>
        <v/>
      </c>
      <c r="AA48" s="27" t="str">
        <f t="shared" si="6"/>
        <v/>
      </c>
      <c r="AB48" s="26" t="str">
        <f t="shared" si="2"/>
        <v/>
      </c>
      <c r="AC48" s="27" t="str" cm="1">
        <f t="array" ref="AC48">IF(S48="","",SUMPRODUCT(($J$6:$J$606)*($B$6:$B$606&lt;=S48*12)*($B$6:$B$606&gt;S47*12)))</f>
        <v/>
      </c>
      <c r="AD48" s="27" t="str" cm="1">
        <f t="array" ref="AD48">IFERROR(AD47+IF(S48="","",SUMPRODUCT(($K$6:$K$606)*($B$6:$B$606&lt;=S48*12)*($B$6:$B$606&gt;S47*12))),"")</f>
        <v/>
      </c>
      <c r="AE48" s="27" t="str">
        <f t="shared" si="7"/>
        <v/>
      </c>
      <c r="AF48" s="26" t="str">
        <f t="shared" si="3"/>
        <v/>
      </c>
      <c r="AG48" s="27" t="str" cm="1">
        <f t="array" ref="AG48">IF(S48="","",SUMPRODUCT(($M$6:$M$606)*($B$6:$B$606&lt;=S48*12)*($B$6:$B$606&gt;S47*12)))</f>
        <v/>
      </c>
      <c r="AH48" s="27" t="str" cm="1">
        <f t="array" ref="AH48">IFERROR(AH47+IF(S48="","",SUMPRODUCT(($N$6:$N$606)*($B$6:$B$606&lt;=S48*12)*($B$6:$B$606&gt;S47*12))),"")</f>
        <v/>
      </c>
      <c r="AI48" s="27" t="str">
        <f t="shared" si="8"/>
        <v/>
      </c>
      <c r="AJ48" s="27" t="str">
        <f>IF(S48="","",+'[1]asv | data'!$F$21*S48*12+'[1]asv | data'!$F$20)</f>
        <v/>
      </c>
      <c r="AK48" s="27" t="str">
        <f t="shared" si="9"/>
        <v/>
      </c>
      <c r="AL48" s="27" t="str">
        <f t="shared" si="10"/>
        <v/>
      </c>
    </row>
    <row r="49" spans="2:38" ht="21" customHeight="1" x14ac:dyDescent="0.35">
      <c r="B49" s="25">
        <v>43</v>
      </c>
      <c r="C49" s="26">
        <f>IFERROR(IF($B49&lt;&gt;"",($C48+$E$2+$D49)*(1-'[1]asv | data'!$F$26/12),0),"")</f>
        <v>4465.8020328837674</v>
      </c>
      <c r="D49" s="27">
        <f>IFERROR(IF($B49&lt;&gt;"",$C48*(1+'[1]asv | data'!$F$22/12)-$C48,0),"")</f>
        <v>16.342434154189505</v>
      </c>
      <c r="E49" s="27">
        <f>IFERROR(IF($B49&lt;&gt;"",($C48+$E$2+$D49)-($C48+$E$2+$D49)*(1-'[1]asv | data'!$F$26/12),0),"")</f>
        <v>4.0228423877442765</v>
      </c>
      <c r="F49" s="26">
        <f>IFERROR(IF($B49&lt;&gt;"",($F48+$E$2+$G49)*(1-'[1]asv | data'!$F$26/12),0),"")</f>
        <v>4268.1179494746011</v>
      </c>
      <c r="G49" s="27">
        <f>IFERROR(IF($B49&lt;&gt;"",$F48*(1+'[1]asv | data'!$B$30/12)-$F48,0),"")</f>
        <v>6.9491892111800553</v>
      </c>
      <c r="H49" s="27">
        <f>IFERROR(IF($B49&lt;&gt;"",($F48+$E$2+$G49)-($F48+$E$2+$G49)*(1-'[1]asv | data'!$F$26/12),0),"")</f>
        <v>3.8447664443274334</v>
      </c>
      <c r="I49" s="26">
        <f>IFERROR(IF($B49&lt;&gt;"",($I48+$E$2+$J49)*(1-'[1]asv | data'!$F$26/12),0),"")</f>
        <v>4425.333062531663</v>
      </c>
      <c r="J49" s="27">
        <f>IFERROR(IF($B49&lt;&gt;"",$I48*(1+'[1]asv | data'!$B$32/12)-$I48,0),"")</f>
        <v>14.398071262580743</v>
      </c>
      <c r="K49" s="27">
        <f>IFERROR(IF($B49&lt;&gt;"",($I48+$E$2+$J49)-($I48+$E$2+$J49)*(1-'[1]asv | data'!$F$26/12),0),"")</f>
        <v>3.9863875050332354</v>
      </c>
      <c r="L49" s="26">
        <f>IFERROR(IF($B49&lt;&gt;"",($L48+$E$2+$M49)*(1-'[1]asv | data'!$F$26/12),0),"")</f>
        <v>4590.1027163408744</v>
      </c>
      <c r="M49" s="27">
        <f>IFERROR(IF($B49&lt;&gt;"",$L48*(1+'[1]asv | data'!$B$34/12)-$L48,0),"")</f>
        <v>22.381778756805033</v>
      </c>
      <c r="N49" s="27">
        <f>IFERROR(IF($B49&lt;&gt;"",($L48+$E$2+$M49)-($L48+$E$2+$M49)*(1-'[1]asv | data'!$F$26/12),0),"")</f>
        <v>4.1348137771065012</v>
      </c>
      <c r="O49" s="26">
        <f>IFERROR(IF(B49&lt;&gt;"",IF(Q48&gt;=$I$2,+O48+P49,+O48+'[1]asv | data'!$F$21+P49),""),"")</f>
        <v>4594.6079612493049</v>
      </c>
      <c r="P49" s="27">
        <f>IFERROR(IF($B49&lt;&gt;"",IF(Q49&gt;=$I$2,O48*(1+'[1]asv | simul'!$B$18/12)-O48,$O48*(1+'[1]asv | simul'!$B$18/12)-$O48),""),"")</f>
        <v>8.9712733757469323</v>
      </c>
      <c r="Q49" s="27">
        <f>IFERROR(IF(Q48+'[1]asv | data'!$F$21&gt;=$I$2,$I$2,+Q48+'[1]asv | data'!$F$21),"")</f>
        <v>4400</v>
      </c>
      <c r="S49" s="25"/>
      <c r="T49" s="26" t="str">
        <f t="shared" si="0"/>
        <v/>
      </c>
      <c r="U49" s="27" t="str" cm="1">
        <f t="array" ref="U49">IF(S49="","",SUMPRODUCT(($D$6:$D$606)*($B$6:$B$606&lt;=S49*12)*($B$6:$B$606&gt;S48*12)))</f>
        <v/>
      </c>
      <c r="V49" s="27" t="str" cm="1">
        <f t="array" ref="V49">IFERROR(V48+IF(S49="","",SUMPRODUCT(($E$6:$E$606)*($B$6:$B$606&lt;=S49*12)*($B$6:$B$606&gt;S48*12))),"")</f>
        <v/>
      </c>
      <c r="W49" s="27" t="str">
        <f t="shared" si="5"/>
        <v/>
      </c>
      <c r="X49" s="26" t="str">
        <f t="shared" si="1"/>
        <v/>
      </c>
      <c r="Y49" s="27" t="str" cm="1">
        <f t="array" ref="Y49">IF(S49="","",SUMPRODUCT(($G$6:$G$606)*($B$6:$B$606&lt;=S49*12)*($B$6:$B$606&gt;S48*12)))</f>
        <v/>
      </c>
      <c r="Z49" s="27" t="str" cm="1">
        <f t="array" ref="Z49">IFERROR(Z48+IF(S49="","",SUMPRODUCT(($H$6:$H$606)*($B$6:$B$606&lt;=S49*12)*($B$6:$B$606&gt;S48*12))),"")</f>
        <v/>
      </c>
      <c r="AA49" s="27" t="str">
        <f t="shared" si="6"/>
        <v/>
      </c>
      <c r="AB49" s="26" t="str">
        <f t="shared" si="2"/>
        <v/>
      </c>
      <c r="AC49" s="27" t="str" cm="1">
        <f t="array" ref="AC49">IF(S49="","",SUMPRODUCT(($J$6:$J$606)*($B$6:$B$606&lt;=S49*12)*($B$6:$B$606&gt;S48*12)))</f>
        <v/>
      </c>
      <c r="AD49" s="27" t="str" cm="1">
        <f t="array" ref="AD49">IFERROR(AD48+IF(S49="","",SUMPRODUCT(($K$6:$K$606)*($B$6:$B$606&lt;=S49*12)*($B$6:$B$606&gt;S48*12))),"")</f>
        <v/>
      </c>
      <c r="AE49" s="27" t="str">
        <f t="shared" si="7"/>
        <v/>
      </c>
      <c r="AF49" s="26" t="str">
        <f t="shared" si="3"/>
        <v/>
      </c>
      <c r="AG49" s="27" t="str" cm="1">
        <f t="array" ref="AG49">IF(S49="","",SUMPRODUCT(($M$6:$M$606)*($B$6:$B$606&lt;=S49*12)*($B$6:$B$606&gt;S48*12)))</f>
        <v/>
      </c>
      <c r="AH49" s="27" t="str" cm="1">
        <f t="array" ref="AH49">IFERROR(AH48+IF(S49="","",SUMPRODUCT(($N$6:$N$606)*($B$6:$B$606&lt;=S49*12)*($B$6:$B$606&gt;S48*12))),"")</f>
        <v/>
      </c>
      <c r="AI49" s="27" t="str">
        <f t="shared" si="8"/>
        <v/>
      </c>
      <c r="AJ49" s="27" t="str">
        <f>IF(S49="","",+'[1]asv | data'!$F$21*S49*12+'[1]asv | data'!$F$20)</f>
        <v/>
      </c>
      <c r="AK49" s="27" t="str">
        <f t="shared" si="9"/>
        <v/>
      </c>
      <c r="AL49" s="27" t="str">
        <f t="shared" si="10"/>
        <v/>
      </c>
    </row>
    <row r="50" spans="2:38" ht="21" customHeight="1" x14ac:dyDescent="0.35">
      <c r="B50" s="25">
        <v>44</v>
      </c>
      <c r="C50" s="26">
        <f>IFERROR(IF($B50&lt;&gt;"",($C49+$E$2+$D50)*(1-'[1]asv | data'!$F$26/12),0),"")</f>
        <v>4573.9285465956245</v>
      </c>
      <c r="D50" s="27">
        <f>IFERROR(IF($B50&lt;&gt;"",$C49*(1+'[1]asv | data'!$F$22/12)-$C49,0),"")</f>
        <v>16.746757623313897</v>
      </c>
      <c r="E50" s="27">
        <f>IFERROR(IF($B50&lt;&gt;"",($C49+$E$2+$D50)-($C49+$E$2+$D50)*(1-'[1]asv | data'!$F$26/12),0),"")</f>
        <v>4.1202439114567824</v>
      </c>
      <c r="F50" s="26">
        <f>IFERROR(IF($B50&lt;&gt;"",($F49+$E$2+$G50)*(1-'[1]asv | data'!$F$26/12),0),"")</f>
        <v>4366.7978210589408</v>
      </c>
      <c r="G50" s="27">
        <f>IFERROR(IF($B50&lt;&gt;"",$F49*(1+'[1]asv | data'!$B$30/12)-$F49,0),"")</f>
        <v>7.1135299157913323</v>
      </c>
      <c r="H50" s="27">
        <f>IFERROR(IF($B50&lt;&gt;"",($F49+$E$2+$G50)-($F49+$E$2+$G50)*(1-'[1]asv | data'!$F$26/12),0),"")</f>
        <v>3.9336583314516247</v>
      </c>
      <c r="I50" s="26">
        <f>IFERROR(IF($B50&lt;&gt;"",($I49+$E$2+$J50)*(1-'[1]asv | data'!$F$26/12),0),"")</f>
        <v>4531.5021469846361</v>
      </c>
      <c r="J50" s="27">
        <f>IFERROR(IF($B50&lt;&gt;"",$I49*(1+'[1]asv | data'!$B$32/12)-$I49,0),"")</f>
        <v>14.751110208439059</v>
      </c>
      <c r="K50" s="27">
        <f>IFERROR(IF($B50&lt;&gt;"",($I49+$E$2+$J50)-($I49+$E$2+$J50)*(1-'[1]asv | data'!$F$26/12),0),"")</f>
        <v>4.0820257554660202</v>
      </c>
      <c r="L50" s="26">
        <f>IFERROR(IF($B50&lt;&gt;"",($L49+$E$2+$M50)*(1-'[1]asv | data'!$F$26/12),0),"")</f>
        <v>4704.3155320156475</v>
      </c>
      <c r="M50" s="27">
        <f>IFERROR(IF($B50&lt;&gt;"",$L49*(1+'[1]asv | data'!$B$34/12)-$L49,0),"")</f>
        <v>22.95051358170349</v>
      </c>
      <c r="N50" s="27">
        <f>IFERROR(IF($B50&lt;&gt;"",($L49+$E$2+$M50)-($L49+$E$2+$M50)*(1-'[1]asv | data'!$F$26/12),0),"")</f>
        <v>4.237697906930407</v>
      </c>
      <c r="O50" s="26">
        <f>IFERROR(IF(B50&lt;&gt;"",IF(Q49&gt;=$I$2,+O49+P50,+O49+'[1]asv | data'!$F$21+P50),""),"")</f>
        <v>4703.7971771718039</v>
      </c>
      <c r="P50" s="27">
        <f>IFERROR(IF($B50&lt;&gt;"",IF(Q50&gt;=$I$2,O49*(1+'[1]asv | simul'!$B$18/12)-O49,$O49*(1+'[1]asv | simul'!$B$18/12)-$O49),""),"")</f>
        <v>9.1892159224989882</v>
      </c>
      <c r="Q50" s="27">
        <f>IFERROR(IF(Q49+'[1]asv | data'!$F$21&gt;=$I$2,$I$2,+Q49+'[1]asv | data'!$F$21),"")</f>
        <v>4500</v>
      </c>
      <c r="S50" s="25"/>
      <c r="T50" s="26" t="str">
        <f t="shared" si="0"/>
        <v/>
      </c>
      <c r="U50" s="27" t="str" cm="1">
        <f t="array" ref="U50">IF(S50="","",SUMPRODUCT(($D$6:$D$606)*($B$6:$B$606&lt;=S50*12)*($B$6:$B$606&gt;S49*12)))</f>
        <v/>
      </c>
      <c r="V50" s="27" t="str" cm="1">
        <f t="array" ref="V50">IFERROR(V49+IF(S50="","",SUMPRODUCT(($E$6:$E$606)*($B$6:$B$606&lt;=S50*12)*($B$6:$B$606&gt;S49*12))),"")</f>
        <v/>
      </c>
      <c r="W50" s="27" t="str">
        <f t="shared" si="5"/>
        <v/>
      </c>
      <c r="X50" s="26" t="str">
        <f t="shared" si="1"/>
        <v/>
      </c>
      <c r="Y50" s="27" t="str" cm="1">
        <f t="array" ref="Y50">IF(S50="","",SUMPRODUCT(($G$6:$G$606)*($B$6:$B$606&lt;=S50*12)*($B$6:$B$606&gt;S49*12)))</f>
        <v/>
      </c>
      <c r="Z50" s="27" t="str" cm="1">
        <f t="array" ref="Z50">IFERROR(Z49+IF(S50="","",SUMPRODUCT(($H$6:$H$606)*($B$6:$B$606&lt;=S50*12)*($B$6:$B$606&gt;S49*12))),"")</f>
        <v/>
      </c>
      <c r="AA50" s="27" t="str">
        <f t="shared" si="6"/>
        <v/>
      </c>
      <c r="AB50" s="26" t="str">
        <f t="shared" si="2"/>
        <v/>
      </c>
      <c r="AC50" s="27" t="str" cm="1">
        <f t="array" ref="AC50">IF(S50="","",SUMPRODUCT(($J$6:$J$606)*($B$6:$B$606&lt;=S50*12)*($B$6:$B$606&gt;S49*12)))</f>
        <v/>
      </c>
      <c r="AD50" s="27" t="str" cm="1">
        <f t="array" ref="AD50">IFERROR(AD49+IF(S50="","",SUMPRODUCT(($K$6:$K$606)*($B$6:$B$606&lt;=S50*12)*($B$6:$B$606&gt;S49*12))),"")</f>
        <v/>
      </c>
      <c r="AE50" s="27" t="str">
        <f t="shared" si="7"/>
        <v/>
      </c>
      <c r="AF50" s="26" t="str">
        <f t="shared" si="3"/>
        <v/>
      </c>
      <c r="AG50" s="27" t="str" cm="1">
        <f t="array" ref="AG50">IF(S50="","",SUMPRODUCT(($M$6:$M$606)*($B$6:$B$606&lt;=S50*12)*($B$6:$B$606&gt;S49*12)))</f>
        <v/>
      </c>
      <c r="AH50" s="27" t="str" cm="1">
        <f t="array" ref="AH50">IFERROR(AH49+IF(S50="","",SUMPRODUCT(($N$6:$N$606)*($B$6:$B$606&lt;=S50*12)*($B$6:$B$606&gt;S49*12))),"")</f>
        <v/>
      </c>
      <c r="AI50" s="27" t="str">
        <f t="shared" si="8"/>
        <v/>
      </c>
      <c r="AJ50" s="27" t="str">
        <f>IF(S50="","",+'[1]asv | data'!$F$21*S50*12+'[1]asv | data'!$F$20)</f>
        <v/>
      </c>
      <c r="AK50" s="27" t="str">
        <f t="shared" si="9"/>
        <v/>
      </c>
      <c r="AL50" s="27" t="str">
        <f t="shared" si="10"/>
        <v/>
      </c>
    </row>
    <row r="51" spans="2:38" ht="21" customHeight="1" x14ac:dyDescent="0.35">
      <c r="B51" s="25">
        <v>45</v>
      </c>
      <c r="C51" s="26">
        <f>IFERROR(IF($B51&lt;&gt;"",($C50+$E$2+$D51)*(1-'[1]asv | data'!$F$26/12),0),"")</f>
        <v>4682.3628559445769</v>
      </c>
      <c r="D51" s="27">
        <f>IFERROR(IF($B51&lt;&gt;"",$C50*(1+'[1]asv | data'!$F$22/12)-$C50,0),"")</f>
        <v>17.152232049733357</v>
      </c>
      <c r="E51" s="27">
        <f>IFERROR(IF($B51&lt;&gt;"",($C50+$E$2+$D51)-($C50+$E$2+$D51)*(1-'[1]asv | data'!$F$26/12),0),"")</f>
        <v>4.2179227007809459</v>
      </c>
      <c r="F51" s="26">
        <f>IFERROR(IF($B51&lt;&gt;"",($F50+$E$2+$G51)*(1-'[1]asv | data'!$F$26/12),0),"")</f>
        <v>4465.5531991916878</v>
      </c>
      <c r="G51" s="27">
        <f>IFERROR(IF($B51&lt;&gt;"",$F50*(1+'[1]asv | data'!$B$30/12)-$F50,0),"")</f>
        <v>7.2779963684315589</v>
      </c>
      <c r="H51" s="27">
        <f>IFERROR(IF($B51&lt;&gt;"",($F50+$E$2+$G51)-($F50+$E$2+$G51)*(1-'[1]asv | data'!$F$26/12),0),"")</f>
        <v>4.0226182356846039</v>
      </c>
      <c r="I51" s="26">
        <f>IFERROR(IF($B51&lt;&gt;"",($I50+$E$2+$J51)*(1-'[1]asv | data'!$F$26/12),0),"")</f>
        <v>4637.9292577025253</v>
      </c>
      <c r="J51" s="27">
        <f>IFERROR(IF($B51&lt;&gt;"",$I50*(1+'[1]asv | data'!$B$32/12)-$I50,0),"")</f>
        <v>15.105007156616011</v>
      </c>
      <c r="K51" s="27">
        <f>IFERROR(IF($B51&lt;&gt;"",($I50+$E$2+$J51)-($I50+$E$2+$J51)*(1-'[1]asv | data'!$F$26/12),0),"")</f>
        <v>4.1778964387267479</v>
      </c>
      <c r="L51" s="26">
        <f>IFERROR(IF($B51&lt;&gt;"",($L50+$E$2+$M51)*(1-'[1]asv | data'!$F$26/12),0),"")</f>
        <v>4818.9961062770171</v>
      </c>
      <c r="M51" s="27">
        <f>IFERROR(IF($B51&lt;&gt;"",$L50*(1+'[1]asv | data'!$B$34/12)-$L50,0),"")</f>
        <v>23.521577660078037</v>
      </c>
      <c r="N51" s="27">
        <f>IFERROR(IF($B51&lt;&gt;"",($L50+$E$2+$M51)-($L50+$E$2+$M51)*(1-'[1]asv | data'!$F$26/12),0),"")</f>
        <v>4.3410033987083807</v>
      </c>
      <c r="O51" s="26">
        <f>IFERROR(IF(B51&lt;&gt;"",IF(Q50&gt;=$I$2,+O50+P51,+O50+'[1]asv | data'!$F$21+P51),""),"")</f>
        <v>4813.2047715261479</v>
      </c>
      <c r="P51" s="27">
        <f>IFERROR(IF($B51&lt;&gt;"",IF(Q51&gt;=$I$2,O50*(1+'[1]asv | simul'!$B$18/12)-O50,$O50*(1+'[1]asv | simul'!$B$18/12)-$O50),""),"")</f>
        <v>9.407594354343928</v>
      </c>
      <c r="Q51" s="27">
        <f>IFERROR(IF(Q50+'[1]asv | data'!$F$21&gt;=$I$2,$I$2,+Q50+'[1]asv | data'!$F$21),"")</f>
        <v>4600</v>
      </c>
      <c r="S51" s="25"/>
      <c r="T51" s="26" t="str">
        <f t="shared" si="0"/>
        <v/>
      </c>
      <c r="U51" s="27" t="str" cm="1">
        <f t="array" ref="U51">IF(S51="","",SUMPRODUCT(($D$6:$D$606)*($B$6:$B$606&lt;=S51*12)*($B$6:$B$606&gt;S50*12)))</f>
        <v/>
      </c>
      <c r="V51" s="27" t="str" cm="1">
        <f t="array" ref="V51">IFERROR(V50+IF(S51="","",SUMPRODUCT(($E$6:$E$606)*($B$6:$B$606&lt;=S51*12)*($B$6:$B$606&gt;S50*12))),"")</f>
        <v/>
      </c>
      <c r="W51" s="27" t="str">
        <f t="shared" si="5"/>
        <v/>
      </c>
      <c r="X51" s="26" t="str">
        <f t="shared" si="1"/>
        <v/>
      </c>
      <c r="Y51" s="27" t="str" cm="1">
        <f t="array" ref="Y51">IF(S51="","",SUMPRODUCT(($G$6:$G$606)*($B$6:$B$606&lt;=S51*12)*($B$6:$B$606&gt;S50*12)))</f>
        <v/>
      </c>
      <c r="Z51" s="27" t="str" cm="1">
        <f t="array" ref="Z51">IFERROR(Z50+IF(S51="","",SUMPRODUCT(($H$6:$H$606)*($B$6:$B$606&lt;=S51*12)*($B$6:$B$606&gt;S50*12))),"")</f>
        <v/>
      </c>
      <c r="AA51" s="27" t="str">
        <f t="shared" si="6"/>
        <v/>
      </c>
      <c r="AB51" s="26" t="str">
        <f t="shared" si="2"/>
        <v/>
      </c>
      <c r="AC51" s="27" t="str" cm="1">
        <f t="array" ref="AC51">IF(S51="","",SUMPRODUCT(($J$6:$J$606)*($B$6:$B$606&lt;=S51*12)*($B$6:$B$606&gt;S50*12)))</f>
        <v/>
      </c>
      <c r="AD51" s="27" t="str" cm="1">
        <f t="array" ref="AD51">IFERROR(AD50+IF(S51="","",SUMPRODUCT(($K$6:$K$606)*($B$6:$B$606&lt;=S51*12)*($B$6:$B$606&gt;S50*12))),"")</f>
        <v/>
      </c>
      <c r="AE51" s="27" t="str">
        <f t="shared" si="7"/>
        <v/>
      </c>
      <c r="AF51" s="26" t="str">
        <f t="shared" si="3"/>
        <v/>
      </c>
      <c r="AG51" s="27" t="str" cm="1">
        <f t="array" ref="AG51">IF(S51="","",SUMPRODUCT(($M$6:$M$606)*($B$6:$B$606&lt;=S51*12)*($B$6:$B$606&gt;S50*12)))</f>
        <v/>
      </c>
      <c r="AH51" s="27" t="str" cm="1">
        <f t="array" ref="AH51">IFERROR(AH50+IF(S51="","",SUMPRODUCT(($N$6:$N$606)*($B$6:$B$606&lt;=S51*12)*($B$6:$B$606&gt;S50*12))),"")</f>
        <v/>
      </c>
      <c r="AI51" s="27" t="str">
        <f t="shared" si="8"/>
        <v/>
      </c>
      <c r="AJ51" s="27" t="str">
        <f>IF(S51="","",+'[1]asv | data'!$F$21*S51*12+'[1]asv | data'!$F$20)</f>
        <v/>
      </c>
      <c r="AK51" s="27" t="str">
        <f t="shared" si="9"/>
        <v/>
      </c>
      <c r="AL51" s="27" t="str">
        <f t="shared" si="10"/>
        <v/>
      </c>
    </row>
    <row r="52" spans="2:38" ht="21" customHeight="1" x14ac:dyDescent="0.35">
      <c r="B52" s="25">
        <v>46</v>
      </c>
      <c r="C52" s="26">
        <f>IFERROR(IF($B52&lt;&gt;"",($C51+$E$2+$D52)*(1-'[1]asv | data'!$F$26/12),0),"")</f>
        <v>4791.1058371093795</v>
      </c>
      <c r="D52" s="27">
        <f>IFERROR(IF($B52&lt;&gt;"",$C51*(1+'[1]asv | data'!$F$22/12)-$C51,0),"")</f>
        <v>17.558860709791588</v>
      </c>
      <c r="E52" s="27">
        <f>IFERROR(IF($B52&lt;&gt;"",($C51+$E$2+$D52)-($C51+$E$2+$D52)*(1-'[1]asv | data'!$F$26/12),0),"")</f>
        <v>4.3158795449890022</v>
      </c>
      <c r="F52" s="26">
        <f>IFERROR(IF($B52&lt;&gt;"",($F51+$E$2+$G52)*(1-'[1]asv | data'!$F$26/12),0),"")</f>
        <v>4564.3841416479363</v>
      </c>
      <c r="G52" s="27">
        <f>IFERROR(IF($B52&lt;&gt;"",$F51*(1+'[1]asv | data'!$B$30/12)-$F51,0),"")</f>
        <v>7.4425886653198177</v>
      </c>
      <c r="H52" s="27">
        <f>IFERROR(IF($B52&lt;&gt;"",($F51+$E$2+$G52)-($F51+$E$2+$G52)*(1-'[1]asv | data'!$F$26/12),0),"")</f>
        <v>4.1116462090712957</v>
      </c>
      <c r="I52" s="26">
        <f>IFERROR(IF($B52&lt;&gt;"",($I51+$E$2+$J52)*(1-'[1]asv | data'!$F$26/12),0),"")</f>
        <v>4744.6150217751619</v>
      </c>
      <c r="J52" s="27">
        <f>IFERROR(IF($B52&lt;&gt;"",$I51*(1+'[1]asv | data'!$B$32/12)-$I51,0),"")</f>
        <v>15.459764192341936</v>
      </c>
      <c r="K52" s="27">
        <f>IFERROR(IF($B52&lt;&gt;"",($I51+$E$2+$J52)-($I51+$E$2+$J52)*(1-'[1]asv | data'!$F$26/12),0),"")</f>
        <v>4.2740001197053061</v>
      </c>
      <c r="L52" s="26">
        <f>IFERROR(IF($B52&lt;&gt;"",($L51+$E$2+$M52)*(1-'[1]asv | data'!$F$26/12),0),"")</f>
        <v>4934.1463548302745</v>
      </c>
      <c r="M52" s="27">
        <f>IFERROR(IF($B52&lt;&gt;"",$L51*(1+'[1]asv | data'!$B$34/12)-$L51,0),"")</f>
        <v>24.094980531384863</v>
      </c>
      <c r="N52" s="27">
        <f>IFERROR(IF($B52&lt;&gt;"",($L51+$E$2+$M52)-($L51+$E$2+$M52)*(1-'[1]asv | data'!$F$26/12),0),"")</f>
        <v>4.4447319781274928</v>
      </c>
      <c r="O52" s="26">
        <f>IFERROR(IF(B52&lt;&gt;"",IF(Q51&gt;=$I$2,+O51+P52,+O51+'[1]asv | data'!$F$21+P52),""),"")</f>
        <v>4922.8311810692003</v>
      </c>
      <c r="P52" s="27">
        <f>IFERROR(IF($B52&lt;&gt;"",IF(Q52&gt;=$I$2,O51*(1+'[1]asv | simul'!$B$18/12)-O51,$O51*(1+'[1]asv | simul'!$B$18/12)-$O51),""),"")</f>
        <v>9.6264095430524321</v>
      </c>
      <c r="Q52" s="27">
        <f>IFERROR(IF(Q51+'[1]asv | data'!$F$21&gt;=$I$2,$I$2,+Q51+'[1]asv | data'!$F$21),"")</f>
        <v>4700</v>
      </c>
      <c r="S52" s="25"/>
      <c r="T52" s="26" t="str">
        <f t="shared" si="0"/>
        <v/>
      </c>
      <c r="U52" s="27" t="str" cm="1">
        <f t="array" ref="U52">IF(S52="","",SUMPRODUCT(($D$6:$D$606)*($B$6:$B$606&lt;=S52*12)*($B$6:$B$606&gt;S51*12)))</f>
        <v/>
      </c>
      <c r="V52" s="27" t="str" cm="1">
        <f t="array" ref="V52">IFERROR(V51+IF(S52="","",SUMPRODUCT(($E$6:$E$606)*($B$6:$B$606&lt;=S52*12)*($B$6:$B$606&gt;S51*12))),"")</f>
        <v/>
      </c>
      <c r="W52" s="27" t="str">
        <f t="shared" si="5"/>
        <v/>
      </c>
      <c r="X52" s="26" t="str">
        <f t="shared" si="1"/>
        <v/>
      </c>
      <c r="Y52" s="27" t="str" cm="1">
        <f t="array" ref="Y52">IF(S52="","",SUMPRODUCT(($G$6:$G$606)*($B$6:$B$606&lt;=S52*12)*($B$6:$B$606&gt;S51*12)))</f>
        <v/>
      </c>
      <c r="Z52" s="27" t="str" cm="1">
        <f t="array" ref="Z52">IFERROR(Z51+IF(S52="","",SUMPRODUCT(($H$6:$H$606)*($B$6:$B$606&lt;=S52*12)*($B$6:$B$606&gt;S51*12))),"")</f>
        <v/>
      </c>
      <c r="AA52" s="27" t="str">
        <f t="shared" si="6"/>
        <v/>
      </c>
      <c r="AB52" s="26" t="str">
        <f t="shared" si="2"/>
        <v/>
      </c>
      <c r="AC52" s="27" t="str" cm="1">
        <f t="array" ref="AC52">IF(S52="","",SUMPRODUCT(($J$6:$J$606)*($B$6:$B$606&lt;=S52*12)*($B$6:$B$606&gt;S51*12)))</f>
        <v/>
      </c>
      <c r="AD52" s="27" t="str" cm="1">
        <f t="array" ref="AD52">IFERROR(AD51+IF(S52="","",SUMPRODUCT(($K$6:$K$606)*($B$6:$B$606&lt;=S52*12)*($B$6:$B$606&gt;S51*12))),"")</f>
        <v/>
      </c>
      <c r="AE52" s="27" t="str">
        <f t="shared" si="7"/>
        <v/>
      </c>
      <c r="AF52" s="26" t="str">
        <f t="shared" si="3"/>
        <v/>
      </c>
      <c r="AG52" s="27" t="str" cm="1">
        <f t="array" ref="AG52">IF(S52="","",SUMPRODUCT(($M$6:$M$606)*($B$6:$B$606&lt;=S52*12)*($B$6:$B$606&gt;S51*12)))</f>
        <v/>
      </c>
      <c r="AH52" s="27" t="str" cm="1">
        <f t="array" ref="AH52">IFERROR(AH51+IF(S52="","",SUMPRODUCT(($N$6:$N$606)*($B$6:$B$606&lt;=S52*12)*($B$6:$B$606&gt;S51*12))),"")</f>
        <v/>
      </c>
      <c r="AI52" s="27" t="str">
        <f t="shared" si="8"/>
        <v/>
      </c>
      <c r="AJ52" s="27" t="str">
        <f>IF(S52="","",+'[1]asv | data'!$F$21*S52*12+'[1]asv | data'!$F$20)</f>
        <v/>
      </c>
      <c r="AK52" s="27" t="str">
        <f t="shared" si="9"/>
        <v/>
      </c>
      <c r="AL52" s="27" t="str">
        <f t="shared" si="10"/>
        <v/>
      </c>
    </row>
    <row r="53" spans="2:38" ht="21" customHeight="1" x14ac:dyDescent="0.35">
      <c r="B53" s="25">
        <v>47</v>
      </c>
      <c r="C53" s="26">
        <f>IFERROR(IF($B53&lt;&gt;"",($C52+$E$2+$D53)*(1-'[1]asv | data'!$F$26/12),0),"")</f>
        <v>4900.1583687629409</v>
      </c>
      <c r="D53" s="27">
        <f>IFERROR(IF($B53&lt;&gt;"",$C52*(1+'[1]asv | data'!$F$22/12)-$C52,0),"")</f>
        <v>17.966646889160074</v>
      </c>
      <c r="E53" s="27">
        <f>IFERROR(IF($B53&lt;&gt;"",($C52+$E$2+$D53)-($C52+$E$2+$D53)*(1-'[1]asv | data'!$F$26/12),0),"")</f>
        <v>4.4141152355987288</v>
      </c>
      <c r="F53" s="26">
        <f>IFERROR(IF($B53&lt;&gt;"",($F52+$E$2+$G53)*(1-'[1]asv | data'!$F$26/12),0),"")</f>
        <v>4663.2907062469876</v>
      </c>
      <c r="G53" s="27">
        <f>IFERROR(IF($B53&lt;&gt;"",$F52*(1+'[1]asv | data'!$B$30/12)-$F52,0),"")</f>
        <v>7.607306902747041</v>
      </c>
      <c r="H53" s="27">
        <f>IFERROR(IF($B53&lt;&gt;"",($F52+$E$2+$G53)-($F52+$E$2+$G53)*(1-'[1]asv | data'!$F$26/12),0),"")</f>
        <v>4.2007423036957334</v>
      </c>
      <c r="I53" s="26">
        <f>IFERROR(IF($B53&lt;&gt;"",($I52+$E$2+$J53)*(1-'[1]asv | data'!$F$26/12),0),"")</f>
        <v>4851.5600678164164</v>
      </c>
      <c r="J53" s="27">
        <f>IFERROR(IF($B53&lt;&gt;"",$I52*(1+'[1]asv | data'!$B$32/12)-$I52,0),"")</f>
        <v>15.815383405917601</v>
      </c>
      <c r="K53" s="27">
        <f>IFERROR(IF($B53&lt;&gt;"",($I52+$E$2+$J53)-($I52+$E$2+$J53)*(1-'[1]asv | data'!$F$26/12),0),"")</f>
        <v>4.3703373646631007</v>
      </c>
      <c r="L53" s="26">
        <f>IFERROR(IF($B53&lt;&gt;"",($L52+$E$2+$M53)*(1-'[1]asv | data'!$F$26/12),0),"")</f>
        <v>5049.7682012264813</v>
      </c>
      <c r="M53" s="27">
        <f>IFERROR(IF($B53&lt;&gt;"",$L52*(1+'[1]asv | data'!$B$34/12)-$L52,0),"")</f>
        <v>24.670731774151136</v>
      </c>
      <c r="N53" s="27">
        <f>IFERROR(IF($B53&lt;&gt;"",($L52+$E$2+$M53)-($L52+$E$2+$M53)*(1-'[1]asv | data'!$F$26/12),0),"")</f>
        <v>4.5488853779443161</v>
      </c>
      <c r="O53" s="26">
        <f>IFERROR(IF(B53&lt;&gt;"",IF(Q52&gt;=$I$2,+O52+P53,+O52+'[1]asv | data'!$F$21+P53),""),"")</f>
        <v>5032.676843431339</v>
      </c>
      <c r="P53" s="27">
        <f>IFERROR(IF($B53&lt;&gt;"",IF(Q53&gt;=$I$2,O52*(1+'[1]asv | simul'!$B$18/12)-O52,$O52*(1+'[1]asv | simul'!$B$18/12)-$O52),""),"")</f>
        <v>9.8456623621386825</v>
      </c>
      <c r="Q53" s="27">
        <f>IFERROR(IF(Q52+'[1]asv | data'!$F$21&gt;=$I$2,$I$2,+Q52+'[1]asv | data'!$F$21),"")</f>
        <v>4800</v>
      </c>
      <c r="S53" s="25"/>
      <c r="T53" s="26" t="str">
        <f t="shared" si="0"/>
        <v/>
      </c>
      <c r="U53" s="27" t="str" cm="1">
        <f t="array" ref="U53">IF(S53="","",SUMPRODUCT(($D$6:$D$606)*($B$6:$B$606&lt;=S53*12)*($B$6:$B$606&gt;S52*12)))</f>
        <v/>
      </c>
      <c r="V53" s="27" t="str" cm="1">
        <f t="array" ref="V53">IFERROR(V52+IF(S53="","",SUMPRODUCT(($E$6:$E$606)*($B$6:$B$606&lt;=S53*12)*($B$6:$B$606&gt;S52*12))),"")</f>
        <v/>
      </c>
      <c r="W53" s="27" t="str">
        <f t="shared" si="5"/>
        <v/>
      </c>
      <c r="X53" s="26" t="str">
        <f t="shared" si="1"/>
        <v/>
      </c>
      <c r="Y53" s="27" t="str" cm="1">
        <f t="array" ref="Y53">IF(S53="","",SUMPRODUCT(($G$6:$G$606)*($B$6:$B$606&lt;=S53*12)*($B$6:$B$606&gt;S52*12)))</f>
        <v/>
      </c>
      <c r="Z53" s="27" t="str" cm="1">
        <f t="array" ref="Z53">IFERROR(Z52+IF(S53="","",SUMPRODUCT(($H$6:$H$606)*($B$6:$B$606&lt;=S53*12)*($B$6:$B$606&gt;S52*12))),"")</f>
        <v/>
      </c>
      <c r="AA53" s="27" t="str">
        <f t="shared" si="6"/>
        <v/>
      </c>
      <c r="AB53" s="26" t="str">
        <f t="shared" si="2"/>
        <v/>
      </c>
      <c r="AC53" s="27" t="str" cm="1">
        <f t="array" ref="AC53">IF(S53="","",SUMPRODUCT(($J$6:$J$606)*($B$6:$B$606&lt;=S53*12)*($B$6:$B$606&gt;S52*12)))</f>
        <v/>
      </c>
      <c r="AD53" s="27" t="str" cm="1">
        <f t="array" ref="AD53">IFERROR(AD52+IF(S53="","",SUMPRODUCT(($K$6:$K$606)*($B$6:$B$606&lt;=S53*12)*($B$6:$B$606&gt;S52*12))),"")</f>
        <v/>
      </c>
      <c r="AE53" s="27" t="str">
        <f t="shared" si="7"/>
        <v/>
      </c>
      <c r="AF53" s="26" t="str">
        <f t="shared" si="3"/>
        <v/>
      </c>
      <c r="AG53" s="27" t="str" cm="1">
        <f t="array" ref="AG53">IF(S53="","",SUMPRODUCT(($M$6:$M$606)*($B$6:$B$606&lt;=S53*12)*($B$6:$B$606&gt;S52*12)))</f>
        <v/>
      </c>
      <c r="AH53" s="27" t="str" cm="1">
        <f t="array" ref="AH53">IFERROR(AH52+IF(S53="","",SUMPRODUCT(($N$6:$N$606)*($B$6:$B$606&lt;=S53*12)*($B$6:$B$606&gt;S52*12))),"")</f>
        <v/>
      </c>
      <c r="AI53" s="27" t="str">
        <f t="shared" si="8"/>
        <v/>
      </c>
      <c r="AJ53" s="27" t="str">
        <f>IF(S53="","",+'[1]asv | data'!$F$21*S53*12+'[1]asv | data'!$F$20)</f>
        <v/>
      </c>
      <c r="AK53" s="27" t="str">
        <f t="shared" si="9"/>
        <v/>
      </c>
      <c r="AL53" s="27" t="str">
        <f t="shared" si="10"/>
        <v/>
      </c>
    </row>
    <row r="54" spans="2:38" ht="21" customHeight="1" x14ac:dyDescent="0.35">
      <c r="B54" s="25">
        <v>48</v>
      </c>
      <c r="C54" s="26">
        <f>IFERROR(IF($B54&lt;&gt;"",($C53+$E$2+$D54)*(1-'[1]asv | data'!$F$26/12),0),"")</f>
        <v>5009.5213320794201</v>
      </c>
      <c r="D54" s="27">
        <f>IFERROR(IF($B54&lt;&gt;"",$C53*(1+'[1]asv | data'!$F$22/12)-$C53,0),"")</f>
        <v>18.375593882860812</v>
      </c>
      <c r="E54" s="27">
        <f>IFERROR(IF($B54&lt;&gt;"",($C53+$E$2+$D54)-($C53+$E$2+$D54)*(1-'[1]asv | data'!$F$26/12),0),"")</f>
        <v>4.5126305663816311</v>
      </c>
      <c r="F54" s="26">
        <f>IFERROR(IF($B54&lt;&gt;"",($F53+$E$2+$G54)*(1-'[1]asv | data'!$F$26/12),0),"")</f>
        <v>4762.2729508523844</v>
      </c>
      <c r="G54" s="27">
        <f>IFERROR(IF($B54&lt;&gt;"",$F53*(1+'[1]asv | data'!$B$30/12)-$F53,0),"")</f>
        <v>7.7721511770787401</v>
      </c>
      <c r="H54" s="27">
        <f>IFERROR(IF($B54&lt;&gt;"",($F53+$E$2+$G54)-($F53+$E$2+$G54)*(1-'[1]asv | data'!$F$26/12),0),"")</f>
        <v>4.2899065716819678</v>
      </c>
      <c r="I54" s="26">
        <f>IFERROR(IF($B54&lt;&gt;"",($I53+$E$2+$J54)*(1-'[1]asv | data'!$F$26/12),0),"")</f>
        <v>4958.7650259678994</v>
      </c>
      <c r="J54" s="27">
        <f>IFERROR(IF($B54&lt;&gt;"",$I53*(1+'[1]asv | data'!$B$32/12)-$I53,0),"")</f>
        <v>16.171866892721482</v>
      </c>
      <c r="K54" s="27">
        <f>IFERROR(IF($B54&lt;&gt;"",($I53+$E$2+$J54)-($I53+$E$2+$J54)*(1-'[1]asv | data'!$F$26/12),0),"")</f>
        <v>4.4669087412385124</v>
      </c>
      <c r="L54" s="26">
        <f>IFERROR(IF($B54&lt;&gt;"",($L53+$E$2+$M54)*(1-'[1]asv | data'!$F$26/12),0),"")</f>
        <v>5165.8635768946033</v>
      </c>
      <c r="M54" s="27">
        <f>IFERROR(IF($B54&lt;&gt;"",$L53*(1+'[1]asv | data'!$B$34/12)-$L53,0),"")</f>
        <v>25.248841006131443</v>
      </c>
      <c r="N54" s="27">
        <f>IFERROR(IF($B54&lt;&gt;"",($L53+$E$2+$M54)-($L53+$E$2+$M54)*(1-'[1]asv | data'!$F$26/12),0),"")</f>
        <v>4.6534653380094824</v>
      </c>
      <c r="O54" s="26">
        <f>IFERROR(IF(B54&lt;&gt;"",IF(Q53&gt;=$I$2,+O53+P54,+O53+'[1]asv | data'!$F$21+P54),""),"")</f>
        <v>5142.7421971182021</v>
      </c>
      <c r="P54" s="27">
        <f>IFERROR(IF($B54&lt;&gt;"",IF(Q54&gt;=$I$2,O53*(1+'[1]asv | simul'!$B$18/12)-O53,$O53*(1+'[1]asv | simul'!$B$18/12)-$O53),""),"")</f>
        <v>10.065353686863091</v>
      </c>
      <c r="Q54" s="27">
        <f>IFERROR(IF(Q53+'[1]asv | data'!$F$21&gt;=$I$2,$I$2,+Q53+'[1]asv | data'!$F$21),"")</f>
        <v>4900</v>
      </c>
      <c r="S54" s="25"/>
      <c r="T54" s="26" t="str">
        <f t="shared" si="0"/>
        <v/>
      </c>
      <c r="U54" s="27" t="str" cm="1">
        <f t="array" ref="U54">IF(S54="","",SUMPRODUCT(($D$6:$D$606)*($B$6:$B$606&lt;=S54*12)*($B$6:$B$606&gt;S53*12)))</f>
        <v/>
      </c>
      <c r="V54" s="27" t="str" cm="1">
        <f t="array" ref="V54">IFERROR(V53+IF(S54="","",SUMPRODUCT(($E$6:$E$606)*($B$6:$B$606&lt;=S54*12)*($B$6:$B$606&gt;S53*12))),"")</f>
        <v/>
      </c>
      <c r="W54" s="27" t="str">
        <f t="shared" si="5"/>
        <v/>
      </c>
      <c r="X54" s="26" t="str">
        <f t="shared" si="1"/>
        <v/>
      </c>
      <c r="Y54" s="27" t="str" cm="1">
        <f t="array" ref="Y54">IF(S54="","",SUMPRODUCT(($G$6:$G$606)*($B$6:$B$606&lt;=S54*12)*($B$6:$B$606&gt;S53*12)))</f>
        <v/>
      </c>
      <c r="Z54" s="27" t="str" cm="1">
        <f t="array" ref="Z54">IFERROR(Z53+IF(S54="","",SUMPRODUCT(($H$6:$H$606)*($B$6:$B$606&lt;=S54*12)*($B$6:$B$606&gt;S53*12))),"")</f>
        <v/>
      </c>
      <c r="AA54" s="27" t="str">
        <f t="shared" si="6"/>
        <v/>
      </c>
      <c r="AB54" s="26" t="str">
        <f t="shared" si="2"/>
        <v/>
      </c>
      <c r="AC54" s="27" t="str" cm="1">
        <f t="array" ref="AC54">IF(S54="","",SUMPRODUCT(($J$6:$J$606)*($B$6:$B$606&lt;=S54*12)*($B$6:$B$606&gt;S53*12)))</f>
        <v/>
      </c>
      <c r="AD54" s="27" t="str" cm="1">
        <f t="array" ref="AD54">IFERROR(AD53+IF(S54="","",SUMPRODUCT(($K$6:$K$606)*($B$6:$B$606&lt;=S54*12)*($B$6:$B$606&gt;S53*12))),"")</f>
        <v/>
      </c>
      <c r="AE54" s="27" t="str">
        <f t="shared" si="7"/>
        <v/>
      </c>
      <c r="AF54" s="26" t="str">
        <f t="shared" si="3"/>
        <v/>
      </c>
      <c r="AG54" s="27" t="str" cm="1">
        <f t="array" ref="AG54">IF(S54="","",SUMPRODUCT(($M$6:$M$606)*($B$6:$B$606&lt;=S54*12)*($B$6:$B$606&gt;S53*12)))</f>
        <v/>
      </c>
      <c r="AH54" s="27" t="str" cm="1">
        <f t="array" ref="AH54">IFERROR(AH53+IF(S54="","",SUMPRODUCT(($N$6:$N$606)*($B$6:$B$606&lt;=S54*12)*($B$6:$B$606&gt;S53*12))),"")</f>
        <v/>
      </c>
      <c r="AI54" s="27" t="str">
        <f t="shared" si="8"/>
        <v/>
      </c>
      <c r="AJ54" s="27" t="str">
        <f>IF(S54="","",+'[1]asv | data'!$F$21*S54*12+'[1]asv | data'!$F$20)</f>
        <v/>
      </c>
      <c r="AK54" s="27" t="str">
        <f t="shared" si="9"/>
        <v/>
      </c>
      <c r="AL54" s="27" t="str">
        <f t="shared" si="10"/>
        <v/>
      </c>
    </row>
    <row r="55" spans="2:38" ht="21" customHeight="1" x14ac:dyDescent="0.35">
      <c r="B55" s="25">
        <v>49</v>
      </c>
      <c r="C55" s="26">
        <f>IFERROR(IF($B55&lt;&gt;"",($C54+$E$2+$D55)*(1-'[1]asv | data'!$F$26/12),0),"")</f>
        <v>5119.1956107413498</v>
      </c>
      <c r="D55" s="27">
        <f>IFERROR(IF($B55&lt;&gt;"",$C54*(1+'[1]asv | data'!$F$22/12)-$C54,0),"")</f>
        <v>18.785704995297237</v>
      </c>
      <c r="E55" s="27">
        <f>IFERROR(IF($B55&lt;&gt;"",($C54+$E$2+$D55)-($C54+$E$2+$D55)*(1-'[1]asv | data'!$F$26/12),0),"")</f>
        <v>4.6114263333674899</v>
      </c>
      <c r="F55" s="26">
        <f>IFERROR(IF($B55&lt;&gt;"",($F54+$E$2+$G55)*(1-'[1]asv | data'!$F$26/12),0),"")</f>
        <v>4861.3309333719453</v>
      </c>
      <c r="G55" s="27">
        <f>IFERROR(IF($B55&lt;&gt;"",$F54*(1+'[1]asv | data'!$B$30/12)-$F54,0),"")</f>
        <v>7.9371215847540952</v>
      </c>
      <c r="H55" s="27">
        <f>IFERROR(IF($B55&lt;&gt;"",($F54+$E$2+$G55)-($F54+$E$2+$G55)*(1-'[1]asv | data'!$F$26/12),0),"")</f>
        <v>4.3791390651931579</v>
      </c>
      <c r="I55" s="26">
        <f>IFERROR(IF($B55&lt;&gt;"",($I54+$E$2+$J55)*(1-'[1]asv | data'!$F$26/12),0),"")</f>
        <v>5066.2305279026777</v>
      </c>
      <c r="J55" s="27">
        <f>IFERROR(IF($B55&lt;&gt;"",$I54*(1+'[1]asv | data'!$B$32/12)-$I54,0),"")</f>
        <v>16.529216753227047</v>
      </c>
      <c r="K55" s="27">
        <f>IFERROR(IF($B55&lt;&gt;"",($I54+$E$2+$J55)-($I54+$E$2+$J55)*(1-'[1]asv | data'!$F$26/12),0),"")</f>
        <v>4.563714818448716</v>
      </c>
      <c r="L55" s="26">
        <f>IFERROR(IF($B55&lt;&gt;"",($L54+$E$2+$M55)*(1-'[1]asv | data'!$F$26/12),0),"")</f>
        <v>5282.4344211737744</v>
      </c>
      <c r="M55" s="27">
        <f>IFERROR(IF($B55&lt;&gt;"",$L54*(1+'[1]asv | data'!$B$34/12)-$L54,0),"")</f>
        <v>25.829317884472403</v>
      </c>
      <c r="N55" s="27">
        <f>IFERROR(IF($B55&lt;&gt;"",($L54+$E$2+$M55)-($L54+$E$2+$M55)*(1-'[1]asv | data'!$F$26/12),0),"")</f>
        <v>4.758473605301333</v>
      </c>
      <c r="O55" s="26">
        <f>IFERROR(IF(B55&lt;&gt;"",IF(Q54&gt;=$I$2,+O54+P55,+O54+'[1]asv | data'!$F$21+P55),""),"")</f>
        <v>5253.0276815124389</v>
      </c>
      <c r="P55" s="27">
        <f>IFERROR(IF($B55&lt;&gt;"",IF(Q55&gt;=$I$2,O54*(1+'[1]asv | simul'!$B$18/12)-O54,$O54*(1+'[1]asv | simul'!$B$18/12)-$O54),""),"")</f>
        <v>10.285484394236846</v>
      </c>
      <c r="Q55" s="27">
        <f>IFERROR(IF(Q54+'[1]asv | data'!$F$21&gt;=$I$2,$I$2,+Q54+'[1]asv | data'!$F$21),"")</f>
        <v>5000</v>
      </c>
      <c r="S55" s="25"/>
      <c r="T55" s="26" t="str">
        <f t="shared" si="0"/>
        <v/>
      </c>
      <c r="U55" s="27" t="str" cm="1">
        <f t="array" ref="U55">IF(S55="","",SUMPRODUCT(($D$6:$D$606)*($B$6:$B$606&lt;=S55*12)*($B$6:$B$606&gt;S54*12)))</f>
        <v/>
      </c>
      <c r="V55" s="27" t="str" cm="1">
        <f t="array" ref="V55">IFERROR(V54+IF(S55="","",SUMPRODUCT(($E$6:$E$606)*($B$6:$B$606&lt;=S55*12)*($B$6:$B$606&gt;S54*12))),"")</f>
        <v/>
      </c>
      <c r="W55" s="27" t="str">
        <f t="shared" si="5"/>
        <v/>
      </c>
      <c r="X55" s="26" t="str">
        <f t="shared" si="1"/>
        <v/>
      </c>
      <c r="Y55" s="27" t="str" cm="1">
        <f t="array" ref="Y55">IF(S55="","",SUMPRODUCT(($G$6:$G$606)*($B$6:$B$606&lt;=S55*12)*($B$6:$B$606&gt;S54*12)))</f>
        <v/>
      </c>
      <c r="Z55" s="27" t="str" cm="1">
        <f t="array" ref="Z55">IFERROR(Z54+IF(S55="","",SUMPRODUCT(($H$6:$H$606)*($B$6:$B$606&lt;=S55*12)*($B$6:$B$606&gt;S54*12))),"")</f>
        <v/>
      </c>
      <c r="AA55" s="27" t="str">
        <f t="shared" si="6"/>
        <v/>
      </c>
      <c r="AB55" s="26" t="str">
        <f t="shared" si="2"/>
        <v/>
      </c>
      <c r="AC55" s="27" t="str" cm="1">
        <f t="array" ref="AC55">IF(S55="","",SUMPRODUCT(($J$6:$J$606)*($B$6:$B$606&lt;=S55*12)*($B$6:$B$606&gt;S54*12)))</f>
        <v/>
      </c>
      <c r="AD55" s="27" t="str" cm="1">
        <f t="array" ref="AD55">IFERROR(AD54+IF(S55="","",SUMPRODUCT(($K$6:$K$606)*($B$6:$B$606&lt;=S55*12)*($B$6:$B$606&gt;S54*12))),"")</f>
        <v/>
      </c>
      <c r="AE55" s="27" t="str">
        <f t="shared" si="7"/>
        <v/>
      </c>
      <c r="AF55" s="26" t="str">
        <f t="shared" si="3"/>
        <v/>
      </c>
      <c r="AG55" s="27" t="str" cm="1">
        <f t="array" ref="AG55">IF(S55="","",SUMPRODUCT(($M$6:$M$606)*($B$6:$B$606&lt;=S55*12)*($B$6:$B$606&gt;S54*12)))</f>
        <v/>
      </c>
      <c r="AH55" s="27" t="str" cm="1">
        <f t="array" ref="AH55">IFERROR(AH54+IF(S55="","",SUMPRODUCT(($N$6:$N$606)*($B$6:$B$606&lt;=S55*12)*($B$6:$B$606&gt;S54*12))),"")</f>
        <v/>
      </c>
      <c r="AI55" s="27" t="str">
        <f t="shared" si="8"/>
        <v/>
      </c>
      <c r="AJ55" s="27" t="str">
        <f>IF(S55="","",+'[1]asv | data'!$F$21*S55*12+'[1]asv | data'!$F$20)</f>
        <v/>
      </c>
      <c r="AK55" s="27" t="str">
        <f t="shared" si="9"/>
        <v/>
      </c>
      <c r="AL55" s="27" t="str">
        <f t="shared" si="10"/>
        <v/>
      </c>
    </row>
    <row r="56" spans="2:38" ht="21" customHeight="1" x14ac:dyDescent="0.35">
      <c r="B56" s="25">
        <v>50</v>
      </c>
      <c r="C56" s="26">
        <f>IFERROR(IF($B56&lt;&gt;"",($C55+$E$2+$D56)*(1-'[1]asv | data'!$F$26/12),0),"")</f>
        <v>5229.182090946776</v>
      </c>
      <c r="D56" s="27">
        <f>IFERROR(IF($B56&lt;&gt;"",$C55*(1+'[1]asv | data'!$F$22/12)-$C55,0),"")</f>
        <v>19.196983540279689</v>
      </c>
      <c r="E56" s="27">
        <f>IFERROR(IF($B56&lt;&gt;"",($C55+$E$2+$D56)-($C55+$E$2+$D56)*(1-'[1]asv | data'!$F$26/12),0),"")</f>
        <v>4.7105033348534562</v>
      </c>
      <c r="F56" s="26">
        <f>IFERROR(IF($B56&lt;&gt;"",($F55+$E$2+$G56)*(1-'[1]asv | data'!$F$26/12),0),"")</f>
        <v>4960.464711757797</v>
      </c>
      <c r="G56" s="27">
        <f>IFERROR(IF($B56&lt;&gt;"",$F55*(1+'[1]asv | data'!$B$30/12)-$F55,0),"")</f>
        <v>8.1022182222868651</v>
      </c>
      <c r="H56" s="27">
        <f>IFERROR(IF($B56&lt;&gt;"",($F55+$E$2+$G56)-($F55+$E$2+$G56)*(1-'[1]asv | data'!$F$26/12),0),"")</f>
        <v>4.4684398364352091</v>
      </c>
      <c r="I56" s="26">
        <f>IFERROR(IF($B56&lt;&gt;"",($I55+$E$2+$J56)*(1-'[1]asv | data'!$F$26/12),0),"")</f>
        <v>5173.9572068289908</v>
      </c>
      <c r="J56" s="27">
        <f>IFERROR(IF($B56&lt;&gt;"",$I55*(1+'[1]asv | data'!$B$32/12)-$I55,0),"")</f>
        <v>16.887435093009117</v>
      </c>
      <c r="K56" s="27">
        <f>IFERROR(IF($B56&lt;&gt;"",($I55+$E$2+$J56)-($I55+$E$2+$J56)*(1-'[1]asv | data'!$F$26/12),0),"")</f>
        <v>4.6607561666960464</v>
      </c>
      <c r="L56" s="26">
        <f>IFERROR(IF($B56&lt;&gt;"",($L55+$E$2+$M56)*(1-'[1]asv | data'!$F$26/12),0),"")</f>
        <v>5399.4826813456912</v>
      </c>
      <c r="M56" s="27">
        <f>IFERROR(IF($B56&lt;&gt;"",$L55*(1+'[1]asv | data'!$B$34/12)-$L55,0),"")</f>
        <v>26.412172105868194</v>
      </c>
      <c r="N56" s="27">
        <f>IFERROR(IF($B56&lt;&gt;"",($L55+$E$2+$M56)-($L55+$E$2+$M56)*(1-'[1]asv | data'!$F$26/12),0),"")</f>
        <v>4.8639119339513854</v>
      </c>
      <c r="O56" s="26">
        <f>IFERROR(IF(B56&lt;&gt;"",IF(Q55&gt;=$I$2,+O55+P56,+O55+'[1]asv | data'!$F$21+P56),""),"")</f>
        <v>5363.5337368754635</v>
      </c>
      <c r="P56" s="27">
        <f>IFERROR(IF($B56&lt;&gt;"",IF(Q56&gt;=$I$2,O55*(1+'[1]asv | simul'!$B$18/12)-O55,$O55*(1+'[1]asv | simul'!$B$18/12)-$O55),""),"")</f>
        <v>10.506055363024643</v>
      </c>
      <c r="Q56" s="27">
        <f>IFERROR(IF(Q55+'[1]asv | data'!$F$21&gt;=$I$2,$I$2,+Q55+'[1]asv | data'!$F$21),"")</f>
        <v>5100</v>
      </c>
    </row>
    <row r="57" spans="2:38" ht="21" customHeight="1" x14ac:dyDescent="0.35">
      <c r="B57" s="25">
        <v>51</v>
      </c>
      <c r="C57" s="26">
        <f>IFERROR(IF($B57&lt;&gt;"",($C56+$E$2+$D57)*(1-'[1]asv | data'!$F$26/12),0),"")</f>
        <v>5339.4816614164165</v>
      </c>
      <c r="D57" s="27">
        <f>IFERROR(IF($B57&lt;&gt;"",$C56*(1+'[1]asv | data'!$F$22/12)-$C56,0),"")</f>
        <v>19.609432841049966</v>
      </c>
      <c r="E57" s="27">
        <f>IFERROR(IF($B57&lt;&gt;"",($C56+$E$2+$D57)-($C56+$E$2+$D57)*(1-'[1]asv | data'!$F$26/12),0),"")</f>
        <v>4.8098623714095083</v>
      </c>
      <c r="F57" s="26">
        <f>IFERROR(IF($B57&lt;&gt;"",($F56+$E$2+$G57)*(1-'[1]asv | data'!$F$26/12),0),"")</f>
        <v>5059.674344006411</v>
      </c>
      <c r="G57" s="27">
        <f>IFERROR(IF($B57&lt;&gt;"",$F56*(1+'[1]asv | data'!$B$30/12)-$F56,0),"")</f>
        <v>8.2674411862635679</v>
      </c>
      <c r="H57" s="27">
        <f>IFERROR(IF($B57&lt;&gt;"",($F56+$E$2+$G57)-($F56+$E$2+$G57)*(1-'[1]asv | data'!$F$26/12),0),"")</f>
        <v>4.5578089376494972</v>
      </c>
      <c r="I57" s="26">
        <f>IFERROR(IF($B57&lt;&gt;"",($I56+$E$2+$J57)*(1-'[1]asv | data'!$F$26/12),0),"")</f>
        <v>5281.9456974939876</v>
      </c>
      <c r="J57" s="27">
        <f>IFERROR(IF($B57&lt;&gt;"",$I56*(1+'[1]asv | data'!$B$32/12)-$I56,0),"")</f>
        <v>17.246524022763879</v>
      </c>
      <c r="K57" s="27">
        <f>IFERROR(IF($B57&lt;&gt;"",($I56+$E$2+$J57)-($I56+$E$2+$J57)*(1-'[1]asv | data'!$F$26/12),0),"")</f>
        <v>4.7580333577670899</v>
      </c>
      <c r="L57" s="26">
        <f>IFERROR(IF($B57&lt;&gt;"",($L56+$E$2+$M57)*(1-'[1]asv | data'!$F$26/12),0),"")</f>
        <v>5517.010312667142</v>
      </c>
      <c r="M57" s="27">
        <f>IFERROR(IF($B57&lt;&gt;"",$L56*(1+'[1]asv | data'!$B$34/12)-$L56,0),"")</f>
        <v>26.997413406727901</v>
      </c>
      <c r="N57" s="27">
        <f>IFERROR(IF($B57&lt;&gt;"",($L56+$E$2+$M57)-($L56+$E$2+$M57)*(1-'[1]asv | data'!$F$26/12),0),"")</f>
        <v>4.9697820852770747</v>
      </c>
      <c r="O57" s="26">
        <f>IFERROR(IF(B57&lt;&gt;"",IF(Q56&gt;=$I$2,+O56+P57,+O56+'[1]asv | data'!$F$21+P57),""),"")</f>
        <v>5474.2608043492146</v>
      </c>
      <c r="P57" s="27">
        <f>IFERROR(IF($B57&lt;&gt;"",IF(Q57&gt;=$I$2,O56*(1+'[1]asv | simul'!$B$18/12)-O56,$O56*(1+'[1]asv | simul'!$B$18/12)-$O56),""),"")</f>
        <v>10.727067473751049</v>
      </c>
      <c r="Q57" s="27">
        <f>IFERROR(IF(Q56+'[1]asv | data'!$F$21&gt;=$I$2,$I$2,+Q56+'[1]asv | data'!$F$21),"")</f>
        <v>5200</v>
      </c>
    </row>
    <row r="58" spans="2:38" ht="21" customHeight="1" x14ac:dyDescent="0.35">
      <c r="B58" s="25">
        <v>52</v>
      </c>
      <c r="C58" s="26">
        <f>IFERROR(IF($B58&lt;&gt;"",($C57+$E$2+$D58)*(1-'[1]asv | data'!$F$26/12),0),"")</f>
        <v>5450.0952134008458</v>
      </c>
      <c r="D58" s="27">
        <f>IFERROR(IF($B58&lt;&gt;"",$C57*(1+'[1]asv | data'!$F$22/12)-$C57,0),"")</f>
        <v>20.02305623031134</v>
      </c>
      <c r="E58" s="27">
        <f>IFERROR(IF($B58&lt;&gt;"",($C57+$E$2+$D58)-($C57+$E$2+$D58)*(1-'[1]asv | data'!$F$26/12),0),"")</f>
        <v>4.9095042458820899</v>
      </c>
      <c r="F58" s="26">
        <f>IFERROR(IF($B58&lt;&gt;"",($F57+$E$2+$G58)*(1-'[1]asv | data'!$F$26/12),0),"")</f>
        <v>5158.9598881586335</v>
      </c>
      <c r="G58" s="27">
        <f>IFERROR(IF($B58&lt;&gt;"",$F57*(1+'[1]asv | data'!$B$30/12)-$F57,0),"")</f>
        <v>8.4327905733443913</v>
      </c>
      <c r="H58" s="27">
        <f>IFERROR(IF($B58&lt;&gt;"",($F57+$E$2+$G58)-($F57+$E$2+$G58)*(1-'[1]asv | data'!$F$26/12),0),"")</f>
        <v>4.6472464211219631</v>
      </c>
      <c r="I58" s="26">
        <f>IFERROR(IF($B58&lt;&gt;"",($I57+$E$2+$J58)*(1-'[1]asv | data'!$F$26/12),0),"")</f>
        <v>5390.1966361874638</v>
      </c>
      <c r="J58" s="27">
        <f>IFERROR(IF($B58&lt;&gt;"",$I57*(1+'[1]asv | data'!$B$32/12)-$I57,0),"")</f>
        <v>17.606485658313431</v>
      </c>
      <c r="K58" s="27">
        <f>IFERROR(IF($B58&lt;&gt;"",($I57+$E$2+$J58)-($I57+$E$2+$J58)*(1-'[1]asv | data'!$F$26/12),0),"")</f>
        <v>4.8555469648372309</v>
      </c>
      <c r="L58" s="26">
        <f>IFERROR(IF($B58&lt;&gt;"",($L57+$E$2+$M58)*(1-'[1]asv | data'!$F$26/12),0),"")</f>
        <v>5635.0192784026694</v>
      </c>
      <c r="M58" s="27">
        <f>IFERROR(IF($B58&lt;&gt;"",$L57*(1+'[1]asv | data'!$B$34/12)-$L57,0),"")</f>
        <v>27.585051563334673</v>
      </c>
      <c r="N58" s="27">
        <f>IFERROR(IF($B58&lt;&gt;"",($L57+$E$2+$M58)-($L57+$E$2+$M58)*(1-'[1]asv | data'!$F$26/12),0),"")</f>
        <v>5.0760858278072192</v>
      </c>
      <c r="O58" s="26">
        <f>IFERROR(IF(B58&lt;&gt;"",IF(Q57&gt;=$I$2,+O57+P58,+O57+'[1]asv | data'!$F$21+P58),""),"")</f>
        <v>5585.2093259579133</v>
      </c>
      <c r="P58" s="27">
        <f>IFERROR(IF($B58&lt;&gt;"",IF(Q58&gt;=$I$2,O57*(1+'[1]asv | simul'!$B$18/12)-O57,$O57*(1+'[1]asv | simul'!$B$18/12)-$O57),""),"")</f>
        <v>10.948521608698684</v>
      </c>
      <c r="Q58" s="27">
        <f>IFERROR(IF(Q57+'[1]asv | data'!$F$21&gt;=$I$2,$I$2,+Q57+'[1]asv | data'!$F$21),"")</f>
        <v>5300</v>
      </c>
    </row>
    <row r="59" spans="2:38" ht="21" customHeight="1" x14ac:dyDescent="0.35">
      <c r="B59" s="25">
        <v>53</v>
      </c>
      <c r="C59" s="26">
        <f>IFERROR(IF($B59&lt;&gt;"",($C58+$E$2+$D59)*(1-'[1]asv | data'!$F$26/12),0),"")</f>
        <v>5561.0236406876929</v>
      </c>
      <c r="D59" s="27">
        <f>IFERROR(IF($B59&lt;&gt;"",$C58*(1+'[1]asv | data'!$F$22/12)-$C58,0),"")</f>
        <v>20.437857050253115</v>
      </c>
      <c r="E59" s="27">
        <f>IFERROR(IF($B59&lt;&gt;"",($C58+$E$2+$D59)-($C58+$E$2+$D59)*(1-'[1]asv | data'!$F$26/12),0),"")</f>
        <v>5.009429763405933</v>
      </c>
      <c r="F59" s="26">
        <f>IFERROR(IF($B59&lt;&gt;"",($F58+$E$2+$G59)*(1-'[1]asv | data'!$F$26/12),0),"")</f>
        <v>5258.3214022997236</v>
      </c>
      <c r="G59" s="27">
        <f>IFERROR(IF($B59&lt;&gt;"",$F58*(1+'[1]asv | data'!$B$30/12)-$F58,0),"")</f>
        <v>8.5982664802650106</v>
      </c>
      <c r="H59" s="27">
        <f>IFERROR(IF($B59&lt;&gt;"",($F58+$E$2+$G59)-($F58+$E$2+$G59)*(1-'[1]asv | data'!$F$26/12),0),"")</f>
        <v>4.7367523391749273</v>
      </c>
      <c r="I59" s="26">
        <f>IFERROR(IF($B59&lt;&gt;"",($I58+$E$2+$J59)*(1-'[1]asv | data'!$F$26/12),0),"")</f>
        <v>5498.7106607456117</v>
      </c>
      <c r="J59" s="27">
        <f>IFERROR(IF($B59&lt;&gt;"",$I58*(1+'[1]asv | data'!$B$32/12)-$I58,0),"")</f>
        <v>17.967322120624885</v>
      </c>
      <c r="K59" s="27">
        <f>IFERROR(IF($B59&lt;&gt;"",($I58+$E$2+$J59)-($I58+$E$2+$J59)*(1-'[1]asv | data'!$F$26/12),0),"")</f>
        <v>4.9532975624770188</v>
      </c>
      <c r="L59" s="26">
        <f>IFERROR(IF($B59&lt;&gt;"",($L58+$E$2+$M59)*(1-'[1]asv | data'!$F$26/12),0),"")</f>
        <v>5753.5115498573668</v>
      </c>
      <c r="M59" s="27">
        <f>IFERROR(IF($B59&lt;&gt;"",$L58*(1+'[1]asv | data'!$B$34/12)-$L58,0),"")</f>
        <v>28.175096392013074</v>
      </c>
      <c r="N59" s="27">
        <f>IFERROR(IF($B59&lt;&gt;"",($L58+$E$2+$M59)-($L58+$E$2+$M59)*(1-'[1]asv | data'!$F$26/12),0),"")</f>
        <v>5.1828249373156723</v>
      </c>
      <c r="O59" s="26">
        <f>IFERROR(IF(B59&lt;&gt;"",IF(Q58&gt;=$I$2,+O58+P59,+O58+'[1]asv | data'!$F$21+P59),""),"")</f>
        <v>5696.3797446098288</v>
      </c>
      <c r="P59" s="27">
        <f>IFERROR(IF($B59&lt;&gt;"",IF(Q59&gt;=$I$2,O58*(1+'[1]asv | simul'!$B$18/12)-O58,$O58*(1+'[1]asv | simul'!$B$18/12)-$O58),""),"")</f>
        <v>11.170418651915497</v>
      </c>
      <c r="Q59" s="27">
        <f>IFERROR(IF(Q58+'[1]asv | data'!$F$21&gt;=$I$2,$I$2,+Q58+'[1]asv | data'!$F$21),"")</f>
        <v>5400</v>
      </c>
    </row>
    <row r="60" spans="2:38" ht="21" customHeight="1" x14ac:dyDescent="0.35">
      <c r="B60" s="25">
        <v>54</v>
      </c>
      <c r="C60" s="26">
        <f>IFERROR(IF($B60&lt;&gt;"",($C59+$E$2+$D60)*(1-'[1]asv | data'!$F$26/12),0),"")</f>
        <v>5672.2678396088659</v>
      </c>
      <c r="D60" s="27">
        <f>IFERROR(IF($B60&lt;&gt;"",$C59*(1+'[1]asv | data'!$F$22/12)-$C59,0),"")</f>
        <v>20.853838652578816</v>
      </c>
      <c r="E60" s="27">
        <f>IFERROR(IF($B60&lt;&gt;"",($C59+$E$2+$D60)-($C59+$E$2+$D60)*(1-'[1]asv | data'!$F$26/12),0),"")</f>
        <v>5.1096397314058777</v>
      </c>
      <c r="F60" s="26">
        <f>IFERROR(IF($B60&lt;&gt;"",($F59+$E$2+$G60)*(1-'[1]asv | data'!$F$26/12),0),"")</f>
        <v>5357.7589445593831</v>
      </c>
      <c r="G60" s="27">
        <f>IFERROR(IF($B60&lt;&gt;"",$F59*(1+'[1]asv | data'!$B$30/12)-$F59,0),"")</f>
        <v>8.7638690038329514</v>
      </c>
      <c r="H60" s="27">
        <f>IFERROR(IF($B60&lt;&gt;"",($F59+$E$2+$G60)-($F59+$E$2+$G60)*(1-'[1]asv | data'!$F$26/12),0),"")</f>
        <v>4.826326744173457</v>
      </c>
      <c r="I60" s="26">
        <f>IFERROR(IF($B60&lt;&gt;"",($I59+$E$2+$J60)*(1-'[1]asv | data'!$F$26/12),0),"")</f>
        <v>5607.4884105547781</v>
      </c>
      <c r="J60" s="27">
        <f>IFERROR(IF($B60&lt;&gt;"",$I59*(1+'[1]asv | data'!$B$32/12)-$I59,0),"")</f>
        <v>18.329035535819457</v>
      </c>
      <c r="K60" s="27">
        <f>IFERROR(IF($B60&lt;&gt;"",($I59+$E$2+$J60)-($I59+$E$2+$J60)*(1-'[1]asv | data'!$F$26/12),0),"")</f>
        <v>5.0512857266530773</v>
      </c>
      <c r="L60" s="26">
        <f>IFERROR(IF($B60&lt;&gt;"",($L59+$E$2+$M60)*(1-'[1]asv | data'!$F$26/12),0),"")</f>
        <v>5872.4891064098074</v>
      </c>
      <c r="M60" s="27">
        <f>IFERROR(IF($B60&lt;&gt;"",$L59*(1+'[1]asv | data'!$B$34/12)-$L59,0),"")</f>
        <v>28.767557749286425</v>
      </c>
      <c r="N60" s="27">
        <f>IFERROR(IF($B60&lt;&gt;"",($L59+$E$2+$M60)-($L59+$E$2+$M60)*(1-'[1]asv | data'!$F$26/12),0),"")</f>
        <v>5.2900011968458784</v>
      </c>
      <c r="O60" s="26">
        <f>IFERROR(IF(B60&lt;&gt;"",IF(Q59&gt;=$I$2,+O59+P60,+O59+'[1]asv | data'!$F$21+P60),""),"")</f>
        <v>5807.7725040990481</v>
      </c>
      <c r="P60" s="27">
        <f>IFERROR(IF($B60&lt;&gt;"",IF(Q60&gt;=$I$2,O59*(1+'[1]asv | simul'!$B$18/12)-O59,$O59*(1+'[1]asv | simul'!$B$18/12)-$O59),""),"")</f>
        <v>11.392759489219316</v>
      </c>
      <c r="Q60" s="27">
        <f>IFERROR(IF(Q59+'[1]asv | data'!$F$21&gt;=$I$2,$I$2,+Q59+'[1]asv | data'!$F$21),"")</f>
        <v>5500</v>
      </c>
    </row>
    <row r="61" spans="2:38" ht="21" customHeight="1" x14ac:dyDescent="0.35">
      <c r="B61" s="25">
        <v>55</v>
      </c>
      <c r="C61" s="26">
        <f>IFERROR(IF($B61&lt;&gt;"",($C60+$E$2+$D61)*(1-'[1]asv | data'!$F$26/12),0),"")</f>
        <v>5783.8287090477916</v>
      </c>
      <c r="D61" s="27">
        <f>IFERROR(IF($B61&lt;&gt;"",$C60*(1+'[1]asv | data'!$F$22/12)-$C60,0),"")</f>
        <v>21.271004398532568</v>
      </c>
      <c r="E61" s="27">
        <f>IFERROR(IF($B61&lt;&gt;"",($C60+$E$2+$D61)-($C60+$E$2+$D61)*(1-'[1]asv | data'!$F$26/12),0),"")</f>
        <v>5.2101349596068758</v>
      </c>
      <c r="F61" s="26">
        <f>IFERROR(IF($B61&lt;&gt;"",($F60+$E$2+$G61)*(1-'[1]asv | data'!$F$26/12),0),"")</f>
        <v>5457.2725731117953</v>
      </c>
      <c r="G61" s="27">
        <f>IFERROR(IF($B61&lt;&gt;"",$F60*(1+'[1]asv | data'!$B$30/12)-$F60,0),"")</f>
        <v>8.9295982409321368</v>
      </c>
      <c r="H61" s="27">
        <f>IFERROR(IF($B61&lt;&gt;"",($F60+$E$2+$G61)-($F60+$E$2+$G61)*(1-'[1]asv | data'!$F$26/12),0),"")</f>
        <v>4.9159696885199082</v>
      </c>
      <c r="I61" s="26">
        <f>IFERROR(IF($B61&lt;&gt;"",($I60+$E$2+$J61)*(1-'[1]asv | data'!$F$26/12),0),"")</f>
        <v>5716.5305265552306</v>
      </c>
      <c r="J61" s="27">
        <f>IFERROR(IF($B61&lt;&gt;"",$I60*(1+'[1]asv | data'!$B$32/12)-$I60,0),"")</f>
        <v>18.691628035183385</v>
      </c>
      <c r="K61" s="27">
        <f>IFERROR(IF($B61&lt;&gt;"",($I60+$E$2+$J61)-($I60+$E$2+$J61)*(1-'[1]asv | data'!$F$26/12),0),"")</f>
        <v>5.149512034730833</v>
      </c>
      <c r="L61" s="26">
        <f>IFERROR(IF($B61&lt;&gt;"",($L60+$E$2+$M61)*(1-'[1]asv | data'!$F$26/12),0),"")</f>
        <v>5991.9539355451079</v>
      </c>
      <c r="M61" s="27">
        <f>IFERROR(IF($B61&lt;&gt;"",$L60*(1+'[1]asv | data'!$B$34/12)-$L60,0),"")</f>
        <v>29.362445532048696</v>
      </c>
      <c r="N61" s="27">
        <f>IFERROR(IF($B61&lt;&gt;"",($L60+$E$2+$M61)-($L60+$E$2+$M61)*(1-'[1]asv | data'!$F$26/12),0),"")</f>
        <v>5.3976163967481625</v>
      </c>
      <c r="O61" s="26">
        <f>IFERROR(IF(B61&lt;&gt;"",IF(Q60&gt;=$I$2,+O60+P61,+O60+'[1]asv | data'!$F$21+P61),""),"")</f>
        <v>5919.3880491072459</v>
      </c>
      <c r="P61" s="27">
        <f>IFERROR(IF($B61&lt;&gt;"",IF(Q61&gt;=$I$2,O60*(1+'[1]asv | simul'!$B$18/12)-O60,$O60*(1+'[1]asv | simul'!$B$18/12)-$O60),""),"")</f>
        <v>11.615545008197842</v>
      </c>
      <c r="Q61" s="27">
        <f>IFERROR(IF(Q60+'[1]asv | data'!$F$21&gt;=$I$2,$I$2,+Q60+'[1]asv | data'!$F$21),"")</f>
        <v>5600</v>
      </c>
    </row>
    <row r="62" spans="2:38" ht="21" customHeight="1" x14ac:dyDescent="0.35">
      <c r="B62" s="25">
        <v>56</v>
      </c>
      <c r="C62" s="26">
        <f>IFERROR(IF($B62&lt;&gt;"",($C61+$E$2+$D62)*(1-'[1]asv | data'!$F$26/12),0),"")</f>
        <v>5895.7071504466849</v>
      </c>
      <c r="D62" s="27">
        <f>IFERROR(IF($B62&lt;&gt;"",$C61*(1+'[1]asv | data'!$F$22/12)-$C61,0),"")</f>
        <v>21.689357658929111</v>
      </c>
      <c r="E62" s="27">
        <f>IFERROR(IF($B62&lt;&gt;"",($C61+$E$2+$D62)-($C61+$E$2+$D62)*(1-'[1]asv | data'!$F$26/12),0),"")</f>
        <v>5.3109162600358104</v>
      </c>
      <c r="F62" s="26">
        <f>IFERROR(IF($B62&lt;&gt;"",($F61+$E$2+$G62)*(1-'[1]asv | data'!$F$26/12),0),"")</f>
        <v>5556.8623461756551</v>
      </c>
      <c r="G62" s="27">
        <f>IFERROR(IF($B62&lt;&gt;"",$F61*(1+'[1]asv | data'!$B$30/12)-$F61,0),"")</f>
        <v>9.095454288520159</v>
      </c>
      <c r="H62" s="27">
        <f>IFERROR(IF($B62&lt;&gt;"",($F61+$E$2+$G62)-($F61+$E$2+$G62)*(1-'[1]asv | data'!$F$26/12),0),"")</f>
        <v>5.0056812246602931</v>
      </c>
      <c r="I62" s="26">
        <f>IFERROR(IF($B62&lt;&gt;"",($I61+$E$2+$J62)*(1-'[1]asv | data'!$F$26/12),0),"")</f>
        <v>5825.8376512449358</v>
      </c>
      <c r="J62" s="27">
        <f>IFERROR(IF($B62&lt;&gt;"",$I61*(1+'[1]asv | data'!$B$32/12)-$I61,0),"")</f>
        <v>19.055101755184296</v>
      </c>
      <c r="K62" s="27">
        <f>IFERROR(IF($B62&lt;&gt;"",($I61+$E$2+$J62)-($I61+$E$2+$J62)*(1-'[1]asv | data'!$F$26/12),0),"")</f>
        <v>5.2479770654790627</v>
      </c>
      <c r="L62" s="26">
        <f>IFERROR(IF($B62&lt;&gt;"",($L61+$E$2+$M62)*(1-'[1]asv | data'!$F$26/12),0),"")</f>
        <v>6111.9080328881319</v>
      </c>
      <c r="M62" s="27">
        <f>IFERROR(IF($B62&lt;&gt;"",$L61*(1+'[1]asv | data'!$B$34/12)-$L61,0),"")</f>
        <v>29.95976967772458</v>
      </c>
      <c r="N62" s="27">
        <f>IFERROR(IF($B62&lt;&gt;"",($L61+$E$2+$M62)-($L61+$E$2+$M62)*(1-'[1]asv | data'!$F$26/12),0),"")</f>
        <v>5.5056723347006482</v>
      </c>
      <c r="O62" s="26">
        <f>IFERROR(IF(B62&lt;&gt;"",IF(Q61&gt;=$I$2,+O61+P62,+O61+'[1]asv | data'!$F$21+P62),""),"")</f>
        <v>6031.22682520546</v>
      </c>
      <c r="P62" s="27">
        <f>IFERROR(IF($B62&lt;&gt;"",IF(Q62&gt;=$I$2,O61*(1+'[1]asv | simul'!$B$18/12)-O61,$O61*(1+'[1]asv | simul'!$B$18/12)-$O61),""),"")</f>
        <v>11.838776098214112</v>
      </c>
      <c r="Q62" s="27">
        <f>IFERROR(IF(Q61+'[1]asv | data'!$F$21&gt;=$I$2,$I$2,+Q61+'[1]asv | data'!$F$21),"")</f>
        <v>5700</v>
      </c>
    </row>
    <row r="63" spans="2:38" ht="21" customHeight="1" x14ac:dyDescent="0.35">
      <c r="B63" s="25">
        <v>57</v>
      </c>
      <c r="C63" s="26">
        <f>IFERROR(IF($B63&lt;&gt;"",($C62+$E$2+$D63)*(1-'[1]asv | data'!$F$26/12),0),"")</f>
        <v>6007.9040678138244</v>
      </c>
      <c r="D63" s="27">
        <f>IFERROR(IF($B63&lt;&gt;"",$C62*(1+'[1]asv | data'!$F$22/12)-$C62,0),"")</f>
        <v>22.108901814174715</v>
      </c>
      <c r="E63" s="27">
        <f>IFERROR(IF($B63&lt;&gt;"",($C62+$E$2+$D63)-($C62+$E$2+$D63)*(1-'[1]asv | data'!$F$26/12),0),"")</f>
        <v>5.4119844470351381</v>
      </c>
      <c r="F63" s="26">
        <f>IFERROR(IF($B63&lt;&gt;"",($F62+$E$2+$G63)*(1-'[1]asv | data'!$F$26/12),0),"")</f>
        <v>5656.5283220142046</v>
      </c>
      <c r="G63" s="27">
        <f>IFERROR(IF($B63&lt;&gt;"",$F62*(1+'[1]asv | data'!$B$30/12)-$F62,0),"")</f>
        <v>9.2614372436264603</v>
      </c>
      <c r="H63" s="27">
        <f>IFERROR(IF($B63&lt;&gt;"",($F62+$E$2+$G63)-($F62+$E$2+$G63)*(1-'[1]asv | data'!$F$26/12),0),"")</f>
        <v>5.0954614050770033</v>
      </c>
      <c r="I63" s="26">
        <f>IFERROR(IF($B63&lt;&gt;"",($I62+$E$2+$J63)*(1-'[1]asv | data'!$F$26/12),0),"")</f>
        <v>5935.4104286833453</v>
      </c>
      <c r="J63" s="27">
        <f>IFERROR(IF($B63&lt;&gt;"",$I62*(1+'[1]asv | data'!$B$32/12)-$I62,0),"")</f>
        <v>19.419458837483944</v>
      </c>
      <c r="K63" s="27">
        <f>IFERROR(IF($B63&lt;&gt;"",($I62+$E$2+$J63)-($I62+$E$2+$J63)*(1-'[1]asv | data'!$F$26/12),0),"")</f>
        <v>5.3466813990744413</v>
      </c>
      <c r="L63" s="26">
        <f>IFERROR(IF($B63&lt;&gt;"",($L62+$E$2+$M63)*(1-'[1]asv | data'!$F$26/12),0),"")</f>
        <v>6232.353402236824</v>
      </c>
      <c r="M63" s="27">
        <f>IFERROR(IF($B63&lt;&gt;"",$L62*(1+'[1]asv | data'!$B$34/12)-$L62,0),"")</f>
        <v>30.559540164439568</v>
      </c>
      <c r="N63" s="27">
        <f>IFERROR(IF($B63&lt;&gt;"",($L62+$E$2+$M63)-($L62+$E$2+$M63)*(1-'[1]asv | data'!$F$26/12),0),"")</f>
        <v>5.6141708157474568</v>
      </c>
      <c r="O63" s="26">
        <f>IFERROR(IF(B63&lt;&gt;"",IF(Q62&gt;=$I$2,+O62+P63,+O62+'[1]asv | data'!$F$21+P63),""),"")</f>
        <v>6143.2892788558711</v>
      </c>
      <c r="P63" s="27">
        <f>IFERROR(IF($B63&lt;&gt;"",IF(Q63&gt;=$I$2,O62*(1+'[1]asv | simul'!$B$18/12)-O62,$O62*(1+'[1]asv | simul'!$B$18/12)-$O62),""),"")</f>
        <v>12.062453650411044</v>
      </c>
      <c r="Q63" s="27">
        <f>IFERROR(IF(Q62+'[1]asv | data'!$F$21&gt;=$I$2,$I$2,+Q62+'[1]asv | data'!$F$21),"")</f>
        <v>5800</v>
      </c>
    </row>
    <row r="64" spans="2:38" ht="21" customHeight="1" x14ac:dyDescent="0.35">
      <c r="B64" s="25">
        <v>58</v>
      </c>
      <c r="C64" s="26">
        <f>IFERROR(IF($B64&lt;&gt;"",($C63+$E$2+$D64)*(1-'[1]asv | data'!$F$26/12),0),"")</f>
        <v>6120.4203677308651</v>
      </c>
      <c r="D64" s="27">
        <f>IFERROR(IF($B64&lt;&gt;"",$C63*(1+'[1]asv | data'!$F$22/12)-$C63,0),"")</f>
        <v>22.529640254301739</v>
      </c>
      <c r="E64" s="27">
        <f>IFERROR(IF($B64&lt;&gt;"",($C63+$E$2+$D64)-($C63+$E$2+$D64)*(1-'[1]asv | data'!$F$26/12),0),"")</f>
        <v>5.5133403372610701</v>
      </c>
      <c r="F64" s="26">
        <f>IFERROR(IF($B64&lt;&gt;"",($F63+$E$2+$G64)*(1-'[1]asv | data'!$F$26/12),0),"")</f>
        <v>5756.2705589352654</v>
      </c>
      <c r="G64" s="27">
        <f>IFERROR(IF($B64&lt;&gt;"",$F63*(1+'[1]asv | data'!$B$30/12)-$F63,0),"")</f>
        <v>9.4275472033568803</v>
      </c>
      <c r="H64" s="27">
        <f>IFERROR(IF($B64&lt;&gt;"",($F63+$E$2+$G64)-($F63+$E$2+$G64)*(1-'[1]asv | data'!$F$26/12),0),"")</f>
        <v>5.1853102822960864</v>
      </c>
      <c r="I64" s="26">
        <f>IFERROR(IF($B64&lt;&gt;"",($I63+$E$2+$J64)*(1-'[1]asv | data'!$F$26/12),0),"")</f>
        <v>6045.2495044951884</v>
      </c>
      <c r="J64" s="27">
        <f>IFERROR(IF($B64&lt;&gt;"",$I63*(1+'[1]asv | data'!$B$32/12)-$I63,0),"")</f>
        <v>19.784701428944572</v>
      </c>
      <c r="K64" s="27">
        <f>IFERROR(IF($B64&lt;&gt;"",($I63+$E$2+$J64)-($I63+$E$2+$J64)*(1-'[1]asv | data'!$F$26/12),0),"")</f>
        <v>5.4456256171015411</v>
      </c>
      <c r="L64" s="26">
        <f>IFERROR(IF($B64&lt;&gt;"",($L63+$E$2+$M64)*(1-'[1]asv | data'!$F$26/12),0),"")</f>
        <v>6353.2920555956844</v>
      </c>
      <c r="M64" s="27">
        <f>IFERROR(IF($B64&lt;&gt;"",$L63*(1+'[1]asv | data'!$B$34/12)-$L63,0),"")</f>
        <v>31.161767011183656</v>
      </c>
      <c r="N64" s="27">
        <f>IFERROR(IF($B64&lt;&gt;"",($L63+$E$2+$M64)-($L63+$E$2+$M64)*(1-'[1]asv | data'!$F$26/12),0),"")</f>
        <v>5.7231136523232635</v>
      </c>
      <c r="O64" s="26">
        <f>IFERROR(IF(B64&lt;&gt;"",IF(Q63&gt;=$I$2,+O63+P64,+O63+'[1]asv | data'!$F$21+P64),""),"")</f>
        <v>6255.5758574135825</v>
      </c>
      <c r="P64" s="27">
        <f>IFERROR(IF($B64&lt;&gt;"",IF(Q64&gt;=$I$2,O63*(1+'[1]asv | simul'!$B$18/12)-O63,$O63*(1+'[1]asv | simul'!$B$18/12)-$O63),""),"")</f>
        <v>12.286578557711437</v>
      </c>
      <c r="Q64" s="27">
        <f>IFERROR(IF(Q63+'[1]asv | data'!$F$21&gt;=$I$2,$I$2,+Q63+'[1]asv | data'!$F$21),"")</f>
        <v>5900</v>
      </c>
    </row>
    <row r="65" spans="2:17" ht="21" customHeight="1" x14ac:dyDescent="0.35">
      <c r="B65" s="25">
        <v>59</v>
      </c>
      <c r="C65" s="26">
        <f>IFERROR(IF($B65&lt;&gt;"",($C64+$E$2+$D65)*(1-'[1]asv | data'!$F$26/12),0),"")</f>
        <v>6233.2569593601565</v>
      </c>
      <c r="D65" s="27">
        <f>IFERROR(IF($B65&lt;&gt;"",$C64*(1+'[1]asv | data'!$F$22/12)-$C64,0),"")</f>
        <v>22.951576378990467</v>
      </c>
      <c r="E65" s="27">
        <f>IFERROR(IF($B65&lt;&gt;"",($C64+$E$2+$D65)-($C64+$E$2+$D65)*(1-'[1]asv | data'!$F$26/12),0),"")</f>
        <v>5.6149847496990333</v>
      </c>
      <c r="F65" s="26">
        <f>IFERROR(IF($B65&lt;&gt;"",($F64+$E$2+$G65)*(1-'[1]asv | data'!$F$26/12),0),"")</f>
        <v>5856.0891152912782</v>
      </c>
      <c r="G65" s="27">
        <f>IFERROR(IF($B65&lt;&gt;"",$F64*(1+'[1]asv | data'!$B$30/12)-$F64,0),"")</f>
        <v>9.5937842648927472</v>
      </c>
      <c r="H65" s="27">
        <f>IFERROR(IF($B65&lt;&gt;"",($F64+$E$2+$G65)-($F64+$E$2+$G65)*(1-'[1]asv | data'!$F$26/12),0),"")</f>
        <v>5.2752279088799696</v>
      </c>
      <c r="I65" s="26">
        <f>IFERROR(IF($B65&lt;&gt;"",($I64+$E$2+$J65)*(1-'[1]asv | data'!$F$26/12),0),"")</f>
        <v>6155.3555258742799</v>
      </c>
      <c r="J65" s="27">
        <f>IFERROR(IF($B65&lt;&gt;"",$I64*(1+'[1]asv | data'!$B$32/12)-$I64,0),"")</f>
        <v>20.150831681650743</v>
      </c>
      <c r="K65" s="27">
        <f>IFERROR(IF($B65&lt;&gt;"",($I64+$E$2+$J65)-($I64+$E$2+$J65)*(1-'[1]asv | data'!$F$26/12),0),"")</f>
        <v>5.544810302559199</v>
      </c>
      <c r="L65" s="26">
        <f>IFERROR(IF($B65&lt;&gt;"",($L64+$E$2+$M65)*(1-'[1]asv | data'!$F$26/12),0),"")</f>
        <v>6474.7260132093761</v>
      </c>
      <c r="M65" s="27">
        <f>IFERROR(IF($B65&lt;&gt;"",$L64*(1+'[1]asv | data'!$B$34/12)-$L64,0),"")</f>
        <v>31.766460277977785</v>
      </c>
      <c r="N65" s="27">
        <f>IFERROR(IF($B65&lt;&gt;"",($L64+$E$2+$M65)-($L64+$E$2+$M65)*(1-'[1]asv | data'!$F$26/12),0),"")</f>
        <v>5.8325026642860394</v>
      </c>
      <c r="O65" s="26">
        <f>IFERROR(IF(B65&lt;&gt;"",IF(Q64&gt;=$I$2,+O64+P65,+O64+'[1]asv | data'!$F$21+P65),""),"")</f>
        <v>6368.0870091284096</v>
      </c>
      <c r="P65" s="27">
        <f>IFERROR(IF($B65&lt;&gt;"",IF(Q65&gt;=$I$2,O64*(1+'[1]asv | simul'!$B$18/12)-O64,$O64*(1+'[1]asv | simul'!$B$18/12)-$O64),""),"")</f>
        <v>12.511151714827065</v>
      </c>
      <c r="Q65" s="27">
        <f>IFERROR(IF(Q64+'[1]asv | data'!$F$21&gt;=$I$2,$I$2,+Q64+'[1]asv | data'!$F$21),"")</f>
        <v>6000</v>
      </c>
    </row>
    <row r="66" spans="2:17" ht="21" customHeight="1" x14ac:dyDescent="0.35">
      <c r="B66" s="25">
        <v>60</v>
      </c>
      <c r="C66" s="26">
        <f>IFERROR(IF($B66&lt;&gt;"",($C65+$E$2+$D66)*(1-'[1]asv | data'!$F$26/12),0),"")</f>
        <v>6346.4147544520947</v>
      </c>
      <c r="D66" s="27">
        <f>IFERROR(IF($B66&lt;&gt;"",$C65*(1+'[1]asv | data'!$F$22/12)-$C65,0),"")</f>
        <v>23.374713597600021</v>
      </c>
      <c r="E66" s="27">
        <f>IFERROR(IF($B66&lt;&gt;"",($C65+$E$2+$D66)-($C65+$E$2+$D66)*(1-'[1]asv | data'!$F$26/12),0),"")</f>
        <v>5.7169185056618517</v>
      </c>
      <c r="F66" s="26">
        <f>IFERROR(IF($B66&lt;&gt;"",($F65+$E$2+$G66)*(1-'[1]asv | data'!$F$26/12),0),"")</f>
        <v>5955.9840494793289</v>
      </c>
      <c r="G66" s="27">
        <f>IFERROR(IF($B66&lt;&gt;"",$F65*(1+'[1]asv | data'!$B$30/12)-$F65,0),"")</f>
        <v>9.7601485254854197</v>
      </c>
      <c r="H66" s="27">
        <f>IFERROR(IF($B66&lt;&gt;"",($F65+$E$2+$G66)-($F65+$E$2+$G66)*(1-'[1]asv | data'!$F$26/12),0),"")</f>
        <v>5.3652143374347361</v>
      </c>
      <c r="I66" s="26">
        <f>IFERROR(IF($B66&lt;&gt;"",($I65+$E$2+$J66)*(1-'[1]asv | data'!$F$26/12),0),"")</f>
        <v>6265.7291415873306</v>
      </c>
      <c r="J66" s="27">
        <f>IFERROR(IF($B66&lt;&gt;"",$I65*(1+'[1]asv | data'!$B$32/12)-$I65,0),"")</f>
        <v>20.517851752914794</v>
      </c>
      <c r="K66" s="27">
        <f>IFERROR(IF($B66&lt;&gt;"",($I65+$E$2+$J66)-($I65+$E$2+$J66)*(1-'[1]asv | data'!$F$26/12),0),"")</f>
        <v>5.644236039864154</v>
      </c>
      <c r="L66" s="26">
        <f>IFERROR(IF($B66&lt;&gt;"",($L65+$E$2+$M66)*(1-'[1]asv | data'!$F$26/12),0),"")</f>
        <v>6596.6573035964748</v>
      </c>
      <c r="M66" s="27">
        <f>IFERROR(IF($B66&lt;&gt;"",$L65*(1+'[1]asv | data'!$B$34/12)-$L65,0),"")</f>
        <v>32.373630066046644</v>
      </c>
      <c r="N66" s="27">
        <f>IFERROR(IF($B66&lt;&gt;"",($L65+$E$2+$M66)-($L65+$E$2+$M66)*(1-'[1]asv | data'!$F$26/12),0),"")</f>
        <v>5.9423396789479739</v>
      </c>
      <c r="O66" s="26">
        <f>IFERROR(IF(B66&lt;&gt;"",IF(Q65&gt;=$I$2,+O65+P66,+O65+'[1]asv | data'!$F$21+P66),""),"")</f>
        <v>6480.8231831466665</v>
      </c>
      <c r="P66" s="27">
        <f>IFERROR(IF($B66&lt;&gt;"",IF(Q66&gt;=$I$2,O65*(1+'[1]asv | simul'!$B$18/12)-O65,$O65*(1+'[1]asv | simul'!$B$18/12)-$O65),""),"")</f>
        <v>12.736174018256861</v>
      </c>
      <c r="Q66" s="27">
        <f>IFERROR(IF(Q65+'[1]asv | data'!$F$21&gt;=$I$2,$I$2,+Q65+'[1]asv | data'!$F$21),"")</f>
        <v>6100</v>
      </c>
    </row>
    <row r="67" spans="2:17" ht="21" customHeight="1" x14ac:dyDescent="0.35">
      <c r="B67" s="25">
        <v>61</v>
      </c>
      <c r="C67" s="26">
        <f>IFERROR(IF($B67&lt;&gt;"",($C66+$E$2+$D67)*(1-'[1]asv | data'!$F$26/12),0),"")</f>
        <v>6459.8946673524861</v>
      </c>
      <c r="D67" s="27">
        <f>IFERROR(IF($B67&lt;&gt;"",$C66*(1+'[1]asv | data'!$F$22/12)-$C66,0),"")</f>
        <v>23.799055329194744</v>
      </c>
      <c r="E67" s="27">
        <f>IFERROR(IF($B67&lt;&gt;"",($C66+$E$2+$D67)-($C66+$E$2+$D67)*(1-'[1]asv | data'!$F$26/12),0),"")</f>
        <v>5.8191424288033886</v>
      </c>
      <c r="F67" s="26">
        <f>IFERROR(IF($B67&lt;&gt;"",($F66+$E$2+$G67)*(1-'[1]asv | data'!$F$26/12),0),"")</f>
        <v>6055.9554199411887</v>
      </c>
      <c r="G67" s="27">
        <f>IFERROR(IF($B67&lt;&gt;"",$F66*(1+'[1]asv | data'!$B$30/12)-$F66,0),"")</f>
        <v>9.9266400824653829</v>
      </c>
      <c r="H67" s="27">
        <f>IFERROR(IF($B67&lt;&gt;"",($F66+$E$2+$G67)-($F66+$E$2+$G67)*(1-'[1]asv | data'!$F$26/12),0),"")</f>
        <v>5.4552696206055771</v>
      </c>
      <c r="I67" s="26">
        <f>IFERROR(IF($B67&lt;&gt;"",($I66+$E$2+$J67)*(1-'[1]asv | data'!$F$26/12),0),"")</f>
        <v>6376.3710019777682</v>
      </c>
      <c r="J67" s="27">
        <f>IFERROR(IF($B67&lt;&gt;"",$I66*(1+'[1]asv | data'!$B$32/12)-$I66,0),"")</f>
        <v>20.88576380529139</v>
      </c>
      <c r="K67" s="27">
        <f>IFERROR(IF($B67&lt;&gt;"",($I66+$E$2+$J67)-($I66+$E$2+$J67)*(1-'[1]asv | data'!$F$26/12),0),"")</f>
        <v>5.7439034148537758</v>
      </c>
      <c r="L67" s="26">
        <f>IFERROR(IF($B67&lt;&gt;"",($L66+$E$2+$M67)*(1-'[1]asv | data'!$F$26/12),0),"")</f>
        <v>6719.0879635833535</v>
      </c>
      <c r="M67" s="27">
        <f>IFERROR(IF($B67&lt;&gt;"",$L66*(1+'[1]asv | data'!$B$34/12)-$L66,0),"")</f>
        <v>32.983286517981469</v>
      </c>
      <c r="N67" s="27">
        <f>IFERROR(IF($B67&lt;&gt;"",($L66+$E$2+$M67)-($L66+$E$2+$M67)*(1-'[1]asv | data'!$F$26/12),0),"")</f>
        <v>6.0526265311027601</v>
      </c>
      <c r="O67" s="26">
        <f>IFERROR(IF(B67&lt;&gt;"",IF(Q66&gt;=$I$2,+O66+P67,+O66+'[1]asv | data'!$F$21+P67),""),"")</f>
        <v>6593.7848295129597</v>
      </c>
      <c r="P67" s="27">
        <f>IFERROR(IF($B67&lt;&gt;"",IF(Q67&gt;=$I$2,O66*(1+'[1]asv | simul'!$B$18/12)-O66,$O66*(1+'[1]asv | simul'!$B$18/12)-$O66),""),"")</f>
        <v>12.96164636629328</v>
      </c>
      <c r="Q67" s="27">
        <f>IFERROR(IF(Q66+'[1]asv | data'!$F$21&gt;=$I$2,$I$2,+Q66+'[1]asv | data'!$F$21),"")</f>
        <v>6200</v>
      </c>
    </row>
    <row r="68" spans="2:17" ht="21" customHeight="1" x14ac:dyDescent="0.35">
      <c r="B68" s="25">
        <v>62</v>
      </c>
      <c r="C68" s="26">
        <f>IFERROR(IF($B68&lt;&gt;"",($C67+$E$2+$D68)*(1-'[1]asv | data'!$F$26/12),0),"")</f>
        <v>6573.6976150099381</v>
      </c>
      <c r="D68" s="27">
        <f>IFERROR(IF($B68&lt;&gt;"",$C67*(1+'[1]asv | data'!$F$22/12)-$C67,0),"")</f>
        <v>24.224605002571479</v>
      </c>
      <c r="E68" s="27">
        <f>IFERROR(IF($B68&lt;&gt;"",($C67+$E$2+$D68)-($C67+$E$2+$D68)*(1-'[1]asv | data'!$F$26/12),0),"")</f>
        <v>5.9216573451194563</v>
      </c>
      <c r="F68" s="26">
        <f>IFERROR(IF($B68&lt;&gt;"",($F67+$E$2+$G68)*(1-'[1]asv | data'!$F$26/12),0),"")</f>
        <v>6156.0032851633478</v>
      </c>
      <c r="G68" s="27">
        <f>IFERROR(IF($B68&lt;&gt;"",$F67*(1+'[1]asv | data'!$B$30/12)-$F67,0),"")</f>
        <v>10.093259033235881</v>
      </c>
      <c r="H68" s="27">
        <f>IFERROR(IF($B68&lt;&gt;"",($F67+$E$2+$G68)-($F67+$E$2+$G68)*(1-'[1]asv | data'!$F$26/12),0),"")</f>
        <v>5.5453938110767922</v>
      </c>
      <c r="I68" s="26">
        <f>IFERROR(IF($B68&lt;&gt;"",($I67+$E$2+$J68)*(1-'[1]asv | data'!$F$26/12),0),"")</f>
        <v>6487.2817589695751</v>
      </c>
      <c r="J68" s="27">
        <f>IFERROR(IF($B68&lt;&gt;"",$I67*(1+'[1]asv | data'!$B$32/12)-$I67,0),"")</f>
        <v>21.254570006592985</v>
      </c>
      <c r="K68" s="27">
        <f>IFERROR(IF($B68&lt;&gt;"",($I67+$E$2+$J68)-($I67+$E$2+$J68)*(1-'[1]asv | data'!$F$26/12),0),"")</f>
        <v>5.8438130147860647</v>
      </c>
      <c r="L68" s="26">
        <f>IFERROR(IF($B68&lt;&gt;"",($L67+$E$2+$M68)*(1-'[1]asv | data'!$F$26/12),0),"")</f>
        <v>6842.0200383382089</v>
      </c>
      <c r="M68" s="27">
        <f>IFERROR(IF($B68&lt;&gt;"",$L67*(1+'[1]asv | data'!$B$34/12)-$L67,0),"")</f>
        <v>33.595439817916485</v>
      </c>
      <c r="N68" s="27">
        <f>IFERROR(IF($B68&lt;&gt;"",($L67+$E$2+$M68)-($L67+$E$2+$M68)*(1-'[1]asv | data'!$F$26/12),0),"")</f>
        <v>6.1633650630610646</v>
      </c>
      <c r="O68" s="26">
        <f>IFERROR(IF(B68&lt;&gt;"",IF(Q67&gt;=$I$2,+O67+P68,+O67+'[1]asv | data'!$F$21+P68),""),"")</f>
        <v>6706.9723991719857</v>
      </c>
      <c r="P68" s="27">
        <f>IFERROR(IF($B68&lt;&gt;"",IF(Q68&gt;=$I$2,O67*(1+'[1]asv | simul'!$B$18/12)-O67,$O67*(1+'[1]asv | simul'!$B$18/12)-$O67),""),"")</f>
        <v>13.187569659025939</v>
      </c>
      <c r="Q68" s="27">
        <f>IFERROR(IF(Q67+'[1]asv | data'!$F$21&gt;=$I$2,$I$2,+Q67+'[1]asv | data'!$F$21),"")</f>
        <v>6300</v>
      </c>
    </row>
    <row r="69" spans="2:17" ht="21" customHeight="1" x14ac:dyDescent="0.35">
      <c r="B69" s="25">
        <v>63</v>
      </c>
      <c r="C69" s="26">
        <f>IFERROR(IF($B69&lt;&gt;"",($C68+$E$2+$D69)*(1-'[1]asv | data'!$F$26/12),0),"")</f>
        <v>6687.8245169832653</v>
      </c>
      <c r="D69" s="27">
        <f>IFERROR(IF($B69&lt;&gt;"",$C68*(1+'[1]asv | data'!$F$22/12)-$C68,0),"")</f>
        <v>24.651366056286861</v>
      </c>
      <c r="E69" s="27">
        <f>IFERROR(IF($B69&lt;&gt;"",($C68+$E$2+$D69)-($C68+$E$2+$D69)*(1-'[1]asv | data'!$F$26/12),0),"")</f>
        <v>6.0244640829596392</v>
      </c>
      <c r="F69" s="26">
        <f>IFERROR(IF($B69&lt;&gt;"",($F68+$E$2+$G69)*(1-'[1]asv | data'!$F$26/12),0),"")</f>
        <v>6256.1277036770462</v>
      </c>
      <c r="G69" s="27">
        <f>IFERROR(IF($B69&lt;&gt;"",$F68*(1+'[1]asv | data'!$B$30/12)-$F68,0),"")</f>
        <v>10.260005475272919</v>
      </c>
      <c r="H69" s="27">
        <f>IFERROR(IF($B69&lt;&gt;"",($F68+$E$2+$G69)-($F68+$E$2+$G69)*(1-'[1]asv | data'!$F$26/12),0),"")</f>
        <v>5.6355869615745178</v>
      </c>
      <c r="I69" s="26">
        <f>IFERROR(IF($B69&lt;&gt;"",($I68+$E$2+$J69)*(1-'[1]asv | data'!$F$26/12),0),"")</f>
        <v>6598.4620660711244</v>
      </c>
      <c r="J69" s="27">
        <f>IFERROR(IF($B69&lt;&gt;"",$I68*(1+'[1]asv | data'!$B$32/12)-$I68,0),"")</f>
        <v>21.624272529898917</v>
      </c>
      <c r="K69" s="27">
        <f>IFERROR(IF($B69&lt;&gt;"",($I68+$E$2+$J69)-($I68+$E$2+$J69)*(1-'[1]asv | data'!$F$26/12),0),"")</f>
        <v>5.9439654283496566</v>
      </c>
      <c r="L69" s="26">
        <f>IFERROR(IF($B69&lt;&gt;"",($L68+$E$2+$M69)*(1-'[1]asv | data'!$F$26/12),0),"")</f>
        <v>6965.4555814052219</v>
      </c>
      <c r="M69" s="27">
        <f>IFERROR(IF($B69&lt;&gt;"",$L68*(1+'[1]asv | data'!$B$34/12)-$L68,0),"")</f>
        <v>34.210100191689889</v>
      </c>
      <c r="N69" s="27">
        <f>IFERROR(IF($B69&lt;&gt;"",($L68+$E$2+$M69)-($L68+$E$2+$M69)*(1-'[1]asv | data'!$F$26/12),0),"")</f>
        <v>6.2745571246769032</v>
      </c>
      <c r="O69" s="26">
        <f>IFERROR(IF(B69&lt;&gt;"",IF(Q68&gt;=$I$2,+O68+P69,+O68+'[1]asv | data'!$F$21+P69),""),"")</f>
        <v>6820.38634397033</v>
      </c>
      <c r="P69" s="27">
        <f>IFERROR(IF($B69&lt;&gt;"",IF(Q69&gt;=$I$2,O68*(1+'[1]asv | simul'!$B$18/12)-O68,$O68*(1+'[1]asv | simul'!$B$18/12)-$O68),""),"")</f>
        <v>13.413944798344346</v>
      </c>
      <c r="Q69" s="27">
        <f>IFERROR(IF(Q68+'[1]asv | data'!$F$21&gt;=$I$2,$I$2,+Q68+'[1]asv | data'!$F$21),"")</f>
        <v>6400</v>
      </c>
    </row>
    <row r="70" spans="2:17" ht="21" customHeight="1" x14ac:dyDescent="0.35">
      <c r="B70" s="25">
        <v>64</v>
      </c>
      <c r="C70" s="26">
        <f>IFERROR(IF($B70&lt;&gt;"",($C69+$E$2+$D70)*(1-'[1]asv | data'!$F$26/12),0),"")</f>
        <v>6802.2762954489217</v>
      </c>
      <c r="D70" s="27">
        <f>IFERROR(IF($B70&lt;&gt;"",$C69*(1+'[1]asv | data'!$F$22/12)-$C69,0),"")</f>
        <v>25.079341938686412</v>
      </c>
      <c r="E70" s="27">
        <f>IFERROR(IF($B70&lt;&gt;"",($C69+$E$2+$D70)-($C69+$E$2+$D70)*(1-'[1]asv | data'!$F$26/12),0),"")</f>
        <v>6.1275634730300226</v>
      </c>
      <c r="F70" s="26">
        <f>IFERROR(IF($B70&lt;&gt;"",($F69+$E$2+$G70)*(1-'[1]asv | data'!$F$26/12),0),"")</f>
        <v>6356.3287340583101</v>
      </c>
      <c r="G70" s="27">
        <f>IFERROR(IF($B70&lt;&gt;"",$F69*(1+'[1]asv | data'!$B$30/12)-$F69,0),"")</f>
        <v>10.426879506128898</v>
      </c>
      <c r="H70" s="27">
        <f>IFERROR(IF($B70&lt;&gt;"",($F69+$E$2+$G70)-($F69+$E$2+$G70)*(1-'[1]asv | data'!$F$26/12),0),"")</f>
        <v>5.7258491248649079</v>
      </c>
      <c r="I70" s="26">
        <f>IFERROR(IF($B70&lt;&gt;"",($I69+$E$2+$J70)*(1-'[1]asv | data'!$F$26/12),0),"")</f>
        <v>6709.9125783790332</v>
      </c>
      <c r="J70" s="27">
        <f>IFERROR(IF($B70&lt;&gt;"",$I69*(1+'[1]asv | data'!$B$32/12)-$I69,0),"")</f>
        <v>21.994873553570869</v>
      </c>
      <c r="K70" s="27">
        <f>IFERROR(IF($B70&lt;&gt;"",($I69+$E$2+$J70)-($I69+$E$2+$J70)*(1-'[1]asv | data'!$F$26/12),0),"")</f>
        <v>6.0443612456620031</v>
      </c>
      <c r="L70" s="26">
        <f>IFERROR(IF($B70&lt;&gt;"",($L69+$E$2+$M70)*(1-'[1]asv | data'!$F$26/12),0),"")</f>
        <v>7089.3966547388663</v>
      </c>
      <c r="M70" s="27">
        <f>IFERROR(IF($B70&lt;&gt;"",$L69*(1+'[1]asv | data'!$B$34/12)-$L69,0),"")</f>
        <v>34.827277907025746</v>
      </c>
      <c r="N70" s="27">
        <f>IFERROR(IF($B70&lt;&gt;"",($L69+$E$2+$M70)-($L69+$E$2+$M70)*(1-'[1]asv | data'!$F$26/12),0),"")</f>
        <v>6.386204573381292</v>
      </c>
      <c r="O70" s="26">
        <f>IFERROR(IF(B70&lt;&gt;"",IF(Q69&gt;=$I$2,+O69+P70,+O69+'[1]asv | data'!$F$21+P70),""),"")</f>
        <v>6934.0271166582706</v>
      </c>
      <c r="P70" s="27">
        <f>IFERROR(IF($B70&lt;&gt;"",IF(Q70&gt;=$I$2,O69*(1+'[1]asv | simul'!$B$18/12)-O69,$O69*(1+'[1]asv | simul'!$B$18/12)-$O69),""),"")</f>
        <v>13.640772687940625</v>
      </c>
      <c r="Q70" s="27">
        <f>IFERROR(IF(Q69+'[1]asv | data'!$F$21&gt;=$I$2,$I$2,+Q69+'[1]asv | data'!$F$21),"")</f>
        <v>6500</v>
      </c>
    </row>
    <row r="71" spans="2:17" ht="21" customHeight="1" x14ac:dyDescent="0.35">
      <c r="B71" s="25">
        <v>65</v>
      </c>
      <c r="C71" s="26">
        <f>IFERROR(IF($B71&lt;&gt;"",($C70+$E$2+$D71)*(1-'[1]asv | data'!$F$26/12),0),"")</f>
        <v>6917.0538752084531</v>
      </c>
      <c r="D71" s="27">
        <f>IFERROR(IF($B71&lt;&gt;"",$C70*(1+'[1]asv | data'!$F$22/12)-$C70,0),"")</f>
        <v>25.508536107932741</v>
      </c>
      <c r="E71" s="27">
        <f>IFERROR(IF($B71&lt;&gt;"",($C70+$E$2+$D71)-($C70+$E$2+$D71)*(1-'[1]asv | data'!$F$26/12),0),"")</f>
        <v>6.2309563484013779</v>
      </c>
      <c r="F71" s="26">
        <f>IFERROR(IF($B71&lt;&gt;"",($F70+$E$2+$G71)*(1-'[1]asv | data'!$F$26/12),0),"")</f>
        <v>6456.6064349279877</v>
      </c>
      <c r="G71" s="27">
        <f>IFERROR(IF($B71&lt;&gt;"",$F70*(1+'[1]asv | data'!$B$30/12)-$F70,0),"")</f>
        <v>10.593881223430799</v>
      </c>
      <c r="H71" s="27">
        <f>IFERROR(IF($B71&lt;&gt;"",($F70+$E$2+$G71)-($F70+$E$2+$G71)*(1-'[1]asv | data'!$F$26/12),0),"")</f>
        <v>5.8161803537532251</v>
      </c>
      <c r="I71" s="26">
        <f>IFERROR(IF($B71&lt;&gt;"",($I70+$E$2+$J71)*(1-'[1]asv | data'!$F$26/12),0),"")</f>
        <v>6821.6339525820204</v>
      </c>
      <c r="J71" s="27">
        <f>IFERROR(IF($B71&lt;&gt;"",$I70*(1+'[1]asv | data'!$B$32/12)-$I70,0),"")</f>
        <v>22.366375261263784</v>
      </c>
      <c r="K71" s="27">
        <f>IFERROR(IF($B71&lt;&gt;"",($I70+$E$2+$J71)-($I70+$E$2+$J71)*(1-'[1]asv | data'!$F$26/12),0),"")</f>
        <v>6.1450010582766481</v>
      </c>
      <c r="L71" s="26">
        <f>IFERROR(IF($B71&lt;&gt;"",($L70+$E$2+$M71)*(1-'[1]asv | data'!$F$26/12),0),"")</f>
        <v>7213.8453287383481</v>
      </c>
      <c r="M71" s="27">
        <f>IFERROR(IF($B71&lt;&gt;"",$L70*(1+'[1]asv | data'!$B$34/12)-$L70,0),"")</f>
        <v>35.446983273693149</v>
      </c>
      <c r="N71" s="27">
        <f>IFERROR(IF($B71&lt;&gt;"",($L70+$E$2+$M71)-($L70+$E$2+$M71)*(1-'[1]asv | data'!$F$26/12),0),"")</f>
        <v>6.4983092742113513</v>
      </c>
      <c r="O71" s="26">
        <f>IFERROR(IF(B71&lt;&gt;"",IF(Q70&gt;=$I$2,+O70+P71,+O70+'[1]asv | data'!$F$21+P71),""),"")</f>
        <v>7047.8951708915874</v>
      </c>
      <c r="P71" s="27">
        <f>IFERROR(IF($B71&lt;&gt;"",IF(Q71&gt;=$I$2,O70*(1+'[1]asv | simul'!$B$18/12)-O70,$O70*(1+'[1]asv | simul'!$B$18/12)-$O70),""),"")</f>
        <v>13.868054233316798</v>
      </c>
      <c r="Q71" s="27">
        <f>IFERROR(IF(Q70+'[1]asv | data'!$F$21&gt;=$I$2,$I$2,+Q70+'[1]asv | data'!$F$21),"")</f>
        <v>6600</v>
      </c>
    </row>
    <row r="72" spans="2:17" ht="21" customHeight="1" x14ac:dyDescent="0.35">
      <c r="B72" s="25">
        <v>66</v>
      </c>
      <c r="C72" s="26">
        <f>IFERROR(IF($B72&lt;&gt;"",($C71+$E$2+$D72)*(1-'[1]asv | data'!$F$26/12),0),"")</f>
        <v>7032.1581836959676</v>
      </c>
      <c r="D72" s="27">
        <f>IFERROR(IF($B72&lt;&gt;"",$C71*(1+'[1]asv | data'!$F$22/12)-$C71,0),"")</f>
        <v>25.938952032031011</v>
      </c>
      <c r="E72" s="27">
        <f>IFERROR(IF($B72&lt;&gt;"",($C71+$E$2+$D72)-($C71+$E$2+$D72)*(1-'[1]asv | data'!$F$26/12),0),"")</f>
        <v>6.3346435445164389</v>
      </c>
      <c r="F72" s="26">
        <f>IFERROR(IF($B72&lt;&gt;"",($F71+$E$2+$G72)*(1-'[1]asv | data'!$F$26/12),0),"")</f>
        <v>6556.9608649517804</v>
      </c>
      <c r="G72" s="27">
        <f>IFERROR(IF($B72&lt;&gt;"",$F71*(1+'[1]asv | data'!$B$30/12)-$F71,0),"")</f>
        <v>10.76101072488018</v>
      </c>
      <c r="H72" s="27">
        <f>IFERROR(IF($B72&lt;&gt;"",($F71+$E$2+$G72)-($F71+$E$2+$G72)*(1-'[1]asv | data'!$F$26/12),0),"")</f>
        <v>5.9065807010874778</v>
      </c>
      <c r="I72" s="26">
        <f>IFERROR(IF($B72&lt;&gt;"",($I71+$E$2+$J72)*(1-'[1]asv | data'!$F$26/12),0),"")</f>
        <v>6933.6268469647794</v>
      </c>
      <c r="J72" s="27">
        <f>IFERROR(IF($B72&lt;&gt;"",$I71*(1+'[1]asv | data'!$B$32/12)-$I71,0),"")</f>
        <v>22.738779841940413</v>
      </c>
      <c r="K72" s="27">
        <f>IFERROR(IF($B72&lt;&gt;"",($I71+$E$2+$J72)-($I71+$E$2+$J72)*(1-'[1]asv | data'!$F$26/12),0),"")</f>
        <v>6.2458854591814088</v>
      </c>
      <c r="L72" s="26">
        <f>IFERROR(IF($B72&lt;&gt;"",($L71+$E$2+$M72)*(1-'[1]asv | data'!$F$26/12),0),"")</f>
        <v>7338.803682282195</v>
      </c>
      <c r="M72" s="27">
        <f>IFERROR(IF($B72&lt;&gt;"",$L71*(1+'[1]asv | data'!$B$34/12)-$L71,0),"")</f>
        <v>36.069226643690854</v>
      </c>
      <c r="N72" s="27">
        <f>IFERROR(IF($B72&lt;&gt;"",($L71+$E$2+$M72)-($L71+$E$2+$M72)*(1-'[1]asv | data'!$F$26/12),0),"")</f>
        <v>6.6108730998439569</v>
      </c>
      <c r="O72" s="26">
        <f>IFERROR(IF(B72&lt;&gt;"",IF(Q71&gt;=$I$2,+O71+P72,+O71+'[1]asv | data'!$F$21+P72),""),"")</f>
        <v>7161.9909612333704</v>
      </c>
      <c r="P72" s="27">
        <f>IFERROR(IF($B72&lt;&gt;"",IF(Q72&gt;=$I$2,O71*(1+'[1]asv | simul'!$B$18/12)-O71,$O71*(1+'[1]asv | simul'!$B$18/12)-$O71),""),"")</f>
        <v>14.095790341782958</v>
      </c>
      <c r="Q72" s="27">
        <f>IFERROR(IF(Q71+'[1]asv | data'!$F$21&gt;=$I$2,$I$2,+Q71+'[1]asv | data'!$F$21),"")</f>
        <v>6700</v>
      </c>
    </row>
    <row r="73" spans="2:17" ht="21" customHeight="1" x14ac:dyDescent="0.35">
      <c r="B73" s="25">
        <v>67</v>
      </c>
      <c r="C73" s="26">
        <f>IFERROR(IF($B73&lt;&gt;"",($C72+$E$2+$D73)*(1-'[1]asv | data'!$F$26/12),0),"")</f>
        <v>7147.5901509856303</v>
      </c>
      <c r="D73" s="27">
        <f>IFERROR(IF($B73&lt;&gt;"",$C72*(1+'[1]asv | data'!$F$22/12)-$C72,0),"")</f>
        <v>26.370593188858948</v>
      </c>
      <c r="E73" s="27">
        <f>IFERROR(IF($B73&lt;&gt;"",($C72+$E$2+$D73)-($C72+$E$2+$D73)*(1-'[1]asv | data'!$F$26/12),0),"")</f>
        <v>6.4386258991962677</v>
      </c>
      <c r="F73" s="26">
        <f>IFERROR(IF($B73&lt;&gt;"",($F72+$E$2+$G73)*(1-'[1]asv | data'!$F$26/12),0),"")</f>
        <v>6657.3920828402797</v>
      </c>
      <c r="G73" s="27">
        <f>IFERROR(IF($B73&lt;&gt;"",$F72*(1+'[1]asv | data'!$B$30/12)-$F72,0),"")</f>
        <v>10.928268108253178</v>
      </c>
      <c r="H73" s="27">
        <f>IFERROR(IF($B73&lt;&gt;"",($F72+$E$2+$G73)-($F72+$E$2+$G73)*(1-'[1]asv | data'!$F$26/12),0),"")</f>
        <v>5.9970502197538735</v>
      </c>
      <c r="I73" s="26">
        <f>IFERROR(IF($B73&lt;&gt;"",($I72+$E$2+$J73)*(1-'[1]asv | data'!$F$26/12),0),"")</f>
        <v>7045.8919214118532</v>
      </c>
      <c r="J73" s="27">
        <f>IFERROR(IF($B73&lt;&gt;"",$I72*(1+'[1]asv | data'!$B$32/12)-$I72,0),"")</f>
        <v>23.112089489883147</v>
      </c>
      <c r="K73" s="27">
        <f>IFERROR(IF($B73&lt;&gt;"",($I72+$E$2+$J73)-($I72+$E$2+$J73)*(1-'[1]asv | data'!$F$26/12),0),"")</f>
        <v>6.3470150428092893</v>
      </c>
      <c r="L73" s="26">
        <f>IFERROR(IF($B73&lt;&gt;"",($L72+$E$2+$M73)*(1-'[1]asv | data'!$F$26/12),0),"")</f>
        <v>7464.2738027629812</v>
      </c>
      <c r="M73" s="27">
        <f>IFERROR(IF($B73&lt;&gt;"",$L72*(1+'[1]asv | data'!$B$34/12)-$L72,0),"")</f>
        <v>36.69401841141007</v>
      </c>
      <c r="N73" s="27">
        <f>IFERROR(IF($B73&lt;&gt;"",($L72+$E$2+$M73)-($L72+$E$2+$M73)*(1-'[1]asv | data'!$F$26/12),0),"")</f>
        <v>6.7238979306239344</v>
      </c>
      <c r="O73" s="26">
        <f>IFERROR(IF(B73&lt;&gt;"",IF(Q72&gt;=$I$2,+O72+P73,+O72+'[1]asv | data'!$F$21+P73),""),"")</f>
        <v>7276.3149431558368</v>
      </c>
      <c r="P73" s="27">
        <f>IFERROR(IF($B73&lt;&gt;"",IF(Q73&gt;=$I$2,O72*(1+'[1]asv | simul'!$B$18/12)-O72,$O72*(1+'[1]asv | simul'!$B$18/12)-$O72),""),"")</f>
        <v>14.323981922466373</v>
      </c>
      <c r="Q73" s="27">
        <f>IFERROR(IF(Q72+'[1]asv | data'!$F$21&gt;=$I$2,$I$2,+Q72+'[1]asv | data'!$F$21),"")</f>
        <v>6800</v>
      </c>
    </row>
    <row r="74" spans="2:17" ht="21" customHeight="1" x14ac:dyDescent="0.35">
      <c r="B74" s="25">
        <v>68</v>
      </c>
      <c r="C74" s="26">
        <f>IFERROR(IF($B74&lt;&gt;"",($C73+$E$2+$D74)*(1-'[1]asv | data'!$F$26/12),0),"")</f>
        <v>7263.3507097991796</v>
      </c>
      <c r="D74" s="27">
        <f>IFERROR(IF($B74&lt;&gt;"",$C73*(1+'[1]asv | data'!$F$22/12)-$C73,0),"")</f>
        <v>26.803463066195945</v>
      </c>
      <c r="E74" s="27">
        <f>IFERROR(IF($B74&lt;&gt;"",($C73+$E$2+$D74)-($C73+$E$2+$D74)*(1-'[1]asv | data'!$F$26/12),0),"")</f>
        <v>6.5429042526466219</v>
      </c>
      <c r="F74" s="26">
        <f>IFERROR(IF($B74&lt;&gt;"",($F73+$E$2+$G74)*(1-'[1]asv | data'!$F$26/12),0),"")</f>
        <v>6757.9001473489998</v>
      </c>
      <c r="G74" s="27">
        <f>IFERROR(IF($B74&lt;&gt;"",$F73*(1+'[1]asv | data'!$B$30/12)-$F73,0),"")</f>
        <v>11.09565347140051</v>
      </c>
      <c r="H74" s="27">
        <f>IFERROR(IF($B74&lt;&gt;"",($F73+$E$2+$G74)-($F73+$E$2+$G74)*(1-'[1]asv | data'!$F$26/12),0),"")</f>
        <v>6.0875889626804565</v>
      </c>
      <c r="I74" s="26">
        <f>IFERROR(IF($B74&lt;&gt;"",($I73+$E$2+$J74)*(1-'[1]asv | data'!$F$26/12),0),"")</f>
        <v>7158.4298374115251</v>
      </c>
      <c r="J74" s="27">
        <f>IFERROR(IF($B74&lt;&gt;"",$I73*(1+'[1]asv | data'!$B$32/12)-$I73,0),"")</f>
        <v>23.486306404706738</v>
      </c>
      <c r="K74" s="27">
        <f>IFERROR(IF($B74&lt;&gt;"",($I73+$E$2+$J74)-($I73+$E$2+$J74)*(1-'[1]asv | data'!$F$26/12),0),"")</f>
        <v>6.4483904050348428</v>
      </c>
      <c r="L74" s="26">
        <f>IFERROR(IF($B74&lt;&gt;"",($L73+$E$2+$M74)*(1-'[1]asv | data'!$F$26/12),0),"")</f>
        <v>7590.2577861221962</v>
      </c>
      <c r="M74" s="27">
        <f>IFERROR(IF($B74&lt;&gt;"",$L73*(1+'[1]asv | data'!$B$34/12)-$L73,0),"")</f>
        <v>37.321369013814547</v>
      </c>
      <c r="N74" s="27">
        <f>IFERROR(IF($B74&lt;&gt;"",($L73+$E$2+$M74)-($L73+$E$2+$M74)*(1-'[1]asv | data'!$F$26/12),0),"")</f>
        <v>6.8373856545995295</v>
      </c>
      <c r="O74" s="26">
        <f>IFERROR(IF(B74&lt;&gt;"",IF(Q73&gt;=$I$2,+O73+P74,+O73+'[1]asv | data'!$F$21+P74),""),"")</f>
        <v>7390.8675730421483</v>
      </c>
      <c r="P74" s="27">
        <f>IFERROR(IF($B74&lt;&gt;"",IF(Q74&gt;=$I$2,O73*(1+'[1]asv | simul'!$B$18/12)-O73,$O73*(1+'[1]asv | simul'!$B$18/12)-$O73),""),"")</f>
        <v>14.552629886311479</v>
      </c>
      <c r="Q74" s="27">
        <f>IFERROR(IF(Q73+'[1]asv | data'!$F$21&gt;=$I$2,$I$2,+Q73+'[1]asv | data'!$F$21),"")</f>
        <v>6900</v>
      </c>
    </row>
    <row r="75" spans="2:17" ht="21" customHeight="1" x14ac:dyDescent="0.35">
      <c r="B75" s="25">
        <v>69</v>
      </c>
      <c r="C75" s="26">
        <f>IFERROR(IF($B75&lt;&gt;"",($C74+$E$2+$D75)*(1-'[1]asv | data'!$F$26/12),0),"")</f>
        <v>7379.4407955134611</v>
      </c>
      <c r="D75" s="27">
        <f>IFERROR(IF($B75&lt;&gt;"",$C74*(1+'[1]asv | data'!$F$22/12)-$C74,0),"")</f>
        <v>27.237565161746716</v>
      </c>
      <c r="E75" s="27">
        <f>IFERROR(IF($B75&lt;&gt;"",($C74+$E$2+$D75)-($C74+$E$2+$D75)*(1-'[1]asv | data'!$F$26/12),0),"")</f>
        <v>6.6474794474652299</v>
      </c>
      <c r="F75" s="26">
        <f>IFERROR(IF($B75&lt;&gt;"",($F74+$E$2+$G75)*(1-'[1]asv | data'!$F$26/12),0),"")</f>
        <v>6858.4851172784129</v>
      </c>
      <c r="G75" s="27">
        <f>IFERROR(IF($B75&lt;&gt;"",$F74*(1+'[1]asv | data'!$B$30/12)-$F74,0),"")</f>
        <v>11.26316691224838</v>
      </c>
      <c r="H75" s="27">
        <f>IFERROR(IF($B75&lt;&gt;"",($F74+$E$2+$G75)-($F74+$E$2+$G75)*(1-'[1]asv | data'!$F$26/12),0),"")</f>
        <v>6.1781969828352885</v>
      </c>
      <c r="I75" s="26">
        <f>IFERROR(IF($B75&lt;&gt;"",($I74+$E$2+$J75)*(1-'[1]asv | data'!$F$26/12),0),"")</f>
        <v>7271.2412580597147</v>
      </c>
      <c r="J75" s="27">
        <f>IFERROR(IF($B75&lt;&gt;"",$I74*(1+'[1]asv | data'!$B$32/12)-$I74,0),"")</f>
        <v>23.861432791371953</v>
      </c>
      <c r="K75" s="27">
        <f>IFERROR(IF($B75&lt;&gt;"",($I74+$E$2+$J75)-($I74+$E$2+$J75)*(1-'[1]asv | data'!$F$26/12),0),"")</f>
        <v>6.5500121431823572</v>
      </c>
      <c r="L75" s="26">
        <f>IFERROR(IF($B75&lt;&gt;"",($L74+$E$2+$M75)*(1-'[1]asv | data'!$F$26/12),0),"")</f>
        <v>7716.7577368852581</v>
      </c>
      <c r="M75" s="27">
        <f>IFERROR(IF($B75&lt;&gt;"",$L74*(1+'[1]asv | data'!$B$34/12)-$L74,0),"")</f>
        <v>37.951288930609735</v>
      </c>
      <c r="N75" s="27">
        <f>IFERROR(IF($B75&lt;&gt;"",($L74+$E$2+$M75)-($L74+$E$2+$M75)*(1-'[1]asv | data'!$F$26/12),0),"")</f>
        <v>6.951338167547874</v>
      </c>
      <c r="O75" s="26">
        <f>IFERROR(IF(B75&lt;&gt;"",IF(Q74&gt;=$I$2,+O74+P75,+O74+'[1]asv | data'!$F$21+P75),""),"")</f>
        <v>7505.6493081882327</v>
      </c>
      <c r="P75" s="27">
        <f>IFERROR(IF($B75&lt;&gt;"",IF(Q75&gt;=$I$2,O74*(1+'[1]asv | simul'!$B$18/12)-O74,$O74*(1+'[1]asv | simul'!$B$18/12)-$O74),""),"")</f>
        <v>14.781735146084429</v>
      </c>
      <c r="Q75" s="27">
        <f>IFERROR(IF(Q74+'[1]asv | data'!$F$21&gt;=$I$2,$I$2,+Q74+'[1]asv | data'!$F$21),"")</f>
        <v>7000</v>
      </c>
    </row>
    <row r="76" spans="2:17" ht="21" customHeight="1" x14ac:dyDescent="0.35">
      <c r="B76" s="25">
        <v>70</v>
      </c>
      <c r="C76" s="26">
        <f>IFERROR(IF($B76&lt;&gt;"",($C75+$E$2+$D76)*(1-'[1]asv | data'!$F$26/12),0),"")</f>
        <v>7495.8613461679888</v>
      </c>
      <c r="D76" s="27">
        <f>IFERROR(IF($B76&lt;&gt;"",$C75*(1+'[1]asv | data'!$F$22/12)-$C75,0),"")</f>
        <v>27.672902983174936</v>
      </c>
      <c r="E76" s="27">
        <f>IFERROR(IF($B76&lt;&gt;"",($C75+$E$2+$D76)-($C75+$E$2+$D76)*(1-'[1]asv | data'!$F$26/12),0),"")</f>
        <v>6.7523523286472482</v>
      </c>
      <c r="F76" s="26">
        <f>IFERROR(IF($B76&lt;&gt;"",($F75+$E$2+$G76)*(1-'[1]asv | data'!$F$26/12),0),"")</f>
        <v>6959.147051473984</v>
      </c>
      <c r="G76" s="27">
        <f>IFERROR(IF($B76&lt;&gt;"",$F75*(1+'[1]asv | data'!$B$30/12)-$F75,0),"")</f>
        <v>11.43080852879757</v>
      </c>
      <c r="H76" s="27">
        <f>IFERROR(IF($B76&lt;&gt;"",($F75+$E$2+$G76)-($F75+$E$2+$G76)*(1-'[1]asv | data'!$F$26/12),0),"")</f>
        <v>6.2688743332264494</v>
      </c>
      <c r="I76" s="26">
        <f>IFERROR(IF($B76&lt;&gt;"",($I75+$E$2+$J76)*(1-'[1]asv | data'!$F$26/12),0),"")</f>
        <v>7384.3268480638862</v>
      </c>
      <c r="J76" s="27">
        <f>IFERROR(IF($B76&lt;&gt;"",$I75*(1+'[1]asv | data'!$B$32/12)-$I75,0),"")</f>
        <v>24.23747086019921</v>
      </c>
      <c r="K76" s="27">
        <f>IFERROR(IF($B76&lt;&gt;"",($I75+$E$2+$J76)-($I75+$E$2+$J76)*(1-'[1]asv | data'!$F$26/12),0),"")</f>
        <v>6.6518808560276739</v>
      </c>
      <c r="L76" s="26">
        <f>IFERROR(IF($B76&lt;&gt;"",($L75+$E$2+$M76)*(1-'[1]asv | data'!$F$26/12),0),"")</f>
        <v>7843.7757681966705</v>
      </c>
      <c r="M76" s="27">
        <f>IFERROR(IF($B76&lt;&gt;"",$L75*(1+'[1]asv | data'!$B$34/12)-$L75,0),"")</f>
        <v>38.583788684425599</v>
      </c>
      <c r="N76" s="27">
        <f>IFERROR(IF($B76&lt;&gt;"",($L75+$E$2+$M76)-($L75+$E$2+$M76)*(1-'[1]asv | data'!$F$26/12),0),"")</f>
        <v>7.0657573730131844</v>
      </c>
      <c r="O76" s="26">
        <f>IFERROR(IF(B76&lt;&gt;"",IF(Q75&gt;=$I$2,+O75+P76,+O75+'[1]asv | data'!$F$21+P76),""),"")</f>
        <v>7620.6606068046094</v>
      </c>
      <c r="P76" s="27">
        <f>IFERROR(IF($B76&lt;&gt;"",IF(Q76&gt;=$I$2,O75*(1+'[1]asv | simul'!$B$18/12)-O75,$O75*(1+'[1]asv | simul'!$B$18/12)-$O75),""),"")</f>
        <v>15.011298616376735</v>
      </c>
      <c r="Q76" s="27">
        <f>IFERROR(IF(Q75+'[1]asv | data'!$F$21&gt;=$I$2,$I$2,+Q75+'[1]asv | data'!$F$21),"")</f>
        <v>7100</v>
      </c>
    </row>
    <row r="77" spans="2:17" ht="21" customHeight="1" x14ac:dyDescent="0.35">
      <c r="B77" s="25">
        <v>71</v>
      </c>
      <c r="C77" s="26">
        <f>IFERROR(IF($B77&lt;&gt;"",($C76+$E$2+$D77)*(1-'[1]asv | data'!$F$26/12),0),"")</f>
        <v>7612.6133024725241</v>
      </c>
      <c r="D77" s="27">
        <f>IFERROR(IF($B77&lt;&gt;"",$C76*(1+'[1]asv | data'!$F$22/12)-$C76,0),"")</f>
        <v>28.109480048129626</v>
      </c>
      <c r="E77" s="27">
        <f>IFERROR(IF($B77&lt;&gt;"",($C76+$E$2+$D77)-($C76+$E$2+$D77)*(1-'[1]asv | data'!$F$26/12),0),"")</f>
        <v>6.8575237435943563</v>
      </c>
      <c r="F77" s="26">
        <f>IFERROR(IF($B77&lt;&gt;"",($F76+$E$2+$G77)*(1-'[1]asv | data'!$F$26/12),0),"")</f>
        <v>7059.8860088262036</v>
      </c>
      <c r="G77" s="27">
        <f>IFERROR(IF($B77&lt;&gt;"",$F76*(1+'[1]asv | data'!$B$30/12)-$F76,0),"")</f>
        <v>11.598578419123442</v>
      </c>
      <c r="H77" s="27">
        <f>IFERROR(IF($B77&lt;&gt;"",($F76+$E$2+$G77)-($F76+$E$2+$G77)*(1-'[1]asv | data'!$F$26/12),0),"")</f>
        <v>6.3596210669038555</v>
      </c>
      <c r="I77" s="26">
        <f>IFERROR(IF($B77&lt;&gt;"",($I76+$E$2+$J77)*(1-'[1]asv | data'!$F$26/12),0),"")</f>
        <v>7497.6872737469648</v>
      </c>
      <c r="J77" s="27">
        <f>IFERROR(IF($B77&lt;&gt;"",$I76*(1+'[1]asv | data'!$B$32/12)-$I76,0),"")</f>
        <v>24.6144228268804</v>
      </c>
      <c r="K77" s="27">
        <f>IFERROR(IF($B77&lt;&gt;"",($I76+$E$2+$J77)-($I76+$E$2+$J77)*(1-'[1]asv | data'!$F$26/12),0),"")</f>
        <v>6.7539971438018256</v>
      </c>
      <c r="L77" s="26">
        <f>IFERROR(IF($B77&lt;&gt;"",($L76+$E$2+$M77)*(1-'[1]asv | data'!$F$26/12),0),"")</f>
        <v>7971.3140018553186</v>
      </c>
      <c r="M77" s="27">
        <f>IFERROR(IF($B77&lt;&gt;"",$L76*(1+'[1]asv | data'!$B$34/12)-$L76,0),"")</f>
        <v>39.218878840982143</v>
      </c>
      <c r="N77" s="27">
        <f>IFERROR(IF($B77&lt;&gt;"",($L76+$E$2+$M77)-($L76+$E$2+$M77)*(1-'[1]asv | data'!$F$26/12),0),"")</f>
        <v>7.1806451823340467</v>
      </c>
      <c r="O77" s="26">
        <f>IFERROR(IF(B77&lt;&gt;"",IF(Q76&gt;=$I$2,+O76+P77,+O76+'[1]asv | data'!$F$21+P77),""),"")</f>
        <v>7735.9019280182183</v>
      </c>
      <c r="P77" s="27">
        <f>IFERROR(IF($B77&lt;&gt;"",IF(Q77&gt;=$I$2,O76*(1+'[1]asv | simul'!$B$18/12)-O76,$O76*(1+'[1]asv | simul'!$B$18/12)-$O76),""),"")</f>
        <v>15.241321213608899</v>
      </c>
      <c r="Q77" s="27">
        <f>IFERROR(IF(Q76+'[1]asv | data'!$F$21&gt;=$I$2,$I$2,+Q76+'[1]asv | data'!$F$21),"")</f>
        <v>7200</v>
      </c>
    </row>
    <row r="78" spans="2:17" ht="21" customHeight="1" x14ac:dyDescent="0.35">
      <c r="B78" s="25">
        <v>72</v>
      </c>
      <c r="C78" s="26">
        <f>IFERROR(IF($B78&lt;&gt;"",($C77+$E$2+$D78)*(1-'[1]asv | data'!$F$26/12),0),"")</f>
        <v>7729.6976078146745</v>
      </c>
      <c r="D78" s="27">
        <f>IFERROR(IF($B78&lt;&gt;"",$C77*(1+'[1]asv | data'!$F$22/12)-$C77,0),"")</f>
        <v>28.547299884271524</v>
      </c>
      <c r="E78" s="27">
        <f>IFERROR(IF($B78&lt;&gt;"",($C77+$E$2+$D78)-($C77+$E$2+$D78)*(1-'[1]asv | data'!$F$26/12),0),"")</f>
        <v>6.9629945421211232</v>
      </c>
      <c r="F78" s="26">
        <f>IFERROR(IF($B78&lt;&gt;"",($F77+$E$2+$G78)*(1-'[1]asv | data'!$F$26/12),0),"")</f>
        <v>7160.7020482706239</v>
      </c>
      <c r="G78" s="27">
        <f>IFERROR(IF($B78&lt;&gt;"",$F77*(1+'[1]asv | data'!$B$30/12)-$F77,0),"")</f>
        <v>11.766476681376844</v>
      </c>
      <c r="H78" s="27">
        <f>IFERROR(IF($B78&lt;&gt;"",($F77+$E$2+$G78)-($F77+$E$2+$G78)*(1-'[1]asv | data'!$F$26/12),0),"")</f>
        <v>6.4504372369565317</v>
      </c>
      <c r="I78" s="26">
        <f>IFERROR(IF($B78&lt;&gt;"",($I77+$E$2+$J78)*(1-'[1]asv | data'!$F$26/12),0),"")</f>
        <v>7611.3232030512618</v>
      </c>
      <c r="J78" s="27">
        <f>IFERROR(IF($B78&lt;&gt;"",$I77*(1+'[1]asv | data'!$B$32/12)-$I77,0),"")</f>
        <v>24.992290912490716</v>
      </c>
      <c r="K78" s="27">
        <f>IFERROR(IF($B78&lt;&gt;"",($I77+$E$2+$J78)-($I77+$E$2+$J78)*(1-'[1]asv | data'!$F$26/12),0),"")</f>
        <v>6.8563616081937653</v>
      </c>
      <c r="L78" s="26">
        <f>IFERROR(IF($B78&lt;&gt;"",($L77+$E$2+$M78)*(1-'[1]asv | data'!$F$26/12),0),"")</f>
        <v>8099.3745683499164</v>
      </c>
      <c r="M78" s="27">
        <f>IFERROR(IF($B78&lt;&gt;"",$L77*(1+'[1]asv | data'!$B$34/12)-$L77,0),"")</f>
        <v>39.856570009275856</v>
      </c>
      <c r="N78" s="27">
        <f>IFERROR(IF($B78&lt;&gt;"",($L77+$E$2+$M78)-($L77+$E$2+$M78)*(1-'[1]asv | data'!$F$26/12),0),"")</f>
        <v>7.2960035146779774</v>
      </c>
      <c r="O78" s="26">
        <f>IFERROR(IF(B78&lt;&gt;"",IF(Q77&gt;=$I$2,+O77+P78,+O77+'[1]asv | data'!$F$21+P78),""),"")</f>
        <v>7851.3737318742551</v>
      </c>
      <c r="P78" s="27">
        <f>IFERROR(IF($B78&lt;&gt;"",IF(Q78&gt;=$I$2,O77*(1+'[1]asv | simul'!$B$18/12)-O77,$O77*(1+'[1]asv | simul'!$B$18/12)-$O77),""),"")</f>
        <v>15.471803856036786</v>
      </c>
      <c r="Q78" s="27">
        <f>IFERROR(IF(Q77+'[1]asv | data'!$F$21&gt;=$I$2,$I$2,+Q77+'[1]asv | data'!$F$21),"")</f>
        <v>7300</v>
      </c>
    </row>
    <row r="79" spans="2:17" ht="21" customHeight="1" x14ac:dyDescent="0.35">
      <c r="B79" s="25">
        <v>73</v>
      </c>
      <c r="C79" s="26">
        <f>IFERROR(IF($B79&lt;&gt;"",($C78+$E$2+$D79)*(1-'[1]asv | data'!$F$26/12),0),"")</f>
        <v>7847.1152082675189</v>
      </c>
      <c r="D79" s="27">
        <f>IFERROR(IF($B79&lt;&gt;"",$C78*(1+'[1]asv | data'!$F$22/12)-$C78,0),"")</f>
        <v>28.986366029304008</v>
      </c>
      <c r="E79" s="27">
        <f>IFERROR(IF($B79&lt;&gt;"",($C78+$E$2+$D79)-($C78+$E$2+$D79)*(1-'[1]asv | data'!$F$26/12),0),"")</f>
        <v>7.0687655764595547</v>
      </c>
      <c r="F79" s="26">
        <f>IFERROR(IF($B79&lt;&gt;"",($F78+$E$2+$G79)*(1-'[1]asv | data'!$F$26/12),0),"")</f>
        <v>7261.5952287878927</v>
      </c>
      <c r="G79" s="27">
        <f>IFERROR(IF($B79&lt;&gt;"",$F78*(1+'[1]asv | data'!$B$30/12)-$F78,0),"")</f>
        <v>11.934503413785023</v>
      </c>
      <c r="H79" s="27">
        <f>IFERROR(IF($B79&lt;&gt;"",($F78+$E$2+$G79)-($F78+$E$2+$G79)*(1-'[1]asv | data'!$F$26/12),0),"")</f>
        <v>6.5413228965162489</v>
      </c>
      <c r="I79" s="26">
        <f>IFERROR(IF($B79&lt;&gt;"",($I78+$E$2+$J79)*(1-'[1]asv | data'!$F$26/12),0),"")</f>
        <v>7725.235305542411</v>
      </c>
      <c r="J79" s="27">
        <f>IFERROR(IF($B79&lt;&gt;"",$I78*(1+'[1]asv | data'!$B$32/12)-$I78,0),"")</f>
        <v>25.371077343505021</v>
      </c>
      <c r="K79" s="27">
        <f>IFERROR(IF($B79&lt;&gt;"",($I78+$E$2+$J79)-($I78+$E$2+$J79)*(1-'[1]asv | data'!$F$26/12),0),"")</f>
        <v>6.9589748523558228</v>
      </c>
      <c r="L79" s="26">
        <f>IFERROR(IF($B79&lt;&gt;"",($L78+$E$2+$M79)*(1-'[1]asv | data'!$F$26/12),0),"")</f>
        <v>8227.9596068945939</v>
      </c>
      <c r="M79" s="27">
        <f>IFERROR(IF($B79&lt;&gt;"",$L78*(1+'[1]asv | data'!$B$34/12)-$L78,0),"")</f>
        <v>40.496872841748882</v>
      </c>
      <c r="N79" s="27">
        <f>IFERROR(IF($B79&lt;&gt;"",($L78+$E$2+$M79)-($L78+$E$2+$M79)*(1-'[1]asv | data'!$F$26/12),0),"")</f>
        <v>7.4118342970723461</v>
      </c>
      <c r="O79" s="26">
        <f>IFERROR(IF(B79&lt;&gt;"",IF(Q78&gt;=$I$2,+O78+P79,+O78+'[1]asv | data'!$F$21+P79),""),"")</f>
        <v>7967.076479338004</v>
      </c>
      <c r="P79" s="27">
        <f>IFERROR(IF($B79&lt;&gt;"",IF(Q79&gt;=$I$2,O78*(1+'[1]asv | simul'!$B$18/12)-O78,$O78*(1+'[1]asv | simul'!$B$18/12)-$O78),""),"")</f>
        <v>15.702747463748892</v>
      </c>
      <c r="Q79" s="27">
        <f>IFERROR(IF(Q78+'[1]asv | data'!$F$21&gt;=$I$2,$I$2,+Q78+'[1]asv | data'!$F$21),"")</f>
        <v>7400</v>
      </c>
    </row>
    <row r="80" spans="2:17" ht="21" customHeight="1" x14ac:dyDescent="0.35">
      <c r="B80" s="25">
        <v>74</v>
      </c>
      <c r="C80" s="26">
        <f>IFERROR(IF($B80&lt;&gt;"",($C79+$E$2+$D80)*(1-'[1]asv | data'!$F$26/12),0),"")</f>
        <v>7964.867052597252</v>
      </c>
      <c r="D80" s="27">
        <f>IFERROR(IF($B80&lt;&gt;"",$C79*(1+'[1]asv | data'!$F$22/12)-$C79,0),"")</f>
        <v>29.426682031002201</v>
      </c>
      <c r="E80" s="27">
        <f>IFERROR(IF($B80&lt;&gt;"",($C79+$E$2+$D80)-($C79+$E$2+$D80)*(1-'[1]asv | data'!$F$26/12),0),"")</f>
        <v>7.174837701269098</v>
      </c>
      <c r="F80" s="26">
        <f>IFERROR(IF($B80&lt;&gt;"",($F79+$E$2+$G80)*(1-'[1]asv | data'!$F$26/12),0),"")</f>
        <v>7362.5656094037877</v>
      </c>
      <c r="G80" s="27">
        <f>IFERROR(IF($B80&lt;&gt;"",$F79*(1+'[1]asv | data'!$B$30/12)-$F79,0),"")</f>
        <v>12.102658714647077</v>
      </c>
      <c r="H80" s="27">
        <f>IFERROR(IF($B80&lt;&gt;"",($F79+$E$2+$G80)-($F79+$E$2+$G80)*(1-'[1]asv | data'!$F$26/12),0),"")</f>
        <v>6.6322780987520673</v>
      </c>
      <c r="I80" s="26">
        <f>IFERROR(IF($B80&lt;&gt;"",($I79+$E$2+$J80)*(1-'[1]asv | data'!$F$26/12),0),"")</f>
        <v>7839.4242524133151</v>
      </c>
      <c r="J80" s="27">
        <f>IFERROR(IF($B80&lt;&gt;"",$I79*(1+'[1]asv | data'!$B$32/12)-$I79,0),"")</f>
        <v>25.750784351808761</v>
      </c>
      <c r="K80" s="27">
        <f>IFERROR(IF($B80&lt;&gt;"",($I79+$E$2+$J80)-($I79+$E$2+$J80)*(1-'[1]asv | data'!$F$26/12),0),"")</f>
        <v>7.0618374809046145</v>
      </c>
      <c r="L80" s="26">
        <f>IFERROR(IF($B80&lt;&gt;"",($L79+$E$2+$M80)*(1-'[1]asv | data'!$F$26/12),0),"")</f>
        <v>8357.0712654646286</v>
      </c>
      <c r="M80" s="27">
        <f>IFERROR(IF($B80&lt;&gt;"",$L79*(1+'[1]asv | data'!$B$34/12)-$L79,0),"")</f>
        <v>41.139798034471823</v>
      </c>
      <c r="N80" s="27">
        <f>IFERROR(IF($B80&lt;&gt;"",($L79+$E$2+$M80)-($L79+$E$2+$M80)*(1-'[1]asv | data'!$F$26/12),0),"")</f>
        <v>7.5281394644371176</v>
      </c>
      <c r="O80" s="26">
        <f>IFERROR(IF(B80&lt;&gt;"",IF(Q79&gt;=$I$2,+O79+P80,+O79+'[1]asv | data'!$F$21+P80),""),"")</f>
        <v>8083.0106322966803</v>
      </c>
      <c r="P80" s="27">
        <f>IFERROR(IF($B80&lt;&gt;"",IF(Q80&gt;=$I$2,O79*(1+'[1]asv | simul'!$B$18/12)-O79,$O79*(1+'[1]asv | simul'!$B$18/12)-$O79),""),"")</f>
        <v>15.93415295867635</v>
      </c>
      <c r="Q80" s="27">
        <f>IFERROR(IF(Q79+'[1]asv | data'!$F$21&gt;=$I$2,$I$2,+Q79+'[1]asv | data'!$F$21),"")</f>
        <v>7500</v>
      </c>
    </row>
    <row r="81" spans="2:17" ht="21" customHeight="1" x14ac:dyDescent="0.35">
      <c r="B81" s="25">
        <v>75</v>
      </c>
      <c r="C81" s="26">
        <f>IFERROR(IF($B81&lt;&gt;"",($C80+$E$2+$D81)*(1-'[1]asv | data'!$F$26/12),0),"")</f>
        <v>8082.9540922708511</v>
      </c>
      <c r="D81" s="27">
        <f>IFERROR(IF($B81&lt;&gt;"",$C80*(1+'[1]asv | data'!$F$22/12)-$C80,0),"")</f>
        <v>29.868251447239345</v>
      </c>
      <c r="E81" s="27">
        <f>IFERROR(IF($B81&lt;&gt;"",($C80+$E$2+$D81)-($C80+$E$2+$D81)*(1-'[1]asv | data'!$F$26/12),0),"")</f>
        <v>7.2812117736402797</v>
      </c>
      <c r="F81" s="26">
        <f>IFERROR(IF($B81&lt;&gt;"",($F80+$E$2+$G81)*(1-'[1]asv | data'!$F$26/12),0),"")</f>
        <v>7463.6132491892504</v>
      </c>
      <c r="G81" s="27">
        <f>IFERROR(IF($B81&lt;&gt;"",$F80*(1+'[1]asv | data'!$B$30/12)-$F80,0),"")</f>
        <v>12.270942682340319</v>
      </c>
      <c r="H81" s="27">
        <f>IFERROR(IF($B81&lt;&gt;"",($F80+$E$2+$G81)-($F80+$E$2+$G81)*(1-'[1]asv | data'!$F$26/12),0),"")</f>
        <v>6.7233028968776125</v>
      </c>
      <c r="I81" s="26">
        <f>IFERROR(IF($B81&lt;&gt;"",($I80+$E$2+$J81)*(1-'[1]asv | data'!$F$26/12),0),"")</f>
        <v>7953.8907164880975</v>
      </c>
      <c r="J81" s="27">
        <f>IFERROR(IF($B81&lt;&gt;"",$I80*(1+'[1]asv | data'!$B$32/12)-$I80,0),"")</f>
        <v>26.131414174711608</v>
      </c>
      <c r="K81" s="27">
        <f>IFERROR(IF($B81&lt;&gt;"",($I80+$E$2+$J81)-($I80+$E$2+$J81)*(1-'[1]asv | data'!$F$26/12),0),"")</f>
        <v>7.1649500999292286</v>
      </c>
      <c r="L81" s="26">
        <f>IFERROR(IF($B81&lt;&gt;"",($L80+$E$2+$M81)*(1-'[1]asv | data'!$F$26/12),0),"")</f>
        <v>8486.7117008323385</v>
      </c>
      <c r="M81" s="27">
        <f>IFERROR(IF($B81&lt;&gt;"",$L80*(1+'[1]asv | data'!$B$34/12)-$L80,0),"")</f>
        <v>41.785356327322006</v>
      </c>
      <c r="N81" s="27">
        <f>IFERROR(IF($B81&lt;&gt;"",($L80+$E$2+$M81)-($L80+$E$2+$M81)*(1-'[1]asv | data'!$F$26/12),0),"")</f>
        <v>7.6449209596121364</v>
      </c>
      <c r="O81" s="26">
        <f>IFERROR(IF(B81&lt;&gt;"",IF(Q80&gt;=$I$2,+O80+P81,+O80+'[1]asv | data'!$F$21+P81),""),"")</f>
        <v>8199.1766535612733</v>
      </c>
      <c r="P81" s="27">
        <f>IFERROR(IF($B81&lt;&gt;"",IF(Q81&gt;=$I$2,O80*(1+'[1]asv | simul'!$B$18/12)-O80,$O80*(1+'[1]asv | simul'!$B$18/12)-$O80),""),"")</f>
        <v>16.166021264592928</v>
      </c>
      <c r="Q81" s="27">
        <f>IFERROR(IF(Q80+'[1]asv | data'!$F$21&gt;=$I$2,$I$2,+Q80+'[1]asv | data'!$F$21),"")</f>
        <v>7600</v>
      </c>
    </row>
    <row r="82" spans="2:17" ht="21" customHeight="1" x14ac:dyDescent="0.35">
      <c r="B82" s="25">
        <v>76</v>
      </c>
      <c r="C82" s="26">
        <f>IFERROR(IF($B82&lt;&gt;"",($C81+$E$2+$D82)*(1-'[1]asv | data'!$F$26/12),0),"")</f>
        <v>8201.3772814637596</v>
      </c>
      <c r="D82" s="27">
        <f>IFERROR(IF($B82&lt;&gt;"",$C81*(1+'[1]asv | data'!$F$22/12)-$C81,0),"")</f>
        <v>30.311077846014996</v>
      </c>
      <c r="E82" s="27">
        <f>IFERROR(IF($B82&lt;&gt;"",($C81+$E$2+$D82)-($C81+$E$2+$D82)*(1-'[1]asv | data'!$F$26/12),0),"")</f>
        <v>7.3878886531056196</v>
      </c>
      <c r="F82" s="26">
        <f>IFERROR(IF($B82&lt;&gt;"",($F81+$E$2+$G82)*(1-'[1]asv | data'!$F$26/12),0),"")</f>
        <v>7564.7382072604223</v>
      </c>
      <c r="G82" s="27">
        <f>IFERROR(IF($B82&lt;&gt;"",$F81*(1+'[1]asv | data'!$B$30/12)-$F81,0),"")</f>
        <v>12.439355415315731</v>
      </c>
      <c r="H82" s="27">
        <f>IFERROR(IF($B82&lt;&gt;"",($F81+$E$2+$G82)-($F81+$E$2+$G82)*(1-'[1]asv | data'!$F$26/12),0),"")</f>
        <v>6.8143973441437993</v>
      </c>
      <c r="I82" s="26">
        <f>IFERROR(IF($B82&lt;&gt;"",($I81+$E$2+$J82)*(1-'[1]asv | data'!$F$26/12),0),"")</f>
        <v>8068.6353722260701</v>
      </c>
      <c r="J82" s="27">
        <f>IFERROR(IF($B82&lt;&gt;"",$I81*(1+'[1]asv | data'!$B$32/12)-$I81,0),"")</f>
        <v>26.512969054961104</v>
      </c>
      <c r="K82" s="27">
        <f>IFERROR(IF($B82&lt;&gt;"",($I81+$E$2+$J82)-($I81+$E$2+$J82)*(1-'[1]asv | data'!$F$26/12),0),"")</f>
        <v>7.2683133169884968</v>
      </c>
      <c r="L82" s="26">
        <f>IFERROR(IF($B82&lt;&gt;"",($L81+$E$2+$M82)*(1-'[1]asv | data'!$F$26/12),0),"")</f>
        <v>8616.8830786030958</v>
      </c>
      <c r="M82" s="27">
        <f>IFERROR(IF($B82&lt;&gt;"",$L81*(1+'[1]asv | data'!$B$34/12)-$L81,0),"")</f>
        <v>42.433558504160828</v>
      </c>
      <c r="N82" s="27">
        <f>IFERROR(IF($B82&lt;&gt;"",($L81+$E$2+$M82)-($L81+$E$2+$M82)*(1-'[1]asv | data'!$F$26/12),0),"")</f>
        <v>7.7621807334035111</v>
      </c>
      <c r="O82" s="26">
        <f>IFERROR(IF(B82&lt;&gt;"",IF(Q81&gt;=$I$2,+O81+P82,+O81+'[1]asv | data'!$F$21+P82),""),"")</f>
        <v>8315.5750068683956</v>
      </c>
      <c r="P82" s="27">
        <f>IFERROR(IF($B82&lt;&gt;"",IF(Q82&gt;=$I$2,O81*(1+'[1]asv | simul'!$B$18/12)-O81,$O81*(1+'[1]asv | simul'!$B$18/12)-$O81),""),"")</f>
        <v>16.398353307122306</v>
      </c>
      <c r="Q82" s="27">
        <f>IFERROR(IF(Q81+'[1]asv | data'!$F$21&gt;=$I$2,$I$2,+Q81+'[1]asv | data'!$F$21),"")</f>
        <v>7700</v>
      </c>
    </row>
    <row r="83" spans="2:17" ht="21" customHeight="1" x14ac:dyDescent="0.35">
      <c r="B83" s="25">
        <v>77</v>
      </c>
      <c r="C83" s="26">
        <f>IFERROR(IF($B83&lt;&gt;"",($C82+$E$2+$D83)*(1-'[1]asv | data'!$F$26/12),0),"")</f>
        <v>8320.1375770676059</v>
      </c>
      <c r="D83" s="27">
        <f>IFERROR(IF($B83&lt;&gt;"",$C82*(1+'[1]asv | data'!$F$22/12)-$C82,0),"")</f>
        <v>30.755164805488675</v>
      </c>
      <c r="E83" s="27">
        <f>IFERROR(IF($B83&lt;&gt;"",($C82+$E$2+$D83)-($C82+$E$2+$D83)*(1-'[1]asv | data'!$F$26/12),0),"")</f>
        <v>7.4948692016423593</v>
      </c>
      <c r="F83" s="26">
        <f>IFERROR(IF($B83&lt;&gt;"",($F82+$E$2+$G83)*(1-'[1]asv | data'!$F$26/12),0),"")</f>
        <v>7665.9405427786778</v>
      </c>
      <c r="G83" s="27">
        <f>IFERROR(IF($B83&lt;&gt;"",$F82*(1+'[1]asv | data'!$B$30/12)-$F82,0),"")</f>
        <v>12.607897012100693</v>
      </c>
      <c r="H83" s="27">
        <f>IFERROR(IF($B83&lt;&gt;"",($F82+$E$2+$G83)-($F82+$E$2+$G83)*(1-'[1]asv | data'!$F$26/12),0),"")</f>
        <v>6.9055614938451981</v>
      </c>
      <c r="I83" s="26">
        <f>IFERROR(IF($B83&lt;&gt;"",($I82+$E$2+$J83)*(1-'[1]asv | data'!$F$26/12),0),"")</f>
        <v>8183.6588957257045</v>
      </c>
      <c r="J83" s="27">
        <f>IFERROR(IF($B83&lt;&gt;"",$I82*(1+'[1]asv | data'!$B$32/12)-$I82,0),"")</f>
        <v>26.895451240754483</v>
      </c>
      <c r="K83" s="27">
        <f>IFERROR(IF($B83&lt;&gt;"",($I82+$E$2+$J83)-($I82+$E$2+$J83)*(1-'[1]asv | data'!$F$26/12),0),"")</f>
        <v>7.3719277411200892</v>
      </c>
      <c r="L83" s="26">
        <f>IFERROR(IF($B83&lt;&gt;"",($L82+$E$2+$M83)*(1-'[1]asv | data'!$F$26/12),0),"")</f>
        <v>8747.5875732515124</v>
      </c>
      <c r="M83" s="27">
        <f>IFERROR(IF($B83&lt;&gt;"",$L82*(1+'[1]asv | data'!$B$34/12)-$L82,0),"")</f>
        <v>43.084415393013842</v>
      </c>
      <c r="N83" s="27">
        <f>IFERROR(IF($B83&lt;&gt;"",($L82+$E$2+$M83)-($L82+$E$2+$M83)*(1-'[1]asv | data'!$F$26/12),0),"")</f>
        <v>7.879920744597257</v>
      </c>
      <c r="O83" s="26">
        <f>IFERROR(IF(B83&lt;&gt;"",IF(Q82&gt;=$I$2,+O82+P83,+O82+'[1]asv | data'!$F$21+P83),""),"")</f>
        <v>8432.2061568821318</v>
      </c>
      <c r="P83" s="27">
        <f>IFERROR(IF($B83&lt;&gt;"",IF(Q83&gt;=$I$2,O82*(1+'[1]asv | simul'!$B$18/12)-O82,$O82*(1+'[1]asv | simul'!$B$18/12)-$O82),""),"")</f>
        <v>16.63115001373626</v>
      </c>
      <c r="Q83" s="27">
        <f>IFERROR(IF(Q82+'[1]asv | data'!$F$21&gt;=$I$2,$I$2,+Q82+'[1]asv | data'!$F$21),"")</f>
        <v>7800</v>
      </c>
    </row>
    <row r="84" spans="2:17" ht="21" customHeight="1" x14ac:dyDescent="0.35">
      <c r="B84" s="25">
        <v>78</v>
      </c>
      <c r="C84" s="26">
        <f>IFERROR(IF($B84&lt;&gt;"",($C83+$E$2+$D84)*(1-'[1]asv | data'!$F$26/12),0),"")</f>
        <v>8439.2359386979242</v>
      </c>
      <c r="D84" s="27">
        <f>IFERROR(IF($B84&lt;&gt;"",$C83*(1+'[1]asv | data'!$F$22/12)-$C83,0),"")</f>
        <v>31.200515914002608</v>
      </c>
      <c r="E84" s="27">
        <f>IFERROR(IF($B84&lt;&gt;"",($C83+$E$2+$D84)-($C83+$E$2+$D84)*(1-'[1]asv | data'!$F$26/12),0),"")</f>
        <v>7.6021542836842855</v>
      </c>
      <c r="F84" s="26">
        <f>IFERROR(IF($B84&lt;&gt;"",($F83+$E$2+$G84)*(1-'[1]asv | data'!$F$26/12),0),"")</f>
        <v>7767.2203149506604</v>
      </c>
      <c r="G84" s="27">
        <f>IFERROR(IF($B84&lt;&gt;"",$F83*(1+'[1]asv | data'!$B$30/12)-$F83,0),"")</f>
        <v>12.776567571298074</v>
      </c>
      <c r="H84" s="27">
        <f>IFERROR(IF($B84&lt;&gt;"",($F83+$E$2+$G84)-($F83+$E$2+$G84)*(1-'[1]asv | data'!$F$26/12),0),"")</f>
        <v>6.9967953993154879</v>
      </c>
      <c r="I84" s="26">
        <f>IFERROR(IF($B84&lt;&gt;"",($I83+$E$2+$J84)*(1-'[1]asv | data'!$F$26/12),0),"")</f>
        <v>8298.9619647286181</v>
      </c>
      <c r="J84" s="27">
        <f>IFERROR(IF($B84&lt;&gt;"",$I83*(1+'[1]asv | data'!$B$32/12)-$I83,0),"")</f>
        <v>27.278862985753221</v>
      </c>
      <c r="K84" s="27">
        <f>IFERROR(IF($B84&lt;&gt;"",($I83+$E$2+$J84)-($I83+$E$2+$J84)*(1-'[1]asv | data'!$F$26/12),0),"")</f>
        <v>7.4757939828396047</v>
      </c>
      <c r="L84" s="26">
        <f>IFERROR(IF($B84&lt;&gt;"",($L83+$E$2+$M84)*(1-'[1]asv | data'!$F$26/12),0),"")</f>
        <v>8878.827368157763</v>
      </c>
      <c r="M84" s="27">
        <f>IFERROR(IF($B84&lt;&gt;"",$L83*(1+'[1]asv | data'!$B$34/12)-$L83,0),"")</f>
        <v>43.737937866257198</v>
      </c>
      <c r="N84" s="27">
        <f>IFERROR(IF($B84&lt;&gt;"",($L83+$E$2+$M84)-($L83+$E$2+$M84)*(1-'[1]asv | data'!$F$26/12),0),"")</f>
        <v>7.9981429600065894</v>
      </c>
      <c r="O84" s="26">
        <f>IFERROR(IF(B84&lt;&gt;"",IF(Q83&gt;=$I$2,+O83+P84,+O83+'[1]asv | data'!$F$21+P84),""),"")</f>
        <v>8549.0705691958956</v>
      </c>
      <c r="P84" s="27">
        <f>IFERROR(IF($B84&lt;&gt;"",IF(Q84&gt;=$I$2,O83*(1+'[1]asv | simul'!$B$18/12)-O83,$O83*(1+'[1]asv | simul'!$B$18/12)-$O83),""),"")</f>
        <v>16.864412313763751</v>
      </c>
      <c r="Q84" s="27">
        <f>IFERROR(IF(Q83+'[1]asv | data'!$F$21&gt;=$I$2,$I$2,+Q83+'[1]asv | data'!$F$21),"")</f>
        <v>7900</v>
      </c>
    </row>
    <row r="85" spans="2:17" ht="21" customHeight="1" x14ac:dyDescent="0.35">
      <c r="B85" s="25">
        <v>79</v>
      </c>
      <c r="C85" s="26">
        <f>IFERROR(IF($B85&lt;&gt;"",($C84+$E$2+$D85)*(1-'[1]asv | data'!$F$26/12),0),"")</f>
        <v>8558.6733287019197</v>
      </c>
      <c r="D85" s="27">
        <f>IFERROR(IF($B85&lt;&gt;"",$C84*(1+'[1]asv | data'!$F$22/12)-$C84,0),"")</f>
        <v>31.647134770117191</v>
      </c>
      <c r="E85" s="27">
        <f>IFERROR(IF($B85&lt;&gt;"",($C84+$E$2+$D85)-($C84+$E$2+$D85)*(1-'[1]asv | data'!$F$26/12),0),"")</f>
        <v>7.7097447661217302</v>
      </c>
      <c r="F85" s="26">
        <f>IFERROR(IF($B85&lt;&gt;"",($F84+$E$2+$G85)*(1-'[1]asv | data'!$F$26/12),0),"")</f>
        <v>7868.5775830283164</v>
      </c>
      <c r="G85" s="27">
        <f>IFERROR(IF($B85&lt;&gt;"",$F84*(1+'[1]asv | data'!$B$30/12)-$F84,0),"")</f>
        <v>12.94536719158441</v>
      </c>
      <c r="H85" s="27">
        <f>IFERROR(IF($B85&lt;&gt;"",($F84+$E$2+$G85)-($F84+$E$2+$G85)*(1-'[1]asv | data'!$F$26/12),0),"")</f>
        <v>7.0880991139283651</v>
      </c>
      <c r="I85" s="26">
        <f>IFERROR(IF($B85&lt;&gt;"",($I84+$E$2+$J85)*(1-'[1]asv | data'!$F$26/12),0),"")</f>
        <v>8414.5452586235642</v>
      </c>
      <c r="J85" s="27">
        <f>IFERROR(IF($B85&lt;&gt;"",$I84*(1+'[1]asv | data'!$B$32/12)-$I84,0),"")</f>
        <v>27.663206549095776</v>
      </c>
      <c r="K85" s="27">
        <f>IFERROR(IF($B85&lt;&gt;"",($I84+$E$2+$J85)-($I84+$E$2+$J85)*(1-'[1]asv | data'!$F$26/12),0),"")</f>
        <v>7.5799126541496662</v>
      </c>
      <c r="L85" s="26">
        <f>IFERROR(IF($B85&lt;&gt;"",($L84+$E$2+$M85)*(1-'[1]asv | data'!$F$26/12),0),"")</f>
        <v>9010.6046556440524</v>
      </c>
      <c r="M85" s="27">
        <f>IFERROR(IF($B85&lt;&gt;"",$L84*(1+'[1]asv | data'!$B$34/12)-$L84,0),"")</f>
        <v>44.394136840788633</v>
      </c>
      <c r="N85" s="27">
        <f>IFERROR(IF($B85&lt;&gt;"",($L84+$E$2+$M85)-($L84+$E$2+$M85)*(1-'[1]asv | data'!$F$26/12),0),"")</f>
        <v>8.1168493544992089</v>
      </c>
      <c r="O85" s="26">
        <f>IFERROR(IF(B85&lt;&gt;"",IF(Q84&gt;=$I$2,+O84+P85,+O84+'[1]asv | data'!$F$21+P85),""),"")</f>
        <v>8666.1687103342865</v>
      </c>
      <c r="P85" s="27">
        <f>IFERROR(IF($B85&lt;&gt;"",IF(Q85&gt;=$I$2,O84*(1+'[1]asv | simul'!$B$18/12)-O84,$O84*(1+'[1]asv | simul'!$B$18/12)-$O84),""),"")</f>
        <v>17.098141138390929</v>
      </c>
      <c r="Q85" s="27">
        <f>IFERROR(IF(Q84+'[1]asv | data'!$F$21&gt;=$I$2,$I$2,+Q84+'[1]asv | data'!$F$21),"")</f>
        <v>8000</v>
      </c>
    </row>
    <row r="86" spans="2:17" ht="21" customHeight="1" x14ac:dyDescent="0.35">
      <c r="B86" s="25">
        <v>80</v>
      </c>
      <c r="C86" s="26">
        <f>IFERROR(IF($B86&lt;&gt;"",($C85+$E$2+$D86)*(1-'[1]asv | data'!$F$26/12),0),"")</f>
        <v>8678.4507121662336</v>
      </c>
      <c r="D86" s="27">
        <f>IFERROR(IF($B86&lt;&gt;"",$C85*(1+'[1]asv | data'!$F$22/12)-$C85,0),"")</f>
        <v>32.095024982631003</v>
      </c>
      <c r="E86" s="27">
        <f>IFERROR(IF($B86&lt;&gt;"",($C85+$E$2+$D86)-($C85+$E$2+$D86)*(1-'[1]asv | data'!$F$26/12),0),"")</f>
        <v>7.817641518317032</v>
      </c>
      <c r="F86" s="26">
        <f>IFERROR(IF($B86&lt;&gt;"",($F85+$E$2+$G86)*(1-'[1]asv | data'!$F$26/12),0),"")</f>
        <v>7970.0124063089306</v>
      </c>
      <c r="G86" s="27">
        <f>IFERROR(IF($B86&lt;&gt;"",$F85*(1+'[1]asv | data'!$B$30/12)-$F85,0),"")</f>
        <v>13.114295971714455</v>
      </c>
      <c r="H86" s="27">
        <f>IFERROR(IF($B86&lt;&gt;"",($F85+$E$2+$G86)-($F85+$E$2+$G86)*(1-'[1]asv | data'!$F$26/12),0),"")</f>
        <v>7.1794726911002726</v>
      </c>
      <c r="I86" s="26">
        <f>IFERROR(IF($B86&lt;&gt;"",($I85+$E$2+$J86)*(1-'[1]asv | data'!$F$26/12),0),"")</f>
        <v>8530.4094584504401</v>
      </c>
      <c r="J86" s="27">
        <f>IFERROR(IF($B86&lt;&gt;"",$I85*(1+'[1]asv | data'!$B$32/12)-$I85,0),"")</f>
        <v>28.048484195413039</v>
      </c>
      <c r="K86" s="27">
        <f>IFERROR(IF($B86&lt;&gt;"",($I85+$E$2+$J86)-($I85+$E$2+$J86)*(1-'[1]asv | data'!$F$26/12),0),"")</f>
        <v>7.6842843685371918</v>
      </c>
      <c r="L86" s="26">
        <f>IFERROR(IF($B86&lt;&gt;"",($L85+$E$2+$M86)*(1-'[1]asv | data'!$F$26/12),0),"")</f>
        <v>9142.9216370112408</v>
      </c>
      <c r="M86" s="27">
        <f>IFERROR(IF($B86&lt;&gt;"",$L85*(1+'[1]asv | data'!$B$34/12)-$L85,0),"")</f>
        <v>45.053023278218461</v>
      </c>
      <c r="N86" s="27">
        <f>IFERROR(IF($B86&lt;&gt;"",($L85+$E$2+$M86)-($L85+$E$2+$M86)*(1-'[1]asv | data'!$F$26/12),0),"")</f>
        <v>8.2360419110300427</v>
      </c>
      <c r="O86" s="26">
        <f>IFERROR(IF(B86&lt;&gt;"",IF(Q85&gt;=$I$2,+O85+P86,+O85+'[1]asv | data'!$F$21+P86),""),"")</f>
        <v>8783.5010477549549</v>
      </c>
      <c r="P86" s="27">
        <f>IFERROR(IF($B86&lt;&gt;"",IF(Q86&gt;=$I$2,O85*(1+'[1]asv | simul'!$B$18/12)-O85,$O85*(1+'[1]asv | simul'!$B$18/12)-$O85),""),"")</f>
        <v>17.332337420668409</v>
      </c>
      <c r="Q86" s="27">
        <f>IFERROR(IF(Q85+'[1]asv | data'!$F$21&gt;=$I$2,$I$2,+Q85+'[1]asv | data'!$F$21),"")</f>
        <v>8100</v>
      </c>
    </row>
    <row r="87" spans="2:17" ht="21" customHeight="1" x14ac:dyDescent="0.35">
      <c r="B87" s="25">
        <v>81</v>
      </c>
      <c r="C87" s="26">
        <f>IFERROR(IF($B87&lt;&gt;"",($C86+$E$2+$D87)*(1-'[1]asv | data'!$F$26/12),0),"")</f>
        <v>8798.5690569247545</v>
      </c>
      <c r="D87" s="27">
        <f>IFERROR(IF($B87&lt;&gt;"",$C86*(1+'[1]asv | data'!$F$22/12)-$C86,0),"")</f>
        <v>32.544190170623551</v>
      </c>
      <c r="E87" s="27">
        <f>IFERROR(IF($B87&lt;&gt;"",($C86+$E$2+$D87)-($C86+$E$2+$D87)*(1-'[1]asv | data'!$F$26/12),0),"")</f>
        <v>7.9258454121027171</v>
      </c>
      <c r="F87" s="26">
        <f>IFERROR(IF($B87&lt;&gt;"",($F86+$E$2+$G87)*(1-'[1]asv | data'!$F$26/12),0),"")</f>
        <v>8071.5248441351578</v>
      </c>
      <c r="G87" s="27">
        <f>IFERROR(IF($B87&lt;&gt;"",$F86*(1+'[1]asv | data'!$B$30/12)-$F86,0),"")</f>
        <v>13.283354010514813</v>
      </c>
      <c r="H87" s="27">
        <f>IFERROR(IF($B87&lt;&gt;"",($F86+$E$2+$G87)-($F86+$E$2+$G87)*(1-'[1]asv | data'!$F$26/12),0),"")</f>
        <v>7.2709161842876711</v>
      </c>
      <c r="I87" s="26">
        <f>IFERROR(IF($B87&lt;&gt;"",($I86+$E$2+$J87)*(1-'[1]asv | data'!$F$26/12),0),"")</f>
        <v>8646.5552469042941</v>
      </c>
      <c r="J87" s="27">
        <f>IFERROR(IF($B87&lt;&gt;"",$I86*(1+'[1]asv | data'!$B$32/12)-$I86,0),"")</f>
        <v>28.434698194834709</v>
      </c>
      <c r="K87" s="27">
        <f>IFERROR(IF($B87&lt;&gt;"",($I86+$E$2+$J87)-($I86+$E$2+$J87)*(1-'[1]asv | data'!$F$26/12),0),"")</f>
        <v>7.7889097409806709</v>
      </c>
      <c r="L87" s="26">
        <f>IFERROR(IF($B87&lt;&gt;"",($L86+$E$2+$M87)*(1-'[1]asv | data'!$F$26/12),0),"")</f>
        <v>9275.7805225756183</v>
      </c>
      <c r="M87" s="27">
        <f>IFERROR(IF($B87&lt;&gt;"",$L86*(1+'[1]asv | data'!$B$34/12)-$L86,0),"")</f>
        <v>45.714608185055113</v>
      </c>
      <c r="N87" s="27">
        <f>IFERROR(IF($B87&lt;&gt;"",($L86+$E$2+$M87)-($L86+$E$2+$M87)*(1-'[1]asv | data'!$F$26/12),0),"")</f>
        <v>8.3557226206776249</v>
      </c>
      <c r="O87" s="26">
        <f>IFERROR(IF(B87&lt;&gt;"",IF(Q86&gt;=$I$2,+O86+P87,+O86+'[1]asv | data'!$F$21+P87),""),"")</f>
        <v>8901.0680498504644</v>
      </c>
      <c r="P87" s="27">
        <f>IFERROR(IF($B87&lt;&gt;"",IF(Q87&gt;=$I$2,O86*(1+'[1]asv | simul'!$B$18/12)-O86,$O86*(1+'[1]asv | simul'!$B$18/12)-$O86),""),"")</f>
        <v>17.567002095509451</v>
      </c>
      <c r="Q87" s="27">
        <f>IFERROR(IF(Q86+'[1]asv | data'!$F$21&gt;=$I$2,$I$2,+Q86+'[1]asv | data'!$F$21),"")</f>
        <v>8200</v>
      </c>
    </row>
    <row r="88" spans="2:17" ht="21" customHeight="1" x14ac:dyDescent="0.35">
      <c r="B88" s="25">
        <v>82</v>
      </c>
      <c r="C88" s="26">
        <f>IFERROR(IF($B88&lt;&gt;"",($C87+$E$2+$D88)*(1-'[1]asv | data'!$F$26/12),0),"")</f>
        <v>8919.0293335664228</v>
      </c>
      <c r="D88" s="27">
        <f>IFERROR(IF($B88&lt;&gt;"",$C87*(1+'[1]asv | data'!$F$22/12)-$C87,0),"")</f>
        <v>32.994633963468004</v>
      </c>
      <c r="E88" s="27">
        <f>IFERROR(IF($B88&lt;&gt;"",($C87+$E$2+$D88)-($C87+$E$2+$D88)*(1-'[1]asv | data'!$F$26/12),0),"")</f>
        <v>8.0343573217996891</v>
      </c>
      <c r="F88" s="26">
        <f>IFERROR(IF($B88&lt;&gt;"",($F87+$E$2+$G88)*(1-'[1]asv | data'!$F$26/12),0),"")</f>
        <v>8173.1149558950619</v>
      </c>
      <c r="G88" s="27">
        <f>IFERROR(IF($B88&lt;&gt;"",$F87*(1+'[1]asv | data'!$B$30/12)-$F87,0),"")</f>
        <v>13.452541406892124</v>
      </c>
      <c r="H88" s="27">
        <f>IFERROR(IF($B88&lt;&gt;"",($F87+$E$2+$G88)-($F87+$E$2+$G88)*(1-'[1]asv | data'!$F$26/12),0),"")</f>
        <v>7.3624296469879482</v>
      </c>
      <c r="I88" s="26">
        <f>IFERROR(IF($B88&lt;&gt;"",($I87+$E$2+$J88)*(1-'[1]asv | data'!$F$26/12),0),"")</f>
        <v>8762.9833083393551</v>
      </c>
      <c r="J88" s="27">
        <f>IFERROR(IF($B88&lt;&gt;"",$I87*(1+'[1]asv | data'!$B$32/12)-$I87,0),"")</f>
        <v>28.821850823014756</v>
      </c>
      <c r="K88" s="27">
        <f>IFERROR(IF($B88&lt;&gt;"",($I87+$E$2+$J88)-($I87+$E$2+$J88)*(1-'[1]asv | data'!$F$26/12),0),"")</f>
        <v>7.8937893879538024</v>
      </c>
      <c r="L88" s="26">
        <f>IFERROR(IF($B88&lt;&gt;"",($L87+$E$2+$M88)*(1-'[1]asv | data'!$F$26/12),0),"")</f>
        <v>9409.1835317058267</v>
      </c>
      <c r="M88" s="27">
        <f>IFERROR(IF($B88&lt;&gt;"",$L87*(1+'[1]asv | data'!$B$34/12)-$L87,0),"")</f>
        <v>46.378902612877937</v>
      </c>
      <c r="N88" s="27">
        <f>IFERROR(IF($B88&lt;&gt;"",($L87+$E$2+$M88)-($L87+$E$2+$M88)*(1-'[1]asv | data'!$F$26/12),0),"")</f>
        <v>8.4758934826695622</v>
      </c>
      <c r="O88" s="26">
        <f>IFERROR(IF(B88&lt;&gt;"",IF(Q87&gt;=$I$2,+O87+P88,+O87+'[1]asv | data'!$F$21+P88),""),"")</f>
        <v>9018.8701859501653</v>
      </c>
      <c r="P88" s="27">
        <f>IFERROR(IF($B88&lt;&gt;"",IF(Q88&gt;=$I$2,O87*(1+'[1]asv | simul'!$B$18/12)-O87,$O87*(1+'[1]asv | simul'!$B$18/12)-$O87),""),"")</f>
        <v>17.802136099700874</v>
      </c>
      <c r="Q88" s="27">
        <f>IFERROR(IF(Q87+'[1]asv | data'!$F$21&gt;=$I$2,$I$2,+Q87+'[1]asv | data'!$F$21),"")</f>
        <v>8300</v>
      </c>
    </row>
    <row r="89" spans="2:17" ht="21" customHeight="1" x14ac:dyDescent="0.35">
      <c r="B89" s="25">
        <v>83</v>
      </c>
      <c r="C89" s="26">
        <f>IFERROR(IF($B89&lt;&gt;"",($C88+$E$2+$D89)*(1-'[1]asv | data'!$F$26/12),0),"")</f>
        <v>9039.8325154430859</v>
      </c>
      <c r="D89" s="27">
        <f>IFERROR(IF($B89&lt;&gt;"",$C88*(1+'[1]asv | data'!$F$22/12)-$C88,0),"")</f>
        <v>33.446360000873028</v>
      </c>
      <c r="E89" s="27">
        <f>IFERROR(IF($B89&lt;&gt;"",($C88+$E$2+$D89)-($C88+$E$2+$D89)*(1-'[1]asv | data'!$F$26/12),0),"")</f>
        <v>8.1431781242099532</v>
      </c>
      <c r="F89" s="26">
        <f>IFERROR(IF($B89&lt;&gt;"",($F88+$E$2+$G89)*(1-'[1]asv | data'!$F$26/12),0),"")</f>
        <v>8274.7828010221474</v>
      </c>
      <c r="G89" s="27">
        <f>IFERROR(IF($B89&lt;&gt;"",$F88*(1+'[1]asv | data'!$B$30/12)-$F88,0),"")</f>
        <v>13.621858259825785</v>
      </c>
      <c r="H89" s="27">
        <f>IFERROR(IF($B89&lt;&gt;"",($F88+$E$2+$G89)-($F88+$E$2+$G89)*(1-'[1]asv | data'!$F$26/12),0),"")</f>
        <v>7.4540131327394192</v>
      </c>
      <c r="I89" s="26">
        <f>IFERROR(IF($B89&lt;&gt;"",($I88+$E$2+$J89)*(1-'[1]asv | data'!$F$26/12),0),"")</f>
        <v>8879.6943287730555</v>
      </c>
      <c r="J89" s="27">
        <f>IFERROR(IF($B89&lt;&gt;"",$I88*(1+'[1]asv | data'!$B$32/12)-$I88,0),"")</f>
        <v>29.20994436113142</v>
      </c>
      <c r="K89" s="27">
        <f>IFERROR(IF($B89&lt;&gt;"",($I88+$E$2+$J89)-($I88+$E$2+$J89)*(1-'[1]asv | data'!$F$26/12),0),"")</f>
        <v>7.9989239274309512</v>
      </c>
      <c r="L89" s="26">
        <f>IFERROR(IF($B89&lt;&gt;"",($L88+$E$2+$M89)*(1-'[1]asv | data'!$F$26/12),0),"")</f>
        <v>9543.1328928599269</v>
      </c>
      <c r="M89" s="27">
        <f>IFERROR(IF($B89&lt;&gt;"",$L88*(1+'[1]asv | data'!$B$34/12)-$L88,0),"")</f>
        <v>47.045917658528197</v>
      </c>
      <c r="N89" s="27">
        <f>IFERROR(IF($B89&lt;&gt;"",($L88+$E$2+$M89)-($L88+$E$2+$M89)*(1-'[1]asv | data'!$F$26/12),0),"")</f>
        <v>8.5965565044280083</v>
      </c>
      <c r="O89" s="26">
        <f>IFERROR(IF(B89&lt;&gt;"",IF(Q88&gt;=$I$2,+O88+P89,+O88+'[1]asv | data'!$F$21+P89),""),"")</f>
        <v>9136.9079263220665</v>
      </c>
      <c r="P89" s="27">
        <f>IFERROR(IF($B89&lt;&gt;"",IF(Q89&gt;=$I$2,O88*(1+'[1]asv | simul'!$B$18/12)-O88,$O88*(1+'[1]asv | simul'!$B$18/12)-$O88),""),"")</f>
        <v>18.037740371901236</v>
      </c>
      <c r="Q89" s="27">
        <f>IFERROR(IF(Q88+'[1]asv | data'!$F$21&gt;=$I$2,$I$2,+Q88+'[1]asv | data'!$F$21),"")</f>
        <v>8400</v>
      </c>
    </row>
    <row r="90" spans="2:17" ht="21" customHeight="1" x14ac:dyDescent="0.35">
      <c r="B90" s="25">
        <v>84</v>
      </c>
      <c r="C90" s="26">
        <f>IFERROR(IF($B90&lt;&gt;"",($C89+$E$2+$D90)*(1-'[1]asv | data'!$F$26/12),0),"")</f>
        <v>9160.9795786773575</v>
      </c>
      <c r="D90" s="27">
        <f>IFERROR(IF($B90&lt;&gt;"",$C89*(1+'[1]asv | data'!$F$22/12)-$C89,0),"")</f>
        <v>33.899371932910071</v>
      </c>
      <c r="E90" s="27">
        <f>IFERROR(IF($B90&lt;&gt;"",($C89+$E$2+$D90)-($C89+$E$2+$D90)*(1-'[1]asv | data'!$F$26/12),0),"")</f>
        <v>8.2523086986384442</v>
      </c>
      <c r="F90" s="26">
        <f>IFERROR(IF($B90&lt;&gt;"",($F89+$E$2+$G90)*(1-'[1]asv | data'!$F$26/12),0),"")</f>
        <v>8376.5284389953958</v>
      </c>
      <c r="G90" s="27">
        <f>IFERROR(IF($B90&lt;&gt;"",$F89*(1+'[1]asv | data'!$B$30/12)-$F89,0),"")</f>
        <v>13.791304668369776</v>
      </c>
      <c r="H90" s="27">
        <f>IFERROR(IF($B90&lt;&gt;"",($F89+$E$2+$G90)-($F89+$E$2+$G90)*(1-'[1]asv | data'!$F$26/12),0),"")</f>
        <v>7.5456666951213265</v>
      </c>
      <c r="I90" s="26">
        <f>IFERROR(IF($B90&lt;&gt;"",($I89+$E$2+$J90)*(1-'[1]asv | data'!$F$26/12),0),"")</f>
        <v>8996.6889958900847</v>
      </c>
      <c r="J90" s="27">
        <f>IFERROR(IF($B90&lt;&gt;"",$I89*(1+'[1]asv | data'!$B$32/12)-$I89,0),"")</f>
        <v>29.598981095910858</v>
      </c>
      <c r="K90" s="27">
        <f>IFERROR(IF($B90&lt;&gt;"",($I89+$E$2+$J90)-($I89+$E$2+$J90)*(1-'[1]asv | data'!$F$26/12),0),"")</f>
        <v>8.1043139788816916</v>
      </c>
      <c r="L90" s="26">
        <f>IFERROR(IF($B90&lt;&gt;"",($L89+$E$2+$M90)*(1-'[1]asv | data'!$F$26/12),0),"")</f>
        <v>9677.6308436226336</v>
      </c>
      <c r="M90" s="27">
        <f>IFERROR(IF($B90&lt;&gt;"",$L89*(1+'[1]asv | data'!$B$34/12)-$L89,0),"")</f>
        <v>47.715664464298243</v>
      </c>
      <c r="N90" s="27">
        <f>IFERROR(IF($B90&lt;&gt;"",($L89+$E$2+$M90)-($L89+$E$2+$M90)*(1-'[1]asv | data'!$F$26/12),0),"")</f>
        <v>8.7177137015914923</v>
      </c>
      <c r="O90" s="26">
        <f>IFERROR(IF(B90&lt;&gt;"",IF(Q89&gt;=$I$2,+O89+P90,+O89+'[1]asv | data'!$F$21+P90),""),"")</f>
        <v>9255.181742174711</v>
      </c>
      <c r="P90" s="27">
        <f>IFERROR(IF($B90&lt;&gt;"",IF(Q90&gt;=$I$2,O89*(1+'[1]asv | simul'!$B$18/12)-O89,$O89*(1+'[1]asv | simul'!$B$18/12)-$O89),""),"")</f>
        <v>18.273815852644475</v>
      </c>
      <c r="Q90" s="27">
        <f>IFERROR(IF(Q89+'[1]asv | data'!$F$21&gt;=$I$2,$I$2,+Q89+'[1]asv | data'!$F$21),"")</f>
        <v>8500</v>
      </c>
    </row>
    <row r="91" spans="2:17" ht="21" customHeight="1" x14ac:dyDescent="0.35">
      <c r="B91" s="25">
        <v>85</v>
      </c>
      <c r="C91" s="26">
        <f>IFERROR(IF($B91&lt;&gt;"",($C90+$E$2+$D91)*(1-'[1]asv | data'!$F$26/12),0),"")</f>
        <v>9282.4715021705088</v>
      </c>
      <c r="D91" s="27">
        <f>IFERROR(IF($B91&lt;&gt;"",$C90*(1+'[1]asv | data'!$F$22/12)-$C90,0),"")</f>
        <v>34.353673420038831</v>
      </c>
      <c r="E91" s="27">
        <f>IFERROR(IF($B91&lt;&gt;"",($C90+$E$2+$D91)-($C90+$E$2+$D91)*(1-'[1]asv | data'!$F$26/12),0),"")</f>
        <v>8.361749926887569</v>
      </c>
      <c r="F91" s="26">
        <f>IFERROR(IF($B91&lt;&gt;"",($F90+$E$2+$G91)*(1-'[1]asv | data'!$F$26/12),0),"")</f>
        <v>8478.3519293393019</v>
      </c>
      <c r="G91" s="27">
        <f>IFERROR(IF($B91&lt;&gt;"",$F90*(1+'[1]asv | data'!$B$30/12)-$F90,0),"")</f>
        <v>13.960880731659927</v>
      </c>
      <c r="H91" s="27">
        <f>IFERROR(IF($B91&lt;&gt;"",($F90+$E$2+$G91)-($F90+$E$2+$G91)*(1-'[1]asv | data'!$F$26/12),0),"")</f>
        <v>7.6373903877538396</v>
      </c>
      <c r="I91" s="26">
        <f>IFERROR(IF($B91&lt;&gt;"",($I90+$E$2+$J91)*(1-'[1]asv | data'!$F$26/12),0),"")</f>
        <v>9113.9679990464301</v>
      </c>
      <c r="J91" s="27">
        <f>IFERROR(IF($B91&lt;&gt;"",$I90*(1+'[1]asv | data'!$B$32/12)-$I90,0),"")</f>
        <v>29.988963319634422</v>
      </c>
      <c r="K91" s="27">
        <f>IFERROR(IF($B91&lt;&gt;"",($I90+$E$2+$J91)-($I90+$E$2+$J91)*(1-'[1]asv | data'!$F$26/12),0),"")</f>
        <v>8.2099601632889971</v>
      </c>
      <c r="L91" s="26">
        <f>IFERROR(IF($B91&lt;&gt;"",($L90+$E$2+$M91)*(1-'[1]asv | data'!$F$26/12),0),"")</f>
        <v>9812.6796307426885</v>
      </c>
      <c r="M91" s="27">
        <f>IFERROR(IF($B91&lt;&gt;"",$L90*(1+'[1]asv | data'!$B$34/12)-$L90,0),"")</f>
        <v>48.388154218111595</v>
      </c>
      <c r="N91" s="27">
        <f>IFERROR(IF($B91&lt;&gt;"",($L90+$E$2+$M91)-($L90+$E$2+$M91)*(1-'[1]asv | data'!$F$26/12),0),"")</f>
        <v>8.8393670980567549</v>
      </c>
      <c r="O91" s="26">
        <f>IFERROR(IF(B91&lt;&gt;"",IF(Q90&gt;=$I$2,+O90+P91,+O90+'[1]asv | data'!$F$21+P91),""),"")</f>
        <v>9373.69210565906</v>
      </c>
      <c r="P91" s="27">
        <f>IFERROR(IF($B91&lt;&gt;"",IF(Q91&gt;=$I$2,O90*(1+'[1]asv | simul'!$B$18/12)-O90,$O90*(1+'[1]asv | simul'!$B$18/12)-$O90),""),"")</f>
        <v>18.510363484349</v>
      </c>
      <c r="Q91" s="27">
        <f>IFERROR(IF(Q90+'[1]asv | data'!$F$21&gt;=$I$2,$I$2,+Q90+'[1]asv | data'!$F$21),"")</f>
        <v>8600</v>
      </c>
    </row>
    <row r="92" spans="2:17" ht="21" customHeight="1" x14ac:dyDescent="0.35">
      <c r="B92" s="25">
        <v>86</v>
      </c>
      <c r="C92" s="26">
        <f>IFERROR(IF($B92&lt;&gt;"",($C91+$E$2+$D92)*(1-'[1]asv | data'!$F$26/12),0),"")</f>
        <v>9404.3092676103734</v>
      </c>
      <c r="D92" s="27">
        <f>IFERROR(IF($B92&lt;&gt;"",$C91*(1+'[1]asv | data'!$F$22/12)-$C91,0),"")</f>
        <v>34.809268133138175</v>
      </c>
      <c r="E92" s="27">
        <f>IFERROR(IF($B92&lt;&gt;"",($C91+$E$2+$D92)-($C91+$E$2+$D92)*(1-'[1]asv | data'!$F$26/12),0),"")</f>
        <v>8.4715026932735782</v>
      </c>
      <c r="F92" s="26">
        <f>IFERROR(IF($B92&lt;&gt;"",($F91+$E$2+$G92)*(1-'[1]asv | data'!$F$26/12),0),"")</f>
        <v>8580.2533316239023</v>
      </c>
      <c r="G92" s="27">
        <f>IFERROR(IF($B92&lt;&gt;"",$F91*(1+'[1]asv | data'!$B$30/12)-$F91,0),"")</f>
        <v>14.130586548899373</v>
      </c>
      <c r="H92" s="27">
        <f>IFERROR(IF($B92&lt;&gt;"",($F91+$E$2+$G92)-($F91+$E$2+$G92)*(1-'[1]asv | data'!$F$26/12),0),"")</f>
        <v>7.729184264298965</v>
      </c>
      <c r="I92" s="26">
        <f>IFERROR(IF($B92&lt;&gt;"",($I91+$E$2+$J92)*(1-'[1]asv | data'!$F$26/12),0),"")</f>
        <v>9231.5320292734468</v>
      </c>
      <c r="J92" s="27">
        <f>IFERROR(IF($B92&lt;&gt;"",$I91*(1+'[1]asv | data'!$B$32/12)-$I91,0),"")</f>
        <v>30.379893330155028</v>
      </c>
      <c r="K92" s="27">
        <f>IFERROR(IF($B92&lt;&gt;"",($I91+$E$2+$J92)-($I91+$E$2+$J92)*(1-'[1]asv | data'!$F$26/12),0),"")</f>
        <v>8.3158631031383266</v>
      </c>
      <c r="L92" s="26">
        <f>IFERROR(IF($B92&lt;&gt;"",($L91+$E$2+$M92)*(1-'[1]asv | data'!$F$26/12),0),"")</f>
        <v>9948.2815101703945</v>
      </c>
      <c r="M92" s="27">
        <f>IFERROR(IF($B92&lt;&gt;"",$L91*(1+'[1]asv | data'!$B$34/12)-$L91,0),"")</f>
        <v>49.063398153712114</v>
      </c>
      <c r="N92" s="27">
        <f>IFERROR(IF($B92&lt;&gt;"",($L91+$E$2+$M92)-($L91+$E$2+$M92)*(1-'[1]asv | data'!$F$26/12),0),"")</f>
        <v>8.9615187260060338</v>
      </c>
      <c r="O92" s="26">
        <f>IFERROR(IF(B92&lt;&gt;"",IF(Q91&gt;=$I$2,+O91+P92,+O91+'[1]asv | data'!$F$21+P92),""),"")</f>
        <v>9492.4394898703777</v>
      </c>
      <c r="P92" s="27">
        <f>IFERROR(IF($B92&lt;&gt;"",IF(Q92&gt;=$I$2,O91*(1+'[1]asv | simul'!$B$18/12)-O91,$O91*(1+'[1]asv | simul'!$B$18/12)-$O91),""),"")</f>
        <v>18.747384211317694</v>
      </c>
      <c r="Q92" s="27">
        <f>IFERROR(IF(Q91+'[1]asv | data'!$F$21&gt;=$I$2,$I$2,+Q91+'[1]asv | data'!$F$21),"")</f>
        <v>8700</v>
      </c>
    </row>
    <row r="93" spans="2:17" ht="21" customHeight="1" x14ac:dyDescent="0.35">
      <c r="B93" s="25">
        <v>87</v>
      </c>
      <c r="C93" s="26">
        <f>IFERROR(IF($B93&lt;&gt;"",($C92+$E$2+$D93)*(1-'[1]asv | data'!$F$26/12),0),"")</f>
        <v>9526.4938594792839</v>
      </c>
      <c r="D93" s="27">
        <f>IFERROR(IF($B93&lt;&gt;"",$C92*(1+'[1]asv | data'!$F$22/12)-$C92,0),"")</f>
        <v>35.266159753538886</v>
      </c>
      <c r="E93" s="27">
        <f>IFERROR(IF($B93&lt;&gt;"",($C92+$E$2+$D93)-($C92+$E$2+$D93)*(1-'[1]asv | data'!$F$26/12),0),"")</f>
        <v>8.5815678846283845</v>
      </c>
      <c r="F93" s="26">
        <f>IFERROR(IF($B93&lt;&gt;"",($F92+$E$2+$G93)*(1-'[1]asv | data'!$F$26/12),0),"")</f>
        <v>8682.2327054648176</v>
      </c>
      <c r="G93" s="27">
        <f>IFERROR(IF($B93&lt;&gt;"",$F92*(1+'[1]asv | data'!$B$30/12)-$F92,0),"")</f>
        <v>14.300422219374013</v>
      </c>
      <c r="H93" s="27">
        <f>IFERROR(IF($B93&lt;&gt;"",($F92+$E$2+$G93)-($F92+$E$2+$G93)*(1-'[1]asv | data'!$F$26/12),0),"")</f>
        <v>7.8210483784587268</v>
      </c>
      <c r="I93" s="26">
        <f>IFERROR(IF($B93&lt;&gt;"",($I92+$E$2+$J93)*(1-'[1]asv | data'!$F$26/12),0),"")</f>
        <v>9349.3817792819245</v>
      </c>
      <c r="J93" s="27">
        <f>IFERROR(IF($B93&lt;&gt;"",$I92*(1+'[1]asv | data'!$B$32/12)-$I92,0),"")</f>
        <v>30.771773430911708</v>
      </c>
      <c r="K93" s="27">
        <f>IFERROR(IF($B93&lt;&gt;"",($I92+$E$2+$J93)-($I92+$E$2+$J93)*(1-'[1]asv | data'!$F$26/12),0),"")</f>
        <v>8.4220234224339947</v>
      </c>
      <c r="L93" s="26">
        <f>IFERROR(IF($B93&lt;&gt;"",($L92+$E$2+$M93)*(1-'[1]asv | data'!$F$26/12),0),"")</f>
        <v>10084.438747095297</v>
      </c>
      <c r="M93" s="27">
        <f>IFERROR(IF($B93&lt;&gt;"",$L92*(1+'[1]asv | data'!$B$34/12)-$L92,0),"")</f>
        <v>49.741407550851363</v>
      </c>
      <c r="N93" s="27">
        <f>IFERROR(IF($B93&lt;&gt;"",($L92+$E$2+$M93)-($L92+$E$2+$M93)*(1-'[1]asv | data'!$F$26/12),0),"")</f>
        <v>9.0841706259489001</v>
      </c>
      <c r="O93" s="26">
        <f>IFERROR(IF(B93&lt;&gt;"",IF(Q92&gt;=$I$2,+O92+P93,+O92+'[1]asv | data'!$F$21+P93),""),"")</f>
        <v>9611.4243688501192</v>
      </c>
      <c r="P93" s="27">
        <f>IFERROR(IF($B93&lt;&gt;"",IF(Q93&gt;=$I$2,O92*(1+'[1]asv | simul'!$B$18/12)-O92,$O92*(1+'[1]asv | simul'!$B$18/12)-$O92),""),"")</f>
        <v>18.984878979741552</v>
      </c>
      <c r="Q93" s="27">
        <f>IFERROR(IF(Q92+'[1]asv | data'!$F$21&gt;=$I$2,$I$2,+Q92+'[1]asv | data'!$F$21),"")</f>
        <v>8800</v>
      </c>
    </row>
    <row r="94" spans="2:17" ht="21" customHeight="1" x14ac:dyDescent="0.35">
      <c r="B94" s="25">
        <v>88</v>
      </c>
      <c r="C94" s="26">
        <f>IFERROR(IF($B94&lt;&gt;"",($C93+$E$2+$D94)*(1-'[1]asv | data'!$F$26/12),0),"")</f>
        <v>9649.0262650620243</v>
      </c>
      <c r="D94" s="27">
        <f>IFERROR(IF($B94&lt;&gt;"",$C93*(1+'[1]asv | data'!$F$22/12)-$C93,0),"")</f>
        <v>35.724351973047305</v>
      </c>
      <c r="E94" s="27">
        <f>IFERROR(IF($B94&lt;&gt;"",($C93+$E$2+$D94)-($C93+$E$2+$D94)*(1-'[1]asv | data'!$F$26/12),0),"")</f>
        <v>8.691946390306839</v>
      </c>
      <c r="F94" s="26">
        <f>IFERROR(IF($B94&lt;&gt;"",($F93+$E$2+$G94)*(1-'[1]asv | data'!$F$26/12),0),"")</f>
        <v>8784.2901105232831</v>
      </c>
      <c r="G94" s="27">
        <f>IFERROR(IF($B94&lt;&gt;"",$F93*(1+'[1]asv | data'!$B$30/12)-$F93,0),"")</f>
        <v>14.470387842442506</v>
      </c>
      <c r="H94" s="27">
        <f>IFERROR(IF($B94&lt;&gt;"",($F93+$E$2+$G94)-($F93+$E$2+$G94)*(1-'[1]asv | data'!$F$26/12),0),"")</f>
        <v>7.912982783976986</v>
      </c>
      <c r="I94" s="26">
        <f>IFERROR(IF($B94&lt;&gt;"",($I93+$E$2+$J94)*(1-'[1]asv | data'!$F$26/12),0),"")</f>
        <v>9467.5179434661732</v>
      </c>
      <c r="J94" s="27">
        <f>IFERROR(IF($B94&lt;&gt;"",$I93*(1+'[1]asv | data'!$B$32/12)-$I93,0),"")</f>
        <v>31.164605930940525</v>
      </c>
      <c r="K94" s="27">
        <f>IFERROR(IF($B94&lt;&gt;"",($I93+$E$2+$J94)-($I93+$E$2+$J94)*(1-'[1]asv | data'!$F$26/12),0),"")</f>
        <v>8.5284417466918967</v>
      </c>
      <c r="L94" s="26">
        <f>IFERROR(IF($B94&lt;&gt;"",($L93+$E$2+$M94)*(1-'[1]asv | data'!$F$26/12),0),"")</f>
        <v>10221.153615984025</v>
      </c>
      <c r="M94" s="27">
        <f>IFERROR(IF($B94&lt;&gt;"",$L93*(1+'[1]asv | data'!$B$34/12)-$L93,0),"")</f>
        <v>50.422193735475958</v>
      </c>
      <c r="N94" s="27">
        <f>IFERROR(IF($B94&lt;&gt;"",($L93+$E$2+$M94)-($L93+$E$2+$M94)*(1-'[1]asv | data'!$F$26/12),0),"")</f>
        <v>9.2073248467477242</v>
      </c>
      <c r="O94" s="26">
        <f>IFERROR(IF(B94&lt;&gt;"",IF(Q93&gt;=$I$2,+O93+P94,+O93+'[1]asv | data'!$F$21+P94),""),"")</f>
        <v>9730.6472175878189</v>
      </c>
      <c r="P94" s="27">
        <f>IFERROR(IF($B94&lt;&gt;"",IF(Q94&gt;=$I$2,O93*(1+'[1]asv | simul'!$B$18/12)-O93,$O93*(1+'[1]asv | simul'!$B$18/12)-$O93),""),"")</f>
        <v>19.222848737699678</v>
      </c>
      <c r="Q94" s="27">
        <f>IFERROR(IF(Q93+'[1]asv | data'!$F$21&gt;=$I$2,$I$2,+Q93+'[1]asv | data'!$F$21),"")</f>
        <v>8900</v>
      </c>
    </row>
    <row r="95" spans="2:17" ht="21" customHeight="1" x14ac:dyDescent="0.35">
      <c r="B95" s="25">
        <v>89</v>
      </c>
      <c r="C95" s="26">
        <f>IFERROR(IF($B95&lt;&gt;"",($C94+$E$2+$D95)*(1-'[1]asv | data'!$F$26/12),0),"")</f>
        <v>9771.9074744538048</v>
      </c>
      <c r="D95" s="27">
        <f>IFERROR(IF($B95&lt;&gt;"",$C94*(1+'[1]asv | data'!$F$22/12)-$C94,0),"")</f>
        <v>36.183848493981714</v>
      </c>
      <c r="E95" s="27">
        <f>IFERROR(IF($B95&lt;&gt;"",($C94+$E$2+$D95)-($C94+$E$2+$D95)*(1-'[1]asv | data'!$F$26/12),0),"")</f>
        <v>8.8026391022012831</v>
      </c>
      <c r="F95" s="26">
        <f>IFERROR(IF($B95&lt;&gt;"",($F94+$E$2+$G95)*(1-'[1]asv | data'!$F$26/12),0),"")</f>
        <v>8886.4256065061854</v>
      </c>
      <c r="G95" s="27">
        <f>IFERROR(IF($B95&lt;&gt;"",$F94*(1+'[1]asv | data'!$B$30/12)-$F94,0),"")</f>
        <v>14.640483517539906</v>
      </c>
      <c r="H95" s="27">
        <f>IFERROR(IF($B95&lt;&gt;"",($F94+$E$2+$G95)-($F94+$E$2+$G95)*(1-'[1]asv | data'!$F$26/12),0),"")</f>
        <v>8.0049875346376211</v>
      </c>
      <c r="I95" s="26">
        <f>IFERROR(IF($B95&lt;&gt;"",($I94+$E$2+$J95)*(1-'[1]asv | data'!$F$26/12),0),"")</f>
        <v>9585.94121790811</v>
      </c>
      <c r="J95" s="27">
        <f>IFERROR(IF($B95&lt;&gt;"",$I94*(1+'[1]asv | data'!$B$32/12)-$I94,0),"")</f>
        <v>31.558393144887305</v>
      </c>
      <c r="K95" s="27">
        <f>IFERROR(IF($B95&lt;&gt;"",($I94+$E$2+$J95)-($I94+$E$2+$J95)*(1-'[1]asv | data'!$F$26/12),0),"")</f>
        <v>8.6351187029504217</v>
      </c>
      <c r="L95" s="26">
        <f>IFERROR(IF($B95&lt;&gt;"",($L94+$E$2+$M95)*(1-'[1]asv | data'!$F$26/12),0),"")</f>
        <v>10358.428400618286</v>
      </c>
      <c r="M95" s="27">
        <f>IFERROR(IF($B95&lt;&gt;"",$L94*(1+'[1]asv | data'!$B$34/12)-$L94,0),"")</f>
        <v>51.105768079918562</v>
      </c>
      <c r="N95" s="27">
        <f>IFERROR(IF($B95&lt;&gt;"",($L94+$E$2+$M95)-($L94+$E$2+$M95)*(1-'[1]asv | data'!$F$26/12),0),"")</f>
        <v>9.3309834456576937</v>
      </c>
      <c r="O95" s="26">
        <f>IFERROR(IF(B95&lt;&gt;"",IF(Q94&gt;=$I$2,+O94+P95,+O94+'[1]asv | data'!$F$21+P95),""),"")</f>
        <v>9850.1085120229945</v>
      </c>
      <c r="P95" s="27">
        <f>IFERROR(IF($B95&lt;&gt;"",IF(Q95&gt;=$I$2,O94*(1+'[1]asv | simul'!$B$18/12)-O94,$O94*(1+'[1]asv | simul'!$B$18/12)-$O94),""),"")</f>
        <v>19.46129443517566</v>
      </c>
      <c r="Q95" s="27">
        <f>IFERROR(IF(Q94+'[1]asv | data'!$F$21&gt;=$I$2,$I$2,+Q94+'[1]asv | data'!$F$21),"")</f>
        <v>9000</v>
      </c>
    </row>
    <row r="96" spans="2:17" ht="21" customHeight="1" x14ac:dyDescent="0.35">
      <c r="B96" s="25">
        <v>90</v>
      </c>
      <c r="C96" s="26">
        <f>IFERROR(IF($B96&lt;&gt;"",($C95+$E$2+$D96)*(1-'[1]asv | data'!$F$26/12),0),"")</f>
        <v>9895.1384805682719</v>
      </c>
      <c r="D96" s="27">
        <f>IFERROR(IF($B96&lt;&gt;"",$C95*(1+'[1]asv | data'!$F$22/12)-$C95,0),"")</f>
        <v>36.644653029201436</v>
      </c>
      <c r="E96" s="27">
        <f>IFERROR(IF($B96&lt;&gt;"",($C95+$E$2+$D96)-($C95+$E$2+$D96)*(1-'[1]asv | data'!$F$26/12),0),"")</f>
        <v>8.9136469147342723</v>
      </c>
      <c r="F96" s="26">
        <f>IFERROR(IF($B96&lt;&gt;"",($F95+$E$2+$G96)*(1-'[1]asv | data'!$F$26/12),0),"")</f>
        <v>8988.6392531660986</v>
      </c>
      <c r="G96" s="27">
        <f>IFERROR(IF($B96&lt;&gt;"",$F95*(1+'[1]asv | data'!$B$30/12)-$F95,0),"")</f>
        <v>14.810709344177667</v>
      </c>
      <c r="H96" s="27">
        <f>IFERROR(IF($B96&lt;&gt;"",($F95+$E$2+$G96)-($F95+$E$2+$G96)*(1-'[1]asv | data'!$F$26/12),0),"")</f>
        <v>8.0970626842645288</v>
      </c>
      <c r="I96" s="26">
        <f>IFERROR(IF($B96&lt;&gt;"",($I95+$E$2+$J96)*(1-'[1]asv | data'!$F$26/12),0),"")</f>
        <v>9704.6523003813672</v>
      </c>
      <c r="J96" s="27">
        <f>IFERROR(IF($B96&lt;&gt;"",$I95*(1+'[1]asv | data'!$B$32/12)-$I95,0),"")</f>
        <v>31.953137393027646</v>
      </c>
      <c r="K96" s="27">
        <f>IFERROR(IF($B96&lt;&gt;"",($I95+$E$2+$J96)-($I95+$E$2+$J96)*(1-'[1]asv | data'!$F$26/12),0),"")</f>
        <v>8.7420549197704531</v>
      </c>
      <c r="L96" s="26">
        <f>IFERROR(IF($B96&lt;&gt;"",($L95+$E$2+$M96)*(1-'[1]asv | data'!$F$26/12),0),"")</f>
        <v>10496.265394133017</v>
      </c>
      <c r="M96" s="27">
        <f>IFERROR(IF($B96&lt;&gt;"",$L95*(1+'[1]asv | data'!$B$34/12)-$L95,0),"")</f>
        <v>51.792142003090703</v>
      </c>
      <c r="N96" s="27">
        <f>IFERROR(IF($B96&lt;&gt;"",($L95+$E$2+$M96)-($L95+$E$2+$M96)*(1-'[1]asv | data'!$F$26/12),0),"")</f>
        <v>9.4551484883595549</v>
      </c>
      <c r="O96" s="26">
        <f>IFERROR(IF(B96&lt;&gt;"",IF(Q95&gt;=$I$2,+O95+P96,+O95+'[1]asv | data'!$F$21+P96),""),"")</f>
        <v>9969.8087290470412</v>
      </c>
      <c r="P96" s="27">
        <f>IFERROR(IF($B96&lt;&gt;"",IF(Q96&gt;=$I$2,O95*(1+'[1]asv | simul'!$B$18/12)-O95,$O95*(1+'[1]asv | simul'!$B$18/12)-$O95),""),"")</f>
        <v>19.700217024046651</v>
      </c>
      <c r="Q96" s="27">
        <f>IFERROR(IF(Q95+'[1]asv | data'!$F$21&gt;=$I$2,$I$2,+Q95+'[1]asv | data'!$F$21),"")</f>
        <v>9100</v>
      </c>
    </row>
    <row r="97" spans="2:17" ht="21" customHeight="1" x14ac:dyDescent="0.35">
      <c r="B97" s="25">
        <v>91</v>
      </c>
      <c r="C97" s="26">
        <f>IFERROR(IF($B97&lt;&gt;"",($C96+$E$2+$D97)*(1-'[1]asv | data'!$F$26/12),0),"")</f>
        <v>10018.720279145518</v>
      </c>
      <c r="D97" s="27">
        <f>IFERROR(IF($B97&lt;&gt;"",$C96*(1+'[1]asv | data'!$F$22/12)-$C96,0),"")</f>
        <v>37.106769302130488</v>
      </c>
      <c r="E97" s="27">
        <f>IFERROR(IF($B97&lt;&gt;"",($C96+$E$2+$D97)-($C96+$E$2+$D97)*(1-'[1]asv | data'!$F$26/12),0),"")</f>
        <v>9.0249707248840423</v>
      </c>
      <c r="F97" s="26">
        <f>IFERROR(IF($B97&lt;&gt;"",($F96+$E$2+$G97)*(1-'[1]asv | data'!$F$26/12),0),"")</f>
        <v>9090.9311103013133</v>
      </c>
      <c r="G97" s="27">
        <f>IFERROR(IF($B97&lt;&gt;"",$F96*(1+'[1]asv | data'!$B$30/12)-$F96,0),"")</f>
        <v>14.98106542194364</v>
      </c>
      <c r="H97" s="27">
        <f>IFERROR(IF($B97&lt;&gt;"",($F96+$E$2+$G97)-($F96+$E$2+$G97)*(1-'[1]asv | data'!$F$26/12),0),"")</f>
        <v>8.1892082867288991</v>
      </c>
      <c r="I97" s="26">
        <f>IFERROR(IF($B97&lt;&gt;"",($I96+$E$2+$J97)*(1-'[1]asv | data'!$F$26/12),0),"")</f>
        <v>9823.6518903553952</v>
      </c>
      <c r="J97" s="27">
        <f>IFERROR(IF($B97&lt;&gt;"",$I96*(1+'[1]asv | data'!$B$32/12)-$I96,0),"")</f>
        <v>32.348841001272376</v>
      </c>
      <c r="K97" s="27">
        <f>IFERROR(IF($B97&lt;&gt;"",($I96+$E$2+$J97)-($I96+$E$2+$J97)*(1-'[1]asv | data'!$F$26/12),0),"")</f>
        <v>8.8492510272444633</v>
      </c>
      <c r="L97" s="26">
        <f>IFERROR(IF($B97&lt;&gt;"",($L96+$E$2+$M97)*(1-'[1]asv | data'!$F$26/12),0),"")</f>
        <v>10634.666899054688</v>
      </c>
      <c r="M97" s="27">
        <f>IFERROR(IF($B97&lt;&gt;"",$L96*(1+'[1]asv | data'!$B$34/12)-$L96,0),"")</f>
        <v>52.481326970664668</v>
      </c>
      <c r="N97" s="27">
        <f>IFERROR(IF($B97&lt;&gt;"",($L96+$E$2+$M97)-($L96+$E$2+$M97)*(1-'[1]asv | data'!$F$26/12),0),"")</f>
        <v>9.5798220489941741</v>
      </c>
      <c r="O97" s="26">
        <f>IFERROR(IF(B97&lt;&gt;"",IF(Q96&gt;=$I$2,+O96+P97,+O96+'[1]asv | data'!$F$21+P97),""),"")</f>
        <v>10089.748346505135</v>
      </c>
      <c r="P97" s="27">
        <f>IFERROR(IF($B97&lt;&gt;"",IF(Q97&gt;=$I$2,O96*(1+'[1]asv | simul'!$B$18/12)-O96,$O96*(1+'[1]asv | simul'!$B$18/12)-$O96),""),"")</f>
        <v>19.93961745809429</v>
      </c>
      <c r="Q97" s="27">
        <f>IFERROR(IF(Q96+'[1]asv | data'!$F$21&gt;=$I$2,$I$2,+Q96+'[1]asv | data'!$F$21),"")</f>
        <v>9200</v>
      </c>
    </row>
    <row r="98" spans="2:17" ht="21" customHeight="1" x14ac:dyDescent="0.35">
      <c r="B98" s="25">
        <v>92</v>
      </c>
      <c r="C98" s="26">
        <f>IFERROR(IF($B98&lt;&gt;"",($C97+$E$2+$D98)*(1-'[1]asv | data'!$F$26/12),0),"")</f>
        <v>10142.653868760141</v>
      </c>
      <c r="D98" s="27">
        <f>IFERROR(IF($B98&lt;&gt;"",$C97*(1+'[1]asv | data'!$F$22/12)-$C97,0),"")</f>
        <v>37.570201046795773</v>
      </c>
      <c r="E98" s="27">
        <f>IFERROR(IF($B98&lt;&gt;"",($C97+$E$2+$D98)-($C97+$E$2+$D98)*(1-'[1]asv | data'!$F$26/12),0),"")</f>
        <v>9.1366114321735949</v>
      </c>
      <c r="F98" s="26">
        <f>IFERROR(IF($B98&lt;&gt;"",($F97+$E$2+$G98)*(1-'[1]asv | data'!$F$26/12),0),"")</f>
        <v>9193.3012377558789</v>
      </c>
      <c r="G98" s="27">
        <f>IFERROR(IF($B98&lt;&gt;"",$F97*(1+'[1]asv | data'!$B$30/12)-$F97,0),"")</f>
        <v>15.151551850502074</v>
      </c>
      <c r="H98" s="27">
        <f>IFERROR(IF($B98&lt;&gt;"",($F97+$E$2+$G98)-($F97+$E$2+$G98)*(1-'[1]asv | data'!$F$26/12),0),"")</f>
        <v>8.2814243959364831</v>
      </c>
      <c r="I98" s="26">
        <f>IFERROR(IF($B98&lt;&gt;"",($I97+$E$2+$J98)*(1-'[1]asv | data'!$F$26/12),0),"")</f>
        <v>9942.9406889995898</v>
      </c>
      <c r="J98" s="27">
        <f>IFERROR(IF($B98&lt;&gt;"",$I97*(1+'[1]asv | data'!$B$32/12)-$I97,0),"")</f>
        <v>32.745506301185742</v>
      </c>
      <c r="K98" s="27">
        <f>IFERROR(IF($B98&lt;&gt;"",($I97+$E$2+$J98)-($I97+$E$2+$J98)*(1-'[1]asv | data'!$F$26/12),0),"")</f>
        <v>8.9567076569910569</v>
      </c>
      <c r="L98" s="26">
        <f>IFERROR(IF($B98&lt;&gt;"",($L97+$E$2+$M98)*(1-'[1]asv | data'!$F$26/12),0),"")</f>
        <v>10773.635227339764</v>
      </c>
      <c r="M98" s="27">
        <f>IFERROR(IF($B98&lt;&gt;"",$L97*(1+'[1]asv | data'!$B$34/12)-$L97,0),"")</f>
        <v>53.173334495271774</v>
      </c>
      <c r="N98" s="27">
        <f>IFERROR(IF($B98&lt;&gt;"",($L97+$E$2+$M98)-($L97+$E$2+$M98)*(1-'[1]asv | data'!$F$26/12),0),"")</f>
        <v>9.705006210195279</v>
      </c>
      <c r="O98" s="26">
        <f>IFERROR(IF(B98&lt;&gt;"",IF(Q97&gt;=$I$2,+O97+P98,+O97+'[1]asv | data'!$F$21+P98),""),"")</f>
        <v>10209.927843198146</v>
      </c>
      <c r="P98" s="27">
        <f>IFERROR(IF($B98&lt;&gt;"",IF(Q98&gt;=$I$2,O97*(1+'[1]asv | simul'!$B$18/12)-O97,$O97*(1+'[1]asv | simul'!$B$18/12)-$O97),""),"")</f>
        <v>20.179496693010151</v>
      </c>
      <c r="Q98" s="27">
        <f>IFERROR(IF(Q97+'[1]asv | data'!$F$21&gt;=$I$2,$I$2,+Q97+'[1]asv | data'!$F$21),"")</f>
        <v>9300</v>
      </c>
    </row>
    <row r="99" spans="2:17" ht="21" customHeight="1" x14ac:dyDescent="0.35">
      <c r="B99" s="25">
        <v>93</v>
      </c>
      <c r="C99" s="26">
        <f>IFERROR(IF($B99&lt;&gt;"",($C98+$E$2+$D99)*(1-'[1]asv | data'!$F$26/12),0),"")</f>
        <v>10266.940250829299</v>
      </c>
      <c r="D99" s="27">
        <f>IFERROR(IF($B99&lt;&gt;"",$C98*(1+'[1]asv | data'!$F$22/12)-$C98,0),"")</f>
        <v>38.034952007848915</v>
      </c>
      <c r="E99" s="27">
        <f>IFERROR(IF($B99&lt;&gt;"",($C98+$E$2+$D99)-($C98+$E$2+$D99)*(1-'[1]asv | data'!$F$26/12),0),"")</f>
        <v>9.2485699386907072</v>
      </c>
      <c r="F99" s="26">
        <f>IFERROR(IF($B99&lt;&gt;"",($F98+$E$2+$G99)*(1-'[1]asv | data'!$F$26/12),0),"")</f>
        <v>9295.7496954196358</v>
      </c>
      <c r="G99" s="27">
        <f>IFERROR(IF($B99&lt;&gt;"",$F98*(1+'[1]asv | data'!$B$30/12)-$F98,0),"")</f>
        <v>15.322168729593614</v>
      </c>
      <c r="H99" s="27">
        <f>IFERROR(IF($B99&lt;&gt;"",($F98+$E$2+$G99)-($F98+$E$2+$G99)*(1-'[1]asv | data'!$F$26/12),0),"")</f>
        <v>8.3737110658366873</v>
      </c>
      <c r="I99" s="26">
        <f>IFERROR(IF($B99&lt;&gt;"",($I98+$E$2+$J99)*(1-'[1]asv | data'!$F$26/12),0),"")</f>
        <v>10062.519399187424</v>
      </c>
      <c r="J99" s="27">
        <f>IFERROR(IF($B99&lt;&gt;"",$I98*(1+'[1]asv | data'!$B$32/12)-$I98,0),"")</f>
        <v>33.143135629999961</v>
      </c>
      <c r="K99" s="27">
        <f>IFERROR(IF($B99&lt;&gt;"",($I98+$E$2+$J99)-($I98+$E$2+$J99)*(1-'[1]asv | data'!$F$26/12),0),"")</f>
        <v>9.0644254421658843</v>
      </c>
      <c r="L99" s="26">
        <f>IFERROR(IF($B99&lt;&gt;"",($L98+$E$2+$M99)*(1-'[1]asv | data'!$F$26/12),0),"")</f>
        <v>10913.172700413332</v>
      </c>
      <c r="M99" s="27">
        <f>IFERROR(IF($B99&lt;&gt;"",$L98*(1+'[1]asv | data'!$B$34/12)-$L98,0),"")</f>
        <v>53.868176136697002</v>
      </c>
      <c r="N99" s="27">
        <f>IFERROR(IF($B99&lt;&gt;"",($L98+$E$2+$M99)-($L98+$E$2+$M99)*(1-'[1]asv | data'!$F$26/12),0),"")</f>
        <v>9.8307030631294765</v>
      </c>
      <c r="O99" s="26">
        <f>IFERROR(IF(B99&lt;&gt;"",IF(Q98&gt;=$I$2,+O98+P99,+O98+'[1]asv | data'!$F$21+P99),""),"")</f>
        <v>10330.347698884541</v>
      </c>
      <c r="P99" s="27">
        <f>IFERROR(IF($B99&lt;&gt;"",IF(Q99&gt;=$I$2,O98*(1+'[1]asv | simul'!$B$18/12)-O98,$O98*(1+'[1]asv | simul'!$B$18/12)-$O98),""),"")</f>
        <v>20.419855686395749</v>
      </c>
      <c r="Q99" s="27">
        <f>IFERROR(IF(Q98+'[1]asv | data'!$F$21&gt;=$I$2,$I$2,+Q98+'[1]asv | data'!$F$21),"")</f>
        <v>9400</v>
      </c>
    </row>
    <row r="100" spans="2:17" ht="21" customHeight="1" x14ac:dyDescent="0.35">
      <c r="B100" s="25">
        <v>94</v>
      </c>
      <c r="C100" s="26">
        <f>IFERROR(IF($B100&lt;&gt;"",($C99+$E$2+$D100)*(1-'[1]asv | data'!$F$26/12),0),"")</f>
        <v>10391.580429620815</v>
      </c>
      <c r="D100" s="27">
        <f>IFERROR(IF($B100&lt;&gt;"",$C99*(1+'[1]asv | data'!$F$22/12)-$C99,0),"")</f>
        <v>38.501025940609907</v>
      </c>
      <c r="E100" s="27">
        <f>IFERROR(IF($B100&lt;&gt;"",($C99+$E$2+$D100)-($C99+$E$2+$D100)*(1-'[1]asv | data'!$F$26/12),0),"")</f>
        <v>9.360847149093388</v>
      </c>
      <c r="F100" s="26">
        <f>IFERROR(IF($B100&lt;&gt;"",($F99+$E$2+$G100)*(1-'[1]asv | data'!$F$26/12),0),"")</f>
        <v>9398.2765432282486</v>
      </c>
      <c r="G100" s="27">
        <f>IFERROR(IF($B100&lt;&gt;"",$F99*(1+'[1]asv | data'!$B$30/12)-$F99,0),"")</f>
        <v>15.492916159033484</v>
      </c>
      <c r="H100" s="27">
        <f>IFERROR(IF($B100&lt;&gt;"",($F99+$E$2+$G100)-($F99+$E$2+$G100)*(1-'[1]asv | data'!$F$26/12),0),"")</f>
        <v>8.4660683504207555</v>
      </c>
      <c r="I100" s="26">
        <f>IFERROR(IF($B100&lt;&gt;"",($I99+$E$2+$J100)*(1-'[1]asv | data'!$F$26/12),0),"")</f>
        <v>10182.388725500583</v>
      </c>
      <c r="J100" s="27">
        <f>IFERROR(IF($B100&lt;&gt;"",$I99*(1+'[1]asv | data'!$B$32/12)-$I99,0),"")</f>
        <v>33.541731330626135</v>
      </c>
      <c r="K100" s="27">
        <f>IFERROR(IF($B100&lt;&gt;"",($I99+$E$2+$J100)-($I99+$E$2+$J100)*(1-'[1]asv | data'!$F$26/12),0),"")</f>
        <v>9.1724050174670992</v>
      </c>
      <c r="L100" s="26">
        <f>IFERROR(IF($B100&lt;&gt;"",($L99+$E$2+$M100)*(1-'[1]asv | data'!$F$26/12),0),"")</f>
        <v>11053.281649207875</v>
      </c>
      <c r="M100" s="27">
        <f>IFERROR(IF($B100&lt;&gt;"",$L99*(1+'[1]asv | data'!$B$34/12)-$L99,0),"")</f>
        <v>54.56586350206635</v>
      </c>
      <c r="N100" s="27">
        <f>IFERROR(IF($B100&lt;&gt;"",($L99+$E$2+$M100)-($L99+$E$2+$M100)*(1-'[1]asv | data'!$F$26/12),0),"")</f>
        <v>9.9569147075235378</v>
      </c>
      <c r="O100" s="26">
        <f>IFERROR(IF(B100&lt;&gt;"",IF(Q99&gt;=$I$2,+O99+P100,+O99+'[1]asv | data'!$F$21+P100),""),"")</f>
        <v>10451.008394282311</v>
      </c>
      <c r="P100" s="27">
        <f>IFERROR(IF($B100&lt;&gt;"",IF(Q100&gt;=$I$2,O99*(1+'[1]asv | simul'!$B$18/12)-O99,$O99*(1+'[1]asv | simul'!$B$18/12)-$O99),""),"")</f>
        <v>20.660695397769814</v>
      </c>
      <c r="Q100" s="27">
        <f>IFERROR(IF(Q99+'[1]asv | data'!$F$21&gt;=$I$2,$I$2,+Q99+'[1]asv | data'!$F$21),"")</f>
        <v>9500</v>
      </c>
    </row>
    <row r="101" spans="2:17" ht="21" customHeight="1" x14ac:dyDescent="0.35">
      <c r="B101" s="25">
        <v>95</v>
      </c>
      <c r="C101" s="26">
        <f>IFERROR(IF($B101&lt;&gt;"",($C100+$E$2+$D101)*(1-'[1]asv | data'!$F$26/12),0),"")</f>
        <v>10516.575412261285</v>
      </c>
      <c r="D101" s="27">
        <f>IFERROR(IF($B101&lt;&gt;"",$C100*(1+'[1]asv | data'!$F$22/12)-$C100,0),"")</f>
        <v>38.96842661107803</v>
      </c>
      <c r="E101" s="27">
        <f>IFERROR(IF($B101&lt;&gt;"",($C100+$E$2+$D101)-($C100+$E$2+$D101)*(1-'[1]asv | data'!$F$26/12),0),"")</f>
        <v>9.4734439706080593</v>
      </c>
      <c r="F101" s="26">
        <f>IFERROR(IF($B101&lt;&gt;"",($F100+$E$2+$G101)*(1-'[1]asv | data'!$F$26/12),0),"")</f>
        <v>9500.8818411632419</v>
      </c>
      <c r="G101" s="27">
        <f>IFERROR(IF($B101&lt;&gt;"",$F100*(1+'[1]asv | data'!$B$30/12)-$F100,0),"")</f>
        <v>15.663794238713308</v>
      </c>
      <c r="H101" s="27">
        <f>IFERROR(IF($B101&lt;&gt;"",($F100+$E$2+$G101)-($F100+$E$2+$G101)*(1-'[1]asv | data'!$F$26/12),0),"")</f>
        <v>8.5584963037199486</v>
      </c>
      <c r="I101" s="26">
        <f>IFERROR(IF($B101&lt;&gt;"",($I100+$E$2+$J101)*(1-'[1]asv | data'!$F$26/12),0),"")</f>
        <v>10302.549374233125</v>
      </c>
      <c r="J101" s="27">
        <f>IFERROR(IF($B101&lt;&gt;"",$I100*(1+'[1]asv | data'!$B$32/12)-$I100,0),"")</f>
        <v>33.941295751668804</v>
      </c>
      <c r="K101" s="27">
        <f>IFERROR(IF($B101&lt;&gt;"",($I100+$E$2+$J101)-($I100+$E$2+$J101)*(1-'[1]asv | data'!$F$26/12),0),"")</f>
        <v>9.2806470191262633</v>
      </c>
      <c r="L101" s="26">
        <f>IFERROR(IF($B101&lt;&gt;"",($L100+$E$2+$M101)*(1-'[1]asv | data'!$F$26/12),0),"")</f>
        <v>11193.964414202204</v>
      </c>
      <c r="M101" s="27">
        <f>IFERROR(IF($B101&lt;&gt;"",$L100*(1+'[1]asv | data'!$B$34/12)-$L100,0),"")</f>
        <v>55.266408246037827</v>
      </c>
      <c r="N101" s="27">
        <f>IFERROR(IF($B101&lt;&gt;"",($L100+$E$2+$M101)-($L100+$E$2+$M101)*(1-'[1]asv | data'!$F$26/12),0),"")</f>
        <v>10.083643251708054</v>
      </c>
      <c r="O101" s="26">
        <f>IFERROR(IF(B101&lt;&gt;"",IF(Q100&gt;=$I$2,+O100+P101,+O100+'[1]asv | data'!$F$21+P101),""),"")</f>
        <v>10571.910411070876</v>
      </c>
      <c r="P101" s="27">
        <f>IFERROR(IF($B101&lt;&gt;"",IF(Q101&gt;=$I$2,O100*(1+'[1]asv | simul'!$B$18/12)-O100,$O100*(1+'[1]asv | simul'!$B$18/12)-$O100),""),"")</f>
        <v>20.902016788564652</v>
      </c>
      <c r="Q101" s="27">
        <f>IFERROR(IF(Q100+'[1]asv | data'!$F$21&gt;=$I$2,$I$2,+Q100+'[1]asv | data'!$F$21),"")</f>
        <v>9600</v>
      </c>
    </row>
    <row r="102" spans="2:17" ht="21" customHeight="1" x14ac:dyDescent="0.35">
      <c r="B102" s="25">
        <v>96</v>
      </c>
      <c r="C102" s="26">
        <f>IFERROR(IF($B102&lt;&gt;"",($C101+$E$2+$D102)*(1-'[1]asv | data'!$F$26/12),0),"")</f>
        <v>10641.926208744213</v>
      </c>
      <c r="D102" s="27">
        <f>IFERROR(IF($B102&lt;&gt;"",$C101*(1+'[1]asv | data'!$F$22/12)-$C101,0),"")</f>
        <v>39.437157795979147</v>
      </c>
      <c r="E102" s="27">
        <f>IFERROR(IF($B102&lt;&gt;"",($C101+$E$2+$D102)-($C101+$E$2+$D102)*(1-'[1]asv | data'!$F$26/12),0),"")</f>
        <v>9.5863613130513841</v>
      </c>
      <c r="F102" s="26">
        <f>IFERROR(IF($B102&lt;&gt;"",($F101+$E$2+$G102)*(1-'[1]asv | data'!$F$26/12),0),"")</f>
        <v>9603.5656492520393</v>
      </c>
      <c r="G102" s="27">
        <f>IFERROR(IF($B102&lt;&gt;"",$F101*(1+'[1]asv | data'!$B$30/12)-$F101,0),"")</f>
        <v>15.834803068606561</v>
      </c>
      <c r="H102" s="27">
        <f>IFERROR(IF($B102&lt;&gt;"",($F101+$E$2+$G102)-($F101+$E$2+$G102)*(1-'[1]asv | data'!$F$26/12),0),"")</f>
        <v>8.6509949798091839</v>
      </c>
      <c r="I102" s="26">
        <f>IFERROR(IF($B102&lt;&gt;"",($I101+$E$2+$J102)*(1-'[1]asv | data'!$F$26/12),0),"")</f>
        <v>10423.002053395638</v>
      </c>
      <c r="J102" s="27">
        <f>IFERROR(IF($B102&lt;&gt;"",$I101*(1+'[1]asv | data'!$B$32/12)-$I101,0),"")</f>
        <v>34.341831247444134</v>
      </c>
      <c r="K102" s="27">
        <f>IFERROR(IF($B102&lt;&gt;"",($I101+$E$2+$J102)-($I101+$E$2+$J102)*(1-'[1]asv | data'!$F$26/12),0),"")</f>
        <v>9.3891520849319932</v>
      </c>
      <c r="L102" s="26">
        <f>IFERROR(IF($B102&lt;&gt;"",($L101+$E$2+$M102)*(1-'[1]asv | data'!$F$26/12),0),"")</f>
        <v>11335.223345460568</v>
      </c>
      <c r="M102" s="27">
        <f>IFERROR(IF($B102&lt;&gt;"",$L101*(1+'[1]asv | data'!$B$34/12)-$L101,0),"")</f>
        <v>55.96982207101064</v>
      </c>
      <c r="N102" s="27">
        <f>IFERROR(IF($B102&lt;&gt;"",($L101+$E$2+$M102)-($L101+$E$2+$M102)*(1-'[1]asv | data'!$F$26/12),0),"")</f>
        <v>10.210890812646539</v>
      </c>
      <c r="O102" s="26">
        <f>IFERROR(IF(B102&lt;&gt;"",IF(Q101&gt;=$I$2,+O101+P102,+O101+'[1]asv | data'!$F$21+P102),""),"")</f>
        <v>10693.054231893018</v>
      </c>
      <c r="P102" s="27">
        <f>IFERROR(IF($B102&lt;&gt;"",IF(Q102&gt;=$I$2,O101*(1+'[1]asv | simul'!$B$18/12)-O101,$O101*(1+'[1]asv | simul'!$B$18/12)-$O101),""),"")</f>
        <v>21.143820822142516</v>
      </c>
      <c r="Q102" s="27">
        <f>IFERROR(IF(Q101+'[1]asv | data'!$F$21&gt;=$I$2,$I$2,+Q101+'[1]asv | data'!$F$21),"")</f>
        <v>9700</v>
      </c>
    </row>
    <row r="103" spans="2:17" ht="21" customHeight="1" x14ac:dyDescent="0.35">
      <c r="B103" s="25">
        <v>97</v>
      </c>
      <c r="C103" s="26">
        <f>IFERROR(IF($B103&lt;&gt;"",($C102+$E$2+$D103)*(1-'[1]asv | data'!$F$26/12),0),"")</f>
        <v>10767.633831938178</v>
      </c>
      <c r="D103" s="27">
        <f>IFERROR(IF($B103&lt;&gt;"",$C102*(1+'[1]asv | data'!$F$22/12)-$C102,0),"")</f>
        <v>39.907223282789346</v>
      </c>
      <c r="E103" s="27">
        <f>IFERROR(IF($B103&lt;&gt;"",($C102+$E$2+$D103)-($C102+$E$2+$D103)*(1-'[1]asv | data'!$F$26/12),0),"")</f>
        <v>9.6996000888248091</v>
      </c>
      <c r="F103" s="26">
        <f>IFERROR(IF($B103&lt;&gt;"",($F102+$E$2+$G103)*(1-'[1]asv | data'!$F$26/12),0),"")</f>
        <v>9706.3280275679917</v>
      </c>
      <c r="G103" s="27">
        <f>IFERROR(IF($B103&lt;&gt;"",$F102*(1+'[1]asv | data'!$B$30/12)-$F102,0),"")</f>
        <v>16.005942748754023</v>
      </c>
      <c r="H103" s="27">
        <f>IFERROR(IF($B103&lt;&gt;"",($F102+$E$2+$G103)-($F102+$E$2+$G103)*(1-'[1]asv | data'!$F$26/12),0),"")</f>
        <v>8.7435644328015769</v>
      </c>
      <c r="I103" s="26">
        <f>IFERROR(IF($B103&lt;&gt;"",($I102+$E$2+$J103)*(1-'[1]asv | data'!$F$26/12),0),"")</f>
        <v>10543.747472719406</v>
      </c>
      <c r="J103" s="27">
        <f>IFERROR(IF($B103&lt;&gt;"",$I102*(1+'[1]asv | data'!$B$32/12)-$I102,0),"")</f>
        <v>34.743340177985374</v>
      </c>
      <c r="K103" s="27">
        <f>IFERROR(IF($B103&lt;&gt;"",($I102+$E$2+$J103)-($I102+$E$2+$J103)*(1-'[1]asv | data'!$F$26/12),0),"")</f>
        <v>9.4979208542172273</v>
      </c>
      <c r="L103" s="26">
        <f>IFERROR(IF($B103&lt;&gt;"",($L102+$E$2+$M103)*(1-'[1]asv | data'!$F$26/12),0),"")</f>
        <v>11477.0608026719</v>
      </c>
      <c r="M103" s="27">
        <f>IFERROR(IF($B103&lt;&gt;"",$L102*(1+'[1]asv | data'!$B$34/12)-$L102,0),"")</f>
        <v>56.676116727301633</v>
      </c>
      <c r="N103" s="27">
        <f>IFERROR(IF($B103&lt;&gt;"",($L102+$E$2+$M103)-($L102+$E$2+$M103)*(1-'[1]asv | data'!$F$26/12),0),"")</f>
        <v>10.338659515969994</v>
      </c>
      <c r="O103" s="26">
        <f>IFERROR(IF(B103&lt;&gt;"",IF(Q102&gt;=$I$2,+O102+P103,+O102+'[1]asv | data'!$F$21+P103),""),"")</f>
        <v>10814.440340356805</v>
      </c>
      <c r="P103" s="27">
        <f>IFERROR(IF($B103&lt;&gt;"",IF(Q103&gt;=$I$2,O102*(1+'[1]asv | simul'!$B$18/12)-O102,$O102*(1+'[1]asv | simul'!$B$18/12)-$O102),""),"")</f>
        <v>21.386108463786513</v>
      </c>
      <c r="Q103" s="27">
        <f>IFERROR(IF(Q102+'[1]asv | data'!$F$21&gt;=$I$2,$I$2,+Q102+'[1]asv | data'!$F$21),"")</f>
        <v>9800</v>
      </c>
    </row>
    <row r="104" spans="2:17" ht="21" customHeight="1" x14ac:dyDescent="0.35">
      <c r="B104" s="25">
        <v>98</v>
      </c>
      <c r="C104" s="26">
        <f>IFERROR(IF($B104&lt;&gt;"",($C103+$E$2+$D104)*(1-'[1]asv | data'!$F$26/12),0),"")</f>
        <v>10893.699297595018</v>
      </c>
      <c r="D104" s="27">
        <f>IFERROR(IF($B104&lt;&gt;"",$C103*(1+'[1]asv | data'!$F$22/12)-$C103,0),"")</f>
        <v>40.378626869767686</v>
      </c>
      <c r="E104" s="27">
        <f>IFERROR(IF($B104&lt;&gt;"",($C103+$E$2+$D104)-($C103+$E$2+$D104)*(1-'[1]asv | data'!$F$26/12),0),"")</f>
        <v>9.813161212927298</v>
      </c>
      <c r="F104" s="26">
        <f>IFERROR(IF($B104&lt;&gt;"",($F103+$E$2+$G104)*(1-'[1]asv | data'!$F$26/12),0),"")</f>
        <v>9809.1690362304198</v>
      </c>
      <c r="G104" s="27">
        <f>IFERROR(IF($B104&lt;&gt;"",$F103*(1+'[1]asv | data'!$B$30/12)-$F103,0),"")</f>
        <v>16.177213379280147</v>
      </c>
      <c r="H104" s="27">
        <f>IFERROR(IF($B104&lt;&gt;"",($F103+$E$2+$G104)-($F103+$E$2+$G104)*(1-'[1]asv | data'!$F$26/12),0),"")</f>
        <v>8.8362047168520803</v>
      </c>
      <c r="I104" s="26">
        <f>IFERROR(IF($B104&lt;&gt;"",($I103+$E$2+$J104)*(1-'[1]asv | data'!$F$26/12),0),"")</f>
        <v>10664.786343660604</v>
      </c>
      <c r="J104" s="27">
        <f>IFERROR(IF($B104&lt;&gt;"",$I103*(1+'[1]asv | data'!$B$32/12)-$I103,0),"")</f>
        <v>35.145824909064686</v>
      </c>
      <c r="K104" s="27">
        <f>IFERROR(IF($B104&lt;&gt;"",($I103+$E$2+$J104)-($I103+$E$2+$J104)*(1-'[1]asv | data'!$F$26/12),0),"")</f>
        <v>9.6069539678665024</v>
      </c>
      <c r="L104" s="26">
        <f>IFERROR(IF($B104&lt;&gt;"",($L103+$E$2+$M104)*(1-'[1]asv | data'!$F$26/12),0),"")</f>
        <v>11619.479155189241</v>
      </c>
      <c r="M104" s="27">
        <f>IFERROR(IF($B104&lt;&gt;"",$L103*(1+'[1]asv | data'!$B$34/12)-$L103,0),"")</f>
        <v>57.385304013358109</v>
      </c>
      <c r="N104" s="27">
        <f>IFERROR(IF($B104&lt;&gt;"",($L103+$E$2+$M104)-($L103+$E$2+$M104)*(1-'[1]asv | data'!$F$26/12),0),"")</f>
        <v>10.466951496016918</v>
      </c>
      <c r="O104" s="26">
        <f>IFERROR(IF(B104&lt;&gt;"",IF(Q103&gt;=$I$2,+O103+P104,+O103+'[1]asv | data'!$F$21+P104),""),"")</f>
        <v>10936.069221037518</v>
      </c>
      <c r="P104" s="27">
        <f>IFERROR(IF($B104&lt;&gt;"",IF(Q104&gt;=$I$2,O103*(1+'[1]asv | simul'!$B$18/12)-O103,$O103*(1+'[1]asv | simul'!$B$18/12)-$O103),""),"")</f>
        <v>21.628880680713337</v>
      </c>
      <c r="Q104" s="27">
        <f>IFERROR(IF(Q103+'[1]asv | data'!$F$21&gt;=$I$2,$I$2,+Q103+'[1]asv | data'!$F$21),"")</f>
        <v>9900</v>
      </c>
    </row>
    <row r="105" spans="2:17" ht="21" customHeight="1" x14ac:dyDescent="0.35">
      <c r="B105" s="25">
        <v>99</v>
      </c>
      <c r="C105" s="26">
        <f>IFERROR(IF($B105&lt;&gt;"",($C104+$E$2+$D105)*(1-'[1]asv | data'!$F$26/12),0),"")</f>
        <v>11020.123624358033</v>
      </c>
      <c r="D105" s="27">
        <f>IFERROR(IF($B105&lt;&gt;"",$C104*(1+'[1]asv | data'!$F$22/12)-$C104,0),"")</f>
        <v>40.851372365979842</v>
      </c>
      <c r="E105" s="27">
        <f>IFERROR(IF($B105&lt;&gt;"",($C104+$E$2+$D105)-($C104+$E$2+$D105)*(1-'[1]asv | data'!$F$26/12),0),"")</f>
        <v>9.9270456029644265</v>
      </c>
      <c r="F105" s="26">
        <f>IFERROR(IF($B105&lt;&gt;"",($F104+$E$2+$G105)*(1-'[1]asv | data'!$F$26/12),0),"")</f>
        <v>9912.0887354046426</v>
      </c>
      <c r="G105" s="27">
        <f>IFERROR(IF($B105&lt;&gt;"",$F104*(1+'[1]asv | data'!$B$30/12)-$F104,0),"")</f>
        <v>16.348615060383963</v>
      </c>
      <c r="H105" s="27">
        <f>IFERROR(IF($B105&lt;&gt;"",($F104+$E$2+$G105)-($F104+$E$2+$G105)*(1-'[1]asv | data'!$F$26/12),0),"")</f>
        <v>8.9289158861611213</v>
      </c>
      <c r="I105" s="26">
        <f>IFERROR(IF($B105&lt;&gt;"",($I104+$E$2+$J105)*(1-'[1]asv | data'!$F$26/12),0),"")</f>
        <v>10786.119379404481</v>
      </c>
      <c r="J105" s="27">
        <f>IFERROR(IF($B105&lt;&gt;"",$I104*(1+'[1]asv | data'!$B$32/12)-$I104,0),"")</f>
        <v>35.549287812202238</v>
      </c>
      <c r="K105" s="27">
        <f>IFERROR(IF($B105&lt;&gt;"",($I104+$E$2+$J105)-($I104+$E$2+$J105)*(1-'[1]asv | data'!$F$26/12),0),"")</f>
        <v>9.7162520683250477</v>
      </c>
      <c r="L105" s="26">
        <f>IFERROR(IF($B105&lt;&gt;"",($L104+$E$2+$M105)*(1-'[1]asv | data'!$F$26/12),0),"")</f>
        <v>11762.480782069317</v>
      </c>
      <c r="M105" s="27">
        <f>IFERROR(IF($B105&lt;&gt;"",$L104*(1+'[1]asv | data'!$B$34/12)-$L104,0),"")</f>
        <v>58.097395775945188</v>
      </c>
      <c r="N105" s="27">
        <f>IFERROR(IF($B105&lt;&gt;"",($L104+$E$2+$M105)-($L104+$E$2+$M105)*(1-'[1]asv | data'!$F$26/12),0),"")</f>
        <v>10.595768895869696</v>
      </c>
      <c r="O105" s="26">
        <f>IFERROR(IF(B105&lt;&gt;"",IF(Q104&gt;=$I$2,+O104+P105,+O104+'[1]asv | data'!$F$21+P105),""),"")</f>
        <v>11057.941359479593</v>
      </c>
      <c r="P105" s="27">
        <f>IFERROR(IF($B105&lt;&gt;"",IF(Q105&gt;=$I$2,O104*(1+'[1]asv | simul'!$B$18/12)-O104,$O104*(1+'[1]asv | simul'!$B$18/12)-$O104),""),"")</f>
        <v>21.872138442075084</v>
      </c>
      <c r="Q105" s="27">
        <f>IFERROR(IF(Q104+'[1]asv | data'!$F$21&gt;=$I$2,$I$2,+Q104+'[1]asv | data'!$F$21),"")</f>
        <v>10000</v>
      </c>
    </row>
    <row r="106" spans="2:17" ht="21" customHeight="1" x14ac:dyDescent="0.35">
      <c r="B106" s="25">
        <v>100</v>
      </c>
      <c r="C106" s="26">
        <f>IFERROR(IF($B106&lt;&gt;"",($C105+$E$2+$D106)*(1-'[1]asv | data'!$F$26/12),0),"")</f>
        <v>11146.907833770221</v>
      </c>
      <c r="D106" s="27">
        <f>IFERROR(IF($B106&lt;&gt;"",$C105*(1+'[1]asv | data'!$F$22/12)-$C105,0),"")</f>
        <v>41.325463591341759</v>
      </c>
      <c r="E106" s="27">
        <f>IFERROR(IF($B106&lt;&gt;"",($C105+$E$2+$D106)-($C105+$E$2+$D106)*(1-'[1]asv | data'!$F$26/12),0),"")</f>
        <v>10.041254179153839</v>
      </c>
      <c r="F106" s="26">
        <f>IFERROR(IF($B106&lt;&gt;"",($F105+$E$2+$G106)*(1-'[1]asv | data'!$F$26/12),0),"")</f>
        <v>10015.087185302016</v>
      </c>
      <c r="G106" s="27">
        <f>IFERROR(IF($B106&lt;&gt;"",$F105*(1+'[1]asv | data'!$B$30/12)-$F105,0),"")</f>
        <v>16.520147892340901</v>
      </c>
      <c r="H106" s="27">
        <f>IFERROR(IF($B106&lt;&gt;"",($F105+$E$2+$G106)-($F105+$E$2+$G106)*(1-'[1]asv | data'!$F$26/12),0),"")</f>
        <v>9.0216979949673259</v>
      </c>
      <c r="I106" s="26">
        <f>IFERROR(IF($B106&lt;&gt;"",($I105+$E$2+$J106)*(1-'[1]asv | data'!$F$26/12),0),"")</f>
        <v>10907.747294869561</v>
      </c>
      <c r="J106" s="27">
        <f>IFERROR(IF($B106&lt;&gt;"",$I105*(1+'[1]asv | data'!$B$32/12)-$I105,0),"")</f>
        <v>35.953731264682574</v>
      </c>
      <c r="K106" s="27">
        <f>IFERROR(IF($B106&lt;&gt;"",($I105+$E$2+$J106)-($I105+$E$2+$J106)*(1-'[1]asv | data'!$F$26/12),0),"")</f>
        <v>9.8258157996024238</v>
      </c>
      <c r="L106" s="26">
        <f>IFERROR(IF($B106&lt;&gt;"",($L105+$E$2+$M106)*(1-'[1]asv | data'!$F$26/12),0),"")</f>
        <v>11906.068072112281</v>
      </c>
      <c r="M106" s="27">
        <f>IFERROR(IF($B106&lt;&gt;"",$L105*(1+'[1]asv | data'!$B$34/12)-$L105,0),"")</f>
        <v>58.812403910345893</v>
      </c>
      <c r="N106" s="27">
        <f>IFERROR(IF($B106&lt;&gt;"",($L105+$E$2+$M106)-($L105+$E$2+$M106)*(1-'[1]asv | data'!$F$26/12),0),"")</f>
        <v>10.725113867381879</v>
      </c>
      <c r="O106" s="26">
        <f>IFERROR(IF(B106&lt;&gt;"",IF(Q105&gt;=$I$2,+O105+P106,+O105+'[1]asv | data'!$F$21+P106),""),"")</f>
        <v>11180.057242198553</v>
      </c>
      <c r="P106" s="27">
        <f>IFERROR(IF($B106&lt;&gt;"",IF(Q106&gt;=$I$2,O105*(1+'[1]asv | simul'!$B$18/12)-O105,$O105*(1+'[1]asv | simul'!$B$18/12)-$O105),""),"")</f>
        <v>22.115882718959256</v>
      </c>
      <c r="Q106" s="27">
        <f>IFERROR(IF(Q105+'[1]asv | data'!$F$21&gt;=$I$2,$I$2,+Q105+'[1]asv | data'!$F$21),"")</f>
        <v>10100</v>
      </c>
    </row>
    <row r="107" spans="2:17" ht="21" customHeight="1" x14ac:dyDescent="0.35">
      <c r="B107" s="25">
        <v>101</v>
      </c>
      <c r="C107" s="26">
        <f>IFERROR(IF($B107&lt;&gt;"",($C106+$E$2+$D107)*(1-'[1]asv | data'!$F$26/12),0),"")</f>
        <v>11274.052950282527</v>
      </c>
      <c r="D107" s="27">
        <f>IFERROR(IF($B107&lt;&gt;"",$C106*(1+'[1]asv | data'!$F$22/12)-$C106,0),"")</f>
        <v>41.800904376637845</v>
      </c>
      <c r="E107" s="27">
        <f>IFERROR(IF($B107&lt;&gt;"",($C106+$E$2+$D107)-($C106+$E$2+$D107)*(1-'[1]asv | data'!$F$26/12),0),"")</f>
        <v>10.155787864332524</v>
      </c>
      <c r="F107" s="26">
        <f>IFERROR(IF($B107&lt;&gt;"",($F106+$E$2+$G107)*(1-'[1]asv | data'!$F$26/12),0),"")</f>
        <v>10118.164446179971</v>
      </c>
      <c r="G107" s="27">
        <f>IFERROR(IF($B107&lt;&gt;"",$F106*(1+'[1]asv | data'!$B$30/12)-$F106,0),"")</f>
        <v>16.691811975504606</v>
      </c>
      <c r="H107" s="27">
        <f>IFERROR(IF($B107&lt;&gt;"",($F106+$E$2+$G107)-($F106+$E$2+$G107)*(1-'[1]asv | data'!$F$26/12),0),"")</f>
        <v>9.114551097549338</v>
      </c>
      <c r="I107" s="26">
        <f>IFERROR(IF($B107&lt;&gt;"",($I106+$E$2+$J107)*(1-'[1]asv | data'!$F$26/12),0),"")</f>
        <v>11029.67080671186</v>
      </c>
      <c r="J107" s="27">
        <f>IFERROR(IF($B107&lt;&gt;"",$I106*(1+'[1]asv | data'!$B$32/12)-$I106,0),"")</f>
        <v>36.359157649565532</v>
      </c>
      <c r="K107" s="27">
        <f>IFERROR(IF($B107&lt;&gt;"",($I106+$E$2+$J107)-($I106+$E$2+$J107)*(1-'[1]asv | data'!$F$26/12),0),"")</f>
        <v>9.9356458072670648</v>
      </c>
      <c r="L107" s="26">
        <f>IFERROR(IF($B107&lt;&gt;"",($L106+$E$2+$M107)*(1-'[1]asv | data'!$F$26/12),0),"")</f>
        <v>12050.243423901615</v>
      </c>
      <c r="M107" s="27">
        <f>IFERROR(IF($B107&lt;&gt;"",$L106*(1+'[1]asv | data'!$B$34/12)-$L106,0),"")</f>
        <v>59.530340360559421</v>
      </c>
      <c r="N107" s="27">
        <f>IFERROR(IF($B107&lt;&gt;"",($L106+$E$2+$M107)-($L106+$E$2+$M107)*(1-'[1]asv | data'!$F$26/12),0),"")</f>
        <v>10.854988571225476</v>
      </c>
      <c r="O107" s="26">
        <f>IFERROR(IF(B107&lt;&gt;"",IF(Q106&gt;=$I$2,+O106+P107,+O106+'[1]asv | data'!$F$21+P107),""),"")</f>
        <v>11302.41735668295</v>
      </c>
      <c r="P107" s="27">
        <f>IFERROR(IF($B107&lt;&gt;"",IF(Q107&gt;=$I$2,O106*(1+'[1]asv | simul'!$B$18/12)-O106,$O106*(1+'[1]asv | simul'!$B$18/12)-$O106),""),"")</f>
        <v>22.360114484397855</v>
      </c>
      <c r="Q107" s="27">
        <f>IFERROR(IF(Q106+'[1]asv | data'!$F$21&gt;=$I$2,$I$2,+Q106+'[1]asv | data'!$F$21),"")</f>
        <v>10200</v>
      </c>
    </row>
    <row r="108" spans="2:17" ht="21" customHeight="1" x14ac:dyDescent="0.35">
      <c r="B108" s="25">
        <v>102</v>
      </c>
      <c r="C108" s="26">
        <f>IFERROR(IF($B108&lt;&gt;"",($C107+$E$2+$D108)*(1-'[1]asv | data'!$F$26/12),0),"")</f>
        <v>11401.560001262123</v>
      </c>
      <c r="D108" s="27">
        <f>IFERROR(IF($B108&lt;&gt;"",$C107*(1+'[1]asv | data'!$F$22/12)-$C107,0),"")</f>
        <v>42.27769856355917</v>
      </c>
      <c r="E108" s="27">
        <f>IFERROR(IF($B108&lt;&gt;"",($C107+$E$2+$D108)-($C107+$E$2+$D108)*(1-'[1]asv | data'!$F$26/12),0),"")</f>
        <v>10.270647583962273</v>
      </c>
      <c r="F108" s="26">
        <f>IFERROR(IF($B108&lt;&gt;"",($F107+$E$2+$G108)*(1-'[1]asv | data'!$F$26/12),0),"")</f>
        <v>10221.32057834204</v>
      </c>
      <c r="G108" s="27">
        <f>IFERROR(IF($B108&lt;&gt;"",$F107*(1+'[1]asv | data'!$B$30/12)-$F107,0),"")</f>
        <v>16.863607410299664</v>
      </c>
      <c r="H108" s="27">
        <f>IFERROR(IF($B108&lt;&gt;"",($F107+$E$2+$G108)-($F107+$E$2+$G108)*(1-'[1]asv | data'!$F$26/12),0),"")</f>
        <v>9.2074752482312761</v>
      </c>
      <c r="I108" s="26">
        <f>IFERROR(IF($B108&lt;&gt;"",($I107+$E$2+$J108)*(1-'[1]asv | data'!$F$26/12),0),"")</f>
        <v>11151.890633329105</v>
      </c>
      <c r="J108" s="27">
        <f>IFERROR(IF($B108&lt;&gt;"",$I107*(1+'[1]asv | data'!$B$32/12)-$I107,0),"")</f>
        <v>36.765569355706248</v>
      </c>
      <c r="K108" s="27">
        <f>IFERROR(IF($B108&lt;&gt;"",($I107+$E$2+$J108)-($I107+$E$2+$J108)*(1-'[1]asv | data'!$F$26/12),0),"")</f>
        <v>10.045742738460831</v>
      </c>
      <c r="L108" s="26">
        <f>IFERROR(IF($B108&lt;&gt;"",($L107+$E$2+$M108)*(1-'[1]asv | data'!$F$26/12),0),"")</f>
        <v>12195.009245844203</v>
      </c>
      <c r="M108" s="27">
        <f>IFERROR(IF($B108&lt;&gt;"",$L107*(1+'[1]asv | data'!$B$34/12)-$L107,0),"")</f>
        <v>60.251217119506691</v>
      </c>
      <c r="N108" s="27">
        <f>IFERROR(IF($B108&lt;&gt;"",($L107+$E$2+$M108)-($L107+$E$2+$M108)*(1-'[1]asv | data'!$F$26/12),0),"")</f>
        <v>10.985395176918246</v>
      </c>
      <c r="O108" s="26">
        <f>IFERROR(IF(B108&lt;&gt;"",IF(Q107&gt;=$I$2,+O107+P108,+O107+'[1]asv | data'!$F$21+P108),""),"")</f>
        <v>11425.022191396316</v>
      </c>
      <c r="P108" s="27">
        <f>IFERROR(IF($B108&lt;&gt;"",IF(Q108&gt;=$I$2,O107*(1+'[1]asv | simul'!$B$18/12)-O107,$O107*(1+'[1]asv | simul'!$B$18/12)-$O107),""),"")</f>
        <v>22.604834713365562</v>
      </c>
      <c r="Q108" s="27">
        <f>IFERROR(IF(Q107+'[1]asv | data'!$F$21&gt;=$I$2,$I$2,+Q107+'[1]asv | data'!$F$21),"")</f>
        <v>10300</v>
      </c>
    </row>
    <row r="109" spans="2:17" ht="21" customHeight="1" x14ac:dyDescent="0.35">
      <c r="B109" s="25">
        <v>103</v>
      </c>
      <c r="C109" s="26">
        <f>IFERROR(IF($B109&lt;&gt;"",($C108+$E$2+$D109)*(1-'[1]asv | data'!$F$26/12),0),"")</f>
        <v>11529.430017000715</v>
      </c>
      <c r="D109" s="27">
        <f>IFERROR(IF($B109&lt;&gt;"",$C108*(1+'[1]asv | data'!$F$22/12)-$C108,0),"")</f>
        <v>42.755850004732565</v>
      </c>
      <c r="E109" s="27">
        <f>IFERROR(IF($B109&lt;&gt;"",($C108+$E$2+$D109)-($C108+$E$2+$D109)*(1-'[1]asv | data'!$F$26/12),0),"")</f>
        <v>10.385834266140591</v>
      </c>
      <c r="F109" s="26">
        <f>IFERROR(IF($B109&lt;&gt;"",($F108+$E$2+$G109)*(1-'[1]asv | data'!$F$26/12),0),"")</f>
        <v>10324.555642137902</v>
      </c>
      <c r="G109" s="27">
        <f>IFERROR(IF($B109&lt;&gt;"",$F108*(1+'[1]asv | data'!$B$30/12)-$F108,0),"")</f>
        <v>17.035534297237973</v>
      </c>
      <c r="H109" s="27">
        <f>IFERROR(IF($B109&lt;&gt;"",($F108+$E$2+$G109)-($F108+$E$2+$G109)*(1-'[1]asv | data'!$F$26/12),0),"")</f>
        <v>9.3004705013754574</v>
      </c>
      <c r="I109" s="26">
        <f>IFERROR(IF($B109&lt;&gt;"",($I108+$E$2+$J109)*(1-'[1]asv | data'!$F$26/12),0),"")</f>
        <v>11274.407494864972</v>
      </c>
      <c r="J109" s="27">
        <f>IFERROR(IF($B109&lt;&gt;"",$I108*(1+'[1]asv | data'!$B$32/12)-$I108,0),"")</f>
        <v>37.172968777764254</v>
      </c>
      <c r="K109" s="27">
        <f>IFERROR(IF($B109&lt;&gt;"",($I108+$E$2+$J109)-($I108+$E$2+$J109)*(1-'[1]asv | data'!$F$26/12),0),"")</f>
        <v>10.156107241897189</v>
      </c>
      <c r="L109" s="26">
        <f>IFERROR(IF($B109&lt;&gt;"",($L108+$E$2+$M109)*(1-'[1]asv | data'!$F$26/12),0),"")</f>
        <v>12340.367956210557</v>
      </c>
      <c r="M109" s="27">
        <f>IFERROR(IF($B109&lt;&gt;"",$L108*(1+'[1]asv | data'!$B$34/12)-$L108,0),"")</f>
        <v>60.975046229219515</v>
      </c>
      <c r="N109" s="27">
        <f>IFERROR(IF($B109&lt;&gt;"",($L108+$E$2+$M109)-($L108+$E$2+$M109)*(1-'[1]asv | data'!$F$26/12),0),"")</f>
        <v>11.116335862865526</v>
      </c>
      <c r="O109" s="26">
        <f>IFERROR(IF(B109&lt;&gt;"",IF(Q108&gt;=$I$2,+O108+P109,+O108+'[1]asv | data'!$F$21+P109),""),"")</f>
        <v>11547.872235779108</v>
      </c>
      <c r="P109" s="27">
        <f>IFERROR(IF($B109&lt;&gt;"",IF(Q109&gt;=$I$2,O108*(1+'[1]asv | simul'!$B$18/12)-O108,$O108*(1+'[1]asv | simul'!$B$18/12)-$O108),""),"")</f>
        <v>22.850044382792476</v>
      </c>
      <c r="Q109" s="27">
        <f>IFERROR(IF(Q108+'[1]asv | data'!$F$21&gt;=$I$2,$I$2,+Q108+'[1]asv | data'!$F$21),"")</f>
        <v>10400</v>
      </c>
    </row>
    <row r="110" spans="2:17" ht="21" customHeight="1" x14ac:dyDescent="0.35">
      <c r="B110" s="25">
        <v>104</v>
      </c>
      <c r="C110" s="26">
        <f>IFERROR(IF($B110&lt;&gt;"",($C109+$E$2+$D110)*(1-'[1]asv | data'!$F$26/12),0),"")</f>
        <v>11657.664030722859</v>
      </c>
      <c r="D110" s="27">
        <f>IFERROR(IF($B110&lt;&gt;"",$C109*(1+'[1]asv | data'!$F$22/12)-$C109,0),"")</f>
        <v>43.235362563751551</v>
      </c>
      <c r="E110" s="27">
        <f>IFERROR(IF($B110&lt;&gt;"",($C109+$E$2+$D110)-($C109+$E$2+$D110)*(1-'[1]asv | data'!$F$26/12),0),"")</f>
        <v>10.501348841607978</v>
      </c>
      <c r="F110" s="26">
        <f>IFERROR(IF($B110&lt;&gt;"",($F109+$E$2+$G110)*(1-'[1]asv | data'!$F$26/12),0),"")</f>
        <v>10427.869697963411</v>
      </c>
      <c r="G110" s="27">
        <f>IFERROR(IF($B110&lt;&gt;"",$F109*(1+'[1]asv | data'!$B$30/12)-$F109,0),"")</f>
        <v>17.207592736896913</v>
      </c>
      <c r="H110" s="27">
        <f>IFERROR(IF($B110&lt;&gt;"",($F109+$E$2+$G110)-($F109+$E$2+$G110)*(1-'[1]asv | data'!$F$26/12),0),"")</f>
        <v>9.3935369113878551</v>
      </c>
      <c r="I110" s="26">
        <f>IFERROR(IF($B110&lt;&gt;"",($I109+$E$2+$J110)*(1-'[1]asv | data'!$F$26/12),0),"")</f>
        <v>11397.222113213327</v>
      </c>
      <c r="J110" s="27">
        <f>IFERROR(IF($B110&lt;&gt;"",$I109*(1+'[1]asv | data'!$B$32/12)-$I109,0),"")</f>
        <v>37.581358316218029</v>
      </c>
      <c r="K110" s="27">
        <f>IFERROR(IF($B110&lt;&gt;"",($I109+$E$2+$J110)-($I109+$E$2+$J110)*(1-'[1]asv | data'!$F$26/12),0),"")</f>
        <v>10.266739967863032</v>
      </c>
      <c r="L110" s="26">
        <f>IFERROR(IF($B110&lt;&gt;"",($L109+$E$2+$M110)*(1-'[1]asv | data'!$F$26/12),0),"")</f>
        <v>12486.321983175216</v>
      </c>
      <c r="M110" s="27">
        <f>IFERROR(IF($B110&lt;&gt;"",$L109*(1+'[1]asv | data'!$B$34/12)-$L109,0),"")</f>
        <v>61.701839781051603</v>
      </c>
      <c r="N110" s="27">
        <f>IFERROR(IF($B110&lt;&gt;"",($L109+$E$2+$M110)-($L109+$E$2+$M110)*(1-'[1]asv | data'!$F$26/12),0),"")</f>
        <v>11.24781281639298</v>
      </c>
      <c r="O110" s="26">
        <f>IFERROR(IF(B110&lt;&gt;"",IF(Q109&gt;=$I$2,+O109+P110,+O109+'[1]asv | data'!$F$21+P110),""),"")</f>
        <v>11670.967980250667</v>
      </c>
      <c r="P110" s="27">
        <f>IFERROR(IF($B110&lt;&gt;"",IF(Q110&gt;=$I$2,O109*(1+'[1]asv | simul'!$B$18/12)-O109,$O109*(1+'[1]asv | simul'!$B$18/12)-$O109),""),"")</f>
        <v>23.095744471558646</v>
      </c>
      <c r="Q110" s="27">
        <f>IFERROR(IF(Q109+'[1]asv | data'!$F$21&gt;=$I$2,$I$2,+Q109+'[1]asv | data'!$F$21),"")</f>
        <v>10500</v>
      </c>
    </row>
    <row r="111" spans="2:17" ht="21" customHeight="1" x14ac:dyDescent="0.35">
      <c r="B111" s="25">
        <v>105</v>
      </c>
      <c r="C111" s="26">
        <f>IFERROR(IF($B111&lt;&gt;"",($C110+$E$2+$D111)*(1-'[1]asv | data'!$F$26/12),0),"")</f>
        <v>11786.263078594313</v>
      </c>
      <c r="D111" s="27">
        <f>IFERROR(IF($B111&lt;&gt;"",$C110*(1+'[1]asv | data'!$F$22/12)-$C110,0),"")</f>
        <v>43.716240115209075</v>
      </c>
      <c r="E111" s="27">
        <f>IFERROR(IF($B111&lt;&gt;"",($C110+$E$2+$D111)-($C110+$E$2+$D111)*(1-'[1]asv | data'!$F$26/12),0),"")</f>
        <v>10.617192243755198</v>
      </c>
      <c r="F111" s="26">
        <f>IFERROR(IF($B111&lt;&gt;"",($F110+$E$2+$G111)*(1-'[1]asv | data'!$F$26/12),0),"")</f>
        <v>10531.262806260636</v>
      </c>
      <c r="G111" s="27">
        <f>IFERROR(IF($B111&lt;&gt;"",$F110*(1+'[1]asv | data'!$B$30/12)-$F110,0),"")</f>
        <v>17.379782829939359</v>
      </c>
      <c r="H111" s="27">
        <f>IFERROR(IF($B111&lt;&gt;"",($F110+$E$2+$G111)-($F110+$E$2+$G111)*(1-'[1]asv | data'!$F$26/12),0),"")</f>
        <v>9.4866745327144599</v>
      </c>
      <c r="I111" s="26">
        <f>IFERROR(IF($B111&lt;&gt;"",($I110+$E$2+$J111)*(1-'[1]asv | data'!$F$26/12),0),"")</f>
        <v>11520.335212022474</v>
      </c>
      <c r="J111" s="27">
        <f>IFERROR(IF($B111&lt;&gt;"",$I110*(1+'[1]asv | data'!$B$32/12)-$I110,0),"")</f>
        <v>37.990740377377733</v>
      </c>
      <c r="K111" s="27">
        <f>IFERROR(IF($B111&lt;&gt;"",($I110+$E$2+$J111)-($I110+$E$2+$J111)*(1-'[1]asv | data'!$F$26/12),0),"")</f>
        <v>10.377641568231411</v>
      </c>
      <c r="L111" s="26">
        <f>IFERROR(IF($B111&lt;&gt;"",($L110+$E$2+$M111)*(1-'[1]asv | data'!$F$26/12),0),"")</f>
        <v>12632.873764857308</v>
      </c>
      <c r="M111" s="27">
        <f>IFERROR(IF($B111&lt;&gt;"",$L110*(1+'[1]asv | data'!$B$34/12)-$L110,0),"")</f>
        <v>62.431609915875015</v>
      </c>
      <c r="N111" s="27">
        <f>IFERROR(IF($B111&lt;&gt;"",($L110+$E$2+$M111)-($L110+$E$2+$M111)*(1-'[1]asv | data'!$F$26/12),0),"")</f>
        <v>11.379828233782973</v>
      </c>
      <c r="O111" s="26">
        <f>IFERROR(IF(B111&lt;&gt;"",IF(Q110&gt;=$I$2,+O110+P111,+O110+'[1]asv | data'!$F$21+P111),""),"")</f>
        <v>11794.309916211168</v>
      </c>
      <c r="P111" s="27">
        <f>IFERROR(IF($B111&lt;&gt;"",IF(Q111&gt;=$I$2,O110*(1+'[1]asv | simul'!$B$18/12)-O110,$O110*(1+'[1]asv | simul'!$B$18/12)-$O110),""),"")</f>
        <v>23.34193596050136</v>
      </c>
      <c r="Q111" s="27">
        <f>IFERROR(IF(Q110+'[1]asv | data'!$F$21&gt;=$I$2,$I$2,+Q110+'[1]asv | data'!$F$21),"")</f>
        <v>10600</v>
      </c>
    </row>
    <row r="112" spans="2:17" ht="21" customHeight="1" x14ac:dyDescent="0.35">
      <c r="B112" s="25">
        <v>106</v>
      </c>
      <c r="C112" s="26">
        <f>IFERROR(IF($B112&lt;&gt;"",($C111+$E$2+$D112)*(1-'[1]asv | data'!$F$26/12),0),"")</f>
        <v>11915.228199730416</v>
      </c>
      <c r="D112" s="27">
        <f>IFERROR(IF($B112&lt;&gt;"",$C111*(1+'[1]asv | data'!$F$22/12)-$C111,0),"")</f>
        <v>44.198486544728439</v>
      </c>
      <c r="E112" s="27">
        <f>IFERROR(IF($B112&lt;&gt;"",($C111+$E$2+$D112)-($C111+$E$2+$D112)*(1-'[1]asv | data'!$F$26/12),0),"")</f>
        <v>10.733365408625104</v>
      </c>
      <c r="F112" s="26">
        <f>IFERROR(IF($B112&lt;&gt;"",($F111+$E$2+$G112)*(1-'[1]asv | data'!$F$26/12),0),"")</f>
        <v>10634.735027517892</v>
      </c>
      <c r="G112" s="27">
        <f>IFERROR(IF($B112&lt;&gt;"",$F111*(1+'[1]asv | data'!$B$30/12)-$F111,0),"")</f>
        <v>17.552104677100942</v>
      </c>
      <c r="H112" s="27">
        <f>IFERROR(IF($B112&lt;&gt;"",($F111+$E$2+$G112)-($F111+$E$2+$G112)*(1-'[1]asv | data'!$F$26/12),0),"")</f>
        <v>9.5798834198449185</v>
      </c>
      <c r="I112" s="26">
        <f>IFERROR(IF($B112&lt;&gt;"",($I111+$E$2+$J112)*(1-'[1]asv | data'!$F$26/12),0),"")</f>
        <v>11643.747516699426</v>
      </c>
      <c r="J112" s="27">
        <f>IFERROR(IF($B112&lt;&gt;"",$I111*(1+'[1]asv | data'!$B$32/12)-$I111,0),"")</f>
        <v>38.401117373408852</v>
      </c>
      <c r="K112" s="27">
        <f>IFERROR(IF($B112&lt;&gt;"",($I111+$E$2+$J112)-($I111+$E$2+$J112)*(1-'[1]asv | data'!$F$26/12),0),"")</f>
        <v>10.48881269645608</v>
      </c>
      <c r="L112" s="26">
        <f>IFERROR(IF($B112&lt;&gt;"",($L111+$E$2+$M112)*(1-'[1]asv | data'!$F$26/12),0),"")</f>
        <v>12780.025749361281</v>
      </c>
      <c r="M112" s="27">
        <f>IFERROR(IF($B112&lt;&gt;"",$L111*(1+'[1]asv | data'!$B$34/12)-$L111,0),"")</f>
        <v>63.164368824285702</v>
      </c>
      <c r="N112" s="27">
        <f>IFERROR(IF($B112&lt;&gt;"",($L111+$E$2+$M112)-($L111+$E$2+$M112)*(1-'[1]asv | data'!$F$26/12),0),"")</f>
        <v>11.512384320312776</v>
      </c>
      <c r="O112" s="26">
        <f>IFERROR(IF(B112&lt;&gt;"",IF(Q111&gt;=$I$2,+O111+P112,+O111+'[1]asv | data'!$F$21+P112),""),"")</f>
        <v>11917.898536043591</v>
      </c>
      <c r="P112" s="27">
        <f>IFERROR(IF($B112&lt;&gt;"",IF(Q112&gt;=$I$2,O111*(1+'[1]asv | simul'!$B$18/12)-O111,$O111*(1+'[1]asv | simul'!$B$18/12)-$O111),""),"")</f>
        <v>23.58861983242241</v>
      </c>
      <c r="Q112" s="27">
        <f>IFERROR(IF(Q111+'[1]asv | data'!$F$21&gt;=$I$2,$I$2,+Q111+'[1]asv | data'!$F$21),"")</f>
        <v>10700</v>
      </c>
    </row>
    <row r="113" spans="2:17" ht="21" customHeight="1" x14ac:dyDescent="0.35">
      <c r="B113" s="25">
        <v>107</v>
      </c>
      <c r="C113" s="26">
        <f>IFERROR(IF($B113&lt;&gt;"",($C112+$E$2+$D113)*(1-'[1]asv | data'!$F$26/12),0),"")</f>
        <v>12044.560436204474</v>
      </c>
      <c r="D113" s="27">
        <f>IFERROR(IF($B113&lt;&gt;"",$C112*(1+'[1]asv | data'!$F$22/12)-$C112,0),"")</f>
        <v>44.682105748988761</v>
      </c>
      <c r="E113" s="27">
        <f>IFERROR(IF($B113&lt;&gt;"",($C112+$E$2+$D113)-($C112+$E$2+$D113)*(1-'[1]asv | data'!$F$26/12),0),"")</f>
        <v>10.849869274930825</v>
      </c>
      <c r="F113" s="26">
        <f>IFERROR(IF($B113&lt;&gt;"",($F112+$E$2+$G113)*(1-'[1]asv | data'!$F$26/12),0),"")</f>
        <v>10738.286422269783</v>
      </c>
      <c r="G113" s="27">
        <f>IFERROR(IF($B113&lt;&gt;"",$F112*(1+'[1]asv | data'!$B$30/12)-$F112,0),"")</f>
        <v>17.724558379197333</v>
      </c>
      <c r="H113" s="27">
        <f>IFERROR(IF($B113&lt;&gt;"",($F112+$E$2+$G113)-($F112+$E$2+$G113)*(1-'[1]asv | data'!$F$26/12),0),"")</f>
        <v>9.6731636273070762</v>
      </c>
      <c r="I113" s="26">
        <f>IFERROR(IF($B113&lt;&gt;"",($I112+$E$2+$J113)*(1-'[1]asv | data'!$F$26/12),0),"")</f>
        <v>11767.459754414178</v>
      </c>
      <c r="J113" s="27">
        <f>IFERROR(IF($B113&lt;&gt;"",$I112*(1+'[1]asv | data'!$B$32/12)-$I112,0),"")</f>
        <v>38.812491722332197</v>
      </c>
      <c r="K113" s="27">
        <f>IFERROR(IF($B113&lt;&gt;"",($I112+$E$2+$J113)-($I112+$E$2+$J113)*(1-'[1]asv | data'!$F$26/12),0),"")</f>
        <v>10.600254007580588</v>
      </c>
      <c r="L113" s="26">
        <f>IFERROR(IF($B113&lt;&gt;"",($L112+$E$2+$M113)*(1-'[1]asv | data'!$F$26/12),0),"")</f>
        <v>12927.780394817788</v>
      </c>
      <c r="M113" s="27">
        <f>IFERROR(IF($B113&lt;&gt;"",$L112*(1+'[1]asv | data'!$B$34/12)-$L112,0),"")</f>
        <v>63.900128746805422</v>
      </c>
      <c r="N113" s="27">
        <f>IFERROR(IF($B113&lt;&gt;"",($L112+$E$2+$M113)-($L112+$E$2+$M113)*(1-'[1]asv | data'!$F$26/12),0),"")</f>
        <v>11.645483290298216</v>
      </c>
      <c r="O113" s="26">
        <f>IFERROR(IF(B113&lt;&gt;"",IF(Q112&gt;=$I$2,+O112+P113,+O112+'[1]asv | data'!$F$21+P113),""),"")</f>
        <v>12041.734333115679</v>
      </c>
      <c r="P113" s="27">
        <f>IFERROR(IF($B113&lt;&gt;"",IF(Q113&gt;=$I$2,O112*(1+'[1]asv | simul'!$B$18/12)-O112,$O112*(1+'[1]asv | simul'!$B$18/12)-$O112),""),"")</f>
        <v>23.835797072088099</v>
      </c>
      <c r="Q113" s="27">
        <f>IFERROR(IF(Q112+'[1]asv | data'!$F$21&gt;=$I$2,$I$2,+Q112+'[1]asv | data'!$F$21),"")</f>
        <v>10800</v>
      </c>
    </row>
    <row r="114" spans="2:17" ht="21" customHeight="1" x14ac:dyDescent="0.35">
      <c r="B114" s="25">
        <v>108</v>
      </c>
      <c r="C114" s="26">
        <f>IFERROR(IF($B114&lt;&gt;"",($C113+$E$2+$D114)*(1-'[1]asv | data'!$F$26/12),0),"")</f>
        <v>12174.260833056183</v>
      </c>
      <c r="D114" s="27">
        <f>IFERROR(IF($B114&lt;&gt;"",$C113*(1+'[1]asv | data'!$F$22/12)-$C113,0),"")</f>
        <v>45.167101635764993</v>
      </c>
      <c r="E114" s="27">
        <f>IFERROR(IF($B114&lt;&gt;"",($C113+$E$2+$D114)-($C113+$E$2+$D114)*(1-'[1]asv | data'!$F$26/12),0),"")</f>
        <v>10.966704784055764</v>
      </c>
      <c r="F114" s="26">
        <f>IFERROR(IF($B114&lt;&gt;"",($F113+$E$2+$G114)*(1-'[1]asv | data'!$F$26/12),0),"")</f>
        <v>10841.917051097224</v>
      </c>
      <c r="G114" s="27">
        <f>IFERROR(IF($B114&lt;&gt;"",$F113*(1+'[1]asv | data'!$B$30/12)-$F113,0),"")</f>
        <v>17.897144037116959</v>
      </c>
      <c r="H114" s="27">
        <f>IFERROR(IF($B114&lt;&gt;"",($F113+$E$2+$G114)-($F113+$E$2+$G114)*(1-'[1]asv | data'!$F$26/12),0),"")</f>
        <v>9.7665152096760721</v>
      </c>
      <c r="I114" s="26">
        <f>IFERROR(IF($B114&lt;&gt;"",($I113+$E$2+$J114)*(1-'[1]asv | data'!$F$26/12),0),"")</f>
        <v>11891.472654103989</v>
      </c>
      <c r="J114" s="27">
        <f>IFERROR(IF($B114&lt;&gt;"",$I113*(1+'[1]asv | data'!$B$32/12)-$I113,0),"")</f>
        <v>39.224865848047557</v>
      </c>
      <c r="K114" s="27">
        <f>IFERROR(IF($B114&lt;&gt;"",($I113+$E$2+$J114)-($I113+$E$2+$J114)*(1-'[1]asv | data'!$F$26/12),0),"")</f>
        <v>10.711966158236464</v>
      </c>
      <c r="L114" s="26">
        <f>IFERROR(IF($B114&lt;&gt;"",($L113+$E$2+$M114)*(1-'[1]asv | data'!$F$26/12),0),"")</f>
        <v>13076.140169424762</v>
      </c>
      <c r="M114" s="27">
        <f>IFERROR(IF($B114&lt;&gt;"",$L113*(1+'[1]asv | data'!$B$34/12)-$L113,0),"")</f>
        <v>64.638901974087275</v>
      </c>
      <c r="N114" s="27">
        <f>IFERROR(IF($B114&lt;&gt;"",($L113+$E$2+$M114)-($L113+$E$2+$M114)*(1-'[1]asv | data'!$F$26/12),0),"")</f>
        <v>11.779127367113688</v>
      </c>
      <c r="O114" s="26">
        <f>IFERROR(IF(B114&lt;&gt;"",IF(Q113&gt;=$I$2,+O113+P114,+O113+'[1]asv | data'!$F$21+P114),""),"")</f>
        <v>12165.81780178191</v>
      </c>
      <c r="P114" s="27">
        <f>IFERROR(IF($B114&lt;&gt;"",IF(Q114&gt;=$I$2,O113*(1+'[1]asv | simul'!$B$18/12)-O113,$O113*(1+'[1]asv | simul'!$B$18/12)-$O113),""),"")</f>
        <v>24.083468666231056</v>
      </c>
      <c r="Q114" s="27">
        <f>IFERROR(IF(Q113+'[1]asv | data'!$F$21&gt;=$I$2,$I$2,+Q113+'[1]asv | data'!$F$21),"")</f>
        <v>10900</v>
      </c>
    </row>
    <row r="115" spans="2:17" ht="21" customHeight="1" x14ac:dyDescent="0.35">
      <c r="B115" s="25">
        <v>109</v>
      </c>
      <c r="C115" s="26">
        <f>IFERROR(IF($B115&lt;&gt;"",($C114+$E$2+$D115)*(1-'[1]asv | data'!$F$26/12),0),"")</f>
        <v>12304.33043830008</v>
      </c>
      <c r="D115" s="27">
        <f>IFERROR(IF($B115&lt;&gt;"",$C114*(1+'[1]asv | data'!$F$22/12)-$C114,0),"")</f>
        <v>45.653478123958848</v>
      </c>
      <c r="E115" s="27">
        <f>IFERROR(IF($B115&lt;&gt;"",($C114+$E$2+$D115)-($C114+$E$2+$D115)*(1-'[1]asv | data'!$F$26/12),0),"")</f>
        <v>11.0838728800627</v>
      </c>
      <c r="F115" s="26">
        <f>IFERROR(IF($B115&lt;&gt;"",($F114+$E$2+$G115)*(1-'[1]asv | data'!$F$26/12),0),"")</f>
        <v>10945.626974627488</v>
      </c>
      <c r="G115" s="27">
        <f>IFERROR(IF($B115&lt;&gt;"",$F114*(1+'[1]asv | data'!$B$30/12)-$F114,0),"")</f>
        <v>18.069861751828284</v>
      </c>
      <c r="H115" s="27">
        <f>IFERROR(IF($B115&lt;&gt;"",($F114+$E$2+$G115)-($F114+$E$2+$G115)*(1-'[1]asv | data'!$F$26/12),0),"")</f>
        <v>9.859938221563425</v>
      </c>
      <c r="I115" s="26">
        <f>IFERROR(IF($B115&lt;&gt;"",($I114+$E$2+$J115)*(1-'[1]asv | data'!$F$26/12),0),"")</f>
        <v>12015.786946477681</v>
      </c>
      <c r="J115" s="27">
        <f>IFERROR(IF($B115&lt;&gt;"",$I114*(1+'[1]asv | data'!$B$32/12)-$I114,0),"")</f>
        <v>39.638242180348243</v>
      </c>
      <c r="K115" s="27">
        <f>IFERROR(IF($B115&lt;&gt;"",($I114+$E$2+$J115)-($I114+$E$2+$J115)*(1-'[1]asv | data'!$F$26/12),0),"")</f>
        <v>10.823949806655946</v>
      </c>
      <c r="L115" s="26">
        <f>IFERROR(IF($B115&lt;&gt;"",($L114+$E$2+$M115)*(1-'[1]asv | data'!$F$26/12),0),"")</f>
        <v>13225.10755148864</v>
      </c>
      <c r="M115" s="27">
        <f>IFERROR(IF($B115&lt;&gt;"",$L114*(1+'[1]asv | data'!$B$34/12)-$L114,0),"")</f>
        <v>65.38070084712308</v>
      </c>
      <c r="N115" s="27">
        <f>IFERROR(IF($B115&lt;&gt;"",($L114+$E$2+$M115)-($L114+$E$2+$M115)*(1-'[1]asv | data'!$F$26/12),0),"")</f>
        <v>11.913318783244904</v>
      </c>
      <c r="O115" s="26">
        <f>IFERROR(IF(B115&lt;&gt;"",IF(Q114&gt;=$I$2,+O114+P115,+O114+'[1]asv | data'!$F$21+P115),""),"")</f>
        <v>12290.149437385473</v>
      </c>
      <c r="P115" s="27">
        <f>IFERROR(IF($B115&lt;&gt;"",IF(Q115&gt;=$I$2,O114*(1+'[1]asv | simul'!$B$18/12)-O114,$O114*(1+'[1]asv | simul'!$B$18/12)-$O114),""),"")</f>
        <v>24.331635603562972</v>
      </c>
      <c r="Q115" s="27">
        <f>IFERROR(IF(Q114+'[1]asv | data'!$F$21&gt;=$I$2,$I$2,+Q114+'[1]asv | data'!$F$21),"")</f>
        <v>11000</v>
      </c>
    </row>
    <row r="116" spans="2:17" ht="21" customHeight="1" x14ac:dyDescent="0.35">
      <c r="B116" s="25">
        <v>110</v>
      </c>
      <c r="C116" s="26">
        <f>IFERROR(IF($B116&lt;&gt;"",($C115+$E$2+$D116)*(1-'[1]asv | data'!$F$26/12),0),"")</f>
        <v>12434.770302934005</v>
      </c>
      <c r="D116" s="27">
        <f>IFERROR(IF($B116&lt;&gt;"",$C115*(1+'[1]asv | data'!$F$22/12)-$C115,0),"")</f>
        <v>46.141239143624261</v>
      </c>
      <c r="E116" s="27">
        <f>IFERROR(IF($B116&lt;&gt;"",($C115+$E$2+$D116)-($C115+$E$2+$D116)*(1-'[1]asv | data'!$F$26/12),0),"")</f>
        <v>11.201374509699235</v>
      </c>
      <c r="F116" s="26">
        <f>IFERROR(IF($B116&lt;&gt;"",($F115+$E$2+$G116)*(1-'[1]asv | data'!$F$26/12),0),"")</f>
        <v>11049.416253534242</v>
      </c>
      <c r="G116" s="27">
        <f>IFERROR(IF($B116&lt;&gt;"",$F115*(1+'[1]asv | data'!$B$30/12)-$F115,0),"")</f>
        <v>18.242711624379808</v>
      </c>
      <c r="H116" s="27">
        <f>IFERROR(IF($B116&lt;&gt;"",($F115+$E$2+$G116)-($F115+$E$2+$G116)*(1-'[1]asv | data'!$F$26/12),0),"")</f>
        <v>9.9534327176261286</v>
      </c>
      <c r="I116" s="26">
        <f>IFERROR(IF($B116&lt;&gt;"",($I115+$E$2+$J116)*(1-'[1]asv | data'!$F$26/12),0),"")</f>
        <v>12140.403364019938</v>
      </c>
      <c r="J116" s="27">
        <f>IFERROR(IF($B116&lt;&gt;"",$I115*(1+'[1]asv | data'!$B$32/12)-$I115,0),"")</f>
        <v>40.05262315492655</v>
      </c>
      <c r="K116" s="27">
        <f>IFERROR(IF($B116&lt;&gt;"",($I115+$E$2+$J116)-($I115+$E$2+$J116)*(1-'[1]asv | data'!$F$26/12),0),"")</f>
        <v>10.936205612670165</v>
      </c>
      <c r="L116" s="26">
        <f>IFERROR(IF($B116&lt;&gt;"",($L115+$E$2+$M116)*(1-'[1]asv | data'!$F$26/12),0),"")</f>
        <v>13374.68502946576</v>
      </c>
      <c r="M116" s="27">
        <f>IFERROR(IF($B116&lt;&gt;"",$L115*(1+'[1]asv | data'!$B$34/12)-$L115,0),"")</f>
        <v>66.125537757441634</v>
      </c>
      <c r="N116" s="27">
        <f>IFERROR(IF($B116&lt;&gt;"",($L115+$E$2+$M116)-($L115+$E$2+$M116)*(1-'[1]asv | data'!$F$26/12),0),"")</f>
        <v>12.048059780321637</v>
      </c>
      <c r="O116" s="26">
        <f>IFERROR(IF(B116&lt;&gt;"",IF(Q115&gt;=$I$2,+O115+P116,+O115+'[1]asv | data'!$F$21+P116),""),"")</f>
        <v>12414.729736260244</v>
      </c>
      <c r="P116" s="27">
        <f>IFERROR(IF($B116&lt;&gt;"",IF(Q116&gt;=$I$2,O115*(1+'[1]asv | simul'!$B$18/12)-O115,$O115*(1+'[1]asv | simul'!$B$18/12)-$O115),""),"")</f>
        <v>24.580298874770961</v>
      </c>
      <c r="Q116" s="27">
        <f>IFERROR(IF(Q115+'[1]asv | data'!$F$21&gt;=$I$2,$I$2,+Q115+'[1]asv | data'!$F$21),"")</f>
        <v>11100</v>
      </c>
    </row>
    <row r="117" spans="2:17" ht="21" customHeight="1" x14ac:dyDescent="0.35">
      <c r="B117" s="25">
        <v>111</v>
      </c>
      <c r="C117" s="26">
        <f>IFERROR(IF($B117&lt;&gt;"",($C116+$E$2+$D117)*(1-'[1]asv | data'!$F$26/12),0),"")</f>
        <v>12565.581480947594</v>
      </c>
      <c r="D117" s="27">
        <f>IFERROR(IF($B117&lt;&gt;"",$C116*(1+'[1]asv | data'!$F$22/12)-$C116,0),"")</f>
        <v>46.630388636001953</v>
      </c>
      <c r="E117" s="27">
        <f>IFERROR(IF($B117&lt;&gt;"",($C116+$E$2+$D117)-($C116+$E$2+$D117)*(1-'[1]asv | data'!$F$26/12),0),"")</f>
        <v>11.319210622412356</v>
      </c>
      <c r="F117" s="26">
        <f>IFERROR(IF($B117&lt;&gt;"",($F116+$E$2+$G117)*(1-'[1]asv | data'!$F$26/12),0),"")</f>
        <v>11153.284948537572</v>
      </c>
      <c r="G117" s="27">
        <f>IFERROR(IF($B117&lt;&gt;"",$F116*(1+'[1]asv | data'!$B$30/12)-$F116,0),"")</f>
        <v>18.41569375589097</v>
      </c>
      <c r="H117" s="27">
        <f>IFERROR(IF($B117&lt;&gt;"",($F116+$E$2+$G117)-($F116+$E$2+$G117)*(1-'[1]asv | data'!$F$26/12),0),"")</f>
        <v>10.046998752561194</v>
      </c>
      <c r="I117" s="26">
        <f>IFERROR(IF($B117&lt;&gt;"",($I116+$E$2+$J117)*(1-'[1]asv | data'!$F$26/12),0),"")</f>
        <v>12265.322640995628</v>
      </c>
      <c r="J117" s="27">
        <f>IFERROR(IF($B117&lt;&gt;"",$I116*(1+'[1]asv | data'!$B$32/12)-$I116,0),"")</f>
        <v>40.468011213401041</v>
      </c>
      <c r="K117" s="27">
        <f>IFERROR(IF($B117&lt;&gt;"",($I116+$E$2+$J117)-($I116+$E$2+$J117)*(1-'[1]asv | data'!$F$26/12),0),"")</f>
        <v>11.04873423771096</v>
      </c>
      <c r="L117" s="26">
        <f>IFERROR(IF($B117&lt;&gt;"",($L116+$E$2+$M117)*(1-'[1]asv | data'!$F$26/12),0),"")</f>
        <v>13524.875102003934</v>
      </c>
      <c r="M117" s="27">
        <f>IFERROR(IF($B117&lt;&gt;"",$L116*(1+'[1]asv | data'!$B$34/12)-$L116,0),"")</f>
        <v>66.873425147326998</v>
      </c>
      <c r="N117" s="27">
        <f>IFERROR(IF($B117&lt;&gt;"",($L116+$E$2+$M117)-($L116+$E$2+$M117)*(1-'[1]asv | data'!$F$26/12),0),"")</f>
        <v>12.18335260915228</v>
      </c>
      <c r="O117" s="26">
        <f>IFERROR(IF(B117&lt;&gt;"",IF(Q116&gt;=$I$2,+O116+P117,+O116+'[1]asv | data'!$F$21+P117),""),"")</f>
        <v>12539.559195732765</v>
      </c>
      <c r="P117" s="27">
        <f>IFERROR(IF($B117&lt;&gt;"",IF(Q117&gt;=$I$2,O116*(1+'[1]asv | simul'!$B$18/12)-O116,$O116*(1+'[1]asv | simul'!$B$18/12)-$O116),""),"")</f>
        <v>24.829459472521194</v>
      </c>
      <c r="Q117" s="27">
        <f>IFERROR(IF(Q116+'[1]asv | data'!$F$21&gt;=$I$2,$I$2,+Q116+'[1]asv | data'!$F$21),"")</f>
        <v>11200</v>
      </c>
    </row>
    <row r="118" spans="2:17" ht="21" customHeight="1" x14ac:dyDescent="0.35">
      <c r="B118" s="25">
        <v>112</v>
      </c>
      <c r="C118" s="26">
        <f>IFERROR(IF($B118&lt;&gt;"",($C117+$E$2+$D118)*(1-'[1]asv | data'!$F$26/12),0),"")</f>
        <v>12696.765029330794</v>
      </c>
      <c r="D118" s="27">
        <f>IFERROR(IF($B118&lt;&gt;"",$C117*(1+'[1]asv | data'!$F$22/12)-$C117,0),"")</f>
        <v>47.120930553552171</v>
      </c>
      <c r="E118" s="27">
        <f>IFERROR(IF($B118&lt;&gt;"",($C117+$E$2+$D118)-($C117+$E$2+$D118)*(1-'[1]asv | data'!$F$26/12),0),"")</f>
        <v>11.437382170352066</v>
      </c>
      <c r="F118" s="26">
        <f>IFERROR(IF($B118&lt;&gt;"",($F117+$E$2+$G118)*(1-'[1]asv | data'!$F$26/12),0),"")</f>
        <v>11257.233120404027</v>
      </c>
      <c r="G118" s="27">
        <f>IFERROR(IF($B118&lt;&gt;"",$F117*(1+'[1]asv | data'!$B$30/12)-$F117,0),"")</f>
        <v>18.588808247563065</v>
      </c>
      <c r="H118" s="27">
        <f>IFERROR(IF($B118&lt;&gt;"",($F117+$E$2+$G118)-($F117+$E$2+$G118)*(1-'[1]asv | data'!$F$26/12),0),"")</f>
        <v>10.14063638110747</v>
      </c>
      <c r="I118" s="26">
        <f>IFERROR(IF($B118&lt;&gt;"",($I117+$E$2+$J118)*(1-'[1]asv | data'!$F$26/12),0),"")</f>
        <v>12390.545513454128</v>
      </c>
      <c r="J118" s="27">
        <f>IFERROR(IF($B118&lt;&gt;"",$I117*(1+'[1]asv | data'!$B$32/12)-$I117,0),"")</f>
        <v>40.884408803320184</v>
      </c>
      <c r="K118" s="27">
        <f>IFERROR(IF($B118&lt;&gt;"",($I117+$E$2+$J118)-($I117+$E$2+$J118)*(1-'[1]asv | data'!$F$26/12),0),"")</f>
        <v>11.161536344819979</v>
      </c>
      <c r="L118" s="26">
        <f>IFERROR(IF($B118&lt;&gt;"",($L117+$E$2+$M118)*(1-'[1]asv | data'!$F$26/12),0),"")</f>
        <v>13675.680277984191</v>
      </c>
      <c r="M118" s="27">
        <f>IFERROR(IF($B118&lt;&gt;"",$L117*(1+'[1]asv | data'!$B$34/12)-$L117,0),"")</f>
        <v>67.624375510018581</v>
      </c>
      <c r="N118" s="27">
        <f>IFERROR(IF($B118&lt;&gt;"",($L117+$E$2+$M118)-($L117+$E$2+$M118)*(1-'[1]asv | data'!$F$26/12),0),"")</f>
        <v>12.319199529762045</v>
      </c>
      <c r="O118" s="26">
        <f>IFERROR(IF(B118&lt;&gt;"",IF(Q117&gt;=$I$2,+O117+P118,+O117+'[1]asv | data'!$F$21+P118),""),"")</f>
        <v>12664.638314124231</v>
      </c>
      <c r="P118" s="27">
        <f>IFERROR(IF($B118&lt;&gt;"",IF(Q118&gt;=$I$2,O117*(1+'[1]asv | simul'!$B$18/12)-O117,$O117*(1+'[1]asv | simul'!$B$18/12)-$O117),""),"")</f>
        <v>25.079118391466181</v>
      </c>
      <c r="Q118" s="27">
        <f>IFERROR(IF(Q117+'[1]asv | data'!$F$21&gt;=$I$2,$I$2,+Q117+'[1]asv | data'!$F$21),"")</f>
        <v>11300</v>
      </c>
    </row>
    <row r="119" spans="2:17" ht="21" customHeight="1" x14ac:dyDescent="0.35">
      <c r="B119" s="25">
        <v>113</v>
      </c>
      <c r="C119" s="26">
        <f>IFERROR(IF($B119&lt;&gt;"",($C118+$E$2+$D119)*(1-'[1]asv | data'!$F$26/12),0),"")</f>
        <v>12828.322008082412</v>
      </c>
      <c r="D119" s="27">
        <f>IFERROR(IF($B119&lt;&gt;"",$C118*(1+'[1]asv | data'!$F$22/12)-$C118,0),"")</f>
        <v>47.612868859989248</v>
      </c>
      <c r="E119" s="27">
        <f>IFERROR(IF($B119&lt;&gt;"",($C118+$E$2+$D119)-($C118+$E$2+$D119)*(1-'[1]asv | data'!$F$26/12),0),"")</f>
        <v>11.555890108371386</v>
      </c>
      <c r="F119" s="26">
        <f>IFERROR(IF($B119&lt;&gt;"",($F118+$E$2+$G119)*(1-'[1]asv | data'!$F$26/12),0),"")</f>
        <v>11361.260829946657</v>
      </c>
      <c r="G119" s="27">
        <f>IFERROR(IF($B119&lt;&gt;"",$F118*(1+'[1]asv | data'!$B$30/12)-$F118,0),"")</f>
        <v>18.762055200673785</v>
      </c>
      <c r="H119" s="27">
        <f>IFERROR(IF($B119&lt;&gt;"",($F118+$E$2+$G119)-($F118+$E$2+$G119)*(1-'[1]asv | data'!$F$26/12),0),"")</f>
        <v>10.234345658043821</v>
      </c>
      <c r="I119" s="26">
        <f>IFERROR(IF($B119&lt;&gt;"",($I118+$E$2+$J119)*(1-'[1]asv | data'!$F$26/12),0),"")</f>
        <v>12516.07271923366</v>
      </c>
      <c r="J119" s="27">
        <f>IFERROR(IF($B119&lt;&gt;"",$I118*(1+'[1]asv | data'!$B$32/12)-$I118,0),"")</f>
        <v>41.301818378180542</v>
      </c>
      <c r="K119" s="27">
        <f>IFERROR(IF($B119&lt;&gt;"",($I118+$E$2+$J119)-($I118+$E$2+$J119)*(1-'[1]asv | data'!$F$26/12),0),"")</f>
        <v>11.274612598648673</v>
      </c>
      <c r="L119" s="26">
        <f>IFERROR(IF($B119&lt;&gt;"",($L118+$E$2+$M119)*(1-'[1]asv | data'!$F$26/12),0),"")</f>
        <v>13827.103076562675</v>
      </c>
      <c r="M119" s="27">
        <f>IFERROR(IF($B119&lt;&gt;"",$L118*(1+'[1]asv | data'!$B$34/12)-$L118,0),"")</f>
        <v>68.378401389920327</v>
      </c>
      <c r="N119" s="27">
        <f>IFERROR(IF($B119&lt;&gt;"",($L118+$E$2+$M119)-($L118+$E$2+$M119)*(1-'[1]asv | data'!$F$26/12),0),"")</f>
        <v>12.45560281143662</v>
      </c>
      <c r="O119" s="26">
        <f>IFERROR(IF(B119&lt;&gt;"",IF(Q118&gt;=$I$2,+O118+P119,+O118+'[1]asv | data'!$F$21+P119),""),"")</f>
        <v>12789.96759075248</v>
      </c>
      <c r="P119" s="27">
        <f>IFERROR(IF($B119&lt;&gt;"",IF(Q119&gt;=$I$2,O118*(1+'[1]asv | simul'!$B$18/12)-O118,$O118*(1+'[1]asv | simul'!$B$18/12)-$O118),""),"")</f>
        <v>25.329276628248408</v>
      </c>
      <c r="Q119" s="27">
        <f>IFERROR(IF(Q118+'[1]asv | data'!$F$21&gt;=$I$2,$I$2,+Q118+'[1]asv | data'!$F$21),"")</f>
        <v>11400</v>
      </c>
    </row>
    <row r="120" spans="2:17" ht="21" customHeight="1" x14ac:dyDescent="0.35">
      <c r="B120" s="25">
        <v>114</v>
      </c>
      <c r="C120" s="26">
        <f>IFERROR(IF($B120&lt;&gt;"",($C119+$E$2+$D120)*(1-'[1]asv | data'!$F$26/12),0),"")</f>
        <v>12960.253480218669</v>
      </c>
      <c r="D120" s="27">
        <f>IFERROR(IF($B120&lt;&gt;"",$C119*(1+'[1]asv | data'!$F$22/12)-$C119,0),"")</f>
        <v>48.106207530308893</v>
      </c>
      <c r="E120" s="27">
        <f>IFERROR(IF($B120&lt;&gt;"",($C119+$E$2+$D120)-($C119+$E$2+$D120)*(1-'[1]asv | data'!$F$26/12),0),"")</f>
        <v>11.674735394051822</v>
      </c>
      <c r="F120" s="26">
        <f>IFERROR(IF($B120&lt;&gt;"",($F119+$E$2+$G120)*(1-'[1]asv | data'!$F$26/12),0),"")</f>
        <v>11465.36813802504</v>
      </c>
      <c r="G120" s="27">
        <f>IFERROR(IF($B120&lt;&gt;"",$F119*(1+'[1]asv | data'!$B$30/12)-$F119,0),"")</f>
        <v>18.935434716579039</v>
      </c>
      <c r="H120" s="27">
        <f>IFERROR(IF($B120&lt;&gt;"",($F119+$E$2+$G120)-($F119+$E$2+$G120)*(1-'[1]asv | data'!$F$26/12),0),"")</f>
        <v>10.328126638196409</v>
      </c>
      <c r="I120" s="26">
        <f>IFERROR(IF($B120&lt;&gt;"",($I119+$E$2+$J120)*(1-'[1]asv | data'!$F$26/12),0),"")</f>
        <v>12641.904997965639</v>
      </c>
      <c r="J120" s="27">
        <f>IFERROR(IF($B120&lt;&gt;"",$I119*(1+'[1]asv | data'!$B$32/12)-$I119,0),"")</f>
        <v>41.720242397446782</v>
      </c>
      <c r="K120" s="27">
        <f>IFERROR(IF($B120&lt;&gt;"",($I119+$E$2+$J120)-($I119+$E$2+$J120)*(1-'[1]asv | data'!$F$26/12),0),"")</f>
        <v>11.387963665467396</v>
      </c>
      <c r="L120" s="26">
        <f>IFERROR(IF($B120&lt;&gt;"",($L119+$E$2+$M120)*(1-'[1]asv | data'!$F$26/12),0),"")</f>
        <v>13979.146027212735</v>
      </c>
      <c r="M120" s="27">
        <f>IFERROR(IF($B120&lt;&gt;"",$L119*(1+'[1]asv | data'!$B$34/12)-$L119,0),"")</f>
        <v>69.135515382811718</v>
      </c>
      <c r="N120" s="27">
        <f>IFERROR(IF($B120&lt;&gt;"",($L119+$E$2+$M120)-($L119+$E$2+$M120)*(1-'[1]asv | data'!$F$26/12),0),"")</f>
        <v>12.592564732751271</v>
      </c>
      <c r="O120" s="26">
        <f>IFERROR(IF(B120&lt;&gt;"",IF(Q119&gt;=$I$2,+O119+P120,+O119+'[1]asv | data'!$F$21+P120),""),"")</f>
        <v>12915.547525933986</v>
      </c>
      <c r="P120" s="27">
        <f>IFERROR(IF($B120&lt;&gt;"",IF(Q120&gt;=$I$2,O119*(1+'[1]asv | simul'!$B$18/12)-O119,$O119*(1+'[1]asv | simul'!$B$18/12)-$O119),""),"")</f>
        <v>25.579935181505789</v>
      </c>
      <c r="Q120" s="27">
        <f>IFERROR(IF(Q119+'[1]asv | data'!$F$21&gt;=$I$2,$I$2,+Q119+'[1]asv | data'!$F$21),"")</f>
        <v>11500</v>
      </c>
    </row>
    <row r="121" spans="2:17" ht="21" customHeight="1" x14ac:dyDescent="0.35">
      <c r="B121" s="25">
        <v>115</v>
      </c>
      <c r="C121" s="26">
        <f>IFERROR(IF($B121&lt;&gt;"",($C120+$E$2+$D121)*(1-'[1]asv | data'!$F$26/12),0),"")</f>
        <v>13092.560511781796</v>
      </c>
      <c r="D121" s="27">
        <f>IFERROR(IF($B121&lt;&gt;"",$C120*(1+'[1]asv | data'!$F$22/12)-$C120,0),"")</f>
        <v>48.600950550819107</v>
      </c>
      <c r="E121" s="27">
        <f>IFERROR(IF($B121&lt;&gt;"",($C120+$E$2+$D121)-($C120+$E$2+$D121)*(1-'[1]asv | data'!$F$26/12),0),"")</f>
        <v>11.79391898769245</v>
      </c>
      <c r="F121" s="26">
        <f>IFERROR(IF($B121&lt;&gt;"",($F120+$E$2+$G121)*(1-'[1]asv | data'!$F$26/12),0),"")</f>
        <v>11569.55510554532</v>
      </c>
      <c r="G121" s="27">
        <f>IFERROR(IF($B121&lt;&gt;"",$F120*(1+'[1]asv | data'!$B$30/12)-$F120,0),"")</f>
        <v>19.108946896709313</v>
      </c>
      <c r="H121" s="27">
        <f>IFERROR(IF($B121&lt;&gt;"",($F120+$E$2+$G121)-($F120+$E$2+$G121)*(1-'[1]asv | data'!$F$26/12),0),"")</f>
        <v>10.42197937642959</v>
      </c>
      <c r="I121" s="26">
        <f>IFERROR(IF($B121&lt;&gt;"",($I120+$E$2+$J121)*(1-'[1]asv | data'!$F$26/12),0),"")</f>
        <v>12768.043091079029</v>
      </c>
      <c r="J121" s="27">
        <f>IFERROR(IF($B121&lt;&gt;"",$I120*(1+'[1]asv | data'!$B$32/12)-$I120,0),"")</f>
        <v>42.139683326553495</v>
      </c>
      <c r="K121" s="27">
        <f>IFERROR(IF($B121&lt;&gt;"",($I120+$E$2+$J121)-($I120+$E$2+$J121)*(1-'[1]asv | data'!$F$26/12),0),"")</f>
        <v>11.501590213163581</v>
      </c>
      <c r="L121" s="26">
        <f>IFERROR(IF($B121&lt;&gt;"",($L120+$E$2+$M121)*(1-'[1]asv | data'!$F$26/12),0),"")</f>
        <v>14131.811669767183</v>
      </c>
      <c r="M121" s="27">
        <f>IFERROR(IF($B121&lt;&gt;"",$L120*(1+'[1]asv | data'!$B$34/12)-$L120,0),"")</f>
        <v>69.895730136062411</v>
      </c>
      <c r="N121" s="27">
        <f>IFERROR(IF($B121&lt;&gt;"",($L120+$E$2+$M121)-($L120+$E$2+$M121)*(1-'[1]asv | data'!$F$26/12),0),"")</f>
        <v>12.730087581614498</v>
      </c>
      <c r="O121" s="26">
        <f>IFERROR(IF(B121&lt;&gt;"",IF(Q120&gt;=$I$2,+O120+P121,+O120+'[1]asv | data'!$F$21+P121),""),"")</f>
        <v>13041.378620985854</v>
      </c>
      <c r="P121" s="27">
        <f>IFERROR(IF($B121&lt;&gt;"",IF(Q121&gt;=$I$2,O120*(1+'[1]asv | simul'!$B$18/12)-O120,$O120*(1+'[1]asv | simul'!$B$18/12)-$O120),""),"")</f>
        <v>25.831095051868033</v>
      </c>
      <c r="Q121" s="27">
        <f>IFERROR(IF(Q120+'[1]asv | data'!$F$21&gt;=$I$2,$I$2,+Q120+'[1]asv | data'!$F$21),"")</f>
        <v>11600</v>
      </c>
    </row>
    <row r="122" spans="2:17" ht="21" customHeight="1" x14ac:dyDescent="0.35">
      <c r="B122" s="25">
        <v>116</v>
      </c>
      <c r="C122" s="26">
        <f>IFERROR(IF($B122&lt;&gt;"",($C121+$E$2+$D122)*(1-'[1]asv | data'!$F$26/12),0),"")</f>
        <v>13225.244171848644</v>
      </c>
      <c r="D122" s="27">
        <f>IFERROR(IF($B122&lt;&gt;"",$C121*(1+'[1]asv | data'!$F$22/12)-$C121,0),"")</f>
        <v>49.097101919180204</v>
      </c>
      <c r="E122" s="27">
        <f>IFERROR(IF($B122&lt;&gt;"",($C121+$E$2+$D122)-($C121+$E$2+$D122)*(1-'[1]asv | data'!$F$26/12),0),"")</f>
        <v>11.913441852331744</v>
      </c>
      <c r="F122" s="26">
        <f>IFERROR(IF($B122&lt;&gt;"",($F121+$E$2+$G122)*(1-'[1]asv | data'!$F$26/12),0),"")</f>
        <v>11673.821793460245</v>
      </c>
      <c r="G122" s="27">
        <f>IFERROR(IF($B122&lt;&gt;"",$F121*(1+'[1]asv | data'!$B$30/12)-$F121,0),"")</f>
        <v>19.28259184257513</v>
      </c>
      <c r="H122" s="27">
        <f>IFERROR(IF($B122&lt;&gt;"",($F121+$E$2+$G122)-($F121+$E$2+$G122)*(1-'[1]asv | data'!$F$26/12),0),"")</f>
        <v>10.515903927649561</v>
      </c>
      <c r="I122" s="26">
        <f>IFERROR(IF($B122&lt;&gt;"",($I121+$E$2+$J122)*(1-'[1]asv | data'!$F$26/12),0),"")</f>
        <v>12894.487741804714</v>
      </c>
      <c r="J122" s="27">
        <f>IFERROR(IF($B122&lt;&gt;"",$I121*(1+'[1]asv | data'!$B$32/12)-$I121,0),"")</f>
        <v>42.560143636930661</v>
      </c>
      <c r="K122" s="27">
        <f>IFERROR(IF($B122&lt;&gt;"",($I121+$E$2+$J122)-($I121+$E$2+$J122)*(1-'[1]asv | data'!$F$26/12),0),"")</f>
        <v>11.615492911245383</v>
      </c>
      <c r="L122" s="26">
        <f>IFERROR(IF($B122&lt;&gt;"",($L121+$E$2+$M122)*(1-'[1]asv | data'!$F$26/12),0),"")</f>
        <v>14285.102554460713</v>
      </c>
      <c r="M122" s="27">
        <f>IFERROR(IF($B122&lt;&gt;"",$L121*(1+'[1]asv | data'!$B$34/12)-$L121,0),"")</f>
        <v>70.659058348834151</v>
      </c>
      <c r="N122" s="27">
        <f>IFERROR(IF($B122&lt;&gt;"",($L121+$E$2+$M122)-($L121+$E$2+$M122)*(1-'[1]asv | data'!$F$26/12),0),"")</f>
        <v>12.868173655304417</v>
      </c>
      <c r="O122" s="26">
        <f>IFERROR(IF(B122&lt;&gt;"",IF(Q121&gt;=$I$2,+O121+P122,+O121+'[1]asv | data'!$F$21+P122),""),"")</f>
        <v>13167.461378227825</v>
      </c>
      <c r="P122" s="27">
        <f>IFERROR(IF($B122&lt;&gt;"",IF(Q122&gt;=$I$2,O121*(1+'[1]asv | simul'!$B$18/12)-O121,$O121*(1+'[1]asv | simul'!$B$18/12)-$O121),""),"")</f>
        <v>26.082757241971194</v>
      </c>
      <c r="Q122" s="27">
        <f>IFERROR(IF(Q121+'[1]asv | data'!$F$21&gt;=$I$2,$I$2,+Q121+'[1]asv | data'!$F$21),"")</f>
        <v>11700</v>
      </c>
    </row>
    <row r="123" spans="2:17" ht="21" customHeight="1" x14ac:dyDescent="0.35">
      <c r="B123" s="25">
        <v>117</v>
      </c>
      <c r="C123" s="26">
        <f>IFERROR(IF($B123&lt;&gt;"",($C122+$E$2+$D123)*(1-'[1]asv | data'!$F$26/12),0),"")</f>
        <v>13358.305532539332</v>
      </c>
      <c r="D123" s="27">
        <f>IFERROR(IF($B123&lt;&gt;"",$C122*(1+'[1]asv | data'!$F$22/12)-$C122,0),"")</f>
        <v>49.594665644432098</v>
      </c>
      <c r="E123" s="27">
        <f>IFERROR(IF($B123&lt;&gt;"",($C122+$E$2+$D123)-($C122+$E$2+$D123)*(1-'[1]asv | data'!$F$26/12),0),"")</f>
        <v>12.033304953743936</v>
      </c>
      <c r="F123" s="26">
        <f>IFERROR(IF($B123&lt;&gt;"",($F122+$E$2+$G123)*(1-'[1]asv | data'!$F$26/12),0),"")</f>
        <v>11778.168262769208</v>
      </c>
      <c r="G123" s="27">
        <f>IFERROR(IF($B123&lt;&gt;"",$F122*(1+'[1]asv | data'!$B$30/12)-$F122,0),"")</f>
        <v>19.456369655767048</v>
      </c>
      <c r="H123" s="27">
        <f>IFERROR(IF($B123&lt;&gt;"",($F122+$E$2+$G123)-($F122+$E$2+$G123)*(1-'[1]asv | data'!$F$26/12),0),"")</f>
        <v>10.609900346804352</v>
      </c>
      <c r="I123" s="26">
        <f>IFERROR(IF($B123&lt;&gt;"",($I122+$E$2+$J123)*(1-'[1]asv | data'!$F$26/12),0),"")</f>
        <v>13021.239695179882</v>
      </c>
      <c r="J123" s="27">
        <f>IFERROR(IF($B123&lt;&gt;"",$I122*(1+'[1]asv | data'!$B$32/12)-$I122,0),"")</f>
        <v>42.981625806016382</v>
      </c>
      <c r="K123" s="27">
        <f>IFERROR(IF($B123&lt;&gt;"",($I122+$E$2+$J123)-($I122+$E$2+$J123)*(1-'[1]asv | data'!$F$26/12),0),"")</f>
        <v>11.72967243084895</v>
      </c>
      <c r="L123" s="26">
        <f>IFERROR(IF($B123&lt;&gt;"",($L122+$E$2+$M123)*(1-'[1]asv | data'!$F$26/12),0),"")</f>
        <v>14439.021241972505</v>
      </c>
      <c r="M123" s="27">
        <f>IFERROR(IF($B123&lt;&gt;"",$L122*(1+'[1]asv | data'!$B$34/12)-$L122,0),"")</f>
        <v>71.425512772302682</v>
      </c>
      <c r="N123" s="27">
        <f>IFERROR(IF($B123&lt;&gt;"",($L122+$E$2+$M123)-($L122+$E$2+$M123)*(1-'[1]asv | data'!$F$26/12),0),"")</f>
        <v>13.006825260510595</v>
      </c>
      <c r="O123" s="26">
        <f>IFERROR(IF(B123&lt;&gt;"",IF(Q122&gt;=$I$2,+O122+P123,+O122+'[1]asv | data'!$F$21+P123),""),"")</f>
        <v>13293.796300984281</v>
      </c>
      <c r="P123" s="27">
        <f>IFERROR(IF($B123&lt;&gt;"",IF(Q123&gt;=$I$2,O122*(1+'[1]asv | simul'!$B$18/12)-O122,$O122*(1+'[1]asv | simul'!$B$18/12)-$O122),""),"")</f>
        <v>26.334922756455853</v>
      </c>
      <c r="Q123" s="27">
        <f>IFERROR(IF(Q122+'[1]asv | data'!$F$21&gt;=$I$2,$I$2,+Q122+'[1]asv | data'!$F$21),"")</f>
        <v>11800</v>
      </c>
    </row>
    <row r="124" spans="2:17" ht="21" customHeight="1" x14ac:dyDescent="0.35">
      <c r="B124" s="25">
        <v>118</v>
      </c>
      <c r="C124" s="26">
        <f>IFERROR(IF($B124&lt;&gt;"",($C123+$E$2+$D124)*(1-'[1]asv | data'!$F$26/12),0),"")</f>
        <v>13491.745669025897</v>
      </c>
      <c r="D124" s="27">
        <f>IFERROR(IF($B124&lt;&gt;"",$C123*(1+'[1]asv | data'!$F$22/12)-$C123,0),"")</f>
        <v>50.093645747021583</v>
      </c>
      <c r="E124" s="27">
        <f>IFERROR(IF($B124&lt;&gt;"",($C123+$E$2+$D124)-($C123+$E$2+$D124)*(1-'[1]asv | data'!$F$26/12),0),"")</f>
        <v>12.153509260457213</v>
      </c>
      <c r="F124" s="26">
        <f>IFERROR(IF($B124&lt;&gt;"",($F123+$E$2+$G124)*(1-'[1]asv | data'!$F$26/12),0),"")</f>
        <v>11882.594574518269</v>
      </c>
      <c r="G124" s="27">
        <f>IFERROR(IF($B124&lt;&gt;"",$F123*(1+'[1]asv | data'!$B$30/12)-$F123,0),"")</f>
        <v>19.630280437948386</v>
      </c>
      <c r="H124" s="27">
        <f>IFERROR(IF($B124&lt;&gt;"",($F123+$E$2+$G124)-($F123+$E$2+$G124)*(1-'[1]asv | data'!$F$26/12),0),"")</f>
        <v>10.703968688887471</v>
      </c>
      <c r="I124" s="26">
        <f>IFERROR(IF($B124&lt;&gt;"",($I123+$E$2+$J124)*(1-'[1]asv | data'!$F$26/12),0),"")</f>
        <v>13148.299698052402</v>
      </c>
      <c r="J124" s="27">
        <f>IFERROR(IF($B124&lt;&gt;"",$I123*(1+'[1]asv | data'!$B$32/12)-$I123,0),"")</f>
        <v>43.404132317267795</v>
      </c>
      <c r="K124" s="27">
        <f>IFERROR(IF($B124&lt;&gt;"",($I123+$E$2+$J124)-($I123+$E$2+$J124)*(1-'[1]asv | data'!$F$26/12),0),"")</f>
        <v>11.844129444747523</v>
      </c>
      <c r="L124" s="26">
        <f>IFERROR(IF($B124&lt;&gt;"",($L123+$E$2+$M124)*(1-'[1]asv | data'!$F$26/12),0),"")</f>
        <v>14593.570303469001</v>
      </c>
      <c r="M124" s="27">
        <f>IFERROR(IF($B124&lt;&gt;"",$L123*(1+'[1]asv | data'!$B$34/12)-$L123,0),"")</f>
        <v>72.195106209861478</v>
      </c>
      <c r="N124" s="27">
        <f>IFERROR(IF($B124&lt;&gt;"",($L123+$E$2+$M124)-($L123+$E$2+$M124)*(1-'[1]asv | data'!$F$26/12),0),"")</f>
        <v>13.146044713364972</v>
      </c>
      <c r="O124" s="26">
        <f>IFERROR(IF(B124&lt;&gt;"",IF(Q123&gt;=$I$2,+O123+P124,+O123+'[1]asv | data'!$F$21+P124),""),"")</f>
        <v>13420.38389358625</v>
      </c>
      <c r="P124" s="27">
        <f>IFERROR(IF($B124&lt;&gt;"",IF(Q124&gt;=$I$2,O123*(1+'[1]asv | simul'!$B$18/12)-O123,$O123*(1+'[1]asv | simul'!$B$18/12)-$O123),""),"")</f>
        <v>26.587592601968936</v>
      </c>
      <c r="Q124" s="27">
        <f>IFERROR(IF(Q123+'[1]asv | data'!$F$21&gt;=$I$2,$I$2,+Q123+'[1]asv | data'!$F$21),"")</f>
        <v>11900</v>
      </c>
    </row>
    <row r="125" spans="2:17" ht="21" customHeight="1" x14ac:dyDescent="0.35">
      <c r="B125" s="35">
        <v>119</v>
      </c>
      <c r="C125" s="26">
        <f>IFERROR(IF($B125&lt;&gt;"",($C124+$E$2+$D125)*(1-'[1]asv | data'!$F$26/12),0),"")</f>
        <v>13625.565659540987</v>
      </c>
      <c r="D125" s="27">
        <f>IFERROR(IF($B125&lt;&gt;"",$C124*(1+'[1]asv | data'!$F$22/12)-$C124,0),"")</f>
        <v>50.594046258845992</v>
      </c>
      <c r="E125" s="27">
        <f>IFERROR(IF($B125&lt;&gt;"",($C124+$E$2+$D125)-($C124+$E$2+$D125)*(1-'[1]asv | data'!$F$26/12),0),"")</f>
        <v>12.274055743755525</v>
      </c>
      <c r="F125" s="26">
        <f>IFERROR(IF($B125&lt;&gt;"",($F124+$E$2+$G125)*(1-'[1]asv | data'!$F$26/12),0),"")</f>
        <v>11987.100789800204</v>
      </c>
      <c r="G125" s="27">
        <f>IFERROR(IF($B125&lt;&gt;"",$F124*(1+'[1]asv | data'!$B$30/12)-$F124,0),"")</f>
        <v>19.804324290864315</v>
      </c>
      <c r="H125" s="27">
        <f>IFERROR(IF($B125&lt;&gt;"",($F124+$E$2+$G125)-($F124+$E$2+$G125)*(1-'[1]asv | data'!$F$26/12),0),"")</f>
        <v>10.798109008928805</v>
      </c>
      <c r="I125" s="26">
        <f>IFERROR(IF($B125&lt;&gt;"",($I124+$E$2+$J125)*(1-'[1]asv | data'!$F$26/12),0),"")</f>
        <v>13275.668499085235</v>
      </c>
      <c r="J125" s="27">
        <f>IFERROR(IF($B125&lt;&gt;"",$I124*(1+'[1]asv | data'!$B$32/12)-$I124,0),"")</f>
        <v>43.827665660175626</v>
      </c>
      <c r="K125" s="27">
        <f>IFERROR(IF($B125&lt;&gt;"",($I124+$E$2+$J125)-($I124+$E$2+$J125)*(1-'[1]asv | data'!$F$26/12),0),"")</f>
        <v>11.958864627342336</v>
      </c>
      <c r="L125" s="26">
        <f>IFERROR(IF($B125&lt;&gt;"",($L124+$E$2+$M125)*(1-'[1]asv | data'!$F$26/12),0),"")</f>
        <v>14748.752320646858</v>
      </c>
      <c r="M125" s="27">
        <f>IFERROR(IF($B125&lt;&gt;"",$L124*(1+'[1]asv | data'!$B$34/12)-$L124,0),"")</f>
        <v>72.967851517343661</v>
      </c>
      <c r="N125" s="27">
        <f>IFERROR(IF($B125&lt;&gt;"",($L124+$E$2+$M125)-($L124+$E$2+$M125)*(1-'[1]asv | data'!$F$26/12),0),"")</f>
        <v>13.285834339487337</v>
      </c>
      <c r="O125" s="26">
        <f>IFERROR(IF(B125&lt;&gt;"",IF(Q124&gt;=$I$2,+O124+P125,+O124+'[1]asv | data'!$F$21+P125),""),"")</f>
        <v>13547.224661373422</v>
      </c>
      <c r="P125" s="27">
        <f>IFERROR(IF($B125&lt;&gt;"",IF(Q125&gt;=$I$2,O124*(1+'[1]asv | simul'!$B$18/12)-O124,$O124*(1+'[1]asv | simul'!$B$18/12)-$O124),""),"")</f>
        <v>26.840767787172808</v>
      </c>
      <c r="Q125" s="27">
        <f>IFERROR(IF(Q124+'[1]asv | data'!$F$21&gt;=$I$2,$I$2,+Q124+'[1]asv | data'!$F$21),"")</f>
        <v>12000</v>
      </c>
    </row>
    <row r="126" spans="2:17" ht="21" customHeight="1" x14ac:dyDescent="0.35">
      <c r="B126" s="36">
        <v>120</v>
      </c>
      <c r="C126" s="26">
        <f>IFERROR(IF($B126&lt;&gt;"",($C125+$E$2+$D126)*(1-'[1]asv | data'!$F$26/12),0),"")</f>
        <v>13759.766585386576</v>
      </c>
      <c r="D126" s="27">
        <f>IFERROR(IF($B126&lt;&gt;"",$C125*(1+'[1]asv | data'!$F$22/12)-$C125,0),"")</f>
        <v>51.095871223276845</v>
      </c>
      <c r="E126" s="27">
        <f>IFERROR(IF($B126&lt;&gt;"",($C125+$E$2+$D126)-($C125+$E$2+$D126)*(1-'[1]asv | data'!$F$26/12),0),"")</f>
        <v>12.394945377687691</v>
      </c>
      <c r="F126" s="26">
        <f>IFERROR(IF($B126&lt;&gt;"",($F125+$E$2+$G126)*(1-'[1]asv | data'!$F$26/12),0),"")</f>
        <v>12091.686969754533</v>
      </c>
      <c r="G126" s="27">
        <f>IFERROR(IF($B126&lt;&gt;"",$F125*(1+'[1]asv | data'!$B$30/12)-$F125,0),"")</f>
        <v>19.978501316334587</v>
      </c>
      <c r="H126" s="27">
        <f>IFERROR(IF($B126&lt;&gt;"",($F125+$E$2+$G126)-($F125+$E$2+$G126)*(1-'[1]asv | data'!$F$26/12),0),"")</f>
        <v>10.892321362005532</v>
      </c>
      <c r="I126" s="26">
        <f>IFERROR(IF($B126&lt;&gt;"",($I125+$E$2+$J126)*(1-'[1]asv | data'!$F$26/12),0),"")</f>
        <v>13403.346848760848</v>
      </c>
      <c r="J126" s="27">
        <f>IFERROR(IF($B126&lt;&gt;"",$I125*(1+'[1]asv | data'!$B$32/12)-$I125,0),"")</f>
        <v>44.252228330286016</v>
      </c>
      <c r="K126" s="27">
        <f>IFERROR(IF($B126&lt;&gt;"",($I125+$E$2+$J126)-($I125+$E$2+$J126)*(1-'[1]asv | data'!$F$26/12),0),"")</f>
        <v>12.073878654673535</v>
      </c>
      <c r="L126" s="26">
        <f>IFERROR(IF($B126&lt;&gt;"",($L125+$E$2+$M126)*(1-'[1]asv | data'!$F$26/12),0),"")</f>
        <v>14904.569885776065</v>
      </c>
      <c r="M126" s="27">
        <f>IFERROR(IF($B126&lt;&gt;"",$L125*(1+'[1]asv | data'!$B$34/12)-$L125,0),"")</f>
        <v>73.743761603232997</v>
      </c>
      <c r="N126" s="27">
        <f>IFERROR(IF($B126&lt;&gt;"",($L125+$E$2+$M126)-($L125+$E$2+$M126)*(1-'[1]asv | data'!$F$26/12),0),"")</f>
        <v>13.426196474025346</v>
      </c>
      <c r="O126" s="26">
        <f>IFERROR(IF(B126&lt;&gt;"",IF(Q125&gt;=$I$2,+O125+P126,+O125+'[1]asv | data'!$F$21+P126),""),"")</f>
        <v>13674.319110696169</v>
      </c>
      <c r="P126" s="27">
        <f>IFERROR(IF($B126&lt;&gt;"",IF(Q126&gt;=$I$2,O125*(1+'[1]asv | simul'!$B$18/12)-O125,$O125*(1+'[1]asv | simul'!$B$18/12)-$O125),""),"")</f>
        <v>27.094449322747096</v>
      </c>
      <c r="Q126" s="27">
        <f>IFERROR(IF(Q125+'[1]asv | data'!$F$21&gt;=$I$2,$I$2,+Q125+'[1]asv | data'!$F$21),"")</f>
        <v>12100</v>
      </c>
    </row>
    <row r="127" spans="2:17" ht="21" customHeight="1" x14ac:dyDescent="0.35">
      <c r="B127" s="36"/>
      <c r="C127" s="26">
        <f>IFERROR(IF($B127&lt;&gt;"",($C126+$E$2+$D127)*(1-'[1]asv | data'!$F$26/12),0),"")</f>
        <v>0</v>
      </c>
      <c r="D127" s="27">
        <f>IFERROR(IF($B127&lt;&gt;"",$C126*(1+'[1]asv | data'!$F$22/12)-$C126,0),"")</f>
        <v>0</v>
      </c>
      <c r="E127" s="27">
        <f>IFERROR(IF($B127&lt;&gt;"",($C126+$E$2+$D127)-($C126+$E$2+$D127)*(1-'[1]asv | data'!$F$26/12),0),"")</f>
        <v>0</v>
      </c>
      <c r="F127" s="26">
        <f>IFERROR(IF($B127&lt;&gt;"",($F126+$E$2+$G127)*(1-'[1]asv | data'!$F$26/12),0),"")</f>
        <v>0</v>
      </c>
      <c r="G127" s="27">
        <f>IFERROR(IF($B127&lt;&gt;"",$F126*(1+'[1]asv | data'!$B$30/12)-$F126,0),"")</f>
        <v>0</v>
      </c>
      <c r="H127" s="27">
        <f>IFERROR(IF($B127&lt;&gt;"",($F126+$E$2+$G127)-($F126+$E$2+$G127)*(1-'[1]asv | data'!$F$26/12),0),"")</f>
        <v>0</v>
      </c>
      <c r="I127" s="26">
        <f>IFERROR(IF($B127&lt;&gt;"",($I126+$E$2+$J127)*(1-'[1]asv | data'!$F$26/12),0),"")</f>
        <v>0</v>
      </c>
      <c r="J127" s="27">
        <f>IFERROR(IF($B127&lt;&gt;"",$I126*(1+'[1]asv | data'!$B$32/12)-$I126,0),"")</f>
        <v>0</v>
      </c>
      <c r="K127" s="27">
        <f>IFERROR(IF($B127&lt;&gt;"",($I126+$E$2+$J127)-($I126+$E$2+$J127)*(1-'[1]asv | data'!$F$26/12),0),"")</f>
        <v>0</v>
      </c>
      <c r="L127" s="26">
        <f>IFERROR(IF($B127&lt;&gt;"",($L126+$E$2+$M127)*(1-'[1]asv | data'!$F$26/12),0),"")</f>
        <v>0</v>
      </c>
      <c r="M127" s="27">
        <f>IFERROR(IF($B127&lt;&gt;"",$L126*(1+'[1]asv | data'!$B$34/12)-$L126,0),"")</f>
        <v>0</v>
      </c>
      <c r="N127" s="27">
        <f>IFERROR(IF($B127&lt;&gt;"",($L126+$E$2+$M127)-($L126+$E$2+$M127)*(1-'[1]asv | data'!$F$26/12),0),"")</f>
        <v>0</v>
      </c>
      <c r="O127" s="26" t="str">
        <f>IFERROR(IF(B127&lt;&gt;"",IF(Q126&gt;=$I$2,+O126+P127,+O126+'[1]asv | data'!$F$21+P127),""),"")</f>
        <v/>
      </c>
      <c r="P127" s="27" t="str">
        <f>IFERROR(IF($B127&lt;&gt;"",IF(Q127&gt;=$I$2,O126*(1+'[1]asv | simul'!$B$18/12)-O126,$O126*(1+'[1]asv | simul'!$B$18/12)-$O126),""),"")</f>
        <v/>
      </c>
      <c r="Q127" s="27">
        <f>IFERROR(IF(Q126+'[1]asv | data'!$F$21&gt;=$I$2,$I$2,+Q126+'[1]asv | data'!$F$21),"")</f>
        <v>12200</v>
      </c>
    </row>
    <row r="128" spans="2:17" ht="21" customHeight="1" x14ac:dyDescent="0.35">
      <c r="B128" s="36"/>
      <c r="C128" s="26">
        <f>IFERROR(IF($B128&lt;&gt;"",($C127+$E$2+$D128)*(1-'[1]asv | data'!$F$26/12),0),"")</f>
        <v>0</v>
      </c>
      <c r="D128" s="27">
        <f>IFERROR(IF($B128&lt;&gt;"",$C127*(1+'[1]asv | data'!$F$22/12)-$C127,0),"")</f>
        <v>0</v>
      </c>
      <c r="E128" s="27">
        <f>IFERROR(IF($B128&lt;&gt;"",($C127+$E$2+$D128)-($C127+$E$2+$D128)*(1-'[1]asv | data'!$F$26/12),0),"")</f>
        <v>0</v>
      </c>
      <c r="F128" s="26">
        <f>IFERROR(IF($B128&lt;&gt;"",($F127+$E$2+$G128)*(1-'[1]asv | data'!$F$26/12),0),"")</f>
        <v>0</v>
      </c>
      <c r="G128" s="27">
        <f>IFERROR(IF($B128&lt;&gt;"",$F127*(1+'[1]asv | data'!$B$30/12)-$F127,0),"")</f>
        <v>0</v>
      </c>
      <c r="H128" s="27">
        <f>IFERROR(IF($B128&lt;&gt;"",($F127+$E$2+$G128)-($F127+$E$2+$G128)*(1-'[1]asv | data'!$F$26/12),0),"")</f>
        <v>0</v>
      </c>
      <c r="I128" s="26">
        <f>IFERROR(IF($B128&lt;&gt;"",($I127+$E$2+$J128)*(1-'[1]asv | data'!$F$26/12),0),"")</f>
        <v>0</v>
      </c>
      <c r="J128" s="27">
        <f>IFERROR(IF($B128&lt;&gt;"",$I127*(1+'[1]asv | data'!$B$32/12)-$I127,0),"")</f>
        <v>0</v>
      </c>
      <c r="K128" s="27">
        <f>IFERROR(IF($B128&lt;&gt;"",($I127+$E$2+$J128)-($I127+$E$2+$J128)*(1-'[1]asv | data'!$F$26/12),0),"")</f>
        <v>0</v>
      </c>
      <c r="L128" s="26">
        <f>IFERROR(IF($B128&lt;&gt;"",($L127+$E$2+$M128)*(1-'[1]asv | data'!$F$26/12),0),"")</f>
        <v>0</v>
      </c>
      <c r="M128" s="27">
        <f>IFERROR(IF($B128&lt;&gt;"",$L127*(1+'[1]asv | data'!$B$34/12)-$L127,0),"")</f>
        <v>0</v>
      </c>
      <c r="N128" s="27">
        <f>IFERROR(IF($B128&lt;&gt;"",($L127+$E$2+$M128)-($L127+$E$2+$M128)*(1-'[1]asv | data'!$F$26/12),0),"")</f>
        <v>0</v>
      </c>
      <c r="O128" s="26" t="str">
        <f>IFERROR(IF(B128&lt;&gt;"",IF(Q127&gt;=$I$2,+O127+P128,+O127+'[1]asv | data'!$F$21+P128),""),"")</f>
        <v/>
      </c>
      <c r="P128" s="27" t="str">
        <f>IFERROR(IF($B128&lt;&gt;"",IF(Q128&gt;=$I$2,O127*(1+'[1]asv | simul'!$B$18/12)-O127,$O127*(1+'[1]asv | simul'!$B$18/12)-$O127),""),"")</f>
        <v/>
      </c>
      <c r="Q128" s="27">
        <f>IFERROR(IF(Q127+'[1]asv | data'!$F$21&gt;=$I$2,$I$2,+Q127+'[1]asv | data'!$F$21),"")</f>
        <v>12300</v>
      </c>
    </row>
    <row r="129" spans="2:17" ht="21" customHeight="1" x14ac:dyDescent="0.35">
      <c r="B129" s="36"/>
      <c r="C129" s="26">
        <f>IFERROR(IF($B129&lt;&gt;"",($C128+$E$2+$D129)*(1-'[1]asv | data'!$F$26/12),0),"")</f>
        <v>0</v>
      </c>
      <c r="D129" s="27">
        <f>IFERROR(IF($B129&lt;&gt;"",$C128*(1+'[1]asv | data'!$F$22/12)-$C128,0),"")</f>
        <v>0</v>
      </c>
      <c r="E129" s="27">
        <f>IFERROR(IF($B129&lt;&gt;"",($C128+$E$2+$D129)-($C128+$E$2+$D129)*(1-'[1]asv | data'!$F$26/12),0),"")</f>
        <v>0</v>
      </c>
      <c r="F129" s="26">
        <f>IFERROR(IF($B129&lt;&gt;"",($F128+$E$2+$G129)*(1-'[1]asv | data'!$F$26/12),0),"")</f>
        <v>0</v>
      </c>
      <c r="G129" s="27">
        <f>IFERROR(IF($B129&lt;&gt;"",$F128*(1+'[1]asv | data'!$B$30/12)-$F128,0),"")</f>
        <v>0</v>
      </c>
      <c r="H129" s="27">
        <f>IFERROR(IF($B129&lt;&gt;"",($F128+$E$2+$G129)-($F128+$E$2+$G129)*(1-'[1]asv | data'!$F$26/12),0),"")</f>
        <v>0</v>
      </c>
      <c r="I129" s="26">
        <f>IFERROR(IF($B129&lt;&gt;"",($I128+$E$2+$J129)*(1-'[1]asv | data'!$F$26/12),0),"")</f>
        <v>0</v>
      </c>
      <c r="J129" s="27">
        <f>IFERROR(IF($B129&lt;&gt;"",$I128*(1+'[1]asv | data'!$B$32/12)-$I128,0),"")</f>
        <v>0</v>
      </c>
      <c r="K129" s="27">
        <f>IFERROR(IF($B129&lt;&gt;"",($I128+$E$2+$J129)-($I128+$E$2+$J129)*(1-'[1]asv | data'!$F$26/12),0),"")</f>
        <v>0</v>
      </c>
      <c r="L129" s="26">
        <f>IFERROR(IF($B129&lt;&gt;"",($L128+$E$2+$M129)*(1-'[1]asv | data'!$F$26/12),0),"")</f>
        <v>0</v>
      </c>
      <c r="M129" s="27">
        <f>IFERROR(IF($B129&lt;&gt;"",$L128*(1+'[1]asv | data'!$B$34/12)-$L128,0),"")</f>
        <v>0</v>
      </c>
      <c r="N129" s="27">
        <f>IFERROR(IF($B129&lt;&gt;"",($L128+$E$2+$M129)-($L128+$E$2+$M129)*(1-'[1]asv | data'!$F$26/12),0),"")</f>
        <v>0</v>
      </c>
      <c r="O129" s="26" t="str">
        <f>IFERROR(IF(B129&lt;&gt;"",IF(Q128&gt;=$I$2,+O128+P129,+O128+'[1]asv | data'!$F$21+P129),""),"")</f>
        <v/>
      </c>
      <c r="P129" s="27" t="str">
        <f>IFERROR(IF($B129&lt;&gt;"",IF(Q129&gt;=$I$2,O128*(1+'[1]asv | simul'!$B$18/12)-O128,$O128*(1+'[1]asv | simul'!$B$18/12)-$O128),""),"")</f>
        <v/>
      </c>
      <c r="Q129" s="27">
        <f>IFERROR(IF(Q128+'[1]asv | data'!$F$21&gt;=$I$2,$I$2,+Q128+'[1]asv | data'!$F$21),"")</f>
        <v>12400</v>
      </c>
    </row>
    <row r="130" spans="2:17" ht="21" customHeight="1" x14ac:dyDescent="0.35">
      <c r="B130" s="36"/>
      <c r="C130" s="26">
        <f>IFERROR(IF($B130&lt;&gt;"",($C129+$E$2+$D130)*(1-'[1]asv | data'!$F$26/12),0),"")</f>
        <v>0</v>
      </c>
      <c r="D130" s="27">
        <f>IFERROR(IF($B130&lt;&gt;"",$C129*(1+'[1]asv | data'!$F$22/12)-$C129,0),"")</f>
        <v>0</v>
      </c>
      <c r="E130" s="27">
        <f>IFERROR(IF($B130&lt;&gt;"",($C129+$E$2+$D130)-($C129+$E$2+$D130)*(1-'[1]asv | data'!$F$26/12),0),"")</f>
        <v>0</v>
      </c>
      <c r="F130" s="26">
        <f>IFERROR(IF($B130&lt;&gt;"",($F129+$E$2+$G130)*(1-'[1]asv | data'!$F$26/12),0),"")</f>
        <v>0</v>
      </c>
      <c r="G130" s="27">
        <f>IFERROR(IF($B130&lt;&gt;"",$F129*(1+'[1]asv | data'!$B$30/12)-$F129,0),"")</f>
        <v>0</v>
      </c>
      <c r="H130" s="27">
        <f>IFERROR(IF($B130&lt;&gt;"",($F129+$E$2+$G130)-($F129+$E$2+$G130)*(1-'[1]asv | data'!$F$26/12),0),"")</f>
        <v>0</v>
      </c>
      <c r="I130" s="26">
        <f>IFERROR(IF($B130&lt;&gt;"",($I129+$E$2+$J130)*(1-'[1]asv | data'!$F$26/12),0),"")</f>
        <v>0</v>
      </c>
      <c r="J130" s="27">
        <f>IFERROR(IF($B130&lt;&gt;"",$I129*(1+'[1]asv | data'!$B$32/12)-$I129,0),"")</f>
        <v>0</v>
      </c>
      <c r="K130" s="27">
        <f>IFERROR(IF($B130&lt;&gt;"",($I129+$E$2+$J130)-($I129+$E$2+$J130)*(1-'[1]asv | data'!$F$26/12),0),"")</f>
        <v>0</v>
      </c>
      <c r="L130" s="26">
        <f>IFERROR(IF($B130&lt;&gt;"",($L129+$E$2+$M130)*(1-'[1]asv | data'!$F$26/12),0),"")</f>
        <v>0</v>
      </c>
      <c r="M130" s="27">
        <f>IFERROR(IF($B130&lt;&gt;"",$L129*(1+'[1]asv | data'!$B$34/12)-$L129,0),"")</f>
        <v>0</v>
      </c>
      <c r="N130" s="27">
        <f>IFERROR(IF($B130&lt;&gt;"",($L129+$E$2+$M130)-($L129+$E$2+$M130)*(1-'[1]asv | data'!$F$26/12),0),"")</f>
        <v>0</v>
      </c>
      <c r="O130" s="26" t="str">
        <f>IFERROR(IF(B130&lt;&gt;"",IF(Q129&gt;=$I$2,+O129+P130,+O129+'[1]asv | data'!$F$21+P130),""),"")</f>
        <v/>
      </c>
      <c r="P130" s="27" t="str">
        <f>IFERROR(IF($B130&lt;&gt;"",IF(Q130&gt;=$I$2,O129*(1+'[1]asv | simul'!$B$18/12)-O129,$O129*(1+'[1]asv | simul'!$B$18/12)-$O129),""),"")</f>
        <v/>
      </c>
      <c r="Q130" s="27">
        <f>IFERROR(IF(Q129+'[1]asv | data'!$F$21&gt;=$I$2,$I$2,+Q129+'[1]asv | data'!$F$21),"")</f>
        <v>12500</v>
      </c>
    </row>
    <row r="131" spans="2:17" ht="21" customHeight="1" x14ac:dyDescent="0.35">
      <c r="B131" s="36"/>
      <c r="C131" s="26">
        <f>IFERROR(IF($B131&lt;&gt;"",($C130+$E$2+$D131)*(1-'[1]asv | data'!$F$26/12),0),"")</f>
        <v>0</v>
      </c>
      <c r="D131" s="27">
        <f>IFERROR(IF($B131&lt;&gt;"",$C130*(1+'[1]asv | data'!$F$22/12)-$C130,0),"")</f>
        <v>0</v>
      </c>
      <c r="E131" s="27">
        <f>IFERROR(IF($B131&lt;&gt;"",($C130+$E$2+$D131)-($C130+$E$2+$D131)*(1-'[1]asv | data'!$F$26/12),0),"")</f>
        <v>0</v>
      </c>
      <c r="F131" s="26">
        <f>IFERROR(IF($B131&lt;&gt;"",($F130+$E$2+$G131)*(1-'[1]asv | data'!$F$26/12),0),"")</f>
        <v>0</v>
      </c>
      <c r="G131" s="27">
        <f>IFERROR(IF($B131&lt;&gt;"",$F130*(1+'[1]asv | data'!$B$30/12)-$F130,0),"")</f>
        <v>0</v>
      </c>
      <c r="H131" s="27">
        <f>IFERROR(IF($B131&lt;&gt;"",($F130+$E$2+$G131)-($F130+$E$2+$G131)*(1-'[1]asv | data'!$F$26/12),0),"")</f>
        <v>0</v>
      </c>
      <c r="I131" s="26">
        <f>IFERROR(IF($B131&lt;&gt;"",($I130+$E$2+$J131)*(1-'[1]asv | data'!$F$26/12),0),"")</f>
        <v>0</v>
      </c>
      <c r="J131" s="27">
        <f>IFERROR(IF($B131&lt;&gt;"",$I130*(1+'[1]asv | data'!$B$32/12)-$I130,0),"")</f>
        <v>0</v>
      </c>
      <c r="K131" s="27">
        <f>IFERROR(IF($B131&lt;&gt;"",($I130+$E$2+$J131)-($I130+$E$2+$J131)*(1-'[1]asv | data'!$F$26/12),0),"")</f>
        <v>0</v>
      </c>
      <c r="L131" s="26">
        <f>IFERROR(IF($B131&lt;&gt;"",($L130+$E$2+$M131)*(1-'[1]asv | data'!$F$26/12),0),"")</f>
        <v>0</v>
      </c>
      <c r="M131" s="27">
        <f>IFERROR(IF($B131&lt;&gt;"",$L130*(1+'[1]asv | data'!$B$34/12)-$L130,0),"")</f>
        <v>0</v>
      </c>
      <c r="N131" s="27">
        <f>IFERROR(IF($B131&lt;&gt;"",($L130+$E$2+$M131)-($L130+$E$2+$M131)*(1-'[1]asv | data'!$F$26/12),0),"")</f>
        <v>0</v>
      </c>
      <c r="O131" s="26" t="str">
        <f>IFERROR(IF(B131&lt;&gt;"",IF(Q130&gt;=$I$2,+O130+P131,+O130+'[1]asv | data'!$F$21+P131),""),"")</f>
        <v/>
      </c>
      <c r="P131" s="27" t="str">
        <f>IFERROR(IF($B131&lt;&gt;"",IF(Q131&gt;=$I$2,O130*(1+'[1]asv | simul'!$B$18/12)-O130,$O130*(1+'[1]asv | simul'!$B$18/12)-$O130),""),"")</f>
        <v/>
      </c>
      <c r="Q131" s="27">
        <f>IFERROR(IF(Q130+'[1]asv | data'!$F$21&gt;=$I$2,$I$2,+Q130+'[1]asv | data'!$F$21),"")</f>
        <v>12600</v>
      </c>
    </row>
    <row r="132" spans="2:17" ht="21" customHeight="1" x14ac:dyDescent="0.35">
      <c r="B132" s="36"/>
      <c r="C132" s="26">
        <f>IFERROR(IF($B132&lt;&gt;"",($C131+$E$2+$D132)*(1-'[1]asv | data'!$F$26/12),0),"")</f>
        <v>0</v>
      </c>
      <c r="D132" s="27">
        <f>IFERROR(IF($B132&lt;&gt;"",$C131*(1+'[1]asv | data'!$F$22/12)-$C131,0),"")</f>
        <v>0</v>
      </c>
      <c r="E132" s="27">
        <f>IFERROR(IF($B132&lt;&gt;"",($C131+$E$2+$D132)-($C131+$E$2+$D132)*(1-'[1]asv | data'!$F$26/12),0),"")</f>
        <v>0</v>
      </c>
      <c r="F132" s="26">
        <f>IFERROR(IF($B132&lt;&gt;"",($F131+$E$2+$G132)*(1-'[1]asv | data'!$F$26/12),0),"")</f>
        <v>0</v>
      </c>
      <c r="G132" s="27">
        <f>IFERROR(IF($B132&lt;&gt;"",$F131*(1+'[1]asv | data'!$B$30/12)-$F131,0),"")</f>
        <v>0</v>
      </c>
      <c r="H132" s="27">
        <f>IFERROR(IF($B132&lt;&gt;"",($F131+$E$2+$G132)-($F131+$E$2+$G132)*(1-'[1]asv | data'!$F$26/12),0),"")</f>
        <v>0</v>
      </c>
      <c r="I132" s="26">
        <f>IFERROR(IF($B132&lt;&gt;"",($I131+$E$2+$J132)*(1-'[1]asv | data'!$F$26/12),0),"")</f>
        <v>0</v>
      </c>
      <c r="J132" s="27">
        <f>IFERROR(IF($B132&lt;&gt;"",$I131*(1+'[1]asv | data'!$B$32/12)-$I131,0),"")</f>
        <v>0</v>
      </c>
      <c r="K132" s="27">
        <f>IFERROR(IF($B132&lt;&gt;"",($I131+$E$2+$J132)-($I131+$E$2+$J132)*(1-'[1]asv | data'!$F$26/12),0),"")</f>
        <v>0</v>
      </c>
      <c r="L132" s="26">
        <f>IFERROR(IF($B132&lt;&gt;"",($L131+$E$2+$M132)*(1-'[1]asv | data'!$F$26/12),0),"")</f>
        <v>0</v>
      </c>
      <c r="M132" s="27">
        <f>IFERROR(IF($B132&lt;&gt;"",$L131*(1+'[1]asv | data'!$B$34/12)-$L131,0),"")</f>
        <v>0</v>
      </c>
      <c r="N132" s="27">
        <f>IFERROR(IF($B132&lt;&gt;"",($L131+$E$2+$M132)-($L131+$E$2+$M132)*(1-'[1]asv | data'!$F$26/12),0),"")</f>
        <v>0</v>
      </c>
      <c r="O132" s="26" t="str">
        <f>IFERROR(IF(B132&lt;&gt;"",IF(Q131&gt;=$I$2,+O131+P132,+O131+'[1]asv | data'!$F$21+P132),""),"")</f>
        <v/>
      </c>
      <c r="P132" s="27" t="str">
        <f>IFERROR(IF($B132&lt;&gt;"",IF(Q132&gt;=$I$2,O131*(1+'[1]asv | simul'!$B$18/12)-O131,$O131*(1+'[1]asv | simul'!$B$18/12)-$O131),""),"")</f>
        <v/>
      </c>
      <c r="Q132" s="27">
        <f>IFERROR(IF(Q131+'[1]asv | data'!$F$21&gt;=$I$2,$I$2,+Q131+'[1]asv | data'!$F$21),"")</f>
        <v>12700</v>
      </c>
    </row>
    <row r="133" spans="2:17" ht="21" customHeight="1" x14ac:dyDescent="0.35">
      <c r="B133" s="36"/>
      <c r="C133" s="26">
        <f>IFERROR(IF($B133&lt;&gt;"",($C132+$E$2+$D133)*(1-'[1]asv | data'!$F$26/12),0),"")</f>
        <v>0</v>
      </c>
      <c r="D133" s="27">
        <f>IFERROR(IF($B133&lt;&gt;"",$C132*(1+'[1]asv | data'!$F$22/12)-$C132,0),"")</f>
        <v>0</v>
      </c>
      <c r="E133" s="27">
        <f>IFERROR(IF($B133&lt;&gt;"",($C132+$E$2+$D133)-($C132+$E$2+$D133)*(1-'[1]asv | data'!$F$26/12),0),"")</f>
        <v>0</v>
      </c>
      <c r="F133" s="26">
        <f>IFERROR(IF($B133&lt;&gt;"",($F132+$E$2+$G133)*(1-'[1]asv | data'!$F$26/12),0),"")</f>
        <v>0</v>
      </c>
      <c r="G133" s="27">
        <f>IFERROR(IF($B133&lt;&gt;"",$F132*(1+'[1]asv | data'!$B$30/12)-$F132,0),"")</f>
        <v>0</v>
      </c>
      <c r="H133" s="27">
        <f>IFERROR(IF($B133&lt;&gt;"",($F132+$E$2+$G133)-($F132+$E$2+$G133)*(1-'[1]asv | data'!$F$26/12),0),"")</f>
        <v>0</v>
      </c>
      <c r="I133" s="26">
        <f>IFERROR(IF($B133&lt;&gt;"",($I132+$E$2+$J133)*(1-'[1]asv | data'!$F$26/12),0),"")</f>
        <v>0</v>
      </c>
      <c r="J133" s="27">
        <f>IFERROR(IF($B133&lt;&gt;"",$I132*(1+'[1]asv | data'!$B$32/12)-$I132,0),"")</f>
        <v>0</v>
      </c>
      <c r="K133" s="27">
        <f>IFERROR(IF($B133&lt;&gt;"",($I132+$E$2+$J133)-($I132+$E$2+$J133)*(1-'[1]asv | data'!$F$26/12),0),"")</f>
        <v>0</v>
      </c>
      <c r="L133" s="26">
        <f>IFERROR(IF($B133&lt;&gt;"",($L132+$E$2+$M133)*(1-'[1]asv | data'!$F$26/12),0),"")</f>
        <v>0</v>
      </c>
      <c r="M133" s="27">
        <f>IFERROR(IF($B133&lt;&gt;"",$L132*(1+'[1]asv | data'!$B$34/12)-$L132,0),"")</f>
        <v>0</v>
      </c>
      <c r="N133" s="27">
        <f>IFERROR(IF($B133&lt;&gt;"",($L132+$E$2+$M133)-($L132+$E$2+$M133)*(1-'[1]asv | data'!$F$26/12),0),"")</f>
        <v>0</v>
      </c>
      <c r="O133" s="26" t="str">
        <f>IFERROR(IF(B133&lt;&gt;"",IF(Q132&gt;=$I$2,+O132+P133,+O132+'[1]asv | data'!$F$21+P133),""),"")</f>
        <v/>
      </c>
      <c r="P133" s="27" t="str">
        <f>IFERROR(IF($B133&lt;&gt;"",IF(Q133&gt;=$I$2,O132*(1+'[1]asv | simul'!$B$18/12)-O132,$O132*(1+'[1]asv | simul'!$B$18/12)-$O132),""),"")</f>
        <v/>
      </c>
      <c r="Q133" s="27">
        <f>IFERROR(IF(Q132+'[1]asv | data'!$F$21&gt;=$I$2,$I$2,+Q132+'[1]asv | data'!$F$21),"")</f>
        <v>12800</v>
      </c>
    </row>
    <row r="134" spans="2:17" ht="21" customHeight="1" x14ac:dyDescent="0.35">
      <c r="B134" s="36"/>
      <c r="C134" s="26">
        <f>IFERROR(IF($B134&lt;&gt;"",($C133+$E$2+$D134)*(1-'[1]asv | data'!$F$26/12),0),"")</f>
        <v>0</v>
      </c>
      <c r="D134" s="27">
        <f>IFERROR(IF($B134&lt;&gt;"",$C133*(1+'[1]asv | data'!$F$22/12)-$C133,0),"")</f>
        <v>0</v>
      </c>
      <c r="E134" s="27">
        <f>IFERROR(IF($B134&lt;&gt;"",($C133+$E$2+$D134)-($C133+$E$2+$D134)*(1-'[1]asv | data'!$F$26/12),0),"")</f>
        <v>0</v>
      </c>
      <c r="F134" s="26">
        <f>IFERROR(IF($B134&lt;&gt;"",($F133+$E$2+$G134)*(1-'[1]asv | data'!$F$26/12),0),"")</f>
        <v>0</v>
      </c>
      <c r="G134" s="27">
        <f>IFERROR(IF($B134&lt;&gt;"",$F133*(1+'[1]asv | data'!$B$30/12)-$F133,0),"")</f>
        <v>0</v>
      </c>
      <c r="H134" s="27">
        <f>IFERROR(IF($B134&lt;&gt;"",($F133+$E$2+$G134)-($F133+$E$2+$G134)*(1-'[1]asv | data'!$F$26/12),0),"")</f>
        <v>0</v>
      </c>
      <c r="I134" s="26">
        <f>IFERROR(IF($B134&lt;&gt;"",($I133+$E$2+$J134)*(1-'[1]asv | data'!$F$26/12),0),"")</f>
        <v>0</v>
      </c>
      <c r="J134" s="27">
        <f>IFERROR(IF($B134&lt;&gt;"",$I133*(1+'[1]asv | data'!$B$32/12)-$I133,0),"")</f>
        <v>0</v>
      </c>
      <c r="K134" s="27">
        <f>IFERROR(IF($B134&lt;&gt;"",($I133+$E$2+$J134)-($I133+$E$2+$J134)*(1-'[1]asv | data'!$F$26/12),0),"")</f>
        <v>0</v>
      </c>
      <c r="L134" s="26">
        <f>IFERROR(IF($B134&lt;&gt;"",($L133+$E$2+$M134)*(1-'[1]asv | data'!$F$26/12),0),"")</f>
        <v>0</v>
      </c>
      <c r="M134" s="27">
        <f>IFERROR(IF($B134&lt;&gt;"",$L133*(1+'[1]asv | data'!$B$34/12)-$L133,0),"")</f>
        <v>0</v>
      </c>
      <c r="N134" s="27">
        <f>IFERROR(IF($B134&lt;&gt;"",($L133+$E$2+$M134)-($L133+$E$2+$M134)*(1-'[1]asv | data'!$F$26/12),0),"")</f>
        <v>0</v>
      </c>
      <c r="O134" s="26" t="str">
        <f>IFERROR(IF(B134&lt;&gt;"",IF(Q133&gt;=$I$2,+O133+P134,+O133+'[1]asv | data'!$F$21+P134),""),"")</f>
        <v/>
      </c>
      <c r="P134" s="27" t="str">
        <f>IFERROR(IF($B134&lt;&gt;"",IF(Q134&gt;=$I$2,O133*(1+'[1]asv | simul'!$B$18/12)-O133,$O133*(1+'[1]asv | simul'!$B$18/12)-$O133),""),"")</f>
        <v/>
      </c>
      <c r="Q134" s="27">
        <f>IFERROR(IF(Q133+'[1]asv | data'!$F$21&gt;=$I$2,$I$2,+Q133+'[1]asv | data'!$F$21),"")</f>
        <v>12900</v>
      </c>
    </row>
    <row r="135" spans="2:17" ht="21" customHeight="1" x14ac:dyDescent="0.35">
      <c r="B135" s="36"/>
      <c r="C135" s="26">
        <f>IFERROR(IF($B135&lt;&gt;"",($C134+$E$2+$D135)*(1-'[1]asv | data'!$F$26/12),0),"")</f>
        <v>0</v>
      </c>
      <c r="D135" s="27">
        <f>IFERROR(IF($B135&lt;&gt;"",$C134*(1+'[1]asv | data'!$F$22/12)-$C134,0),"")</f>
        <v>0</v>
      </c>
      <c r="E135" s="27">
        <f>IFERROR(IF($B135&lt;&gt;"",($C134+$E$2+$D135)-($C134+$E$2+$D135)*(1-'[1]asv | data'!$F$26/12),0),"")</f>
        <v>0</v>
      </c>
      <c r="F135" s="26">
        <f>IFERROR(IF($B135&lt;&gt;"",($F134+$E$2+$G135)*(1-'[1]asv | data'!$F$26/12),0),"")</f>
        <v>0</v>
      </c>
      <c r="G135" s="27">
        <f>IFERROR(IF($B135&lt;&gt;"",$F134*(1+'[1]asv | data'!$B$30/12)-$F134,0),"")</f>
        <v>0</v>
      </c>
      <c r="H135" s="27">
        <f>IFERROR(IF($B135&lt;&gt;"",($F134+$E$2+$G135)-($F134+$E$2+$G135)*(1-'[1]asv | data'!$F$26/12),0),"")</f>
        <v>0</v>
      </c>
      <c r="I135" s="26">
        <f>IFERROR(IF($B135&lt;&gt;"",($I134+$E$2+$J135)*(1-'[1]asv | data'!$F$26/12),0),"")</f>
        <v>0</v>
      </c>
      <c r="J135" s="27">
        <f>IFERROR(IF($B135&lt;&gt;"",$I134*(1+'[1]asv | data'!$B$32/12)-$I134,0),"")</f>
        <v>0</v>
      </c>
      <c r="K135" s="27">
        <f>IFERROR(IF($B135&lt;&gt;"",($I134+$E$2+$J135)-($I134+$E$2+$J135)*(1-'[1]asv | data'!$F$26/12),0),"")</f>
        <v>0</v>
      </c>
      <c r="L135" s="26">
        <f>IFERROR(IF($B135&lt;&gt;"",($L134+$E$2+$M135)*(1-'[1]asv | data'!$F$26/12),0),"")</f>
        <v>0</v>
      </c>
      <c r="M135" s="27">
        <f>IFERROR(IF($B135&lt;&gt;"",$L134*(1+'[1]asv | data'!$B$34/12)-$L134,0),"")</f>
        <v>0</v>
      </c>
      <c r="N135" s="27">
        <f>IFERROR(IF($B135&lt;&gt;"",($L134+$E$2+$M135)-($L134+$E$2+$M135)*(1-'[1]asv | data'!$F$26/12),0),"")</f>
        <v>0</v>
      </c>
      <c r="O135" s="26" t="str">
        <f>IFERROR(IF(B135&lt;&gt;"",IF(Q134&gt;=$I$2,+O134+P135,+O134+'[1]asv | data'!$F$21+P135),""),"")</f>
        <v/>
      </c>
      <c r="P135" s="27" t="str">
        <f>IFERROR(IF($B135&lt;&gt;"",IF(Q135&gt;=$I$2,O134*(1+'[1]asv | simul'!$B$18/12)-O134,$O134*(1+'[1]asv | simul'!$B$18/12)-$O134),""),"")</f>
        <v/>
      </c>
      <c r="Q135" s="27">
        <f>IFERROR(IF(Q134+'[1]asv | data'!$F$21&gt;=$I$2,$I$2,+Q134+'[1]asv | data'!$F$21),"")</f>
        <v>13000</v>
      </c>
    </row>
    <row r="136" spans="2:17" ht="21" customHeight="1" x14ac:dyDescent="0.35">
      <c r="B136" s="36"/>
      <c r="C136" s="26">
        <f>IFERROR(IF($B136&lt;&gt;"",($C135+$E$2+$D136)*(1-'[1]asv | data'!$F$26/12),0),"")</f>
        <v>0</v>
      </c>
      <c r="D136" s="27">
        <f>IFERROR(IF($B136&lt;&gt;"",$C135*(1+'[1]asv | data'!$F$22/12)-$C135,0),"")</f>
        <v>0</v>
      </c>
      <c r="E136" s="27">
        <f>IFERROR(IF($B136&lt;&gt;"",($C135+$E$2+$D136)-($C135+$E$2+$D136)*(1-'[1]asv | data'!$F$26/12),0),"")</f>
        <v>0</v>
      </c>
      <c r="F136" s="26">
        <f>IFERROR(IF($B136&lt;&gt;"",($F135+$E$2+$G136)*(1-'[1]asv | data'!$F$26/12),0),"")</f>
        <v>0</v>
      </c>
      <c r="G136" s="27">
        <f>IFERROR(IF($B136&lt;&gt;"",$F135*(1+'[1]asv | data'!$B$30/12)-$F135,0),"")</f>
        <v>0</v>
      </c>
      <c r="H136" s="27">
        <f>IFERROR(IF($B136&lt;&gt;"",($F135+$E$2+$G136)-($F135+$E$2+$G136)*(1-'[1]asv | data'!$F$26/12),0),"")</f>
        <v>0</v>
      </c>
      <c r="I136" s="26">
        <f>IFERROR(IF($B136&lt;&gt;"",($I135+$E$2+$J136)*(1-'[1]asv | data'!$F$26/12),0),"")</f>
        <v>0</v>
      </c>
      <c r="J136" s="27">
        <f>IFERROR(IF($B136&lt;&gt;"",$I135*(1+'[1]asv | data'!$B$32/12)-$I135,0),"")</f>
        <v>0</v>
      </c>
      <c r="K136" s="27">
        <f>IFERROR(IF($B136&lt;&gt;"",($I135+$E$2+$J136)-($I135+$E$2+$J136)*(1-'[1]asv | data'!$F$26/12),0),"")</f>
        <v>0</v>
      </c>
      <c r="L136" s="26">
        <f>IFERROR(IF($B136&lt;&gt;"",($L135+$E$2+$M136)*(1-'[1]asv | data'!$F$26/12),0),"")</f>
        <v>0</v>
      </c>
      <c r="M136" s="27">
        <f>IFERROR(IF($B136&lt;&gt;"",$L135*(1+'[1]asv | data'!$B$34/12)-$L135,0),"")</f>
        <v>0</v>
      </c>
      <c r="N136" s="27">
        <f>IFERROR(IF($B136&lt;&gt;"",($L135+$E$2+$M136)-($L135+$E$2+$M136)*(1-'[1]asv | data'!$F$26/12),0),"")</f>
        <v>0</v>
      </c>
      <c r="O136" s="26" t="str">
        <f>IFERROR(IF(B136&lt;&gt;"",IF(Q135&gt;=$I$2,+O135+P136,+O135+'[1]asv | data'!$F$21+P136),""),"")</f>
        <v/>
      </c>
      <c r="P136" s="27" t="str">
        <f>IFERROR(IF($B136&lt;&gt;"",IF(Q136&gt;=$I$2,O135*(1+'[1]asv | simul'!$B$18/12)-O135,$O135*(1+'[1]asv | simul'!$B$18/12)-$O135),""),"")</f>
        <v/>
      </c>
      <c r="Q136" s="27">
        <f>IFERROR(IF(Q135+'[1]asv | data'!$F$21&gt;=$I$2,$I$2,+Q135+'[1]asv | data'!$F$21),"")</f>
        <v>13100</v>
      </c>
    </row>
    <row r="137" spans="2:17" ht="21" customHeight="1" x14ac:dyDescent="0.35">
      <c r="B137" s="36"/>
      <c r="C137" s="26">
        <f>IFERROR(IF($B137&lt;&gt;"",($C136+$E$2+$D137)*(1-'[1]asv | data'!$F$26/12),0),"")</f>
        <v>0</v>
      </c>
      <c r="D137" s="27">
        <f>IFERROR(IF($B137&lt;&gt;"",$C136*(1+'[1]asv | data'!$F$22/12)-$C136,0),"")</f>
        <v>0</v>
      </c>
      <c r="E137" s="27">
        <f>IFERROR(IF($B137&lt;&gt;"",($C136+$E$2+$D137)-($C136+$E$2+$D137)*(1-'[1]asv | data'!$F$26/12),0),"")</f>
        <v>0</v>
      </c>
      <c r="F137" s="26">
        <f>IFERROR(IF($B137&lt;&gt;"",($F136+$E$2+$G137)*(1-'[1]asv | data'!$F$26/12),0),"")</f>
        <v>0</v>
      </c>
      <c r="G137" s="27">
        <f>IFERROR(IF($B137&lt;&gt;"",$F136*(1+'[1]asv | data'!$B$30/12)-$F136,0),"")</f>
        <v>0</v>
      </c>
      <c r="H137" s="27">
        <f>IFERROR(IF($B137&lt;&gt;"",($F136+$E$2+$G137)-($F136+$E$2+$G137)*(1-'[1]asv | data'!$F$26/12),0),"")</f>
        <v>0</v>
      </c>
      <c r="I137" s="26">
        <f>IFERROR(IF($B137&lt;&gt;"",($I136+$E$2+$J137)*(1-'[1]asv | data'!$F$26/12),0),"")</f>
        <v>0</v>
      </c>
      <c r="J137" s="27">
        <f>IFERROR(IF($B137&lt;&gt;"",$I136*(1+'[1]asv | data'!$B$32/12)-$I136,0),"")</f>
        <v>0</v>
      </c>
      <c r="K137" s="27">
        <f>IFERROR(IF($B137&lt;&gt;"",($I136+$E$2+$J137)-($I136+$E$2+$J137)*(1-'[1]asv | data'!$F$26/12),0),"")</f>
        <v>0</v>
      </c>
      <c r="L137" s="26">
        <f>IFERROR(IF($B137&lt;&gt;"",($L136+$E$2+$M137)*(1-'[1]asv | data'!$F$26/12),0),"")</f>
        <v>0</v>
      </c>
      <c r="M137" s="27">
        <f>IFERROR(IF($B137&lt;&gt;"",$L136*(1+'[1]asv | data'!$B$34/12)-$L136,0),"")</f>
        <v>0</v>
      </c>
      <c r="N137" s="27">
        <f>IFERROR(IF($B137&lt;&gt;"",($L136+$E$2+$M137)-($L136+$E$2+$M137)*(1-'[1]asv | data'!$F$26/12),0),"")</f>
        <v>0</v>
      </c>
      <c r="O137" s="26" t="str">
        <f>IFERROR(IF(B137&lt;&gt;"",IF(Q136&gt;=$I$2,+O136+P137,+O136+'[1]asv | data'!$F$21+P137),""),"")</f>
        <v/>
      </c>
      <c r="P137" s="27" t="str">
        <f>IFERROR(IF($B137&lt;&gt;"",IF(Q137&gt;=$I$2,O136*(1+'[1]asv | simul'!$B$18/12)-O136,$O136*(1+'[1]asv | simul'!$B$18/12)-$O136),""),"")</f>
        <v/>
      </c>
      <c r="Q137" s="27">
        <f>IFERROR(IF(Q136+'[1]asv | data'!$F$21&gt;=$I$2,$I$2,+Q136+'[1]asv | data'!$F$21),"")</f>
        <v>13200</v>
      </c>
    </row>
    <row r="138" spans="2:17" ht="21" customHeight="1" x14ac:dyDescent="0.35">
      <c r="B138" s="36"/>
      <c r="C138" s="26">
        <f>IFERROR(IF($B138&lt;&gt;"",($C137+$E$2+$D138)*(1-'[1]asv | data'!$F$26/12),0),"")</f>
        <v>0</v>
      </c>
      <c r="D138" s="27">
        <f>IFERROR(IF($B138&lt;&gt;"",$C137*(1+'[1]asv | data'!$F$22/12)-$C137,0),"")</f>
        <v>0</v>
      </c>
      <c r="E138" s="27">
        <f>IFERROR(IF($B138&lt;&gt;"",($C137+$E$2+$D138)-($C137+$E$2+$D138)*(1-'[1]asv | data'!$F$26/12),0),"")</f>
        <v>0</v>
      </c>
      <c r="F138" s="26">
        <f>IFERROR(IF($B138&lt;&gt;"",($F137+$E$2+$G138)*(1-'[1]asv | data'!$F$26/12),0),"")</f>
        <v>0</v>
      </c>
      <c r="G138" s="27">
        <f>IFERROR(IF($B138&lt;&gt;"",$F137*(1+'[1]asv | data'!$B$30/12)-$F137,0),"")</f>
        <v>0</v>
      </c>
      <c r="H138" s="27">
        <f>IFERROR(IF($B138&lt;&gt;"",($F137+$E$2+$G138)-($F137+$E$2+$G138)*(1-'[1]asv | data'!$F$26/12),0),"")</f>
        <v>0</v>
      </c>
      <c r="I138" s="26">
        <f>IFERROR(IF($B138&lt;&gt;"",($I137+$E$2+$J138)*(1-'[1]asv | data'!$F$26/12),0),"")</f>
        <v>0</v>
      </c>
      <c r="J138" s="27">
        <f>IFERROR(IF($B138&lt;&gt;"",$I137*(1+'[1]asv | data'!$B$32/12)-$I137,0),"")</f>
        <v>0</v>
      </c>
      <c r="K138" s="27">
        <f>IFERROR(IF($B138&lt;&gt;"",($I137+$E$2+$J138)-($I137+$E$2+$J138)*(1-'[1]asv | data'!$F$26/12),0),"")</f>
        <v>0</v>
      </c>
      <c r="L138" s="26">
        <f>IFERROR(IF($B138&lt;&gt;"",($L137+$E$2+$M138)*(1-'[1]asv | data'!$F$26/12),0),"")</f>
        <v>0</v>
      </c>
      <c r="M138" s="27">
        <f>IFERROR(IF($B138&lt;&gt;"",$L137*(1+'[1]asv | data'!$B$34/12)-$L137,0),"")</f>
        <v>0</v>
      </c>
      <c r="N138" s="27">
        <f>IFERROR(IF($B138&lt;&gt;"",($L137+$E$2+$M138)-($L137+$E$2+$M138)*(1-'[1]asv | data'!$F$26/12),0),"")</f>
        <v>0</v>
      </c>
      <c r="O138" s="26" t="str">
        <f>IFERROR(IF(B138&lt;&gt;"",IF(Q137&gt;=$I$2,+O137+P138,+O137+'[1]asv | data'!$F$21+P138),""),"")</f>
        <v/>
      </c>
      <c r="P138" s="27" t="str">
        <f>IFERROR(IF($B138&lt;&gt;"",IF(Q138&gt;=$I$2,O137*(1+'[1]asv | simul'!$B$18/12)-O137,$O137*(1+'[1]asv | simul'!$B$18/12)-$O137),""),"")</f>
        <v/>
      </c>
      <c r="Q138" s="27">
        <f>IFERROR(IF(Q137+'[1]asv | data'!$F$21&gt;=$I$2,$I$2,+Q137+'[1]asv | data'!$F$21),"")</f>
        <v>13300</v>
      </c>
    </row>
    <row r="139" spans="2:17" ht="21" customHeight="1" x14ac:dyDescent="0.35">
      <c r="B139" s="36"/>
      <c r="C139" s="26">
        <f>IFERROR(IF($B139&lt;&gt;"",($C138+$E$2+$D139)*(1-'[1]asv | data'!$F$26/12),0),"")</f>
        <v>0</v>
      </c>
      <c r="D139" s="27">
        <f>IFERROR(IF($B139&lt;&gt;"",$C138*(1+'[1]asv | data'!$F$22/12)-$C138,0),"")</f>
        <v>0</v>
      </c>
      <c r="E139" s="27">
        <f>IFERROR(IF($B139&lt;&gt;"",($C138+$E$2+$D139)-($C138+$E$2+$D139)*(1-'[1]asv | data'!$F$26/12),0),"")</f>
        <v>0</v>
      </c>
      <c r="F139" s="26">
        <f>IFERROR(IF($B139&lt;&gt;"",($F138+$E$2+$G139)*(1-'[1]asv | data'!$F$26/12),0),"")</f>
        <v>0</v>
      </c>
      <c r="G139" s="27">
        <f>IFERROR(IF($B139&lt;&gt;"",$F138*(1+'[1]asv | data'!$B$30/12)-$F138,0),"")</f>
        <v>0</v>
      </c>
      <c r="H139" s="27">
        <f>IFERROR(IF($B139&lt;&gt;"",($F138+$E$2+$G139)-($F138+$E$2+$G139)*(1-'[1]asv | data'!$F$26/12),0),"")</f>
        <v>0</v>
      </c>
      <c r="I139" s="26">
        <f>IFERROR(IF($B139&lt;&gt;"",($I138+$E$2+$J139)*(1-'[1]asv | data'!$F$26/12),0),"")</f>
        <v>0</v>
      </c>
      <c r="J139" s="27">
        <f>IFERROR(IF($B139&lt;&gt;"",$I138*(1+'[1]asv | data'!$B$32/12)-$I138,0),"")</f>
        <v>0</v>
      </c>
      <c r="K139" s="27">
        <f>IFERROR(IF($B139&lt;&gt;"",($I138+$E$2+$J139)-($I138+$E$2+$J139)*(1-'[1]asv | data'!$F$26/12),0),"")</f>
        <v>0</v>
      </c>
      <c r="L139" s="26">
        <f>IFERROR(IF($B139&lt;&gt;"",($L138+$E$2+$M139)*(1-'[1]asv | data'!$F$26/12),0),"")</f>
        <v>0</v>
      </c>
      <c r="M139" s="27">
        <f>IFERROR(IF($B139&lt;&gt;"",$L138*(1+'[1]asv | data'!$B$34/12)-$L138,0),"")</f>
        <v>0</v>
      </c>
      <c r="N139" s="27">
        <f>IFERROR(IF($B139&lt;&gt;"",($L138+$E$2+$M139)-($L138+$E$2+$M139)*(1-'[1]asv | data'!$F$26/12),0),"")</f>
        <v>0</v>
      </c>
      <c r="O139" s="26" t="str">
        <f>IFERROR(IF(B139&lt;&gt;"",IF(Q138&gt;=$I$2,+O138+P139,+O138+'[1]asv | data'!$F$21+P139),""),"")</f>
        <v/>
      </c>
      <c r="P139" s="27" t="str">
        <f>IFERROR(IF($B139&lt;&gt;"",IF(Q139&gt;=$I$2,O138*(1+'[1]asv | simul'!$B$18/12)-O138,$O138*(1+'[1]asv | simul'!$B$18/12)-$O138),""),"")</f>
        <v/>
      </c>
      <c r="Q139" s="27">
        <f>IFERROR(IF(Q138+'[1]asv | data'!$F$21&gt;=$I$2,$I$2,+Q138+'[1]asv | data'!$F$21),"")</f>
        <v>13400</v>
      </c>
    </row>
    <row r="140" spans="2:17" ht="21" customHeight="1" x14ac:dyDescent="0.35">
      <c r="B140" s="36"/>
      <c r="C140" s="26">
        <f>IFERROR(IF($B140&lt;&gt;"",($C139+$E$2+$D140)*(1-'[1]asv | data'!$F$26/12),0),"")</f>
        <v>0</v>
      </c>
      <c r="D140" s="27">
        <f>IFERROR(IF($B140&lt;&gt;"",$C139*(1+'[1]asv | data'!$F$22/12)-$C139,0),"")</f>
        <v>0</v>
      </c>
      <c r="E140" s="27">
        <f>IFERROR(IF($B140&lt;&gt;"",($C139+$E$2+$D140)-($C139+$E$2+$D140)*(1-'[1]asv | data'!$F$26/12),0),"")</f>
        <v>0</v>
      </c>
      <c r="F140" s="26">
        <f>IFERROR(IF($B140&lt;&gt;"",($F139+$E$2+$G140)*(1-'[1]asv | data'!$F$26/12),0),"")</f>
        <v>0</v>
      </c>
      <c r="G140" s="27">
        <f>IFERROR(IF($B140&lt;&gt;"",$F139*(1+'[1]asv | data'!$B$30/12)-$F139,0),"")</f>
        <v>0</v>
      </c>
      <c r="H140" s="27">
        <f>IFERROR(IF($B140&lt;&gt;"",($F139+$E$2+$G140)-($F139+$E$2+$G140)*(1-'[1]asv | data'!$F$26/12),0),"")</f>
        <v>0</v>
      </c>
      <c r="I140" s="26">
        <f>IFERROR(IF($B140&lt;&gt;"",($I139+$E$2+$J140)*(1-'[1]asv | data'!$F$26/12),0),"")</f>
        <v>0</v>
      </c>
      <c r="J140" s="27">
        <f>IFERROR(IF($B140&lt;&gt;"",$I139*(1+'[1]asv | data'!$B$32/12)-$I139,0),"")</f>
        <v>0</v>
      </c>
      <c r="K140" s="27">
        <f>IFERROR(IF($B140&lt;&gt;"",($I139+$E$2+$J140)-($I139+$E$2+$J140)*(1-'[1]asv | data'!$F$26/12),0),"")</f>
        <v>0</v>
      </c>
      <c r="L140" s="26">
        <f>IFERROR(IF($B140&lt;&gt;"",($L139+$E$2+$M140)*(1-'[1]asv | data'!$F$26/12),0),"")</f>
        <v>0</v>
      </c>
      <c r="M140" s="27">
        <f>IFERROR(IF($B140&lt;&gt;"",$L139*(1+'[1]asv | data'!$B$34/12)-$L139,0),"")</f>
        <v>0</v>
      </c>
      <c r="N140" s="27">
        <f>IFERROR(IF($B140&lt;&gt;"",($L139+$E$2+$M140)-($L139+$E$2+$M140)*(1-'[1]asv | data'!$F$26/12),0),"")</f>
        <v>0</v>
      </c>
      <c r="O140" s="26" t="str">
        <f>IFERROR(IF(B140&lt;&gt;"",IF(Q139&gt;=$I$2,+O139+P140,+O139+'[1]asv | data'!$F$21+P140),""),"")</f>
        <v/>
      </c>
      <c r="P140" s="27" t="str">
        <f>IFERROR(IF($B140&lt;&gt;"",IF(Q140&gt;=$I$2,O139*(1+'[1]asv | simul'!$B$18/12)-O139,$O139*(1+'[1]asv | simul'!$B$18/12)-$O139),""),"")</f>
        <v/>
      </c>
      <c r="Q140" s="27">
        <f>IFERROR(IF(Q139+'[1]asv | data'!$F$21&gt;=$I$2,$I$2,+Q139+'[1]asv | data'!$F$21),"")</f>
        <v>13500</v>
      </c>
    </row>
    <row r="141" spans="2:17" ht="21" customHeight="1" x14ac:dyDescent="0.35">
      <c r="B141" s="36"/>
      <c r="C141" s="26">
        <f>IFERROR(IF($B141&lt;&gt;"",($C140+$E$2+$D141)*(1-'[1]asv | data'!$F$26/12),0),"")</f>
        <v>0</v>
      </c>
      <c r="D141" s="27">
        <f>IFERROR(IF($B141&lt;&gt;"",$C140*(1+'[1]asv | data'!$F$22/12)-$C140,0),"")</f>
        <v>0</v>
      </c>
      <c r="E141" s="27">
        <f>IFERROR(IF($B141&lt;&gt;"",($C140+$E$2+$D141)-($C140+$E$2+$D141)*(1-'[1]asv | data'!$F$26/12),0),"")</f>
        <v>0</v>
      </c>
      <c r="F141" s="26">
        <f>IFERROR(IF($B141&lt;&gt;"",($F140+$E$2+$G141)*(1-'[1]asv | data'!$F$26/12),0),"")</f>
        <v>0</v>
      </c>
      <c r="G141" s="27">
        <f>IFERROR(IF($B141&lt;&gt;"",$F140*(1+'[1]asv | data'!$B$30/12)-$F140,0),"")</f>
        <v>0</v>
      </c>
      <c r="H141" s="27">
        <f>IFERROR(IF($B141&lt;&gt;"",($F140+$E$2+$G141)-($F140+$E$2+$G141)*(1-'[1]asv | data'!$F$26/12),0),"")</f>
        <v>0</v>
      </c>
      <c r="I141" s="26">
        <f>IFERROR(IF($B141&lt;&gt;"",($I140+$E$2+$J141)*(1-'[1]asv | data'!$F$26/12),0),"")</f>
        <v>0</v>
      </c>
      <c r="J141" s="27">
        <f>IFERROR(IF($B141&lt;&gt;"",$I140*(1+'[1]asv | data'!$B$32/12)-$I140,0),"")</f>
        <v>0</v>
      </c>
      <c r="K141" s="27">
        <f>IFERROR(IF($B141&lt;&gt;"",($I140+$E$2+$J141)-($I140+$E$2+$J141)*(1-'[1]asv | data'!$F$26/12),0),"")</f>
        <v>0</v>
      </c>
      <c r="L141" s="26">
        <f>IFERROR(IF($B141&lt;&gt;"",($L140+$E$2+$M141)*(1-'[1]asv | data'!$F$26/12),0),"")</f>
        <v>0</v>
      </c>
      <c r="M141" s="27">
        <f>IFERROR(IF($B141&lt;&gt;"",$L140*(1+'[1]asv | data'!$B$34/12)-$L140,0),"")</f>
        <v>0</v>
      </c>
      <c r="N141" s="27">
        <f>IFERROR(IF($B141&lt;&gt;"",($L140+$E$2+$M141)-($L140+$E$2+$M141)*(1-'[1]asv | data'!$F$26/12),0),"")</f>
        <v>0</v>
      </c>
      <c r="O141" s="26" t="str">
        <f>IFERROR(IF(B141&lt;&gt;"",IF(Q140&gt;=$I$2,+O140+P141,+O140+'[1]asv | data'!$F$21+P141),""),"")</f>
        <v/>
      </c>
      <c r="P141" s="27" t="str">
        <f>IFERROR(IF($B141&lt;&gt;"",IF(Q141&gt;=$I$2,O140*(1+'[1]asv | simul'!$B$18/12)-O140,$O140*(1+'[1]asv | simul'!$B$18/12)-$O140),""),"")</f>
        <v/>
      </c>
      <c r="Q141" s="27">
        <f>IFERROR(IF(Q140+'[1]asv | data'!$F$21&gt;=$I$2,$I$2,+Q140+'[1]asv | data'!$F$21),"")</f>
        <v>13600</v>
      </c>
    </row>
    <row r="142" spans="2:17" ht="21" customHeight="1" x14ac:dyDescent="0.35">
      <c r="B142" s="36"/>
      <c r="C142" s="26">
        <f>IFERROR(IF($B142&lt;&gt;"",($C141+$E$2+$D142)*(1-'[1]asv | data'!$F$26/12),0),"")</f>
        <v>0</v>
      </c>
      <c r="D142" s="27">
        <f>IFERROR(IF($B142&lt;&gt;"",$C141*(1+'[1]asv | data'!$F$22/12)-$C141,0),"")</f>
        <v>0</v>
      </c>
      <c r="E142" s="27">
        <f>IFERROR(IF($B142&lt;&gt;"",($C141+$E$2+$D142)-($C141+$E$2+$D142)*(1-'[1]asv | data'!$F$26/12),0),"")</f>
        <v>0</v>
      </c>
      <c r="F142" s="26">
        <f>IFERROR(IF($B142&lt;&gt;"",($F141+$E$2+$G142)*(1-'[1]asv | data'!$F$26/12),0),"")</f>
        <v>0</v>
      </c>
      <c r="G142" s="27">
        <f>IFERROR(IF($B142&lt;&gt;"",$F141*(1+'[1]asv | data'!$B$30/12)-$F141,0),"")</f>
        <v>0</v>
      </c>
      <c r="H142" s="27">
        <f>IFERROR(IF($B142&lt;&gt;"",($F141+$E$2+$G142)-($F141+$E$2+$G142)*(1-'[1]asv | data'!$F$26/12),0),"")</f>
        <v>0</v>
      </c>
      <c r="I142" s="26">
        <f>IFERROR(IF($B142&lt;&gt;"",($I141+$E$2+$J142)*(1-'[1]asv | data'!$F$26/12),0),"")</f>
        <v>0</v>
      </c>
      <c r="J142" s="27">
        <f>IFERROR(IF($B142&lt;&gt;"",$I141*(1+'[1]asv | data'!$B$32/12)-$I141,0),"")</f>
        <v>0</v>
      </c>
      <c r="K142" s="27">
        <f>IFERROR(IF($B142&lt;&gt;"",($I141+$E$2+$J142)-($I141+$E$2+$J142)*(1-'[1]asv | data'!$F$26/12),0),"")</f>
        <v>0</v>
      </c>
      <c r="L142" s="26">
        <f>IFERROR(IF($B142&lt;&gt;"",($L141+$E$2+$M142)*(1-'[1]asv | data'!$F$26/12),0),"")</f>
        <v>0</v>
      </c>
      <c r="M142" s="27">
        <f>IFERROR(IF($B142&lt;&gt;"",$L141*(1+'[1]asv | data'!$B$34/12)-$L141,0),"")</f>
        <v>0</v>
      </c>
      <c r="N142" s="27">
        <f>IFERROR(IF($B142&lt;&gt;"",($L141+$E$2+$M142)-($L141+$E$2+$M142)*(1-'[1]asv | data'!$F$26/12),0),"")</f>
        <v>0</v>
      </c>
      <c r="O142" s="26" t="str">
        <f>IFERROR(IF(B142&lt;&gt;"",IF(Q141&gt;=$I$2,+O141+P142,+O141+'[1]asv | data'!$F$21+P142),""),"")</f>
        <v/>
      </c>
      <c r="P142" s="27" t="str">
        <f>IFERROR(IF($B142&lt;&gt;"",IF(Q142&gt;=$I$2,O141*(1+'[1]asv | simul'!$B$18/12)-O141,$O141*(1+'[1]asv | simul'!$B$18/12)-$O141),""),"")</f>
        <v/>
      </c>
      <c r="Q142" s="27">
        <f>IFERROR(IF(Q141+'[1]asv | data'!$F$21&gt;=$I$2,$I$2,+Q141+'[1]asv | data'!$F$21),"")</f>
        <v>13700</v>
      </c>
    </row>
    <row r="143" spans="2:17" ht="21" customHeight="1" x14ac:dyDescent="0.35">
      <c r="B143" s="36"/>
      <c r="C143" s="26">
        <f>IFERROR(IF($B143&lt;&gt;"",($C142+$E$2+$D143)*(1-'[1]asv | data'!$F$26/12),0),"")</f>
        <v>0</v>
      </c>
      <c r="D143" s="27">
        <f>IFERROR(IF($B143&lt;&gt;"",$C142*(1+'[1]asv | data'!$F$22/12)-$C142,0),"")</f>
        <v>0</v>
      </c>
      <c r="E143" s="27">
        <f>IFERROR(IF($B143&lt;&gt;"",($C142+$E$2+$D143)-($C142+$E$2+$D143)*(1-'[1]asv | data'!$F$26/12),0),"")</f>
        <v>0</v>
      </c>
      <c r="F143" s="26">
        <f>IFERROR(IF($B143&lt;&gt;"",($F142+$E$2+$G143)*(1-'[1]asv | data'!$F$26/12),0),"")</f>
        <v>0</v>
      </c>
      <c r="G143" s="27">
        <f>IFERROR(IF($B143&lt;&gt;"",$F142*(1+'[1]asv | data'!$B$30/12)-$F142,0),"")</f>
        <v>0</v>
      </c>
      <c r="H143" s="27">
        <f>IFERROR(IF($B143&lt;&gt;"",($F142+$E$2+$G143)-($F142+$E$2+$G143)*(1-'[1]asv | data'!$F$26/12),0),"")</f>
        <v>0</v>
      </c>
      <c r="I143" s="26">
        <f>IFERROR(IF($B143&lt;&gt;"",($I142+$E$2+$J143)*(1-'[1]asv | data'!$F$26/12),0),"")</f>
        <v>0</v>
      </c>
      <c r="J143" s="27">
        <f>IFERROR(IF($B143&lt;&gt;"",$I142*(1+'[1]asv | data'!$B$32/12)-$I142,0),"")</f>
        <v>0</v>
      </c>
      <c r="K143" s="27">
        <f>IFERROR(IF($B143&lt;&gt;"",($I142+$E$2+$J143)-($I142+$E$2+$J143)*(1-'[1]asv | data'!$F$26/12),0),"")</f>
        <v>0</v>
      </c>
      <c r="L143" s="26">
        <f>IFERROR(IF($B143&lt;&gt;"",($L142+$E$2+$M143)*(1-'[1]asv | data'!$F$26/12),0),"")</f>
        <v>0</v>
      </c>
      <c r="M143" s="27">
        <f>IFERROR(IF($B143&lt;&gt;"",$L142*(1+'[1]asv | data'!$B$34/12)-$L142,0),"")</f>
        <v>0</v>
      </c>
      <c r="N143" s="27">
        <f>IFERROR(IF($B143&lt;&gt;"",($L142+$E$2+$M143)-($L142+$E$2+$M143)*(1-'[1]asv | data'!$F$26/12),0),"")</f>
        <v>0</v>
      </c>
      <c r="O143" s="26" t="str">
        <f>IFERROR(IF(B143&lt;&gt;"",IF(Q142&gt;=$I$2,+O142+P143,+O142+'[1]asv | data'!$F$21+P143),""),"")</f>
        <v/>
      </c>
      <c r="P143" s="27" t="str">
        <f>IFERROR(IF($B143&lt;&gt;"",IF(Q143&gt;=$I$2,O142*(1+'[1]asv | simul'!$B$18/12)-O142,$O142*(1+'[1]asv | simul'!$B$18/12)-$O142),""),"")</f>
        <v/>
      </c>
      <c r="Q143" s="27">
        <f>IFERROR(IF(Q142+'[1]asv | data'!$F$21&gt;=$I$2,$I$2,+Q142+'[1]asv | data'!$F$21),"")</f>
        <v>13800</v>
      </c>
    </row>
    <row r="144" spans="2:17" ht="21" customHeight="1" x14ac:dyDescent="0.35">
      <c r="B144" s="36"/>
      <c r="C144" s="26">
        <f>IFERROR(IF($B144&lt;&gt;"",($C143+$E$2+$D144)*(1-'[1]asv | data'!$F$26/12),0),"")</f>
        <v>0</v>
      </c>
      <c r="D144" s="27">
        <f>IFERROR(IF($B144&lt;&gt;"",$C143*(1+'[1]asv | data'!$F$22/12)-$C143,0),"")</f>
        <v>0</v>
      </c>
      <c r="E144" s="27">
        <f>IFERROR(IF($B144&lt;&gt;"",($C143+$E$2+$D144)-($C143+$E$2+$D144)*(1-'[1]asv | data'!$F$26/12),0),"")</f>
        <v>0</v>
      </c>
      <c r="F144" s="26">
        <f>IFERROR(IF($B144&lt;&gt;"",($F143+$E$2+$G144)*(1-'[1]asv | data'!$F$26/12),0),"")</f>
        <v>0</v>
      </c>
      <c r="G144" s="27">
        <f>IFERROR(IF($B144&lt;&gt;"",$F143*(1+'[1]asv | data'!$B$30/12)-$F143,0),"")</f>
        <v>0</v>
      </c>
      <c r="H144" s="27">
        <f>IFERROR(IF($B144&lt;&gt;"",($F143+$E$2+$G144)-($F143+$E$2+$G144)*(1-'[1]asv | data'!$F$26/12),0),"")</f>
        <v>0</v>
      </c>
      <c r="I144" s="26">
        <f>IFERROR(IF($B144&lt;&gt;"",($I143+$E$2+$J144)*(1-'[1]asv | data'!$F$26/12),0),"")</f>
        <v>0</v>
      </c>
      <c r="J144" s="27">
        <f>IFERROR(IF($B144&lt;&gt;"",$I143*(1+'[1]asv | data'!$B$32/12)-$I143,0),"")</f>
        <v>0</v>
      </c>
      <c r="K144" s="27">
        <f>IFERROR(IF($B144&lt;&gt;"",($I143+$E$2+$J144)-($I143+$E$2+$J144)*(1-'[1]asv | data'!$F$26/12),0),"")</f>
        <v>0</v>
      </c>
      <c r="L144" s="26">
        <f>IFERROR(IF($B144&lt;&gt;"",($L143+$E$2+$M144)*(1-'[1]asv | data'!$F$26/12),0),"")</f>
        <v>0</v>
      </c>
      <c r="M144" s="27">
        <f>IFERROR(IF($B144&lt;&gt;"",$L143*(1+'[1]asv | data'!$B$34/12)-$L143,0),"")</f>
        <v>0</v>
      </c>
      <c r="N144" s="27">
        <f>IFERROR(IF($B144&lt;&gt;"",($L143+$E$2+$M144)-($L143+$E$2+$M144)*(1-'[1]asv | data'!$F$26/12),0),"")</f>
        <v>0</v>
      </c>
      <c r="O144" s="26" t="str">
        <f>IFERROR(IF(B144&lt;&gt;"",IF(Q143&gt;=$I$2,+O143+P144,+O143+'[1]asv | data'!$F$21+P144),""),"")</f>
        <v/>
      </c>
      <c r="P144" s="27" t="str">
        <f>IFERROR(IF($B144&lt;&gt;"",IF(Q144&gt;=$I$2,O143*(1+'[1]asv | simul'!$B$18/12)-O143,$O143*(1+'[1]asv | simul'!$B$18/12)-$O143),""),"")</f>
        <v/>
      </c>
      <c r="Q144" s="27">
        <f>IFERROR(IF(Q143+'[1]asv | data'!$F$21&gt;=$I$2,$I$2,+Q143+'[1]asv | data'!$F$21),"")</f>
        <v>13900</v>
      </c>
    </row>
    <row r="145" spans="2:17" ht="21" customHeight="1" x14ac:dyDescent="0.35">
      <c r="B145" s="36"/>
      <c r="C145" s="26">
        <f>IFERROR(IF($B145&lt;&gt;"",($C144+$E$2+$D145)*(1-'[1]asv | data'!$F$26/12),0),"")</f>
        <v>0</v>
      </c>
      <c r="D145" s="27">
        <f>IFERROR(IF($B145&lt;&gt;"",$C144*(1+'[1]asv | data'!$F$22/12)-$C144,0),"")</f>
        <v>0</v>
      </c>
      <c r="E145" s="27">
        <f>IFERROR(IF($B145&lt;&gt;"",($C144+$E$2+$D145)-($C144+$E$2+$D145)*(1-'[1]asv | data'!$F$26/12),0),"")</f>
        <v>0</v>
      </c>
      <c r="F145" s="26">
        <f>IFERROR(IF($B145&lt;&gt;"",($F144+$E$2+$G145)*(1-'[1]asv | data'!$F$26/12),0),"")</f>
        <v>0</v>
      </c>
      <c r="G145" s="27">
        <f>IFERROR(IF($B145&lt;&gt;"",$F144*(1+'[1]asv | data'!$B$30/12)-$F144,0),"")</f>
        <v>0</v>
      </c>
      <c r="H145" s="27">
        <f>IFERROR(IF($B145&lt;&gt;"",($F144+$E$2+$G145)-($F144+$E$2+$G145)*(1-'[1]asv | data'!$F$26/12),0),"")</f>
        <v>0</v>
      </c>
      <c r="I145" s="26">
        <f>IFERROR(IF($B145&lt;&gt;"",($I144+$E$2+$J145)*(1-'[1]asv | data'!$F$26/12),0),"")</f>
        <v>0</v>
      </c>
      <c r="J145" s="27">
        <f>IFERROR(IF($B145&lt;&gt;"",$I144*(1+'[1]asv | data'!$B$32/12)-$I144,0),"")</f>
        <v>0</v>
      </c>
      <c r="K145" s="27">
        <f>IFERROR(IF($B145&lt;&gt;"",($I144+$E$2+$J145)-($I144+$E$2+$J145)*(1-'[1]asv | data'!$F$26/12),0),"")</f>
        <v>0</v>
      </c>
      <c r="L145" s="26">
        <f>IFERROR(IF($B145&lt;&gt;"",($L144+$E$2+$M145)*(1-'[1]asv | data'!$F$26/12),0),"")</f>
        <v>0</v>
      </c>
      <c r="M145" s="27">
        <f>IFERROR(IF($B145&lt;&gt;"",$L144*(1+'[1]asv | data'!$B$34/12)-$L144,0),"")</f>
        <v>0</v>
      </c>
      <c r="N145" s="27">
        <f>IFERROR(IF($B145&lt;&gt;"",($L144+$E$2+$M145)-($L144+$E$2+$M145)*(1-'[1]asv | data'!$F$26/12),0),"")</f>
        <v>0</v>
      </c>
      <c r="O145" s="26" t="str">
        <f>IFERROR(IF(B145&lt;&gt;"",IF(Q144&gt;=$I$2,+O144+P145,+O144+'[1]asv | data'!$F$21+P145),""),"")</f>
        <v/>
      </c>
      <c r="P145" s="27" t="str">
        <f>IFERROR(IF($B145&lt;&gt;"",IF(Q145&gt;=$I$2,O144*(1+'[1]asv | simul'!$B$18/12)-O144,$O144*(1+'[1]asv | simul'!$B$18/12)-$O144),""),"")</f>
        <v/>
      </c>
      <c r="Q145" s="27">
        <f>IFERROR(IF(Q144+'[1]asv | data'!$F$21&gt;=$I$2,$I$2,+Q144+'[1]asv | data'!$F$21),"")</f>
        <v>14000</v>
      </c>
    </row>
    <row r="146" spans="2:17" ht="21" customHeight="1" x14ac:dyDescent="0.35">
      <c r="B146" s="36"/>
      <c r="C146" s="26">
        <f>IFERROR(IF($B146&lt;&gt;"",($C145+$E$2+$D146)*(1-'[1]asv | data'!$F$26/12),0),"")</f>
        <v>0</v>
      </c>
      <c r="D146" s="27">
        <f>IFERROR(IF($B146&lt;&gt;"",$C145*(1+'[1]asv | data'!$F$22/12)-$C145,0),"")</f>
        <v>0</v>
      </c>
      <c r="E146" s="27">
        <f>IFERROR(IF($B146&lt;&gt;"",($C145+$E$2+$D146)-($C145+$E$2+$D146)*(1-'[1]asv | data'!$F$26/12),0),"")</f>
        <v>0</v>
      </c>
      <c r="F146" s="26">
        <f>IFERROR(IF($B146&lt;&gt;"",($F145+$E$2+$G146)*(1-'[1]asv | data'!$F$26/12),0),"")</f>
        <v>0</v>
      </c>
      <c r="G146" s="27">
        <f>IFERROR(IF($B146&lt;&gt;"",$F145*(1+'[1]asv | data'!$B$30/12)-$F145,0),"")</f>
        <v>0</v>
      </c>
      <c r="H146" s="27">
        <f>IFERROR(IF($B146&lt;&gt;"",($F145+$E$2+$G146)-($F145+$E$2+$G146)*(1-'[1]asv | data'!$F$26/12),0),"")</f>
        <v>0</v>
      </c>
      <c r="I146" s="26">
        <f>IFERROR(IF($B146&lt;&gt;"",($I145+$E$2+$J146)*(1-'[1]asv | data'!$F$26/12),0),"")</f>
        <v>0</v>
      </c>
      <c r="J146" s="27">
        <f>IFERROR(IF($B146&lt;&gt;"",$I145*(1+'[1]asv | data'!$B$32/12)-$I145,0),"")</f>
        <v>0</v>
      </c>
      <c r="K146" s="27">
        <f>IFERROR(IF($B146&lt;&gt;"",($I145+$E$2+$J146)-($I145+$E$2+$J146)*(1-'[1]asv | data'!$F$26/12),0),"")</f>
        <v>0</v>
      </c>
      <c r="L146" s="26">
        <f>IFERROR(IF($B146&lt;&gt;"",($L145+$E$2+$M146)*(1-'[1]asv | data'!$F$26/12),0),"")</f>
        <v>0</v>
      </c>
      <c r="M146" s="27">
        <f>IFERROR(IF($B146&lt;&gt;"",$L145*(1+'[1]asv | data'!$B$34/12)-$L145,0),"")</f>
        <v>0</v>
      </c>
      <c r="N146" s="27">
        <f>IFERROR(IF($B146&lt;&gt;"",($L145+$E$2+$M146)-($L145+$E$2+$M146)*(1-'[1]asv | data'!$F$26/12),0),"")</f>
        <v>0</v>
      </c>
      <c r="O146" s="26" t="str">
        <f>IFERROR(IF(B146&lt;&gt;"",IF(Q145&gt;=$I$2,+O145+P146,+O145+'[1]asv | data'!$F$21+P146),""),"")</f>
        <v/>
      </c>
      <c r="P146" s="27" t="str">
        <f>IFERROR(IF($B146&lt;&gt;"",IF(Q146&gt;=$I$2,O145*(1+'[1]asv | simul'!$B$18/12)-O145,$O145*(1+'[1]asv | simul'!$B$18/12)-$O145),""),"")</f>
        <v/>
      </c>
      <c r="Q146" s="27">
        <f>IFERROR(IF(Q145+'[1]asv | data'!$F$21&gt;=$I$2,$I$2,+Q145+'[1]asv | data'!$F$21),"")</f>
        <v>14100</v>
      </c>
    </row>
    <row r="147" spans="2:17" ht="21" customHeight="1" x14ac:dyDescent="0.35">
      <c r="B147" s="36"/>
      <c r="C147" s="26">
        <f>IFERROR(IF($B147&lt;&gt;"",($C146+$E$2+$D147)*(1-'[1]asv | data'!$F$26/12),0),"")</f>
        <v>0</v>
      </c>
      <c r="D147" s="27">
        <f>IFERROR(IF($B147&lt;&gt;"",$C146*(1+'[1]asv | data'!$F$22/12)-$C146,0),"")</f>
        <v>0</v>
      </c>
      <c r="E147" s="27">
        <f>IFERROR(IF($B147&lt;&gt;"",($C146+$E$2+$D147)-($C146+$E$2+$D147)*(1-'[1]asv | data'!$F$26/12),0),"")</f>
        <v>0</v>
      </c>
      <c r="F147" s="26">
        <f>IFERROR(IF($B147&lt;&gt;"",($F146+$E$2+$G147)*(1-'[1]asv | data'!$F$26/12),0),"")</f>
        <v>0</v>
      </c>
      <c r="G147" s="27">
        <f>IFERROR(IF($B147&lt;&gt;"",$F146*(1+'[1]asv | data'!$B$30/12)-$F146,0),"")</f>
        <v>0</v>
      </c>
      <c r="H147" s="27">
        <f>IFERROR(IF($B147&lt;&gt;"",($F146+$E$2+$G147)-($F146+$E$2+$G147)*(1-'[1]asv | data'!$F$26/12),0),"")</f>
        <v>0</v>
      </c>
      <c r="I147" s="26">
        <f>IFERROR(IF($B147&lt;&gt;"",($I146+$E$2+$J147)*(1-'[1]asv | data'!$F$26/12),0),"")</f>
        <v>0</v>
      </c>
      <c r="J147" s="27">
        <f>IFERROR(IF($B147&lt;&gt;"",$I146*(1+'[1]asv | data'!$B$32/12)-$I146,0),"")</f>
        <v>0</v>
      </c>
      <c r="K147" s="27">
        <f>IFERROR(IF($B147&lt;&gt;"",($I146+$E$2+$J147)-($I146+$E$2+$J147)*(1-'[1]asv | data'!$F$26/12),0),"")</f>
        <v>0</v>
      </c>
      <c r="L147" s="26">
        <f>IFERROR(IF($B147&lt;&gt;"",($L146+$E$2+$M147)*(1-'[1]asv | data'!$F$26/12),0),"")</f>
        <v>0</v>
      </c>
      <c r="M147" s="27">
        <f>IFERROR(IF($B147&lt;&gt;"",$L146*(1+'[1]asv | data'!$B$34/12)-$L146,0),"")</f>
        <v>0</v>
      </c>
      <c r="N147" s="27">
        <f>IFERROR(IF($B147&lt;&gt;"",($L146+$E$2+$M147)-($L146+$E$2+$M147)*(1-'[1]asv | data'!$F$26/12),0),"")</f>
        <v>0</v>
      </c>
      <c r="O147" s="26" t="str">
        <f>IFERROR(IF(B147&lt;&gt;"",IF(Q146&gt;=$I$2,+O146+P147,+O146+'[1]asv | data'!$F$21+P147),""),"")</f>
        <v/>
      </c>
      <c r="P147" s="27" t="str">
        <f>IFERROR(IF($B147&lt;&gt;"",IF(Q147&gt;=$I$2,O146*(1+'[1]asv | simul'!$B$18/12)-O146,$O146*(1+'[1]asv | simul'!$B$18/12)-$O146),""),"")</f>
        <v/>
      </c>
      <c r="Q147" s="27">
        <f>IFERROR(IF(Q146+'[1]asv | data'!$F$21&gt;=$I$2,$I$2,+Q146+'[1]asv | data'!$F$21),"")</f>
        <v>14200</v>
      </c>
    </row>
    <row r="148" spans="2:17" ht="21" customHeight="1" x14ac:dyDescent="0.35">
      <c r="B148" s="36"/>
      <c r="C148" s="26">
        <f>IFERROR(IF($B148&lt;&gt;"",($C147+$E$2+$D148)*(1-'[1]asv | data'!$F$26/12),0),"")</f>
        <v>0</v>
      </c>
      <c r="D148" s="27">
        <f>IFERROR(IF($B148&lt;&gt;"",$C147*(1+'[1]asv | data'!$F$22/12)-$C147,0),"")</f>
        <v>0</v>
      </c>
      <c r="E148" s="27">
        <f>IFERROR(IF($B148&lt;&gt;"",($C147+$E$2+$D148)-($C147+$E$2+$D148)*(1-'[1]asv | data'!$F$26/12),0),"")</f>
        <v>0</v>
      </c>
      <c r="F148" s="26">
        <f>IFERROR(IF($B148&lt;&gt;"",($F147+$E$2+$G148)*(1-'[1]asv | data'!$F$26/12),0),"")</f>
        <v>0</v>
      </c>
      <c r="G148" s="27">
        <f>IFERROR(IF($B148&lt;&gt;"",$F147*(1+'[1]asv | data'!$B$30/12)-$F147,0),"")</f>
        <v>0</v>
      </c>
      <c r="H148" s="27">
        <f>IFERROR(IF($B148&lt;&gt;"",($F147+$E$2+$G148)-($F147+$E$2+$G148)*(1-'[1]asv | data'!$F$26/12),0),"")</f>
        <v>0</v>
      </c>
      <c r="I148" s="26">
        <f>IFERROR(IF($B148&lt;&gt;"",($I147+$E$2+$J148)*(1-'[1]asv | data'!$F$26/12),0),"")</f>
        <v>0</v>
      </c>
      <c r="J148" s="27">
        <f>IFERROR(IF($B148&lt;&gt;"",$I147*(1+'[1]asv | data'!$B$32/12)-$I147,0),"")</f>
        <v>0</v>
      </c>
      <c r="K148" s="27">
        <f>IFERROR(IF($B148&lt;&gt;"",($I147+$E$2+$J148)-($I147+$E$2+$J148)*(1-'[1]asv | data'!$F$26/12),0),"")</f>
        <v>0</v>
      </c>
      <c r="L148" s="26">
        <f>IFERROR(IF($B148&lt;&gt;"",($L147+$E$2+$M148)*(1-'[1]asv | data'!$F$26/12),0),"")</f>
        <v>0</v>
      </c>
      <c r="M148" s="27">
        <f>IFERROR(IF($B148&lt;&gt;"",$L147*(1+'[1]asv | data'!$B$34/12)-$L147,0),"")</f>
        <v>0</v>
      </c>
      <c r="N148" s="27">
        <f>IFERROR(IF($B148&lt;&gt;"",($L147+$E$2+$M148)-($L147+$E$2+$M148)*(1-'[1]asv | data'!$F$26/12),0),"")</f>
        <v>0</v>
      </c>
      <c r="O148" s="26" t="str">
        <f>IFERROR(IF(B148&lt;&gt;"",IF(Q147&gt;=$I$2,+O147+P148,+O147+'[1]asv | data'!$F$21+P148),""),"")</f>
        <v/>
      </c>
      <c r="P148" s="27" t="str">
        <f>IFERROR(IF($B148&lt;&gt;"",IF(Q148&gt;=$I$2,O147*(1+'[1]asv | simul'!$B$18/12)-O147,$O147*(1+'[1]asv | simul'!$B$18/12)-$O147),""),"")</f>
        <v/>
      </c>
      <c r="Q148" s="27">
        <f>IFERROR(IF(Q147+'[1]asv | data'!$F$21&gt;=$I$2,$I$2,+Q147+'[1]asv | data'!$F$21),"")</f>
        <v>14300</v>
      </c>
    </row>
    <row r="149" spans="2:17" ht="21" customHeight="1" x14ac:dyDescent="0.35">
      <c r="B149" s="36"/>
      <c r="C149" s="26">
        <f>IFERROR(IF($B149&lt;&gt;"",($C148+$E$2+$D149)*(1-'[1]asv | data'!$F$26/12),0),"")</f>
        <v>0</v>
      </c>
      <c r="D149" s="27">
        <f>IFERROR(IF($B149&lt;&gt;"",$C148*(1+'[1]asv | data'!$F$22/12)-$C148,0),"")</f>
        <v>0</v>
      </c>
      <c r="E149" s="27">
        <f>IFERROR(IF($B149&lt;&gt;"",($C148+$E$2+$D149)-($C148+$E$2+$D149)*(1-'[1]asv | data'!$F$26/12),0),"")</f>
        <v>0</v>
      </c>
      <c r="F149" s="26">
        <f>IFERROR(IF($B149&lt;&gt;"",($F148+$E$2+$G149)*(1-'[1]asv | data'!$F$26/12),0),"")</f>
        <v>0</v>
      </c>
      <c r="G149" s="27">
        <f>IFERROR(IF($B149&lt;&gt;"",$F148*(1+'[1]asv | data'!$B$30/12)-$F148,0),"")</f>
        <v>0</v>
      </c>
      <c r="H149" s="27">
        <f>IFERROR(IF($B149&lt;&gt;"",($F148+$E$2+$G149)-($F148+$E$2+$G149)*(1-'[1]asv | data'!$F$26/12),0),"")</f>
        <v>0</v>
      </c>
      <c r="I149" s="26">
        <f>IFERROR(IF($B149&lt;&gt;"",($I148+$E$2+$J149)*(1-'[1]asv | data'!$F$26/12),0),"")</f>
        <v>0</v>
      </c>
      <c r="J149" s="27">
        <f>IFERROR(IF($B149&lt;&gt;"",$I148*(1+'[1]asv | data'!$B$32/12)-$I148,0),"")</f>
        <v>0</v>
      </c>
      <c r="K149" s="27">
        <f>IFERROR(IF($B149&lt;&gt;"",($I148+$E$2+$J149)-($I148+$E$2+$J149)*(1-'[1]asv | data'!$F$26/12),0),"")</f>
        <v>0</v>
      </c>
      <c r="L149" s="26">
        <f>IFERROR(IF($B149&lt;&gt;"",($L148+$E$2+$M149)*(1-'[1]asv | data'!$F$26/12),0),"")</f>
        <v>0</v>
      </c>
      <c r="M149" s="27">
        <f>IFERROR(IF($B149&lt;&gt;"",$L148*(1+'[1]asv | data'!$B$34/12)-$L148,0),"")</f>
        <v>0</v>
      </c>
      <c r="N149" s="27">
        <f>IFERROR(IF($B149&lt;&gt;"",($L148+$E$2+$M149)-($L148+$E$2+$M149)*(1-'[1]asv | data'!$F$26/12),0),"")</f>
        <v>0</v>
      </c>
      <c r="O149" s="26" t="str">
        <f>IFERROR(IF(B149&lt;&gt;"",IF(Q148&gt;=$I$2,+O148+P149,+O148+'[1]asv | data'!$F$21+P149),""),"")</f>
        <v/>
      </c>
      <c r="P149" s="27" t="str">
        <f>IFERROR(IF($B149&lt;&gt;"",IF(Q149&gt;=$I$2,O148*(1+'[1]asv | simul'!$B$18/12)-O148,$O148*(1+'[1]asv | simul'!$B$18/12)-$O148),""),"")</f>
        <v/>
      </c>
      <c r="Q149" s="27">
        <f>IFERROR(IF(Q148+'[1]asv | data'!$F$21&gt;=$I$2,$I$2,+Q148+'[1]asv | data'!$F$21),"")</f>
        <v>14400</v>
      </c>
    </row>
    <row r="150" spans="2:17" ht="21" customHeight="1" x14ac:dyDescent="0.35">
      <c r="B150" s="36"/>
      <c r="C150" s="26">
        <f>IFERROR(IF($B150&lt;&gt;"",($C149+$E$2+$D150)*(1-'[1]asv | data'!$F$26/12),0),"")</f>
        <v>0</v>
      </c>
      <c r="D150" s="27">
        <f>IFERROR(IF($B150&lt;&gt;"",$C149*(1+'[1]asv | data'!$F$22/12)-$C149,0),"")</f>
        <v>0</v>
      </c>
      <c r="E150" s="27">
        <f>IFERROR(IF($B150&lt;&gt;"",($C149+$E$2+$D150)-($C149+$E$2+$D150)*(1-'[1]asv | data'!$F$26/12),0),"")</f>
        <v>0</v>
      </c>
      <c r="F150" s="26">
        <f>IFERROR(IF($B150&lt;&gt;"",($F149+$E$2+$G150)*(1-'[1]asv | data'!$F$26/12),0),"")</f>
        <v>0</v>
      </c>
      <c r="G150" s="27">
        <f>IFERROR(IF($B150&lt;&gt;"",$F149*(1+'[1]asv | data'!$B$30/12)-$F149,0),"")</f>
        <v>0</v>
      </c>
      <c r="H150" s="27">
        <f>IFERROR(IF($B150&lt;&gt;"",($F149+$E$2+$G150)-($F149+$E$2+$G150)*(1-'[1]asv | data'!$F$26/12),0),"")</f>
        <v>0</v>
      </c>
      <c r="I150" s="26">
        <f>IFERROR(IF($B150&lt;&gt;"",($I149+$E$2+$J150)*(1-'[1]asv | data'!$F$26/12),0),"")</f>
        <v>0</v>
      </c>
      <c r="J150" s="27">
        <f>IFERROR(IF($B150&lt;&gt;"",$I149*(1+'[1]asv | data'!$B$32/12)-$I149,0),"")</f>
        <v>0</v>
      </c>
      <c r="K150" s="27">
        <f>IFERROR(IF($B150&lt;&gt;"",($I149+$E$2+$J150)-($I149+$E$2+$J150)*(1-'[1]asv | data'!$F$26/12),0),"")</f>
        <v>0</v>
      </c>
      <c r="L150" s="26">
        <f>IFERROR(IF($B150&lt;&gt;"",($L149+$E$2+$M150)*(1-'[1]asv | data'!$F$26/12),0),"")</f>
        <v>0</v>
      </c>
      <c r="M150" s="27">
        <f>IFERROR(IF($B150&lt;&gt;"",$L149*(1+'[1]asv | data'!$B$34/12)-$L149,0),"")</f>
        <v>0</v>
      </c>
      <c r="N150" s="27">
        <f>IFERROR(IF($B150&lt;&gt;"",($L149+$E$2+$M150)-($L149+$E$2+$M150)*(1-'[1]asv | data'!$F$26/12),0),"")</f>
        <v>0</v>
      </c>
      <c r="O150" s="26" t="str">
        <f>IFERROR(IF(B150&lt;&gt;"",IF(Q149&gt;=$I$2,+O149+P150,+O149+'[1]asv | data'!$F$21+P150),""),"")</f>
        <v/>
      </c>
      <c r="P150" s="27" t="str">
        <f>IFERROR(IF($B150&lt;&gt;"",IF(Q150&gt;=$I$2,O149*(1+'[1]asv | simul'!$B$18/12)-O149,$O149*(1+'[1]asv | simul'!$B$18/12)-$O149),""),"")</f>
        <v/>
      </c>
      <c r="Q150" s="27">
        <f>IFERROR(IF(Q149+'[1]asv | data'!$F$21&gt;=$I$2,$I$2,+Q149+'[1]asv | data'!$F$21),"")</f>
        <v>14500</v>
      </c>
    </row>
    <row r="151" spans="2:17" ht="21" customHeight="1" x14ac:dyDescent="0.35">
      <c r="B151" s="36"/>
      <c r="C151" s="26">
        <f>IFERROR(IF($B151&lt;&gt;"",($C150+$E$2+$D151)*(1-'[1]asv | data'!$F$26/12),0),"")</f>
        <v>0</v>
      </c>
      <c r="D151" s="27">
        <f>IFERROR(IF($B151&lt;&gt;"",$C150*(1+'[1]asv | data'!$F$22/12)-$C150,0),"")</f>
        <v>0</v>
      </c>
      <c r="E151" s="27">
        <f>IFERROR(IF($B151&lt;&gt;"",($C150+$E$2+$D151)-($C150+$E$2+$D151)*(1-'[1]asv | data'!$F$26/12),0),"")</f>
        <v>0</v>
      </c>
      <c r="F151" s="26">
        <f>IFERROR(IF($B151&lt;&gt;"",($F150+$E$2+$G151)*(1-'[1]asv | data'!$F$26/12),0),"")</f>
        <v>0</v>
      </c>
      <c r="G151" s="27">
        <f>IFERROR(IF($B151&lt;&gt;"",$F150*(1+'[1]asv | data'!$B$30/12)-$F150,0),"")</f>
        <v>0</v>
      </c>
      <c r="H151" s="27">
        <f>IFERROR(IF($B151&lt;&gt;"",($F150+$E$2+$G151)-($F150+$E$2+$G151)*(1-'[1]asv | data'!$F$26/12),0),"")</f>
        <v>0</v>
      </c>
      <c r="I151" s="26">
        <f>IFERROR(IF($B151&lt;&gt;"",($I150+$E$2+$J151)*(1-'[1]asv | data'!$F$26/12),0),"")</f>
        <v>0</v>
      </c>
      <c r="J151" s="27">
        <f>IFERROR(IF($B151&lt;&gt;"",$I150*(1+'[1]asv | data'!$B$32/12)-$I150,0),"")</f>
        <v>0</v>
      </c>
      <c r="K151" s="27">
        <f>IFERROR(IF($B151&lt;&gt;"",($I150+$E$2+$J151)-($I150+$E$2+$J151)*(1-'[1]asv | data'!$F$26/12),0),"")</f>
        <v>0</v>
      </c>
      <c r="L151" s="26">
        <f>IFERROR(IF($B151&lt;&gt;"",($L150+$E$2+$M151)*(1-'[1]asv | data'!$F$26/12),0),"")</f>
        <v>0</v>
      </c>
      <c r="M151" s="27">
        <f>IFERROR(IF($B151&lt;&gt;"",$L150*(1+'[1]asv | data'!$B$34/12)-$L150,0),"")</f>
        <v>0</v>
      </c>
      <c r="N151" s="27">
        <f>IFERROR(IF($B151&lt;&gt;"",($L150+$E$2+$M151)-($L150+$E$2+$M151)*(1-'[1]asv | data'!$F$26/12),0),"")</f>
        <v>0</v>
      </c>
      <c r="O151" s="26" t="str">
        <f>IFERROR(IF(B151&lt;&gt;"",IF(Q150&gt;=$I$2,+O150+P151,+O150+'[1]asv | data'!$F$21+P151),""),"")</f>
        <v/>
      </c>
      <c r="P151" s="27" t="str">
        <f>IFERROR(IF($B151&lt;&gt;"",IF(Q151&gt;=$I$2,O150*(1+'[1]asv | simul'!$B$18/12)-O150,$O150*(1+'[1]asv | simul'!$B$18/12)-$O150),""),"")</f>
        <v/>
      </c>
      <c r="Q151" s="27">
        <f>IFERROR(IF(Q150+'[1]asv | data'!$F$21&gt;=$I$2,$I$2,+Q150+'[1]asv | data'!$F$21),"")</f>
        <v>14600</v>
      </c>
    </row>
    <row r="152" spans="2:17" ht="21" customHeight="1" x14ac:dyDescent="0.35">
      <c r="B152" s="36"/>
      <c r="C152" s="26">
        <f>IFERROR(IF($B152&lt;&gt;"",($C151+$E$2+$D152)*(1-'[1]asv | data'!$F$26/12),0),"")</f>
        <v>0</v>
      </c>
      <c r="D152" s="27">
        <f>IFERROR(IF($B152&lt;&gt;"",$C151*(1+'[1]asv | data'!$F$22/12)-$C151,0),"")</f>
        <v>0</v>
      </c>
      <c r="E152" s="27">
        <f>IFERROR(IF($B152&lt;&gt;"",($C151+$E$2+$D152)-($C151+$E$2+$D152)*(1-'[1]asv | data'!$F$26/12),0),"")</f>
        <v>0</v>
      </c>
      <c r="F152" s="26">
        <f>IFERROR(IF($B152&lt;&gt;"",($F151+$E$2+$G152)*(1-'[1]asv | data'!$F$26/12),0),"")</f>
        <v>0</v>
      </c>
      <c r="G152" s="27">
        <f>IFERROR(IF($B152&lt;&gt;"",$F151*(1+'[1]asv | data'!$B$30/12)-$F151,0),"")</f>
        <v>0</v>
      </c>
      <c r="H152" s="27">
        <f>IFERROR(IF($B152&lt;&gt;"",($F151+$E$2+$G152)-($F151+$E$2+$G152)*(1-'[1]asv | data'!$F$26/12),0),"")</f>
        <v>0</v>
      </c>
      <c r="I152" s="26">
        <f>IFERROR(IF($B152&lt;&gt;"",($I151+$E$2+$J152)*(1-'[1]asv | data'!$F$26/12),0),"")</f>
        <v>0</v>
      </c>
      <c r="J152" s="27">
        <f>IFERROR(IF($B152&lt;&gt;"",$I151*(1+'[1]asv | data'!$B$32/12)-$I151,0),"")</f>
        <v>0</v>
      </c>
      <c r="K152" s="27">
        <f>IFERROR(IF($B152&lt;&gt;"",($I151+$E$2+$J152)-($I151+$E$2+$J152)*(1-'[1]asv | data'!$F$26/12),0),"")</f>
        <v>0</v>
      </c>
      <c r="L152" s="26">
        <f>IFERROR(IF($B152&lt;&gt;"",($L151+$E$2+$M152)*(1-'[1]asv | data'!$F$26/12),0),"")</f>
        <v>0</v>
      </c>
      <c r="M152" s="27">
        <f>IFERROR(IF($B152&lt;&gt;"",$L151*(1+'[1]asv | data'!$B$34/12)-$L151,0),"")</f>
        <v>0</v>
      </c>
      <c r="N152" s="27">
        <f>IFERROR(IF($B152&lt;&gt;"",($L151+$E$2+$M152)-($L151+$E$2+$M152)*(1-'[1]asv | data'!$F$26/12),0),"")</f>
        <v>0</v>
      </c>
      <c r="O152" s="26" t="str">
        <f>IFERROR(IF(B152&lt;&gt;"",IF(Q151&gt;=$I$2,+O151+P152,+O151+'[1]asv | data'!$F$21+P152),""),"")</f>
        <v/>
      </c>
      <c r="P152" s="27" t="str">
        <f>IFERROR(IF($B152&lt;&gt;"",IF(Q152&gt;=$I$2,O151*(1+'[1]asv | simul'!$B$18/12)-O151,$O151*(1+'[1]asv | simul'!$B$18/12)-$O151),""),"")</f>
        <v/>
      </c>
      <c r="Q152" s="27">
        <f>IFERROR(IF(Q151+'[1]asv | data'!$F$21&gt;=$I$2,$I$2,+Q151+'[1]asv | data'!$F$21),"")</f>
        <v>14700</v>
      </c>
    </row>
    <row r="153" spans="2:17" ht="21" customHeight="1" x14ac:dyDescent="0.35">
      <c r="B153" s="36"/>
      <c r="C153" s="26">
        <f>IFERROR(IF($B153&lt;&gt;"",($C152+$E$2+$D153)*(1-'[1]asv | data'!$F$26/12),0),"")</f>
        <v>0</v>
      </c>
      <c r="D153" s="27">
        <f>IFERROR(IF($B153&lt;&gt;"",$C152*(1+'[1]asv | data'!$F$22/12)-$C152,0),"")</f>
        <v>0</v>
      </c>
      <c r="E153" s="27">
        <f>IFERROR(IF($B153&lt;&gt;"",($C152+$E$2+$D153)-($C152+$E$2+$D153)*(1-'[1]asv | data'!$F$26/12),0),"")</f>
        <v>0</v>
      </c>
      <c r="F153" s="26">
        <f>IFERROR(IF($B153&lt;&gt;"",($F152+$E$2+$G153)*(1-'[1]asv | data'!$F$26/12),0),"")</f>
        <v>0</v>
      </c>
      <c r="G153" s="27">
        <f>IFERROR(IF($B153&lt;&gt;"",$F152*(1+'[1]asv | data'!$B$30/12)-$F152,0),"")</f>
        <v>0</v>
      </c>
      <c r="H153" s="27">
        <f>IFERROR(IF($B153&lt;&gt;"",($F152+$E$2+$G153)-($F152+$E$2+$G153)*(1-'[1]asv | data'!$F$26/12),0),"")</f>
        <v>0</v>
      </c>
      <c r="I153" s="26">
        <f>IFERROR(IF($B153&lt;&gt;"",($I152+$E$2+$J153)*(1-'[1]asv | data'!$F$26/12),0),"")</f>
        <v>0</v>
      </c>
      <c r="J153" s="27">
        <f>IFERROR(IF($B153&lt;&gt;"",$I152*(1+'[1]asv | data'!$B$32/12)-$I152,0),"")</f>
        <v>0</v>
      </c>
      <c r="K153" s="27">
        <f>IFERROR(IF($B153&lt;&gt;"",($I152+$E$2+$J153)-($I152+$E$2+$J153)*(1-'[1]asv | data'!$F$26/12),0),"")</f>
        <v>0</v>
      </c>
      <c r="L153" s="26">
        <f>IFERROR(IF($B153&lt;&gt;"",($L152+$E$2+$M153)*(1-'[1]asv | data'!$F$26/12),0),"")</f>
        <v>0</v>
      </c>
      <c r="M153" s="27">
        <f>IFERROR(IF($B153&lt;&gt;"",$L152*(1+'[1]asv | data'!$B$34/12)-$L152,0),"")</f>
        <v>0</v>
      </c>
      <c r="N153" s="27">
        <f>IFERROR(IF($B153&lt;&gt;"",($L152+$E$2+$M153)-($L152+$E$2+$M153)*(1-'[1]asv | data'!$F$26/12),0),"")</f>
        <v>0</v>
      </c>
      <c r="O153" s="26" t="str">
        <f>IFERROR(IF(B153&lt;&gt;"",IF(Q152&gt;=$I$2,+O152+P153,+O152+'[1]asv | data'!$F$21+P153),""),"")</f>
        <v/>
      </c>
      <c r="P153" s="27" t="str">
        <f>IFERROR(IF($B153&lt;&gt;"",IF(Q153&gt;=$I$2,O152*(1+'[1]asv | simul'!$B$18/12)-O152,$O152*(1+'[1]asv | simul'!$B$18/12)-$O152),""),"")</f>
        <v/>
      </c>
      <c r="Q153" s="27">
        <f>IFERROR(IF(Q152+'[1]asv | data'!$F$21&gt;=$I$2,$I$2,+Q152+'[1]asv | data'!$F$21),"")</f>
        <v>14800</v>
      </c>
    </row>
    <row r="154" spans="2:17" ht="21" customHeight="1" x14ac:dyDescent="0.35">
      <c r="B154" s="36"/>
      <c r="C154" s="26">
        <f>IFERROR(IF($B154&lt;&gt;"",($C153+$E$2+$D154)*(1-'[1]asv | data'!$F$26/12),0),"")</f>
        <v>0</v>
      </c>
      <c r="D154" s="27">
        <f>IFERROR(IF($B154&lt;&gt;"",$C153*(1+'[1]asv | data'!$F$22/12)-$C153,0),"")</f>
        <v>0</v>
      </c>
      <c r="E154" s="27">
        <f>IFERROR(IF($B154&lt;&gt;"",($C153+$E$2+$D154)-($C153+$E$2+$D154)*(1-'[1]asv | data'!$F$26/12),0),"")</f>
        <v>0</v>
      </c>
      <c r="F154" s="26">
        <f>IFERROR(IF($B154&lt;&gt;"",($F153+$E$2+$G154)*(1-'[1]asv | data'!$F$26/12),0),"")</f>
        <v>0</v>
      </c>
      <c r="G154" s="27">
        <f>IFERROR(IF($B154&lt;&gt;"",$F153*(1+'[1]asv | data'!$B$30/12)-$F153,0),"")</f>
        <v>0</v>
      </c>
      <c r="H154" s="27">
        <f>IFERROR(IF($B154&lt;&gt;"",($F153+$E$2+$G154)-($F153+$E$2+$G154)*(1-'[1]asv | data'!$F$26/12),0),"")</f>
        <v>0</v>
      </c>
      <c r="I154" s="26">
        <f>IFERROR(IF($B154&lt;&gt;"",($I153+$E$2+$J154)*(1-'[1]asv | data'!$F$26/12),0),"")</f>
        <v>0</v>
      </c>
      <c r="J154" s="27">
        <f>IFERROR(IF($B154&lt;&gt;"",$I153*(1+'[1]asv | data'!$B$32/12)-$I153,0),"")</f>
        <v>0</v>
      </c>
      <c r="K154" s="27">
        <f>IFERROR(IF($B154&lt;&gt;"",($I153+$E$2+$J154)-($I153+$E$2+$J154)*(1-'[1]asv | data'!$F$26/12),0),"")</f>
        <v>0</v>
      </c>
      <c r="L154" s="26">
        <f>IFERROR(IF($B154&lt;&gt;"",($L153+$E$2+$M154)*(1-'[1]asv | data'!$F$26/12),0),"")</f>
        <v>0</v>
      </c>
      <c r="M154" s="27">
        <f>IFERROR(IF($B154&lt;&gt;"",$L153*(1+'[1]asv | data'!$B$34/12)-$L153,0),"")</f>
        <v>0</v>
      </c>
      <c r="N154" s="27">
        <f>IFERROR(IF($B154&lt;&gt;"",($L153+$E$2+$M154)-($L153+$E$2+$M154)*(1-'[1]asv | data'!$F$26/12),0),"")</f>
        <v>0</v>
      </c>
      <c r="O154" s="26" t="str">
        <f>IFERROR(IF(B154&lt;&gt;"",IF(Q153&gt;=$I$2,+O153+P154,+O153+'[1]asv | data'!$F$21+P154),""),"")</f>
        <v/>
      </c>
      <c r="P154" s="27" t="str">
        <f>IFERROR(IF($B154&lt;&gt;"",IF(Q154&gt;=$I$2,O153*(1+'[1]asv | simul'!$B$18/12)-O153,$O153*(1+'[1]asv | simul'!$B$18/12)-$O153),""),"")</f>
        <v/>
      </c>
      <c r="Q154" s="27">
        <f>IFERROR(IF(Q153+'[1]asv | data'!$F$21&gt;=$I$2,$I$2,+Q153+'[1]asv | data'!$F$21),"")</f>
        <v>14900</v>
      </c>
    </row>
    <row r="155" spans="2:17" ht="21" customHeight="1" x14ac:dyDescent="0.35">
      <c r="B155" s="36"/>
      <c r="C155" s="26">
        <f>IFERROR(IF($B155&lt;&gt;"",($C154+$E$2+$D155)*(1-'[1]asv | data'!$F$26/12),0),"")</f>
        <v>0</v>
      </c>
      <c r="D155" s="27">
        <f>IFERROR(IF($B155&lt;&gt;"",$C154*(1+'[1]asv | data'!$F$22/12)-$C154,0),"")</f>
        <v>0</v>
      </c>
      <c r="E155" s="27">
        <f>IFERROR(IF($B155&lt;&gt;"",($C154+$E$2+$D155)-($C154+$E$2+$D155)*(1-'[1]asv | data'!$F$26/12),0),"")</f>
        <v>0</v>
      </c>
      <c r="F155" s="26">
        <f>IFERROR(IF($B155&lt;&gt;"",($F154+$E$2+$G155)*(1-'[1]asv | data'!$F$26/12),0),"")</f>
        <v>0</v>
      </c>
      <c r="G155" s="27">
        <f>IFERROR(IF($B155&lt;&gt;"",$F154*(1+'[1]asv | data'!$B$30/12)-$F154,0),"")</f>
        <v>0</v>
      </c>
      <c r="H155" s="27">
        <f>IFERROR(IF($B155&lt;&gt;"",($F154+$E$2+$G155)-($F154+$E$2+$G155)*(1-'[1]asv | data'!$F$26/12),0),"")</f>
        <v>0</v>
      </c>
      <c r="I155" s="26">
        <f>IFERROR(IF($B155&lt;&gt;"",($I154+$E$2+$J155)*(1-'[1]asv | data'!$F$26/12),0),"")</f>
        <v>0</v>
      </c>
      <c r="J155" s="27">
        <f>IFERROR(IF($B155&lt;&gt;"",$I154*(1+'[1]asv | data'!$B$32/12)-$I154,0),"")</f>
        <v>0</v>
      </c>
      <c r="K155" s="27">
        <f>IFERROR(IF($B155&lt;&gt;"",($I154+$E$2+$J155)-($I154+$E$2+$J155)*(1-'[1]asv | data'!$F$26/12),0),"")</f>
        <v>0</v>
      </c>
      <c r="L155" s="26">
        <f>IFERROR(IF($B155&lt;&gt;"",($L154+$E$2+$M155)*(1-'[1]asv | data'!$F$26/12),0),"")</f>
        <v>0</v>
      </c>
      <c r="M155" s="27">
        <f>IFERROR(IF($B155&lt;&gt;"",$L154*(1+'[1]asv | data'!$B$34/12)-$L154,0),"")</f>
        <v>0</v>
      </c>
      <c r="N155" s="27">
        <f>IFERROR(IF($B155&lt;&gt;"",($L154+$E$2+$M155)-($L154+$E$2+$M155)*(1-'[1]asv | data'!$F$26/12),0),"")</f>
        <v>0</v>
      </c>
      <c r="O155" s="26" t="str">
        <f>IFERROR(IF(B155&lt;&gt;"",IF(Q154&gt;=$I$2,+O154+P155,+O154+'[1]asv | data'!$F$21+P155),""),"")</f>
        <v/>
      </c>
      <c r="P155" s="27" t="str">
        <f>IFERROR(IF($B155&lt;&gt;"",IF(Q155&gt;=$I$2,O154*(1+'[1]asv | simul'!$B$18/12)-O154,$O154*(1+'[1]asv | simul'!$B$18/12)-$O154),""),"")</f>
        <v/>
      </c>
      <c r="Q155" s="27">
        <f>IFERROR(IF(Q154+'[1]asv | data'!$F$21&gt;=$I$2,$I$2,+Q154+'[1]asv | data'!$F$21),"")</f>
        <v>15000</v>
      </c>
    </row>
    <row r="156" spans="2:17" ht="21" customHeight="1" x14ac:dyDescent="0.35">
      <c r="B156" s="36"/>
      <c r="C156" s="26">
        <f>IFERROR(IF($B156&lt;&gt;"",($C155+$E$2+$D156)*(1-'[1]asv | data'!$F$26/12),0),"")</f>
        <v>0</v>
      </c>
      <c r="D156" s="27">
        <f>IFERROR(IF($B156&lt;&gt;"",$C155*(1+'[1]asv | data'!$F$22/12)-$C155,0),"")</f>
        <v>0</v>
      </c>
      <c r="E156" s="27">
        <f>IFERROR(IF($B156&lt;&gt;"",($C155+$E$2+$D156)-($C155+$E$2+$D156)*(1-'[1]asv | data'!$F$26/12),0),"")</f>
        <v>0</v>
      </c>
      <c r="F156" s="26">
        <f>IFERROR(IF($B156&lt;&gt;"",($F155+$E$2+$G156)*(1-'[1]asv | data'!$F$26/12),0),"")</f>
        <v>0</v>
      </c>
      <c r="G156" s="27">
        <f>IFERROR(IF($B156&lt;&gt;"",$F155*(1+'[1]asv | data'!$B$30/12)-$F155,0),"")</f>
        <v>0</v>
      </c>
      <c r="H156" s="27">
        <f>IFERROR(IF($B156&lt;&gt;"",($F155+$E$2+$G156)-($F155+$E$2+$G156)*(1-'[1]asv | data'!$F$26/12),0),"")</f>
        <v>0</v>
      </c>
      <c r="I156" s="26">
        <f>IFERROR(IF($B156&lt;&gt;"",($I155+$E$2+$J156)*(1-'[1]asv | data'!$F$26/12),0),"")</f>
        <v>0</v>
      </c>
      <c r="J156" s="27">
        <f>IFERROR(IF($B156&lt;&gt;"",$I155*(1+'[1]asv | data'!$B$32/12)-$I155,0),"")</f>
        <v>0</v>
      </c>
      <c r="K156" s="27">
        <f>IFERROR(IF($B156&lt;&gt;"",($I155+$E$2+$J156)-($I155+$E$2+$J156)*(1-'[1]asv | data'!$F$26/12),0),"")</f>
        <v>0</v>
      </c>
      <c r="L156" s="26">
        <f>IFERROR(IF($B156&lt;&gt;"",($L155+$E$2+$M156)*(1-'[1]asv | data'!$F$26/12),0),"")</f>
        <v>0</v>
      </c>
      <c r="M156" s="27">
        <f>IFERROR(IF($B156&lt;&gt;"",$L155*(1+'[1]asv | data'!$B$34/12)-$L155,0),"")</f>
        <v>0</v>
      </c>
      <c r="N156" s="27">
        <f>IFERROR(IF($B156&lt;&gt;"",($L155+$E$2+$M156)-($L155+$E$2+$M156)*(1-'[1]asv | data'!$F$26/12),0),"")</f>
        <v>0</v>
      </c>
      <c r="O156" s="26" t="str">
        <f>IFERROR(IF(B156&lt;&gt;"",IF(Q155&gt;=$I$2,+O155+P156,+O155+'[1]asv | data'!$F$21+P156),""),"")</f>
        <v/>
      </c>
      <c r="P156" s="27" t="str">
        <f>IFERROR(IF($B156&lt;&gt;"",IF(Q156&gt;=$I$2,O155*(1+'[1]asv | simul'!$B$18/12)-O155,$O155*(1+'[1]asv | simul'!$B$18/12)-$O155),""),"")</f>
        <v/>
      </c>
      <c r="Q156" s="27">
        <f>IFERROR(IF(Q155+'[1]asv | data'!$F$21&gt;=$I$2,$I$2,+Q155+'[1]asv | data'!$F$21),"")</f>
        <v>15100</v>
      </c>
    </row>
    <row r="157" spans="2:17" ht="21" customHeight="1" x14ac:dyDescent="0.35">
      <c r="B157" s="36"/>
      <c r="C157" s="26">
        <f>IFERROR(IF($B157&lt;&gt;"",($C156+$E$2+$D157)*(1-'[1]asv | data'!$F$26/12),0),"")</f>
        <v>0</v>
      </c>
      <c r="D157" s="27">
        <f>IFERROR(IF($B157&lt;&gt;"",$C156*(1+'[1]asv | data'!$F$22/12)-$C156,0),"")</f>
        <v>0</v>
      </c>
      <c r="E157" s="27">
        <f>IFERROR(IF($B157&lt;&gt;"",($C156+$E$2+$D157)-($C156+$E$2+$D157)*(1-'[1]asv | data'!$F$26/12),0),"")</f>
        <v>0</v>
      </c>
      <c r="F157" s="26">
        <f>IFERROR(IF($B157&lt;&gt;"",($F156+$E$2+$G157)*(1-'[1]asv | data'!$F$26/12),0),"")</f>
        <v>0</v>
      </c>
      <c r="G157" s="27">
        <f>IFERROR(IF($B157&lt;&gt;"",$F156*(1+'[1]asv | data'!$B$30/12)-$F156,0),"")</f>
        <v>0</v>
      </c>
      <c r="H157" s="27">
        <f>IFERROR(IF($B157&lt;&gt;"",($F156+$E$2+$G157)-($F156+$E$2+$G157)*(1-'[1]asv | data'!$F$26/12),0),"")</f>
        <v>0</v>
      </c>
      <c r="I157" s="26">
        <f>IFERROR(IF($B157&lt;&gt;"",($I156+$E$2+$J157)*(1-'[1]asv | data'!$F$26/12),0),"")</f>
        <v>0</v>
      </c>
      <c r="J157" s="27">
        <f>IFERROR(IF($B157&lt;&gt;"",$I156*(1+'[1]asv | data'!$B$32/12)-$I156,0),"")</f>
        <v>0</v>
      </c>
      <c r="K157" s="27">
        <f>IFERROR(IF($B157&lt;&gt;"",($I156+$E$2+$J157)-($I156+$E$2+$J157)*(1-'[1]asv | data'!$F$26/12),0),"")</f>
        <v>0</v>
      </c>
      <c r="L157" s="26">
        <f>IFERROR(IF($B157&lt;&gt;"",($L156+$E$2+$M157)*(1-'[1]asv | data'!$F$26/12),0),"")</f>
        <v>0</v>
      </c>
      <c r="M157" s="27">
        <f>IFERROR(IF($B157&lt;&gt;"",$L156*(1+'[1]asv | data'!$B$34/12)-$L156,0),"")</f>
        <v>0</v>
      </c>
      <c r="N157" s="27">
        <f>IFERROR(IF($B157&lt;&gt;"",($L156+$E$2+$M157)-($L156+$E$2+$M157)*(1-'[1]asv | data'!$F$26/12),0),"")</f>
        <v>0</v>
      </c>
      <c r="O157" s="26" t="str">
        <f>IFERROR(IF(B157&lt;&gt;"",IF(Q156&gt;=$I$2,+O156+P157,+O156+'[1]asv | data'!$F$21+P157),""),"")</f>
        <v/>
      </c>
      <c r="P157" s="27" t="str">
        <f>IFERROR(IF($B157&lt;&gt;"",IF(Q157&gt;=$I$2,O156*(1+'[1]asv | simul'!$B$18/12)-O156,$O156*(1+'[1]asv | simul'!$B$18/12)-$O156),""),"")</f>
        <v/>
      </c>
      <c r="Q157" s="27">
        <f>IFERROR(IF(Q156+'[1]asv | data'!$F$21&gt;=$I$2,$I$2,+Q156+'[1]asv | data'!$F$21),"")</f>
        <v>15200</v>
      </c>
    </row>
    <row r="158" spans="2:17" ht="21" customHeight="1" x14ac:dyDescent="0.35">
      <c r="B158" s="36"/>
      <c r="C158" s="26">
        <f>IFERROR(IF($B158&lt;&gt;"",($C157+$E$2+$D158)*(1-'[1]asv | data'!$F$26/12),0),"")</f>
        <v>0</v>
      </c>
      <c r="D158" s="27">
        <f>IFERROR(IF($B158&lt;&gt;"",$C157*(1+'[1]asv | data'!$F$22/12)-$C157,0),"")</f>
        <v>0</v>
      </c>
      <c r="E158" s="27">
        <f>IFERROR(IF($B158&lt;&gt;"",($C157+$E$2+$D158)-($C157+$E$2+$D158)*(1-'[1]asv | data'!$F$26/12),0),"")</f>
        <v>0</v>
      </c>
      <c r="F158" s="26">
        <f>IFERROR(IF($B158&lt;&gt;"",($F157+$E$2+$G158)*(1-'[1]asv | data'!$F$26/12),0),"")</f>
        <v>0</v>
      </c>
      <c r="G158" s="27">
        <f>IFERROR(IF($B158&lt;&gt;"",$F157*(1+'[1]asv | data'!$B$30/12)-$F157,0),"")</f>
        <v>0</v>
      </c>
      <c r="H158" s="27">
        <f>IFERROR(IF($B158&lt;&gt;"",($F157+$E$2+$G158)-($F157+$E$2+$G158)*(1-'[1]asv | data'!$F$26/12),0),"")</f>
        <v>0</v>
      </c>
      <c r="I158" s="26">
        <f>IFERROR(IF($B158&lt;&gt;"",($I157+$E$2+$J158)*(1-'[1]asv | data'!$F$26/12),0),"")</f>
        <v>0</v>
      </c>
      <c r="J158" s="27">
        <f>IFERROR(IF($B158&lt;&gt;"",$I157*(1+'[1]asv | data'!$B$32/12)-$I157,0),"")</f>
        <v>0</v>
      </c>
      <c r="K158" s="27">
        <f>IFERROR(IF($B158&lt;&gt;"",($I157+$E$2+$J158)-($I157+$E$2+$J158)*(1-'[1]asv | data'!$F$26/12),0),"")</f>
        <v>0</v>
      </c>
      <c r="L158" s="26">
        <f>IFERROR(IF($B158&lt;&gt;"",($L157+$E$2+$M158)*(1-'[1]asv | data'!$F$26/12),0),"")</f>
        <v>0</v>
      </c>
      <c r="M158" s="27">
        <f>IFERROR(IF($B158&lt;&gt;"",$L157*(1+'[1]asv | data'!$B$34/12)-$L157,0),"")</f>
        <v>0</v>
      </c>
      <c r="N158" s="27">
        <f>IFERROR(IF($B158&lt;&gt;"",($L157+$E$2+$M158)-($L157+$E$2+$M158)*(1-'[1]asv | data'!$F$26/12),0),"")</f>
        <v>0</v>
      </c>
      <c r="O158" s="26" t="str">
        <f>IFERROR(IF(B158&lt;&gt;"",IF(Q157&gt;=$I$2,+O157+P158,+O157+'[1]asv | data'!$F$21+P158),""),"")</f>
        <v/>
      </c>
      <c r="P158" s="27" t="str">
        <f>IFERROR(IF($B158&lt;&gt;"",IF(Q158&gt;=$I$2,O157*(1+'[1]asv | simul'!$B$18/12)-O157,$O157*(1+'[1]asv | simul'!$B$18/12)-$O157),""),"")</f>
        <v/>
      </c>
      <c r="Q158" s="27">
        <f>IFERROR(IF(Q157+'[1]asv | data'!$F$21&gt;=$I$2,$I$2,+Q157+'[1]asv | data'!$F$21),"")</f>
        <v>15300</v>
      </c>
    </row>
    <row r="159" spans="2:17" ht="21" customHeight="1" x14ac:dyDescent="0.35">
      <c r="B159" s="36"/>
      <c r="C159" s="26">
        <f>IFERROR(IF($B159&lt;&gt;"",($C158+$E$2+$D159)*(1-'[1]asv | data'!$F$26/12),0),"")</f>
        <v>0</v>
      </c>
      <c r="D159" s="27">
        <f>IFERROR(IF($B159&lt;&gt;"",$C158*(1+'[1]asv | data'!$F$22/12)-$C158,0),"")</f>
        <v>0</v>
      </c>
      <c r="E159" s="27">
        <f>IFERROR(IF($B159&lt;&gt;"",($C158+$E$2+$D159)-($C158+$E$2+$D159)*(1-'[1]asv | data'!$F$26/12),0),"")</f>
        <v>0</v>
      </c>
      <c r="F159" s="26">
        <f>IFERROR(IF($B159&lt;&gt;"",($F158+$E$2+$G159)*(1-'[1]asv | data'!$F$26/12),0),"")</f>
        <v>0</v>
      </c>
      <c r="G159" s="27">
        <f>IFERROR(IF($B159&lt;&gt;"",$F158*(1+'[1]asv | data'!$B$30/12)-$F158,0),"")</f>
        <v>0</v>
      </c>
      <c r="H159" s="27">
        <f>IFERROR(IF($B159&lt;&gt;"",($F158+$E$2+$G159)-($F158+$E$2+$G159)*(1-'[1]asv | data'!$F$26/12),0),"")</f>
        <v>0</v>
      </c>
      <c r="I159" s="26">
        <f>IFERROR(IF($B159&lt;&gt;"",($I158+$E$2+$J159)*(1-'[1]asv | data'!$F$26/12),0),"")</f>
        <v>0</v>
      </c>
      <c r="J159" s="27">
        <f>IFERROR(IF($B159&lt;&gt;"",$I158*(1+'[1]asv | data'!$B$32/12)-$I158,0),"")</f>
        <v>0</v>
      </c>
      <c r="K159" s="27">
        <f>IFERROR(IF($B159&lt;&gt;"",($I158+$E$2+$J159)-($I158+$E$2+$J159)*(1-'[1]asv | data'!$F$26/12),0),"")</f>
        <v>0</v>
      </c>
      <c r="L159" s="26">
        <f>IFERROR(IF($B159&lt;&gt;"",($L158+$E$2+$M159)*(1-'[1]asv | data'!$F$26/12),0),"")</f>
        <v>0</v>
      </c>
      <c r="M159" s="27">
        <f>IFERROR(IF($B159&lt;&gt;"",$L158*(1+'[1]asv | data'!$B$34/12)-$L158,0),"")</f>
        <v>0</v>
      </c>
      <c r="N159" s="27">
        <f>IFERROR(IF($B159&lt;&gt;"",($L158+$E$2+$M159)-($L158+$E$2+$M159)*(1-'[1]asv | data'!$F$26/12),0),"")</f>
        <v>0</v>
      </c>
      <c r="O159" s="26" t="str">
        <f>IFERROR(IF(B159&lt;&gt;"",IF(Q158&gt;=$I$2,+O158+P159,+O158+'[1]asv | data'!$F$21+P159),""),"")</f>
        <v/>
      </c>
      <c r="P159" s="27" t="str">
        <f>IFERROR(IF($B159&lt;&gt;"",IF(Q159&gt;=$I$2,O158*(1+'[1]asv | simul'!$B$18/12)-O158,$O158*(1+'[1]asv | simul'!$B$18/12)-$O158),""),"")</f>
        <v/>
      </c>
      <c r="Q159" s="27">
        <f>IFERROR(IF(Q158+'[1]asv | data'!$F$21&gt;=$I$2,$I$2,+Q158+'[1]asv | data'!$F$21),"")</f>
        <v>15400</v>
      </c>
    </row>
    <row r="160" spans="2:17" ht="21" customHeight="1" x14ac:dyDescent="0.35">
      <c r="B160" s="36"/>
      <c r="C160" s="26">
        <f>IFERROR(IF($B160&lt;&gt;"",($C159+$E$2+$D160)*(1-'[1]asv | data'!$F$26/12),0),"")</f>
        <v>0</v>
      </c>
      <c r="D160" s="27">
        <f>IFERROR(IF($B160&lt;&gt;"",$C159*(1+'[1]asv | data'!$F$22/12)-$C159,0),"")</f>
        <v>0</v>
      </c>
      <c r="E160" s="27">
        <f>IFERROR(IF($B160&lt;&gt;"",($C159+$E$2+$D160)-($C159+$E$2+$D160)*(1-'[1]asv | data'!$F$26/12),0),"")</f>
        <v>0</v>
      </c>
      <c r="F160" s="26">
        <f>IFERROR(IF($B160&lt;&gt;"",($F159+$E$2+$G160)*(1-'[1]asv | data'!$F$26/12),0),"")</f>
        <v>0</v>
      </c>
      <c r="G160" s="27">
        <f>IFERROR(IF($B160&lt;&gt;"",$F159*(1+'[1]asv | data'!$B$30/12)-$F159,0),"")</f>
        <v>0</v>
      </c>
      <c r="H160" s="27">
        <f>IFERROR(IF($B160&lt;&gt;"",($F159+$E$2+$G160)-($F159+$E$2+$G160)*(1-'[1]asv | data'!$F$26/12),0),"")</f>
        <v>0</v>
      </c>
      <c r="I160" s="26">
        <f>IFERROR(IF($B160&lt;&gt;"",($I159+$E$2+$J160)*(1-'[1]asv | data'!$F$26/12),0),"")</f>
        <v>0</v>
      </c>
      <c r="J160" s="27">
        <f>IFERROR(IF($B160&lt;&gt;"",$I159*(1+'[1]asv | data'!$B$32/12)-$I159,0),"")</f>
        <v>0</v>
      </c>
      <c r="K160" s="27">
        <f>IFERROR(IF($B160&lt;&gt;"",($I159+$E$2+$J160)-($I159+$E$2+$J160)*(1-'[1]asv | data'!$F$26/12),0),"")</f>
        <v>0</v>
      </c>
      <c r="L160" s="26">
        <f>IFERROR(IF($B160&lt;&gt;"",($L159+$E$2+$M160)*(1-'[1]asv | data'!$F$26/12),0),"")</f>
        <v>0</v>
      </c>
      <c r="M160" s="27">
        <f>IFERROR(IF($B160&lt;&gt;"",$L159*(1+'[1]asv | data'!$B$34/12)-$L159,0),"")</f>
        <v>0</v>
      </c>
      <c r="N160" s="27">
        <f>IFERROR(IF($B160&lt;&gt;"",($L159+$E$2+$M160)-($L159+$E$2+$M160)*(1-'[1]asv | data'!$F$26/12),0),"")</f>
        <v>0</v>
      </c>
      <c r="O160" s="26" t="str">
        <f>IFERROR(IF(B160&lt;&gt;"",IF(Q159&gt;=$I$2,+O159+P160,+O159+'[1]asv | data'!$F$21+P160),""),"")</f>
        <v/>
      </c>
      <c r="P160" s="27" t="str">
        <f>IFERROR(IF($B160&lt;&gt;"",IF(Q160&gt;=$I$2,O159*(1+'[1]asv | simul'!$B$18/12)-O159,$O159*(1+'[1]asv | simul'!$B$18/12)-$O159),""),"")</f>
        <v/>
      </c>
      <c r="Q160" s="27">
        <f>IFERROR(IF(Q159+'[1]asv | data'!$F$21&gt;=$I$2,$I$2,+Q159+'[1]asv | data'!$F$21),"")</f>
        <v>15500</v>
      </c>
    </row>
    <row r="161" spans="2:17" ht="21" customHeight="1" x14ac:dyDescent="0.35">
      <c r="B161" s="36"/>
      <c r="C161" s="26">
        <f>IFERROR(IF($B161&lt;&gt;"",($C160+$E$2+$D161)*(1-'[1]asv | data'!$F$26/12),0),"")</f>
        <v>0</v>
      </c>
      <c r="D161" s="27">
        <f>IFERROR(IF($B161&lt;&gt;"",$C160*(1+'[1]asv | data'!$F$22/12)-$C160,0),"")</f>
        <v>0</v>
      </c>
      <c r="E161" s="27">
        <f>IFERROR(IF($B161&lt;&gt;"",($C160+$E$2+$D161)-($C160+$E$2+$D161)*(1-'[1]asv | data'!$F$26/12),0),"")</f>
        <v>0</v>
      </c>
      <c r="F161" s="26">
        <f>IFERROR(IF($B161&lt;&gt;"",($F160+$E$2+$G161)*(1-'[1]asv | data'!$F$26/12),0),"")</f>
        <v>0</v>
      </c>
      <c r="G161" s="27">
        <f>IFERROR(IF($B161&lt;&gt;"",$F160*(1+'[1]asv | data'!$B$30/12)-$F160,0),"")</f>
        <v>0</v>
      </c>
      <c r="H161" s="27">
        <f>IFERROR(IF($B161&lt;&gt;"",($F160+$E$2+$G161)-($F160+$E$2+$G161)*(1-'[1]asv | data'!$F$26/12),0),"")</f>
        <v>0</v>
      </c>
      <c r="I161" s="26">
        <f>IFERROR(IF($B161&lt;&gt;"",($I160+$E$2+$J161)*(1-'[1]asv | data'!$F$26/12),0),"")</f>
        <v>0</v>
      </c>
      <c r="J161" s="27">
        <f>IFERROR(IF($B161&lt;&gt;"",$I160*(1+'[1]asv | data'!$B$32/12)-$I160,0),"")</f>
        <v>0</v>
      </c>
      <c r="K161" s="27">
        <f>IFERROR(IF($B161&lt;&gt;"",($I160+$E$2+$J161)-($I160+$E$2+$J161)*(1-'[1]asv | data'!$F$26/12),0),"")</f>
        <v>0</v>
      </c>
      <c r="L161" s="26">
        <f>IFERROR(IF($B161&lt;&gt;"",($L160+$E$2+$M161)*(1-'[1]asv | data'!$F$26/12),0),"")</f>
        <v>0</v>
      </c>
      <c r="M161" s="27">
        <f>IFERROR(IF($B161&lt;&gt;"",$L160*(1+'[1]asv | data'!$B$34/12)-$L160,0),"")</f>
        <v>0</v>
      </c>
      <c r="N161" s="27">
        <f>IFERROR(IF($B161&lt;&gt;"",($L160+$E$2+$M161)-($L160+$E$2+$M161)*(1-'[1]asv | data'!$F$26/12),0),"")</f>
        <v>0</v>
      </c>
      <c r="O161" s="26" t="str">
        <f>IFERROR(IF(B161&lt;&gt;"",IF(Q160&gt;=$I$2,+O160+P161,+O160+'[1]asv | data'!$F$21+P161),""),"")</f>
        <v/>
      </c>
      <c r="P161" s="27" t="str">
        <f>IFERROR(IF($B161&lt;&gt;"",IF(Q161&gt;=$I$2,O160*(1+'[1]asv | simul'!$B$18/12)-O160,$O160*(1+'[1]asv | simul'!$B$18/12)-$O160),""),"")</f>
        <v/>
      </c>
      <c r="Q161" s="27">
        <f>IFERROR(IF(Q160+'[1]asv | data'!$F$21&gt;=$I$2,$I$2,+Q160+'[1]asv | data'!$F$21),"")</f>
        <v>15600</v>
      </c>
    </row>
    <row r="162" spans="2:17" ht="21" customHeight="1" x14ac:dyDescent="0.35">
      <c r="B162" s="36"/>
      <c r="C162" s="26">
        <f>IFERROR(IF($B162&lt;&gt;"",($C161+$E$2+$D162)*(1-'[1]asv | data'!$F$26/12),0),"")</f>
        <v>0</v>
      </c>
      <c r="D162" s="27">
        <f>IFERROR(IF($B162&lt;&gt;"",$C161*(1+'[1]asv | data'!$F$22/12)-$C161,0),"")</f>
        <v>0</v>
      </c>
      <c r="E162" s="27">
        <f>IFERROR(IF($B162&lt;&gt;"",($C161+$E$2+$D162)-($C161+$E$2+$D162)*(1-'[1]asv | data'!$F$26/12),0),"")</f>
        <v>0</v>
      </c>
      <c r="F162" s="26">
        <f>IFERROR(IF($B162&lt;&gt;"",($F161+$E$2+$G162)*(1-'[1]asv | data'!$F$26/12),0),"")</f>
        <v>0</v>
      </c>
      <c r="G162" s="27">
        <f>IFERROR(IF($B162&lt;&gt;"",$F161*(1+'[1]asv | data'!$B$30/12)-$F161,0),"")</f>
        <v>0</v>
      </c>
      <c r="H162" s="27">
        <f>IFERROR(IF($B162&lt;&gt;"",($F161+$E$2+$G162)-($F161+$E$2+$G162)*(1-'[1]asv | data'!$F$26/12),0),"")</f>
        <v>0</v>
      </c>
      <c r="I162" s="26">
        <f>IFERROR(IF($B162&lt;&gt;"",($I161+$E$2+$J162)*(1-'[1]asv | data'!$F$26/12),0),"")</f>
        <v>0</v>
      </c>
      <c r="J162" s="27">
        <f>IFERROR(IF($B162&lt;&gt;"",$I161*(1+'[1]asv | data'!$B$32/12)-$I161,0),"")</f>
        <v>0</v>
      </c>
      <c r="K162" s="27">
        <f>IFERROR(IF($B162&lt;&gt;"",($I161+$E$2+$J162)-($I161+$E$2+$J162)*(1-'[1]asv | data'!$F$26/12),0),"")</f>
        <v>0</v>
      </c>
      <c r="L162" s="26">
        <f>IFERROR(IF($B162&lt;&gt;"",($L161+$E$2+$M162)*(1-'[1]asv | data'!$F$26/12),0),"")</f>
        <v>0</v>
      </c>
      <c r="M162" s="27">
        <f>IFERROR(IF($B162&lt;&gt;"",$L161*(1+'[1]asv | data'!$B$34/12)-$L161,0),"")</f>
        <v>0</v>
      </c>
      <c r="N162" s="27">
        <f>IFERROR(IF($B162&lt;&gt;"",($L161+$E$2+$M162)-($L161+$E$2+$M162)*(1-'[1]asv | data'!$F$26/12),0),"")</f>
        <v>0</v>
      </c>
      <c r="O162" s="26" t="str">
        <f>IFERROR(IF(B162&lt;&gt;"",IF(Q161&gt;=$I$2,+O161+P162,+O161+'[1]asv | data'!$F$21+P162),""),"")</f>
        <v/>
      </c>
      <c r="P162" s="27" t="str">
        <f>IFERROR(IF($B162&lt;&gt;"",IF(Q162&gt;=$I$2,O161*(1+'[1]asv | simul'!$B$18/12)-O161,$O161*(1+'[1]asv | simul'!$B$18/12)-$O161),""),"")</f>
        <v/>
      </c>
      <c r="Q162" s="27">
        <f>IFERROR(IF(Q161+'[1]asv | data'!$F$21&gt;=$I$2,$I$2,+Q161+'[1]asv | data'!$F$21),"")</f>
        <v>15700</v>
      </c>
    </row>
    <row r="163" spans="2:17" ht="21" customHeight="1" x14ac:dyDescent="0.35">
      <c r="B163" s="36"/>
      <c r="C163" s="26">
        <f>IFERROR(IF($B163&lt;&gt;"",($C162+$E$2+$D163)*(1-'[1]asv | data'!$F$26/12),0),"")</f>
        <v>0</v>
      </c>
      <c r="D163" s="27">
        <f>IFERROR(IF($B163&lt;&gt;"",$C162*(1+'[1]asv | data'!$F$22/12)-$C162,0),"")</f>
        <v>0</v>
      </c>
      <c r="E163" s="27">
        <f>IFERROR(IF($B163&lt;&gt;"",($C162+$E$2+$D163)-($C162+$E$2+$D163)*(1-'[1]asv | data'!$F$26/12),0),"")</f>
        <v>0</v>
      </c>
      <c r="F163" s="26">
        <f>IFERROR(IF($B163&lt;&gt;"",($F162+$E$2+$G163)*(1-'[1]asv | data'!$F$26/12),0),"")</f>
        <v>0</v>
      </c>
      <c r="G163" s="27">
        <f>IFERROR(IF($B163&lt;&gt;"",$F162*(1+'[1]asv | data'!$B$30/12)-$F162,0),"")</f>
        <v>0</v>
      </c>
      <c r="H163" s="27">
        <f>IFERROR(IF($B163&lt;&gt;"",($F162+$E$2+$G163)-($F162+$E$2+$G163)*(1-'[1]asv | data'!$F$26/12),0),"")</f>
        <v>0</v>
      </c>
      <c r="I163" s="26">
        <f>IFERROR(IF($B163&lt;&gt;"",($I162+$E$2+$J163)*(1-'[1]asv | data'!$F$26/12),0),"")</f>
        <v>0</v>
      </c>
      <c r="J163" s="27">
        <f>IFERROR(IF($B163&lt;&gt;"",$I162*(1+'[1]asv | data'!$B$32/12)-$I162,0),"")</f>
        <v>0</v>
      </c>
      <c r="K163" s="27">
        <f>IFERROR(IF($B163&lt;&gt;"",($I162+$E$2+$J163)-($I162+$E$2+$J163)*(1-'[1]asv | data'!$F$26/12),0),"")</f>
        <v>0</v>
      </c>
      <c r="L163" s="26">
        <f>IFERROR(IF($B163&lt;&gt;"",($L162+$E$2+$M163)*(1-'[1]asv | data'!$F$26/12),0),"")</f>
        <v>0</v>
      </c>
      <c r="M163" s="27">
        <f>IFERROR(IF($B163&lt;&gt;"",$L162*(1+'[1]asv | data'!$B$34/12)-$L162,0),"")</f>
        <v>0</v>
      </c>
      <c r="N163" s="27">
        <f>IFERROR(IF($B163&lt;&gt;"",($L162+$E$2+$M163)-($L162+$E$2+$M163)*(1-'[1]asv | data'!$F$26/12),0),"")</f>
        <v>0</v>
      </c>
      <c r="O163" s="26" t="str">
        <f>IFERROR(IF(B163&lt;&gt;"",IF(Q162&gt;=$I$2,+O162+P163,+O162+'[1]asv | data'!$F$21+P163),""),"")</f>
        <v/>
      </c>
      <c r="P163" s="27" t="str">
        <f>IFERROR(IF($B163&lt;&gt;"",IF(Q163&gt;=$I$2,O162*(1+'[1]asv | simul'!$B$18/12)-O162,$O162*(1+'[1]asv | simul'!$B$18/12)-$O162),""),"")</f>
        <v/>
      </c>
      <c r="Q163" s="27">
        <f>IFERROR(IF(Q162+'[1]asv | data'!$F$21&gt;=$I$2,$I$2,+Q162+'[1]asv | data'!$F$21),"")</f>
        <v>15800</v>
      </c>
    </row>
    <row r="164" spans="2:17" ht="21" customHeight="1" x14ac:dyDescent="0.35">
      <c r="B164" s="36"/>
      <c r="C164" s="26">
        <f>IFERROR(IF($B164&lt;&gt;"",($C163+$E$2+$D164)*(1-'[1]asv | data'!$F$26/12),0),"")</f>
        <v>0</v>
      </c>
      <c r="D164" s="27">
        <f>IFERROR(IF($B164&lt;&gt;"",$C163*(1+'[1]asv | data'!$F$22/12)-$C163,0),"")</f>
        <v>0</v>
      </c>
      <c r="E164" s="27">
        <f>IFERROR(IF($B164&lt;&gt;"",($C163+$E$2+$D164)-($C163+$E$2+$D164)*(1-'[1]asv | data'!$F$26/12),0),"")</f>
        <v>0</v>
      </c>
      <c r="F164" s="26">
        <f>IFERROR(IF($B164&lt;&gt;"",($F163+$E$2+$G164)*(1-'[1]asv | data'!$F$26/12),0),"")</f>
        <v>0</v>
      </c>
      <c r="G164" s="27">
        <f>IFERROR(IF($B164&lt;&gt;"",$F163*(1+'[1]asv | data'!$B$30/12)-$F163,0),"")</f>
        <v>0</v>
      </c>
      <c r="H164" s="27">
        <f>IFERROR(IF($B164&lt;&gt;"",($F163+$E$2+$G164)-($F163+$E$2+$G164)*(1-'[1]asv | data'!$F$26/12),0),"")</f>
        <v>0</v>
      </c>
      <c r="I164" s="26">
        <f>IFERROR(IF($B164&lt;&gt;"",($I163+$E$2+$J164)*(1-'[1]asv | data'!$F$26/12),0),"")</f>
        <v>0</v>
      </c>
      <c r="J164" s="27">
        <f>IFERROR(IF($B164&lt;&gt;"",$I163*(1+'[1]asv | data'!$B$32/12)-$I163,0),"")</f>
        <v>0</v>
      </c>
      <c r="K164" s="27">
        <f>IFERROR(IF($B164&lt;&gt;"",($I163+$E$2+$J164)-($I163+$E$2+$J164)*(1-'[1]asv | data'!$F$26/12),0),"")</f>
        <v>0</v>
      </c>
      <c r="L164" s="26">
        <f>IFERROR(IF($B164&lt;&gt;"",($L163+$E$2+$M164)*(1-'[1]asv | data'!$F$26/12),0),"")</f>
        <v>0</v>
      </c>
      <c r="M164" s="27">
        <f>IFERROR(IF($B164&lt;&gt;"",$L163*(1+'[1]asv | data'!$B$34/12)-$L163,0),"")</f>
        <v>0</v>
      </c>
      <c r="N164" s="27">
        <f>IFERROR(IF($B164&lt;&gt;"",($L163+$E$2+$M164)-($L163+$E$2+$M164)*(1-'[1]asv | data'!$F$26/12),0),"")</f>
        <v>0</v>
      </c>
      <c r="O164" s="26" t="str">
        <f>IFERROR(IF(B164&lt;&gt;"",IF(Q163&gt;=$I$2,+O163+P164,+O163+'[1]asv | data'!$F$21+P164),""),"")</f>
        <v/>
      </c>
      <c r="P164" s="27" t="str">
        <f>IFERROR(IF($B164&lt;&gt;"",IF(Q164&gt;=$I$2,O163*(1+'[1]asv | simul'!$B$18/12)-O163,$O163*(1+'[1]asv | simul'!$B$18/12)-$O163),""),"")</f>
        <v/>
      </c>
      <c r="Q164" s="27">
        <f>IFERROR(IF(Q163+'[1]asv | data'!$F$21&gt;=$I$2,$I$2,+Q163+'[1]asv | data'!$F$21),"")</f>
        <v>15900</v>
      </c>
    </row>
    <row r="165" spans="2:17" ht="21" customHeight="1" x14ac:dyDescent="0.35">
      <c r="B165" s="36"/>
      <c r="C165" s="26">
        <f>IFERROR(IF($B165&lt;&gt;"",($C164+$E$2+$D165)*(1-'[1]asv | data'!$F$26/12),0),"")</f>
        <v>0</v>
      </c>
      <c r="D165" s="27">
        <f>IFERROR(IF($B165&lt;&gt;"",$C164*(1+'[1]asv | data'!$F$22/12)-$C164,0),"")</f>
        <v>0</v>
      </c>
      <c r="E165" s="27">
        <f>IFERROR(IF($B165&lt;&gt;"",($C164+$E$2+$D165)-($C164+$E$2+$D165)*(1-'[1]asv | data'!$F$26/12),0),"")</f>
        <v>0</v>
      </c>
      <c r="F165" s="26">
        <f>IFERROR(IF($B165&lt;&gt;"",($F164+$E$2+$G165)*(1-'[1]asv | data'!$F$26/12),0),"")</f>
        <v>0</v>
      </c>
      <c r="G165" s="27">
        <f>IFERROR(IF($B165&lt;&gt;"",$F164*(1+'[1]asv | data'!$B$30/12)-$F164,0),"")</f>
        <v>0</v>
      </c>
      <c r="H165" s="27">
        <f>IFERROR(IF($B165&lt;&gt;"",($F164+$E$2+$G165)-($F164+$E$2+$G165)*(1-'[1]asv | data'!$F$26/12),0),"")</f>
        <v>0</v>
      </c>
      <c r="I165" s="26">
        <f>IFERROR(IF($B165&lt;&gt;"",($I164+$E$2+$J165)*(1-'[1]asv | data'!$F$26/12),0),"")</f>
        <v>0</v>
      </c>
      <c r="J165" s="27">
        <f>IFERROR(IF($B165&lt;&gt;"",$I164*(1+'[1]asv | data'!$B$32/12)-$I164,0),"")</f>
        <v>0</v>
      </c>
      <c r="K165" s="27">
        <f>IFERROR(IF($B165&lt;&gt;"",($I164+$E$2+$J165)-($I164+$E$2+$J165)*(1-'[1]asv | data'!$F$26/12),0),"")</f>
        <v>0</v>
      </c>
      <c r="L165" s="26">
        <f>IFERROR(IF($B165&lt;&gt;"",($L164+$E$2+$M165)*(1-'[1]asv | data'!$F$26/12),0),"")</f>
        <v>0</v>
      </c>
      <c r="M165" s="27">
        <f>IFERROR(IF($B165&lt;&gt;"",$L164*(1+'[1]asv | data'!$B$34/12)-$L164,0),"")</f>
        <v>0</v>
      </c>
      <c r="N165" s="27">
        <f>IFERROR(IF($B165&lt;&gt;"",($L164+$E$2+$M165)-($L164+$E$2+$M165)*(1-'[1]asv | data'!$F$26/12),0),"")</f>
        <v>0</v>
      </c>
      <c r="O165" s="26" t="str">
        <f>IFERROR(IF(B165&lt;&gt;"",IF(Q164&gt;=$I$2,+O164+P165,+O164+'[1]asv | data'!$F$21+P165),""),"")</f>
        <v/>
      </c>
      <c r="P165" s="27" t="str">
        <f>IFERROR(IF($B165&lt;&gt;"",IF(Q165&gt;=$I$2,O164*(1+'[1]asv | simul'!$B$18/12)-O164,$O164*(1+'[1]asv | simul'!$B$18/12)-$O164),""),"")</f>
        <v/>
      </c>
      <c r="Q165" s="27">
        <f>IFERROR(IF(Q164+'[1]asv | data'!$F$21&gt;=$I$2,$I$2,+Q164+'[1]asv | data'!$F$21),"")</f>
        <v>16000</v>
      </c>
    </row>
    <row r="166" spans="2:17" ht="21" customHeight="1" x14ac:dyDescent="0.35">
      <c r="B166" s="36"/>
      <c r="C166" s="26">
        <f>IFERROR(IF($B166&lt;&gt;"",($C165+$E$2+$D166)*(1-'[1]asv | data'!$F$26/12),0),"")</f>
        <v>0</v>
      </c>
      <c r="D166" s="27">
        <f>IFERROR(IF($B166&lt;&gt;"",$C165*(1+'[1]asv | data'!$F$22/12)-$C165,0),"")</f>
        <v>0</v>
      </c>
      <c r="E166" s="27">
        <f>IFERROR(IF($B166&lt;&gt;"",($C165+$E$2+$D166)-($C165+$E$2+$D166)*(1-'[1]asv | data'!$F$26/12),0),"")</f>
        <v>0</v>
      </c>
      <c r="F166" s="26">
        <f>IFERROR(IF($B166&lt;&gt;"",($F165+$E$2+$G166)*(1-'[1]asv | data'!$F$26/12),0),"")</f>
        <v>0</v>
      </c>
      <c r="G166" s="27">
        <f>IFERROR(IF($B166&lt;&gt;"",$F165*(1+'[1]asv | data'!$B$30/12)-$F165,0),"")</f>
        <v>0</v>
      </c>
      <c r="H166" s="27">
        <f>IFERROR(IF($B166&lt;&gt;"",($F165+$E$2+$G166)-($F165+$E$2+$G166)*(1-'[1]asv | data'!$F$26/12),0),"")</f>
        <v>0</v>
      </c>
      <c r="I166" s="26">
        <f>IFERROR(IF($B166&lt;&gt;"",($I165+$E$2+$J166)*(1-'[1]asv | data'!$F$26/12),0),"")</f>
        <v>0</v>
      </c>
      <c r="J166" s="27">
        <f>IFERROR(IF($B166&lt;&gt;"",$I165*(1+'[1]asv | data'!$B$32/12)-$I165,0),"")</f>
        <v>0</v>
      </c>
      <c r="K166" s="27">
        <f>IFERROR(IF($B166&lt;&gt;"",($I165+$E$2+$J166)-($I165+$E$2+$J166)*(1-'[1]asv | data'!$F$26/12),0),"")</f>
        <v>0</v>
      </c>
      <c r="L166" s="26">
        <f>IFERROR(IF($B166&lt;&gt;"",($L165+$E$2+$M166)*(1-'[1]asv | data'!$F$26/12),0),"")</f>
        <v>0</v>
      </c>
      <c r="M166" s="27">
        <f>IFERROR(IF($B166&lt;&gt;"",$L165*(1+'[1]asv | data'!$B$34/12)-$L165,0),"")</f>
        <v>0</v>
      </c>
      <c r="N166" s="27">
        <f>IFERROR(IF($B166&lt;&gt;"",($L165+$E$2+$M166)-($L165+$E$2+$M166)*(1-'[1]asv | data'!$F$26/12),0),"")</f>
        <v>0</v>
      </c>
      <c r="O166" s="26" t="str">
        <f>IFERROR(IF(B166&lt;&gt;"",IF(Q165&gt;=$I$2,+O165+P166,+O165+'[1]asv | data'!$F$21+P166),""),"")</f>
        <v/>
      </c>
      <c r="P166" s="27" t="str">
        <f>IFERROR(IF($B166&lt;&gt;"",IF(Q166&gt;=$I$2,O165*(1+'[1]asv | simul'!$B$18/12)-O165,$O165*(1+'[1]asv | simul'!$B$18/12)-$O165),""),"")</f>
        <v/>
      </c>
      <c r="Q166" s="27">
        <f>IFERROR(IF(Q165+'[1]asv | data'!$F$21&gt;=$I$2,$I$2,+Q165+'[1]asv | data'!$F$21),"")</f>
        <v>16100</v>
      </c>
    </row>
    <row r="167" spans="2:17" ht="21" customHeight="1" x14ac:dyDescent="0.35">
      <c r="B167" s="36"/>
      <c r="C167" s="26">
        <f>IFERROR(IF($B167&lt;&gt;"",($C166+$E$2+$D167)*(1-'[1]asv | data'!$F$26/12),0),"")</f>
        <v>0</v>
      </c>
      <c r="D167" s="27">
        <f>IFERROR(IF($B167&lt;&gt;"",$C166*(1+'[1]asv | data'!$F$22/12)-$C166,0),"")</f>
        <v>0</v>
      </c>
      <c r="E167" s="27">
        <f>IFERROR(IF($B167&lt;&gt;"",($C166+$E$2+$D167)-($C166+$E$2+$D167)*(1-'[1]asv | data'!$F$26/12),0),"")</f>
        <v>0</v>
      </c>
      <c r="F167" s="26">
        <f>IFERROR(IF($B167&lt;&gt;"",($F166+$E$2+$G167)*(1-'[1]asv | data'!$F$26/12),0),"")</f>
        <v>0</v>
      </c>
      <c r="G167" s="27">
        <f>IFERROR(IF($B167&lt;&gt;"",$F166*(1+'[1]asv | data'!$B$30/12)-$F166,0),"")</f>
        <v>0</v>
      </c>
      <c r="H167" s="27">
        <f>IFERROR(IF($B167&lt;&gt;"",($F166+$E$2+$G167)-($F166+$E$2+$G167)*(1-'[1]asv | data'!$F$26/12),0),"")</f>
        <v>0</v>
      </c>
      <c r="I167" s="26">
        <f>IFERROR(IF($B167&lt;&gt;"",($I166+$E$2+$J167)*(1-'[1]asv | data'!$F$26/12),0),"")</f>
        <v>0</v>
      </c>
      <c r="J167" s="27">
        <f>IFERROR(IF($B167&lt;&gt;"",$I166*(1+'[1]asv | data'!$B$32/12)-$I166,0),"")</f>
        <v>0</v>
      </c>
      <c r="K167" s="27">
        <f>IFERROR(IF($B167&lt;&gt;"",($I166+$E$2+$J167)-($I166+$E$2+$J167)*(1-'[1]asv | data'!$F$26/12),0),"")</f>
        <v>0</v>
      </c>
      <c r="L167" s="26">
        <f>IFERROR(IF($B167&lt;&gt;"",($L166+$E$2+$M167)*(1-'[1]asv | data'!$F$26/12),0),"")</f>
        <v>0</v>
      </c>
      <c r="M167" s="27">
        <f>IFERROR(IF($B167&lt;&gt;"",$L166*(1+'[1]asv | data'!$B$34/12)-$L166,0),"")</f>
        <v>0</v>
      </c>
      <c r="N167" s="27">
        <f>IFERROR(IF($B167&lt;&gt;"",($L166+$E$2+$M167)-($L166+$E$2+$M167)*(1-'[1]asv | data'!$F$26/12),0),"")</f>
        <v>0</v>
      </c>
      <c r="O167" s="26" t="str">
        <f>IFERROR(IF(B167&lt;&gt;"",IF(Q166&gt;=$I$2,+O166+P167,+O166+'[1]asv | data'!$F$21+P167),""),"")</f>
        <v/>
      </c>
      <c r="P167" s="27" t="str">
        <f>IFERROR(IF($B167&lt;&gt;"",IF(Q167&gt;=$I$2,O166*(1+'[1]asv | simul'!$B$18/12)-O166,$O166*(1+'[1]asv | simul'!$B$18/12)-$O166),""),"")</f>
        <v/>
      </c>
      <c r="Q167" s="27">
        <f>IFERROR(IF(Q166+'[1]asv | data'!$F$21&gt;=$I$2,$I$2,+Q166+'[1]asv | data'!$F$21),"")</f>
        <v>16200</v>
      </c>
    </row>
    <row r="168" spans="2:17" ht="21" customHeight="1" x14ac:dyDescent="0.35">
      <c r="B168" s="36"/>
      <c r="C168" s="26">
        <f>IFERROR(IF($B168&lt;&gt;"",($C167+$E$2+$D168)*(1-'[1]asv | data'!$F$26/12),0),"")</f>
        <v>0</v>
      </c>
      <c r="D168" s="27">
        <f>IFERROR(IF($B168&lt;&gt;"",$C167*(1+'[1]asv | data'!$F$22/12)-$C167,0),"")</f>
        <v>0</v>
      </c>
      <c r="E168" s="27">
        <f>IFERROR(IF($B168&lt;&gt;"",($C167+$E$2+$D168)-($C167+$E$2+$D168)*(1-'[1]asv | data'!$F$26/12),0),"")</f>
        <v>0</v>
      </c>
      <c r="F168" s="26">
        <f>IFERROR(IF($B168&lt;&gt;"",($F167+$E$2+$G168)*(1-'[1]asv | data'!$F$26/12),0),"")</f>
        <v>0</v>
      </c>
      <c r="G168" s="27">
        <f>IFERROR(IF($B168&lt;&gt;"",$F167*(1+'[1]asv | data'!$B$30/12)-$F167,0),"")</f>
        <v>0</v>
      </c>
      <c r="H168" s="27">
        <f>IFERROR(IF($B168&lt;&gt;"",($F167+$E$2+$G168)-($F167+$E$2+$G168)*(1-'[1]asv | data'!$F$26/12),0),"")</f>
        <v>0</v>
      </c>
      <c r="I168" s="26">
        <f>IFERROR(IF($B168&lt;&gt;"",($I167+$E$2+$J168)*(1-'[1]asv | data'!$F$26/12),0),"")</f>
        <v>0</v>
      </c>
      <c r="J168" s="27">
        <f>IFERROR(IF($B168&lt;&gt;"",$I167*(1+'[1]asv | data'!$B$32/12)-$I167,0),"")</f>
        <v>0</v>
      </c>
      <c r="K168" s="27">
        <f>IFERROR(IF($B168&lt;&gt;"",($I167+$E$2+$J168)-($I167+$E$2+$J168)*(1-'[1]asv | data'!$F$26/12),0),"")</f>
        <v>0</v>
      </c>
      <c r="L168" s="26">
        <f>IFERROR(IF($B168&lt;&gt;"",($L167+$E$2+$M168)*(1-'[1]asv | data'!$F$26/12),0),"")</f>
        <v>0</v>
      </c>
      <c r="M168" s="27">
        <f>IFERROR(IF($B168&lt;&gt;"",$L167*(1+'[1]asv | data'!$B$34/12)-$L167,0),"")</f>
        <v>0</v>
      </c>
      <c r="N168" s="27">
        <f>IFERROR(IF($B168&lt;&gt;"",($L167+$E$2+$M168)-($L167+$E$2+$M168)*(1-'[1]asv | data'!$F$26/12),0),"")</f>
        <v>0</v>
      </c>
      <c r="O168" s="26" t="str">
        <f>IFERROR(IF(B168&lt;&gt;"",IF(Q167&gt;=$I$2,+O167+P168,+O167+'[1]asv | data'!$F$21+P168),""),"")</f>
        <v/>
      </c>
      <c r="P168" s="27" t="str">
        <f>IFERROR(IF($B168&lt;&gt;"",IF(Q168&gt;=$I$2,O167*(1+'[1]asv | simul'!$B$18/12)-O167,$O167*(1+'[1]asv | simul'!$B$18/12)-$O167),""),"")</f>
        <v/>
      </c>
      <c r="Q168" s="27">
        <f>IFERROR(IF(Q167+'[1]asv | data'!$F$21&gt;=$I$2,$I$2,+Q167+'[1]asv | data'!$F$21),"")</f>
        <v>16300</v>
      </c>
    </row>
    <row r="169" spans="2:17" ht="21" customHeight="1" x14ac:dyDescent="0.35">
      <c r="B169" s="36"/>
      <c r="C169" s="26">
        <f>IFERROR(IF($B169&lt;&gt;"",($C168+$E$2+$D169)*(1-'[1]asv | data'!$F$26/12),0),"")</f>
        <v>0</v>
      </c>
      <c r="D169" s="27">
        <f>IFERROR(IF($B169&lt;&gt;"",$C168*(1+'[1]asv | data'!$F$22/12)-$C168,0),"")</f>
        <v>0</v>
      </c>
      <c r="E169" s="27">
        <f>IFERROR(IF($B169&lt;&gt;"",($C168+$E$2+$D169)-($C168+$E$2+$D169)*(1-'[1]asv | data'!$F$26/12),0),"")</f>
        <v>0</v>
      </c>
      <c r="F169" s="26">
        <f>IFERROR(IF($B169&lt;&gt;"",($F168+$E$2+$G169)*(1-'[1]asv | data'!$F$26/12),0),"")</f>
        <v>0</v>
      </c>
      <c r="G169" s="27">
        <f>IFERROR(IF($B169&lt;&gt;"",$F168*(1+'[1]asv | data'!$B$30/12)-$F168,0),"")</f>
        <v>0</v>
      </c>
      <c r="H169" s="27">
        <f>IFERROR(IF($B169&lt;&gt;"",($F168+$E$2+$G169)-($F168+$E$2+$G169)*(1-'[1]asv | data'!$F$26/12),0),"")</f>
        <v>0</v>
      </c>
      <c r="I169" s="26">
        <f>IFERROR(IF($B169&lt;&gt;"",($I168+$E$2+$J169)*(1-'[1]asv | data'!$F$26/12),0),"")</f>
        <v>0</v>
      </c>
      <c r="J169" s="27">
        <f>IFERROR(IF($B169&lt;&gt;"",$I168*(1+'[1]asv | data'!$B$32/12)-$I168,0),"")</f>
        <v>0</v>
      </c>
      <c r="K169" s="27">
        <f>IFERROR(IF($B169&lt;&gt;"",($I168+$E$2+$J169)-($I168+$E$2+$J169)*(1-'[1]asv | data'!$F$26/12),0),"")</f>
        <v>0</v>
      </c>
      <c r="L169" s="26">
        <f>IFERROR(IF($B169&lt;&gt;"",($L168+$E$2+$M169)*(1-'[1]asv | data'!$F$26/12),0),"")</f>
        <v>0</v>
      </c>
      <c r="M169" s="27">
        <f>IFERROR(IF($B169&lt;&gt;"",$L168*(1+'[1]asv | data'!$B$34/12)-$L168,0),"")</f>
        <v>0</v>
      </c>
      <c r="N169" s="27">
        <f>IFERROR(IF($B169&lt;&gt;"",($L168+$E$2+$M169)-($L168+$E$2+$M169)*(1-'[1]asv | data'!$F$26/12),0),"")</f>
        <v>0</v>
      </c>
      <c r="O169" s="26" t="str">
        <f>IFERROR(IF(B169&lt;&gt;"",IF(Q168&gt;=$I$2,+O168+P169,+O168+'[1]asv | data'!$F$21+P169),""),"")</f>
        <v/>
      </c>
      <c r="P169" s="27" t="str">
        <f>IFERROR(IF($B169&lt;&gt;"",IF(Q169&gt;=$I$2,O168*(1+'[1]asv | simul'!$B$18/12)-O168,$O168*(1+'[1]asv | simul'!$B$18/12)-$O168),""),"")</f>
        <v/>
      </c>
      <c r="Q169" s="27">
        <f>IFERROR(IF(Q168+'[1]asv | data'!$F$21&gt;=$I$2,$I$2,+Q168+'[1]asv | data'!$F$21),"")</f>
        <v>16400</v>
      </c>
    </row>
    <row r="170" spans="2:17" ht="21" customHeight="1" x14ac:dyDescent="0.35">
      <c r="B170" s="36"/>
      <c r="C170" s="26">
        <f>IFERROR(IF($B170&lt;&gt;"",($C169+$E$2+$D170)*(1-'[1]asv | data'!$F$26/12),0),"")</f>
        <v>0</v>
      </c>
      <c r="D170" s="27">
        <f>IFERROR(IF($B170&lt;&gt;"",$C169*(1+'[1]asv | data'!$F$22/12)-$C169,0),"")</f>
        <v>0</v>
      </c>
      <c r="E170" s="27">
        <f>IFERROR(IF($B170&lt;&gt;"",($C169+$E$2+$D170)-($C169+$E$2+$D170)*(1-'[1]asv | data'!$F$26/12),0),"")</f>
        <v>0</v>
      </c>
      <c r="F170" s="26">
        <f>IFERROR(IF($B170&lt;&gt;"",($F169+$E$2+$G170)*(1-'[1]asv | data'!$F$26/12),0),"")</f>
        <v>0</v>
      </c>
      <c r="G170" s="27">
        <f>IFERROR(IF($B170&lt;&gt;"",$F169*(1+'[1]asv | data'!$B$30/12)-$F169,0),"")</f>
        <v>0</v>
      </c>
      <c r="H170" s="27">
        <f>IFERROR(IF($B170&lt;&gt;"",($F169+$E$2+$G170)-($F169+$E$2+$G170)*(1-'[1]asv | data'!$F$26/12),0),"")</f>
        <v>0</v>
      </c>
      <c r="I170" s="26">
        <f>IFERROR(IF($B170&lt;&gt;"",($I169+$E$2+$J170)*(1-'[1]asv | data'!$F$26/12),0),"")</f>
        <v>0</v>
      </c>
      <c r="J170" s="27">
        <f>IFERROR(IF($B170&lt;&gt;"",$I169*(1+'[1]asv | data'!$B$32/12)-$I169,0),"")</f>
        <v>0</v>
      </c>
      <c r="K170" s="27">
        <f>IFERROR(IF($B170&lt;&gt;"",($I169+$E$2+$J170)-($I169+$E$2+$J170)*(1-'[1]asv | data'!$F$26/12),0),"")</f>
        <v>0</v>
      </c>
      <c r="L170" s="26">
        <f>IFERROR(IF($B170&lt;&gt;"",($L169+$E$2+$M170)*(1-'[1]asv | data'!$F$26/12),0),"")</f>
        <v>0</v>
      </c>
      <c r="M170" s="27">
        <f>IFERROR(IF($B170&lt;&gt;"",$L169*(1+'[1]asv | data'!$B$34/12)-$L169,0),"")</f>
        <v>0</v>
      </c>
      <c r="N170" s="27">
        <f>IFERROR(IF($B170&lt;&gt;"",($L169+$E$2+$M170)-($L169+$E$2+$M170)*(1-'[1]asv | data'!$F$26/12),0),"")</f>
        <v>0</v>
      </c>
      <c r="O170" s="26" t="str">
        <f>IFERROR(IF(B170&lt;&gt;"",IF(Q169&gt;=$I$2,+O169+P170,+O169+'[1]asv | data'!$F$21+P170),""),"")</f>
        <v/>
      </c>
      <c r="P170" s="27" t="str">
        <f>IFERROR(IF($B170&lt;&gt;"",IF(Q170&gt;=$I$2,O169*(1+'[1]asv | simul'!$B$18/12)-O169,$O169*(1+'[1]asv | simul'!$B$18/12)-$O169),""),"")</f>
        <v/>
      </c>
      <c r="Q170" s="27">
        <f>IFERROR(IF(Q169+'[1]asv | data'!$F$21&gt;=$I$2,$I$2,+Q169+'[1]asv | data'!$F$21),"")</f>
        <v>16500</v>
      </c>
    </row>
    <row r="171" spans="2:17" ht="21" customHeight="1" x14ac:dyDescent="0.35">
      <c r="B171" s="36"/>
      <c r="C171" s="26">
        <f>IFERROR(IF($B171&lt;&gt;"",($C170+$E$2+$D171)*(1-'[1]asv | data'!$F$26/12),0),"")</f>
        <v>0</v>
      </c>
      <c r="D171" s="27">
        <f>IFERROR(IF($B171&lt;&gt;"",$C170*(1+'[1]asv | data'!$F$22/12)-$C170,0),"")</f>
        <v>0</v>
      </c>
      <c r="E171" s="27">
        <f>IFERROR(IF($B171&lt;&gt;"",($C170+$E$2+$D171)-($C170+$E$2+$D171)*(1-'[1]asv | data'!$F$26/12),0),"")</f>
        <v>0</v>
      </c>
      <c r="F171" s="26">
        <f>IFERROR(IF($B171&lt;&gt;"",($F170+$E$2+$G171)*(1-'[1]asv | data'!$F$26/12),0),"")</f>
        <v>0</v>
      </c>
      <c r="G171" s="27">
        <f>IFERROR(IF($B171&lt;&gt;"",$F170*(1+'[1]asv | data'!$B$30/12)-$F170,0),"")</f>
        <v>0</v>
      </c>
      <c r="H171" s="27">
        <f>IFERROR(IF($B171&lt;&gt;"",($F170+$E$2+$G171)-($F170+$E$2+$G171)*(1-'[1]asv | data'!$F$26/12),0),"")</f>
        <v>0</v>
      </c>
      <c r="I171" s="26">
        <f>IFERROR(IF($B171&lt;&gt;"",($I170+$E$2+$J171)*(1-'[1]asv | data'!$F$26/12),0),"")</f>
        <v>0</v>
      </c>
      <c r="J171" s="27">
        <f>IFERROR(IF($B171&lt;&gt;"",$I170*(1+'[1]asv | data'!$B$32/12)-$I170,0),"")</f>
        <v>0</v>
      </c>
      <c r="K171" s="27">
        <f>IFERROR(IF($B171&lt;&gt;"",($I170+$E$2+$J171)-($I170+$E$2+$J171)*(1-'[1]asv | data'!$F$26/12),0),"")</f>
        <v>0</v>
      </c>
      <c r="L171" s="26">
        <f>IFERROR(IF($B171&lt;&gt;"",($L170+$E$2+$M171)*(1-'[1]asv | data'!$F$26/12),0),"")</f>
        <v>0</v>
      </c>
      <c r="M171" s="27">
        <f>IFERROR(IF($B171&lt;&gt;"",$L170*(1+'[1]asv | data'!$B$34/12)-$L170,0),"")</f>
        <v>0</v>
      </c>
      <c r="N171" s="27">
        <f>IFERROR(IF($B171&lt;&gt;"",($L170+$E$2+$M171)-($L170+$E$2+$M171)*(1-'[1]asv | data'!$F$26/12),0),"")</f>
        <v>0</v>
      </c>
      <c r="O171" s="26" t="str">
        <f>IFERROR(IF(B171&lt;&gt;"",IF(Q170&gt;=$I$2,+O170+P171,+O170+'[1]asv | data'!$F$21+P171),""),"")</f>
        <v/>
      </c>
      <c r="P171" s="27" t="str">
        <f>IFERROR(IF($B171&lt;&gt;"",IF(Q171&gt;=$I$2,O170*(1+'[1]asv | simul'!$B$18/12)-O170,$O170*(1+'[1]asv | simul'!$B$18/12)-$O170),""),"")</f>
        <v/>
      </c>
      <c r="Q171" s="27">
        <f>IFERROR(IF(Q170+'[1]asv | data'!$F$21&gt;=$I$2,$I$2,+Q170+'[1]asv | data'!$F$21),"")</f>
        <v>16600</v>
      </c>
    </row>
    <row r="172" spans="2:17" ht="21" customHeight="1" x14ac:dyDescent="0.35">
      <c r="B172" s="36"/>
      <c r="C172" s="26">
        <f>IFERROR(IF($B172&lt;&gt;"",($C171+$E$2+$D172)*(1-'[1]asv | data'!$F$26/12),0),"")</f>
        <v>0</v>
      </c>
      <c r="D172" s="27">
        <f>IFERROR(IF($B172&lt;&gt;"",$C171*(1+'[1]asv | data'!$F$22/12)-$C171,0),"")</f>
        <v>0</v>
      </c>
      <c r="E172" s="27">
        <f>IFERROR(IF($B172&lt;&gt;"",($C171+$E$2+$D172)-($C171+$E$2+$D172)*(1-'[1]asv | data'!$F$26/12),0),"")</f>
        <v>0</v>
      </c>
      <c r="F172" s="26">
        <f>IFERROR(IF($B172&lt;&gt;"",($F171+$E$2+$G172)*(1-'[1]asv | data'!$F$26/12),0),"")</f>
        <v>0</v>
      </c>
      <c r="G172" s="27">
        <f>IFERROR(IF($B172&lt;&gt;"",$F171*(1+'[1]asv | data'!$B$30/12)-$F171,0),"")</f>
        <v>0</v>
      </c>
      <c r="H172" s="27">
        <f>IFERROR(IF($B172&lt;&gt;"",($F171+$E$2+$G172)-($F171+$E$2+$G172)*(1-'[1]asv | data'!$F$26/12),0),"")</f>
        <v>0</v>
      </c>
      <c r="I172" s="26">
        <f>IFERROR(IF($B172&lt;&gt;"",($I171+$E$2+$J172)*(1-'[1]asv | data'!$F$26/12),0),"")</f>
        <v>0</v>
      </c>
      <c r="J172" s="27">
        <f>IFERROR(IF($B172&lt;&gt;"",$I171*(1+'[1]asv | data'!$B$32/12)-$I171,0),"")</f>
        <v>0</v>
      </c>
      <c r="K172" s="27">
        <f>IFERROR(IF($B172&lt;&gt;"",($I171+$E$2+$J172)-($I171+$E$2+$J172)*(1-'[1]asv | data'!$F$26/12),0),"")</f>
        <v>0</v>
      </c>
      <c r="L172" s="26">
        <f>IFERROR(IF($B172&lt;&gt;"",($L171+$E$2+$M172)*(1-'[1]asv | data'!$F$26/12),0),"")</f>
        <v>0</v>
      </c>
      <c r="M172" s="27">
        <f>IFERROR(IF($B172&lt;&gt;"",$L171*(1+'[1]asv | data'!$B$34/12)-$L171,0),"")</f>
        <v>0</v>
      </c>
      <c r="N172" s="27">
        <f>IFERROR(IF($B172&lt;&gt;"",($L171+$E$2+$M172)-($L171+$E$2+$M172)*(1-'[1]asv | data'!$F$26/12),0),"")</f>
        <v>0</v>
      </c>
      <c r="O172" s="26" t="str">
        <f>IFERROR(IF(B172&lt;&gt;"",IF(Q171&gt;=$I$2,+O171+P172,+O171+'[1]asv | data'!$F$21+P172),""),"")</f>
        <v/>
      </c>
      <c r="P172" s="27" t="str">
        <f>IFERROR(IF($B172&lt;&gt;"",IF(Q172&gt;=$I$2,O171*(1+'[1]asv | simul'!$B$18/12)-O171,$O171*(1+'[1]asv | simul'!$B$18/12)-$O171),""),"")</f>
        <v/>
      </c>
      <c r="Q172" s="27">
        <f>IFERROR(IF(Q171+'[1]asv | data'!$F$21&gt;=$I$2,$I$2,+Q171+'[1]asv | data'!$F$21),"")</f>
        <v>16700</v>
      </c>
    </row>
    <row r="173" spans="2:17" ht="21" customHeight="1" x14ac:dyDescent="0.35">
      <c r="B173" s="36"/>
      <c r="C173" s="26">
        <f>IFERROR(IF($B173&lt;&gt;"",($C172+$E$2+$D173)*(1-'[1]asv | data'!$F$26/12),0),"")</f>
        <v>0</v>
      </c>
      <c r="D173" s="27">
        <f>IFERROR(IF($B173&lt;&gt;"",$C172*(1+'[1]asv | data'!$F$22/12)-$C172,0),"")</f>
        <v>0</v>
      </c>
      <c r="E173" s="27">
        <f>IFERROR(IF($B173&lt;&gt;"",($C172+$E$2+$D173)-($C172+$E$2+$D173)*(1-'[1]asv | data'!$F$26/12),0),"")</f>
        <v>0</v>
      </c>
      <c r="F173" s="26">
        <f>IFERROR(IF($B173&lt;&gt;"",($F172+$E$2+$G173)*(1-'[1]asv | data'!$F$26/12),0),"")</f>
        <v>0</v>
      </c>
      <c r="G173" s="27">
        <f>IFERROR(IF($B173&lt;&gt;"",$F172*(1+'[1]asv | data'!$B$30/12)-$F172,0),"")</f>
        <v>0</v>
      </c>
      <c r="H173" s="27">
        <f>IFERROR(IF($B173&lt;&gt;"",($F172+$E$2+$G173)-($F172+$E$2+$G173)*(1-'[1]asv | data'!$F$26/12),0),"")</f>
        <v>0</v>
      </c>
      <c r="I173" s="26">
        <f>IFERROR(IF($B173&lt;&gt;"",($I172+$E$2+$J173)*(1-'[1]asv | data'!$F$26/12),0),"")</f>
        <v>0</v>
      </c>
      <c r="J173" s="27">
        <f>IFERROR(IF($B173&lt;&gt;"",$I172*(1+'[1]asv | data'!$B$32/12)-$I172,0),"")</f>
        <v>0</v>
      </c>
      <c r="K173" s="27">
        <f>IFERROR(IF($B173&lt;&gt;"",($I172+$E$2+$J173)-($I172+$E$2+$J173)*(1-'[1]asv | data'!$F$26/12),0),"")</f>
        <v>0</v>
      </c>
      <c r="L173" s="26">
        <f>IFERROR(IF($B173&lt;&gt;"",($L172+$E$2+$M173)*(1-'[1]asv | data'!$F$26/12),0),"")</f>
        <v>0</v>
      </c>
      <c r="M173" s="27">
        <f>IFERROR(IF($B173&lt;&gt;"",$L172*(1+'[1]asv | data'!$B$34/12)-$L172,0),"")</f>
        <v>0</v>
      </c>
      <c r="N173" s="27">
        <f>IFERROR(IF($B173&lt;&gt;"",($L172+$E$2+$M173)-($L172+$E$2+$M173)*(1-'[1]asv | data'!$F$26/12),0),"")</f>
        <v>0</v>
      </c>
      <c r="O173" s="26" t="str">
        <f>IFERROR(IF(B173&lt;&gt;"",IF(Q172&gt;=$I$2,+O172+P173,+O172+'[1]asv | data'!$F$21+P173),""),"")</f>
        <v/>
      </c>
      <c r="P173" s="27" t="str">
        <f>IFERROR(IF($B173&lt;&gt;"",IF(Q173&gt;=$I$2,O172*(1+'[1]asv | simul'!$B$18/12)-O172,$O172*(1+'[1]asv | simul'!$B$18/12)-$O172),""),"")</f>
        <v/>
      </c>
      <c r="Q173" s="27">
        <f>IFERROR(IF(Q172+'[1]asv | data'!$F$21&gt;=$I$2,$I$2,+Q172+'[1]asv | data'!$F$21),"")</f>
        <v>16800</v>
      </c>
    </row>
    <row r="174" spans="2:17" ht="21" customHeight="1" x14ac:dyDescent="0.35">
      <c r="B174" s="36"/>
      <c r="C174" s="26">
        <f>IFERROR(IF($B174&lt;&gt;"",($C173+$E$2+$D174)*(1-'[1]asv | data'!$F$26/12),0),"")</f>
        <v>0</v>
      </c>
      <c r="D174" s="27">
        <f>IFERROR(IF($B174&lt;&gt;"",$C173*(1+'[1]asv | data'!$F$22/12)-$C173,0),"")</f>
        <v>0</v>
      </c>
      <c r="E174" s="27">
        <f>IFERROR(IF($B174&lt;&gt;"",($C173+$E$2+$D174)-($C173+$E$2+$D174)*(1-'[1]asv | data'!$F$26/12),0),"")</f>
        <v>0</v>
      </c>
      <c r="F174" s="26">
        <f>IFERROR(IF($B174&lt;&gt;"",($F173+$E$2+$G174)*(1-'[1]asv | data'!$F$26/12),0),"")</f>
        <v>0</v>
      </c>
      <c r="G174" s="27">
        <f>IFERROR(IF($B174&lt;&gt;"",$F173*(1+'[1]asv | data'!$B$30/12)-$F173,0),"")</f>
        <v>0</v>
      </c>
      <c r="H174" s="27">
        <f>IFERROR(IF($B174&lt;&gt;"",($F173+$E$2+$G174)-($F173+$E$2+$G174)*(1-'[1]asv | data'!$F$26/12),0),"")</f>
        <v>0</v>
      </c>
      <c r="I174" s="26">
        <f>IFERROR(IF($B174&lt;&gt;"",($I173+$E$2+$J174)*(1-'[1]asv | data'!$F$26/12),0),"")</f>
        <v>0</v>
      </c>
      <c r="J174" s="27">
        <f>IFERROR(IF($B174&lt;&gt;"",$I173*(1+'[1]asv | data'!$B$32/12)-$I173,0),"")</f>
        <v>0</v>
      </c>
      <c r="K174" s="27">
        <f>IFERROR(IF($B174&lt;&gt;"",($I173+$E$2+$J174)-($I173+$E$2+$J174)*(1-'[1]asv | data'!$F$26/12),0),"")</f>
        <v>0</v>
      </c>
      <c r="L174" s="26">
        <f>IFERROR(IF($B174&lt;&gt;"",($L173+$E$2+$M174)*(1-'[1]asv | data'!$F$26/12),0),"")</f>
        <v>0</v>
      </c>
      <c r="M174" s="27">
        <f>IFERROR(IF($B174&lt;&gt;"",$L173*(1+'[1]asv | data'!$B$34/12)-$L173,0),"")</f>
        <v>0</v>
      </c>
      <c r="N174" s="27">
        <f>IFERROR(IF($B174&lt;&gt;"",($L173+$E$2+$M174)-($L173+$E$2+$M174)*(1-'[1]asv | data'!$F$26/12),0),"")</f>
        <v>0</v>
      </c>
      <c r="O174" s="26" t="str">
        <f>IFERROR(IF(B174&lt;&gt;"",IF(Q173&gt;=$I$2,+O173+P174,+O173+'[1]asv | data'!$F$21+P174),""),"")</f>
        <v/>
      </c>
      <c r="P174" s="27" t="str">
        <f>IFERROR(IF($B174&lt;&gt;"",IF(Q174&gt;=$I$2,O173*(1+'[1]asv | simul'!$B$18/12)-O173,$O173*(1+'[1]asv | simul'!$B$18/12)-$O173),""),"")</f>
        <v/>
      </c>
      <c r="Q174" s="27">
        <f>IFERROR(IF(Q173+'[1]asv | data'!$F$21&gt;=$I$2,$I$2,+Q173+'[1]asv | data'!$F$21),"")</f>
        <v>16900</v>
      </c>
    </row>
    <row r="175" spans="2:17" ht="21" customHeight="1" x14ac:dyDescent="0.35">
      <c r="B175" s="36"/>
      <c r="C175" s="26">
        <f>IFERROR(IF($B175&lt;&gt;"",($C174+$E$2+$D175)*(1-'[1]asv | data'!$F$26/12),0),"")</f>
        <v>0</v>
      </c>
      <c r="D175" s="27">
        <f>IFERROR(IF($B175&lt;&gt;"",$C174*(1+'[1]asv | data'!$F$22/12)-$C174,0),"")</f>
        <v>0</v>
      </c>
      <c r="E175" s="27">
        <f>IFERROR(IF($B175&lt;&gt;"",($C174+$E$2+$D175)-($C174+$E$2+$D175)*(1-'[1]asv | data'!$F$26/12),0),"")</f>
        <v>0</v>
      </c>
      <c r="F175" s="26">
        <f>IFERROR(IF($B175&lt;&gt;"",($F174+$E$2+$G175)*(1-'[1]asv | data'!$F$26/12),0),"")</f>
        <v>0</v>
      </c>
      <c r="G175" s="27">
        <f>IFERROR(IF($B175&lt;&gt;"",$F174*(1+'[1]asv | data'!$B$30/12)-$F174,0),"")</f>
        <v>0</v>
      </c>
      <c r="H175" s="27">
        <f>IFERROR(IF($B175&lt;&gt;"",($F174+$E$2+$G175)-($F174+$E$2+$G175)*(1-'[1]asv | data'!$F$26/12),0),"")</f>
        <v>0</v>
      </c>
      <c r="I175" s="26">
        <f>IFERROR(IF($B175&lt;&gt;"",($I174+$E$2+$J175)*(1-'[1]asv | data'!$F$26/12),0),"")</f>
        <v>0</v>
      </c>
      <c r="J175" s="27">
        <f>IFERROR(IF($B175&lt;&gt;"",$I174*(1+'[1]asv | data'!$B$32/12)-$I174,0),"")</f>
        <v>0</v>
      </c>
      <c r="K175" s="27">
        <f>IFERROR(IF($B175&lt;&gt;"",($I174+$E$2+$J175)-($I174+$E$2+$J175)*(1-'[1]asv | data'!$F$26/12),0),"")</f>
        <v>0</v>
      </c>
      <c r="L175" s="26">
        <f>IFERROR(IF($B175&lt;&gt;"",($L174+$E$2+$M175)*(1-'[1]asv | data'!$F$26/12),0),"")</f>
        <v>0</v>
      </c>
      <c r="M175" s="27">
        <f>IFERROR(IF($B175&lt;&gt;"",$L174*(1+'[1]asv | data'!$B$34/12)-$L174,0),"")</f>
        <v>0</v>
      </c>
      <c r="N175" s="27">
        <f>IFERROR(IF($B175&lt;&gt;"",($L174+$E$2+$M175)-($L174+$E$2+$M175)*(1-'[1]asv | data'!$F$26/12),0),"")</f>
        <v>0</v>
      </c>
      <c r="O175" s="26" t="str">
        <f>IFERROR(IF(B175&lt;&gt;"",IF(Q174&gt;=$I$2,+O174+P175,+O174+'[1]asv | data'!$F$21+P175),""),"")</f>
        <v/>
      </c>
      <c r="P175" s="27" t="str">
        <f>IFERROR(IF($B175&lt;&gt;"",IF(Q175&gt;=$I$2,O174*(1+'[1]asv | simul'!$B$18/12)-O174,$O174*(1+'[1]asv | simul'!$B$18/12)-$O174),""),"")</f>
        <v/>
      </c>
      <c r="Q175" s="27">
        <f>IFERROR(IF(Q174+'[1]asv | data'!$F$21&gt;=$I$2,$I$2,+Q174+'[1]asv | data'!$F$21),"")</f>
        <v>17000</v>
      </c>
    </row>
    <row r="176" spans="2:17" ht="21" customHeight="1" x14ac:dyDescent="0.35">
      <c r="B176" s="36"/>
      <c r="C176" s="26">
        <f>IFERROR(IF($B176&lt;&gt;"",($C175+$E$2+$D176)*(1-'[1]asv | data'!$F$26/12),0),"")</f>
        <v>0</v>
      </c>
      <c r="D176" s="27">
        <f>IFERROR(IF($B176&lt;&gt;"",$C175*(1+'[1]asv | data'!$F$22/12)-$C175,0),"")</f>
        <v>0</v>
      </c>
      <c r="E176" s="27">
        <f>IFERROR(IF($B176&lt;&gt;"",($C175+$E$2+$D176)-($C175+$E$2+$D176)*(1-'[1]asv | data'!$F$26/12),0),"")</f>
        <v>0</v>
      </c>
      <c r="F176" s="26">
        <f>IFERROR(IF($B176&lt;&gt;"",($F175+$E$2+$G176)*(1-'[1]asv | data'!$F$26/12),0),"")</f>
        <v>0</v>
      </c>
      <c r="G176" s="27">
        <f>IFERROR(IF($B176&lt;&gt;"",$F175*(1+'[1]asv | data'!$B$30/12)-$F175,0),"")</f>
        <v>0</v>
      </c>
      <c r="H176" s="27">
        <f>IFERROR(IF($B176&lt;&gt;"",($F175+$E$2+$G176)-($F175+$E$2+$G176)*(1-'[1]asv | data'!$F$26/12),0),"")</f>
        <v>0</v>
      </c>
      <c r="I176" s="26">
        <f>IFERROR(IF($B176&lt;&gt;"",($I175+$E$2+$J176)*(1-'[1]asv | data'!$F$26/12),0),"")</f>
        <v>0</v>
      </c>
      <c r="J176" s="27">
        <f>IFERROR(IF($B176&lt;&gt;"",$I175*(1+'[1]asv | data'!$B$32/12)-$I175,0),"")</f>
        <v>0</v>
      </c>
      <c r="K176" s="27">
        <f>IFERROR(IF($B176&lt;&gt;"",($I175+$E$2+$J176)-($I175+$E$2+$J176)*(1-'[1]asv | data'!$F$26/12),0),"")</f>
        <v>0</v>
      </c>
      <c r="L176" s="26">
        <f>IFERROR(IF($B176&lt;&gt;"",($L175+$E$2+$M176)*(1-'[1]asv | data'!$F$26/12),0),"")</f>
        <v>0</v>
      </c>
      <c r="M176" s="27">
        <f>IFERROR(IF($B176&lt;&gt;"",$L175*(1+'[1]asv | data'!$B$34/12)-$L175,0),"")</f>
        <v>0</v>
      </c>
      <c r="N176" s="27">
        <f>IFERROR(IF($B176&lt;&gt;"",($L175+$E$2+$M176)-($L175+$E$2+$M176)*(1-'[1]asv | data'!$F$26/12),0),"")</f>
        <v>0</v>
      </c>
      <c r="O176" s="26" t="str">
        <f>IFERROR(IF(B176&lt;&gt;"",IF(Q175&gt;=$I$2,+O175+P176,+O175+'[1]asv | data'!$F$21+P176),""),"")</f>
        <v/>
      </c>
      <c r="P176" s="27" t="str">
        <f>IFERROR(IF($B176&lt;&gt;"",IF(Q176&gt;=$I$2,O175*(1+'[1]asv | simul'!$B$18/12)-O175,$O175*(1+'[1]asv | simul'!$B$18/12)-$O175),""),"")</f>
        <v/>
      </c>
      <c r="Q176" s="27">
        <f>IFERROR(IF(Q175+'[1]asv | data'!$F$21&gt;=$I$2,$I$2,+Q175+'[1]asv | data'!$F$21),"")</f>
        <v>17100</v>
      </c>
    </row>
    <row r="177" spans="2:17" ht="21" customHeight="1" x14ac:dyDescent="0.35">
      <c r="B177" s="36"/>
      <c r="C177" s="26">
        <f>IFERROR(IF($B177&lt;&gt;"",($C176+$E$2+$D177)*(1-'[1]asv | data'!$F$26/12),0),"")</f>
        <v>0</v>
      </c>
      <c r="D177" s="27">
        <f>IFERROR(IF($B177&lt;&gt;"",$C176*(1+'[1]asv | data'!$F$22/12)-$C176,0),"")</f>
        <v>0</v>
      </c>
      <c r="E177" s="27">
        <f>IFERROR(IF($B177&lt;&gt;"",($C176+$E$2+$D177)-($C176+$E$2+$D177)*(1-'[1]asv | data'!$F$26/12),0),"")</f>
        <v>0</v>
      </c>
      <c r="F177" s="26">
        <f>IFERROR(IF($B177&lt;&gt;"",($F176+$E$2+$G177)*(1-'[1]asv | data'!$F$26/12),0),"")</f>
        <v>0</v>
      </c>
      <c r="G177" s="27">
        <f>IFERROR(IF($B177&lt;&gt;"",$F176*(1+'[1]asv | data'!$B$30/12)-$F176,0),"")</f>
        <v>0</v>
      </c>
      <c r="H177" s="27">
        <f>IFERROR(IF($B177&lt;&gt;"",($F176+$E$2+$G177)-($F176+$E$2+$G177)*(1-'[1]asv | data'!$F$26/12),0),"")</f>
        <v>0</v>
      </c>
      <c r="I177" s="26">
        <f>IFERROR(IF($B177&lt;&gt;"",($I176+$E$2+$J177)*(1-'[1]asv | data'!$F$26/12),0),"")</f>
        <v>0</v>
      </c>
      <c r="J177" s="27">
        <f>IFERROR(IF($B177&lt;&gt;"",$I176*(1+'[1]asv | data'!$B$32/12)-$I176,0),"")</f>
        <v>0</v>
      </c>
      <c r="K177" s="27">
        <f>IFERROR(IF($B177&lt;&gt;"",($I176+$E$2+$J177)-($I176+$E$2+$J177)*(1-'[1]asv | data'!$F$26/12),0),"")</f>
        <v>0</v>
      </c>
      <c r="L177" s="26">
        <f>IFERROR(IF($B177&lt;&gt;"",($L176+$E$2+$M177)*(1-'[1]asv | data'!$F$26/12),0),"")</f>
        <v>0</v>
      </c>
      <c r="M177" s="27">
        <f>IFERROR(IF($B177&lt;&gt;"",$L176*(1+'[1]asv | data'!$B$34/12)-$L176,0),"")</f>
        <v>0</v>
      </c>
      <c r="N177" s="27">
        <f>IFERROR(IF($B177&lt;&gt;"",($L176+$E$2+$M177)-($L176+$E$2+$M177)*(1-'[1]asv | data'!$F$26/12),0),"")</f>
        <v>0</v>
      </c>
      <c r="O177" s="26" t="str">
        <f>IFERROR(IF(B177&lt;&gt;"",IF(Q176&gt;=$I$2,+O176+P177,+O176+'[1]asv | data'!$F$21+P177),""),"")</f>
        <v/>
      </c>
      <c r="P177" s="27" t="str">
        <f>IFERROR(IF($B177&lt;&gt;"",IF(Q177&gt;=$I$2,O176*(1+'[1]asv | simul'!$B$18/12)-O176,$O176*(1+'[1]asv | simul'!$B$18/12)-$O176),""),"")</f>
        <v/>
      </c>
      <c r="Q177" s="27">
        <f>IFERROR(IF(Q176+'[1]asv | data'!$F$21&gt;=$I$2,$I$2,+Q176+'[1]asv | data'!$F$21),"")</f>
        <v>17200</v>
      </c>
    </row>
    <row r="178" spans="2:17" ht="21" customHeight="1" x14ac:dyDescent="0.35">
      <c r="B178" s="36"/>
      <c r="C178" s="26">
        <f>IFERROR(IF($B178&lt;&gt;"",($C177+$E$2+$D178)*(1-'[1]asv | data'!$F$26/12),0),"")</f>
        <v>0</v>
      </c>
      <c r="D178" s="27">
        <f>IFERROR(IF($B178&lt;&gt;"",$C177*(1+'[1]asv | data'!$F$22/12)-$C177,0),"")</f>
        <v>0</v>
      </c>
      <c r="E178" s="27">
        <f>IFERROR(IF($B178&lt;&gt;"",($C177+$E$2+$D178)-($C177+$E$2+$D178)*(1-'[1]asv | data'!$F$26/12),0),"")</f>
        <v>0</v>
      </c>
      <c r="F178" s="26">
        <f>IFERROR(IF($B178&lt;&gt;"",($F177+$E$2+$G178)*(1-'[1]asv | data'!$F$26/12),0),"")</f>
        <v>0</v>
      </c>
      <c r="G178" s="27">
        <f>IFERROR(IF($B178&lt;&gt;"",$F177*(1+'[1]asv | data'!$B$30/12)-$F177,0),"")</f>
        <v>0</v>
      </c>
      <c r="H178" s="27">
        <f>IFERROR(IF($B178&lt;&gt;"",($F177+$E$2+$G178)-($F177+$E$2+$G178)*(1-'[1]asv | data'!$F$26/12),0),"")</f>
        <v>0</v>
      </c>
      <c r="I178" s="26">
        <f>IFERROR(IF($B178&lt;&gt;"",($I177+$E$2+$J178)*(1-'[1]asv | data'!$F$26/12),0),"")</f>
        <v>0</v>
      </c>
      <c r="J178" s="27">
        <f>IFERROR(IF($B178&lt;&gt;"",$I177*(1+'[1]asv | data'!$B$32/12)-$I177,0),"")</f>
        <v>0</v>
      </c>
      <c r="K178" s="27">
        <f>IFERROR(IF($B178&lt;&gt;"",($I177+$E$2+$J178)-($I177+$E$2+$J178)*(1-'[1]asv | data'!$F$26/12),0),"")</f>
        <v>0</v>
      </c>
      <c r="L178" s="26">
        <f>IFERROR(IF($B178&lt;&gt;"",($L177+$E$2+$M178)*(1-'[1]asv | data'!$F$26/12),0),"")</f>
        <v>0</v>
      </c>
      <c r="M178" s="27">
        <f>IFERROR(IF($B178&lt;&gt;"",$L177*(1+'[1]asv | data'!$B$34/12)-$L177,0),"")</f>
        <v>0</v>
      </c>
      <c r="N178" s="27">
        <f>IFERROR(IF($B178&lt;&gt;"",($L177+$E$2+$M178)-($L177+$E$2+$M178)*(1-'[1]asv | data'!$F$26/12),0),"")</f>
        <v>0</v>
      </c>
      <c r="O178" s="26" t="str">
        <f>IFERROR(IF(B178&lt;&gt;"",IF(Q177&gt;=$I$2,+O177+P178,+O177+'[1]asv | data'!$F$21+P178),""),"")</f>
        <v/>
      </c>
      <c r="P178" s="27" t="str">
        <f>IFERROR(IF($B178&lt;&gt;"",IF(Q178&gt;=$I$2,O177*(1+'[1]asv | simul'!$B$18/12)-O177,$O177*(1+'[1]asv | simul'!$B$18/12)-$O177),""),"")</f>
        <v/>
      </c>
      <c r="Q178" s="27">
        <f>IFERROR(IF(Q177+'[1]asv | data'!$F$21&gt;=$I$2,$I$2,+Q177+'[1]asv | data'!$F$21),"")</f>
        <v>17300</v>
      </c>
    </row>
    <row r="179" spans="2:17" ht="21" customHeight="1" x14ac:dyDescent="0.35">
      <c r="B179" s="36"/>
      <c r="C179" s="26">
        <f>IFERROR(IF($B179&lt;&gt;"",($C178+$E$2+$D179)*(1-'[1]asv | data'!$F$26/12),0),"")</f>
        <v>0</v>
      </c>
      <c r="D179" s="27">
        <f>IFERROR(IF($B179&lt;&gt;"",$C178*(1+'[1]asv | data'!$F$22/12)-$C178,0),"")</f>
        <v>0</v>
      </c>
      <c r="E179" s="27">
        <f>IFERROR(IF($B179&lt;&gt;"",($C178+$E$2+$D179)-($C178+$E$2+$D179)*(1-'[1]asv | data'!$F$26/12),0),"")</f>
        <v>0</v>
      </c>
      <c r="F179" s="26">
        <f>IFERROR(IF($B179&lt;&gt;"",($F178+$E$2+$G179)*(1-'[1]asv | data'!$F$26/12),0),"")</f>
        <v>0</v>
      </c>
      <c r="G179" s="27">
        <f>IFERROR(IF($B179&lt;&gt;"",$F178*(1+'[1]asv | data'!$B$30/12)-$F178,0),"")</f>
        <v>0</v>
      </c>
      <c r="H179" s="27">
        <f>IFERROR(IF($B179&lt;&gt;"",($F178+$E$2+$G179)-($F178+$E$2+$G179)*(1-'[1]asv | data'!$F$26/12),0),"")</f>
        <v>0</v>
      </c>
      <c r="I179" s="26">
        <f>IFERROR(IF($B179&lt;&gt;"",($I178+$E$2+$J179)*(1-'[1]asv | data'!$F$26/12),0),"")</f>
        <v>0</v>
      </c>
      <c r="J179" s="27">
        <f>IFERROR(IF($B179&lt;&gt;"",$I178*(1+'[1]asv | data'!$B$32/12)-$I178,0),"")</f>
        <v>0</v>
      </c>
      <c r="K179" s="27">
        <f>IFERROR(IF($B179&lt;&gt;"",($I178+$E$2+$J179)-($I178+$E$2+$J179)*(1-'[1]asv | data'!$F$26/12),0),"")</f>
        <v>0</v>
      </c>
      <c r="L179" s="26">
        <f>IFERROR(IF($B179&lt;&gt;"",($L178+$E$2+$M179)*(1-'[1]asv | data'!$F$26/12),0),"")</f>
        <v>0</v>
      </c>
      <c r="M179" s="27">
        <f>IFERROR(IF($B179&lt;&gt;"",$L178*(1+'[1]asv | data'!$B$34/12)-$L178,0),"")</f>
        <v>0</v>
      </c>
      <c r="N179" s="27">
        <f>IFERROR(IF($B179&lt;&gt;"",($L178+$E$2+$M179)-($L178+$E$2+$M179)*(1-'[1]asv | data'!$F$26/12),0),"")</f>
        <v>0</v>
      </c>
      <c r="O179" s="26" t="str">
        <f>IFERROR(IF(B179&lt;&gt;"",IF(Q178&gt;=$I$2,+O178+P179,+O178+'[1]asv | data'!$F$21+P179),""),"")</f>
        <v/>
      </c>
      <c r="P179" s="27" t="str">
        <f>IFERROR(IF($B179&lt;&gt;"",IF(Q179&gt;=$I$2,O178*(1+'[1]asv | simul'!$B$18/12)-O178,$O178*(1+'[1]asv | simul'!$B$18/12)-$O178),""),"")</f>
        <v/>
      </c>
      <c r="Q179" s="27">
        <f>IFERROR(IF(Q178+'[1]asv | data'!$F$21&gt;=$I$2,$I$2,+Q178+'[1]asv | data'!$F$21),"")</f>
        <v>17400</v>
      </c>
    </row>
    <row r="180" spans="2:17" ht="21" customHeight="1" x14ac:dyDescent="0.35">
      <c r="B180" s="36"/>
      <c r="C180" s="26">
        <f>IFERROR(IF($B180&lt;&gt;"",($C179+$E$2+$D180)*(1-'[1]asv | data'!$F$26/12),0),"")</f>
        <v>0</v>
      </c>
      <c r="D180" s="27">
        <f>IFERROR(IF($B180&lt;&gt;"",$C179*(1+'[1]asv | data'!$F$22/12)-$C179,0),"")</f>
        <v>0</v>
      </c>
      <c r="E180" s="27">
        <f>IFERROR(IF($B180&lt;&gt;"",($C179+$E$2+$D180)-($C179+$E$2+$D180)*(1-'[1]asv | data'!$F$26/12),0),"")</f>
        <v>0</v>
      </c>
      <c r="F180" s="26">
        <f>IFERROR(IF($B180&lt;&gt;"",($F179+$E$2+$G180)*(1-'[1]asv | data'!$F$26/12),0),"")</f>
        <v>0</v>
      </c>
      <c r="G180" s="27">
        <f>IFERROR(IF($B180&lt;&gt;"",$F179*(1+'[1]asv | data'!$B$30/12)-$F179,0),"")</f>
        <v>0</v>
      </c>
      <c r="H180" s="27">
        <f>IFERROR(IF($B180&lt;&gt;"",($F179+$E$2+$G180)-($F179+$E$2+$G180)*(1-'[1]asv | data'!$F$26/12),0),"")</f>
        <v>0</v>
      </c>
      <c r="I180" s="26">
        <f>IFERROR(IF($B180&lt;&gt;"",($I179+$E$2+$J180)*(1-'[1]asv | data'!$F$26/12),0),"")</f>
        <v>0</v>
      </c>
      <c r="J180" s="27">
        <f>IFERROR(IF($B180&lt;&gt;"",$I179*(1+'[1]asv | data'!$B$32/12)-$I179,0),"")</f>
        <v>0</v>
      </c>
      <c r="K180" s="27">
        <f>IFERROR(IF($B180&lt;&gt;"",($I179+$E$2+$J180)-($I179+$E$2+$J180)*(1-'[1]asv | data'!$F$26/12),0),"")</f>
        <v>0</v>
      </c>
      <c r="L180" s="26">
        <f>IFERROR(IF($B180&lt;&gt;"",($L179+$E$2+$M180)*(1-'[1]asv | data'!$F$26/12),0),"")</f>
        <v>0</v>
      </c>
      <c r="M180" s="27">
        <f>IFERROR(IF($B180&lt;&gt;"",$L179*(1+'[1]asv | data'!$B$34/12)-$L179,0),"")</f>
        <v>0</v>
      </c>
      <c r="N180" s="27">
        <f>IFERROR(IF($B180&lt;&gt;"",($L179+$E$2+$M180)-($L179+$E$2+$M180)*(1-'[1]asv | data'!$F$26/12),0),"")</f>
        <v>0</v>
      </c>
      <c r="O180" s="26" t="str">
        <f>IFERROR(IF(B180&lt;&gt;"",IF(Q179&gt;=$I$2,+O179+P180,+O179+'[1]asv | data'!$F$21+P180),""),"")</f>
        <v/>
      </c>
      <c r="P180" s="27" t="str">
        <f>IFERROR(IF($B180&lt;&gt;"",IF(Q180&gt;=$I$2,O179*(1+'[1]asv | simul'!$B$18/12)-O179,$O179*(1+'[1]asv | simul'!$B$18/12)-$O179),""),"")</f>
        <v/>
      </c>
      <c r="Q180" s="27">
        <f>IFERROR(IF(Q179+'[1]asv | data'!$F$21&gt;=$I$2,$I$2,+Q179+'[1]asv | data'!$F$21),"")</f>
        <v>17500</v>
      </c>
    </row>
    <row r="181" spans="2:17" ht="21" customHeight="1" x14ac:dyDescent="0.35">
      <c r="B181" s="36"/>
      <c r="C181" s="26">
        <f>IFERROR(IF($B181&lt;&gt;"",($C180+$E$2+$D181)*(1-'[1]asv | data'!$F$26/12),0),"")</f>
        <v>0</v>
      </c>
      <c r="D181" s="27">
        <f>IFERROR(IF($B181&lt;&gt;"",$C180*(1+'[1]asv | data'!$F$22/12)-$C180,0),"")</f>
        <v>0</v>
      </c>
      <c r="E181" s="27">
        <f>IFERROR(IF($B181&lt;&gt;"",($C180+$E$2+$D181)-($C180+$E$2+$D181)*(1-'[1]asv | data'!$F$26/12),0),"")</f>
        <v>0</v>
      </c>
      <c r="F181" s="26">
        <f>IFERROR(IF($B181&lt;&gt;"",($F180+$E$2+$G181)*(1-'[1]asv | data'!$F$26/12),0),"")</f>
        <v>0</v>
      </c>
      <c r="G181" s="27">
        <f>IFERROR(IF($B181&lt;&gt;"",$F180*(1+'[1]asv | data'!$B$30/12)-$F180,0),"")</f>
        <v>0</v>
      </c>
      <c r="H181" s="27">
        <f>IFERROR(IF($B181&lt;&gt;"",($F180+$E$2+$G181)-($F180+$E$2+$G181)*(1-'[1]asv | data'!$F$26/12),0),"")</f>
        <v>0</v>
      </c>
      <c r="I181" s="26">
        <f>IFERROR(IF($B181&lt;&gt;"",($I180+$E$2+$J181)*(1-'[1]asv | data'!$F$26/12),0),"")</f>
        <v>0</v>
      </c>
      <c r="J181" s="27">
        <f>IFERROR(IF($B181&lt;&gt;"",$I180*(1+'[1]asv | data'!$B$32/12)-$I180,0),"")</f>
        <v>0</v>
      </c>
      <c r="K181" s="27">
        <f>IFERROR(IF($B181&lt;&gt;"",($I180+$E$2+$J181)-($I180+$E$2+$J181)*(1-'[1]asv | data'!$F$26/12),0),"")</f>
        <v>0</v>
      </c>
      <c r="L181" s="26">
        <f>IFERROR(IF($B181&lt;&gt;"",($L180+$E$2+$M181)*(1-'[1]asv | data'!$F$26/12),0),"")</f>
        <v>0</v>
      </c>
      <c r="M181" s="27">
        <f>IFERROR(IF($B181&lt;&gt;"",$L180*(1+'[1]asv | data'!$B$34/12)-$L180,0),"")</f>
        <v>0</v>
      </c>
      <c r="N181" s="27">
        <f>IFERROR(IF($B181&lt;&gt;"",($L180+$E$2+$M181)-($L180+$E$2+$M181)*(1-'[1]asv | data'!$F$26/12),0),"")</f>
        <v>0</v>
      </c>
      <c r="O181" s="26" t="str">
        <f>IFERROR(IF(B181&lt;&gt;"",IF(Q180&gt;=$I$2,+O180+P181,+O180+'[1]asv | data'!$F$21+P181),""),"")</f>
        <v/>
      </c>
      <c r="P181" s="27" t="str">
        <f>IFERROR(IF($B181&lt;&gt;"",IF(Q181&gt;=$I$2,O180*(1+'[1]asv | simul'!$B$18/12)-O180,$O180*(1+'[1]asv | simul'!$B$18/12)-$O180),""),"")</f>
        <v/>
      </c>
      <c r="Q181" s="27">
        <f>IFERROR(IF(Q180+'[1]asv | data'!$F$21&gt;=$I$2,$I$2,+Q180+'[1]asv | data'!$F$21),"")</f>
        <v>17600</v>
      </c>
    </row>
    <row r="182" spans="2:17" ht="21" customHeight="1" x14ac:dyDescent="0.35">
      <c r="B182" s="36"/>
      <c r="C182" s="26">
        <f>IFERROR(IF($B182&lt;&gt;"",($C181+$E$2+$D182)*(1-'[1]asv | data'!$F$26/12),0),"")</f>
        <v>0</v>
      </c>
      <c r="D182" s="27">
        <f>IFERROR(IF($B182&lt;&gt;"",$C181*(1+'[1]asv | data'!$F$22/12)-$C181,0),"")</f>
        <v>0</v>
      </c>
      <c r="E182" s="27">
        <f>IFERROR(IF($B182&lt;&gt;"",($C181+$E$2+$D182)-($C181+$E$2+$D182)*(1-'[1]asv | data'!$F$26/12),0),"")</f>
        <v>0</v>
      </c>
      <c r="F182" s="26">
        <f>IFERROR(IF($B182&lt;&gt;"",($F181+$E$2+$G182)*(1-'[1]asv | data'!$F$26/12),0),"")</f>
        <v>0</v>
      </c>
      <c r="G182" s="27">
        <f>IFERROR(IF($B182&lt;&gt;"",$F181*(1+'[1]asv | data'!$B$30/12)-$F181,0),"")</f>
        <v>0</v>
      </c>
      <c r="H182" s="27">
        <f>IFERROR(IF($B182&lt;&gt;"",($F181+$E$2+$G182)-($F181+$E$2+$G182)*(1-'[1]asv | data'!$F$26/12),0),"")</f>
        <v>0</v>
      </c>
      <c r="I182" s="26">
        <f>IFERROR(IF($B182&lt;&gt;"",($I181+$E$2+$J182)*(1-'[1]asv | data'!$F$26/12),0),"")</f>
        <v>0</v>
      </c>
      <c r="J182" s="27">
        <f>IFERROR(IF($B182&lt;&gt;"",$I181*(1+'[1]asv | data'!$B$32/12)-$I181,0),"")</f>
        <v>0</v>
      </c>
      <c r="K182" s="27">
        <f>IFERROR(IF($B182&lt;&gt;"",($I181+$E$2+$J182)-($I181+$E$2+$J182)*(1-'[1]asv | data'!$F$26/12),0),"")</f>
        <v>0</v>
      </c>
      <c r="L182" s="26">
        <f>IFERROR(IF($B182&lt;&gt;"",($L181+$E$2+$M182)*(1-'[1]asv | data'!$F$26/12),0),"")</f>
        <v>0</v>
      </c>
      <c r="M182" s="27">
        <f>IFERROR(IF($B182&lt;&gt;"",$L181*(1+'[1]asv | data'!$B$34/12)-$L181,0),"")</f>
        <v>0</v>
      </c>
      <c r="N182" s="27">
        <f>IFERROR(IF($B182&lt;&gt;"",($L181+$E$2+$M182)-($L181+$E$2+$M182)*(1-'[1]asv | data'!$F$26/12),0),"")</f>
        <v>0</v>
      </c>
      <c r="O182" s="26" t="str">
        <f>IFERROR(IF(B182&lt;&gt;"",IF(Q181&gt;=$I$2,+O181+P182,+O181+'[1]asv | data'!$F$21+P182),""),"")</f>
        <v/>
      </c>
      <c r="P182" s="27" t="str">
        <f>IFERROR(IF($B182&lt;&gt;"",IF(Q182&gt;=$I$2,O181*(1+'[1]asv | simul'!$B$18/12)-O181,$O181*(1+'[1]asv | simul'!$B$18/12)-$O181),""),"")</f>
        <v/>
      </c>
      <c r="Q182" s="27">
        <f>IFERROR(IF(Q181+'[1]asv | data'!$F$21&gt;=$I$2,$I$2,+Q181+'[1]asv | data'!$F$21),"")</f>
        <v>17700</v>
      </c>
    </row>
    <row r="183" spans="2:17" ht="21" customHeight="1" x14ac:dyDescent="0.35">
      <c r="B183" s="36"/>
      <c r="C183" s="26">
        <f>IFERROR(IF($B183&lt;&gt;"",($C182+$E$2+$D183)*(1-'[1]asv | data'!$F$26/12),0),"")</f>
        <v>0</v>
      </c>
      <c r="D183" s="27">
        <f>IFERROR(IF($B183&lt;&gt;"",$C182*(1+'[1]asv | data'!$F$22/12)-$C182,0),"")</f>
        <v>0</v>
      </c>
      <c r="E183" s="27">
        <f>IFERROR(IF($B183&lt;&gt;"",($C182+$E$2+$D183)-($C182+$E$2+$D183)*(1-'[1]asv | data'!$F$26/12),0),"")</f>
        <v>0</v>
      </c>
      <c r="F183" s="26">
        <f>IFERROR(IF($B183&lt;&gt;"",($F182+$E$2+$G183)*(1-'[1]asv | data'!$F$26/12),0),"")</f>
        <v>0</v>
      </c>
      <c r="G183" s="27">
        <f>IFERROR(IF($B183&lt;&gt;"",$F182*(1+'[1]asv | data'!$B$30/12)-$F182,0),"")</f>
        <v>0</v>
      </c>
      <c r="H183" s="27">
        <f>IFERROR(IF($B183&lt;&gt;"",($F182+$E$2+$G183)-($F182+$E$2+$G183)*(1-'[1]asv | data'!$F$26/12),0),"")</f>
        <v>0</v>
      </c>
      <c r="I183" s="26">
        <f>IFERROR(IF($B183&lt;&gt;"",($I182+$E$2+$J183)*(1-'[1]asv | data'!$F$26/12),0),"")</f>
        <v>0</v>
      </c>
      <c r="J183" s="27">
        <f>IFERROR(IF($B183&lt;&gt;"",$I182*(1+'[1]asv | data'!$B$32/12)-$I182,0),"")</f>
        <v>0</v>
      </c>
      <c r="K183" s="27">
        <f>IFERROR(IF($B183&lt;&gt;"",($I182+$E$2+$J183)-($I182+$E$2+$J183)*(1-'[1]asv | data'!$F$26/12),0),"")</f>
        <v>0</v>
      </c>
      <c r="L183" s="26">
        <f>IFERROR(IF($B183&lt;&gt;"",($L182+$E$2+$M183)*(1-'[1]asv | data'!$F$26/12),0),"")</f>
        <v>0</v>
      </c>
      <c r="M183" s="27">
        <f>IFERROR(IF($B183&lt;&gt;"",$L182*(1+'[1]asv | data'!$B$34/12)-$L182,0),"")</f>
        <v>0</v>
      </c>
      <c r="N183" s="27">
        <f>IFERROR(IF($B183&lt;&gt;"",($L182+$E$2+$M183)-($L182+$E$2+$M183)*(1-'[1]asv | data'!$F$26/12),0),"")</f>
        <v>0</v>
      </c>
      <c r="O183" s="26" t="str">
        <f>IFERROR(IF(B183&lt;&gt;"",IF(Q182&gt;=$I$2,+O182+P183,+O182+'[1]asv | data'!$F$21+P183),""),"")</f>
        <v/>
      </c>
      <c r="P183" s="27" t="str">
        <f>IFERROR(IF($B183&lt;&gt;"",IF(Q183&gt;=$I$2,O182*(1+'[1]asv | simul'!$B$18/12)-O182,$O182*(1+'[1]asv | simul'!$B$18/12)-$O182),""),"")</f>
        <v/>
      </c>
      <c r="Q183" s="27">
        <f>IFERROR(IF(Q182+'[1]asv | data'!$F$21&gt;=$I$2,$I$2,+Q182+'[1]asv | data'!$F$21),"")</f>
        <v>17800</v>
      </c>
    </row>
    <row r="184" spans="2:17" ht="21" customHeight="1" x14ac:dyDescent="0.35">
      <c r="B184" s="36"/>
      <c r="C184" s="26">
        <f>IFERROR(IF($B184&lt;&gt;"",($C183+$E$2+$D184)*(1-'[1]asv | data'!$F$26/12),0),"")</f>
        <v>0</v>
      </c>
      <c r="D184" s="27">
        <f>IFERROR(IF($B184&lt;&gt;"",$C183*(1+'[1]asv | data'!$F$22/12)-$C183,0),"")</f>
        <v>0</v>
      </c>
      <c r="E184" s="27">
        <f>IFERROR(IF($B184&lt;&gt;"",($C183+$E$2+$D184)-($C183+$E$2+$D184)*(1-'[1]asv | data'!$F$26/12),0),"")</f>
        <v>0</v>
      </c>
      <c r="F184" s="26">
        <f>IFERROR(IF($B184&lt;&gt;"",($F183+$E$2+$G184)*(1-'[1]asv | data'!$F$26/12),0),"")</f>
        <v>0</v>
      </c>
      <c r="G184" s="27">
        <f>IFERROR(IF($B184&lt;&gt;"",$F183*(1+'[1]asv | data'!$B$30/12)-$F183,0),"")</f>
        <v>0</v>
      </c>
      <c r="H184" s="27">
        <f>IFERROR(IF($B184&lt;&gt;"",($F183+$E$2+$G184)-($F183+$E$2+$G184)*(1-'[1]asv | data'!$F$26/12),0),"")</f>
        <v>0</v>
      </c>
      <c r="I184" s="26">
        <f>IFERROR(IF($B184&lt;&gt;"",($I183+$E$2+$J184)*(1-'[1]asv | data'!$F$26/12),0),"")</f>
        <v>0</v>
      </c>
      <c r="J184" s="27">
        <f>IFERROR(IF($B184&lt;&gt;"",$I183*(1+'[1]asv | data'!$B$32/12)-$I183,0),"")</f>
        <v>0</v>
      </c>
      <c r="K184" s="27">
        <f>IFERROR(IF($B184&lt;&gt;"",($I183+$E$2+$J184)-($I183+$E$2+$J184)*(1-'[1]asv | data'!$F$26/12),0),"")</f>
        <v>0</v>
      </c>
      <c r="L184" s="26">
        <f>IFERROR(IF($B184&lt;&gt;"",($L183+$E$2+$M184)*(1-'[1]asv | data'!$F$26/12),0),"")</f>
        <v>0</v>
      </c>
      <c r="M184" s="27">
        <f>IFERROR(IF($B184&lt;&gt;"",$L183*(1+'[1]asv | data'!$B$34/12)-$L183,0),"")</f>
        <v>0</v>
      </c>
      <c r="N184" s="27">
        <f>IFERROR(IF($B184&lt;&gt;"",($L183+$E$2+$M184)-($L183+$E$2+$M184)*(1-'[1]asv | data'!$F$26/12),0),"")</f>
        <v>0</v>
      </c>
      <c r="O184" s="26" t="str">
        <f>IFERROR(IF(B184&lt;&gt;"",IF(Q183&gt;=$I$2,+O183+P184,+O183+'[1]asv | data'!$F$21+P184),""),"")</f>
        <v/>
      </c>
      <c r="P184" s="27" t="str">
        <f>IFERROR(IF($B184&lt;&gt;"",IF(Q184&gt;=$I$2,O183*(1+'[1]asv | simul'!$B$18/12)-O183,$O183*(1+'[1]asv | simul'!$B$18/12)-$O183),""),"")</f>
        <v/>
      </c>
      <c r="Q184" s="27">
        <f>IFERROR(IF(Q183+'[1]asv | data'!$F$21&gt;=$I$2,$I$2,+Q183+'[1]asv | data'!$F$21),"")</f>
        <v>17900</v>
      </c>
    </row>
    <row r="185" spans="2:17" ht="21" customHeight="1" x14ac:dyDescent="0.35">
      <c r="B185" s="36"/>
      <c r="C185" s="26">
        <f>IFERROR(IF($B185&lt;&gt;"",($C184+$E$2+$D185)*(1-'[1]asv | data'!$F$26/12),0),"")</f>
        <v>0</v>
      </c>
      <c r="D185" s="27">
        <f>IFERROR(IF($B185&lt;&gt;"",$C184*(1+'[1]asv | data'!$F$22/12)-$C184,0),"")</f>
        <v>0</v>
      </c>
      <c r="E185" s="27">
        <f>IFERROR(IF($B185&lt;&gt;"",($C184+$E$2+$D185)-($C184+$E$2+$D185)*(1-'[1]asv | data'!$F$26/12),0),"")</f>
        <v>0</v>
      </c>
      <c r="F185" s="26">
        <f>IFERROR(IF($B185&lt;&gt;"",($F184+$E$2+$G185)*(1-'[1]asv | data'!$F$26/12),0),"")</f>
        <v>0</v>
      </c>
      <c r="G185" s="27">
        <f>IFERROR(IF($B185&lt;&gt;"",$F184*(1+'[1]asv | data'!$B$30/12)-$F184,0),"")</f>
        <v>0</v>
      </c>
      <c r="H185" s="27">
        <f>IFERROR(IF($B185&lt;&gt;"",($F184+$E$2+$G185)-($F184+$E$2+$G185)*(1-'[1]asv | data'!$F$26/12),0),"")</f>
        <v>0</v>
      </c>
      <c r="I185" s="26">
        <f>IFERROR(IF($B185&lt;&gt;"",($I184+$E$2+$J185)*(1-'[1]asv | data'!$F$26/12),0),"")</f>
        <v>0</v>
      </c>
      <c r="J185" s="27">
        <f>IFERROR(IF($B185&lt;&gt;"",$I184*(1+'[1]asv | data'!$B$32/12)-$I184,0),"")</f>
        <v>0</v>
      </c>
      <c r="K185" s="27">
        <f>IFERROR(IF($B185&lt;&gt;"",($I184+$E$2+$J185)-($I184+$E$2+$J185)*(1-'[1]asv | data'!$F$26/12),0),"")</f>
        <v>0</v>
      </c>
      <c r="L185" s="26">
        <f>IFERROR(IF($B185&lt;&gt;"",($L184+$E$2+$M185)*(1-'[1]asv | data'!$F$26/12),0),"")</f>
        <v>0</v>
      </c>
      <c r="M185" s="27">
        <f>IFERROR(IF($B185&lt;&gt;"",$L184*(1+'[1]asv | data'!$B$34/12)-$L184,0),"")</f>
        <v>0</v>
      </c>
      <c r="N185" s="27">
        <f>IFERROR(IF($B185&lt;&gt;"",($L184+$E$2+$M185)-($L184+$E$2+$M185)*(1-'[1]asv | data'!$F$26/12),0),"")</f>
        <v>0</v>
      </c>
      <c r="O185" s="26" t="str">
        <f>IFERROR(IF(B185&lt;&gt;"",IF(Q184&gt;=$I$2,+O184+P185,+O184+'[1]asv | data'!$F$21+P185),""),"")</f>
        <v/>
      </c>
      <c r="P185" s="27" t="str">
        <f>IFERROR(IF($B185&lt;&gt;"",IF(Q185&gt;=$I$2,O184*(1+'[1]asv | simul'!$B$18/12)-O184,$O184*(1+'[1]asv | simul'!$B$18/12)-$O184),""),"")</f>
        <v/>
      </c>
      <c r="Q185" s="27">
        <f>IFERROR(IF(Q184+'[1]asv | data'!$F$21&gt;=$I$2,$I$2,+Q184+'[1]asv | data'!$F$21),"")</f>
        <v>18000</v>
      </c>
    </row>
    <row r="186" spans="2:17" ht="21" customHeight="1" x14ac:dyDescent="0.35">
      <c r="B186" s="36"/>
      <c r="C186" s="26">
        <f>IFERROR(IF($B186&lt;&gt;"",($C185+$E$2+$D186)*(1-'[1]asv | data'!$F$26/12),0),"")</f>
        <v>0</v>
      </c>
      <c r="D186" s="27">
        <f>IFERROR(IF($B186&lt;&gt;"",$C185*(1+'[1]asv | data'!$F$22/12)-$C185,0),"")</f>
        <v>0</v>
      </c>
      <c r="E186" s="27">
        <f>IFERROR(IF($B186&lt;&gt;"",($C185+$E$2+$D186)-($C185+$E$2+$D186)*(1-'[1]asv | data'!$F$26/12),0),"")</f>
        <v>0</v>
      </c>
      <c r="F186" s="26">
        <f>IFERROR(IF($B186&lt;&gt;"",($F185+$E$2+$G186)*(1-'[1]asv | data'!$F$26/12),0),"")</f>
        <v>0</v>
      </c>
      <c r="G186" s="27">
        <f>IFERROR(IF($B186&lt;&gt;"",$F185*(1+'[1]asv | data'!$B$30/12)-$F185,0),"")</f>
        <v>0</v>
      </c>
      <c r="H186" s="27">
        <f>IFERROR(IF($B186&lt;&gt;"",($F185+$E$2+$G186)-($F185+$E$2+$G186)*(1-'[1]asv | data'!$F$26/12),0),"")</f>
        <v>0</v>
      </c>
      <c r="I186" s="26">
        <f>IFERROR(IF($B186&lt;&gt;"",($I185+$E$2+$J186)*(1-'[1]asv | data'!$F$26/12),0),"")</f>
        <v>0</v>
      </c>
      <c r="J186" s="27">
        <f>IFERROR(IF($B186&lt;&gt;"",$I185*(1+'[1]asv | data'!$B$32/12)-$I185,0),"")</f>
        <v>0</v>
      </c>
      <c r="K186" s="27">
        <f>IFERROR(IF($B186&lt;&gt;"",($I185+$E$2+$J186)-($I185+$E$2+$J186)*(1-'[1]asv | data'!$F$26/12),0),"")</f>
        <v>0</v>
      </c>
      <c r="L186" s="26">
        <f>IFERROR(IF($B186&lt;&gt;"",($L185+$E$2+$M186)*(1-'[1]asv | data'!$F$26/12),0),"")</f>
        <v>0</v>
      </c>
      <c r="M186" s="27">
        <f>IFERROR(IF($B186&lt;&gt;"",$L185*(1+'[1]asv | data'!$B$34/12)-$L185,0),"")</f>
        <v>0</v>
      </c>
      <c r="N186" s="27">
        <f>IFERROR(IF($B186&lt;&gt;"",($L185+$E$2+$M186)-($L185+$E$2+$M186)*(1-'[1]asv | data'!$F$26/12),0),"")</f>
        <v>0</v>
      </c>
      <c r="O186" s="26" t="str">
        <f>IFERROR(IF(B186&lt;&gt;"",IF(Q185&gt;=$I$2,+O185+P186,+O185+'[1]asv | data'!$F$21+P186),""),"")</f>
        <v/>
      </c>
      <c r="P186" s="27" t="str">
        <f>IFERROR(IF($B186&lt;&gt;"",IF(Q186&gt;=$I$2,O185*(1+'[1]asv | simul'!$B$18/12)-O185,$O185*(1+'[1]asv | simul'!$B$18/12)-$O185),""),"")</f>
        <v/>
      </c>
      <c r="Q186" s="27">
        <f>IFERROR(IF(Q185+'[1]asv | data'!$F$21&gt;=$I$2,$I$2,+Q185+'[1]asv | data'!$F$21),"")</f>
        <v>18100</v>
      </c>
    </row>
    <row r="187" spans="2:17" ht="21" customHeight="1" x14ac:dyDescent="0.35">
      <c r="B187" s="36"/>
      <c r="C187" s="26">
        <f>IFERROR(IF($B187&lt;&gt;"",($C186+$E$2+$D187)*(1-'[1]asv | data'!$F$26/12),0),"")</f>
        <v>0</v>
      </c>
      <c r="D187" s="27">
        <f>IFERROR(IF($B187&lt;&gt;"",$C186*(1+'[1]asv | data'!$F$22/12)-$C186,0),"")</f>
        <v>0</v>
      </c>
      <c r="E187" s="27">
        <f>IFERROR(IF($B187&lt;&gt;"",($C186+$E$2+$D187)-($C186+$E$2+$D187)*(1-'[1]asv | data'!$F$26/12),0),"")</f>
        <v>0</v>
      </c>
      <c r="F187" s="26">
        <f>IFERROR(IF($B187&lt;&gt;"",($F186+$E$2+$G187)*(1-'[1]asv | data'!$F$26/12),0),"")</f>
        <v>0</v>
      </c>
      <c r="G187" s="27">
        <f>IFERROR(IF($B187&lt;&gt;"",$F186*(1+'[1]asv | data'!$B$30/12)-$F186,0),"")</f>
        <v>0</v>
      </c>
      <c r="H187" s="27">
        <f>IFERROR(IF($B187&lt;&gt;"",($F186+$E$2+$G187)-($F186+$E$2+$G187)*(1-'[1]asv | data'!$F$26/12),0),"")</f>
        <v>0</v>
      </c>
      <c r="I187" s="26">
        <f>IFERROR(IF($B187&lt;&gt;"",($I186+$E$2+$J187)*(1-'[1]asv | data'!$F$26/12),0),"")</f>
        <v>0</v>
      </c>
      <c r="J187" s="27">
        <f>IFERROR(IF($B187&lt;&gt;"",$I186*(1+'[1]asv | data'!$B$32/12)-$I186,0),"")</f>
        <v>0</v>
      </c>
      <c r="K187" s="27">
        <f>IFERROR(IF($B187&lt;&gt;"",($I186+$E$2+$J187)-($I186+$E$2+$J187)*(1-'[1]asv | data'!$F$26/12),0),"")</f>
        <v>0</v>
      </c>
      <c r="L187" s="26">
        <f>IFERROR(IF($B187&lt;&gt;"",($L186+$E$2+$M187)*(1-'[1]asv | data'!$F$26/12),0),"")</f>
        <v>0</v>
      </c>
      <c r="M187" s="27">
        <f>IFERROR(IF($B187&lt;&gt;"",$L186*(1+'[1]asv | data'!$B$34/12)-$L186,0),"")</f>
        <v>0</v>
      </c>
      <c r="N187" s="27">
        <f>IFERROR(IF($B187&lt;&gt;"",($L186+$E$2+$M187)-($L186+$E$2+$M187)*(1-'[1]asv | data'!$F$26/12),0),"")</f>
        <v>0</v>
      </c>
      <c r="O187" s="26" t="str">
        <f>IFERROR(IF(B187&lt;&gt;"",IF(Q186&gt;=$I$2,+O186+P187,+O186+'[1]asv | data'!$F$21+P187),""),"")</f>
        <v/>
      </c>
      <c r="P187" s="27" t="str">
        <f>IFERROR(IF($B187&lt;&gt;"",IF(Q187&gt;=$I$2,O186*(1+'[1]asv | simul'!$B$18/12)-O186,$O186*(1+'[1]asv | simul'!$B$18/12)-$O186),""),"")</f>
        <v/>
      </c>
      <c r="Q187" s="27">
        <f>IFERROR(IF(Q186+'[1]asv | data'!$F$21&gt;=$I$2,$I$2,+Q186+'[1]asv | data'!$F$21),"")</f>
        <v>18200</v>
      </c>
    </row>
    <row r="188" spans="2:17" ht="21" customHeight="1" x14ac:dyDescent="0.35">
      <c r="B188" s="36"/>
      <c r="C188" s="26">
        <f>IFERROR(IF($B188&lt;&gt;"",($C187+$E$2+$D188)*(1-'[1]asv | data'!$F$26/12),0),"")</f>
        <v>0</v>
      </c>
      <c r="D188" s="27">
        <f>IFERROR(IF($B188&lt;&gt;"",$C187*(1+'[1]asv | data'!$F$22/12)-$C187,0),"")</f>
        <v>0</v>
      </c>
      <c r="E188" s="27">
        <f>IFERROR(IF($B188&lt;&gt;"",($C187+$E$2+$D188)-($C187+$E$2+$D188)*(1-'[1]asv | data'!$F$26/12),0),"")</f>
        <v>0</v>
      </c>
      <c r="F188" s="26">
        <f>IFERROR(IF($B188&lt;&gt;"",($F187+$E$2+$G188)*(1-'[1]asv | data'!$F$26/12),0),"")</f>
        <v>0</v>
      </c>
      <c r="G188" s="27">
        <f>IFERROR(IF($B188&lt;&gt;"",$F187*(1+'[1]asv | data'!$B$30/12)-$F187,0),"")</f>
        <v>0</v>
      </c>
      <c r="H188" s="27">
        <f>IFERROR(IF($B188&lt;&gt;"",($F187+$E$2+$G188)-($F187+$E$2+$G188)*(1-'[1]asv | data'!$F$26/12),0),"")</f>
        <v>0</v>
      </c>
      <c r="I188" s="26">
        <f>IFERROR(IF($B188&lt;&gt;"",($I187+$E$2+$J188)*(1-'[1]asv | data'!$F$26/12),0),"")</f>
        <v>0</v>
      </c>
      <c r="J188" s="27">
        <f>IFERROR(IF($B188&lt;&gt;"",$I187*(1+'[1]asv | data'!$B$32/12)-$I187,0),"")</f>
        <v>0</v>
      </c>
      <c r="K188" s="27">
        <f>IFERROR(IF($B188&lt;&gt;"",($I187+$E$2+$J188)-($I187+$E$2+$J188)*(1-'[1]asv | data'!$F$26/12),0),"")</f>
        <v>0</v>
      </c>
      <c r="L188" s="26">
        <f>IFERROR(IF($B188&lt;&gt;"",($L187+$E$2+$M188)*(1-'[1]asv | data'!$F$26/12),0),"")</f>
        <v>0</v>
      </c>
      <c r="M188" s="27">
        <f>IFERROR(IF($B188&lt;&gt;"",$L187*(1+'[1]asv | data'!$B$34/12)-$L187,0),"")</f>
        <v>0</v>
      </c>
      <c r="N188" s="27">
        <f>IFERROR(IF($B188&lt;&gt;"",($L187+$E$2+$M188)-($L187+$E$2+$M188)*(1-'[1]asv | data'!$F$26/12),0),"")</f>
        <v>0</v>
      </c>
      <c r="O188" s="26" t="str">
        <f>IFERROR(IF(B188&lt;&gt;"",IF(Q187&gt;=$I$2,+O187+P188,+O187+'[1]asv | data'!$F$21+P188),""),"")</f>
        <v/>
      </c>
      <c r="P188" s="27" t="str">
        <f>IFERROR(IF($B188&lt;&gt;"",IF(Q188&gt;=$I$2,O187*(1+'[1]asv | simul'!$B$18/12)-O187,$O187*(1+'[1]asv | simul'!$B$18/12)-$O187),""),"")</f>
        <v/>
      </c>
      <c r="Q188" s="27">
        <f>IFERROR(IF(Q187+'[1]asv | data'!$F$21&gt;=$I$2,$I$2,+Q187+'[1]asv | data'!$F$21),"")</f>
        <v>18300</v>
      </c>
    </row>
    <row r="189" spans="2:17" ht="21" customHeight="1" x14ac:dyDescent="0.35">
      <c r="B189" s="36"/>
      <c r="C189" s="26">
        <f>IFERROR(IF($B189&lt;&gt;"",($C188+$E$2+$D189)*(1-'[1]asv | data'!$F$26/12),0),"")</f>
        <v>0</v>
      </c>
      <c r="D189" s="27">
        <f>IFERROR(IF($B189&lt;&gt;"",$C188*(1+'[1]asv | data'!$F$22/12)-$C188,0),"")</f>
        <v>0</v>
      </c>
      <c r="E189" s="27">
        <f>IFERROR(IF($B189&lt;&gt;"",($C188+$E$2+$D189)-($C188+$E$2+$D189)*(1-'[1]asv | data'!$F$26/12),0),"")</f>
        <v>0</v>
      </c>
      <c r="F189" s="26">
        <f>IFERROR(IF($B189&lt;&gt;"",($F188+$E$2+$G189)*(1-'[1]asv | data'!$F$26/12),0),"")</f>
        <v>0</v>
      </c>
      <c r="G189" s="27">
        <f>IFERROR(IF($B189&lt;&gt;"",$F188*(1+'[1]asv | data'!$B$30/12)-$F188,0),"")</f>
        <v>0</v>
      </c>
      <c r="H189" s="27">
        <f>IFERROR(IF($B189&lt;&gt;"",($F188+$E$2+$G189)-($F188+$E$2+$G189)*(1-'[1]asv | data'!$F$26/12),0),"")</f>
        <v>0</v>
      </c>
      <c r="I189" s="26">
        <f>IFERROR(IF($B189&lt;&gt;"",($I188+$E$2+$J189)*(1-'[1]asv | data'!$F$26/12),0),"")</f>
        <v>0</v>
      </c>
      <c r="J189" s="27">
        <f>IFERROR(IF($B189&lt;&gt;"",$I188*(1+'[1]asv | data'!$B$32/12)-$I188,0),"")</f>
        <v>0</v>
      </c>
      <c r="K189" s="27">
        <f>IFERROR(IF($B189&lt;&gt;"",($I188+$E$2+$J189)-($I188+$E$2+$J189)*(1-'[1]asv | data'!$F$26/12),0),"")</f>
        <v>0</v>
      </c>
      <c r="L189" s="26">
        <f>IFERROR(IF($B189&lt;&gt;"",($L188+$E$2+$M189)*(1-'[1]asv | data'!$F$26/12),0),"")</f>
        <v>0</v>
      </c>
      <c r="M189" s="27">
        <f>IFERROR(IF($B189&lt;&gt;"",$L188*(1+'[1]asv | data'!$B$34/12)-$L188,0),"")</f>
        <v>0</v>
      </c>
      <c r="N189" s="27">
        <f>IFERROR(IF($B189&lt;&gt;"",($L188+$E$2+$M189)-($L188+$E$2+$M189)*(1-'[1]asv | data'!$F$26/12),0),"")</f>
        <v>0</v>
      </c>
      <c r="O189" s="26" t="str">
        <f>IFERROR(IF(B189&lt;&gt;"",IF(Q188&gt;=$I$2,+O188+P189,+O188+'[1]asv | data'!$F$21+P189),""),"")</f>
        <v/>
      </c>
      <c r="P189" s="27" t="str">
        <f>IFERROR(IF($B189&lt;&gt;"",IF(Q189&gt;=$I$2,O188*(1+'[1]asv | simul'!$B$18/12)-O188,$O188*(1+'[1]asv | simul'!$B$18/12)-$O188),""),"")</f>
        <v/>
      </c>
      <c r="Q189" s="27">
        <f>IFERROR(IF(Q188+'[1]asv | data'!$F$21&gt;=$I$2,$I$2,+Q188+'[1]asv | data'!$F$21),"")</f>
        <v>18400</v>
      </c>
    </row>
    <row r="190" spans="2:17" ht="21" customHeight="1" x14ac:dyDescent="0.35">
      <c r="B190" s="36"/>
      <c r="C190" s="26">
        <f>IFERROR(IF($B190&lt;&gt;"",($C189+$E$2+$D190)*(1-'[1]asv | data'!$F$26/12),0),"")</f>
        <v>0</v>
      </c>
      <c r="D190" s="27">
        <f>IFERROR(IF($B190&lt;&gt;"",$C189*(1+'[1]asv | data'!$F$22/12)-$C189,0),"")</f>
        <v>0</v>
      </c>
      <c r="E190" s="27">
        <f>IFERROR(IF($B190&lt;&gt;"",($C189+$E$2+$D190)-($C189+$E$2+$D190)*(1-'[1]asv | data'!$F$26/12),0),"")</f>
        <v>0</v>
      </c>
      <c r="F190" s="26">
        <f>IFERROR(IF($B190&lt;&gt;"",($F189+$E$2+$G190)*(1-'[1]asv | data'!$F$26/12),0),"")</f>
        <v>0</v>
      </c>
      <c r="G190" s="27">
        <f>IFERROR(IF($B190&lt;&gt;"",$F189*(1+'[1]asv | data'!$B$30/12)-$F189,0),"")</f>
        <v>0</v>
      </c>
      <c r="H190" s="27">
        <f>IFERROR(IF($B190&lt;&gt;"",($F189+$E$2+$G190)-($F189+$E$2+$G190)*(1-'[1]asv | data'!$F$26/12),0),"")</f>
        <v>0</v>
      </c>
      <c r="I190" s="26">
        <f>IFERROR(IF($B190&lt;&gt;"",($I189+$E$2+$J190)*(1-'[1]asv | data'!$F$26/12),0),"")</f>
        <v>0</v>
      </c>
      <c r="J190" s="27">
        <f>IFERROR(IF($B190&lt;&gt;"",$I189*(1+'[1]asv | data'!$B$32/12)-$I189,0),"")</f>
        <v>0</v>
      </c>
      <c r="K190" s="27">
        <f>IFERROR(IF($B190&lt;&gt;"",($I189+$E$2+$J190)-($I189+$E$2+$J190)*(1-'[1]asv | data'!$F$26/12),0),"")</f>
        <v>0</v>
      </c>
      <c r="L190" s="26">
        <f>IFERROR(IF($B190&lt;&gt;"",($L189+$E$2+$M190)*(1-'[1]asv | data'!$F$26/12),0),"")</f>
        <v>0</v>
      </c>
      <c r="M190" s="27">
        <f>IFERROR(IF($B190&lt;&gt;"",$L189*(1+'[1]asv | data'!$B$34/12)-$L189,0),"")</f>
        <v>0</v>
      </c>
      <c r="N190" s="27">
        <f>IFERROR(IF($B190&lt;&gt;"",($L189+$E$2+$M190)-($L189+$E$2+$M190)*(1-'[1]asv | data'!$F$26/12),0),"")</f>
        <v>0</v>
      </c>
      <c r="O190" s="26" t="str">
        <f>IFERROR(IF(B190&lt;&gt;"",IF(Q189&gt;=$I$2,+O189+P190,+O189+'[1]asv | data'!$F$21+P190),""),"")</f>
        <v/>
      </c>
      <c r="P190" s="27" t="str">
        <f>IFERROR(IF($B190&lt;&gt;"",IF(Q190&gt;=$I$2,O189*(1+'[1]asv | simul'!$B$18/12)-O189,$O189*(1+'[1]asv | simul'!$B$18/12)-$O189),""),"")</f>
        <v/>
      </c>
      <c r="Q190" s="27">
        <f>IFERROR(IF(Q189+'[1]asv | data'!$F$21&gt;=$I$2,$I$2,+Q189+'[1]asv | data'!$F$21),"")</f>
        <v>18500</v>
      </c>
    </row>
    <row r="191" spans="2:17" ht="21" customHeight="1" x14ac:dyDescent="0.35">
      <c r="B191" s="36"/>
      <c r="C191" s="26">
        <f>IFERROR(IF($B191&lt;&gt;"",($C190+$E$2+$D191)*(1-'[1]asv | data'!$F$26/12),0),"")</f>
        <v>0</v>
      </c>
      <c r="D191" s="27">
        <f>IFERROR(IF($B191&lt;&gt;"",$C190*(1+'[1]asv | data'!$F$22/12)-$C190,0),"")</f>
        <v>0</v>
      </c>
      <c r="E191" s="27">
        <f>IFERROR(IF($B191&lt;&gt;"",($C190+$E$2+$D191)-($C190+$E$2+$D191)*(1-'[1]asv | data'!$F$26/12),0),"")</f>
        <v>0</v>
      </c>
      <c r="F191" s="26">
        <f>IFERROR(IF($B191&lt;&gt;"",($F190+$E$2+$G191)*(1-'[1]asv | data'!$F$26/12),0),"")</f>
        <v>0</v>
      </c>
      <c r="G191" s="27">
        <f>IFERROR(IF($B191&lt;&gt;"",$F190*(1+'[1]asv | data'!$B$30/12)-$F190,0),"")</f>
        <v>0</v>
      </c>
      <c r="H191" s="27">
        <f>IFERROR(IF($B191&lt;&gt;"",($F190+$E$2+$G191)-($F190+$E$2+$G191)*(1-'[1]asv | data'!$F$26/12),0),"")</f>
        <v>0</v>
      </c>
      <c r="I191" s="26">
        <f>IFERROR(IF($B191&lt;&gt;"",($I190+$E$2+$J191)*(1-'[1]asv | data'!$F$26/12),0),"")</f>
        <v>0</v>
      </c>
      <c r="J191" s="27">
        <f>IFERROR(IF($B191&lt;&gt;"",$I190*(1+'[1]asv | data'!$B$32/12)-$I190,0),"")</f>
        <v>0</v>
      </c>
      <c r="K191" s="27">
        <f>IFERROR(IF($B191&lt;&gt;"",($I190+$E$2+$J191)-($I190+$E$2+$J191)*(1-'[1]asv | data'!$F$26/12),0),"")</f>
        <v>0</v>
      </c>
      <c r="L191" s="26">
        <f>IFERROR(IF($B191&lt;&gt;"",($L190+$E$2+$M191)*(1-'[1]asv | data'!$F$26/12),0),"")</f>
        <v>0</v>
      </c>
      <c r="M191" s="27">
        <f>IFERROR(IF($B191&lt;&gt;"",$L190*(1+'[1]asv | data'!$B$34/12)-$L190,0),"")</f>
        <v>0</v>
      </c>
      <c r="N191" s="27">
        <f>IFERROR(IF($B191&lt;&gt;"",($L190+$E$2+$M191)-($L190+$E$2+$M191)*(1-'[1]asv | data'!$F$26/12),0),"")</f>
        <v>0</v>
      </c>
      <c r="O191" s="26" t="str">
        <f>IFERROR(IF(B191&lt;&gt;"",IF(Q190&gt;=$I$2,+O190+P191,+O190+'[1]asv | data'!$F$21+P191),""),"")</f>
        <v/>
      </c>
      <c r="P191" s="27" t="str">
        <f>IFERROR(IF($B191&lt;&gt;"",IF(Q191&gt;=$I$2,O190*(1+'[1]asv | simul'!$B$18/12)-O190,$O190*(1+'[1]asv | simul'!$B$18/12)-$O190),""),"")</f>
        <v/>
      </c>
      <c r="Q191" s="27">
        <f>IFERROR(IF(Q190+'[1]asv | data'!$F$21&gt;=$I$2,$I$2,+Q190+'[1]asv | data'!$F$21),"")</f>
        <v>18600</v>
      </c>
    </row>
    <row r="192" spans="2:17" ht="21" customHeight="1" x14ac:dyDescent="0.35">
      <c r="B192" s="36"/>
      <c r="C192" s="26">
        <f>IFERROR(IF($B192&lt;&gt;"",($C191+$E$2+$D192)*(1-'[1]asv | data'!$F$26/12),0),"")</f>
        <v>0</v>
      </c>
      <c r="D192" s="27">
        <f>IFERROR(IF($B192&lt;&gt;"",$C191*(1+'[1]asv | data'!$F$22/12)-$C191,0),"")</f>
        <v>0</v>
      </c>
      <c r="E192" s="27">
        <f>IFERROR(IF($B192&lt;&gt;"",($C191+$E$2+$D192)-($C191+$E$2+$D192)*(1-'[1]asv | data'!$F$26/12),0),"")</f>
        <v>0</v>
      </c>
      <c r="F192" s="26">
        <f>IFERROR(IF($B192&lt;&gt;"",($F191+$E$2+$G192)*(1-'[1]asv | data'!$F$26/12),0),"")</f>
        <v>0</v>
      </c>
      <c r="G192" s="27">
        <f>IFERROR(IF($B192&lt;&gt;"",$F191*(1+'[1]asv | data'!$B$30/12)-$F191,0),"")</f>
        <v>0</v>
      </c>
      <c r="H192" s="27">
        <f>IFERROR(IF($B192&lt;&gt;"",($F191+$E$2+$G192)-($F191+$E$2+$G192)*(1-'[1]asv | data'!$F$26/12),0),"")</f>
        <v>0</v>
      </c>
      <c r="I192" s="26">
        <f>IFERROR(IF($B192&lt;&gt;"",($I191+$E$2+$J192)*(1-'[1]asv | data'!$F$26/12),0),"")</f>
        <v>0</v>
      </c>
      <c r="J192" s="27">
        <f>IFERROR(IF($B192&lt;&gt;"",$I191*(1+'[1]asv | data'!$B$32/12)-$I191,0),"")</f>
        <v>0</v>
      </c>
      <c r="K192" s="27">
        <f>IFERROR(IF($B192&lt;&gt;"",($I191+$E$2+$J192)-($I191+$E$2+$J192)*(1-'[1]asv | data'!$F$26/12),0),"")</f>
        <v>0</v>
      </c>
      <c r="L192" s="26">
        <f>IFERROR(IF($B192&lt;&gt;"",($L191+$E$2+$M192)*(1-'[1]asv | data'!$F$26/12),0),"")</f>
        <v>0</v>
      </c>
      <c r="M192" s="27">
        <f>IFERROR(IF($B192&lt;&gt;"",$L191*(1+'[1]asv | data'!$B$34/12)-$L191,0),"")</f>
        <v>0</v>
      </c>
      <c r="N192" s="27">
        <f>IFERROR(IF($B192&lt;&gt;"",($L191+$E$2+$M192)-($L191+$E$2+$M192)*(1-'[1]asv | data'!$F$26/12),0),"")</f>
        <v>0</v>
      </c>
      <c r="O192" s="26" t="str">
        <f>IFERROR(IF(B192&lt;&gt;"",IF(Q191&gt;=$I$2,+O191+P192,+O191+'[1]asv | data'!$F$21+P192),""),"")</f>
        <v/>
      </c>
      <c r="P192" s="27" t="str">
        <f>IFERROR(IF($B192&lt;&gt;"",IF(Q192&gt;=$I$2,O191*(1+'[1]asv | simul'!$B$18/12)-O191,$O191*(1+'[1]asv | simul'!$B$18/12)-$O191),""),"")</f>
        <v/>
      </c>
      <c r="Q192" s="27">
        <f>IFERROR(IF(Q191+'[1]asv | data'!$F$21&gt;=$I$2,$I$2,+Q191+'[1]asv | data'!$F$21),"")</f>
        <v>18700</v>
      </c>
    </row>
    <row r="193" spans="2:17" ht="21" customHeight="1" x14ac:dyDescent="0.35">
      <c r="B193" s="36"/>
      <c r="C193" s="26">
        <f>IFERROR(IF($B193&lt;&gt;"",($C192+$E$2+$D193)*(1-'[1]asv | data'!$F$26/12),0),"")</f>
        <v>0</v>
      </c>
      <c r="D193" s="27">
        <f>IFERROR(IF($B193&lt;&gt;"",$C192*(1+'[1]asv | data'!$F$22/12)-$C192,0),"")</f>
        <v>0</v>
      </c>
      <c r="E193" s="27">
        <f>IFERROR(IF($B193&lt;&gt;"",($C192+$E$2+$D193)-($C192+$E$2+$D193)*(1-'[1]asv | data'!$F$26/12),0),"")</f>
        <v>0</v>
      </c>
      <c r="F193" s="26">
        <f>IFERROR(IF($B193&lt;&gt;"",($F192+$E$2+$G193)*(1-'[1]asv | data'!$F$26/12),0),"")</f>
        <v>0</v>
      </c>
      <c r="G193" s="27">
        <f>IFERROR(IF($B193&lt;&gt;"",$F192*(1+'[1]asv | data'!$B$30/12)-$F192,0),"")</f>
        <v>0</v>
      </c>
      <c r="H193" s="27">
        <f>IFERROR(IF($B193&lt;&gt;"",($F192+$E$2+$G193)-($F192+$E$2+$G193)*(1-'[1]asv | data'!$F$26/12),0),"")</f>
        <v>0</v>
      </c>
      <c r="I193" s="26">
        <f>IFERROR(IF($B193&lt;&gt;"",($I192+$E$2+$J193)*(1-'[1]asv | data'!$F$26/12),0),"")</f>
        <v>0</v>
      </c>
      <c r="J193" s="27">
        <f>IFERROR(IF($B193&lt;&gt;"",$I192*(1+'[1]asv | data'!$B$32/12)-$I192,0),"")</f>
        <v>0</v>
      </c>
      <c r="K193" s="27">
        <f>IFERROR(IF($B193&lt;&gt;"",($I192+$E$2+$J193)-($I192+$E$2+$J193)*(1-'[1]asv | data'!$F$26/12),0),"")</f>
        <v>0</v>
      </c>
      <c r="L193" s="26">
        <f>IFERROR(IF($B193&lt;&gt;"",($L192+$E$2+$M193)*(1-'[1]asv | data'!$F$26/12),0),"")</f>
        <v>0</v>
      </c>
      <c r="M193" s="27">
        <f>IFERROR(IF($B193&lt;&gt;"",$L192*(1+'[1]asv | data'!$B$34/12)-$L192,0),"")</f>
        <v>0</v>
      </c>
      <c r="N193" s="27">
        <f>IFERROR(IF($B193&lt;&gt;"",($L192+$E$2+$M193)-($L192+$E$2+$M193)*(1-'[1]asv | data'!$F$26/12),0),"")</f>
        <v>0</v>
      </c>
      <c r="O193" s="26" t="str">
        <f>IFERROR(IF(B193&lt;&gt;"",IF(Q192&gt;=$I$2,+O192+P193,+O192+'[1]asv | data'!$F$21+P193),""),"")</f>
        <v/>
      </c>
      <c r="P193" s="27" t="str">
        <f>IFERROR(IF($B193&lt;&gt;"",IF(Q193&gt;=$I$2,O192*(1+'[1]asv | simul'!$B$18/12)-O192,$O192*(1+'[1]asv | simul'!$B$18/12)-$O192),""),"")</f>
        <v/>
      </c>
      <c r="Q193" s="27">
        <f>IFERROR(IF(Q192+'[1]asv | data'!$F$21&gt;=$I$2,$I$2,+Q192+'[1]asv | data'!$F$21),"")</f>
        <v>18800</v>
      </c>
    </row>
    <row r="194" spans="2:17" ht="21" customHeight="1" x14ac:dyDescent="0.35">
      <c r="B194" s="36"/>
      <c r="C194" s="26">
        <f>IFERROR(IF($B194&lt;&gt;"",($C193+$E$2+$D194)*(1-'[1]asv | data'!$F$26/12),0),"")</f>
        <v>0</v>
      </c>
      <c r="D194" s="27">
        <f>IFERROR(IF($B194&lt;&gt;"",$C193*(1+'[1]asv | data'!$F$22/12)-$C193,0),"")</f>
        <v>0</v>
      </c>
      <c r="E194" s="27">
        <f>IFERROR(IF($B194&lt;&gt;"",($C193+$E$2+$D194)-($C193+$E$2+$D194)*(1-'[1]asv | data'!$F$26/12),0),"")</f>
        <v>0</v>
      </c>
      <c r="F194" s="26">
        <f>IFERROR(IF($B194&lt;&gt;"",($F193+$E$2+$G194)*(1-'[1]asv | data'!$F$26/12),0),"")</f>
        <v>0</v>
      </c>
      <c r="G194" s="27">
        <f>IFERROR(IF($B194&lt;&gt;"",$F193*(1+'[1]asv | data'!$B$30/12)-$F193,0),"")</f>
        <v>0</v>
      </c>
      <c r="H194" s="27">
        <f>IFERROR(IF($B194&lt;&gt;"",($F193+$E$2+$G194)-($F193+$E$2+$G194)*(1-'[1]asv | data'!$F$26/12),0),"")</f>
        <v>0</v>
      </c>
      <c r="I194" s="26">
        <f>IFERROR(IF($B194&lt;&gt;"",($I193+$E$2+$J194)*(1-'[1]asv | data'!$F$26/12),0),"")</f>
        <v>0</v>
      </c>
      <c r="J194" s="27">
        <f>IFERROR(IF($B194&lt;&gt;"",$I193*(1+'[1]asv | data'!$B$32/12)-$I193,0),"")</f>
        <v>0</v>
      </c>
      <c r="K194" s="27">
        <f>IFERROR(IF($B194&lt;&gt;"",($I193+$E$2+$J194)-($I193+$E$2+$J194)*(1-'[1]asv | data'!$F$26/12),0),"")</f>
        <v>0</v>
      </c>
      <c r="L194" s="26">
        <f>IFERROR(IF($B194&lt;&gt;"",($L193+$E$2+$M194)*(1-'[1]asv | data'!$F$26/12),0),"")</f>
        <v>0</v>
      </c>
      <c r="M194" s="27">
        <f>IFERROR(IF($B194&lt;&gt;"",$L193*(1+'[1]asv | data'!$B$34/12)-$L193,0),"")</f>
        <v>0</v>
      </c>
      <c r="N194" s="27">
        <f>IFERROR(IF($B194&lt;&gt;"",($L193+$E$2+$M194)-($L193+$E$2+$M194)*(1-'[1]asv | data'!$F$26/12),0),"")</f>
        <v>0</v>
      </c>
      <c r="O194" s="26" t="str">
        <f>IFERROR(IF(B194&lt;&gt;"",IF(Q193&gt;=$I$2,+O193+P194,+O193+'[1]asv | data'!$F$21+P194),""),"")</f>
        <v/>
      </c>
      <c r="P194" s="27" t="str">
        <f>IFERROR(IF($B194&lt;&gt;"",IF(Q194&gt;=$I$2,O193*(1+'[1]asv | simul'!$B$18/12)-O193,$O193*(1+'[1]asv | simul'!$B$18/12)-$O193),""),"")</f>
        <v/>
      </c>
      <c r="Q194" s="27">
        <f>IFERROR(IF(Q193+'[1]asv | data'!$F$21&gt;=$I$2,$I$2,+Q193+'[1]asv | data'!$F$21),"")</f>
        <v>18900</v>
      </c>
    </row>
    <row r="195" spans="2:17" ht="21" customHeight="1" x14ac:dyDescent="0.35">
      <c r="B195" s="36"/>
      <c r="C195" s="26">
        <f>IFERROR(IF($B195&lt;&gt;"",($C194+$E$2+$D195)*(1-'[1]asv | data'!$F$26/12),0),"")</f>
        <v>0</v>
      </c>
      <c r="D195" s="27">
        <f>IFERROR(IF($B195&lt;&gt;"",$C194*(1+'[1]asv | data'!$F$22/12)-$C194,0),"")</f>
        <v>0</v>
      </c>
      <c r="E195" s="27">
        <f>IFERROR(IF($B195&lt;&gt;"",($C194+$E$2+$D195)-($C194+$E$2+$D195)*(1-'[1]asv | data'!$F$26/12),0),"")</f>
        <v>0</v>
      </c>
      <c r="F195" s="26">
        <f>IFERROR(IF($B195&lt;&gt;"",($F194+$E$2+$G195)*(1-'[1]asv | data'!$F$26/12),0),"")</f>
        <v>0</v>
      </c>
      <c r="G195" s="27">
        <f>IFERROR(IF($B195&lt;&gt;"",$F194*(1+'[1]asv | data'!$B$30/12)-$F194,0),"")</f>
        <v>0</v>
      </c>
      <c r="H195" s="27">
        <f>IFERROR(IF($B195&lt;&gt;"",($F194+$E$2+$G195)-($F194+$E$2+$G195)*(1-'[1]asv | data'!$F$26/12),0),"")</f>
        <v>0</v>
      </c>
      <c r="I195" s="26">
        <f>IFERROR(IF($B195&lt;&gt;"",($I194+$E$2+$J195)*(1-'[1]asv | data'!$F$26/12),0),"")</f>
        <v>0</v>
      </c>
      <c r="J195" s="27">
        <f>IFERROR(IF($B195&lt;&gt;"",$I194*(1+'[1]asv | data'!$B$32/12)-$I194,0),"")</f>
        <v>0</v>
      </c>
      <c r="K195" s="27">
        <f>IFERROR(IF($B195&lt;&gt;"",($I194+$E$2+$J195)-($I194+$E$2+$J195)*(1-'[1]asv | data'!$F$26/12),0),"")</f>
        <v>0</v>
      </c>
      <c r="L195" s="26">
        <f>IFERROR(IF($B195&lt;&gt;"",($L194+$E$2+$M195)*(1-'[1]asv | data'!$F$26/12),0),"")</f>
        <v>0</v>
      </c>
      <c r="M195" s="27">
        <f>IFERROR(IF($B195&lt;&gt;"",$L194*(1+'[1]asv | data'!$B$34/12)-$L194,0),"")</f>
        <v>0</v>
      </c>
      <c r="N195" s="27">
        <f>IFERROR(IF($B195&lt;&gt;"",($L194+$E$2+$M195)-($L194+$E$2+$M195)*(1-'[1]asv | data'!$F$26/12),0),"")</f>
        <v>0</v>
      </c>
      <c r="O195" s="26" t="str">
        <f>IFERROR(IF(B195&lt;&gt;"",IF(Q194&gt;=$I$2,+O194+P195,+O194+'[1]asv | data'!$F$21+P195),""),"")</f>
        <v/>
      </c>
      <c r="P195" s="27" t="str">
        <f>IFERROR(IF($B195&lt;&gt;"",IF(Q195&gt;=$I$2,O194*(1+'[1]asv | simul'!$B$18/12)-O194,$O194*(1+'[1]asv | simul'!$B$18/12)-$O194),""),"")</f>
        <v/>
      </c>
      <c r="Q195" s="27">
        <f>IFERROR(IF(Q194+'[1]asv | data'!$F$21&gt;=$I$2,$I$2,+Q194+'[1]asv | data'!$F$21),"")</f>
        <v>19000</v>
      </c>
    </row>
    <row r="196" spans="2:17" ht="21" customHeight="1" x14ac:dyDescent="0.35">
      <c r="B196" s="36"/>
      <c r="C196" s="26">
        <f>IFERROR(IF($B196&lt;&gt;"",($C195+$E$2+$D196)*(1-'[1]asv | data'!$F$26/12),0),"")</f>
        <v>0</v>
      </c>
      <c r="D196" s="27">
        <f>IFERROR(IF($B196&lt;&gt;"",$C195*(1+'[1]asv | data'!$F$22/12)-$C195,0),"")</f>
        <v>0</v>
      </c>
      <c r="E196" s="27">
        <f>IFERROR(IF($B196&lt;&gt;"",($C195+$E$2+$D196)-($C195+$E$2+$D196)*(1-'[1]asv | data'!$F$26/12),0),"")</f>
        <v>0</v>
      </c>
      <c r="F196" s="26">
        <f>IFERROR(IF($B196&lt;&gt;"",($F195+$E$2+$G196)*(1-'[1]asv | data'!$F$26/12),0),"")</f>
        <v>0</v>
      </c>
      <c r="G196" s="27">
        <f>IFERROR(IF($B196&lt;&gt;"",$F195*(1+'[1]asv | data'!$B$30/12)-$F195,0),"")</f>
        <v>0</v>
      </c>
      <c r="H196" s="27">
        <f>IFERROR(IF($B196&lt;&gt;"",($F195+$E$2+$G196)-($F195+$E$2+$G196)*(1-'[1]asv | data'!$F$26/12),0),"")</f>
        <v>0</v>
      </c>
      <c r="I196" s="26">
        <f>IFERROR(IF($B196&lt;&gt;"",($I195+$E$2+$J196)*(1-'[1]asv | data'!$F$26/12),0),"")</f>
        <v>0</v>
      </c>
      <c r="J196" s="27">
        <f>IFERROR(IF($B196&lt;&gt;"",$I195*(1+'[1]asv | data'!$B$32/12)-$I195,0),"")</f>
        <v>0</v>
      </c>
      <c r="K196" s="27">
        <f>IFERROR(IF($B196&lt;&gt;"",($I195+$E$2+$J196)-($I195+$E$2+$J196)*(1-'[1]asv | data'!$F$26/12),0),"")</f>
        <v>0</v>
      </c>
      <c r="L196" s="26">
        <f>IFERROR(IF($B196&lt;&gt;"",($L195+$E$2+$M196)*(1-'[1]asv | data'!$F$26/12),0),"")</f>
        <v>0</v>
      </c>
      <c r="M196" s="27">
        <f>IFERROR(IF($B196&lt;&gt;"",$L195*(1+'[1]asv | data'!$B$34/12)-$L195,0),"")</f>
        <v>0</v>
      </c>
      <c r="N196" s="27">
        <f>IFERROR(IF($B196&lt;&gt;"",($L195+$E$2+$M196)-($L195+$E$2+$M196)*(1-'[1]asv | data'!$F$26/12),0),"")</f>
        <v>0</v>
      </c>
      <c r="O196" s="26" t="str">
        <f>IFERROR(IF(B196&lt;&gt;"",IF(Q195&gt;=$I$2,+O195+P196,+O195+'[1]asv | data'!$F$21+P196),""),"")</f>
        <v/>
      </c>
      <c r="P196" s="27" t="str">
        <f>IFERROR(IF($B196&lt;&gt;"",IF(Q196&gt;=$I$2,O195*(1+'[1]asv | simul'!$B$18/12)-O195,$O195*(1+'[1]asv | simul'!$B$18/12)-$O195),""),"")</f>
        <v/>
      </c>
      <c r="Q196" s="27">
        <f>IFERROR(IF(Q195+'[1]asv | data'!$F$21&gt;=$I$2,$I$2,+Q195+'[1]asv | data'!$F$21),"")</f>
        <v>19100</v>
      </c>
    </row>
    <row r="197" spans="2:17" ht="21" customHeight="1" x14ac:dyDescent="0.35">
      <c r="B197" s="36"/>
      <c r="C197" s="26">
        <f>IFERROR(IF($B197&lt;&gt;"",($C196+$E$2+$D197)*(1-'[1]asv | data'!$F$26/12),0),"")</f>
        <v>0</v>
      </c>
      <c r="D197" s="27">
        <f>IFERROR(IF($B197&lt;&gt;"",$C196*(1+'[1]asv | data'!$F$22/12)-$C196,0),"")</f>
        <v>0</v>
      </c>
      <c r="E197" s="27">
        <f>IFERROR(IF($B197&lt;&gt;"",($C196+$E$2+$D197)-($C196+$E$2+$D197)*(1-'[1]asv | data'!$F$26/12),0),"")</f>
        <v>0</v>
      </c>
      <c r="F197" s="26">
        <f>IFERROR(IF($B197&lt;&gt;"",($F196+$E$2+$G197)*(1-'[1]asv | data'!$F$26/12),0),"")</f>
        <v>0</v>
      </c>
      <c r="G197" s="27">
        <f>IFERROR(IF($B197&lt;&gt;"",$F196*(1+'[1]asv | data'!$B$30/12)-$F196,0),"")</f>
        <v>0</v>
      </c>
      <c r="H197" s="27">
        <f>IFERROR(IF($B197&lt;&gt;"",($F196+$E$2+$G197)-($F196+$E$2+$G197)*(1-'[1]asv | data'!$F$26/12),0),"")</f>
        <v>0</v>
      </c>
      <c r="I197" s="26">
        <f>IFERROR(IF($B197&lt;&gt;"",($I196+$E$2+$J197)*(1-'[1]asv | data'!$F$26/12),0),"")</f>
        <v>0</v>
      </c>
      <c r="J197" s="27">
        <f>IFERROR(IF($B197&lt;&gt;"",$I196*(1+'[1]asv | data'!$B$32/12)-$I196,0),"")</f>
        <v>0</v>
      </c>
      <c r="K197" s="27">
        <f>IFERROR(IF($B197&lt;&gt;"",($I196+$E$2+$J197)-($I196+$E$2+$J197)*(1-'[1]asv | data'!$F$26/12),0),"")</f>
        <v>0</v>
      </c>
      <c r="L197" s="26">
        <f>IFERROR(IF($B197&lt;&gt;"",($L196+$E$2+$M197)*(1-'[1]asv | data'!$F$26/12),0),"")</f>
        <v>0</v>
      </c>
      <c r="M197" s="27">
        <f>IFERROR(IF($B197&lt;&gt;"",$L196*(1+'[1]asv | data'!$B$34/12)-$L196,0),"")</f>
        <v>0</v>
      </c>
      <c r="N197" s="27">
        <f>IFERROR(IF($B197&lt;&gt;"",($L196+$E$2+$M197)-($L196+$E$2+$M197)*(1-'[1]asv | data'!$F$26/12),0),"")</f>
        <v>0</v>
      </c>
      <c r="O197" s="26" t="str">
        <f>IFERROR(IF(B197&lt;&gt;"",IF(Q196&gt;=$I$2,+O196+P197,+O196+'[1]asv | data'!$F$21+P197),""),"")</f>
        <v/>
      </c>
      <c r="P197" s="27" t="str">
        <f>IFERROR(IF($B197&lt;&gt;"",IF(Q197&gt;=$I$2,O196*(1+'[1]asv | simul'!$B$18/12)-O196,$O196*(1+'[1]asv | simul'!$B$18/12)-$O196),""),"")</f>
        <v/>
      </c>
      <c r="Q197" s="27">
        <f>IFERROR(IF(Q196+'[1]asv | data'!$F$21&gt;=$I$2,$I$2,+Q196+'[1]asv | data'!$F$21),"")</f>
        <v>19200</v>
      </c>
    </row>
    <row r="198" spans="2:17" ht="21" customHeight="1" x14ac:dyDescent="0.35">
      <c r="B198" s="36"/>
      <c r="C198" s="26">
        <f>IFERROR(IF($B198&lt;&gt;"",($C197+$E$2+$D198)*(1-'[1]asv | data'!$F$26/12),0),"")</f>
        <v>0</v>
      </c>
      <c r="D198" s="27">
        <f>IFERROR(IF($B198&lt;&gt;"",$C197*(1+'[1]asv | data'!$F$22/12)-$C197,0),"")</f>
        <v>0</v>
      </c>
      <c r="E198" s="27">
        <f>IFERROR(IF($B198&lt;&gt;"",($C197+$E$2+$D198)-($C197+$E$2+$D198)*(1-'[1]asv | data'!$F$26/12),0),"")</f>
        <v>0</v>
      </c>
      <c r="F198" s="26">
        <f>IFERROR(IF($B198&lt;&gt;"",($F197+$E$2+$G198)*(1-'[1]asv | data'!$F$26/12),0),"")</f>
        <v>0</v>
      </c>
      <c r="G198" s="27">
        <f>IFERROR(IF($B198&lt;&gt;"",$F197*(1+'[1]asv | data'!$B$30/12)-$F197,0),"")</f>
        <v>0</v>
      </c>
      <c r="H198" s="27">
        <f>IFERROR(IF($B198&lt;&gt;"",($F197+$E$2+$G198)-($F197+$E$2+$G198)*(1-'[1]asv | data'!$F$26/12),0),"")</f>
        <v>0</v>
      </c>
      <c r="I198" s="26">
        <f>IFERROR(IF($B198&lt;&gt;"",($I197+$E$2+$J198)*(1-'[1]asv | data'!$F$26/12),0),"")</f>
        <v>0</v>
      </c>
      <c r="J198" s="27">
        <f>IFERROR(IF($B198&lt;&gt;"",$I197*(1+'[1]asv | data'!$B$32/12)-$I197,0),"")</f>
        <v>0</v>
      </c>
      <c r="K198" s="27">
        <f>IFERROR(IF($B198&lt;&gt;"",($I197+$E$2+$J198)-($I197+$E$2+$J198)*(1-'[1]asv | data'!$F$26/12),0),"")</f>
        <v>0</v>
      </c>
      <c r="L198" s="26">
        <f>IFERROR(IF($B198&lt;&gt;"",($L197+$E$2+$M198)*(1-'[1]asv | data'!$F$26/12),0),"")</f>
        <v>0</v>
      </c>
      <c r="M198" s="27">
        <f>IFERROR(IF($B198&lt;&gt;"",$L197*(1+'[1]asv | data'!$B$34/12)-$L197,0),"")</f>
        <v>0</v>
      </c>
      <c r="N198" s="27">
        <f>IFERROR(IF($B198&lt;&gt;"",($L197+$E$2+$M198)-($L197+$E$2+$M198)*(1-'[1]asv | data'!$F$26/12),0),"")</f>
        <v>0</v>
      </c>
      <c r="O198" s="26" t="str">
        <f>IFERROR(IF(B198&lt;&gt;"",IF(Q197&gt;=$I$2,+O197+P198,+O197+'[1]asv | data'!$F$21+P198),""),"")</f>
        <v/>
      </c>
      <c r="P198" s="27" t="str">
        <f>IFERROR(IF($B198&lt;&gt;"",IF(Q198&gt;=$I$2,O197*(1+'[1]asv | simul'!$B$18/12)-O197,$O197*(1+'[1]asv | simul'!$B$18/12)-$O197),""),"")</f>
        <v/>
      </c>
      <c r="Q198" s="27">
        <f>IFERROR(IF(Q197+'[1]asv | data'!$F$21&gt;=$I$2,$I$2,+Q197+'[1]asv | data'!$F$21),"")</f>
        <v>19300</v>
      </c>
    </row>
    <row r="199" spans="2:17" ht="21" customHeight="1" x14ac:dyDescent="0.35">
      <c r="B199" s="36"/>
      <c r="C199" s="26">
        <f>IFERROR(IF($B199&lt;&gt;"",($C198+$E$2+$D199)*(1-'[1]asv | data'!$F$26/12),0),"")</f>
        <v>0</v>
      </c>
      <c r="D199" s="27">
        <f>IFERROR(IF($B199&lt;&gt;"",$C198*(1+'[1]asv | data'!$F$22/12)-$C198,0),"")</f>
        <v>0</v>
      </c>
      <c r="E199" s="27">
        <f>IFERROR(IF($B199&lt;&gt;"",($C198+$E$2+$D199)-($C198+$E$2+$D199)*(1-'[1]asv | data'!$F$26/12),0),"")</f>
        <v>0</v>
      </c>
      <c r="F199" s="26">
        <f>IFERROR(IF($B199&lt;&gt;"",($F198+$E$2+$G199)*(1-'[1]asv | data'!$F$26/12),0),"")</f>
        <v>0</v>
      </c>
      <c r="G199" s="27">
        <f>IFERROR(IF($B199&lt;&gt;"",$F198*(1+'[1]asv | data'!$B$30/12)-$F198,0),"")</f>
        <v>0</v>
      </c>
      <c r="H199" s="27">
        <f>IFERROR(IF($B199&lt;&gt;"",($F198+$E$2+$G199)-($F198+$E$2+$G199)*(1-'[1]asv | data'!$F$26/12),0),"")</f>
        <v>0</v>
      </c>
      <c r="I199" s="26">
        <f>IFERROR(IF($B199&lt;&gt;"",($I198+$E$2+$J199)*(1-'[1]asv | data'!$F$26/12),0),"")</f>
        <v>0</v>
      </c>
      <c r="J199" s="27">
        <f>IFERROR(IF($B199&lt;&gt;"",$I198*(1+'[1]asv | data'!$B$32/12)-$I198,0),"")</f>
        <v>0</v>
      </c>
      <c r="K199" s="27">
        <f>IFERROR(IF($B199&lt;&gt;"",($I198+$E$2+$J199)-($I198+$E$2+$J199)*(1-'[1]asv | data'!$F$26/12),0),"")</f>
        <v>0</v>
      </c>
      <c r="L199" s="26">
        <f>IFERROR(IF($B199&lt;&gt;"",($L198+$E$2+$M199)*(1-'[1]asv | data'!$F$26/12),0),"")</f>
        <v>0</v>
      </c>
      <c r="M199" s="27">
        <f>IFERROR(IF($B199&lt;&gt;"",$L198*(1+'[1]asv | data'!$B$34/12)-$L198,0),"")</f>
        <v>0</v>
      </c>
      <c r="N199" s="27">
        <f>IFERROR(IF($B199&lt;&gt;"",($L198+$E$2+$M199)-($L198+$E$2+$M199)*(1-'[1]asv | data'!$F$26/12),0),"")</f>
        <v>0</v>
      </c>
      <c r="O199" s="26" t="str">
        <f>IFERROR(IF(B199&lt;&gt;"",IF(Q198&gt;=$I$2,+O198+P199,+O198+'[1]asv | data'!$F$21+P199),""),"")</f>
        <v/>
      </c>
      <c r="P199" s="27" t="str">
        <f>IFERROR(IF($B199&lt;&gt;"",IF(Q199&gt;=$I$2,O198*(1+'[1]asv | simul'!$B$18/12)-O198,$O198*(1+'[1]asv | simul'!$B$18/12)-$O198),""),"")</f>
        <v/>
      </c>
      <c r="Q199" s="27">
        <f>IFERROR(IF(Q198+'[1]asv | data'!$F$21&gt;=$I$2,$I$2,+Q198+'[1]asv | data'!$F$21),"")</f>
        <v>19400</v>
      </c>
    </row>
    <row r="200" spans="2:17" ht="21" customHeight="1" x14ac:dyDescent="0.35">
      <c r="B200" s="36"/>
      <c r="C200" s="26">
        <f>IFERROR(IF($B200&lt;&gt;"",($C199+$E$2+$D200)*(1-'[1]asv | data'!$F$26/12),0),"")</f>
        <v>0</v>
      </c>
      <c r="D200" s="27">
        <f>IFERROR(IF($B200&lt;&gt;"",$C199*(1+'[1]asv | data'!$F$22/12)-$C199,0),"")</f>
        <v>0</v>
      </c>
      <c r="E200" s="27">
        <f>IFERROR(IF($B200&lt;&gt;"",($C199+$E$2+$D200)-($C199+$E$2+$D200)*(1-'[1]asv | data'!$F$26/12),0),"")</f>
        <v>0</v>
      </c>
      <c r="F200" s="26">
        <f>IFERROR(IF($B200&lt;&gt;"",($F199+$E$2+$G200)*(1-'[1]asv | data'!$F$26/12),0),"")</f>
        <v>0</v>
      </c>
      <c r="G200" s="27">
        <f>IFERROR(IF($B200&lt;&gt;"",$F199*(1+'[1]asv | data'!$B$30/12)-$F199,0),"")</f>
        <v>0</v>
      </c>
      <c r="H200" s="27">
        <f>IFERROR(IF($B200&lt;&gt;"",($F199+$E$2+$G200)-($F199+$E$2+$G200)*(1-'[1]asv | data'!$F$26/12),0),"")</f>
        <v>0</v>
      </c>
      <c r="I200" s="26">
        <f>IFERROR(IF($B200&lt;&gt;"",($I199+$E$2+$J200)*(1-'[1]asv | data'!$F$26/12),0),"")</f>
        <v>0</v>
      </c>
      <c r="J200" s="27">
        <f>IFERROR(IF($B200&lt;&gt;"",$I199*(1+'[1]asv | data'!$B$32/12)-$I199,0),"")</f>
        <v>0</v>
      </c>
      <c r="K200" s="27">
        <f>IFERROR(IF($B200&lt;&gt;"",($I199+$E$2+$J200)-($I199+$E$2+$J200)*(1-'[1]asv | data'!$F$26/12),0),"")</f>
        <v>0</v>
      </c>
      <c r="L200" s="26">
        <f>IFERROR(IF($B200&lt;&gt;"",($L199+$E$2+$M200)*(1-'[1]asv | data'!$F$26/12),0),"")</f>
        <v>0</v>
      </c>
      <c r="M200" s="27">
        <f>IFERROR(IF($B200&lt;&gt;"",$L199*(1+'[1]asv | data'!$B$34/12)-$L199,0),"")</f>
        <v>0</v>
      </c>
      <c r="N200" s="27">
        <f>IFERROR(IF($B200&lt;&gt;"",($L199+$E$2+$M200)-($L199+$E$2+$M200)*(1-'[1]asv | data'!$F$26/12),0),"")</f>
        <v>0</v>
      </c>
      <c r="O200" s="26" t="str">
        <f>IFERROR(IF(B200&lt;&gt;"",IF(Q199&gt;=$I$2,+O199+P200,+O199+'[1]asv | data'!$F$21+P200),""),"")</f>
        <v/>
      </c>
      <c r="P200" s="27" t="str">
        <f>IFERROR(IF($B200&lt;&gt;"",IF(Q200&gt;=$I$2,O199*(1+'[1]asv | simul'!$B$18/12)-O199,$O199*(1+'[1]asv | simul'!$B$18/12)-$O199),""),"")</f>
        <v/>
      </c>
      <c r="Q200" s="27">
        <f>IFERROR(IF(Q199+'[1]asv | data'!$F$21&gt;=$I$2,$I$2,+Q199+'[1]asv | data'!$F$21),"")</f>
        <v>19500</v>
      </c>
    </row>
    <row r="201" spans="2:17" ht="21" customHeight="1" x14ac:dyDescent="0.35">
      <c r="B201" s="36"/>
      <c r="C201" s="26">
        <f>IFERROR(IF($B201&lt;&gt;"",($C200+$E$2+$D201)*(1-'[1]asv | data'!$F$26/12),0),"")</f>
        <v>0</v>
      </c>
      <c r="D201" s="27">
        <f>IFERROR(IF($B201&lt;&gt;"",$C200*(1+'[1]asv | data'!$F$22/12)-$C200,0),"")</f>
        <v>0</v>
      </c>
      <c r="E201" s="27">
        <f>IFERROR(IF($B201&lt;&gt;"",($C200+$E$2+$D201)-($C200+$E$2+$D201)*(1-'[1]asv | data'!$F$26/12),0),"")</f>
        <v>0</v>
      </c>
      <c r="F201" s="26">
        <f>IFERROR(IF($B201&lt;&gt;"",($F200+$E$2+$G201)*(1-'[1]asv | data'!$F$26/12),0),"")</f>
        <v>0</v>
      </c>
      <c r="G201" s="27">
        <f>IFERROR(IF($B201&lt;&gt;"",$F200*(1+'[1]asv | data'!$B$30/12)-$F200,0),"")</f>
        <v>0</v>
      </c>
      <c r="H201" s="27">
        <f>IFERROR(IF($B201&lt;&gt;"",($F200+$E$2+$G201)-($F200+$E$2+$G201)*(1-'[1]asv | data'!$F$26/12),0),"")</f>
        <v>0</v>
      </c>
      <c r="I201" s="26">
        <f>IFERROR(IF($B201&lt;&gt;"",($I200+$E$2+$J201)*(1-'[1]asv | data'!$F$26/12),0),"")</f>
        <v>0</v>
      </c>
      <c r="J201" s="27">
        <f>IFERROR(IF($B201&lt;&gt;"",$I200*(1+'[1]asv | data'!$B$32/12)-$I200,0),"")</f>
        <v>0</v>
      </c>
      <c r="K201" s="27">
        <f>IFERROR(IF($B201&lt;&gt;"",($I200+$E$2+$J201)-($I200+$E$2+$J201)*(1-'[1]asv | data'!$F$26/12),0),"")</f>
        <v>0</v>
      </c>
      <c r="L201" s="26">
        <f>IFERROR(IF($B201&lt;&gt;"",($L200+$E$2+$M201)*(1-'[1]asv | data'!$F$26/12),0),"")</f>
        <v>0</v>
      </c>
      <c r="M201" s="27">
        <f>IFERROR(IF($B201&lt;&gt;"",$L200*(1+'[1]asv | data'!$B$34/12)-$L200,0),"")</f>
        <v>0</v>
      </c>
      <c r="N201" s="27">
        <f>IFERROR(IF($B201&lt;&gt;"",($L200+$E$2+$M201)-($L200+$E$2+$M201)*(1-'[1]asv | data'!$F$26/12),0),"")</f>
        <v>0</v>
      </c>
      <c r="O201" s="26" t="str">
        <f>IFERROR(IF(B201&lt;&gt;"",IF(Q200&gt;=$I$2,+O200+P201,+O200+'[1]asv | data'!$F$21+P201),""),"")</f>
        <v/>
      </c>
      <c r="P201" s="27" t="str">
        <f>IFERROR(IF($B201&lt;&gt;"",IF(Q201&gt;=$I$2,O200*(1+'[1]asv | simul'!$B$18/12)-O200,$O200*(1+'[1]asv | simul'!$B$18/12)-$O200),""),"")</f>
        <v/>
      </c>
      <c r="Q201" s="27">
        <f>IFERROR(IF(Q200+'[1]asv | data'!$F$21&gt;=$I$2,$I$2,+Q200+'[1]asv | data'!$F$21),"")</f>
        <v>19600</v>
      </c>
    </row>
    <row r="202" spans="2:17" ht="21" customHeight="1" x14ac:dyDescent="0.35">
      <c r="B202" s="36"/>
      <c r="C202" s="26">
        <f>IFERROR(IF($B202&lt;&gt;"",($C201+$E$2+$D202)*(1-'[1]asv | data'!$F$26/12),0),"")</f>
        <v>0</v>
      </c>
      <c r="D202" s="27">
        <f>IFERROR(IF($B202&lt;&gt;"",$C201*(1+'[1]asv | data'!$F$22/12)-$C201,0),"")</f>
        <v>0</v>
      </c>
      <c r="E202" s="27">
        <f>IFERROR(IF($B202&lt;&gt;"",($C201+$E$2+$D202)-($C201+$E$2+$D202)*(1-'[1]asv | data'!$F$26/12),0),"")</f>
        <v>0</v>
      </c>
      <c r="F202" s="26">
        <f>IFERROR(IF($B202&lt;&gt;"",($F201+$E$2+$G202)*(1-'[1]asv | data'!$F$26/12),0),"")</f>
        <v>0</v>
      </c>
      <c r="G202" s="27">
        <f>IFERROR(IF($B202&lt;&gt;"",$F201*(1+'[1]asv | data'!$B$30/12)-$F201,0),"")</f>
        <v>0</v>
      </c>
      <c r="H202" s="27">
        <f>IFERROR(IF($B202&lt;&gt;"",($F201+$E$2+$G202)-($F201+$E$2+$G202)*(1-'[1]asv | data'!$F$26/12),0),"")</f>
        <v>0</v>
      </c>
      <c r="I202" s="26">
        <f>IFERROR(IF($B202&lt;&gt;"",($I201+$E$2+$J202)*(1-'[1]asv | data'!$F$26/12),0),"")</f>
        <v>0</v>
      </c>
      <c r="J202" s="27">
        <f>IFERROR(IF($B202&lt;&gt;"",$I201*(1+'[1]asv | data'!$B$32/12)-$I201,0),"")</f>
        <v>0</v>
      </c>
      <c r="K202" s="27">
        <f>IFERROR(IF($B202&lt;&gt;"",($I201+$E$2+$J202)-($I201+$E$2+$J202)*(1-'[1]asv | data'!$F$26/12),0),"")</f>
        <v>0</v>
      </c>
      <c r="L202" s="26">
        <f>IFERROR(IF($B202&lt;&gt;"",($L201+$E$2+$M202)*(1-'[1]asv | data'!$F$26/12),0),"")</f>
        <v>0</v>
      </c>
      <c r="M202" s="27">
        <f>IFERROR(IF($B202&lt;&gt;"",$L201*(1+'[1]asv | data'!$B$34/12)-$L201,0),"")</f>
        <v>0</v>
      </c>
      <c r="N202" s="27">
        <f>IFERROR(IF($B202&lt;&gt;"",($L201+$E$2+$M202)-($L201+$E$2+$M202)*(1-'[1]asv | data'!$F$26/12),0),"")</f>
        <v>0</v>
      </c>
      <c r="O202" s="26" t="str">
        <f>IFERROR(IF(B202&lt;&gt;"",IF(Q201&gt;=$I$2,+O201+P202,+O201+'[1]asv | data'!$F$21+P202),""),"")</f>
        <v/>
      </c>
      <c r="P202" s="27" t="str">
        <f>IFERROR(IF($B202&lt;&gt;"",IF(Q202&gt;=$I$2,O201*(1+'[1]asv | simul'!$B$18/12)-O201,$O201*(1+'[1]asv | simul'!$B$18/12)-$O201),""),"")</f>
        <v/>
      </c>
      <c r="Q202" s="27">
        <f>IFERROR(IF(Q201+'[1]asv | data'!$F$21&gt;=$I$2,$I$2,+Q201+'[1]asv | data'!$F$21),"")</f>
        <v>19700</v>
      </c>
    </row>
    <row r="203" spans="2:17" ht="21" customHeight="1" x14ac:dyDescent="0.35">
      <c r="B203" s="36"/>
      <c r="C203" s="26">
        <f>IFERROR(IF($B203&lt;&gt;"",($C202+$E$2+$D203)*(1-'[1]asv | data'!$F$26/12),0),"")</f>
        <v>0</v>
      </c>
      <c r="D203" s="27">
        <f>IFERROR(IF($B203&lt;&gt;"",$C202*(1+'[1]asv | data'!$F$22/12)-$C202,0),"")</f>
        <v>0</v>
      </c>
      <c r="E203" s="27">
        <f>IFERROR(IF($B203&lt;&gt;"",($C202+$E$2+$D203)-($C202+$E$2+$D203)*(1-'[1]asv | data'!$F$26/12),0),"")</f>
        <v>0</v>
      </c>
      <c r="F203" s="26">
        <f>IFERROR(IF($B203&lt;&gt;"",($F202+$E$2+$G203)*(1-'[1]asv | data'!$F$26/12),0),"")</f>
        <v>0</v>
      </c>
      <c r="G203" s="27">
        <f>IFERROR(IF($B203&lt;&gt;"",$F202*(1+'[1]asv | data'!$B$30/12)-$F202,0),"")</f>
        <v>0</v>
      </c>
      <c r="H203" s="27">
        <f>IFERROR(IF($B203&lt;&gt;"",($F202+$E$2+$G203)-($F202+$E$2+$G203)*(1-'[1]asv | data'!$F$26/12),0),"")</f>
        <v>0</v>
      </c>
      <c r="I203" s="26">
        <f>IFERROR(IF($B203&lt;&gt;"",($I202+$E$2+$J203)*(1-'[1]asv | data'!$F$26/12),0),"")</f>
        <v>0</v>
      </c>
      <c r="J203" s="27">
        <f>IFERROR(IF($B203&lt;&gt;"",$I202*(1+'[1]asv | data'!$B$32/12)-$I202,0),"")</f>
        <v>0</v>
      </c>
      <c r="K203" s="27">
        <f>IFERROR(IF($B203&lt;&gt;"",($I202+$E$2+$J203)-($I202+$E$2+$J203)*(1-'[1]asv | data'!$F$26/12),0),"")</f>
        <v>0</v>
      </c>
      <c r="L203" s="26">
        <f>IFERROR(IF($B203&lt;&gt;"",($L202+$E$2+$M203)*(1-'[1]asv | data'!$F$26/12),0),"")</f>
        <v>0</v>
      </c>
      <c r="M203" s="27">
        <f>IFERROR(IF($B203&lt;&gt;"",$L202*(1+'[1]asv | data'!$B$34/12)-$L202,0),"")</f>
        <v>0</v>
      </c>
      <c r="N203" s="27">
        <f>IFERROR(IF($B203&lt;&gt;"",($L202+$E$2+$M203)-($L202+$E$2+$M203)*(1-'[1]asv | data'!$F$26/12),0),"")</f>
        <v>0</v>
      </c>
      <c r="O203" s="26" t="str">
        <f>IFERROR(IF(B203&lt;&gt;"",IF(Q202&gt;=$I$2,+O202+P203,+O202+'[1]asv | data'!$F$21+P203),""),"")</f>
        <v/>
      </c>
      <c r="P203" s="27" t="str">
        <f>IFERROR(IF($B203&lt;&gt;"",IF(Q203&gt;=$I$2,O202*(1+'[1]asv | simul'!$B$18/12)-O202,$O202*(1+'[1]asv | simul'!$B$18/12)-$O202),""),"")</f>
        <v/>
      </c>
      <c r="Q203" s="27">
        <f>IFERROR(IF(Q202+'[1]asv | data'!$F$21&gt;=$I$2,$I$2,+Q202+'[1]asv | data'!$F$21),"")</f>
        <v>19800</v>
      </c>
    </row>
    <row r="204" spans="2:17" ht="21" customHeight="1" x14ac:dyDescent="0.35">
      <c r="B204" s="36"/>
      <c r="C204" s="26">
        <f>IFERROR(IF($B204&lt;&gt;"",($C203+$E$2+$D204)*(1-'[1]asv | data'!$F$26/12),0),"")</f>
        <v>0</v>
      </c>
      <c r="D204" s="27">
        <f>IFERROR(IF($B204&lt;&gt;"",$C203*(1+'[1]asv | data'!$F$22/12)-$C203,0),"")</f>
        <v>0</v>
      </c>
      <c r="E204" s="27">
        <f>IFERROR(IF($B204&lt;&gt;"",($C203+$E$2+$D204)-($C203+$E$2+$D204)*(1-'[1]asv | data'!$F$26/12),0),"")</f>
        <v>0</v>
      </c>
      <c r="F204" s="26">
        <f>IFERROR(IF($B204&lt;&gt;"",($F203+$E$2+$G204)*(1-'[1]asv | data'!$F$26/12),0),"")</f>
        <v>0</v>
      </c>
      <c r="G204" s="27">
        <f>IFERROR(IF($B204&lt;&gt;"",$F203*(1+'[1]asv | data'!$B$30/12)-$F203,0),"")</f>
        <v>0</v>
      </c>
      <c r="H204" s="27">
        <f>IFERROR(IF($B204&lt;&gt;"",($F203+$E$2+$G204)-($F203+$E$2+$G204)*(1-'[1]asv | data'!$F$26/12),0),"")</f>
        <v>0</v>
      </c>
      <c r="I204" s="26">
        <f>IFERROR(IF($B204&lt;&gt;"",($I203+$E$2+$J204)*(1-'[1]asv | data'!$F$26/12),0),"")</f>
        <v>0</v>
      </c>
      <c r="J204" s="27">
        <f>IFERROR(IF($B204&lt;&gt;"",$I203*(1+'[1]asv | data'!$B$32/12)-$I203,0),"")</f>
        <v>0</v>
      </c>
      <c r="K204" s="27">
        <f>IFERROR(IF($B204&lt;&gt;"",($I203+$E$2+$J204)-($I203+$E$2+$J204)*(1-'[1]asv | data'!$F$26/12),0),"")</f>
        <v>0</v>
      </c>
      <c r="L204" s="26">
        <f>IFERROR(IF($B204&lt;&gt;"",($L203+$E$2+$M204)*(1-'[1]asv | data'!$F$26/12),0),"")</f>
        <v>0</v>
      </c>
      <c r="M204" s="27">
        <f>IFERROR(IF($B204&lt;&gt;"",$L203*(1+'[1]asv | data'!$B$34/12)-$L203,0),"")</f>
        <v>0</v>
      </c>
      <c r="N204" s="27">
        <f>IFERROR(IF($B204&lt;&gt;"",($L203+$E$2+$M204)-($L203+$E$2+$M204)*(1-'[1]asv | data'!$F$26/12),0),"")</f>
        <v>0</v>
      </c>
      <c r="O204" s="26" t="str">
        <f>IFERROR(IF(B204&lt;&gt;"",IF(Q203&gt;=$I$2,+O203+P204,+O203+'[1]asv | data'!$F$21+P204),""),"")</f>
        <v/>
      </c>
      <c r="P204" s="27" t="str">
        <f>IFERROR(IF($B204&lt;&gt;"",IF(Q204&gt;=$I$2,O203*(1+'[1]asv | simul'!$B$18/12)-O203,$O203*(1+'[1]asv | simul'!$B$18/12)-$O203),""),"")</f>
        <v/>
      </c>
      <c r="Q204" s="27">
        <f>IFERROR(IF(Q203+'[1]asv | data'!$F$21&gt;=$I$2,$I$2,+Q203+'[1]asv | data'!$F$21),"")</f>
        <v>19900</v>
      </c>
    </row>
    <row r="205" spans="2:17" ht="21" customHeight="1" x14ac:dyDescent="0.35">
      <c r="B205" s="36"/>
      <c r="C205" s="26">
        <f>IFERROR(IF($B205&lt;&gt;"",($C204+$E$2+$D205)*(1-'[1]asv | data'!$F$26/12),0),"")</f>
        <v>0</v>
      </c>
      <c r="D205" s="27">
        <f>IFERROR(IF($B205&lt;&gt;"",$C204*(1+'[1]asv | data'!$F$22/12)-$C204,0),"")</f>
        <v>0</v>
      </c>
      <c r="E205" s="27">
        <f>IFERROR(IF($B205&lt;&gt;"",($C204+$E$2+$D205)-($C204+$E$2+$D205)*(1-'[1]asv | data'!$F$26/12),0),"")</f>
        <v>0</v>
      </c>
      <c r="F205" s="26">
        <f>IFERROR(IF($B205&lt;&gt;"",($F204+$E$2+$G205)*(1-'[1]asv | data'!$F$26/12),0),"")</f>
        <v>0</v>
      </c>
      <c r="G205" s="27">
        <f>IFERROR(IF($B205&lt;&gt;"",$F204*(1+'[1]asv | data'!$B$30/12)-$F204,0),"")</f>
        <v>0</v>
      </c>
      <c r="H205" s="27">
        <f>IFERROR(IF($B205&lt;&gt;"",($F204+$E$2+$G205)-($F204+$E$2+$G205)*(1-'[1]asv | data'!$F$26/12),0),"")</f>
        <v>0</v>
      </c>
      <c r="I205" s="26">
        <f>IFERROR(IF($B205&lt;&gt;"",($I204+$E$2+$J205)*(1-'[1]asv | data'!$F$26/12),0),"")</f>
        <v>0</v>
      </c>
      <c r="J205" s="27">
        <f>IFERROR(IF($B205&lt;&gt;"",$I204*(1+'[1]asv | data'!$B$32/12)-$I204,0),"")</f>
        <v>0</v>
      </c>
      <c r="K205" s="27">
        <f>IFERROR(IF($B205&lt;&gt;"",($I204+$E$2+$J205)-($I204+$E$2+$J205)*(1-'[1]asv | data'!$F$26/12),0),"")</f>
        <v>0</v>
      </c>
      <c r="L205" s="26">
        <f>IFERROR(IF($B205&lt;&gt;"",($L204+$E$2+$M205)*(1-'[1]asv | data'!$F$26/12),0),"")</f>
        <v>0</v>
      </c>
      <c r="M205" s="27">
        <f>IFERROR(IF($B205&lt;&gt;"",$L204*(1+'[1]asv | data'!$B$34/12)-$L204,0),"")</f>
        <v>0</v>
      </c>
      <c r="N205" s="27">
        <f>IFERROR(IF($B205&lt;&gt;"",($L204+$E$2+$M205)-($L204+$E$2+$M205)*(1-'[1]asv | data'!$F$26/12),0),"")</f>
        <v>0</v>
      </c>
      <c r="O205" s="26" t="str">
        <f>IFERROR(IF(B205&lt;&gt;"",IF(Q204&gt;=$I$2,+O204+P205,+O204+'[1]asv | data'!$F$21+P205),""),"")</f>
        <v/>
      </c>
      <c r="P205" s="27" t="str">
        <f>IFERROR(IF($B205&lt;&gt;"",IF(Q205&gt;=$I$2,O204*(1+'[1]asv | simul'!$B$18/12)-O204,$O204*(1+'[1]asv | simul'!$B$18/12)-$O204),""),"")</f>
        <v/>
      </c>
      <c r="Q205" s="27">
        <f>IFERROR(IF(Q204+'[1]asv | data'!$F$21&gt;=$I$2,$I$2,+Q204+'[1]asv | data'!$F$21),"")</f>
        <v>20000</v>
      </c>
    </row>
    <row r="206" spans="2:17" ht="21" customHeight="1" x14ac:dyDescent="0.35">
      <c r="B206" s="36"/>
      <c r="C206" s="26">
        <f>IFERROR(IF($B206&lt;&gt;"",($C205+$E$2+$D206)*(1-'[1]asv | data'!$F$26/12),0),"")</f>
        <v>0</v>
      </c>
      <c r="D206" s="27">
        <f>IFERROR(IF($B206&lt;&gt;"",$C205*(1+'[1]asv | data'!$F$22/12)-$C205,0),"")</f>
        <v>0</v>
      </c>
      <c r="E206" s="27">
        <f>IFERROR(IF($B206&lt;&gt;"",($C205+$E$2+$D206)-($C205+$E$2+$D206)*(1-'[1]asv | data'!$F$26/12),0),"")</f>
        <v>0</v>
      </c>
      <c r="F206" s="26">
        <f>IFERROR(IF($B206&lt;&gt;"",($F205+$E$2+$G206)*(1-'[1]asv | data'!$F$26/12),0),"")</f>
        <v>0</v>
      </c>
      <c r="G206" s="27">
        <f>IFERROR(IF($B206&lt;&gt;"",$F205*(1+'[1]asv | data'!$B$30/12)-$F205,0),"")</f>
        <v>0</v>
      </c>
      <c r="H206" s="27">
        <f>IFERROR(IF($B206&lt;&gt;"",($F205+$E$2+$G206)-($F205+$E$2+$G206)*(1-'[1]asv | data'!$F$26/12),0),"")</f>
        <v>0</v>
      </c>
      <c r="I206" s="26">
        <f>IFERROR(IF($B206&lt;&gt;"",($I205+$E$2+$J206)*(1-'[1]asv | data'!$F$26/12),0),"")</f>
        <v>0</v>
      </c>
      <c r="J206" s="27">
        <f>IFERROR(IF($B206&lt;&gt;"",$I205*(1+'[1]asv | data'!$B$32/12)-$I205,0),"")</f>
        <v>0</v>
      </c>
      <c r="K206" s="27">
        <f>IFERROR(IF($B206&lt;&gt;"",($I205+$E$2+$J206)-($I205+$E$2+$J206)*(1-'[1]asv | data'!$F$26/12),0),"")</f>
        <v>0</v>
      </c>
      <c r="L206" s="26">
        <f>IFERROR(IF($B206&lt;&gt;"",($L205+$E$2+$M206)*(1-'[1]asv | data'!$F$26/12),0),"")</f>
        <v>0</v>
      </c>
      <c r="M206" s="27">
        <f>IFERROR(IF($B206&lt;&gt;"",$L205*(1+'[1]asv | data'!$B$34/12)-$L205,0),"")</f>
        <v>0</v>
      </c>
      <c r="N206" s="27">
        <f>IFERROR(IF($B206&lt;&gt;"",($L205+$E$2+$M206)-($L205+$E$2+$M206)*(1-'[1]asv | data'!$F$26/12),0),"")</f>
        <v>0</v>
      </c>
      <c r="O206" s="26" t="str">
        <f>IFERROR(IF(B206&lt;&gt;"",IF(Q205&gt;=$I$2,+O205+P206,+O205+'[1]asv | data'!$F$21+P206),""),"")</f>
        <v/>
      </c>
      <c r="P206" s="27" t="str">
        <f>IFERROR(IF($B206&lt;&gt;"",IF(Q206&gt;=$I$2,O205*(1+'[1]asv | simul'!$B$18/12)-O205,$O205*(1+'[1]asv | simul'!$B$18/12)-$O205),""),"")</f>
        <v/>
      </c>
      <c r="Q206" s="27">
        <f>IFERROR(IF(Q205+'[1]asv | data'!$F$21&gt;=$I$2,$I$2,+Q205+'[1]asv | data'!$F$21),"")</f>
        <v>20100</v>
      </c>
    </row>
    <row r="207" spans="2:17" ht="21" customHeight="1" x14ac:dyDescent="0.35">
      <c r="B207" s="36"/>
      <c r="C207" s="26">
        <f>IFERROR(IF($B207&lt;&gt;"",($C206+$E$2+$D207)*(1-'[1]asv | data'!$F$26/12),0),"")</f>
        <v>0</v>
      </c>
      <c r="D207" s="27">
        <f>IFERROR(IF($B207&lt;&gt;"",$C206*(1+'[1]asv | data'!$F$22/12)-$C206,0),"")</f>
        <v>0</v>
      </c>
      <c r="E207" s="27">
        <f>IFERROR(IF($B207&lt;&gt;"",($C206+$E$2+$D207)-($C206+$E$2+$D207)*(1-'[1]asv | data'!$F$26/12),0),"")</f>
        <v>0</v>
      </c>
      <c r="F207" s="26">
        <f>IFERROR(IF($B207&lt;&gt;"",($F206+$E$2+$G207)*(1-'[1]asv | data'!$F$26/12),0),"")</f>
        <v>0</v>
      </c>
      <c r="G207" s="27">
        <f>IFERROR(IF($B207&lt;&gt;"",$F206*(1+'[1]asv | data'!$B$30/12)-$F206,0),"")</f>
        <v>0</v>
      </c>
      <c r="H207" s="27">
        <f>IFERROR(IF($B207&lt;&gt;"",($F206+$E$2+$G207)-($F206+$E$2+$G207)*(1-'[1]asv | data'!$F$26/12),0),"")</f>
        <v>0</v>
      </c>
      <c r="I207" s="26">
        <f>IFERROR(IF($B207&lt;&gt;"",($I206+$E$2+$J207)*(1-'[1]asv | data'!$F$26/12),0),"")</f>
        <v>0</v>
      </c>
      <c r="J207" s="27">
        <f>IFERROR(IF($B207&lt;&gt;"",$I206*(1+'[1]asv | data'!$B$32/12)-$I206,0),"")</f>
        <v>0</v>
      </c>
      <c r="K207" s="27">
        <f>IFERROR(IF($B207&lt;&gt;"",($I206+$E$2+$J207)-($I206+$E$2+$J207)*(1-'[1]asv | data'!$F$26/12),0),"")</f>
        <v>0</v>
      </c>
      <c r="L207" s="26">
        <f>IFERROR(IF($B207&lt;&gt;"",($L206+$E$2+$M207)*(1-'[1]asv | data'!$F$26/12),0),"")</f>
        <v>0</v>
      </c>
      <c r="M207" s="27">
        <f>IFERROR(IF($B207&lt;&gt;"",$L206*(1+'[1]asv | data'!$B$34/12)-$L206,0),"")</f>
        <v>0</v>
      </c>
      <c r="N207" s="27">
        <f>IFERROR(IF($B207&lt;&gt;"",($L206+$E$2+$M207)-($L206+$E$2+$M207)*(1-'[1]asv | data'!$F$26/12),0),"")</f>
        <v>0</v>
      </c>
      <c r="O207" s="26" t="str">
        <f>IFERROR(IF(B207&lt;&gt;"",IF(Q206&gt;=$I$2,+O206+P207,+O206+'[1]asv | data'!$F$21+P207),""),"")</f>
        <v/>
      </c>
      <c r="P207" s="27" t="str">
        <f>IFERROR(IF($B207&lt;&gt;"",IF(Q207&gt;=$I$2,O206*(1+'[1]asv | simul'!$B$18/12)-O206,$O206*(1+'[1]asv | simul'!$B$18/12)-$O206),""),"")</f>
        <v/>
      </c>
      <c r="Q207" s="27">
        <f>IFERROR(IF(Q206+'[1]asv | data'!$F$21&gt;=$I$2,$I$2,+Q206+'[1]asv | data'!$F$21),"")</f>
        <v>20200</v>
      </c>
    </row>
    <row r="208" spans="2:17" ht="21" customHeight="1" x14ac:dyDescent="0.35">
      <c r="B208" s="36"/>
      <c r="C208" s="26">
        <f>IFERROR(IF($B208&lt;&gt;"",($C207+$E$2+$D208)*(1-'[1]asv | data'!$F$26/12),0),"")</f>
        <v>0</v>
      </c>
      <c r="D208" s="27">
        <f>IFERROR(IF($B208&lt;&gt;"",$C207*(1+'[1]asv | data'!$F$22/12)-$C207,0),"")</f>
        <v>0</v>
      </c>
      <c r="E208" s="27">
        <f>IFERROR(IF($B208&lt;&gt;"",($C207+$E$2+$D208)-($C207+$E$2+$D208)*(1-'[1]asv | data'!$F$26/12),0),"")</f>
        <v>0</v>
      </c>
      <c r="F208" s="26">
        <f>IFERROR(IF($B208&lt;&gt;"",($F207+$E$2+$G208)*(1-'[1]asv | data'!$F$26/12),0),"")</f>
        <v>0</v>
      </c>
      <c r="G208" s="27">
        <f>IFERROR(IF($B208&lt;&gt;"",$F207*(1+'[1]asv | data'!$B$30/12)-$F207,0),"")</f>
        <v>0</v>
      </c>
      <c r="H208" s="27">
        <f>IFERROR(IF($B208&lt;&gt;"",($F207+$E$2+$G208)-($F207+$E$2+$G208)*(1-'[1]asv | data'!$F$26/12),0),"")</f>
        <v>0</v>
      </c>
      <c r="I208" s="26">
        <f>IFERROR(IF($B208&lt;&gt;"",($I207+$E$2+$J208)*(1-'[1]asv | data'!$F$26/12),0),"")</f>
        <v>0</v>
      </c>
      <c r="J208" s="27">
        <f>IFERROR(IF($B208&lt;&gt;"",$I207*(1+'[1]asv | data'!$B$32/12)-$I207,0),"")</f>
        <v>0</v>
      </c>
      <c r="K208" s="27">
        <f>IFERROR(IF($B208&lt;&gt;"",($I207+$E$2+$J208)-($I207+$E$2+$J208)*(1-'[1]asv | data'!$F$26/12),0),"")</f>
        <v>0</v>
      </c>
      <c r="L208" s="26">
        <f>IFERROR(IF($B208&lt;&gt;"",($L207+$E$2+$M208)*(1-'[1]asv | data'!$F$26/12),0),"")</f>
        <v>0</v>
      </c>
      <c r="M208" s="27">
        <f>IFERROR(IF($B208&lt;&gt;"",$L207*(1+'[1]asv | data'!$B$34/12)-$L207,0),"")</f>
        <v>0</v>
      </c>
      <c r="N208" s="27">
        <f>IFERROR(IF($B208&lt;&gt;"",($L207+$E$2+$M208)-($L207+$E$2+$M208)*(1-'[1]asv | data'!$F$26/12),0),"")</f>
        <v>0</v>
      </c>
      <c r="O208" s="26" t="str">
        <f>IFERROR(IF(B208&lt;&gt;"",IF(Q207&gt;=$I$2,+O207+P208,+O207+'[1]asv | data'!$F$21+P208),""),"")</f>
        <v/>
      </c>
      <c r="P208" s="27" t="str">
        <f>IFERROR(IF($B208&lt;&gt;"",IF(Q208&gt;=$I$2,O207*(1+'[1]asv | simul'!$B$18/12)-O207,$O207*(1+'[1]asv | simul'!$B$18/12)-$O207),""),"")</f>
        <v/>
      </c>
      <c r="Q208" s="27">
        <f>IFERROR(IF(Q207+'[1]asv | data'!$F$21&gt;=$I$2,$I$2,+Q207+'[1]asv | data'!$F$21),"")</f>
        <v>20300</v>
      </c>
    </row>
    <row r="209" spans="2:17" ht="21" customHeight="1" x14ac:dyDescent="0.35">
      <c r="B209" s="36"/>
      <c r="C209" s="26">
        <f>IFERROR(IF($B209&lt;&gt;"",($C208+$E$2+$D209)*(1-'[1]asv | data'!$F$26/12),0),"")</f>
        <v>0</v>
      </c>
      <c r="D209" s="27">
        <f>IFERROR(IF($B209&lt;&gt;"",$C208*(1+'[1]asv | data'!$F$22/12)-$C208,0),"")</f>
        <v>0</v>
      </c>
      <c r="E209" s="27">
        <f>IFERROR(IF($B209&lt;&gt;"",($C208+$E$2+$D209)-($C208+$E$2+$D209)*(1-'[1]asv | data'!$F$26/12),0),"")</f>
        <v>0</v>
      </c>
      <c r="F209" s="26">
        <f>IFERROR(IF($B209&lt;&gt;"",($F208+$E$2+$G209)*(1-'[1]asv | data'!$F$26/12),0),"")</f>
        <v>0</v>
      </c>
      <c r="G209" s="27">
        <f>IFERROR(IF($B209&lt;&gt;"",$F208*(1+'[1]asv | data'!$B$30/12)-$F208,0),"")</f>
        <v>0</v>
      </c>
      <c r="H209" s="27">
        <f>IFERROR(IF($B209&lt;&gt;"",($F208+$E$2+$G209)-($F208+$E$2+$G209)*(1-'[1]asv | data'!$F$26/12),0),"")</f>
        <v>0</v>
      </c>
      <c r="I209" s="26">
        <f>IFERROR(IF($B209&lt;&gt;"",($I208+$E$2+$J209)*(1-'[1]asv | data'!$F$26/12),0),"")</f>
        <v>0</v>
      </c>
      <c r="J209" s="27">
        <f>IFERROR(IF($B209&lt;&gt;"",$I208*(1+'[1]asv | data'!$B$32/12)-$I208,0),"")</f>
        <v>0</v>
      </c>
      <c r="K209" s="27">
        <f>IFERROR(IF($B209&lt;&gt;"",($I208+$E$2+$J209)-($I208+$E$2+$J209)*(1-'[1]asv | data'!$F$26/12),0),"")</f>
        <v>0</v>
      </c>
      <c r="L209" s="26">
        <f>IFERROR(IF($B209&lt;&gt;"",($L208+$E$2+$M209)*(1-'[1]asv | data'!$F$26/12),0),"")</f>
        <v>0</v>
      </c>
      <c r="M209" s="27">
        <f>IFERROR(IF($B209&lt;&gt;"",$L208*(1+'[1]asv | data'!$B$34/12)-$L208,0),"")</f>
        <v>0</v>
      </c>
      <c r="N209" s="27">
        <f>IFERROR(IF($B209&lt;&gt;"",($L208+$E$2+$M209)-($L208+$E$2+$M209)*(1-'[1]asv | data'!$F$26/12),0),"")</f>
        <v>0</v>
      </c>
      <c r="O209" s="26" t="str">
        <f>IFERROR(IF(B209&lt;&gt;"",IF(Q208&gt;=$I$2,+O208+P209,+O208+'[1]asv | data'!$F$21+P209),""),"")</f>
        <v/>
      </c>
      <c r="P209" s="27" t="str">
        <f>IFERROR(IF($B209&lt;&gt;"",IF(Q209&gt;=$I$2,O208*(1+'[1]asv | simul'!$B$18/12)-O208,$O208*(1+'[1]asv | simul'!$B$18/12)-$O208),""),"")</f>
        <v/>
      </c>
      <c r="Q209" s="27">
        <f>IFERROR(IF(Q208+'[1]asv | data'!$F$21&gt;=$I$2,$I$2,+Q208+'[1]asv | data'!$F$21),"")</f>
        <v>20400</v>
      </c>
    </row>
    <row r="210" spans="2:17" ht="21" customHeight="1" x14ac:dyDescent="0.35">
      <c r="B210" s="36"/>
      <c r="C210" s="26">
        <f>IFERROR(IF($B210&lt;&gt;"",($C209+$E$2+$D210)*(1-'[1]asv | data'!$F$26/12),0),"")</f>
        <v>0</v>
      </c>
      <c r="D210" s="27">
        <f>IFERROR(IF($B210&lt;&gt;"",$C209*(1+'[1]asv | data'!$F$22/12)-$C209,0),"")</f>
        <v>0</v>
      </c>
      <c r="E210" s="27">
        <f>IFERROR(IF($B210&lt;&gt;"",($C209+$E$2+$D210)-($C209+$E$2+$D210)*(1-'[1]asv | data'!$F$26/12),0),"")</f>
        <v>0</v>
      </c>
      <c r="F210" s="26">
        <f>IFERROR(IF($B210&lt;&gt;"",($F209+$E$2+$G210)*(1-'[1]asv | data'!$F$26/12),0),"")</f>
        <v>0</v>
      </c>
      <c r="G210" s="27">
        <f>IFERROR(IF($B210&lt;&gt;"",$F209*(1+'[1]asv | data'!$B$30/12)-$F209,0),"")</f>
        <v>0</v>
      </c>
      <c r="H210" s="27">
        <f>IFERROR(IF($B210&lt;&gt;"",($F209+$E$2+$G210)-($F209+$E$2+$G210)*(1-'[1]asv | data'!$F$26/12),0),"")</f>
        <v>0</v>
      </c>
      <c r="I210" s="26">
        <f>IFERROR(IF($B210&lt;&gt;"",($I209+$E$2+$J210)*(1-'[1]asv | data'!$F$26/12),0),"")</f>
        <v>0</v>
      </c>
      <c r="J210" s="27">
        <f>IFERROR(IF($B210&lt;&gt;"",$I209*(1+'[1]asv | data'!$B$32/12)-$I209,0),"")</f>
        <v>0</v>
      </c>
      <c r="K210" s="27">
        <f>IFERROR(IF($B210&lt;&gt;"",($I209+$E$2+$J210)-($I209+$E$2+$J210)*(1-'[1]asv | data'!$F$26/12),0),"")</f>
        <v>0</v>
      </c>
      <c r="L210" s="26">
        <f>IFERROR(IF($B210&lt;&gt;"",($L209+$E$2+$M210)*(1-'[1]asv | data'!$F$26/12),0),"")</f>
        <v>0</v>
      </c>
      <c r="M210" s="27">
        <f>IFERROR(IF($B210&lt;&gt;"",$L209*(1+'[1]asv | data'!$B$34/12)-$L209,0),"")</f>
        <v>0</v>
      </c>
      <c r="N210" s="27">
        <f>IFERROR(IF($B210&lt;&gt;"",($L209+$E$2+$M210)-($L209+$E$2+$M210)*(1-'[1]asv | data'!$F$26/12),0),"")</f>
        <v>0</v>
      </c>
      <c r="O210" s="26" t="str">
        <f>IFERROR(IF(B210&lt;&gt;"",IF(Q209&gt;=$I$2,+O209+P210,+O209+'[1]asv | data'!$F$21+P210),""),"")</f>
        <v/>
      </c>
      <c r="P210" s="27" t="str">
        <f>IFERROR(IF($B210&lt;&gt;"",IF(Q210&gt;=$I$2,O209*(1+'[1]asv | simul'!$B$18/12)-O209,$O209*(1+'[1]asv | simul'!$B$18/12)-$O209),""),"")</f>
        <v/>
      </c>
      <c r="Q210" s="27">
        <f>IFERROR(IF(Q209+'[1]asv | data'!$F$21&gt;=$I$2,$I$2,+Q209+'[1]asv | data'!$F$21),"")</f>
        <v>20500</v>
      </c>
    </row>
    <row r="211" spans="2:17" ht="21" customHeight="1" x14ac:dyDescent="0.35">
      <c r="B211" s="36"/>
      <c r="C211" s="26">
        <f>IFERROR(IF($B211&lt;&gt;"",($C210+$E$2+$D211)*(1-'[1]asv | data'!$F$26/12),0),"")</f>
        <v>0</v>
      </c>
      <c r="D211" s="27">
        <f>IFERROR(IF($B211&lt;&gt;"",$C210*(1+'[1]asv | data'!$F$22/12)-$C210,0),"")</f>
        <v>0</v>
      </c>
      <c r="E211" s="27">
        <f>IFERROR(IF($B211&lt;&gt;"",($C210+$E$2+$D211)-($C210+$E$2+$D211)*(1-'[1]asv | data'!$F$26/12),0),"")</f>
        <v>0</v>
      </c>
      <c r="F211" s="26">
        <f>IFERROR(IF($B211&lt;&gt;"",($F210+$E$2+$G211)*(1-'[1]asv | data'!$F$26/12),0),"")</f>
        <v>0</v>
      </c>
      <c r="G211" s="27">
        <f>IFERROR(IF($B211&lt;&gt;"",$F210*(1+'[1]asv | data'!$B$30/12)-$F210,0),"")</f>
        <v>0</v>
      </c>
      <c r="H211" s="27">
        <f>IFERROR(IF($B211&lt;&gt;"",($F210+$E$2+$G211)-($F210+$E$2+$G211)*(1-'[1]asv | data'!$F$26/12),0),"")</f>
        <v>0</v>
      </c>
      <c r="I211" s="26">
        <f>IFERROR(IF($B211&lt;&gt;"",($I210+$E$2+$J211)*(1-'[1]asv | data'!$F$26/12),0),"")</f>
        <v>0</v>
      </c>
      <c r="J211" s="27">
        <f>IFERROR(IF($B211&lt;&gt;"",$I210*(1+'[1]asv | data'!$B$32/12)-$I210,0),"")</f>
        <v>0</v>
      </c>
      <c r="K211" s="27">
        <f>IFERROR(IF($B211&lt;&gt;"",($I210+$E$2+$J211)-($I210+$E$2+$J211)*(1-'[1]asv | data'!$F$26/12),0),"")</f>
        <v>0</v>
      </c>
      <c r="L211" s="26">
        <f>IFERROR(IF($B211&lt;&gt;"",($L210+$E$2+$M211)*(1-'[1]asv | data'!$F$26/12),0),"")</f>
        <v>0</v>
      </c>
      <c r="M211" s="27">
        <f>IFERROR(IF($B211&lt;&gt;"",$L210*(1+'[1]asv | data'!$B$34/12)-$L210,0),"")</f>
        <v>0</v>
      </c>
      <c r="N211" s="27">
        <f>IFERROR(IF($B211&lt;&gt;"",($L210+$E$2+$M211)-($L210+$E$2+$M211)*(1-'[1]asv | data'!$F$26/12),0),"")</f>
        <v>0</v>
      </c>
      <c r="O211" s="26" t="str">
        <f>IFERROR(IF(B211&lt;&gt;"",IF(Q210&gt;=$I$2,+O210+P211,+O210+'[1]asv | data'!$F$21+P211),""),"")</f>
        <v/>
      </c>
      <c r="P211" s="27" t="str">
        <f>IFERROR(IF($B211&lt;&gt;"",IF(Q211&gt;=$I$2,O210*(1+'[1]asv | simul'!$B$18/12)-O210,$O210*(1+'[1]asv | simul'!$B$18/12)-$O210),""),"")</f>
        <v/>
      </c>
      <c r="Q211" s="27">
        <f>IFERROR(IF(Q210+'[1]asv | data'!$F$21&gt;=$I$2,$I$2,+Q210+'[1]asv | data'!$F$21),"")</f>
        <v>20600</v>
      </c>
    </row>
    <row r="212" spans="2:17" ht="21" customHeight="1" x14ac:dyDescent="0.35">
      <c r="B212" s="36"/>
      <c r="C212" s="26">
        <f>IFERROR(IF($B212&lt;&gt;"",($C211+$E$2+$D212)*(1-'[1]asv | data'!$F$26/12),0),"")</f>
        <v>0</v>
      </c>
      <c r="D212" s="27">
        <f>IFERROR(IF($B212&lt;&gt;"",$C211*(1+'[1]asv | data'!$F$22/12)-$C211,0),"")</f>
        <v>0</v>
      </c>
      <c r="E212" s="27">
        <f>IFERROR(IF($B212&lt;&gt;"",($C211+$E$2+$D212)-($C211+$E$2+$D212)*(1-'[1]asv | data'!$F$26/12),0),"")</f>
        <v>0</v>
      </c>
      <c r="F212" s="26">
        <f>IFERROR(IF($B212&lt;&gt;"",($F211+$E$2+$G212)*(1-'[1]asv | data'!$F$26/12),0),"")</f>
        <v>0</v>
      </c>
      <c r="G212" s="27">
        <f>IFERROR(IF($B212&lt;&gt;"",$F211*(1+'[1]asv | data'!$B$30/12)-$F211,0),"")</f>
        <v>0</v>
      </c>
      <c r="H212" s="27">
        <f>IFERROR(IF($B212&lt;&gt;"",($F211+$E$2+$G212)-($F211+$E$2+$G212)*(1-'[1]asv | data'!$F$26/12),0),"")</f>
        <v>0</v>
      </c>
      <c r="I212" s="26">
        <f>IFERROR(IF($B212&lt;&gt;"",($I211+$E$2+$J212)*(1-'[1]asv | data'!$F$26/12),0),"")</f>
        <v>0</v>
      </c>
      <c r="J212" s="27">
        <f>IFERROR(IF($B212&lt;&gt;"",$I211*(1+'[1]asv | data'!$B$32/12)-$I211,0),"")</f>
        <v>0</v>
      </c>
      <c r="K212" s="27">
        <f>IFERROR(IF($B212&lt;&gt;"",($I211+$E$2+$J212)-($I211+$E$2+$J212)*(1-'[1]asv | data'!$F$26/12),0),"")</f>
        <v>0</v>
      </c>
      <c r="L212" s="26">
        <f>IFERROR(IF($B212&lt;&gt;"",($L211+$E$2+$M212)*(1-'[1]asv | data'!$F$26/12),0),"")</f>
        <v>0</v>
      </c>
      <c r="M212" s="27">
        <f>IFERROR(IF($B212&lt;&gt;"",$L211*(1+'[1]asv | data'!$B$34/12)-$L211,0),"")</f>
        <v>0</v>
      </c>
      <c r="N212" s="27">
        <f>IFERROR(IF($B212&lt;&gt;"",($L211+$E$2+$M212)-($L211+$E$2+$M212)*(1-'[1]asv | data'!$F$26/12),0),"")</f>
        <v>0</v>
      </c>
      <c r="O212" s="26" t="str">
        <f>IFERROR(IF(B212&lt;&gt;"",IF(Q211&gt;=$I$2,+O211+P212,+O211+'[1]asv | data'!$F$21+P212),""),"")</f>
        <v/>
      </c>
      <c r="P212" s="27" t="str">
        <f>IFERROR(IF($B212&lt;&gt;"",IF(Q212&gt;=$I$2,O211*(1+'[1]asv | simul'!$B$18/12)-O211,$O211*(1+'[1]asv | simul'!$B$18/12)-$O211),""),"")</f>
        <v/>
      </c>
      <c r="Q212" s="27">
        <f>IFERROR(IF(Q211+'[1]asv | data'!$F$21&gt;=$I$2,$I$2,+Q211+'[1]asv | data'!$F$21),"")</f>
        <v>20700</v>
      </c>
    </row>
    <row r="213" spans="2:17" ht="21" customHeight="1" x14ac:dyDescent="0.35">
      <c r="B213" s="36"/>
      <c r="C213" s="26">
        <f>IFERROR(IF($B213&lt;&gt;"",($C212+$E$2+$D213)*(1-'[1]asv | data'!$F$26/12),0),"")</f>
        <v>0</v>
      </c>
      <c r="D213" s="27">
        <f>IFERROR(IF($B213&lt;&gt;"",$C212*(1+'[1]asv | data'!$F$22/12)-$C212,0),"")</f>
        <v>0</v>
      </c>
      <c r="E213" s="27">
        <f>IFERROR(IF($B213&lt;&gt;"",($C212+$E$2+$D213)-($C212+$E$2+$D213)*(1-'[1]asv | data'!$F$26/12),0),"")</f>
        <v>0</v>
      </c>
      <c r="F213" s="26">
        <f>IFERROR(IF($B213&lt;&gt;"",($F212+$E$2+$G213)*(1-'[1]asv | data'!$F$26/12),0),"")</f>
        <v>0</v>
      </c>
      <c r="G213" s="27">
        <f>IFERROR(IF($B213&lt;&gt;"",$F212*(1+'[1]asv | data'!$B$30/12)-$F212,0),"")</f>
        <v>0</v>
      </c>
      <c r="H213" s="27">
        <f>IFERROR(IF($B213&lt;&gt;"",($F212+$E$2+$G213)-($F212+$E$2+$G213)*(1-'[1]asv | data'!$F$26/12),0),"")</f>
        <v>0</v>
      </c>
      <c r="I213" s="26">
        <f>IFERROR(IF($B213&lt;&gt;"",($I212+$E$2+$J213)*(1-'[1]asv | data'!$F$26/12),0),"")</f>
        <v>0</v>
      </c>
      <c r="J213" s="27">
        <f>IFERROR(IF($B213&lt;&gt;"",$I212*(1+'[1]asv | data'!$B$32/12)-$I212,0),"")</f>
        <v>0</v>
      </c>
      <c r="K213" s="27">
        <f>IFERROR(IF($B213&lt;&gt;"",($I212+$E$2+$J213)-($I212+$E$2+$J213)*(1-'[1]asv | data'!$F$26/12),0),"")</f>
        <v>0</v>
      </c>
      <c r="L213" s="26">
        <f>IFERROR(IF($B213&lt;&gt;"",($L212+$E$2+$M213)*(1-'[1]asv | data'!$F$26/12),0),"")</f>
        <v>0</v>
      </c>
      <c r="M213" s="27">
        <f>IFERROR(IF($B213&lt;&gt;"",$L212*(1+'[1]asv | data'!$B$34/12)-$L212,0),"")</f>
        <v>0</v>
      </c>
      <c r="N213" s="27">
        <f>IFERROR(IF($B213&lt;&gt;"",($L212+$E$2+$M213)-($L212+$E$2+$M213)*(1-'[1]asv | data'!$F$26/12),0),"")</f>
        <v>0</v>
      </c>
      <c r="O213" s="26" t="str">
        <f>IFERROR(IF(B213&lt;&gt;"",IF(Q212&gt;=$I$2,+O212+P213,+O212+'[1]asv | data'!$F$21+P213),""),"")</f>
        <v/>
      </c>
      <c r="P213" s="27" t="str">
        <f>IFERROR(IF($B213&lt;&gt;"",IF(Q213&gt;=$I$2,O212*(1+'[1]asv | simul'!$B$18/12)-O212,$O212*(1+'[1]asv | simul'!$B$18/12)-$O212),""),"")</f>
        <v/>
      </c>
      <c r="Q213" s="27">
        <f>IFERROR(IF(Q212+'[1]asv | data'!$F$21&gt;=$I$2,$I$2,+Q212+'[1]asv | data'!$F$21),"")</f>
        <v>20800</v>
      </c>
    </row>
    <row r="214" spans="2:17" ht="21" customHeight="1" x14ac:dyDescent="0.35">
      <c r="B214" s="36"/>
      <c r="C214" s="26">
        <f>IFERROR(IF($B214&lt;&gt;"",($C213+$E$2+$D214)*(1-'[1]asv | data'!$F$26/12),0),"")</f>
        <v>0</v>
      </c>
      <c r="D214" s="27">
        <f>IFERROR(IF($B214&lt;&gt;"",$C213*(1+'[1]asv | data'!$F$22/12)-$C213,0),"")</f>
        <v>0</v>
      </c>
      <c r="E214" s="27">
        <f>IFERROR(IF($B214&lt;&gt;"",($C213+$E$2+$D214)-($C213+$E$2+$D214)*(1-'[1]asv | data'!$F$26/12),0),"")</f>
        <v>0</v>
      </c>
      <c r="F214" s="26">
        <f>IFERROR(IF($B214&lt;&gt;"",($F213+$E$2+$G214)*(1-'[1]asv | data'!$F$26/12),0),"")</f>
        <v>0</v>
      </c>
      <c r="G214" s="27">
        <f>IFERROR(IF($B214&lt;&gt;"",$F213*(1+'[1]asv | data'!$B$30/12)-$F213,0),"")</f>
        <v>0</v>
      </c>
      <c r="H214" s="27">
        <f>IFERROR(IF($B214&lt;&gt;"",($F213+$E$2+$G214)-($F213+$E$2+$G214)*(1-'[1]asv | data'!$F$26/12),0),"")</f>
        <v>0</v>
      </c>
      <c r="I214" s="26">
        <f>IFERROR(IF($B214&lt;&gt;"",($I213+$E$2+$J214)*(1-'[1]asv | data'!$F$26/12),0),"")</f>
        <v>0</v>
      </c>
      <c r="J214" s="27">
        <f>IFERROR(IF($B214&lt;&gt;"",$I213*(1+'[1]asv | data'!$B$32/12)-$I213,0),"")</f>
        <v>0</v>
      </c>
      <c r="K214" s="27">
        <f>IFERROR(IF($B214&lt;&gt;"",($I213+$E$2+$J214)-($I213+$E$2+$J214)*(1-'[1]asv | data'!$F$26/12),0),"")</f>
        <v>0</v>
      </c>
      <c r="L214" s="26">
        <f>IFERROR(IF($B214&lt;&gt;"",($L213+$E$2+$M214)*(1-'[1]asv | data'!$F$26/12),0),"")</f>
        <v>0</v>
      </c>
      <c r="M214" s="27">
        <f>IFERROR(IF($B214&lt;&gt;"",$L213*(1+'[1]asv | data'!$B$34/12)-$L213,0),"")</f>
        <v>0</v>
      </c>
      <c r="N214" s="27">
        <f>IFERROR(IF($B214&lt;&gt;"",($L213+$E$2+$M214)-($L213+$E$2+$M214)*(1-'[1]asv | data'!$F$26/12),0),"")</f>
        <v>0</v>
      </c>
      <c r="O214" s="26" t="str">
        <f>IFERROR(IF(B214&lt;&gt;"",IF(Q213&gt;=$I$2,+O213+P214,+O213+'[1]asv | data'!$F$21+P214),""),"")</f>
        <v/>
      </c>
      <c r="P214" s="27" t="str">
        <f>IFERROR(IF($B214&lt;&gt;"",IF(Q214&gt;=$I$2,O213*(1+'[1]asv | simul'!$B$18/12)-O213,$O213*(1+'[1]asv | simul'!$B$18/12)-$O213),""),"")</f>
        <v/>
      </c>
      <c r="Q214" s="27">
        <f>IFERROR(IF(Q213+'[1]asv | data'!$F$21&gt;=$I$2,$I$2,+Q213+'[1]asv | data'!$F$21),"")</f>
        <v>20900</v>
      </c>
    </row>
    <row r="215" spans="2:17" ht="21" customHeight="1" x14ac:dyDescent="0.35">
      <c r="B215" s="36"/>
      <c r="C215" s="26">
        <f>IFERROR(IF($B215&lt;&gt;"",($C214+$E$2+$D215)*(1-'[1]asv | data'!$F$26/12),0),"")</f>
        <v>0</v>
      </c>
      <c r="D215" s="27">
        <f>IFERROR(IF($B215&lt;&gt;"",$C214*(1+'[1]asv | data'!$F$22/12)-$C214,0),"")</f>
        <v>0</v>
      </c>
      <c r="E215" s="27">
        <f>IFERROR(IF($B215&lt;&gt;"",($C214+$E$2+$D215)-($C214+$E$2+$D215)*(1-'[1]asv | data'!$F$26/12),0),"")</f>
        <v>0</v>
      </c>
      <c r="F215" s="26">
        <f>IFERROR(IF($B215&lt;&gt;"",($F214+$E$2+$G215)*(1-'[1]asv | data'!$F$26/12),0),"")</f>
        <v>0</v>
      </c>
      <c r="G215" s="27">
        <f>IFERROR(IF($B215&lt;&gt;"",$F214*(1+'[1]asv | data'!$B$30/12)-$F214,0),"")</f>
        <v>0</v>
      </c>
      <c r="H215" s="27">
        <f>IFERROR(IF($B215&lt;&gt;"",($F214+$E$2+$G215)-($F214+$E$2+$G215)*(1-'[1]asv | data'!$F$26/12),0),"")</f>
        <v>0</v>
      </c>
      <c r="I215" s="26">
        <f>IFERROR(IF($B215&lt;&gt;"",($I214+$E$2+$J215)*(1-'[1]asv | data'!$F$26/12),0),"")</f>
        <v>0</v>
      </c>
      <c r="J215" s="27">
        <f>IFERROR(IF($B215&lt;&gt;"",$I214*(1+'[1]asv | data'!$B$32/12)-$I214,0),"")</f>
        <v>0</v>
      </c>
      <c r="K215" s="27">
        <f>IFERROR(IF($B215&lt;&gt;"",($I214+$E$2+$J215)-($I214+$E$2+$J215)*(1-'[1]asv | data'!$F$26/12),0),"")</f>
        <v>0</v>
      </c>
      <c r="L215" s="26">
        <f>IFERROR(IF($B215&lt;&gt;"",($L214+$E$2+$M215)*(1-'[1]asv | data'!$F$26/12),0),"")</f>
        <v>0</v>
      </c>
      <c r="M215" s="27">
        <f>IFERROR(IF($B215&lt;&gt;"",$L214*(1+'[1]asv | data'!$B$34/12)-$L214,0),"")</f>
        <v>0</v>
      </c>
      <c r="N215" s="27">
        <f>IFERROR(IF($B215&lt;&gt;"",($L214+$E$2+$M215)-($L214+$E$2+$M215)*(1-'[1]asv | data'!$F$26/12),0),"")</f>
        <v>0</v>
      </c>
      <c r="O215" s="26" t="str">
        <f>IFERROR(IF(B215&lt;&gt;"",IF(Q214&gt;=$I$2,+O214+P215,+O214+'[1]asv | data'!$F$21+P215),""),"")</f>
        <v/>
      </c>
      <c r="P215" s="27" t="str">
        <f>IFERROR(IF($B215&lt;&gt;"",IF(Q215&gt;=$I$2,O214*(1+'[1]asv | simul'!$B$18/12)-O214,$O214*(1+'[1]asv | simul'!$B$18/12)-$O214),""),"")</f>
        <v/>
      </c>
      <c r="Q215" s="27">
        <f>IFERROR(IF(Q214+'[1]asv | data'!$F$21&gt;=$I$2,$I$2,+Q214+'[1]asv | data'!$F$21),"")</f>
        <v>21000</v>
      </c>
    </row>
    <row r="216" spans="2:17" ht="21" customHeight="1" x14ac:dyDescent="0.35">
      <c r="B216" s="36"/>
      <c r="C216" s="26">
        <f>IFERROR(IF($B216&lt;&gt;"",($C215+$E$2+$D216)*(1-'[1]asv | data'!$F$26/12),0),"")</f>
        <v>0</v>
      </c>
      <c r="D216" s="27">
        <f>IFERROR(IF($B216&lt;&gt;"",$C215*(1+'[1]asv | data'!$F$22/12)-$C215,0),"")</f>
        <v>0</v>
      </c>
      <c r="E216" s="27">
        <f>IFERROR(IF($B216&lt;&gt;"",($C215+$E$2+$D216)-($C215+$E$2+$D216)*(1-'[1]asv | data'!$F$26/12),0),"")</f>
        <v>0</v>
      </c>
      <c r="F216" s="26">
        <f>IFERROR(IF($B216&lt;&gt;"",($F215+$E$2+$G216)*(1-'[1]asv | data'!$F$26/12),0),"")</f>
        <v>0</v>
      </c>
      <c r="G216" s="27">
        <f>IFERROR(IF($B216&lt;&gt;"",$F215*(1+'[1]asv | data'!$B$30/12)-$F215,0),"")</f>
        <v>0</v>
      </c>
      <c r="H216" s="27">
        <f>IFERROR(IF($B216&lt;&gt;"",($F215+$E$2+$G216)-($F215+$E$2+$G216)*(1-'[1]asv | data'!$F$26/12),0),"")</f>
        <v>0</v>
      </c>
      <c r="I216" s="26">
        <f>IFERROR(IF($B216&lt;&gt;"",($I215+$E$2+$J216)*(1-'[1]asv | data'!$F$26/12),0),"")</f>
        <v>0</v>
      </c>
      <c r="J216" s="27">
        <f>IFERROR(IF($B216&lt;&gt;"",$I215*(1+'[1]asv | data'!$B$32/12)-$I215,0),"")</f>
        <v>0</v>
      </c>
      <c r="K216" s="27">
        <f>IFERROR(IF($B216&lt;&gt;"",($I215+$E$2+$J216)-($I215+$E$2+$J216)*(1-'[1]asv | data'!$F$26/12),0),"")</f>
        <v>0</v>
      </c>
      <c r="L216" s="26">
        <f>IFERROR(IF($B216&lt;&gt;"",($L215+$E$2+$M216)*(1-'[1]asv | data'!$F$26/12),0),"")</f>
        <v>0</v>
      </c>
      <c r="M216" s="27">
        <f>IFERROR(IF($B216&lt;&gt;"",$L215*(1+'[1]asv | data'!$B$34/12)-$L215,0),"")</f>
        <v>0</v>
      </c>
      <c r="N216" s="27">
        <f>IFERROR(IF($B216&lt;&gt;"",($L215+$E$2+$M216)-($L215+$E$2+$M216)*(1-'[1]asv | data'!$F$26/12),0),"")</f>
        <v>0</v>
      </c>
      <c r="O216" s="26" t="str">
        <f>IFERROR(IF(B216&lt;&gt;"",IF(Q215&gt;=$I$2,+O215+P216,+O215+'[1]asv | data'!$F$21+P216),""),"")</f>
        <v/>
      </c>
      <c r="P216" s="27" t="str">
        <f>IFERROR(IF($B216&lt;&gt;"",IF(Q216&gt;=$I$2,O215*(1+'[1]asv | simul'!$B$18/12)-O215,$O215*(1+'[1]asv | simul'!$B$18/12)-$O215),""),"")</f>
        <v/>
      </c>
      <c r="Q216" s="27">
        <f>IFERROR(IF(Q215+'[1]asv | data'!$F$21&gt;=$I$2,$I$2,+Q215+'[1]asv | data'!$F$21),"")</f>
        <v>21100</v>
      </c>
    </row>
    <row r="217" spans="2:17" ht="21" customHeight="1" x14ac:dyDescent="0.35">
      <c r="B217" s="36"/>
      <c r="C217" s="26">
        <f>IFERROR(IF($B217&lt;&gt;"",($C216+$E$2+$D217)*(1-'[1]asv | data'!$F$26/12),0),"")</f>
        <v>0</v>
      </c>
      <c r="D217" s="27">
        <f>IFERROR(IF($B217&lt;&gt;"",$C216*(1+'[1]asv | data'!$F$22/12)-$C216,0),"")</f>
        <v>0</v>
      </c>
      <c r="E217" s="27">
        <f>IFERROR(IF($B217&lt;&gt;"",($C216+$E$2+$D217)-($C216+$E$2+$D217)*(1-'[1]asv | data'!$F$26/12),0),"")</f>
        <v>0</v>
      </c>
      <c r="F217" s="26">
        <f>IFERROR(IF($B217&lt;&gt;"",($F216+$E$2+$G217)*(1-'[1]asv | data'!$F$26/12),0),"")</f>
        <v>0</v>
      </c>
      <c r="G217" s="27">
        <f>IFERROR(IF($B217&lt;&gt;"",$F216*(1+'[1]asv | data'!$B$30/12)-$F216,0),"")</f>
        <v>0</v>
      </c>
      <c r="H217" s="27">
        <f>IFERROR(IF($B217&lt;&gt;"",($F216+$E$2+$G217)-($F216+$E$2+$G217)*(1-'[1]asv | data'!$F$26/12),0),"")</f>
        <v>0</v>
      </c>
      <c r="I217" s="26">
        <f>IFERROR(IF($B217&lt;&gt;"",($I216+$E$2+$J217)*(1-'[1]asv | data'!$F$26/12),0),"")</f>
        <v>0</v>
      </c>
      <c r="J217" s="27">
        <f>IFERROR(IF($B217&lt;&gt;"",$I216*(1+'[1]asv | data'!$B$32/12)-$I216,0),"")</f>
        <v>0</v>
      </c>
      <c r="K217" s="27">
        <f>IFERROR(IF($B217&lt;&gt;"",($I216+$E$2+$J217)-($I216+$E$2+$J217)*(1-'[1]asv | data'!$F$26/12),0),"")</f>
        <v>0</v>
      </c>
      <c r="L217" s="26">
        <f>IFERROR(IF($B217&lt;&gt;"",($L216+$E$2+$M217)*(1-'[1]asv | data'!$F$26/12),0),"")</f>
        <v>0</v>
      </c>
      <c r="M217" s="27">
        <f>IFERROR(IF($B217&lt;&gt;"",$L216*(1+'[1]asv | data'!$B$34/12)-$L216,0),"")</f>
        <v>0</v>
      </c>
      <c r="N217" s="27">
        <f>IFERROR(IF($B217&lt;&gt;"",($L216+$E$2+$M217)-($L216+$E$2+$M217)*(1-'[1]asv | data'!$F$26/12),0),"")</f>
        <v>0</v>
      </c>
      <c r="O217" s="26" t="str">
        <f>IFERROR(IF(B217&lt;&gt;"",IF(Q216&gt;=$I$2,+O216+P217,+O216+'[1]asv | data'!$F$21+P217),""),"")</f>
        <v/>
      </c>
      <c r="P217" s="27" t="str">
        <f>IFERROR(IF($B217&lt;&gt;"",IF(Q217&gt;=$I$2,O216*(1+'[1]asv | simul'!$B$18/12)-O216,$O216*(1+'[1]asv | simul'!$B$18/12)-$O216),""),"")</f>
        <v/>
      </c>
      <c r="Q217" s="27">
        <f>IFERROR(IF(Q216+'[1]asv | data'!$F$21&gt;=$I$2,$I$2,+Q216+'[1]asv | data'!$F$21),"")</f>
        <v>21200</v>
      </c>
    </row>
    <row r="218" spans="2:17" ht="21" customHeight="1" x14ac:dyDescent="0.35">
      <c r="B218" s="36"/>
      <c r="C218" s="26">
        <f>IFERROR(IF($B218&lt;&gt;"",($C217+$E$2+$D218)*(1-'[1]asv | data'!$F$26/12),0),"")</f>
        <v>0</v>
      </c>
      <c r="D218" s="27">
        <f>IFERROR(IF($B218&lt;&gt;"",$C217*(1+'[1]asv | data'!$F$22/12)-$C217,0),"")</f>
        <v>0</v>
      </c>
      <c r="E218" s="27">
        <f>IFERROR(IF($B218&lt;&gt;"",($C217+$E$2+$D218)-($C217+$E$2+$D218)*(1-'[1]asv | data'!$F$26/12),0),"")</f>
        <v>0</v>
      </c>
      <c r="F218" s="26">
        <f>IFERROR(IF($B218&lt;&gt;"",($F217+$E$2+$G218)*(1-'[1]asv | data'!$F$26/12),0),"")</f>
        <v>0</v>
      </c>
      <c r="G218" s="27">
        <f>IFERROR(IF($B218&lt;&gt;"",$F217*(1+'[1]asv | data'!$B$30/12)-$F217,0),"")</f>
        <v>0</v>
      </c>
      <c r="H218" s="27">
        <f>IFERROR(IF($B218&lt;&gt;"",($F217+$E$2+$G218)-($F217+$E$2+$G218)*(1-'[1]asv | data'!$F$26/12),0),"")</f>
        <v>0</v>
      </c>
      <c r="I218" s="26">
        <f>IFERROR(IF($B218&lt;&gt;"",($I217+$E$2+$J218)*(1-'[1]asv | data'!$F$26/12),0),"")</f>
        <v>0</v>
      </c>
      <c r="J218" s="27">
        <f>IFERROR(IF($B218&lt;&gt;"",$I217*(1+'[1]asv | data'!$B$32/12)-$I217,0),"")</f>
        <v>0</v>
      </c>
      <c r="K218" s="27">
        <f>IFERROR(IF($B218&lt;&gt;"",($I217+$E$2+$J218)-($I217+$E$2+$J218)*(1-'[1]asv | data'!$F$26/12),0),"")</f>
        <v>0</v>
      </c>
      <c r="L218" s="26">
        <f>IFERROR(IF($B218&lt;&gt;"",($L217+$E$2+$M218)*(1-'[1]asv | data'!$F$26/12),0),"")</f>
        <v>0</v>
      </c>
      <c r="M218" s="27">
        <f>IFERROR(IF($B218&lt;&gt;"",$L217*(1+'[1]asv | data'!$B$34/12)-$L217,0),"")</f>
        <v>0</v>
      </c>
      <c r="N218" s="27">
        <f>IFERROR(IF($B218&lt;&gt;"",($L217+$E$2+$M218)-($L217+$E$2+$M218)*(1-'[1]asv | data'!$F$26/12),0),"")</f>
        <v>0</v>
      </c>
      <c r="O218" s="26" t="str">
        <f>IFERROR(IF(B218&lt;&gt;"",IF(Q217&gt;=$I$2,+O217+P218,+O217+'[1]asv | data'!$F$21+P218),""),"")</f>
        <v/>
      </c>
      <c r="P218" s="27" t="str">
        <f>IFERROR(IF($B218&lt;&gt;"",IF(Q218&gt;=$I$2,O217*(1+'[1]asv | simul'!$B$18/12)-O217,$O217*(1+'[1]asv | simul'!$B$18/12)-$O217),""),"")</f>
        <v/>
      </c>
      <c r="Q218" s="27">
        <f>IFERROR(IF(Q217+'[1]asv | data'!$F$21&gt;=$I$2,$I$2,+Q217+'[1]asv | data'!$F$21),"")</f>
        <v>21300</v>
      </c>
    </row>
    <row r="219" spans="2:17" ht="21" customHeight="1" x14ac:dyDescent="0.35">
      <c r="B219" s="36"/>
      <c r="C219" s="26">
        <f>IFERROR(IF($B219&lt;&gt;"",($C218+$E$2+$D219)*(1-'[1]asv | data'!$F$26/12),0),"")</f>
        <v>0</v>
      </c>
      <c r="D219" s="27">
        <f>IFERROR(IF($B219&lt;&gt;"",$C218*(1+'[1]asv | data'!$F$22/12)-$C218,0),"")</f>
        <v>0</v>
      </c>
      <c r="E219" s="27">
        <f>IFERROR(IF($B219&lt;&gt;"",($C218+$E$2+$D219)-($C218+$E$2+$D219)*(1-'[1]asv | data'!$F$26/12),0),"")</f>
        <v>0</v>
      </c>
      <c r="F219" s="26">
        <f>IFERROR(IF($B219&lt;&gt;"",($F218+$E$2+$G219)*(1-'[1]asv | data'!$F$26/12),0),"")</f>
        <v>0</v>
      </c>
      <c r="G219" s="27">
        <f>IFERROR(IF($B219&lt;&gt;"",$F218*(1+'[1]asv | data'!$B$30/12)-$F218,0),"")</f>
        <v>0</v>
      </c>
      <c r="H219" s="27">
        <f>IFERROR(IF($B219&lt;&gt;"",($F218+$E$2+$G219)-($F218+$E$2+$G219)*(1-'[1]asv | data'!$F$26/12),0),"")</f>
        <v>0</v>
      </c>
      <c r="I219" s="26">
        <f>IFERROR(IF($B219&lt;&gt;"",($I218+$E$2+$J219)*(1-'[1]asv | data'!$F$26/12),0),"")</f>
        <v>0</v>
      </c>
      <c r="J219" s="27">
        <f>IFERROR(IF($B219&lt;&gt;"",$I218*(1+'[1]asv | data'!$B$32/12)-$I218,0),"")</f>
        <v>0</v>
      </c>
      <c r="K219" s="27">
        <f>IFERROR(IF($B219&lt;&gt;"",($I218+$E$2+$J219)-($I218+$E$2+$J219)*(1-'[1]asv | data'!$F$26/12),0),"")</f>
        <v>0</v>
      </c>
      <c r="L219" s="26">
        <f>IFERROR(IF($B219&lt;&gt;"",($L218+$E$2+$M219)*(1-'[1]asv | data'!$F$26/12),0),"")</f>
        <v>0</v>
      </c>
      <c r="M219" s="27">
        <f>IFERROR(IF($B219&lt;&gt;"",$L218*(1+'[1]asv | data'!$B$34/12)-$L218,0),"")</f>
        <v>0</v>
      </c>
      <c r="N219" s="27">
        <f>IFERROR(IF($B219&lt;&gt;"",($L218+$E$2+$M219)-($L218+$E$2+$M219)*(1-'[1]asv | data'!$F$26/12),0),"")</f>
        <v>0</v>
      </c>
      <c r="O219" s="26" t="str">
        <f>IFERROR(IF(B219&lt;&gt;"",IF(Q218&gt;=$I$2,+O218+P219,+O218+'[1]asv | data'!$F$21+P219),""),"")</f>
        <v/>
      </c>
      <c r="P219" s="27" t="str">
        <f>IFERROR(IF($B219&lt;&gt;"",IF(Q219&gt;=$I$2,O218*(1+'[1]asv | simul'!$B$18/12)-O218,$O218*(1+'[1]asv | simul'!$B$18/12)-$O218),""),"")</f>
        <v/>
      </c>
      <c r="Q219" s="27">
        <f>IFERROR(IF(Q218+'[1]asv | data'!$F$21&gt;=$I$2,$I$2,+Q218+'[1]asv | data'!$F$21),"")</f>
        <v>21400</v>
      </c>
    </row>
    <row r="220" spans="2:17" ht="21" customHeight="1" x14ac:dyDescent="0.35">
      <c r="B220" s="36"/>
      <c r="C220" s="26">
        <f>IFERROR(IF($B220&lt;&gt;"",($C219+$E$2+$D220)*(1-'[1]asv | data'!$F$26/12),0),"")</f>
        <v>0</v>
      </c>
      <c r="D220" s="27">
        <f>IFERROR(IF($B220&lt;&gt;"",$C219*(1+'[1]asv | data'!$F$22/12)-$C219,0),"")</f>
        <v>0</v>
      </c>
      <c r="E220" s="27">
        <f>IFERROR(IF($B220&lt;&gt;"",($C219+$E$2+$D220)-($C219+$E$2+$D220)*(1-'[1]asv | data'!$F$26/12),0),"")</f>
        <v>0</v>
      </c>
      <c r="F220" s="26">
        <f>IFERROR(IF($B220&lt;&gt;"",($F219+$E$2+$G220)*(1-'[1]asv | data'!$F$26/12),0),"")</f>
        <v>0</v>
      </c>
      <c r="G220" s="27">
        <f>IFERROR(IF($B220&lt;&gt;"",$F219*(1+'[1]asv | data'!$B$30/12)-$F219,0),"")</f>
        <v>0</v>
      </c>
      <c r="H220" s="27">
        <f>IFERROR(IF($B220&lt;&gt;"",($F219+$E$2+$G220)-($F219+$E$2+$G220)*(1-'[1]asv | data'!$F$26/12),0),"")</f>
        <v>0</v>
      </c>
      <c r="I220" s="26">
        <f>IFERROR(IF($B220&lt;&gt;"",($I219+$E$2+$J220)*(1-'[1]asv | data'!$F$26/12),0),"")</f>
        <v>0</v>
      </c>
      <c r="J220" s="27">
        <f>IFERROR(IF($B220&lt;&gt;"",$I219*(1+'[1]asv | data'!$B$32/12)-$I219,0),"")</f>
        <v>0</v>
      </c>
      <c r="K220" s="27">
        <f>IFERROR(IF($B220&lt;&gt;"",($I219+$E$2+$J220)-($I219+$E$2+$J220)*(1-'[1]asv | data'!$F$26/12),0),"")</f>
        <v>0</v>
      </c>
      <c r="L220" s="26">
        <f>IFERROR(IF($B220&lt;&gt;"",($L219+$E$2+$M220)*(1-'[1]asv | data'!$F$26/12),0),"")</f>
        <v>0</v>
      </c>
      <c r="M220" s="27">
        <f>IFERROR(IF($B220&lt;&gt;"",$L219*(1+'[1]asv | data'!$B$34/12)-$L219,0),"")</f>
        <v>0</v>
      </c>
      <c r="N220" s="27">
        <f>IFERROR(IF($B220&lt;&gt;"",($L219+$E$2+$M220)-($L219+$E$2+$M220)*(1-'[1]asv | data'!$F$26/12),0),"")</f>
        <v>0</v>
      </c>
      <c r="O220" s="26" t="str">
        <f>IFERROR(IF(B220&lt;&gt;"",IF(Q219&gt;=$I$2,+O219+P220,+O219+'[1]asv | data'!$F$21+P220),""),"")</f>
        <v/>
      </c>
      <c r="P220" s="27" t="str">
        <f>IFERROR(IF($B220&lt;&gt;"",IF(Q220&gt;=$I$2,O219*(1+'[1]asv | simul'!$B$18/12)-O219,$O219*(1+'[1]asv | simul'!$B$18/12)-$O219),""),"")</f>
        <v/>
      </c>
      <c r="Q220" s="27">
        <f>IFERROR(IF(Q219+'[1]asv | data'!$F$21&gt;=$I$2,$I$2,+Q219+'[1]asv | data'!$F$21),"")</f>
        <v>21500</v>
      </c>
    </row>
    <row r="221" spans="2:17" ht="21" customHeight="1" x14ac:dyDescent="0.35">
      <c r="B221" s="36"/>
      <c r="C221" s="26">
        <f>IFERROR(IF($B221&lt;&gt;"",($C220+$E$2+$D221)*(1-'[1]asv | data'!$F$26/12),0),"")</f>
        <v>0</v>
      </c>
      <c r="D221" s="27">
        <f>IFERROR(IF($B221&lt;&gt;"",$C220*(1+'[1]asv | data'!$F$22/12)-$C220,0),"")</f>
        <v>0</v>
      </c>
      <c r="E221" s="27">
        <f>IFERROR(IF($B221&lt;&gt;"",($C220+$E$2+$D221)-($C220+$E$2+$D221)*(1-'[1]asv | data'!$F$26/12),0),"")</f>
        <v>0</v>
      </c>
      <c r="F221" s="26">
        <f>IFERROR(IF($B221&lt;&gt;"",($F220+$E$2+$G221)*(1-'[1]asv | data'!$F$26/12),0),"")</f>
        <v>0</v>
      </c>
      <c r="G221" s="27">
        <f>IFERROR(IF($B221&lt;&gt;"",$F220*(1+'[1]asv | data'!$B$30/12)-$F220,0),"")</f>
        <v>0</v>
      </c>
      <c r="H221" s="27">
        <f>IFERROR(IF($B221&lt;&gt;"",($F220+$E$2+$G221)-($F220+$E$2+$G221)*(1-'[1]asv | data'!$F$26/12),0),"")</f>
        <v>0</v>
      </c>
      <c r="I221" s="26">
        <f>IFERROR(IF($B221&lt;&gt;"",($I220+$E$2+$J221)*(1-'[1]asv | data'!$F$26/12),0),"")</f>
        <v>0</v>
      </c>
      <c r="J221" s="27">
        <f>IFERROR(IF($B221&lt;&gt;"",$I220*(1+'[1]asv | data'!$B$32/12)-$I220,0),"")</f>
        <v>0</v>
      </c>
      <c r="K221" s="27">
        <f>IFERROR(IF($B221&lt;&gt;"",($I220+$E$2+$J221)-($I220+$E$2+$J221)*(1-'[1]asv | data'!$F$26/12),0),"")</f>
        <v>0</v>
      </c>
      <c r="L221" s="26">
        <f>IFERROR(IF($B221&lt;&gt;"",($L220+$E$2+$M221)*(1-'[1]asv | data'!$F$26/12),0),"")</f>
        <v>0</v>
      </c>
      <c r="M221" s="27">
        <f>IFERROR(IF($B221&lt;&gt;"",$L220*(1+'[1]asv | data'!$B$34/12)-$L220,0),"")</f>
        <v>0</v>
      </c>
      <c r="N221" s="27">
        <f>IFERROR(IF($B221&lt;&gt;"",($L220+$E$2+$M221)-($L220+$E$2+$M221)*(1-'[1]asv | data'!$F$26/12),0),"")</f>
        <v>0</v>
      </c>
      <c r="O221" s="26" t="str">
        <f>IFERROR(IF(B221&lt;&gt;"",IF(Q220&gt;=$I$2,+O220+P221,+O220+'[1]asv | data'!$F$21+P221),""),"")</f>
        <v/>
      </c>
      <c r="P221" s="27" t="str">
        <f>IFERROR(IF($B221&lt;&gt;"",IF(Q221&gt;=$I$2,O220*(1+'[1]asv | simul'!$B$18/12)-O220,$O220*(1+'[1]asv | simul'!$B$18/12)-$O220),""),"")</f>
        <v/>
      </c>
      <c r="Q221" s="27">
        <f>IFERROR(IF(Q220+'[1]asv | data'!$F$21&gt;=$I$2,$I$2,+Q220+'[1]asv | data'!$F$21),"")</f>
        <v>21600</v>
      </c>
    </row>
    <row r="222" spans="2:17" ht="21" customHeight="1" x14ac:dyDescent="0.35">
      <c r="B222" s="36"/>
      <c r="C222" s="26">
        <f>IFERROR(IF($B222&lt;&gt;"",($C221+$E$2+$D222)*(1-'[1]asv | data'!$F$26/12),0),"")</f>
        <v>0</v>
      </c>
      <c r="D222" s="27">
        <f>IFERROR(IF($B222&lt;&gt;"",$C221*(1+'[1]asv | data'!$F$22/12)-$C221,0),"")</f>
        <v>0</v>
      </c>
      <c r="E222" s="27">
        <f>IFERROR(IF($B222&lt;&gt;"",($C221+$E$2+$D222)-($C221+$E$2+$D222)*(1-'[1]asv | data'!$F$26/12),0),"")</f>
        <v>0</v>
      </c>
      <c r="F222" s="26">
        <f>IFERROR(IF($B222&lt;&gt;"",($F221+$E$2+$G222)*(1-'[1]asv | data'!$F$26/12),0),"")</f>
        <v>0</v>
      </c>
      <c r="G222" s="27">
        <f>IFERROR(IF($B222&lt;&gt;"",$F221*(1+'[1]asv | data'!$B$30/12)-$F221,0),"")</f>
        <v>0</v>
      </c>
      <c r="H222" s="27">
        <f>IFERROR(IF($B222&lt;&gt;"",($F221+$E$2+$G222)-($F221+$E$2+$G222)*(1-'[1]asv | data'!$F$26/12),0),"")</f>
        <v>0</v>
      </c>
      <c r="I222" s="26">
        <f>IFERROR(IF($B222&lt;&gt;"",($I221+$E$2+$J222)*(1-'[1]asv | data'!$F$26/12),0),"")</f>
        <v>0</v>
      </c>
      <c r="J222" s="27">
        <f>IFERROR(IF($B222&lt;&gt;"",$I221*(1+'[1]asv | data'!$B$32/12)-$I221,0),"")</f>
        <v>0</v>
      </c>
      <c r="K222" s="27">
        <f>IFERROR(IF($B222&lt;&gt;"",($I221+$E$2+$J222)-($I221+$E$2+$J222)*(1-'[1]asv | data'!$F$26/12),0),"")</f>
        <v>0</v>
      </c>
      <c r="L222" s="26">
        <f>IFERROR(IF($B222&lt;&gt;"",($L221+$E$2+$M222)*(1-'[1]asv | data'!$F$26/12),0),"")</f>
        <v>0</v>
      </c>
      <c r="M222" s="27">
        <f>IFERROR(IF($B222&lt;&gt;"",$L221*(1+'[1]asv | data'!$B$34/12)-$L221,0),"")</f>
        <v>0</v>
      </c>
      <c r="N222" s="27">
        <f>IFERROR(IF($B222&lt;&gt;"",($L221+$E$2+$M222)-($L221+$E$2+$M222)*(1-'[1]asv | data'!$F$26/12),0),"")</f>
        <v>0</v>
      </c>
      <c r="O222" s="26" t="str">
        <f>IFERROR(IF(B222&lt;&gt;"",IF(Q221&gt;=$I$2,+O221+P222,+O221+'[1]asv | data'!$F$21+P222),""),"")</f>
        <v/>
      </c>
      <c r="P222" s="27" t="str">
        <f>IFERROR(IF($B222&lt;&gt;"",IF(Q222&gt;=$I$2,O221*(1+'[1]asv | simul'!$B$18/12)-O221,$O221*(1+'[1]asv | simul'!$B$18/12)-$O221),""),"")</f>
        <v/>
      </c>
      <c r="Q222" s="27">
        <f>IFERROR(IF(Q221+'[1]asv | data'!$F$21&gt;=$I$2,$I$2,+Q221+'[1]asv | data'!$F$21),"")</f>
        <v>21700</v>
      </c>
    </row>
    <row r="223" spans="2:17" ht="21" customHeight="1" x14ac:dyDescent="0.35">
      <c r="B223" s="36"/>
      <c r="C223" s="26">
        <f>IFERROR(IF($B223&lt;&gt;"",($C222+$E$2+$D223)*(1-'[1]asv | data'!$F$26/12),0),"")</f>
        <v>0</v>
      </c>
      <c r="D223" s="27">
        <f>IFERROR(IF($B223&lt;&gt;"",$C222*(1+'[1]asv | data'!$F$22/12)-$C222,0),"")</f>
        <v>0</v>
      </c>
      <c r="E223" s="27">
        <f>IFERROR(IF($B223&lt;&gt;"",($C222+$E$2+$D223)-($C222+$E$2+$D223)*(1-'[1]asv | data'!$F$26/12),0),"")</f>
        <v>0</v>
      </c>
      <c r="F223" s="26">
        <f>IFERROR(IF($B223&lt;&gt;"",($F222+$E$2+$G223)*(1-'[1]asv | data'!$F$26/12),0),"")</f>
        <v>0</v>
      </c>
      <c r="G223" s="27">
        <f>IFERROR(IF($B223&lt;&gt;"",$F222*(1+'[1]asv | data'!$B$30/12)-$F222,0),"")</f>
        <v>0</v>
      </c>
      <c r="H223" s="27">
        <f>IFERROR(IF($B223&lt;&gt;"",($F222+$E$2+$G223)-($F222+$E$2+$G223)*(1-'[1]asv | data'!$F$26/12),0),"")</f>
        <v>0</v>
      </c>
      <c r="I223" s="26">
        <f>IFERROR(IF($B223&lt;&gt;"",($I222+$E$2+$J223)*(1-'[1]asv | data'!$F$26/12),0),"")</f>
        <v>0</v>
      </c>
      <c r="J223" s="27">
        <f>IFERROR(IF($B223&lt;&gt;"",$I222*(1+'[1]asv | data'!$B$32/12)-$I222,0),"")</f>
        <v>0</v>
      </c>
      <c r="K223" s="27">
        <f>IFERROR(IF($B223&lt;&gt;"",($I222+$E$2+$J223)-($I222+$E$2+$J223)*(1-'[1]asv | data'!$F$26/12),0),"")</f>
        <v>0</v>
      </c>
      <c r="L223" s="26">
        <f>IFERROR(IF($B223&lt;&gt;"",($L222+$E$2+$M223)*(1-'[1]asv | data'!$F$26/12),0),"")</f>
        <v>0</v>
      </c>
      <c r="M223" s="27">
        <f>IFERROR(IF($B223&lt;&gt;"",$L222*(1+'[1]asv | data'!$B$34/12)-$L222,0),"")</f>
        <v>0</v>
      </c>
      <c r="N223" s="27">
        <f>IFERROR(IF($B223&lt;&gt;"",($L222+$E$2+$M223)-($L222+$E$2+$M223)*(1-'[1]asv | data'!$F$26/12),0),"")</f>
        <v>0</v>
      </c>
      <c r="O223" s="26" t="str">
        <f>IFERROR(IF(B223&lt;&gt;"",IF(Q222&gt;=$I$2,+O222+P223,+O222+'[1]asv | data'!$F$21+P223),""),"")</f>
        <v/>
      </c>
      <c r="P223" s="27" t="str">
        <f>IFERROR(IF($B223&lt;&gt;"",IF(Q223&gt;=$I$2,O222*(1+'[1]asv | simul'!$B$18/12)-O222,$O222*(1+'[1]asv | simul'!$B$18/12)-$O222),""),"")</f>
        <v/>
      </c>
      <c r="Q223" s="27">
        <f>IFERROR(IF(Q222+'[1]asv | data'!$F$21&gt;=$I$2,$I$2,+Q222+'[1]asv | data'!$F$21),"")</f>
        <v>21800</v>
      </c>
    </row>
    <row r="224" spans="2:17" ht="21" customHeight="1" x14ac:dyDescent="0.35">
      <c r="B224" s="36"/>
      <c r="C224" s="26">
        <f>IFERROR(IF($B224&lt;&gt;"",($C223+$E$2+$D224)*(1-'[1]asv | data'!$F$26/12),0),"")</f>
        <v>0</v>
      </c>
      <c r="D224" s="27">
        <f>IFERROR(IF($B224&lt;&gt;"",$C223*(1+'[1]asv | data'!$F$22/12)-$C223,0),"")</f>
        <v>0</v>
      </c>
      <c r="E224" s="27">
        <f>IFERROR(IF($B224&lt;&gt;"",($C223+$E$2+$D224)-($C223+$E$2+$D224)*(1-'[1]asv | data'!$F$26/12),0),"")</f>
        <v>0</v>
      </c>
      <c r="F224" s="26">
        <f>IFERROR(IF($B224&lt;&gt;"",($F223+$E$2+$G224)*(1-'[1]asv | data'!$F$26/12),0),"")</f>
        <v>0</v>
      </c>
      <c r="G224" s="27">
        <f>IFERROR(IF($B224&lt;&gt;"",$F223*(1+'[1]asv | data'!$B$30/12)-$F223,0),"")</f>
        <v>0</v>
      </c>
      <c r="H224" s="27">
        <f>IFERROR(IF($B224&lt;&gt;"",($F223+$E$2+$G224)-($F223+$E$2+$G224)*(1-'[1]asv | data'!$F$26/12),0),"")</f>
        <v>0</v>
      </c>
      <c r="I224" s="26">
        <f>IFERROR(IF($B224&lt;&gt;"",($I223+$E$2+$J224)*(1-'[1]asv | data'!$F$26/12),0),"")</f>
        <v>0</v>
      </c>
      <c r="J224" s="27">
        <f>IFERROR(IF($B224&lt;&gt;"",$I223*(1+'[1]asv | data'!$B$32/12)-$I223,0),"")</f>
        <v>0</v>
      </c>
      <c r="K224" s="27">
        <f>IFERROR(IF($B224&lt;&gt;"",($I223+$E$2+$J224)-($I223+$E$2+$J224)*(1-'[1]asv | data'!$F$26/12),0),"")</f>
        <v>0</v>
      </c>
      <c r="L224" s="26">
        <f>IFERROR(IF($B224&lt;&gt;"",($L223+$E$2+$M224)*(1-'[1]asv | data'!$F$26/12),0),"")</f>
        <v>0</v>
      </c>
      <c r="M224" s="27">
        <f>IFERROR(IF($B224&lt;&gt;"",$L223*(1+'[1]asv | data'!$B$34/12)-$L223,0),"")</f>
        <v>0</v>
      </c>
      <c r="N224" s="27">
        <f>IFERROR(IF($B224&lt;&gt;"",($L223+$E$2+$M224)-($L223+$E$2+$M224)*(1-'[1]asv | data'!$F$26/12),0),"")</f>
        <v>0</v>
      </c>
      <c r="O224" s="26" t="str">
        <f>IFERROR(IF(B224&lt;&gt;"",IF(Q223&gt;=$I$2,+O223+P224,+O223+'[1]asv | data'!$F$21+P224),""),"")</f>
        <v/>
      </c>
      <c r="P224" s="27" t="str">
        <f>IFERROR(IF($B224&lt;&gt;"",IF(Q224&gt;=$I$2,O223*(1+'[1]asv | simul'!$B$18/12)-O223,$O223*(1+'[1]asv | simul'!$B$18/12)-$O223),""),"")</f>
        <v/>
      </c>
      <c r="Q224" s="27">
        <f>IFERROR(IF(Q223+'[1]asv | data'!$F$21&gt;=$I$2,$I$2,+Q223+'[1]asv | data'!$F$21),"")</f>
        <v>21900</v>
      </c>
    </row>
    <row r="225" spans="2:17" ht="21" customHeight="1" x14ac:dyDescent="0.35">
      <c r="B225" s="36"/>
      <c r="C225" s="26">
        <f>IFERROR(IF($B225&lt;&gt;"",($C224+$E$2+$D225)*(1-'[1]asv | data'!$F$26/12),0),"")</f>
        <v>0</v>
      </c>
      <c r="D225" s="27">
        <f>IFERROR(IF($B225&lt;&gt;"",$C224*(1+'[1]asv | data'!$F$22/12)-$C224,0),"")</f>
        <v>0</v>
      </c>
      <c r="E225" s="27">
        <f>IFERROR(IF($B225&lt;&gt;"",($C224+$E$2+$D225)-($C224+$E$2+$D225)*(1-'[1]asv | data'!$F$26/12),0),"")</f>
        <v>0</v>
      </c>
      <c r="F225" s="26">
        <f>IFERROR(IF($B225&lt;&gt;"",($F224+$E$2+$G225)*(1-'[1]asv | data'!$F$26/12),0),"")</f>
        <v>0</v>
      </c>
      <c r="G225" s="27">
        <f>IFERROR(IF($B225&lt;&gt;"",$F224*(1+'[1]asv | data'!$B$30/12)-$F224,0),"")</f>
        <v>0</v>
      </c>
      <c r="H225" s="27">
        <f>IFERROR(IF($B225&lt;&gt;"",($F224+$E$2+$G225)-($F224+$E$2+$G225)*(1-'[1]asv | data'!$F$26/12),0),"")</f>
        <v>0</v>
      </c>
      <c r="I225" s="26">
        <f>IFERROR(IF($B225&lt;&gt;"",($I224+$E$2+$J225)*(1-'[1]asv | data'!$F$26/12),0),"")</f>
        <v>0</v>
      </c>
      <c r="J225" s="27">
        <f>IFERROR(IF($B225&lt;&gt;"",$I224*(1+'[1]asv | data'!$B$32/12)-$I224,0),"")</f>
        <v>0</v>
      </c>
      <c r="K225" s="27">
        <f>IFERROR(IF($B225&lt;&gt;"",($I224+$E$2+$J225)-($I224+$E$2+$J225)*(1-'[1]asv | data'!$F$26/12),0),"")</f>
        <v>0</v>
      </c>
      <c r="L225" s="26">
        <f>IFERROR(IF($B225&lt;&gt;"",($L224+$E$2+$M225)*(1-'[1]asv | data'!$F$26/12),0),"")</f>
        <v>0</v>
      </c>
      <c r="M225" s="27">
        <f>IFERROR(IF($B225&lt;&gt;"",$L224*(1+'[1]asv | data'!$B$34/12)-$L224,0),"")</f>
        <v>0</v>
      </c>
      <c r="N225" s="27">
        <f>IFERROR(IF($B225&lt;&gt;"",($L224+$E$2+$M225)-($L224+$E$2+$M225)*(1-'[1]asv | data'!$F$26/12),0),"")</f>
        <v>0</v>
      </c>
      <c r="O225" s="26" t="str">
        <f>IFERROR(IF(B225&lt;&gt;"",IF(Q224&gt;=$I$2,+O224+P225,+O224+'[1]asv | data'!$F$21+P225),""),"")</f>
        <v/>
      </c>
      <c r="P225" s="27" t="str">
        <f>IFERROR(IF($B225&lt;&gt;"",IF(Q225&gt;=$I$2,O224*(1+'[1]asv | simul'!$B$18/12)-O224,$O224*(1+'[1]asv | simul'!$B$18/12)-$O224),""),"")</f>
        <v/>
      </c>
      <c r="Q225" s="27">
        <f>IFERROR(IF(Q224+'[1]asv | data'!$F$21&gt;=$I$2,$I$2,+Q224+'[1]asv | data'!$F$21),"")</f>
        <v>22000</v>
      </c>
    </row>
    <row r="226" spans="2:17" ht="21" customHeight="1" x14ac:dyDescent="0.35">
      <c r="B226" s="36"/>
      <c r="C226" s="26">
        <f>IFERROR(IF($B226&lt;&gt;"",($C225+$E$2+$D226)*(1-'[1]asv | data'!$F$26/12),0),"")</f>
        <v>0</v>
      </c>
      <c r="D226" s="27">
        <f>IFERROR(IF($B226&lt;&gt;"",$C225*(1+'[1]asv | data'!$F$22/12)-$C225,0),"")</f>
        <v>0</v>
      </c>
      <c r="E226" s="27">
        <f>IFERROR(IF($B226&lt;&gt;"",($C225+$E$2+$D226)-($C225+$E$2+$D226)*(1-'[1]asv | data'!$F$26/12),0),"")</f>
        <v>0</v>
      </c>
      <c r="F226" s="26">
        <f>IFERROR(IF($B226&lt;&gt;"",($F225+$E$2+$G226)*(1-'[1]asv | data'!$F$26/12),0),"")</f>
        <v>0</v>
      </c>
      <c r="G226" s="27">
        <f>IFERROR(IF($B226&lt;&gt;"",$F225*(1+'[1]asv | data'!$B$30/12)-$F225,0),"")</f>
        <v>0</v>
      </c>
      <c r="H226" s="27">
        <f>IFERROR(IF($B226&lt;&gt;"",($F225+$E$2+$G226)-($F225+$E$2+$G226)*(1-'[1]asv | data'!$F$26/12),0),"")</f>
        <v>0</v>
      </c>
      <c r="I226" s="26">
        <f>IFERROR(IF($B226&lt;&gt;"",($I225+$E$2+$J226)*(1-'[1]asv | data'!$F$26/12),0),"")</f>
        <v>0</v>
      </c>
      <c r="J226" s="27">
        <f>IFERROR(IF($B226&lt;&gt;"",$I225*(1+'[1]asv | data'!$B$32/12)-$I225,0),"")</f>
        <v>0</v>
      </c>
      <c r="K226" s="27">
        <f>IFERROR(IF($B226&lt;&gt;"",($I225+$E$2+$J226)-($I225+$E$2+$J226)*(1-'[1]asv | data'!$F$26/12),0),"")</f>
        <v>0</v>
      </c>
      <c r="L226" s="26">
        <f>IFERROR(IF($B226&lt;&gt;"",($L225+$E$2+$M226)*(1-'[1]asv | data'!$F$26/12),0),"")</f>
        <v>0</v>
      </c>
      <c r="M226" s="27">
        <f>IFERROR(IF($B226&lt;&gt;"",$L225*(1+'[1]asv | data'!$B$34/12)-$L225,0),"")</f>
        <v>0</v>
      </c>
      <c r="N226" s="27">
        <f>IFERROR(IF($B226&lt;&gt;"",($L225+$E$2+$M226)-($L225+$E$2+$M226)*(1-'[1]asv | data'!$F$26/12),0),"")</f>
        <v>0</v>
      </c>
      <c r="O226" s="26" t="str">
        <f>IFERROR(IF(B226&lt;&gt;"",IF(Q225&gt;=$I$2,+O225+P226,+O225+'[1]asv | data'!$F$21+P226),""),"")</f>
        <v/>
      </c>
      <c r="P226" s="27" t="str">
        <f>IFERROR(IF($B226&lt;&gt;"",IF(Q226&gt;=$I$2,O225*(1+'[1]asv | simul'!$B$18/12)-O225,$O225*(1+'[1]asv | simul'!$B$18/12)-$O225),""),"")</f>
        <v/>
      </c>
      <c r="Q226" s="27">
        <f>IFERROR(IF(Q225+'[1]asv | data'!$F$21&gt;=$I$2,$I$2,+Q225+'[1]asv | data'!$F$21),"")</f>
        <v>22100</v>
      </c>
    </row>
    <row r="227" spans="2:17" ht="21" customHeight="1" x14ac:dyDescent="0.35">
      <c r="B227" s="36"/>
      <c r="C227" s="26">
        <f>IFERROR(IF($B227&lt;&gt;"",($C226+$E$2+$D227)*(1-'[1]asv | data'!$F$26/12),0),"")</f>
        <v>0</v>
      </c>
      <c r="D227" s="27">
        <f>IFERROR(IF($B227&lt;&gt;"",$C226*(1+'[1]asv | data'!$F$22/12)-$C226,0),"")</f>
        <v>0</v>
      </c>
      <c r="E227" s="27">
        <f>IFERROR(IF($B227&lt;&gt;"",($C226+$E$2+$D227)-($C226+$E$2+$D227)*(1-'[1]asv | data'!$F$26/12),0),"")</f>
        <v>0</v>
      </c>
      <c r="F227" s="26">
        <f>IFERROR(IF($B227&lt;&gt;"",($F226+$E$2+$G227)*(1-'[1]asv | data'!$F$26/12),0),"")</f>
        <v>0</v>
      </c>
      <c r="G227" s="27">
        <f>IFERROR(IF($B227&lt;&gt;"",$F226*(1+'[1]asv | data'!$B$30/12)-$F226,0),"")</f>
        <v>0</v>
      </c>
      <c r="H227" s="27">
        <f>IFERROR(IF($B227&lt;&gt;"",($F226+$E$2+$G227)-($F226+$E$2+$G227)*(1-'[1]asv | data'!$F$26/12),0),"")</f>
        <v>0</v>
      </c>
      <c r="I227" s="26">
        <f>IFERROR(IF($B227&lt;&gt;"",($I226+$E$2+$J227)*(1-'[1]asv | data'!$F$26/12),0),"")</f>
        <v>0</v>
      </c>
      <c r="J227" s="27">
        <f>IFERROR(IF($B227&lt;&gt;"",$I226*(1+'[1]asv | data'!$B$32/12)-$I226,0),"")</f>
        <v>0</v>
      </c>
      <c r="K227" s="27">
        <f>IFERROR(IF($B227&lt;&gt;"",($I226+$E$2+$J227)-($I226+$E$2+$J227)*(1-'[1]asv | data'!$F$26/12),0),"")</f>
        <v>0</v>
      </c>
      <c r="L227" s="26">
        <f>IFERROR(IF($B227&lt;&gt;"",($L226+$E$2+$M227)*(1-'[1]asv | data'!$F$26/12),0),"")</f>
        <v>0</v>
      </c>
      <c r="M227" s="27">
        <f>IFERROR(IF($B227&lt;&gt;"",$L226*(1+'[1]asv | data'!$B$34/12)-$L226,0),"")</f>
        <v>0</v>
      </c>
      <c r="N227" s="27">
        <f>IFERROR(IF($B227&lt;&gt;"",($L226+$E$2+$M227)-($L226+$E$2+$M227)*(1-'[1]asv | data'!$F$26/12),0),"")</f>
        <v>0</v>
      </c>
      <c r="O227" s="26" t="str">
        <f>IFERROR(IF(B227&lt;&gt;"",IF(Q226&gt;=$I$2,+O226+P227,+O226+'[1]asv | data'!$F$21+P227),""),"")</f>
        <v/>
      </c>
      <c r="P227" s="27" t="str">
        <f>IFERROR(IF($B227&lt;&gt;"",IF(Q227&gt;=$I$2,O226*(1+'[1]asv | simul'!$B$18/12)-O226,$O226*(1+'[1]asv | simul'!$B$18/12)-$O226),""),"")</f>
        <v/>
      </c>
      <c r="Q227" s="27">
        <f>IFERROR(IF(Q226+'[1]asv | data'!$F$21&gt;=$I$2,$I$2,+Q226+'[1]asv | data'!$F$21),"")</f>
        <v>22200</v>
      </c>
    </row>
    <row r="228" spans="2:17" ht="21" customHeight="1" x14ac:dyDescent="0.35">
      <c r="B228" s="36"/>
      <c r="C228" s="26">
        <f>IFERROR(IF($B228&lt;&gt;"",($C227+$E$2+$D228)*(1-'[1]asv | data'!$F$26/12),0),"")</f>
        <v>0</v>
      </c>
      <c r="D228" s="27">
        <f>IFERROR(IF($B228&lt;&gt;"",$C227*(1+'[1]asv | data'!$F$22/12)-$C227,0),"")</f>
        <v>0</v>
      </c>
      <c r="E228" s="27">
        <f>IFERROR(IF($B228&lt;&gt;"",($C227+$E$2+$D228)-($C227+$E$2+$D228)*(1-'[1]asv | data'!$F$26/12),0),"")</f>
        <v>0</v>
      </c>
      <c r="F228" s="26">
        <f>IFERROR(IF($B228&lt;&gt;"",($F227+$E$2+$G228)*(1-'[1]asv | data'!$F$26/12),0),"")</f>
        <v>0</v>
      </c>
      <c r="G228" s="27">
        <f>IFERROR(IF($B228&lt;&gt;"",$F227*(1+'[1]asv | data'!$B$30/12)-$F227,0),"")</f>
        <v>0</v>
      </c>
      <c r="H228" s="27">
        <f>IFERROR(IF($B228&lt;&gt;"",($F227+$E$2+$G228)-($F227+$E$2+$G228)*(1-'[1]asv | data'!$F$26/12),0),"")</f>
        <v>0</v>
      </c>
      <c r="I228" s="26">
        <f>IFERROR(IF($B228&lt;&gt;"",($I227+$E$2+$J228)*(1-'[1]asv | data'!$F$26/12),0),"")</f>
        <v>0</v>
      </c>
      <c r="J228" s="27">
        <f>IFERROR(IF($B228&lt;&gt;"",$I227*(1+'[1]asv | data'!$B$32/12)-$I227,0),"")</f>
        <v>0</v>
      </c>
      <c r="K228" s="27">
        <f>IFERROR(IF($B228&lt;&gt;"",($I227+$E$2+$J228)-($I227+$E$2+$J228)*(1-'[1]asv | data'!$F$26/12),0),"")</f>
        <v>0</v>
      </c>
      <c r="L228" s="26">
        <f>IFERROR(IF($B228&lt;&gt;"",($L227+$E$2+$M228)*(1-'[1]asv | data'!$F$26/12),0),"")</f>
        <v>0</v>
      </c>
      <c r="M228" s="27">
        <f>IFERROR(IF($B228&lt;&gt;"",$L227*(1+'[1]asv | data'!$B$34/12)-$L227,0),"")</f>
        <v>0</v>
      </c>
      <c r="N228" s="27">
        <f>IFERROR(IF($B228&lt;&gt;"",($L227+$E$2+$M228)-($L227+$E$2+$M228)*(1-'[1]asv | data'!$F$26/12),0),"")</f>
        <v>0</v>
      </c>
      <c r="O228" s="26" t="str">
        <f>IFERROR(IF(B228&lt;&gt;"",IF(Q227&gt;=$I$2,+O227+P228,+O227+'[1]asv | data'!$F$21+P228),""),"")</f>
        <v/>
      </c>
      <c r="P228" s="27" t="str">
        <f>IFERROR(IF($B228&lt;&gt;"",IF(Q228&gt;=$I$2,O227*(1+'[1]asv | simul'!$B$18/12)-O227,$O227*(1+'[1]asv | simul'!$B$18/12)-$O227),""),"")</f>
        <v/>
      </c>
      <c r="Q228" s="27">
        <f>IFERROR(IF(Q227+'[1]asv | data'!$F$21&gt;=$I$2,$I$2,+Q227+'[1]asv | data'!$F$21),"")</f>
        <v>22300</v>
      </c>
    </row>
    <row r="229" spans="2:17" ht="21" customHeight="1" x14ac:dyDescent="0.35">
      <c r="B229" s="36"/>
      <c r="C229" s="26">
        <f>IFERROR(IF($B229&lt;&gt;"",($C228+$E$2+$D229)*(1-'[1]asv | data'!$F$26/12),0),"")</f>
        <v>0</v>
      </c>
      <c r="D229" s="27">
        <f>IFERROR(IF($B229&lt;&gt;"",$C228*(1+'[1]asv | data'!$F$22/12)-$C228,0),"")</f>
        <v>0</v>
      </c>
      <c r="E229" s="27">
        <f>IFERROR(IF($B229&lt;&gt;"",($C228+$E$2+$D229)-($C228+$E$2+$D229)*(1-'[1]asv | data'!$F$26/12),0),"")</f>
        <v>0</v>
      </c>
      <c r="F229" s="26">
        <f>IFERROR(IF($B229&lt;&gt;"",($F228+$E$2+$G229)*(1-'[1]asv | data'!$F$26/12),0),"")</f>
        <v>0</v>
      </c>
      <c r="G229" s="27">
        <f>IFERROR(IF($B229&lt;&gt;"",$F228*(1+'[1]asv | data'!$B$30/12)-$F228,0),"")</f>
        <v>0</v>
      </c>
      <c r="H229" s="27">
        <f>IFERROR(IF($B229&lt;&gt;"",($F228+$E$2+$G229)-($F228+$E$2+$G229)*(1-'[1]asv | data'!$F$26/12),0),"")</f>
        <v>0</v>
      </c>
      <c r="I229" s="26">
        <f>IFERROR(IF($B229&lt;&gt;"",($I228+$E$2+$J229)*(1-'[1]asv | data'!$F$26/12),0),"")</f>
        <v>0</v>
      </c>
      <c r="J229" s="27">
        <f>IFERROR(IF($B229&lt;&gt;"",$I228*(1+'[1]asv | data'!$B$32/12)-$I228,0),"")</f>
        <v>0</v>
      </c>
      <c r="K229" s="27">
        <f>IFERROR(IF($B229&lt;&gt;"",($I228+$E$2+$J229)-($I228+$E$2+$J229)*(1-'[1]asv | data'!$F$26/12),0),"")</f>
        <v>0</v>
      </c>
      <c r="L229" s="26">
        <f>IFERROR(IF($B229&lt;&gt;"",($L228+$E$2+$M229)*(1-'[1]asv | data'!$F$26/12),0),"")</f>
        <v>0</v>
      </c>
      <c r="M229" s="27">
        <f>IFERROR(IF($B229&lt;&gt;"",$L228*(1+'[1]asv | data'!$B$34/12)-$L228,0),"")</f>
        <v>0</v>
      </c>
      <c r="N229" s="27">
        <f>IFERROR(IF($B229&lt;&gt;"",($L228+$E$2+$M229)-($L228+$E$2+$M229)*(1-'[1]asv | data'!$F$26/12),0),"")</f>
        <v>0</v>
      </c>
      <c r="O229" s="26" t="str">
        <f>IFERROR(IF(B229&lt;&gt;"",IF(Q228&gt;=$I$2,+O228+P229,+O228+'[1]asv | data'!$F$21+P229),""),"")</f>
        <v/>
      </c>
      <c r="P229" s="27" t="str">
        <f>IFERROR(IF($B229&lt;&gt;"",IF(Q229&gt;=$I$2,O228*(1+'[1]asv | simul'!$B$18/12)-O228,$O228*(1+'[1]asv | simul'!$B$18/12)-$O228),""),"")</f>
        <v/>
      </c>
      <c r="Q229" s="27">
        <f>IFERROR(IF(Q228+'[1]asv | data'!$F$21&gt;=$I$2,$I$2,+Q228+'[1]asv | data'!$F$21),"")</f>
        <v>22400</v>
      </c>
    </row>
    <row r="230" spans="2:17" ht="21" customHeight="1" x14ac:dyDescent="0.35">
      <c r="B230" s="36"/>
      <c r="C230" s="26">
        <f>IFERROR(IF($B230&lt;&gt;"",($C229+$E$2+$D230)*(1-'[1]asv | data'!$F$26/12),0),"")</f>
        <v>0</v>
      </c>
      <c r="D230" s="27">
        <f>IFERROR(IF($B230&lt;&gt;"",$C229*(1+'[1]asv | data'!$F$22/12)-$C229,0),"")</f>
        <v>0</v>
      </c>
      <c r="E230" s="27">
        <f>IFERROR(IF($B230&lt;&gt;"",($C229+$E$2+$D230)-($C229+$E$2+$D230)*(1-'[1]asv | data'!$F$26/12),0),"")</f>
        <v>0</v>
      </c>
      <c r="F230" s="26">
        <f>IFERROR(IF($B230&lt;&gt;"",($F229+$E$2+$G230)*(1-'[1]asv | data'!$F$26/12),0),"")</f>
        <v>0</v>
      </c>
      <c r="G230" s="27">
        <f>IFERROR(IF($B230&lt;&gt;"",$F229*(1+'[1]asv | data'!$B$30/12)-$F229,0),"")</f>
        <v>0</v>
      </c>
      <c r="H230" s="27">
        <f>IFERROR(IF($B230&lt;&gt;"",($F229+$E$2+$G230)-($F229+$E$2+$G230)*(1-'[1]asv | data'!$F$26/12),0),"")</f>
        <v>0</v>
      </c>
      <c r="I230" s="26">
        <f>IFERROR(IF($B230&lt;&gt;"",($I229+$E$2+$J230)*(1-'[1]asv | data'!$F$26/12),0),"")</f>
        <v>0</v>
      </c>
      <c r="J230" s="27">
        <f>IFERROR(IF($B230&lt;&gt;"",$I229*(1+'[1]asv | data'!$B$32/12)-$I229,0),"")</f>
        <v>0</v>
      </c>
      <c r="K230" s="27">
        <f>IFERROR(IF($B230&lt;&gt;"",($I229+$E$2+$J230)-($I229+$E$2+$J230)*(1-'[1]asv | data'!$F$26/12),0),"")</f>
        <v>0</v>
      </c>
      <c r="L230" s="26">
        <f>IFERROR(IF($B230&lt;&gt;"",($L229+$E$2+$M230)*(1-'[1]asv | data'!$F$26/12),0),"")</f>
        <v>0</v>
      </c>
      <c r="M230" s="27">
        <f>IFERROR(IF($B230&lt;&gt;"",$L229*(1+'[1]asv | data'!$B$34/12)-$L229,0),"")</f>
        <v>0</v>
      </c>
      <c r="N230" s="27">
        <f>IFERROR(IF($B230&lt;&gt;"",($L229+$E$2+$M230)-($L229+$E$2+$M230)*(1-'[1]asv | data'!$F$26/12),0),"")</f>
        <v>0</v>
      </c>
      <c r="O230" s="26" t="str">
        <f>IFERROR(IF(B230&lt;&gt;"",IF(Q229&gt;=$I$2,+O229+P230,+O229+'[1]asv | data'!$F$21+P230),""),"")</f>
        <v/>
      </c>
      <c r="P230" s="27" t="str">
        <f>IFERROR(IF($B230&lt;&gt;"",IF(Q230&gt;=$I$2,O229*(1+'[1]asv | simul'!$B$18/12)-O229,$O229*(1+'[1]asv | simul'!$B$18/12)-$O229),""),"")</f>
        <v/>
      </c>
      <c r="Q230" s="27">
        <f>IFERROR(IF(Q229+'[1]asv | data'!$F$21&gt;=$I$2,$I$2,+Q229+'[1]asv | data'!$F$21),"")</f>
        <v>22500</v>
      </c>
    </row>
    <row r="231" spans="2:17" ht="21" customHeight="1" x14ac:dyDescent="0.35">
      <c r="B231" s="36"/>
      <c r="C231" s="26">
        <f>IFERROR(IF($B231&lt;&gt;"",($C230+$E$2+$D231)*(1-'[1]asv | data'!$F$26/12),0),"")</f>
        <v>0</v>
      </c>
      <c r="D231" s="27">
        <f>IFERROR(IF($B231&lt;&gt;"",$C230*(1+'[1]asv | data'!$F$22/12)-$C230,0),"")</f>
        <v>0</v>
      </c>
      <c r="E231" s="27">
        <f>IFERROR(IF($B231&lt;&gt;"",($C230+$E$2+$D231)-($C230+$E$2+$D231)*(1-'[1]asv | data'!$F$26/12),0),"")</f>
        <v>0</v>
      </c>
      <c r="F231" s="26">
        <f>IFERROR(IF($B231&lt;&gt;"",($F230+$E$2+$G231)*(1-'[1]asv | data'!$F$26/12),0),"")</f>
        <v>0</v>
      </c>
      <c r="G231" s="27">
        <f>IFERROR(IF($B231&lt;&gt;"",$F230*(1+'[1]asv | data'!$B$30/12)-$F230,0),"")</f>
        <v>0</v>
      </c>
      <c r="H231" s="27">
        <f>IFERROR(IF($B231&lt;&gt;"",($F230+$E$2+$G231)-($F230+$E$2+$G231)*(1-'[1]asv | data'!$F$26/12),0),"")</f>
        <v>0</v>
      </c>
      <c r="I231" s="26">
        <f>IFERROR(IF($B231&lt;&gt;"",($I230+$E$2+$J231)*(1-'[1]asv | data'!$F$26/12),0),"")</f>
        <v>0</v>
      </c>
      <c r="J231" s="27">
        <f>IFERROR(IF($B231&lt;&gt;"",$I230*(1+'[1]asv | data'!$B$32/12)-$I230,0),"")</f>
        <v>0</v>
      </c>
      <c r="K231" s="27">
        <f>IFERROR(IF($B231&lt;&gt;"",($I230+$E$2+$J231)-($I230+$E$2+$J231)*(1-'[1]asv | data'!$F$26/12),0),"")</f>
        <v>0</v>
      </c>
      <c r="L231" s="26">
        <f>IFERROR(IF($B231&lt;&gt;"",($L230+$E$2+$M231)*(1-'[1]asv | data'!$F$26/12),0),"")</f>
        <v>0</v>
      </c>
      <c r="M231" s="27">
        <f>IFERROR(IF($B231&lt;&gt;"",$L230*(1+'[1]asv | data'!$B$34/12)-$L230,0),"")</f>
        <v>0</v>
      </c>
      <c r="N231" s="27">
        <f>IFERROR(IF($B231&lt;&gt;"",($L230+$E$2+$M231)-($L230+$E$2+$M231)*(1-'[1]asv | data'!$F$26/12),0),"")</f>
        <v>0</v>
      </c>
      <c r="O231" s="26" t="str">
        <f>IFERROR(IF(B231&lt;&gt;"",IF(Q230&gt;=$I$2,+O230+P231,+O230+'[1]asv | data'!$F$21+P231),""),"")</f>
        <v/>
      </c>
      <c r="P231" s="27" t="str">
        <f>IFERROR(IF($B231&lt;&gt;"",IF(Q231&gt;=$I$2,O230*(1+'[1]asv | simul'!$B$18/12)-O230,$O230*(1+'[1]asv | simul'!$B$18/12)-$O230),""),"")</f>
        <v/>
      </c>
      <c r="Q231" s="27">
        <f>IFERROR(IF(Q230+'[1]asv | data'!$F$21&gt;=$I$2,$I$2,+Q230+'[1]asv | data'!$F$21),"")</f>
        <v>22600</v>
      </c>
    </row>
    <row r="232" spans="2:17" ht="21" customHeight="1" x14ac:dyDescent="0.35">
      <c r="B232" s="36"/>
      <c r="C232" s="26">
        <f>IFERROR(IF($B232&lt;&gt;"",($C231+$E$2+$D232)*(1-'[1]asv | data'!$F$26/12),0),"")</f>
        <v>0</v>
      </c>
      <c r="D232" s="27">
        <f>IFERROR(IF($B232&lt;&gt;"",$C231*(1+'[1]asv | data'!$F$22/12)-$C231,0),"")</f>
        <v>0</v>
      </c>
      <c r="E232" s="27">
        <f>IFERROR(IF($B232&lt;&gt;"",($C231+$E$2+$D232)-($C231+$E$2+$D232)*(1-'[1]asv | data'!$F$26/12),0),"")</f>
        <v>0</v>
      </c>
      <c r="F232" s="26">
        <f>IFERROR(IF($B232&lt;&gt;"",($F231+$E$2+$G232)*(1-'[1]asv | data'!$F$26/12),0),"")</f>
        <v>0</v>
      </c>
      <c r="G232" s="27">
        <f>IFERROR(IF($B232&lt;&gt;"",$F231*(1+'[1]asv | data'!$B$30/12)-$F231,0),"")</f>
        <v>0</v>
      </c>
      <c r="H232" s="27">
        <f>IFERROR(IF($B232&lt;&gt;"",($F231+$E$2+$G232)-($F231+$E$2+$G232)*(1-'[1]asv | data'!$F$26/12),0),"")</f>
        <v>0</v>
      </c>
      <c r="I232" s="26">
        <f>IFERROR(IF($B232&lt;&gt;"",($I231+$E$2+$J232)*(1-'[1]asv | data'!$F$26/12),0),"")</f>
        <v>0</v>
      </c>
      <c r="J232" s="27">
        <f>IFERROR(IF($B232&lt;&gt;"",$I231*(1+'[1]asv | data'!$B$32/12)-$I231,0),"")</f>
        <v>0</v>
      </c>
      <c r="K232" s="27">
        <f>IFERROR(IF($B232&lt;&gt;"",($I231+$E$2+$J232)-($I231+$E$2+$J232)*(1-'[1]asv | data'!$F$26/12),0),"")</f>
        <v>0</v>
      </c>
      <c r="L232" s="26">
        <f>IFERROR(IF($B232&lt;&gt;"",($L231+$E$2+$M232)*(1-'[1]asv | data'!$F$26/12),0),"")</f>
        <v>0</v>
      </c>
      <c r="M232" s="27">
        <f>IFERROR(IF($B232&lt;&gt;"",$L231*(1+'[1]asv | data'!$B$34/12)-$L231,0),"")</f>
        <v>0</v>
      </c>
      <c r="N232" s="27">
        <f>IFERROR(IF($B232&lt;&gt;"",($L231+$E$2+$M232)-($L231+$E$2+$M232)*(1-'[1]asv | data'!$F$26/12),0),"")</f>
        <v>0</v>
      </c>
      <c r="O232" s="26" t="str">
        <f>IFERROR(IF(B232&lt;&gt;"",IF(Q231&gt;=$I$2,+O231+P232,+O231+'[1]asv | data'!$F$21+P232),""),"")</f>
        <v/>
      </c>
      <c r="P232" s="27" t="str">
        <f>IFERROR(IF($B232&lt;&gt;"",IF(Q232&gt;=$I$2,O231*(1+'[1]asv | simul'!$B$18/12)-O231,$O231*(1+'[1]asv | simul'!$B$18/12)-$O231),""),"")</f>
        <v/>
      </c>
      <c r="Q232" s="27">
        <f>IFERROR(IF(Q231+'[1]asv | data'!$F$21&gt;=$I$2,$I$2,+Q231+'[1]asv | data'!$F$21),"")</f>
        <v>22700</v>
      </c>
    </row>
    <row r="233" spans="2:17" ht="21" customHeight="1" x14ac:dyDescent="0.35">
      <c r="B233" s="36"/>
      <c r="C233" s="26">
        <f>IFERROR(IF($B233&lt;&gt;"",($C232+$E$2+$D233)*(1-'[1]asv | data'!$F$26/12),0),"")</f>
        <v>0</v>
      </c>
      <c r="D233" s="27">
        <f>IFERROR(IF($B233&lt;&gt;"",$C232*(1+'[1]asv | data'!$F$22/12)-$C232,0),"")</f>
        <v>0</v>
      </c>
      <c r="E233" s="27">
        <f>IFERROR(IF($B233&lt;&gt;"",($C232+$E$2+$D233)-($C232+$E$2+$D233)*(1-'[1]asv | data'!$F$26/12),0),"")</f>
        <v>0</v>
      </c>
      <c r="F233" s="26">
        <f>IFERROR(IF($B233&lt;&gt;"",($F232+$E$2+$G233)*(1-'[1]asv | data'!$F$26/12),0),"")</f>
        <v>0</v>
      </c>
      <c r="G233" s="27">
        <f>IFERROR(IF($B233&lt;&gt;"",$F232*(1+'[1]asv | data'!$B$30/12)-$F232,0),"")</f>
        <v>0</v>
      </c>
      <c r="H233" s="27">
        <f>IFERROR(IF($B233&lt;&gt;"",($F232+$E$2+$G233)-($F232+$E$2+$G233)*(1-'[1]asv | data'!$F$26/12),0),"")</f>
        <v>0</v>
      </c>
      <c r="I233" s="26">
        <f>IFERROR(IF($B233&lt;&gt;"",($I232+$E$2+$J233)*(1-'[1]asv | data'!$F$26/12),0),"")</f>
        <v>0</v>
      </c>
      <c r="J233" s="27">
        <f>IFERROR(IF($B233&lt;&gt;"",$I232*(1+'[1]asv | data'!$B$32/12)-$I232,0),"")</f>
        <v>0</v>
      </c>
      <c r="K233" s="27">
        <f>IFERROR(IF($B233&lt;&gt;"",($I232+$E$2+$J233)-($I232+$E$2+$J233)*(1-'[1]asv | data'!$F$26/12),0),"")</f>
        <v>0</v>
      </c>
      <c r="L233" s="26">
        <f>IFERROR(IF($B233&lt;&gt;"",($L232+$E$2+$M233)*(1-'[1]asv | data'!$F$26/12),0),"")</f>
        <v>0</v>
      </c>
      <c r="M233" s="27">
        <f>IFERROR(IF($B233&lt;&gt;"",$L232*(1+'[1]asv | data'!$B$34/12)-$L232,0),"")</f>
        <v>0</v>
      </c>
      <c r="N233" s="27">
        <f>IFERROR(IF($B233&lt;&gt;"",($L232+$E$2+$M233)-($L232+$E$2+$M233)*(1-'[1]asv | data'!$F$26/12),0),"")</f>
        <v>0</v>
      </c>
      <c r="O233" s="26" t="str">
        <f>IFERROR(IF(B233&lt;&gt;"",IF(Q232&gt;=$I$2,+O232+P233,+O232+'[1]asv | data'!$F$21+P233),""),"")</f>
        <v/>
      </c>
      <c r="P233" s="27" t="str">
        <f>IFERROR(IF($B233&lt;&gt;"",IF(Q233&gt;=$I$2,O232*(1+'[1]asv | simul'!$B$18/12)-O232,$O232*(1+'[1]asv | simul'!$B$18/12)-$O232),""),"")</f>
        <v/>
      </c>
      <c r="Q233" s="27">
        <f>IFERROR(IF(Q232+'[1]asv | data'!$F$21&gt;=$I$2,$I$2,+Q232+'[1]asv | data'!$F$21),"")</f>
        <v>22800</v>
      </c>
    </row>
    <row r="234" spans="2:17" ht="21" customHeight="1" x14ac:dyDescent="0.35">
      <c r="B234" s="36"/>
      <c r="C234" s="26">
        <f>IFERROR(IF($B234&lt;&gt;"",($C233+$E$2+$D234)*(1-'[1]asv | data'!$F$26/12),0),"")</f>
        <v>0</v>
      </c>
      <c r="D234" s="27">
        <f>IFERROR(IF($B234&lt;&gt;"",$C233*(1+'[1]asv | data'!$F$22/12)-$C233,0),"")</f>
        <v>0</v>
      </c>
      <c r="E234" s="27">
        <f>IFERROR(IF($B234&lt;&gt;"",($C233+$E$2+$D234)-($C233+$E$2+$D234)*(1-'[1]asv | data'!$F$26/12),0),"")</f>
        <v>0</v>
      </c>
      <c r="F234" s="26">
        <f>IFERROR(IF($B234&lt;&gt;"",($F233+$E$2+$G234)*(1-'[1]asv | data'!$F$26/12),0),"")</f>
        <v>0</v>
      </c>
      <c r="G234" s="27">
        <f>IFERROR(IF($B234&lt;&gt;"",$F233*(1+'[1]asv | data'!$B$30/12)-$F233,0),"")</f>
        <v>0</v>
      </c>
      <c r="H234" s="27">
        <f>IFERROR(IF($B234&lt;&gt;"",($F233+$E$2+$G234)-($F233+$E$2+$G234)*(1-'[1]asv | data'!$F$26/12),0),"")</f>
        <v>0</v>
      </c>
      <c r="I234" s="26">
        <f>IFERROR(IF($B234&lt;&gt;"",($I233+$E$2+$J234)*(1-'[1]asv | data'!$F$26/12),0),"")</f>
        <v>0</v>
      </c>
      <c r="J234" s="27">
        <f>IFERROR(IF($B234&lt;&gt;"",$I233*(1+'[1]asv | data'!$B$32/12)-$I233,0),"")</f>
        <v>0</v>
      </c>
      <c r="K234" s="27">
        <f>IFERROR(IF($B234&lt;&gt;"",($I233+$E$2+$J234)-($I233+$E$2+$J234)*(1-'[1]asv | data'!$F$26/12),0),"")</f>
        <v>0</v>
      </c>
      <c r="L234" s="26">
        <f>IFERROR(IF($B234&lt;&gt;"",($L233+$E$2+$M234)*(1-'[1]asv | data'!$F$26/12),0),"")</f>
        <v>0</v>
      </c>
      <c r="M234" s="27">
        <f>IFERROR(IF($B234&lt;&gt;"",$L233*(1+'[1]asv | data'!$B$34/12)-$L233,0),"")</f>
        <v>0</v>
      </c>
      <c r="N234" s="27">
        <f>IFERROR(IF($B234&lt;&gt;"",($L233+$E$2+$M234)-($L233+$E$2+$M234)*(1-'[1]asv | data'!$F$26/12),0),"")</f>
        <v>0</v>
      </c>
      <c r="O234" s="26" t="str">
        <f>IFERROR(IF(B234&lt;&gt;"",IF(Q233&gt;=$I$2,+O233+P234,+O233+'[1]asv | data'!$F$21+P234),""),"")</f>
        <v/>
      </c>
      <c r="P234" s="27" t="str">
        <f>IFERROR(IF($B234&lt;&gt;"",IF(Q234&gt;=$I$2,O233*(1+'[1]asv | simul'!$B$18/12)-O233,$O233*(1+'[1]asv | simul'!$B$18/12)-$O233),""),"")</f>
        <v/>
      </c>
      <c r="Q234" s="27">
        <f>IFERROR(IF(Q233+'[1]asv | data'!$F$21&gt;=$I$2,$I$2,+Q233+'[1]asv | data'!$F$21),"")</f>
        <v>22900</v>
      </c>
    </row>
    <row r="235" spans="2:17" ht="21" customHeight="1" x14ac:dyDescent="0.35">
      <c r="B235" s="36"/>
      <c r="C235" s="26">
        <f>IFERROR(IF($B235&lt;&gt;"",($C234+$E$2+$D235)*(1-'[1]asv | data'!$F$26/12),0),"")</f>
        <v>0</v>
      </c>
      <c r="D235" s="27">
        <f>IFERROR(IF($B235&lt;&gt;"",$C234*(1+'[1]asv | data'!$F$22/12)-$C234,0),"")</f>
        <v>0</v>
      </c>
      <c r="E235" s="27">
        <f>IFERROR(IF($B235&lt;&gt;"",($C234+$E$2+$D235)-($C234+$E$2+$D235)*(1-'[1]asv | data'!$F$26/12),0),"")</f>
        <v>0</v>
      </c>
      <c r="F235" s="26">
        <f>IFERROR(IF($B235&lt;&gt;"",($F234+$E$2+$G235)*(1-'[1]asv | data'!$F$26/12),0),"")</f>
        <v>0</v>
      </c>
      <c r="G235" s="27">
        <f>IFERROR(IF($B235&lt;&gt;"",$F234*(1+'[1]asv | data'!$B$30/12)-$F234,0),"")</f>
        <v>0</v>
      </c>
      <c r="H235" s="27">
        <f>IFERROR(IF($B235&lt;&gt;"",($F234+$E$2+$G235)-($F234+$E$2+$G235)*(1-'[1]asv | data'!$F$26/12),0),"")</f>
        <v>0</v>
      </c>
      <c r="I235" s="26">
        <f>IFERROR(IF($B235&lt;&gt;"",($I234+$E$2+$J235)*(1-'[1]asv | data'!$F$26/12),0),"")</f>
        <v>0</v>
      </c>
      <c r="J235" s="27">
        <f>IFERROR(IF($B235&lt;&gt;"",$I234*(1+'[1]asv | data'!$B$32/12)-$I234,0),"")</f>
        <v>0</v>
      </c>
      <c r="K235" s="27">
        <f>IFERROR(IF($B235&lt;&gt;"",($I234+$E$2+$J235)-($I234+$E$2+$J235)*(1-'[1]asv | data'!$F$26/12),0),"")</f>
        <v>0</v>
      </c>
      <c r="L235" s="26">
        <f>IFERROR(IF($B235&lt;&gt;"",($L234+$E$2+$M235)*(1-'[1]asv | data'!$F$26/12),0),"")</f>
        <v>0</v>
      </c>
      <c r="M235" s="27">
        <f>IFERROR(IF($B235&lt;&gt;"",$L234*(1+'[1]asv | data'!$B$34/12)-$L234,0),"")</f>
        <v>0</v>
      </c>
      <c r="N235" s="27">
        <f>IFERROR(IF($B235&lt;&gt;"",($L234+$E$2+$M235)-($L234+$E$2+$M235)*(1-'[1]asv | data'!$F$26/12),0),"")</f>
        <v>0</v>
      </c>
      <c r="O235" s="26" t="str">
        <f>IFERROR(IF(B235&lt;&gt;"",IF(Q234&gt;=$I$2,+O234+P235,+O234+'[1]asv | data'!$F$21+P235),""),"")</f>
        <v/>
      </c>
      <c r="P235" s="27" t="str">
        <f>IFERROR(IF($B235&lt;&gt;"",IF(Q235&gt;=$I$2,O234*(1+'[1]asv | simul'!$B$18/12)-O234,$O234*(1+'[1]asv | simul'!$B$18/12)-$O234),""),"")</f>
        <v/>
      </c>
      <c r="Q235" s="27">
        <f>IFERROR(IF(Q234+'[1]asv | data'!$F$21&gt;=$I$2,$I$2,+Q234+'[1]asv | data'!$F$21),"")</f>
        <v>22950</v>
      </c>
    </row>
    <row r="236" spans="2:17" ht="21" customHeight="1" x14ac:dyDescent="0.35">
      <c r="B236" s="36"/>
      <c r="C236" s="26">
        <f>IFERROR(IF($B236&lt;&gt;"",($C235+$E$2+$D236)*(1-'[1]asv | data'!$F$26/12),0),"")</f>
        <v>0</v>
      </c>
      <c r="D236" s="27">
        <f>IFERROR(IF($B236&lt;&gt;"",$C235*(1+'[1]asv | data'!$F$22/12)-$C235,0),"")</f>
        <v>0</v>
      </c>
      <c r="E236" s="27">
        <f>IFERROR(IF($B236&lt;&gt;"",($C235+$E$2+$D236)-($C235+$E$2+$D236)*(1-'[1]asv | data'!$F$26/12),0),"")</f>
        <v>0</v>
      </c>
      <c r="F236" s="26">
        <f>IFERROR(IF($B236&lt;&gt;"",($F235+$E$2+$G236)*(1-'[1]asv | data'!$F$26/12),0),"")</f>
        <v>0</v>
      </c>
      <c r="G236" s="27">
        <f>IFERROR(IF($B236&lt;&gt;"",$F235*(1+'[1]asv | data'!$B$30/12)-$F235,0),"")</f>
        <v>0</v>
      </c>
      <c r="H236" s="27">
        <f>IFERROR(IF($B236&lt;&gt;"",($F235+$E$2+$G236)-($F235+$E$2+$G236)*(1-'[1]asv | data'!$F$26/12),0),"")</f>
        <v>0</v>
      </c>
      <c r="I236" s="26">
        <f>IFERROR(IF($B236&lt;&gt;"",($I235+$E$2+$J236)*(1-'[1]asv | data'!$F$26/12),0),"")</f>
        <v>0</v>
      </c>
      <c r="J236" s="27">
        <f>IFERROR(IF($B236&lt;&gt;"",$I235*(1+'[1]asv | data'!$B$32/12)-$I235,0),"")</f>
        <v>0</v>
      </c>
      <c r="K236" s="27">
        <f>IFERROR(IF($B236&lt;&gt;"",($I235+$E$2+$J236)-($I235+$E$2+$J236)*(1-'[1]asv | data'!$F$26/12),0),"")</f>
        <v>0</v>
      </c>
      <c r="L236" s="26">
        <f>IFERROR(IF($B236&lt;&gt;"",($L235+$E$2+$M236)*(1-'[1]asv | data'!$F$26/12),0),"")</f>
        <v>0</v>
      </c>
      <c r="M236" s="27">
        <f>IFERROR(IF($B236&lt;&gt;"",$L235*(1+'[1]asv | data'!$B$34/12)-$L235,0),"")</f>
        <v>0</v>
      </c>
      <c r="N236" s="27">
        <f>IFERROR(IF($B236&lt;&gt;"",($L235+$E$2+$M236)-($L235+$E$2+$M236)*(1-'[1]asv | data'!$F$26/12),0),"")</f>
        <v>0</v>
      </c>
      <c r="O236" s="26" t="str">
        <f>IFERROR(IF(B236&lt;&gt;"",IF(Q235&gt;=$I$2,+O235+P236,+O235+'[1]asv | data'!$F$21+P236),""),"")</f>
        <v/>
      </c>
      <c r="P236" s="27" t="str">
        <f>IFERROR(IF($B236&lt;&gt;"",IF(Q236&gt;=$I$2,O235*(1+'[1]asv | simul'!$B$18/12)-O235,$O235*(1+'[1]asv | simul'!$B$18/12)-$O235),""),"")</f>
        <v/>
      </c>
      <c r="Q236" s="27">
        <f>IFERROR(IF(Q235+'[1]asv | data'!$F$21&gt;=$I$2,$I$2,+Q235+'[1]asv | data'!$F$21),"")</f>
        <v>22950</v>
      </c>
    </row>
    <row r="237" spans="2:17" ht="21" customHeight="1" x14ac:dyDescent="0.35">
      <c r="B237" s="36"/>
      <c r="C237" s="26">
        <f>IFERROR(IF($B237&lt;&gt;"",($C236+$E$2+$D237)*(1-'[1]asv | data'!$F$26/12),0),"")</f>
        <v>0</v>
      </c>
      <c r="D237" s="27">
        <f>IFERROR(IF($B237&lt;&gt;"",$C236*(1+'[1]asv | data'!$F$22/12)-$C236,0),"")</f>
        <v>0</v>
      </c>
      <c r="E237" s="27">
        <f>IFERROR(IF($B237&lt;&gt;"",($C236+$E$2+$D237)-($C236+$E$2+$D237)*(1-'[1]asv | data'!$F$26/12),0),"")</f>
        <v>0</v>
      </c>
      <c r="F237" s="26">
        <f>IFERROR(IF($B237&lt;&gt;"",($F236+$E$2+$G237)*(1-'[1]asv | data'!$F$26/12),0),"")</f>
        <v>0</v>
      </c>
      <c r="G237" s="27">
        <f>IFERROR(IF($B237&lt;&gt;"",$F236*(1+'[1]asv | data'!$B$30/12)-$F236,0),"")</f>
        <v>0</v>
      </c>
      <c r="H237" s="27">
        <f>IFERROR(IF($B237&lt;&gt;"",($F236+$E$2+$G237)-($F236+$E$2+$G237)*(1-'[1]asv | data'!$F$26/12),0),"")</f>
        <v>0</v>
      </c>
      <c r="I237" s="26">
        <f>IFERROR(IF($B237&lt;&gt;"",($I236+$E$2+$J237)*(1-'[1]asv | data'!$F$26/12),0),"")</f>
        <v>0</v>
      </c>
      <c r="J237" s="27">
        <f>IFERROR(IF($B237&lt;&gt;"",$I236*(1+'[1]asv | data'!$B$32/12)-$I236,0),"")</f>
        <v>0</v>
      </c>
      <c r="K237" s="27">
        <f>IFERROR(IF($B237&lt;&gt;"",($I236+$E$2+$J237)-($I236+$E$2+$J237)*(1-'[1]asv | data'!$F$26/12),0),"")</f>
        <v>0</v>
      </c>
      <c r="L237" s="26">
        <f>IFERROR(IF($B237&lt;&gt;"",($L236+$E$2+$M237)*(1-'[1]asv | data'!$F$26/12),0),"")</f>
        <v>0</v>
      </c>
      <c r="M237" s="27">
        <f>IFERROR(IF($B237&lt;&gt;"",$L236*(1+'[1]asv | data'!$B$34/12)-$L236,0),"")</f>
        <v>0</v>
      </c>
      <c r="N237" s="27">
        <f>IFERROR(IF($B237&lt;&gt;"",($L236+$E$2+$M237)-($L236+$E$2+$M237)*(1-'[1]asv | data'!$F$26/12),0),"")</f>
        <v>0</v>
      </c>
      <c r="O237" s="26" t="str">
        <f>IFERROR(IF(B237&lt;&gt;"",IF(Q236&gt;=$I$2,+O236+P237,+O236+'[1]asv | data'!$F$21+P237),""),"")</f>
        <v/>
      </c>
      <c r="P237" s="27" t="str">
        <f>IFERROR(IF($B237&lt;&gt;"",IF(Q237&gt;=$I$2,O236*(1+'[1]asv | simul'!$B$18/12)-O236,$O236*(1+'[1]asv | simul'!$B$18/12)-$O236),""),"")</f>
        <v/>
      </c>
      <c r="Q237" s="27">
        <f>IFERROR(IF(Q236+'[1]asv | data'!$F$21&gt;=$I$2,$I$2,+Q236+'[1]asv | data'!$F$21),"")</f>
        <v>22950</v>
      </c>
    </row>
    <row r="238" spans="2:17" ht="21" customHeight="1" x14ac:dyDescent="0.35">
      <c r="B238" s="36"/>
      <c r="C238" s="26">
        <f>IFERROR(IF($B238&lt;&gt;"",($C237+$E$2+$D238)*(1-'[1]asv | data'!$F$26/12),0),"")</f>
        <v>0</v>
      </c>
      <c r="D238" s="27">
        <f>IFERROR(IF($B238&lt;&gt;"",$C237*(1+'[1]asv | data'!$F$22/12)-$C237,0),"")</f>
        <v>0</v>
      </c>
      <c r="E238" s="27">
        <f>IFERROR(IF($B238&lt;&gt;"",($C237+$E$2+$D238)-($C237+$E$2+$D238)*(1-'[1]asv | data'!$F$26/12),0),"")</f>
        <v>0</v>
      </c>
      <c r="F238" s="26">
        <f>IFERROR(IF($B238&lt;&gt;"",($F237+$E$2+$G238)*(1-'[1]asv | data'!$F$26/12),0),"")</f>
        <v>0</v>
      </c>
      <c r="G238" s="27">
        <f>IFERROR(IF($B238&lt;&gt;"",$F237*(1+'[1]asv | data'!$B$30/12)-$F237,0),"")</f>
        <v>0</v>
      </c>
      <c r="H238" s="27">
        <f>IFERROR(IF($B238&lt;&gt;"",($F237+$E$2+$G238)-($F237+$E$2+$G238)*(1-'[1]asv | data'!$F$26/12),0),"")</f>
        <v>0</v>
      </c>
      <c r="I238" s="26">
        <f>IFERROR(IF($B238&lt;&gt;"",($I237+$E$2+$J238)*(1-'[1]asv | data'!$F$26/12),0),"")</f>
        <v>0</v>
      </c>
      <c r="J238" s="27">
        <f>IFERROR(IF($B238&lt;&gt;"",$I237*(1+'[1]asv | data'!$B$32/12)-$I237,0),"")</f>
        <v>0</v>
      </c>
      <c r="K238" s="27">
        <f>IFERROR(IF($B238&lt;&gt;"",($I237+$E$2+$J238)-($I237+$E$2+$J238)*(1-'[1]asv | data'!$F$26/12),0),"")</f>
        <v>0</v>
      </c>
      <c r="L238" s="26">
        <f>IFERROR(IF($B238&lt;&gt;"",($L237+$E$2+$M238)*(1-'[1]asv | data'!$F$26/12),0),"")</f>
        <v>0</v>
      </c>
      <c r="M238" s="27">
        <f>IFERROR(IF($B238&lt;&gt;"",$L237*(1+'[1]asv | data'!$B$34/12)-$L237,0),"")</f>
        <v>0</v>
      </c>
      <c r="N238" s="27">
        <f>IFERROR(IF($B238&lt;&gt;"",($L237+$E$2+$M238)-($L237+$E$2+$M238)*(1-'[1]asv | data'!$F$26/12),0),"")</f>
        <v>0</v>
      </c>
      <c r="O238" s="26" t="str">
        <f>IFERROR(IF(B238&lt;&gt;"",IF(Q237&gt;=$I$2,+O237+P238,+O237+'[1]asv | data'!$F$21+P238),""),"")</f>
        <v/>
      </c>
      <c r="P238" s="27" t="str">
        <f>IFERROR(IF($B238&lt;&gt;"",IF(Q238&gt;=$I$2,O237*(1+'[1]asv | simul'!$B$18/12)-O237,$O237*(1+'[1]asv | simul'!$B$18/12)-$O237),""),"")</f>
        <v/>
      </c>
      <c r="Q238" s="27">
        <f>IFERROR(IF(Q237+'[1]asv | data'!$F$21&gt;=$I$2,$I$2,+Q237+'[1]asv | data'!$F$21),"")</f>
        <v>22950</v>
      </c>
    </row>
    <row r="239" spans="2:17" ht="21" customHeight="1" x14ac:dyDescent="0.35">
      <c r="B239" s="36"/>
      <c r="C239" s="26">
        <f>IFERROR(IF($B239&lt;&gt;"",($C238+$E$2+$D239)*(1-'[1]asv | data'!$F$26/12),0),"")</f>
        <v>0</v>
      </c>
      <c r="D239" s="27">
        <f>IFERROR(IF($B239&lt;&gt;"",$C238*(1+'[1]asv | data'!$F$22/12)-$C238,0),"")</f>
        <v>0</v>
      </c>
      <c r="E239" s="27">
        <f>IFERROR(IF($B239&lt;&gt;"",($C238+$E$2+$D239)-($C238+$E$2+$D239)*(1-'[1]asv | data'!$F$26/12),0),"")</f>
        <v>0</v>
      </c>
      <c r="F239" s="26">
        <f>IFERROR(IF($B239&lt;&gt;"",($F238+$E$2+$G239)*(1-'[1]asv | data'!$F$26/12),0),"")</f>
        <v>0</v>
      </c>
      <c r="G239" s="27">
        <f>IFERROR(IF($B239&lt;&gt;"",$F238*(1+'[1]asv | data'!$B$30/12)-$F238,0),"")</f>
        <v>0</v>
      </c>
      <c r="H239" s="27">
        <f>IFERROR(IF($B239&lt;&gt;"",($F238+$E$2+$G239)-($F238+$E$2+$G239)*(1-'[1]asv | data'!$F$26/12),0),"")</f>
        <v>0</v>
      </c>
      <c r="I239" s="26">
        <f>IFERROR(IF($B239&lt;&gt;"",($I238+$E$2+$J239)*(1-'[1]asv | data'!$F$26/12),0),"")</f>
        <v>0</v>
      </c>
      <c r="J239" s="27">
        <f>IFERROR(IF($B239&lt;&gt;"",$I238*(1+'[1]asv | data'!$B$32/12)-$I238,0),"")</f>
        <v>0</v>
      </c>
      <c r="K239" s="27">
        <f>IFERROR(IF($B239&lt;&gt;"",($I238+$E$2+$J239)-($I238+$E$2+$J239)*(1-'[1]asv | data'!$F$26/12),0),"")</f>
        <v>0</v>
      </c>
      <c r="L239" s="26">
        <f>IFERROR(IF($B239&lt;&gt;"",($L238+$E$2+$M239)*(1-'[1]asv | data'!$F$26/12),0),"")</f>
        <v>0</v>
      </c>
      <c r="M239" s="27">
        <f>IFERROR(IF($B239&lt;&gt;"",$L238*(1+'[1]asv | data'!$B$34/12)-$L238,0),"")</f>
        <v>0</v>
      </c>
      <c r="N239" s="27">
        <f>IFERROR(IF($B239&lt;&gt;"",($L238+$E$2+$M239)-($L238+$E$2+$M239)*(1-'[1]asv | data'!$F$26/12),0),"")</f>
        <v>0</v>
      </c>
      <c r="O239" s="26" t="str">
        <f>IFERROR(IF(B239&lt;&gt;"",IF(Q238&gt;=$I$2,+O238+P239,+O238+'[1]asv | data'!$F$21+P239),""),"")</f>
        <v/>
      </c>
      <c r="P239" s="27" t="str">
        <f>IFERROR(IF($B239&lt;&gt;"",IF(Q239&gt;=$I$2,O238*(1+'[1]asv | simul'!$B$18/12)-O238,$O238*(1+'[1]asv | simul'!$B$18/12)-$O238),""),"")</f>
        <v/>
      </c>
      <c r="Q239" s="27">
        <f>IFERROR(IF(Q238+'[1]asv | data'!$F$21&gt;=$I$2,$I$2,+Q238+'[1]asv | data'!$F$21),"")</f>
        <v>22950</v>
      </c>
    </row>
    <row r="240" spans="2:17" ht="21" customHeight="1" x14ac:dyDescent="0.35">
      <c r="B240" s="36"/>
      <c r="C240" s="26">
        <f>IFERROR(IF($B240&lt;&gt;"",($C239+$E$2+$D240)*(1-'[1]asv | data'!$F$26/12),0),"")</f>
        <v>0</v>
      </c>
      <c r="D240" s="27">
        <f>IFERROR(IF($B240&lt;&gt;"",$C239*(1+'[1]asv | data'!$F$22/12)-$C239,0),"")</f>
        <v>0</v>
      </c>
      <c r="E240" s="27">
        <f>IFERROR(IF($B240&lt;&gt;"",($C239+$E$2+$D240)-($C239+$E$2+$D240)*(1-'[1]asv | data'!$F$26/12),0),"")</f>
        <v>0</v>
      </c>
      <c r="F240" s="26">
        <f>IFERROR(IF($B240&lt;&gt;"",($F239+$E$2+$G240)*(1-'[1]asv | data'!$F$26/12),0),"")</f>
        <v>0</v>
      </c>
      <c r="G240" s="27">
        <f>IFERROR(IF($B240&lt;&gt;"",$F239*(1+'[1]asv | data'!$B$30/12)-$F239,0),"")</f>
        <v>0</v>
      </c>
      <c r="H240" s="27">
        <f>IFERROR(IF($B240&lt;&gt;"",($F239+$E$2+$G240)-($F239+$E$2+$G240)*(1-'[1]asv | data'!$F$26/12),0),"")</f>
        <v>0</v>
      </c>
      <c r="I240" s="26">
        <f>IFERROR(IF($B240&lt;&gt;"",($I239+$E$2+$J240)*(1-'[1]asv | data'!$F$26/12),0),"")</f>
        <v>0</v>
      </c>
      <c r="J240" s="27">
        <f>IFERROR(IF($B240&lt;&gt;"",$I239*(1+'[1]asv | data'!$B$32/12)-$I239,0),"")</f>
        <v>0</v>
      </c>
      <c r="K240" s="27">
        <f>IFERROR(IF($B240&lt;&gt;"",($I239+$E$2+$J240)-($I239+$E$2+$J240)*(1-'[1]asv | data'!$F$26/12),0),"")</f>
        <v>0</v>
      </c>
      <c r="L240" s="26">
        <f>IFERROR(IF($B240&lt;&gt;"",($L239+$E$2+$M240)*(1-'[1]asv | data'!$F$26/12),0),"")</f>
        <v>0</v>
      </c>
      <c r="M240" s="27">
        <f>IFERROR(IF($B240&lt;&gt;"",$L239*(1+'[1]asv | data'!$B$34/12)-$L239,0),"")</f>
        <v>0</v>
      </c>
      <c r="N240" s="27">
        <f>IFERROR(IF($B240&lt;&gt;"",($L239+$E$2+$M240)-($L239+$E$2+$M240)*(1-'[1]asv | data'!$F$26/12),0),"")</f>
        <v>0</v>
      </c>
      <c r="O240" s="26" t="str">
        <f>IFERROR(IF(B240&lt;&gt;"",IF(Q239&gt;=$I$2,+O239+P240,+O239+'[1]asv | data'!$F$21+P240),""),"")</f>
        <v/>
      </c>
      <c r="P240" s="27" t="str">
        <f>IFERROR(IF($B240&lt;&gt;"",IF(Q240&gt;=$I$2,O239*(1+'[1]asv | simul'!$B$18/12)-O239,$O239*(1+'[1]asv | simul'!$B$18/12)-$O239),""),"")</f>
        <v/>
      </c>
      <c r="Q240" s="27">
        <f>IFERROR(IF(Q239+'[1]asv | data'!$F$21&gt;=$I$2,$I$2,+Q239+'[1]asv | data'!$F$21),"")</f>
        <v>22950</v>
      </c>
    </row>
    <row r="241" spans="2:17" ht="21" customHeight="1" x14ac:dyDescent="0.35">
      <c r="B241" s="36"/>
      <c r="C241" s="26">
        <f>IFERROR(IF($B241&lt;&gt;"",($C240+$E$2+$D241)*(1-'[1]asv | data'!$F$26/12),0),"")</f>
        <v>0</v>
      </c>
      <c r="D241" s="27">
        <f>IFERROR(IF($B241&lt;&gt;"",$C240*(1+'[1]asv | data'!$F$22/12)-$C240,0),"")</f>
        <v>0</v>
      </c>
      <c r="E241" s="27">
        <f>IFERROR(IF($B241&lt;&gt;"",($C240+$E$2+$D241)-($C240+$E$2+$D241)*(1-'[1]asv | data'!$F$26/12),0),"")</f>
        <v>0</v>
      </c>
      <c r="F241" s="26">
        <f>IFERROR(IF($B241&lt;&gt;"",($F240+$E$2+$G241)*(1-'[1]asv | data'!$F$26/12),0),"")</f>
        <v>0</v>
      </c>
      <c r="G241" s="27">
        <f>IFERROR(IF($B241&lt;&gt;"",$F240*(1+'[1]asv | data'!$B$30/12)-$F240,0),"")</f>
        <v>0</v>
      </c>
      <c r="H241" s="27">
        <f>IFERROR(IF($B241&lt;&gt;"",($F240+$E$2+$G241)-($F240+$E$2+$G241)*(1-'[1]asv | data'!$F$26/12),0),"")</f>
        <v>0</v>
      </c>
      <c r="I241" s="26">
        <f>IFERROR(IF($B241&lt;&gt;"",($I240+$E$2+$J241)*(1-'[1]asv | data'!$F$26/12),0),"")</f>
        <v>0</v>
      </c>
      <c r="J241" s="27">
        <f>IFERROR(IF($B241&lt;&gt;"",$I240*(1+'[1]asv | data'!$B$32/12)-$I240,0),"")</f>
        <v>0</v>
      </c>
      <c r="K241" s="27">
        <f>IFERROR(IF($B241&lt;&gt;"",($I240+$E$2+$J241)-($I240+$E$2+$J241)*(1-'[1]asv | data'!$F$26/12),0),"")</f>
        <v>0</v>
      </c>
      <c r="L241" s="26">
        <f>IFERROR(IF($B241&lt;&gt;"",($L240+$E$2+$M241)*(1-'[1]asv | data'!$F$26/12),0),"")</f>
        <v>0</v>
      </c>
      <c r="M241" s="27">
        <f>IFERROR(IF($B241&lt;&gt;"",$L240*(1+'[1]asv | data'!$B$34/12)-$L240,0),"")</f>
        <v>0</v>
      </c>
      <c r="N241" s="27">
        <f>IFERROR(IF($B241&lt;&gt;"",($L240+$E$2+$M241)-($L240+$E$2+$M241)*(1-'[1]asv | data'!$F$26/12),0),"")</f>
        <v>0</v>
      </c>
      <c r="O241" s="26" t="str">
        <f>IFERROR(IF(B241&lt;&gt;"",IF(Q240&gt;=$I$2,+O240+P241,+O240+'[1]asv | data'!$F$21+P241),""),"")</f>
        <v/>
      </c>
      <c r="P241" s="27" t="str">
        <f>IFERROR(IF($B241&lt;&gt;"",IF(Q241&gt;=$I$2,O240*(1+'[1]asv | simul'!$B$18/12)-O240,$O240*(1+'[1]asv | simul'!$B$18/12)-$O240),""),"")</f>
        <v/>
      </c>
      <c r="Q241" s="27">
        <f>IFERROR(IF(Q240+'[1]asv | data'!$F$21&gt;=$I$2,$I$2,+Q240+'[1]asv | data'!$F$21),"")</f>
        <v>22950</v>
      </c>
    </row>
    <row r="242" spans="2:17" ht="21" customHeight="1" x14ac:dyDescent="0.35">
      <c r="B242" s="36"/>
      <c r="C242" s="26">
        <f>IFERROR(IF($B242&lt;&gt;"",($C241+$E$2+$D242)*(1-'[1]asv | data'!$F$26/12),0),"")</f>
        <v>0</v>
      </c>
      <c r="D242" s="27">
        <f>IFERROR(IF($B242&lt;&gt;"",$C241*(1+'[1]asv | data'!$F$22/12)-$C241,0),"")</f>
        <v>0</v>
      </c>
      <c r="E242" s="27">
        <f>IFERROR(IF($B242&lt;&gt;"",($C241+$E$2+$D242)-($C241+$E$2+$D242)*(1-'[1]asv | data'!$F$26/12),0),"")</f>
        <v>0</v>
      </c>
      <c r="F242" s="26">
        <f>IFERROR(IF($B242&lt;&gt;"",($F241+$E$2+$G242)*(1-'[1]asv | data'!$F$26/12),0),"")</f>
        <v>0</v>
      </c>
      <c r="G242" s="27">
        <f>IFERROR(IF($B242&lt;&gt;"",$F241*(1+'[1]asv | data'!$B$30/12)-$F241,0),"")</f>
        <v>0</v>
      </c>
      <c r="H242" s="27">
        <f>IFERROR(IF($B242&lt;&gt;"",($F241+$E$2+$G242)-($F241+$E$2+$G242)*(1-'[1]asv | data'!$F$26/12),0),"")</f>
        <v>0</v>
      </c>
      <c r="I242" s="26">
        <f>IFERROR(IF($B242&lt;&gt;"",($I241+$E$2+$J242)*(1-'[1]asv | data'!$F$26/12),0),"")</f>
        <v>0</v>
      </c>
      <c r="J242" s="27">
        <f>IFERROR(IF($B242&lt;&gt;"",$I241*(1+'[1]asv | data'!$B$32/12)-$I241,0),"")</f>
        <v>0</v>
      </c>
      <c r="K242" s="27">
        <f>IFERROR(IF($B242&lt;&gt;"",($I241+$E$2+$J242)-($I241+$E$2+$J242)*(1-'[1]asv | data'!$F$26/12),0),"")</f>
        <v>0</v>
      </c>
      <c r="L242" s="26">
        <f>IFERROR(IF($B242&lt;&gt;"",($L241+$E$2+$M242)*(1-'[1]asv | data'!$F$26/12),0),"")</f>
        <v>0</v>
      </c>
      <c r="M242" s="27">
        <f>IFERROR(IF($B242&lt;&gt;"",$L241*(1+'[1]asv | data'!$B$34/12)-$L241,0),"")</f>
        <v>0</v>
      </c>
      <c r="N242" s="27">
        <f>IFERROR(IF($B242&lt;&gt;"",($L241+$E$2+$M242)-($L241+$E$2+$M242)*(1-'[1]asv | data'!$F$26/12),0),"")</f>
        <v>0</v>
      </c>
      <c r="O242" s="26" t="str">
        <f>IFERROR(IF(B242&lt;&gt;"",IF(Q241&gt;=$I$2,+O241+P242,+O241+'[1]asv | data'!$F$21+P242),""),"")</f>
        <v/>
      </c>
      <c r="P242" s="27" t="str">
        <f>IFERROR(IF($B242&lt;&gt;"",IF(Q242&gt;=$I$2,O241*(1+'[1]asv | simul'!$B$18/12)-O241,$O241*(1+'[1]asv | simul'!$B$18/12)-$O241),""),"")</f>
        <v/>
      </c>
      <c r="Q242" s="27">
        <f>IFERROR(IF(Q241+'[1]asv | data'!$F$21&gt;=$I$2,$I$2,+Q241+'[1]asv | data'!$F$21),"")</f>
        <v>22950</v>
      </c>
    </row>
    <row r="243" spans="2:17" ht="21" customHeight="1" x14ac:dyDescent="0.35">
      <c r="B243" s="36"/>
      <c r="C243" s="26">
        <f>IFERROR(IF($B243&lt;&gt;"",($C242+$E$2+$D243)*(1-'[1]asv | data'!$F$26/12),0),"")</f>
        <v>0</v>
      </c>
      <c r="D243" s="27">
        <f>IFERROR(IF($B243&lt;&gt;"",$C242*(1+'[1]asv | data'!$F$22/12)-$C242,0),"")</f>
        <v>0</v>
      </c>
      <c r="E243" s="27">
        <f>IFERROR(IF($B243&lt;&gt;"",($C242+$E$2+$D243)-($C242+$E$2+$D243)*(1-'[1]asv | data'!$F$26/12),0),"")</f>
        <v>0</v>
      </c>
      <c r="F243" s="26">
        <f>IFERROR(IF($B243&lt;&gt;"",($F242+$E$2+$G243)*(1-'[1]asv | data'!$F$26/12),0),"")</f>
        <v>0</v>
      </c>
      <c r="G243" s="27">
        <f>IFERROR(IF($B243&lt;&gt;"",$F242*(1+'[1]asv | data'!$B$30/12)-$F242,0),"")</f>
        <v>0</v>
      </c>
      <c r="H243" s="27">
        <f>IFERROR(IF($B243&lt;&gt;"",($F242+$E$2+$G243)-($F242+$E$2+$G243)*(1-'[1]asv | data'!$F$26/12),0),"")</f>
        <v>0</v>
      </c>
      <c r="I243" s="26">
        <f>IFERROR(IF($B243&lt;&gt;"",($I242+$E$2+$J243)*(1-'[1]asv | data'!$F$26/12),0),"")</f>
        <v>0</v>
      </c>
      <c r="J243" s="27">
        <f>IFERROR(IF($B243&lt;&gt;"",$I242*(1+'[1]asv | data'!$B$32/12)-$I242,0),"")</f>
        <v>0</v>
      </c>
      <c r="K243" s="27">
        <f>IFERROR(IF($B243&lt;&gt;"",($I242+$E$2+$J243)-($I242+$E$2+$J243)*(1-'[1]asv | data'!$F$26/12),0),"")</f>
        <v>0</v>
      </c>
      <c r="L243" s="26">
        <f>IFERROR(IF($B243&lt;&gt;"",($L242+$E$2+$M243)*(1-'[1]asv | data'!$F$26/12),0),"")</f>
        <v>0</v>
      </c>
      <c r="M243" s="27">
        <f>IFERROR(IF($B243&lt;&gt;"",$L242*(1+'[1]asv | data'!$B$34/12)-$L242,0),"")</f>
        <v>0</v>
      </c>
      <c r="N243" s="27">
        <f>IFERROR(IF($B243&lt;&gt;"",($L242+$E$2+$M243)-($L242+$E$2+$M243)*(1-'[1]asv | data'!$F$26/12),0),"")</f>
        <v>0</v>
      </c>
      <c r="O243" s="26" t="str">
        <f>IFERROR(IF(B243&lt;&gt;"",IF(Q242&gt;=$I$2,+O242+P243,+O242+'[1]asv | data'!$F$21+P243),""),"")</f>
        <v/>
      </c>
      <c r="P243" s="27" t="str">
        <f>IFERROR(IF($B243&lt;&gt;"",IF(Q243&gt;=$I$2,O242*(1+'[1]asv | simul'!$B$18/12)-O242,$O242*(1+'[1]asv | simul'!$B$18/12)-$O242),""),"")</f>
        <v/>
      </c>
      <c r="Q243" s="27">
        <f>IFERROR(IF(Q242+'[1]asv | data'!$F$21&gt;=$I$2,$I$2,+Q242+'[1]asv | data'!$F$21),"")</f>
        <v>22950</v>
      </c>
    </row>
    <row r="244" spans="2:17" ht="21" customHeight="1" x14ac:dyDescent="0.35">
      <c r="B244" s="36"/>
      <c r="C244" s="26">
        <f>IFERROR(IF($B244&lt;&gt;"",($C243+$E$2+$D244)*(1-'[1]asv | data'!$F$26/12),0),"")</f>
        <v>0</v>
      </c>
      <c r="D244" s="27">
        <f>IFERROR(IF($B244&lt;&gt;"",$C243*(1+'[1]asv | data'!$F$22/12)-$C243,0),"")</f>
        <v>0</v>
      </c>
      <c r="E244" s="27">
        <f>IFERROR(IF($B244&lt;&gt;"",($C243+$E$2+$D244)-($C243+$E$2+$D244)*(1-'[1]asv | data'!$F$26/12),0),"")</f>
        <v>0</v>
      </c>
      <c r="F244" s="26">
        <f>IFERROR(IF($B244&lt;&gt;"",($F243+$E$2+$G244)*(1-'[1]asv | data'!$F$26/12),0),"")</f>
        <v>0</v>
      </c>
      <c r="G244" s="27">
        <f>IFERROR(IF($B244&lt;&gt;"",$F243*(1+'[1]asv | data'!$B$30/12)-$F243,0),"")</f>
        <v>0</v>
      </c>
      <c r="H244" s="27">
        <f>IFERROR(IF($B244&lt;&gt;"",($F243+$E$2+$G244)-($F243+$E$2+$G244)*(1-'[1]asv | data'!$F$26/12),0),"")</f>
        <v>0</v>
      </c>
      <c r="I244" s="26">
        <f>IFERROR(IF($B244&lt;&gt;"",($I243+$E$2+$J244)*(1-'[1]asv | data'!$F$26/12),0),"")</f>
        <v>0</v>
      </c>
      <c r="J244" s="27">
        <f>IFERROR(IF($B244&lt;&gt;"",$I243*(1+'[1]asv | data'!$B$32/12)-$I243,0),"")</f>
        <v>0</v>
      </c>
      <c r="K244" s="27">
        <f>IFERROR(IF($B244&lt;&gt;"",($I243+$E$2+$J244)-($I243+$E$2+$J244)*(1-'[1]asv | data'!$F$26/12),0),"")</f>
        <v>0</v>
      </c>
      <c r="L244" s="26">
        <f>IFERROR(IF($B244&lt;&gt;"",($L243+$E$2+$M244)*(1-'[1]asv | data'!$F$26/12),0),"")</f>
        <v>0</v>
      </c>
      <c r="M244" s="27">
        <f>IFERROR(IF($B244&lt;&gt;"",$L243*(1+'[1]asv | data'!$B$34/12)-$L243,0),"")</f>
        <v>0</v>
      </c>
      <c r="N244" s="27">
        <f>IFERROR(IF($B244&lt;&gt;"",($L243+$E$2+$M244)-($L243+$E$2+$M244)*(1-'[1]asv | data'!$F$26/12),0),"")</f>
        <v>0</v>
      </c>
      <c r="O244" s="26" t="str">
        <f>IFERROR(IF(B244&lt;&gt;"",IF(Q243&gt;=$I$2,+O243+P244,+O243+'[1]asv | data'!$F$21+P244),""),"")</f>
        <v/>
      </c>
      <c r="P244" s="27" t="str">
        <f>IFERROR(IF($B244&lt;&gt;"",IF(Q244&gt;=$I$2,O243*(1+'[1]asv | simul'!$B$18/12)-O243,$O243*(1+'[1]asv | simul'!$B$18/12)-$O243),""),"")</f>
        <v/>
      </c>
      <c r="Q244" s="27">
        <f>IFERROR(IF(Q243+'[1]asv | data'!$F$21&gt;=$I$2,$I$2,+Q243+'[1]asv | data'!$F$21),"")</f>
        <v>22950</v>
      </c>
    </row>
    <row r="245" spans="2:17" ht="21" customHeight="1" x14ac:dyDescent="0.35">
      <c r="B245" s="36"/>
      <c r="C245" s="26">
        <f>IFERROR(IF($B245&lt;&gt;"",($C244+$E$2+$D245)*(1-'[1]asv | data'!$F$26/12),0),"")</f>
        <v>0</v>
      </c>
      <c r="D245" s="27">
        <f>IFERROR(IF($B245&lt;&gt;"",$C244*(1+'[1]asv | data'!$F$22/12)-$C244,0),"")</f>
        <v>0</v>
      </c>
      <c r="E245" s="27">
        <f>IFERROR(IF($B245&lt;&gt;"",($C244+$E$2+$D245)-($C244+$E$2+$D245)*(1-'[1]asv | data'!$F$26/12),0),"")</f>
        <v>0</v>
      </c>
      <c r="F245" s="26">
        <f>IFERROR(IF($B245&lt;&gt;"",($F244+$E$2+$G245)*(1-'[1]asv | data'!$F$26/12),0),"")</f>
        <v>0</v>
      </c>
      <c r="G245" s="27">
        <f>IFERROR(IF($B245&lt;&gt;"",$F244*(1+'[1]asv | data'!$B$30/12)-$F244,0),"")</f>
        <v>0</v>
      </c>
      <c r="H245" s="27">
        <f>IFERROR(IF($B245&lt;&gt;"",($F244+$E$2+$G245)-($F244+$E$2+$G245)*(1-'[1]asv | data'!$F$26/12),0),"")</f>
        <v>0</v>
      </c>
      <c r="I245" s="26">
        <f>IFERROR(IF($B245&lt;&gt;"",($I244+$E$2+$J245)*(1-'[1]asv | data'!$F$26/12),0),"")</f>
        <v>0</v>
      </c>
      <c r="J245" s="27">
        <f>IFERROR(IF($B245&lt;&gt;"",$I244*(1+'[1]asv | data'!$B$32/12)-$I244,0),"")</f>
        <v>0</v>
      </c>
      <c r="K245" s="27">
        <f>IFERROR(IF($B245&lt;&gt;"",($I244+$E$2+$J245)-($I244+$E$2+$J245)*(1-'[1]asv | data'!$F$26/12),0),"")</f>
        <v>0</v>
      </c>
      <c r="L245" s="26">
        <f>IFERROR(IF($B245&lt;&gt;"",($L244+$E$2+$M245)*(1-'[1]asv | data'!$F$26/12),0),"")</f>
        <v>0</v>
      </c>
      <c r="M245" s="27">
        <f>IFERROR(IF($B245&lt;&gt;"",$L244*(1+'[1]asv | data'!$B$34/12)-$L244,0),"")</f>
        <v>0</v>
      </c>
      <c r="N245" s="27">
        <f>IFERROR(IF($B245&lt;&gt;"",($L244+$E$2+$M245)-($L244+$E$2+$M245)*(1-'[1]asv | data'!$F$26/12),0),"")</f>
        <v>0</v>
      </c>
      <c r="O245" s="26" t="str">
        <f>IFERROR(IF(B245&lt;&gt;"",IF(Q244&gt;=$I$2,+O244+P245,+O244+'[1]asv | data'!$F$21+P245),""),"")</f>
        <v/>
      </c>
      <c r="P245" s="27" t="str">
        <f>IFERROR(IF($B245&lt;&gt;"",IF(Q245&gt;=$I$2,O244*(1+'[1]asv | simul'!$B$18/12)-O244,$O244*(1+'[1]asv | simul'!$B$18/12)-$O244),""),"")</f>
        <v/>
      </c>
      <c r="Q245" s="27">
        <f>IFERROR(IF(Q244+'[1]asv | data'!$F$21&gt;=$I$2,$I$2,+Q244+'[1]asv | data'!$F$21),"")</f>
        <v>22950</v>
      </c>
    </row>
    <row r="246" spans="2:17" ht="21" customHeight="1" x14ac:dyDescent="0.35">
      <c r="B246" s="36"/>
      <c r="C246" s="26">
        <f>IFERROR(IF($B246&lt;&gt;"",($C245+$E$2+$D246)*(1-'[1]asv | data'!$F$26/12),0),"")</f>
        <v>0</v>
      </c>
      <c r="D246" s="27">
        <f>IFERROR(IF($B246&lt;&gt;"",$C245*(1+'[1]asv | data'!$F$22/12)-$C245,0),"")</f>
        <v>0</v>
      </c>
      <c r="E246" s="27">
        <f>IFERROR(IF($B246&lt;&gt;"",($C245+$E$2+$D246)-($C245+$E$2+$D246)*(1-'[1]asv | data'!$F$26/12),0),"")</f>
        <v>0</v>
      </c>
      <c r="F246" s="26">
        <f>IFERROR(IF($B246&lt;&gt;"",($F245+$E$2+$G246)*(1-'[1]asv | data'!$F$26/12),0),"")</f>
        <v>0</v>
      </c>
      <c r="G246" s="27">
        <f>IFERROR(IF($B246&lt;&gt;"",$F245*(1+'[1]asv | data'!$B$30/12)-$F245,0),"")</f>
        <v>0</v>
      </c>
      <c r="H246" s="27">
        <f>IFERROR(IF($B246&lt;&gt;"",($F245+$E$2+$G246)-($F245+$E$2+$G246)*(1-'[1]asv | data'!$F$26/12),0),"")</f>
        <v>0</v>
      </c>
      <c r="I246" s="26">
        <f>IFERROR(IF($B246&lt;&gt;"",($I245+$E$2+$J246)*(1-'[1]asv | data'!$F$26/12),0),"")</f>
        <v>0</v>
      </c>
      <c r="J246" s="27">
        <f>IFERROR(IF($B246&lt;&gt;"",$I245*(1+'[1]asv | data'!$B$32/12)-$I245,0),"")</f>
        <v>0</v>
      </c>
      <c r="K246" s="27">
        <f>IFERROR(IF($B246&lt;&gt;"",($I245+$E$2+$J246)-($I245+$E$2+$J246)*(1-'[1]asv | data'!$F$26/12),0),"")</f>
        <v>0</v>
      </c>
      <c r="L246" s="26">
        <f>IFERROR(IF($B246&lt;&gt;"",($L245+$E$2+$M246)*(1-'[1]asv | data'!$F$26/12),0),"")</f>
        <v>0</v>
      </c>
      <c r="M246" s="27">
        <f>IFERROR(IF($B246&lt;&gt;"",$L245*(1+'[1]asv | data'!$B$34/12)-$L245,0),"")</f>
        <v>0</v>
      </c>
      <c r="N246" s="27">
        <f>IFERROR(IF($B246&lt;&gt;"",($L245+$E$2+$M246)-($L245+$E$2+$M246)*(1-'[1]asv | data'!$F$26/12),0),"")</f>
        <v>0</v>
      </c>
      <c r="O246" s="26" t="str">
        <f>IFERROR(IF(B246&lt;&gt;"",IF(Q245&gt;=$I$2,+O245+P246,+O245+'[1]asv | data'!$F$21+P246),""),"")</f>
        <v/>
      </c>
      <c r="P246" s="27" t="str">
        <f>IFERROR(IF($B246&lt;&gt;"",IF(Q246&gt;=$I$2,O245*(1+'[1]asv | simul'!$B$18/12)-O245,$O245*(1+'[1]asv | simul'!$B$18/12)-$O245),""),"")</f>
        <v/>
      </c>
      <c r="Q246" s="27">
        <f>IFERROR(IF(Q245+'[1]asv | data'!$F$21&gt;=$I$2,$I$2,+Q245+'[1]asv | data'!$F$21),"")</f>
        <v>22950</v>
      </c>
    </row>
    <row r="247" spans="2:17" ht="21" customHeight="1" x14ac:dyDescent="0.35">
      <c r="B247" s="36"/>
      <c r="C247" s="26">
        <f>IFERROR(IF($B247&lt;&gt;"",($C246+$E$2+$D247)*(1-'[1]asv | data'!$F$26/12),0),"")</f>
        <v>0</v>
      </c>
      <c r="D247" s="27">
        <f>IFERROR(IF($B247&lt;&gt;"",$C246*(1+'[1]asv | data'!$F$22/12)-$C246,0),"")</f>
        <v>0</v>
      </c>
      <c r="E247" s="27">
        <f>IFERROR(IF($B247&lt;&gt;"",($C246+$E$2+$D247)-($C246+$E$2+$D247)*(1-'[1]asv | data'!$F$26/12),0),"")</f>
        <v>0</v>
      </c>
      <c r="F247" s="26">
        <f>IFERROR(IF($B247&lt;&gt;"",($F246+$E$2+$G247)*(1-'[1]asv | data'!$F$26/12),0),"")</f>
        <v>0</v>
      </c>
      <c r="G247" s="27">
        <f>IFERROR(IF($B247&lt;&gt;"",$F246*(1+'[1]asv | data'!$B$30/12)-$F246,0),"")</f>
        <v>0</v>
      </c>
      <c r="H247" s="27">
        <f>IFERROR(IF($B247&lt;&gt;"",($F246+$E$2+$G247)-($F246+$E$2+$G247)*(1-'[1]asv | data'!$F$26/12),0),"")</f>
        <v>0</v>
      </c>
      <c r="I247" s="26">
        <f>IFERROR(IF($B247&lt;&gt;"",($I246+$E$2+$J247)*(1-'[1]asv | data'!$F$26/12),0),"")</f>
        <v>0</v>
      </c>
      <c r="J247" s="27">
        <f>IFERROR(IF($B247&lt;&gt;"",$I246*(1+'[1]asv | data'!$B$32/12)-$I246,0),"")</f>
        <v>0</v>
      </c>
      <c r="K247" s="27">
        <f>IFERROR(IF($B247&lt;&gt;"",($I246+$E$2+$J247)-($I246+$E$2+$J247)*(1-'[1]asv | data'!$F$26/12),0),"")</f>
        <v>0</v>
      </c>
      <c r="L247" s="26">
        <f>IFERROR(IF($B247&lt;&gt;"",($L246+$E$2+$M247)*(1-'[1]asv | data'!$F$26/12),0),"")</f>
        <v>0</v>
      </c>
      <c r="M247" s="27">
        <f>IFERROR(IF($B247&lt;&gt;"",$L246*(1+'[1]asv | data'!$B$34/12)-$L246,0),"")</f>
        <v>0</v>
      </c>
      <c r="N247" s="27">
        <f>IFERROR(IF($B247&lt;&gt;"",($L246+$E$2+$M247)-($L246+$E$2+$M247)*(1-'[1]asv | data'!$F$26/12),0),"")</f>
        <v>0</v>
      </c>
      <c r="O247" s="26" t="str">
        <f>IFERROR(IF(B247&lt;&gt;"",IF(Q246&gt;=$I$2,+O246+P247,+O246+'[1]asv | data'!$F$21+P247),""),"")</f>
        <v/>
      </c>
      <c r="P247" s="27" t="str">
        <f>IFERROR(IF($B247&lt;&gt;"",IF(Q247&gt;=$I$2,O246*(1+'[1]asv | simul'!$B$18/12)-O246,$O246*(1+'[1]asv | simul'!$B$18/12)-$O246),""),"")</f>
        <v/>
      </c>
      <c r="Q247" s="27">
        <f>IFERROR(IF(Q246+'[1]asv | data'!$F$21&gt;=$I$2,$I$2,+Q246+'[1]asv | data'!$F$21),"")</f>
        <v>22950</v>
      </c>
    </row>
    <row r="248" spans="2:17" ht="21" customHeight="1" x14ac:dyDescent="0.35">
      <c r="B248" s="36"/>
      <c r="C248" s="26">
        <f>IFERROR(IF($B248&lt;&gt;"",($C247+$E$2+$D248)*(1-'[1]asv | data'!$F$26/12),0),"")</f>
        <v>0</v>
      </c>
      <c r="D248" s="27">
        <f>IFERROR(IF($B248&lt;&gt;"",$C247*(1+'[1]asv | data'!$F$22/12)-$C247,0),"")</f>
        <v>0</v>
      </c>
      <c r="E248" s="27">
        <f>IFERROR(IF($B248&lt;&gt;"",($C247+$E$2+$D248)-($C247+$E$2+$D248)*(1-'[1]asv | data'!$F$26/12),0),"")</f>
        <v>0</v>
      </c>
      <c r="F248" s="26">
        <f>IFERROR(IF($B248&lt;&gt;"",($F247+$E$2+$G248)*(1-'[1]asv | data'!$F$26/12),0),"")</f>
        <v>0</v>
      </c>
      <c r="G248" s="27">
        <f>IFERROR(IF($B248&lt;&gt;"",$F247*(1+'[1]asv | data'!$B$30/12)-$F247,0),"")</f>
        <v>0</v>
      </c>
      <c r="H248" s="27">
        <f>IFERROR(IF($B248&lt;&gt;"",($F247+$E$2+$G248)-($F247+$E$2+$G248)*(1-'[1]asv | data'!$F$26/12),0),"")</f>
        <v>0</v>
      </c>
      <c r="I248" s="26">
        <f>IFERROR(IF($B248&lt;&gt;"",($I247+$E$2+$J248)*(1-'[1]asv | data'!$F$26/12),0),"")</f>
        <v>0</v>
      </c>
      <c r="J248" s="27">
        <f>IFERROR(IF($B248&lt;&gt;"",$I247*(1+'[1]asv | data'!$B$32/12)-$I247,0),"")</f>
        <v>0</v>
      </c>
      <c r="K248" s="27">
        <f>IFERROR(IF($B248&lt;&gt;"",($I247+$E$2+$J248)-($I247+$E$2+$J248)*(1-'[1]asv | data'!$F$26/12),0),"")</f>
        <v>0</v>
      </c>
      <c r="L248" s="26">
        <f>IFERROR(IF($B248&lt;&gt;"",($L247+$E$2+$M248)*(1-'[1]asv | data'!$F$26/12),0),"")</f>
        <v>0</v>
      </c>
      <c r="M248" s="27">
        <f>IFERROR(IF($B248&lt;&gt;"",$L247*(1+'[1]asv | data'!$B$34/12)-$L247,0),"")</f>
        <v>0</v>
      </c>
      <c r="N248" s="27">
        <f>IFERROR(IF($B248&lt;&gt;"",($L247+$E$2+$M248)-($L247+$E$2+$M248)*(1-'[1]asv | data'!$F$26/12),0),"")</f>
        <v>0</v>
      </c>
      <c r="O248" s="26" t="str">
        <f>IFERROR(IF(B248&lt;&gt;"",IF(Q247&gt;=$I$2,+O247+P248,+O247+'[1]asv | data'!$F$21+P248),""),"")</f>
        <v/>
      </c>
      <c r="P248" s="27" t="str">
        <f>IFERROR(IF($B248&lt;&gt;"",IF(Q248&gt;=$I$2,O247*(1+'[1]asv | simul'!$B$18/12)-O247,$O247*(1+'[1]asv | simul'!$B$18/12)-$O247),""),"")</f>
        <v/>
      </c>
      <c r="Q248" s="27">
        <f>IFERROR(IF(Q247+'[1]asv | data'!$F$21&gt;=$I$2,$I$2,+Q247+'[1]asv | data'!$F$21),"")</f>
        <v>22950</v>
      </c>
    </row>
    <row r="249" spans="2:17" ht="21" customHeight="1" x14ac:dyDescent="0.35">
      <c r="B249" s="36"/>
      <c r="C249" s="26">
        <f>IFERROR(IF($B249&lt;&gt;"",($C248+$E$2+$D249)*(1-'[1]asv | data'!$F$26/12),0),"")</f>
        <v>0</v>
      </c>
      <c r="D249" s="27">
        <f>IFERROR(IF($B249&lt;&gt;"",$C248*(1+'[1]asv | data'!$F$22/12)-$C248,0),"")</f>
        <v>0</v>
      </c>
      <c r="E249" s="27">
        <f>IFERROR(IF($B249&lt;&gt;"",($C248+$E$2+$D249)-($C248+$E$2+$D249)*(1-'[1]asv | data'!$F$26/12),0),"")</f>
        <v>0</v>
      </c>
      <c r="F249" s="26">
        <f>IFERROR(IF($B249&lt;&gt;"",($F248+$E$2+$G249)*(1-'[1]asv | data'!$F$26/12),0),"")</f>
        <v>0</v>
      </c>
      <c r="G249" s="27">
        <f>IFERROR(IF($B249&lt;&gt;"",$F248*(1+'[1]asv | data'!$B$30/12)-$F248,0),"")</f>
        <v>0</v>
      </c>
      <c r="H249" s="27">
        <f>IFERROR(IF($B249&lt;&gt;"",($F248+$E$2+$G249)-($F248+$E$2+$G249)*(1-'[1]asv | data'!$F$26/12),0),"")</f>
        <v>0</v>
      </c>
      <c r="I249" s="26">
        <f>IFERROR(IF($B249&lt;&gt;"",($I248+$E$2+$J249)*(1-'[1]asv | data'!$F$26/12),0),"")</f>
        <v>0</v>
      </c>
      <c r="J249" s="27">
        <f>IFERROR(IF($B249&lt;&gt;"",$I248*(1+'[1]asv | data'!$B$32/12)-$I248,0),"")</f>
        <v>0</v>
      </c>
      <c r="K249" s="27">
        <f>IFERROR(IF($B249&lt;&gt;"",($I248+$E$2+$J249)-($I248+$E$2+$J249)*(1-'[1]asv | data'!$F$26/12),0),"")</f>
        <v>0</v>
      </c>
      <c r="L249" s="26">
        <f>IFERROR(IF($B249&lt;&gt;"",($L248+$E$2+$M249)*(1-'[1]asv | data'!$F$26/12),0),"")</f>
        <v>0</v>
      </c>
      <c r="M249" s="27">
        <f>IFERROR(IF($B249&lt;&gt;"",$L248*(1+'[1]asv | data'!$B$34/12)-$L248,0),"")</f>
        <v>0</v>
      </c>
      <c r="N249" s="27">
        <f>IFERROR(IF($B249&lt;&gt;"",($L248+$E$2+$M249)-($L248+$E$2+$M249)*(1-'[1]asv | data'!$F$26/12),0),"")</f>
        <v>0</v>
      </c>
      <c r="O249" s="26" t="str">
        <f>IFERROR(IF(B249&lt;&gt;"",IF(Q248&gt;=$I$2,+O248+P249,+O248+'[1]asv | data'!$F$21+P249),""),"")</f>
        <v/>
      </c>
      <c r="P249" s="27" t="str">
        <f>IFERROR(IF($B249&lt;&gt;"",IF(Q249&gt;=$I$2,O248*(1+'[1]asv | simul'!$B$18/12)-O248,$O248*(1+'[1]asv | simul'!$B$18/12)-$O248),""),"")</f>
        <v/>
      </c>
      <c r="Q249" s="27">
        <f>IFERROR(IF(Q248+'[1]asv | data'!$F$21&gt;=$I$2,$I$2,+Q248+'[1]asv | data'!$F$21),"")</f>
        <v>22950</v>
      </c>
    </row>
    <row r="250" spans="2:17" ht="21" customHeight="1" x14ac:dyDescent="0.35">
      <c r="B250" s="36"/>
      <c r="C250" s="26">
        <f>IFERROR(IF($B250&lt;&gt;"",($C249+$E$2+$D250)*(1-'[1]asv | data'!$F$26/12),0),"")</f>
        <v>0</v>
      </c>
      <c r="D250" s="27">
        <f>IFERROR(IF($B250&lt;&gt;"",$C249*(1+'[1]asv | data'!$F$22/12)-$C249,0),"")</f>
        <v>0</v>
      </c>
      <c r="E250" s="27">
        <f>IFERROR(IF($B250&lt;&gt;"",($C249+$E$2+$D250)-($C249+$E$2+$D250)*(1-'[1]asv | data'!$F$26/12),0),"")</f>
        <v>0</v>
      </c>
      <c r="F250" s="26">
        <f>IFERROR(IF($B250&lt;&gt;"",($F249+$E$2+$G250)*(1-'[1]asv | data'!$F$26/12),0),"")</f>
        <v>0</v>
      </c>
      <c r="G250" s="27">
        <f>IFERROR(IF($B250&lt;&gt;"",$F249*(1+'[1]asv | data'!$B$30/12)-$F249,0),"")</f>
        <v>0</v>
      </c>
      <c r="H250" s="27">
        <f>IFERROR(IF($B250&lt;&gt;"",($F249+$E$2+$G250)-($F249+$E$2+$G250)*(1-'[1]asv | data'!$F$26/12),0),"")</f>
        <v>0</v>
      </c>
      <c r="I250" s="26">
        <f>IFERROR(IF($B250&lt;&gt;"",($I249+$E$2+$J250)*(1-'[1]asv | data'!$F$26/12),0),"")</f>
        <v>0</v>
      </c>
      <c r="J250" s="27">
        <f>IFERROR(IF($B250&lt;&gt;"",$I249*(1+'[1]asv | data'!$B$32/12)-$I249,0),"")</f>
        <v>0</v>
      </c>
      <c r="K250" s="27">
        <f>IFERROR(IF($B250&lt;&gt;"",($I249+$E$2+$J250)-($I249+$E$2+$J250)*(1-'[1]asv | data'!$F$26/12),0),"")</f>
        <v>0</v>
      </c>
      <c r="L250" s="26">
        <f>IFERROR(IF($B250&lt;&gt;"",($L249+$E$2+$M250)*(1-'[1]asv | data'!$F$26/12),0),"")</f>
        <v>0</v>
      </c>
      <c r="M250" s="27">
        <f>IFERROR(IF($B250&lt;&gt;"",$L249*(1+'[1]asv | data'!$B$34/12)-$L249,0),"")</f>
        <v>0</v>
      </c>
      <c r="N250" s="27">
        <f>IFERROR(IF($B250&lt;&gt;"",($L249+$E$2+$M250)-($L249+$E$2+$M250)*(1-'[1]asv | data'!$F$26/12),0),"")</f>
        <v>0</v>
      </c>
      <c r="O250" s="26" t="str">
        <f>IFERROR(IF(B250&lt;&gt;"",IF(Q249&gt;=$I$2,+O249+P250,+O249+'[1]asv | data'!$F$21+P250),""),"")</f>
        <v/>
      </c>
      <c r="P250" s="27" t="str">
        <f>IFERROR(IF($B250&lt;&gt;"",IF(Q250&gt;=$I$2,O249*(1+'[1]asv | simul'!$B$18/12)-O249,$O249*(1+'[1]asv | simul'!$B$18/12)-$O249),""),"")</f>
        <v/>
      </c>
      <c r="Q250" s="27">
        <f>IFERROR(IF(Q249+'[1]asv | data'!$F$21&gt;=$I$2,$I$2,+Q249+'[1]asv | data'!$F$21),"")</f>
        <v>22950</v>
      </c>
    </row>
    <row r="251" spans="2:17" ht="21" customHeight="1" x14ac:dyDescent="0.35">
      <c r="B251" s="36"/>
      <c r="C251" s="26">
        <f>IFERROR(IF($B251&lt;&gt;"",($C250+$E$2+$D251)*(1-'[1]asv | data'!$F$26/12),0),"")</f>
        <v>0</v>
      </c>
      <c r="D251" s="27">
        <f>IFERROR(IF($B251&lt;&gt;"",$C250*(1+'[1]asv | data'!$F$22/12)-$C250,0),"")</f>
        <v>0</v>
      </c>
      <c r="E251" s="27">
        <f>IFERROR(IF($B251&lt;&gt;"",($C250+$E$2+$D251)-($C250+$E$2+$D251)*(1-'[1]asv | data'!$F$26/12),0),"")</f>
        <v>0</v>
      </c>
      <c r="F251" s="26">
        <f>IFERROR(IF($B251&lt;&gt;"",($F250+$E$2+$G251)*(1-'[1]asv | data'!$F$26/12),0),"")</f>
        <v>0</v>
      </c>
      <c r="G251" s="27">
        <f>IFERROR(IF($B251&lt;&gt;"",$F250*(1+'[1]asv | data'!$B$30/12)-$F250,0),"")</f>
        <v>0</v>
      </c>
      <c r="H251" s="27">
        <f>IFERROR(IF($B251&lt;&gt;"",($F250+$E$2+$G251)-($F250+$E$2+$G251)*(1-'[1]asv | data'!$F$26/12),0),"")</f>
        <v>0</v>
      </c>
      <c r="I251" s="26">
        <f>IFERROR(IF($B251&lt;&gt;"",($I250+$E$2+$J251)*(1-'[1]asv | data'!$F$26/12),0),"")</f>
        <v>0</v>
      </c>
      <c r="J251" s="27">
        <f>IFERROR(IF($B251&lt;&gt;"",$I250*(1+'[1]asv | data'!$B$32/12)-$I250,0),"")</f>
        <v>0</v>
      </c>
      <c r="K251" s="27">
        <f>IFERROR(IF($B251&lt;&gt;"",($I250+$E$2+$J251)-($I250+$E$2+$J251)*(1-'[1]asv | data'!$F$26/12),0),"")</f>
        <v>0</v>
      </c>
      <c r="L251" s="26">
        <f>IFERROR(IF($B251&lt;&gt;"",($L250+$E$2+$M251)*(1-'[1]asv | data'!$F$26/12),0),"")</f>
        <v>0</v>
      </c>
      <c r="M251" s="27">
        <f>IFERROR(IF($B251&lt;&gt;"",$L250*(1+'[1]asv | data'!$B$34/12)-$L250,0),"")</f>
        <v>0</v>
      </c>
      <c r="N251" s="27">
        <f>IFERROR(IF($B251&lt;&gt;"",($L250+$E$2+$M251)-($L250+$E$2+$M251)*(1-'[1]asv | data'!$F$26/12),0),"")</f>
        <v>0</v>
      </c>
      <c r="O251" s="26" t="str">
        <f>IFERROR(IF(B251&lt;&gt;"",IF(Q250&gt;=$I$2,+O250+P251,+O250+'[1]asv | data'!$F$21+P251),""),"")</f>
        <v/>
      </c>
      <c r="P251" s="27" t="str">
        <f>IFERROR(IF($B251&lt;&gt;"",IF(Q251&gt;=$I$2,O250*(1+'[1]asv | simul'!$B$18/12)-O250,$O250*(1+'[1]asv | simul'!$B$18/12)-$O250),""),"")</f>
        <v/>
      </c>
      <c r="Q251" s="27">
        <f>IFERROR(IF(Q250+'[1]asv | data'!$F$21&gt;=$I$2,$I$2,+Q250+'[1]asv | data'!$F$21),"")</f>
        <v>22950</v>
      </c>
    </row>
    <row r="252" spans="2:17" ht="21" customHeight="1" x14ac:dyDescent="0.35">
      <c r="B252" s="36"/>
      <c r="C252" s="26">
        <f>IFERROR(IF($B252&lt;&gt;"",($C251+$E$2+$D252)*(1-'[1]asv | data'!$F$26/12),0),"")</f>
        <v>0</v>
      </c>
      <c r="D252" s="27">
        <f>IFERROR(IF($B252&lt;&gt;"",$C251*(1+'[1]asv | data'!$F$22/12)-$C251,0),"")</f>
        <v>0</v>
      </c>
      <c r="E252" s="27">
        <f>IFERROR(IF($B252&lt;&gt;"",($C251+$E$2+$D252)-($C251+$E$2+$D252)*(1-'[1]asv | data'!$F$26/12),0),"")</f>
        <v>0</v>
      </c>
      <c r="F252" s="26">
        <f>IFERROR(IF($B252&lt;&gt;"",($F251+$E$2+$G252)*(1-'[1]asv | data'!$F$26/12),0),"")</f>
        <v>0</v>
      </c>
      <c r="G252" s="27">
        <f>IFERROR(IF($B252&lt;&gt;"",$F251*(1+'[1]asv | data'!$B$30/12)-$F251,0),"")</f>
        <v>0</v>
      </c>
      <c r="H252" s="27">
        <f>IFERROR(IF($B252&lt;&gt;"",($F251+$E$2+$G252)-($F251+$E$2+$G252)*(1-'[1]asv | data'!$F$26/12),0),"")</f>
        <v>0</v>
      </c>
      <c r="I252" s="26">
        <f>IFERROR(IF($B252&lt;&gt;"",($I251+$E$2+$J252)*(1-'[1]asv | data'!$F$26/12),0),"")</f>
        <v>0</v>
      </c>
      <c r="J252" s="27">
        <f>IFERROR(IF($B252&lt;&gt;"",$I251*(1+'[1]asv | data'!$B$32/12)-$I251,0),"")</f>
        <v>0</v>
      </c>
      <c r="K252" s="27">
        <f>IFERROR(IF($B252&lt;&gt;"",($I251+$E$2+$J252)-($I251+$E$2+$J252)*(1-'[1]asv | data'!$F$26/12),0),"")</f>
        <v>0</v>
      </c>
      <c r="L252" s="26">
        <f>IFERROR(IF($B252&lt;&gt;"",($L251+$E$2+$M252)*(1-'[1]asv | data'!$F$26/12),0),"")</f>
        <v>0</v>
      </c>
      <c r="M252" s="27">
        <f>IFERROR(IF($B252&lt;&gt;"",$L251*(1+'[1]asv | data'!$B$34/12)-$L251,0),"")</f>
        <v>0</v>
      </c>
      <c r="N252" s="27">
        <f>IFERROR(IF($B252&lt;&gt;"",($L251+$E$2+$M252)-($L251+$E$2+$M252)*(1-'[1]asv | data'!$F$26/12),0),"")</f>
        <v>0</v>
      </c>
      <c r="O252" s="26" t="str">
        <f>IFERROR(IF(B252&lt;&gt;"",IF(Q251&gt;=$I$2,+O251+P252,+O251+'[1]asv | data'!$F$21+P252),""),"")</f>
        <v/>
      </c>
      <c r="P252" s="27" t="str">
        <f>IFERROR(IF($B252&lt;&gt;"",IF(Q252&gt;=$I$2,O251*(1+'[1]asv | simul'!$B$18/12)-O251,$O251*(1+'[1]asv | simul'!$B$18/12)-$O251),""),"")</f>
        <v/>
      </c>
      <c r="Q252" s="27">
        <f>IFERROR(IF(Q251+'[1]asv | data'!$F$21&gt;=$I$2,$I$2,+Q251+'[1]asv | data'!$F$21),"")</f>
        <v>22950</v>
      </c>
    </row>
    <row r="253" spans="2:17" ht="21" customHeight="1" x14ac:dyDescent="0.35">
      <c r="B253" s="36"/>
      <c r="C253" s="26">
        <f>IFERROR(IF($B253&lt;&gt;"",($C252+$E$2+$D253)*(1-'[1]asv | data'!$F$26/12),0),"")</f>
        <v>0</v>
      </c>
      <c r="D253" s="27">
        <f>IFERROR(IF($B253&lt;&gt;"",$C252*(1+'[1]asv | data'!$F$22/12)-$C252,0),"")</f>
        <v>0</v>
      </c>
      <c r="E253" s="27">
        <f>IFERROR(IF($B253&lt;&gt;"",($C252+$E$2+$D253)-($C252+$E$2+$D253)*(1-'[1]asv | data'!$F$26/12),0),"")</f>
        <v>0</v>
      </c>
      <c r="F253" s="26">
        <f>IFERROR(IF($B253&lt;&gt;"",($F252+$E$2+$G253)*(1-'[1]asv | data'!$F$26/12),0),"")</f>
        <v>0</v>
      </c>
      <c r="G253" s="27">
        <f>IFERROR(IF($B253&lt;&gt;"",$F252*(1+'[1]asv | data'!$B$30/12)-$F252,0),"")</f>
        <v>0</v>
      </c>
      <c r="H253" s="27">
        <f>IFERROR(IF($B253&lt;&gt;"",($F252+$E$2+$G253)-($F252+$E$2+$G253)*(1-'[1]asv | data'!$F$26/12),0),"")</f>
        <v>0</v>
      </c>
      <c r="I253" s="26">
        <f>IFERROR(IF($B253&lt;&gt;"",($I252+$E$2+$J253)*(1-'[1]asv | data'!$F$26/12),0),"")</f>
        <v>0</v>
      </c>
      <c r="J253" s="27">
        <f>IFERROR(IF($B253&lt;&gt;"",$I252*(1+'[1]asv | data'!$B$32/12)-$I252,0),"")</f>
        <v>0</v>
      </c>
      <c r="K253" s="27">
        <f>IFERROR(IF($B253&lt;&gt;"",($I252+$E$2+$J253)-($I252+$E$2+$J253)*(1-'[1]asv | data'!$F$26/12),0),"")</f>
        <v>0</v>
      </c>
      <c r="L253" s="26">
        <f>IFERROR(IF($B253&lt;&gt;"",($L252+$E$2+$M253)*(1-'[1]asv | data'!$F$26/12),0),"")</f>
        <v>0</v>
      </c>
      <c r="M253" s="27">
        <f>IFERROR(IF($B253&lt;&gt;"",$L252*(1+'[1]asv | data'!$B$34/12)-$L252,0),"")</f>
        <v>0</v>
      </c>
      <c r="N253" s="27">
        <f>IFERROR(IF($B253&lt;&gt;"",($L252+$E$2+$M253)-($L252+$E$2+$M253)*(1-'[1]asv | data'!$F$26/12),0),"")</f>
        <v>0</v>
      </c>
      <c r="O253" s="26" t="str">
        <f>IFERROR(IF(B253&lt;&gt;"",IF(Q252&gt;=$I$2,+O252+P253,+O252+'[1]asv | data'!$F$21+P253),""),"")</f>
        <v/>
      </c>
      <c r="P253" s="27" t="str">
        <f>IFERROR(IF($B253&lt;&gt;"",IF(Q253&gt;=$I$2,O252*(1+'[1]asv | simul'!$B$18/12)-O252,$O252*(1+'[1]asv | simul'!$B$18/12)-$O252),""),"")</f>
        <v/>
      </c>
      <c r="Q253" s="27">
        <f>IFERROR(IF(Q252+'[1]asv | data'!$F$21&gt;=$I$2,$I$2,+Q252+'[1]asv | data'!$F$21),"")</f>
        <v>22950</v>
      </c>
    </row>
    <row r="254" spans="2:17" ht="21" customHeight="1" x14ac:dyDescent="0.35">
      <c r="B254" s="36"/>
      <c r="C254" s="26">
        <f>IFERROR(IF($B254&lt;&gt;"",($C253+$E$2+$D254)*(1-'[1]asv | data'!$F$26/12),0),"")</f>
        <v>0</v>
      </c>
      <c r="D254" s="27">
        <f>IFERROR(IF($B254&lt;&gt;"",$C253*(1+'[1]asv | data'!$F$22/12)-$C253,0),"")</f>
        <v>0</v>
      </c>
      <c r="E254" s="27">
        <f>IFERROR(IF($B254&lt;&gt;"",($C253+$E$2+$D254)-($C253+$E$2+$D254)*(1-'[1]asv | data'!$F$26/12),0),"")</f>
        <v>0</v>
      </c>
      <c r="F254" s="26">
        <f>IFERROR(IF($B254&lt;&gt;"",($F253+$E$2+$G254)*(1-'[1]asv | data'!$F$26/12),0),"")</f>
        <v>0</v>
      </c>
      <c r="G254" s="27">
        <f>IFERROR(IF($B254&lt;&gt;"",$F253*(1+'[1]asv | data'!$B$30/12)-$F253,0),"")</f>
        <v>0</v>
      </c>
      <c r="H254" s="27">
        <f>IFERROR(IF($B254&lt;&gt;"",($F253+$E$2+$G254)-($F253+$E$2+$G254)*(1-'[1]asv | data'!$F$26/12),0),"")</f>
        <v>0</v>
      </c>
      <c r="I254" s="26">
        <f>IFERROR(IF($B254&lt;&gt;"",($I253+$E$2+$J254)*(1-'[1]asv | data'!$F$26/12),0),"")</f>
        <v>0</v>
      </c>
      <c r="J254" s="27">
        <f>IFERROR(IF($B254&lt;&gt;"",$I253*(1+'[1]asv | data'!$B$32/12)-$I253,0),"")</f>
        <v>0</v>
      </c>
      <c r="K254" s="27">
        <f>IFERROR(IF($B254&lt;&gt;"",($I253+$E$2+$J254)-($I253+$E$2+$J254)*(1-'[1]asv | data'!$F$26/12),0),"")</f>
        <v>0</v>
      </c>
      <c r="L254" s="26">
        <f>IFERROR(IF($B254&lt;&gt;"",($L253+$E$2+$M254)*(1-'[1]asv | data'!$F$26/12),0),"")</f>
        <v>0</v>
      </c>
      <c r="M254" s="27">
        <f>IFERROR(IF($B254&lt;&gt;"",$L253*(1+'[1]asv | data'!$B$34/12)-$L253,0),"")</f>
        <v>0</v>
      </c>
      <c r="N254" s="27">
        <f>IFERROR(IF($B254&lt;&gt;"",($L253+$E$2+$M254)-($L253+$E$2+$M254)*(1-'[1]asv | data'!$F$26/12),0),"")</f>
        <v>0</v>
      </c>
      <c r="O254" s="26" t="str">
        <f>IFERROR(IF(B254&lt;&gt;"",IF(Q253&gt;=$I$2,+O253+P254,+O253+'[1]asv | data'!$F$21+P254),""),"")</f>
        <v/>
      </c>
      <c r="P254" s="27" t="str">
        <f>IFERROR(IF($B254&lt;&gt;"",IF(Q254&gt;=$I$2,O253*(1+'[1]asv | simul'!$B$18/12)-O253,$O253*(1+'[1]asv | simul'!$B$18/12)-$O253),""),"")</f>
        <v/>
      </c>
      <c r="Q254" s="27">
        <f>IFERROR(IF(Q253+'[1]asv | data'!$F$21&gt;=$I$2,$I$2,+Q253+'[1]asv | data'!$F$21),"")</f>
        <v>22950</v>
      </c>
    </row>
    <row r="255" spans="2:17" ht="21" customHeight="1" x14ac:dyDescent="0.35">
      <c r="B255" s="36"/>
      <c r="C255" s="26">
        <f>IFERROR(IF($B255&lt;&gt;"",($C254+$E$2+$D255)*(1-'[1]asv | data'!$F$26/12),0),"")</f>
        <v>0</v>
      </c>
      <c r="D255" s="27">
        <f>IFERROR(IF($B255&lt;&gt;"",$C254*(1+'[1]asv | data'!$F$22/12)-$C254,0),"")</f>
        <v>0</v>
      </c>
      <c r="E255" s="27">
        <f>IFERROR(IF($B255&lt;&gt;"",($C254+$E$2+$D255)-($C254+$E$2+$D255)*(1-'[1]asv | data'!$F$26/12),0),"")</f>
        <v>0</v>
      </c>
      <c r="F255" s="26">
        <f>IFERROR(IF($B255&lt;&gt;"",($F254+$E$2+$G255)*(1-'[1]asv | data'!$F$26/12),0),"")</f>
        <v>0</v>
      </c>
      <c r="G255" s="27">
        <f>IFERROR(IF($B255&lt;&gt;"",$F254*(1+'[1]asv | data'!$B$30/12)-$F254,0),"")</f>
        <v>0</v>
      </c>
      <c r="H255" s="27">
        <f>IFERROR(IF($B255&lt;&gt;"",($F254+$E$2+$G255)-($F254+$E$2+$G255)*(1-'[1]asv | data'!$F$26/12),0),"")</f>
        <v>0</v>
      </c>
      <c r="I255" s="26">
        <f>IFERROR(IF($B255&lt;&gt;"",($I254+$E$2+$J255)*(1-'[1]asv | data'!$F$26/12),0),"")</f>
        <v>0</v>
      </c>
      <c r="J255" s="27">
        <f>IFERROR(IF($B255&lt;&gt;"",$I254*(1+'[1]asv | data'!$B$32/12)-$I254,0),"")</f>
        <v>0</v>
      </c>
      <c r="K255" s="27">
        <f>IFERROR(IF($B255&lt;&gt;"",($I254+$E$2+$J255)-($I254+$E$2+$J255)*(1-'[1]asv | data'!$F$26/12),0),"")</f>
        <v>0</v>
      </c>
      <c r="L255" s="26">
        <f>IFERROR(IF($B255&lt;&gt;"",($L254+$E$2+$M255)*(1-'[1]asv | data'!$F$26/12),0),"")</f>
        <v>0</v>
      </c>
      <c r="M255" s="27">
        <f>IFERROR(IF($B255&lt;&gt;"",$L254*(1+'[1]asv | data'!$B$34/12)-$L254,0),"")</f>
        <v>0</v>
      </c>
      <c r="N255" s="27">
        <f>IFERROR(IF($B255&lt;&gt;"",($L254+$E$2+$M255)-($L254+$E$2+$M255)*(1-'[1]asv | data'!$F$26/12),0),"")</f>
        <v>0</v>
      </c>
      <c r="O255" s="26" t="str">
        <f>IFERROR(IF(B255&lt;&gt;"",IF(Q254&gt;=$I$2,+O254+P255,+O254+'[1]asv | data'!$F$21+P255),""),"")</f>
        <v/>
      </c>
      <c r="P255" s="27" t="str">
        <f>IFERROR(IF($B255&lt;&gt;"",IF(Q255&gt;=$I$2,O254*(1+'[1]asv | simul'!$B$18/12)-O254,$O254*(1+'[1]asv | simul'!$B$18/12)-$O254),""),"")</f>
        <v/>
      </c>
      <c r="Q255" s="27">
        <f>IFERROR(IF(Q254+'[1]asv | data'!$F$21&gt;=$I$2,$I$2,+Q254+'[1]asv | data'!$F$21),"")</f>
        <v>22950</v>
      </c>
    </row>
    <row r="256" spans="2:17" ht="21" customHeight="1" x14ac:dyDescent="0.35">
      <c r="B256" s="36"/>
      <c r="C256" s="26">
        <f>IFERROR(IF($B256&lt;&gt;"",($C255+$E$2+$D256)*(1-'[1]asv | data'!$F$26/12),0),"")</f>
        <v>0</v>
      </c>
      <c r="D256" s="27">
        <f>IFERROR(IF($B256&lt;&gt;"",$C255*(1+'[1]asv | data'!$F$22/12)-$C255,0),"")</f>
        <v>0</v>
      </c>
      <c r="E256" s="27">
        <f>IFERROR(IF($B256&lt;&gt;"",($C255+$E$2+$D256)-($C255+$E$2+$D256)*(1-'[1]asv | data'!$F$26/12),0),"")</f>
        <v>0</v>
      </c>
      <c r="F256" s="26">
        <f>IFERROR(IF($B256&lt;&gt;"",($F255+$E$2+$G256)*(1-'[1]asv | data'!$F$26/12),0),"")</f>
        <v>0</v>
      </c>
      <c r="G256" s="27">
        <f>IFERROR(IF($B256&lt;&gt;"",$F255*(1+'[1]asv | data'!$B$30/12)-$F255,0),"")</f>
        <v>0</v>
      </c>
      <c r="H256" s="27">
        <f>IFERROR(IF($B256&lt;&gt;"",($F255+$E$2+$G256)-($F255+$E$2+$G256)*(1-'[1]asv | data'!$F$26/12),0),"")</f>
        <v>0</v>
      </c>
      <c r="I256" s="26">
        <f>IFERROR(IF($B256&lt;&gt;"",($I255+$E$2+$J256)*(1-'[1]asv | data'!$F$26/12),0),"")</f>
        <v>0</v>
      </c>
      <c r="J256" s="27">
        <f>IFERROR(IF($B256&lt;&gt;"",$I255*(1+'[1]asv | data'!$B$32/12)-$I255,0),"")</f>
        <v>0</v>
      </c>
      <c r="K256" s="27">
        <f>IFERROR(IF($B256&lt;&gt;"",($I255+$E$2+$J256)-($I255+$E$2+$J256)*(1-'[1]asv | data'!$F$26/12),0),"")</f>
        <v>0</v>
      </c>
      <c r="L256" s="26">
        <f>IFERROR(IF($B256&lt;&gt;"",($L255+$E$2+$M256)*(1-'[1]asv | data'!$F$26/12),0),"")</f>
        <v>0</v>
      </c>
      <c r="M256" s="27">
        <f>IFERROR(IF($B256&lt;&gt;"",$L255*(1+'[1]asv | data'!$B$34/12)-$L255,0),"")</f>
        <v>0</v>
      </c>
      <c r="N256" s="27">
        <f>IFERROR(IF($B256&lt;&gt;"",($L255+$E$2+$M256)-($L255+$E$2+$M256)*(1-'[1]asv | data'!$F$26/12),0),"")</f>
        <v>0</v>
      </c>
      <c r="O256" s="26" t="str">
        <f>IFERROR(IF(B256&lt;&gt;"",IF(Q255&gt;=$I$2,+O255+P256,+O255+'[1]asv | data'!$F$21+P256),""),"")</f>
        <v/>
      </c>
      <c r="P256" s="27" t="str">
        <f>IFERROR(IF($B256&lt;&gt;"",IF(Q256&gt;=$I$2,O255*(1+'[1]asv | simul'!$B$18/12)-O255,$O255*(1+'[1]asv | simul'!$B$18/12)-$O255),""),"")</f>
        <v/>
      </c>
      <c r="Q256" s="27">
        <f>IFERROR(IF(Q255+'[1]asv | data'!$F$21&gt;=$I$2,$I$2,+Q255+'[1]asv | data'!$F$21),"")</f>
        <v>22950</v>
      </c>
    </row>
    <row r="257" spans="2:17" ht="21" customHeight="1" x14ac:dyDescent="0.35">
      <c r="B257" s="36"/>
      <c r="C257" s="26">
        <f>IFERROR(IF($B257&lt;&gt;"",($C256+$E$2+$D257)*(1-'[1]asv | data'!$F$26/12),0),"")</f>
        <v>0</v>
      </c>
      <c r="D257" s="27">
        <f>IFERROR(IF($B257&lt;&gt;"",$C256*(1+'[1]asv | data'!$F$22/12)-$C256,0),"")</f>
        <v>0</v>
      </c>
      <c r="E257" s="27">
        <f>IFERROR(IF($B257&lt;&gt;"",($C256+$E$2+$D257)-($C256+$E$2+$D257)*(1-'[1]asv | data'!$F$26/12),0),"")</f>
        <v>0</v>
      </c>
      <c r="F257" s="26">
        <f>IFERROR(IF($B257&lt;&gt;"",($F256+$E$2+$G257)*(1-'[1]asv | data'!$F$26/12),0),"")</f>
        <v>0</v>
      </c>
      <c r="G257" s="27">
        <f>IFERROR(IF($B257&lt;&gt;"",$F256*(1+'[1]asv | data'!$B$30/12)-$F256,0),"")</f>
        <v>0</v>
      </c>
      <c r="H257" s="27">
        <f>IFERROR(IF($B257&lt;&gt;"",($F256+$E$2+$G257)-($F256+$E$2+$G257)*(1-'[1]asv | data'!$F$26/12),0),"")</f>
        <v>0</v>
      </c>
      <c r="I257" s="26">
        <f>IFERROR(IF($B257&lt;&gt;"",($I256+$E$2+$J257)*(1-'[1]asv | data'!$F$26/12),0),"")</f>
        <v>0</v>
      </c>
      <c r="J257" s="27">
        <f>IFERROR(IF($B257&lt;&gt;"",$I256*(1+'[1]asv | data'!$B$32/12)-$I256,0),"")</f>
        <v>0</v>
      </c>
      <c r="K257" s="27">
        <f>IFERROR(IF($B257&lt;&gt;"",($I256+$E$2+$J257)-($I256+$E$2+$J257)*(1-'[1]asv | data'!$F$26/12),0),"")</f>
        <v>0</v>
      </c>
      <c r="L257" s="26">
        <f>IFERROR(IF($B257&lt;&gt;"",($L256+$E$2+$M257)*(1-'[1]asv | data'!$F$26/12),0),"")</f>
        <v>0</v>
      </c>
      <c r="M257" s="27">
        <f>IFERROR(IF($B257&lt;&gt;"",$L256*(1+'[1]asv | data'!$B$34/12)-$L256,0),"")</f>
        <v>0</v>
      </c>
      <c r="N257" s="27">
        <f>IFERROR(IF($B257&lt;&gt;"",($L256+$E$2+$M257)-($L256+$E$2+$M257)*(1-'[1]asv | data'!$F$26/12),0),"")</f>
        <v>0</v>
      </c>
      <c r="O257" s="26" t="str">
        <f>IFERROR(IF(B257&lt;&gt;"",IF(Q256&gt;=$I$2,+O256+P257,+O256+'[1]asv | data'!$F$21+P257),""),"")</f>
        <v/>
      </c>
      <c r="P257" s="27" t="str">
        <f>IFERROR(IF($B257&lt;&gt;"",IF(Q257&gt;=$I$2,O256*(1+'[1]asv | simul'!$B$18/12)-O256,$O256*(1+'[1]asv | simul'!$B$18/12)-$O256),""),"")</f>
        <v/>
      </c>
      <c r="Q257" s="27">
        <f>IFERROR(IF(Q256+'[1]asv | data'!$F$21&gt;=$I$2,$I$2,+Q256+'[1]asv | data'!$F$21),"")</f>
        <v>22950</v>
      </c>
    </row>
    <row r="258" spans="2:17" ht="21" customHeight="1" x14ac:dyDescent="0.35">
      <c r="B258" s="36"/>
      <c r="C258" s="26">
        <f>IFERROR(IF($B258&lt;&gt;"",($C257+$E$2+$D258)*(1-'[1]asv | data'!$F$26/12),0),"")</f>
        <v>0</v>
      </c>
      <c r="D258" s="27">
        <f>IFERROR(IF($B258&lt;&gt;"",$C257*(1+'[1]asv | data'!$F$22/12)-$C257,0),"")</f>
        <v>0</v>
      </c>
      <c r="E258" s="27">
        <f>IFERROR(IF($B258&lt;&gt;"",($C257+$E$2+$D258)-($C257+$E$2+$D258)*(1-'[1]asv | data'!$F$26/12),0),"")</f>
        <v>0</v>
      </c>
      <c r="F258" s="26">
        <f>IFERROR(IF($B258&lt;&gt;"",($F257+$E$2+$G258)*(1-'[1]asv | data'!$F$26/12),0),"")</f>
        <v>0</v>
      </c>
      <c r="G258" s="27">
        <f>IFERROR(IF($B258&lt;&gt;"",$F257*(1+'[1]asv | data'!$B$30/12)-$F257,0),"")</f>
        <v>0</v>
      </c>
      <c r="H258" s="27">
        <f>IFERROR(IF($B258&lt;&gt;"",($F257+$E$2+$G258)-($F257+$E$2+$G258)*(1-'[1]asv | data'!$F$26/12),0),"")</f>
        <v>0</v>
      </c>
      <c r="I258" s="26">
        <f>IFERROR(IF($B258&lt;&gt;"",($I257+$E$2+$J258)*(1-'[1]asv | data'!$F$26/12),0),"")</f>
        <v>0</v>
      </c>
      <c r="J258" s="27">
        <f>IFERROR(IF($B258&lt;&gt;"",$I257*(1+'[1]asv | data'!$B$32/12)-$I257,0),"")</f>
        <v>0</v>
      </c>
      <c r="K258" s="27">
        <f>IFERROR(IF($B258&lt;&gt;"",($I257+$E$2+$J258)-($I257+$E$2+$J258)*(1-'[1]asv | data'!$F$26/12),0),"")</f>
        <v>0</v>
      </c>
      <c r="L258" s="26">
        <f>IFERROR(IF($B258&lt;&gt;"",($L257+$E$2+$M258)*(1-'[1]asv | data'!$F$26/12),0),"")</f>
        <v>0</v>
      </c>
      <c r="M258" s="27">
        <f>IFERROR(IF($B258&lt;&gt;"",$L257*(1+'[1]asv | data'!$B$34/12)-$L257,0),"")</f>
        <v>0</v>
      </c>
      <c r="N258" s="27">
        <f>IFERROR(IF($B258&lt;&gt;"",($L257+$E$2+$M258)-($L257+$E$2+$M258)*(1-'[1]asv | data'!$F$26/12),0),"")</f>
        <v>0</v>
      </c>
      <c r="O258" s="26" t="str">
        <f>IFERROR(IF(B258&lt;&gt;"",IF(Q257&gt;=$I$2,+O257+P258,+O257+'[1]asv | data'!$F$21+P258),""),"")</f>
        <v/>
      </c>
      <c r="P258" s="27" t="str">
        <f>IFERROR(IF($B258&lt;&gt;"",IF(Q258&gt;=$I$2,O257*(1+'[1]asv | simul'!$B$18/12)-O257,$O257*(1+'[1]asv | simul'!$B$18/12)-$O257),""),"")</f>
        <v/>
      </c>
      <c r="Q258" s="27">
        <f>IFERROR(IF(Q257+'[1]asv | data'!$F$21&gt;=$I$2,$I$2,+Q257+'[1]asv | data'!$F$21),"")</f>
        <v>22950</v>
      </c>
    </row>
    <row r="259" spans="2:17" ht="21" customHeight="1" x14ac:dyDescent="0.35">
      <c r="B259" s="36"/>
      <c r="C259" s="26">
        <f>IFERROR(IF($B259&lt;&gt;"",($C258+$E$2+$D259)*(1-'[1]asv | data'!$F$26/12),0),"")</f>
        <v>0</v>
      </c>
      <c r="D259" s="27">
        <f>IFERROR(IF($B259&lt;&gt;"",$C258*(1+'[1]asv | data'!$F$22/12)-$C258,0),"")</f>
        <v>0</v>
      </c>
      <c r="E259" s="27">
        <f>IFERROR(IF($B259&lt;&gt;"",($C258+$E$2+$D259)-($C258+$E$2+$D259)*(1-'[1]asv | data'!$F$26/12),0),"")</f>
        <v>0</v>
      </c>
      <c r="F259" s="26">
        <f>IFERROR(IF($B259&lt;&gt;"",($F258+$E$2+$G259)*(1-'[1]asv | data'!$F$26/12),0),"")</f>
        <v>0</v>
      </c>
      <c r="G259" s="27">
        <f>IFERROR(IF($B259&lt;&gt;"",$F258*(1+'[1]asv | data'!$B$30/12)-$F258,0),"")</f>
        <v>0</v>
      </c>
      <c r="H259" s="27">
        <f>IFERROR(IF($B259&lt;&gt;"",($F258+$E$2+$G259)-($F258+$E$2+$G259)*(1-'[1]asv | data'!$F$26/12),0),"")</f>
        <v>0</v>
      </c>
      <c r="I259" s="26">
        <f>IFERROR(IF($B259&lt;&gt;"",($I258+$E$2+$J259)*(1-'[1]asv | data'!$F$26/12),0),"")</f>
        <v>0</v>
      </c>
      <c r="J259" s="27">
        <f>IFERROR(IF($B259&lt;&gt;"",$I258*(1+'[1]asv | data'!$B$32/12)-$I258,0),"")</f>
        <v>0</v>
      </c>
      <c r="K259" s="27">
        <f>IFERROR(IF($B259&lt;&gt;"",($I258+$E$2+$J259)-($I258+$E$2+$J259)*(1-'[1]asv | data'!$F$26/12),0),"")</f>
        <v>0</v>
      </c>
      <c r="L259" s="26">
        <f>IFERROR(IF($B259&lt;&gt;"",($L258+$E$2+$M259)*(1-'[1]asv | data'!$F$26/12),0),"")</f>
        <v>0</v>
      </c>
      <c r="M259" s="27">
        <f>IFERROR(IF($B259&lt;&gt;"",$L258*(1+'[1]asv | data'!$B$34/12)-$L258,0),"")</f>
        <v>0</v>
      </c>
      <c r="N259" s="27">
        <f>IFERROR(IF($B259&lt;&gt;"",($L258+$E$2+$M259)-($L258+$E$2+$M259)*(1-'[1]asv | data'!$F$26/12),0),"")</f>
        <v>0</v>
      </c>
      <c r="O259" s="26" t="str">
        <f>IFERROR(IF(B259&lt;&gt;"",IF(Q258&gt;=$I$2,+O258+P259,+O258+'[1]asv | data'!$F$21+P259),""),"")</f>
        <v/>
      </c>
      <c r="P259" s="27" t="str">
        <f>IFERROR(IF($B259&lt;&gt;"",IF(Q259&gt;=$I$2,O258*(1+'[1]asv | simul'!$B$18/12)-O258,$O258*(1+'[1]asv | simul'!$B$18/12)-$O258),""),"")</f>
        <v/>
      </c>
      <c r="Q259" s="27">
        <f>IFERROR(IF(Q258+'[1]asv | data'!$F$21&gt;=$I$2,$I$2,+Q258+'[1]asv | data'!$F$21),"")</f>
        <v>22950</v>
      </c>
    </row>
    <row r="260" spans="2:17" ht="21" customHeight="1" x14ac:dyDescent="0.35">
      <c r="B260" s="36"/>
      <c r="C260" s="26">
        <f>IFERROR(IF($B260&lt;&gt;"",($C259+$E$2+$D260)*(1-'[1]asv | data'!$F$26/12),0),"")</f>
        <v>0</v>
      </c>
      <c r="D260" s="27">
        <f>IFERROR(IF($B260&lt;&gt;"",$C259*(1+'[1]asv | data'!$F$22/12)-$C259,0),"")</f>
        <v>0</v>
      </c>
      <c r="E260" s="27">
        <f>IFERROR(IF($B260&lt;&gt;"",($C259+$E$2+$D260)-($C259+$E$2+$D260)*(1-'[1]asv | data'!$F$26/12),0),"")</f>
        <v>0</v>
      </c>
      <c r="F260" s="26">
        <f>IFERROR(IF($B260&lt;&gt;"",($F259+$E$2+$G260)*(1-'[1]asv | data'!$F$26/12),0),"")</f>
        <v>0</v>
      </c>
      <c r="G260" s="27">
        <f>IFERROR(IF($B260&lt;&gt;"",$F259*(1+'[1]asv | data'!$B$30/12)-$F259,0),"")</f>
        <v>0</v>
      </c>
      <c r="H260" s="27">
        <f>IFERROR(IF($B260&lt;&gt;"",($F259+$E$2+$G260)-($F259+$E$2+$G260)*(1-'[1]asv | data'!$F$26/12),0),"")</f>
        <v>0</v>
      </c>
      <c r="I260" s="26">
        <f>IFERROR(IF($B260&lt;&gt;"",($I259+$E$2+$J260)*(1-'[1]asv | data'!$F$26/12),0),"")</f>
        <v>0</v>
      </c>
      <c r="J260" s="27">
        <f>IFERROR(IF($B260&lt;&gt;"",$I259*(1+'[1]asv | data'!$B$32/12)-$I259,0),"")</f>
        <v>0</v>
      </c>
      <c r="K260" s="27">
        <f>IFERROR(IF($B260&lt;&gt;"",($I259+$E$2+$J260)-($I259+$E$2+$J260)*(1-'[1]asv | data'!$F$26/12),0),"")</f>
        <v>0</v>
      </c>
      <c r="L260" s="26">
        <f>IFERROR(IF($B260&lt;&gt;"",($L259+$E$2+$M260)*(1-'[1]asv | data'!$F$26/12),0),"")</f>
        <v>0</v>
      </c>
      <c r="M260" s="27">
        <f>IFERROR(IF($B260&lt;&gt;"",$L259*(1+'[1]asv | data'!$B$34/12)-$L259,0),"")</f>
        <v>0</v>
      </c>
      <c r="N260" s="27">
        <f>IFERROR(IF($B260&lt;&gt;"",($L259+$E$2+$M260)-($L259+$E$2+$M260)*(1-'[1]asv | data'!$F$26/12),0),"")</f>
        <v>0</v>
      </c>
      <c r="O260" s="26" t="str">
        <f>IFERROR(IF(B260&lt;&gt;"",IF(Q259&gt;=$I$2,+O259+P260,+O259+'[1]asv | data'!$F$21+P260),""),"")</f>
        <v/>
      </c>
      <c r="P260" s="27" t="str">
        <f>IFERROR(IF($B260&lt;&gt;"",IF(Q260&gt;=$I$2,O259*(1+'[1]asv | simul'!$B$18/12)-O259,$O259*(1+'[1]asv | simul'!$B$18/12)-$O259),""),"")</f>
        <v/>
      </c>
      <c r="Q260" s="27">
        <f>IFERROR(IF(Q259+'[1]asv | data'!$F$21&gt;=$I$2,$I$2,+Q259+'[1]asv | data'!$F$21),"")</f>
        <v>22950</v>
      </c>
    </row>
    <row r="261" spans="2:17" ht="21" customHeight="1" x14ac:dyDescent="0.35">
      <c r="B261" s="36"/>
      <c r="C261" s="26">
        <f>IFERROR(IF($B261&lt;&gt;"",($C260+$E$2+$D261)*(1-'[1]asv | data'!$F$26/12),0),"")</f>
        <v>0</v>
      </c>
      <c r="D261" s="27">
        <f>IFERROR(IF($B261&lt;&gt;"",$C260*(1+'[1]asv | data'!$F$22/12)-$C260,0),"")</f>
        <v>0</v>
      </c>
      <c r="E261" s="27">
        <f>IFERROR(IF($B261&lt;&gt;"",($C260+$E$2+$D261)-($C260+$E$2+$D261)*(1-'[1]asv | data'!$F$26/12),0),"")</f>
        <v>0</v>
      </c>
      <c r="F261" s="26">
        <f>IFERROR(IF($B261&lt;&gt;"",($F260+$E$2+$G261)*(1-'[1]asv | data'!$F$26/12),0),"")</f>
        <v>0</v>
      </c>
      <c r="G261" s="27">
        <f>IFERROR(IF($B261&lt;&gt;"",$F260*(1+'[1]asv | data'!$B$30/12)-$F260,0),"")</f>
        <v>0</v>
      </c>
      <c r="H261" s="27">
        <f>IFERROR(IF($B261&lt;&gt;"",($F260+$E$2+$G261)-($F260+$E$2+$G261)*(1-'[1]asv | data'!$F$26/12),0),"")</f>
        <v>0</v>
      </c>
      <c r="I261" s="26">
        <f>IFERROR(IF($B261&lt;&gt;"",($I260+$E$2+$J261)*(1-'[1]asv | data'!$F$26/12),0),"")</f>
        <v>0</v>
      </c>
      <c r="J261" s="27">
        <f>IFERROR(IF($B261&lt;&gt;"",$I260*(1+'[1]asv | data'!$B$32/12)-$I260,0),"")</f>
        <v>0</v>
      </c>
      <c r="K261" s="27">
        <f>IFERROR(IF($B261&lt;&gt;"",($I260+$E$2+$J261)-($I260+$E$2+$J261)*(1-'[1]asv | data'!$F$26/12),0),"")</f>
        <v>0</v>
      </c>
      <c r="L261" s="26">
        <f>IFERROR(IF($B261&lt;&gt;"",($L260+$E$2+$M261)*(1-'[1]asv | data'!$F$26/12),0),"")</f>
        <v>0</v>
      </c>
      <c r="M261" s="27">
        <f>IFERROR(IF($B261&lt;&gt;"",$L260*(1+'[1]asv | data'!$B$34/12)-$L260,0),"")</f>
        <v>0</v>
      </c>
      <c r="N261" s="27">
        <f>IFERROR(IF($B261&lt;&gt;"",($L260+$E$2+$M261)-($L260+$E$2+$M261)*(1-'[1]asv | data'!$F$26/12),0),"")</f>
        <v>0</v>
      </c>
      <c r="O261" s="26" t="str">
        <f>IFERROR(IF(B261&lt;&gt;"",IF(Q260&gt;=$I$2,+O260+P261,+O260+'[1]asv | data'!$F$21+P261),""),"")</f>
        <v/>
      </c>
      <c r="P261" s="27" t="str">
        <f>IFERROR(IF($B261&lt;&gt;"",IF(Q261&gt;=$I$2,O260*(1+'[1]asv | simul'!$B$18/12)-O260,$O260*(1+'[1]asv | simul'!$B$18/12)-$O260),""),"")</f>
        <v/>
      </c>
      <c r="Q261" s="27">
        <f>IFERROR(IF(Q260+'[1]asv | data'!$F$21&gt;=$I$2,$I$2,+Q260+'[1]asv | data'!$F$21),"")</f>
        <v>22950</v>
      </c>
    </row>
    <row r="262" spans="2:17" ht="21" customHeight="1" x14ac:dyDescent="0.35">
      <c r="B262" s="36"/>
      <c r="C262" s="26">
        <f>IFERROR(IF($B262&lt;&gt;"",($C261+$E$2+$D262)*(1-'[1]asv | data'!$F$26/12),0),"")</f>
        <v>0</v>
      </c>
      <c r="D262" s="27">
        <f>IFERROR(IF($B262&lt;&gt;"",$C261*(1+'[1]asv | data'!$F$22/12)-$C261,0),"")</f>
        <v>0</v>
      </c>
      <c r="E262" s="27">
        <f>IFERROR(IF($B262&lt;&gt;"",($C261+$E$2+$D262)-($C261+$E$2+$D262)*(1-'[1]asv | data'!$F$26/12),0),"")</f>
        <v>0</v>
      </c>
      <c r="F262" s="26">
        <f>IFERROR(IF($B262&lt;&gt;"",($F261+$E$2+$G262)*(1-'[1]asv | data'!$F$26/12),0),"")</f>
        <v>0</v>
      </c>
      <c r="G262" s="27">
        <f>IFERROR(IF($B262&lt;&gt;"",$F261*(1+'[1]asv | data'!$B$30/12)-$F261,0),"")</f>
        <v>0</v>
      </c>
      <c r="H262" s="27">
        <f>IFERROR(IF($B262&lt;&gt;"",($F261+$E$2+$G262)-($F261+$E$2+$G262)*(1-'[1]asv | data'!$F$26/12),0),"")</f>
        <v>0</v>
      </c>
      <c r="I262" s="26">
        <f>IFERROR(IF($B262&lt;&gt;"",($I261+$E$2+$J262)*(1-'[1]asv | data'!$F$26/12),0),"")</f>
        <v>0</v>
      </c>
      <c r="J262" s="27">
        <f>IFERROR(IF($B262&lt;&gt;"",$I261*(1+'[1]asv | data'!$B$32/12)-$I261,0),"")</f>
        <v>0</v>
      </c>
      <c r="K262" s="27">
        <f>IFERROR(IF($B262&lt;&gt;"",($I261+$E$2+$J262)-($I261+$E$2+$J262)*(1-'[1]asv | data'!$F$26/12),0),"")</f>
        <v>0</v>
      </c>
      <c r="L262" s="26">
        <f>IFERROR(IF($B262&lt;&gt;"",($L261+$E$2+$M262)*(1-'[1]asv | data'!$F$26/12),0),"")</f>
        <v>0</v>
      </c>
      <c r="M262" s="27">
        <f>IFERROR(IF($B262&lt;&gt;"",$L261*(1+'[1]asv | data'!$B$34/12)-$L261,0),"")</f>
        <v>0</v>
      </c>
      <c r="N262" s="27">
        <f>IFERROR(IF($B262&lt;&gt;"",($L261+$E$2+$M262)-($L261+$E$2+$M262)*(1-'[1]asv | data'!$F$26/12),0),"")</f>
        <v>0</v>
      </c>
      <c r="O262" s="26" t="str">
        <f>IFERROR(IF(B262&lt;&gt;"",IF(Q261&gt;=$I$2,+O261+P262,+O261+'[1]asv | data'!$F$21+P262),""),"")</f>
        <v/>
      </c>
      <c r="P262" s="27" t="str">
        <f>IFERROR(IF($B262&lt;&gt;"",IF(Q262&gt;=$I$2,O261*(1+'[1]asv | simul'!$B$18/12)-O261,$O261*(1+'[1]asv | simul'!$B$18/12)-$O261),""),"")</f>
        <v/>
      </c>
      <c r="Q262" s="27">
        <f>IFERROR(IF(Q261+'[1]asv | data'!$F$21&gt;=$I$2,$I$2,+Q261+'[1]asv | data'!$F$21),"")</f>
        <v>22950</v>
      </c>
    </row>
    <row r="263" spans="2:17" ht="21" customHeight="1" x14ac:dyDescent="0.35">
      <c r="B263" s="36"/>
      <c r="C263" s="26">
        <f>IFERROR(IF($B263&lt;&gt;"",($C262+$E$2+$D263)*(1-'[1]asv | data'!$F$26/12),0),"")</f>
        <v>0</v>
      </c>
      <c r="D263" s="27">
        <f>IFERROR(IF($B263&lt;&gt;"",$C262*(1+'[1]asv | data'!$F$22/12)-$C262,0),"")</f>
        <v>0</v>
      </c>
      <c r="E263" s="27">
        <f>IFERROR(IF($B263&lt;&gt;"",($C262+$E$2+$D263)-($C262+$E$2+$D263)*(1-'[1]asv | data'!$F$26/12),0),"")</f>
        <v>0</v>
      </c>
      <c r="F263" s="26">
        <f>IFERROR(IF($B263&lt;&gt;"",($F262+$E$2+$G263)*(1-'[1]asv | data'!$F$26/12),0),"")</f>
        <v>0</v>
      </c>
      <c r="G263" s="27">
        <f>IFERROR(IF($B263&lt;&gt;"",$F262*(1+'[1]asv | data'!$B$30/12)-$F262,0),"")</f>
        <v>0</v>
      </c>
      <c r="H263" s="27">
        <f>IFERROR(IF($B263&lt;&gt;"",($F262+$E$2+$G263)-($F262+$E$2+$G263)*(1-'[1]asv | data'!$F$26/12),0),"")</f>
        <v>0</v>
      </c>
      <c r="I263" s="26">
        <f>IFERROR(IF($B263&lt;&gt;"",($I262+$E$2+$J263)*(1-'[1]asv | data'!$F$26/12),0),"")</f>
        <v>0</v>
      </c>
      <c r="J263" s="27">
        <f>IFERROR(IF($B263&lt;&gt;"",$I262*(1+'[1]asv | data'!$B$32/12)-$I262,0),"")</f>
        <v>0</v>
      </c>
      <c r="K263" s="27">
        <f>IFERROR(IF($B263&lt;&gt;"",($I262+$E$2+$J263)-($I262+$E$2+$J263)*(1-'[1]asv | data'!$F$26/12),0),"")</f>
        <v>0</v>
      </c>
      <c r="L263" s="26">
        <f>IFERROR(IF($B263&lt;&gt;"",($L262+$E$2+$M263)*(1-'[1]asv | data'!$F$26/12),0),"")</f>
        <v>0</v>
      </c>
      <c r="M263" s="27">
        <f>IFERROR(IF($B263&lt;&gt;"",$L262*(1+'[1]asv | data'!$B$34/12)-$L262,0),"")</f>
        <v>0</v>
      </c>
      <c r="N263" s="27">
        <f>IFERROR(IF($B263&lt;&gt;"",($L262+$E$2+$M263)-($L262+$E$2+$M263)*(1-'[1]asv | data'!$F$26/12),0),"")</f>
        <v>0</v>
      </c>
      <c r="O263" s="26" t="str">
        <f>IFERROR(IF(B263&lt;&gt;"",IF(Q262&gt;=$I$2,+O262+P263,+O262+'[1]asv | data'!$F$21+P263),""),"")</f>
        <v/>
      </c>
      <c r="P263" s="27" t="str">
        <f>IFERROR(IF($B263&lt;&gt;"",IF(Q263&gt;=$I$2,O262*(1+'[1]asv | simul'!$B$18/12)-O262,$O262*(1+'[1]asv | simul'!$B$18/12)-$O262),""),"")</f>
        <v/>
      </c>
      <c r="Q263" s="27">
        <f>IFERROR(IF(Q262+'[1]asv | data'!$F$21&gt;=$I$2,$I$2,+Q262+'[1]asv | data'!$F$21),"")</f>
        <v>22950</v>
      </c>
    </row>
    <row r="264" spans="2:17" ht="21" customHeight="1" x14ac:dyDescent="0.35">
      <c r="B264" s="36"/>
      <c r="C264" s="26">
        <f>IFERROR(IF($B264&lt;&gt;"",($C263+$E$2+$D264)*(1-'[1]asv | data'!$F$26/12),0),"")</f>
        <v>0</v>
      </c>
      <c r="D264" s="27">
        <f>IFERROR(IF($B264&lt;&gt;"",$C263*(1+'[1]asv | data'!$F$22/12)-$C263,0),"")</f>
        <v>0</v>
      </c>
      <c r="E264" s="27">
        <f>IFERROR(IF($B264&lt;&gt;"",($C263+$E$2+$D264)-($C263+$E$2+$D264)*(1-'[1]asv | data'!$F$26/12),0),"")</f>
        <v>0</v>
      </c>
      <c r="F264" s="26">
        <f>IFERROR(IF($B264&lt;&gt;"",($F263+$E$2+$G264)*(1-'[1]asv | data'!$F$26/12),0),"")</f>
        <v>0</v>
      </c>
      <c r="G264" s="27">
        <f>IFERROR(IF($B264&lt;&gt;"",$F263*(1+'[1]asv | data'!$B$30/12)-$F263,0),"")</f>
        <v>0</v>
      </c>
      <c r="H264" s="27">
        <f>IFERROR(IF($B264&lt;&gt;"",($F263+$E$2+$G264)-($F263+$E$2+$G264)*(1-'[1]asv | data'!$F$26/12),0),"")</f>
        <v>0</v>
      </c>
      <c r="I264" s="26">
        <f>IFERROR(IF($B264&lt;&gt;"",($I263+$E$2+$J264)*(1-'[1]asv | data'!$F$26/12),0),"")</f>
        <v>0</v>
      </c>
      <c r="J264" s="27">
        <f>IFERROR(IF($B264&lt;&gt;"",$I263*(1+'[1]asv | data'!$B$32/12)-$I263,0),"")</f>
        <v>0</v>
      </c>
      <c r="K264" s="27">
        <f>IFERROR(IF($B264&lt;&gt;"",($I263+$E$2+$J264)-($I263+$E$2+$J264)*(1-'[1]asv | data'!$F$26/12),0),"")</f>
        <v>0</v>
      </c>
      <c r="L264" s="26">
        <f>IFERROR(IF($B264&lt;&gt;"",($L263+$E$2+$M264)*(1-'[1]asv | data'!$F$26/12),0),"")</f>
        <v>0</v>
      </c>
      <c r="M264" s="27">
        <f>IFERROR(IF($B264&lt;&gt;"",$L263*(1+'[1]asv | data'!$B$34/12)-$L263,0),"")</f>
        <v>0</v>
      </c>
      <c r="N264" s="27">
        <f>IFERROR(IF($B264&lt;&gt;"",($L263+$E$2+$M264)-($L263+$E$2+$M264)*(1-'[1]asv | data'!$F$26/12),0),"")</f>
        <v>0</v>
      </c>
      <c r="O264" s="26" t="str">
        <f>IFERROR(IF(B264&lt;&gt;"",IF(Q263&gt;=$I$2,+O263+P264,+O263+'[1]asv | data'!$F$21+P264),""),"")</f>
        <v/>
      </c>
      <c r="P264" s="27" t="str">
        <f>IFERROR(IF($B264&lt;&gt;"",IF(Q264&gt;=$I$2,O263*(1+'[1]asv | simul'!$B$18/12)-O263,$O263*(1+'[1]asv | simul'!$B$18/12)-$O263),""),"")</f>
        <v/>
      </c>
      <c r="Q264" s="27">
        <f>IFERROR(IF(Q263+'[1]asv | data'!$F$21&gt;=$I$2,$I$2,+Q263+'[1]asv | data'!$F$21),"")</f>
        <v>22950</v>
      </c>
    </row>
    <row r="265" spans="2:17" ht="21" customHeight="1" x14ac:dyDescent="0.35">
      <c r="B265" s="36"/>
      <c r="C265" s="26">
        <f>IFERROR(IF($B265&lt;&gt;"",($C264+$E$2+$D265)*(1-'[1]asv | data'!$F$26/12),0),"")</f>
        <v>0</v>
      </c>
      <c r="D265" s="27">
        <f>IFERROR(IF($B265&lt;&gt;"",$C264*(1+'[1]asv | data'!$F$22/12)-$C264,0),"")</f>
        <v>0</v>
      </c>
      <c r="E265" s="27">
        <f>IFERROR(IF($B265&lt;&gt;"",($C264+$E$2+$D265)-($C264+$E$2+$D265)*(1-'[1]asv | data'!$F$26/12),0),"")</f>
        <v>0</v>
      </c>
      <c r="F265" s="26">
        <f>IFERROR(IF($B265&lt;&gt;"",($F264+$E$2+$G265)*(1-'[1]asv | data'!$F$26/12),0),"")</f>
        <v>0</v>
      </c>
      <c r="G265" s="27">
        <f>IFERROR(IF($B265&lt;&gt;"",$F264*(1+'[1]asv | data'!$B$30/12)-$F264,0),"")</f>
        <v>0</v>
      </c>
      <c r="H265" s="27">
        <f>IFERROR(IF($B265&lt;&gt;"",($F264+$E$2+$G265)-($F264+$E$2+$G265)*(1-'[1]asv | data'!$F$26/12),0),"")</f>
        <v>0</v>
      </c>
      <c r="I265" s="26">
        <f>IFERROR(IF($B265&lt;&gt;"",($I264+$E$2+$J265)*(1-'[1]asv | data'!$F$26/12),0),"")</f>
        <v>0</v>
      </c>
      <c r="J265" s="27">
        <f>IFERROR(IF($B265&lt;&gt;"",$I264*(1+'[1]asv | data'!$B$32/12)-$I264,0),"")</f>
        <v>0</v>
      </c>
      <c r="K265" s="27">
        <f>IFERROR(IF($B265&lt;&gt;"",($I264+$E$2+$J265)-($I264+$E$2+$J265)*(1-'[1]asv | data'!$F$26/12),0),"")</f>
        <v>0</v>
      </c>
      <c r="L265" s="26">
        <f>IFERROR(IF($B265&lt;&gt;"",($L264+$E$2+$M265)*(1-'[1]asv | data'!$F$26/12),0),"")</f>
        <v>0</v>
      </c>
      <c r="M265" s="27">
        <f>IFERROR(IF($B265&lt;&gt;"",$L264*(1+'[1]asv | data'!$B$34/12)-$L264,0),"")</f>
        <v>0</v>
      </c>
      <c r="N265" s="27">
        <f>IFERROR(IF($B265&lt;&gt;"",($L264+$E$2+$M265)-($L264+$E$2+$M265)*(1-'[1]asv | data'!$F$26/12),0),"")</f>
        <v>0</v>
      </c>
      <c r="O265" s="26" t="str">
        <f>IFERROR(IF(B265&lt;&gt;"",IF(Q264&gt;=$I$2,+O264+P265,+O264+'[1]asv | data'!$F$21+P265),""),"")</f>
        <v/>
      </c>
      <c r="P265" s="27" t="str">
        <f>IFERROR(IF($B265&lt;&gt;"",IF(Q265&gt;=$I$2,O264*(1+'[1]asv | simul'!$B$18/12)-O264,$O264*(1+'[1]asv | simul'!$B$18/12)-$O264),""),"")</f>
        <v/>
      </c>
      <c r="Q265" s="27">
        <f>IFERROR(IF(Q264+'[1]asv | data'!$F$21&gt;=$I$2,$I$2,+Q264+'[1]asv | data'!$F$21),"")</f>
        <v>22950</v>
      </c>
    </row>
    <row r="266" spans="2:17" ht="21" customHeight="1" x14ac:dyDescent="0.35">
      <c r="B266" s="36"/>
      <c r="C266" s="26">
        <f>IFERROR(IF($B266&lt;&gt;"",($C265+$E$2+$D266)*(1-'[1]asv | data'!$F$26/12),0),"")</f>
        <v>0</v>
      </c>
      <c r="D266" s="27">
        <f>IFERROR(IF($B266&lt;&gt;"",$C265*(1+'[1]asv | data'!$F$22/12)-$C265,0),"")</f>
        <v>0</v>
      </c>
      <c r="E266" s="27">
        <f>IFERROR(IF($B266&lt;&gt;"",($C265+$E$2+$D266)-($C265+$E$2+$D266)*(1-'[1]asv | data'!$F$26/12),0),"")</f>
        <v>0</v>
      </c>
      <c r="F266" s="26">
        <f>IFERROR(IF($B266&lt;&gt;"",($F265+$E$2+$G266)*(1-'[1]asv | data'!$F$26/12),0),"")</f>
        <v>0</v>
      </c>
      <c r="G266" s="27">
        <f>IFERROR(IF($B266&lt;&gt;"",$F265*(1+'[1]asv | data'!$B$30/12)-$F265,0),"")</f>
        <v>0</v>
      </c>
      <c r="H266" s="27">
        <f>IFERROR(IF($B266&lt;&gt;"",($F265+$E$2+$G266)-($F265+$E$2+$G266)*(1-'[1]asv | data'!$F$26/12),0),"")</f>
        <v>0</v>
      </c>
      <c r="I266" s="26">
        <f>IFERROR(IF($B266&lt;&gt;"",($I265+$E$2+$J266)*(1-'[1]asv | data'!$F$26/12),0),"")</f>
        <v>0</v>
      </c>
      <c r="J266" s="27">
        <f>IFERROR(IF($B266&lt;&gt;"",$I265*(1+'[1]asv | data'!$B$32/12)-$I265,0),"")</f>
        <v>0</v>
      </c>
      <c r="K266" s="27">
        <f>IFERROR(IF($B266&lt;&gt;"",($I265+$E$2+$J266)-($I265+$E$2+$J266)*(1-'[1]asv | data'!$F$26/12),0),"")</f>
        <v>0</v>
      </c>
      <c r="L266" s="26">
        <f>IFERROR(IF($B266&lt;&gt;"",($L265+$E$2+$M266)*(1-'[1]asv | data'!$F$26/12),0),"")</f>
        <v>0</v>
      </c>
      <c r="M266" s="27">
        <f>IFERROR(IF($B266&lt;&gt;"",$L265*(1+'[1]asv | data'!$B$34/12)-$L265,0),"")</f>
        <v>0</v>
      </c>
      <c r="N266" s="27">
        <f>IFERROR(IF($B266&lt;&gt;"",($L265+$E$2+$M266)-($L265+$E$2+$M266)*(1-'[1]asv | data'!$F$26/12),0),"")</f>
        <v>0</v>
      </c>
      <c r="O266" s="26" t="str">
        <f>IFERROR(IF(B266&lt;&gt;"",IF(Q265&gt;=$I$2,+O265+P266,+O265+'[1]asv | data'!$F$21+P266),""),"")</f>
        <v/>
      </c>
      <c r="P266" s="27" t="str">
        <f>IFERROR(IF($B266&lt;&gt;"",IF(Q266&gt;=$I$2,O265*(1+'[1]asv | simul'!$B$18/12)-O265,$O265*(1+'[1]asv | simul'!$B$18/12)-$O265),""),"")</f>
        <v/>
      </c>
      <c r="Q266" s="27">
        <f>IFERROR(IF(Q265+'[1]asv | data'!$F$21&gt;=$I$2,$I$2,+Q265+'[1]asv | data'!$F$21),"")</f>
        <v>22950</v>
      </c>
    </row>
    <row r="267" spans="2:17" ht="21" customHeight="1" x14ac:dyDescent="0.35">
      <c r="B267" s="36"/>
      <c r="C267" s="26">
        <f>IFERROR(IF($B267&lt;&gt;"",($C266+$E$2+$D267)*(1-'[1]asv | data'!$F$26/12),0),"")</f>
        <v>0</v>
      </c>
      <c r="D267" s="27">
        <f>IFERROR(IF($B267&lt;&gt;"",$C266*(1+'[1]asv | data'!$F$22/12)-$C266,0),"")</f>
        <v>0</v>
      </c>
      <c r="E267" s="27">
        <f>IFERROR(IF($B267&lt;&gt;"",($C266+$E$2+$D267)-($C266+$E$2+$D267)*(1-'[1]asv | data'!$F$26/12),0),"")</f>
        <v>0</v>
      </c>
      <c r="F267" s="26">
        <f>IFERROR(IF($B267&lt;&gt;"",($F266+$E$2+$G267)*(1-'[1]asv | data'!$F$26/12),0),"")</f>
        <v>0</v>
      </c>
      <c r="G267" s="27">
        <f>IFERROR(IF($B267&lt;&gt;"",$F266*(1+'[1]asv | data'!$B$30/12)-$F266,0),"")</f>
        <v>0</v>
      </c>
      <c r="H267" s="27">
        <f>IFERROR(IF($B267&lt;&gt;"",($F266+$E$2+$G267)-($F266+$E$2+$G267)*(1-'[1]asv | data'!$F$26/12),0),"")</f>
        <v>0</v>
      </c>
      <c r="I267" s="26">
        <f>IFERROR(IF($B267&lt;&gt;"",($I266+$E$2+$J267)*(1-'[1]asv | data'!$F$26/12),0),"")</f>
        <v>0</v>
      </c>
      <c r="J267" s="27">
        <f>IFERROR(IF($B267&lt;&gt;"",$I266*(1+'[1]asv | data'!$B$32/12)-$I266,0),"")</f>
        <v>0</v>
      </c>
      <c r="K267" s="27">
        <f>IFERROR(IF($B267&lt;&gt;"",($I266+$E$2+$J267)-($I266+$E$2+$J267)*(1-'[1]asv | data'!$F$26/12),0),"")</f>
        <v>0</v>
      </c>
      <c r="L267" s="26">
        <f>IFERROR(IF($B267&lt;&gt;"",($L266+$E$2+$M267)*(1-'[1]asv | data'!$F$26/12),0),"")</f>
        <v>0</v>
      </c>
      <c r="M267" s="27">
        <f>IFERROR(IF($B267&lt;&gt;"",$L266*(1+'[1]asv | data'!$B$34/12)-$L266,0),"")</f>
        <v>0</v>
      </c>
      <c r="N267" s="27">
        <f>IFERROR(IF($B267&lt;&gt;"",($L266+$E$2+$M267)-($L266+$E$2+$M267)*(1-'[1]asv | data'!$F$26/12),0),"")</f>
        <v>0</v>
      </c>
      <c r="O267" s="26" t="str">
        <f>IFERROR(IF(B267&lt;&gt;"",IF(Q266&gt;=$I$2,+O266+P267,+O266+'[1]asv | data'!$F$21+P267),""),"")</f>
        <v/>
      </c>
      <c r="P267" s="27" t="str">
        <f>IFERROR(IF($B267&lt;&gt;"",IF(Q267&gt;=$I$2,O266*(1+'[1]asv | simul'!$B$18/12)-O266,$O266*(1+'[1]asv | simul'!$B$18/12)-$O266),""),"")</f>
        <v/>
      </c>
      <c r="Q267" s="27">
        <f>IFERROR(IF(Q266+'[1]asv | data'!$F$21&gt;=$I$2,$I$2,+Q266+'[1]asv | data'!$F$21),"")</f>
        <v>22950</v>
      </c>
    </row>
    <row r="268" spans="2:17" ht="21" customHeight="1" x14ac:dyDescent="0.35">
      <c r="B268" s="36"/>
      <c r="C268" s="26">
        <f>IFERROR(IF($B268&lt;&gt;"",($C267+$E$2+$D268)*(1-'[1]asv | data'!$F$26/12),0),"")</f>
        <v>0</v>
      </c>
      <c r="D268" s="27">
        <f>IFERROR(IF($B268&lt;&gt;"",$C267*(1+'[1]asv | data'!$F$22/12)-$C267,0),"")</f>
        <v>0</v>
      </c>
      <c r="E268" s="27">
        <f>IFERROR(IF($B268&lt;&gt;"",($C267+$E$2+$D268)-($C267+$E$2+$D268)*(1-'[1]asv | data'!$F$26/12),0),"")</f>
        <v>0</v>
      </c>
      <c r="F268" s="26">
        <f>IFERROR(IF($B268&lt;&gt;"",($F267+$E$2+$G268)*(1-'[1]asv | data'!$F$26/12),0),"")</f>
        <v>0</v>
      </c>
      <c r="G268" s="27">
        <f>IFERROR(IF($B268&lt;&gt;"",$F267*(1+'[1]asv | data'!$B$30/12)-$F267,0),"")</f>
        <v>0</v>
      </c>
      <c r="H268" s="27">
        <f>IFERROR(IF($B268&lt;&gt;"",($F267+$E$2+$G268)-($F267+$E$2+$G268)*(1-'[1]asv | data'!$F$26/12),0),"")</f>
        <v>0</v>
      </c>
      <c r="I268" s="26">
        <f>IFERROR(IF($B268&lt;&gt;"",($I267+$E$2+$J268)*(1-'[1]asv | data'!$F$26/12),0),"")</f>
        <v>0</v>
      </c>
      <c r="J268" s="27">
        <f>IFERROR(IF($B268&lt;&gt;"",$I267*(1+'[1]asv | data'!$B$32/12)-$I267,0),"")</f>
        <v>0</v>
      </c>
      <c r="K268" s="27">
        <f>IFERROR(IF($B268&lt;&gt;"",($I267+$E$2+$J268)-($I267+$E$2+$J268)*(1-'[1]asv | data'!$F$26/12),0),"")</f>
        <v>0</v>
      </c>
      <c r="L268" s="26">
        <f>IFERROR(IF($B268&lt;&gt;"",($L267+$E$2+$M268)*(1-'[1]asv | data'!$F$26/12),0),"")</f>
        <v>0</v>
      </c>
      <c r="M268" s="27">
        <f>IFERROR(IF($B268&lt;&gt;"",$L267*(1+'[1]asv | data'!$B$34/12)-$L267,0),"")</f>
        <v>0</v>
      </c>
      <c r="N268" s="27">
        <f>IFERROR(IF($B268&lt;&gt;"",($L267+$E$2+$M268)-($L267+$E$2+$M268)*(1-'[1]asv | data'!$F$26/12),0),"")</f>
        <v>0</v>
      </c>
      <c r="O268" s="26" t="str">
        <f>IFERROR(IF(B268&lt;&gt;"",IF(Q267&gt;=$I$2,+O267+P268,+O267+'[1]asv | data'!$F$21+P268),""),"")</f>
        <v/>
      </c>
      <c r="P268" s="27" t="str">
        <f>IFERROR(IF($B268&lt;&gt;"",IF(Q268&gt;=$I$2,O267*(1+'[1]asv | simul'!$B$18/12)-O267,$O267*(1+'[1]asv | simul'!$B$18/12)-$O267),""),"")</f>
        <v/>
      </c>
      <c r="Q268" s="27">
        <f>IFERROR(IF(Q267+'[1]asv | data'!$F$21&gt;=$I$2,$I$2,+Q267+'[1]asv | data'!$F$21),"")</f>
        <v>22950</v>
      </c>
    </row>
    <row r="269" spans="2:17" ht="21" customHeight="1" x14ac:dyDescent="0.35">
      <c r="B269" s="36"/>
      <c r="C269" s="26">
        <f>IFERROR(IF($B269&lt;&gt;"",($C268+$E$2+$D269)*(1-'[1]asv | data'!$F$26/12),0),"")</f>
        <v>0</v>
      </c>
      <c r="D269" s="27">
        <f>IFERROR(IF($B269&lt;&gt;"",$C268*(1+'[1]asv | data'!$F$22/12)-$C268,0),"")</f>
        <v>0</v>
      </c>
      <c r="E269" s="27">
        <f>IFERROR(IF($B269&lt;&gt;"",($C268+$E$2+$D269)-($C268+$E$2+$D269)*(1-'[1]asv | data'!$F$26/12),0),"")</f>
        <v>0</v>
      </c>
      <c r="F269" s="26">
        <f>IFERROR(IF($B269&lt;&gt;"",($F268+$E$2+$G269)*(1-'[1]asv | data'!$F$26/12),0),"")</f>
        <v>0</v>
      </c>
      <c r="G269" s="27">
        <f>IFERROR(IF($B269&lt;&gt;"",$F268*(1+'[1]asv | data'!$B$30/12)-$F268,0),"")</f>
        <v>0</v>
      </c>
      <c r="H269" s="27">
        <f>IFERROR(IF($B269&lt;&gt;"",($F268+$E$2+$G269)-($F268+$E$2+$G269)*(1-'[1]asv | data'!$F$26/12),0),"")</f>
        <v>0</v>
      </c>
      <c r="I269" s="26">
        <f>IFERROR(IF($B269&lt;&gt;"",($I268+$E$2+$J269)*(1-'[1]asv | data'!$F$26/12),0),"")</f>
        <v>0</v>
      </c>
      <c r="J269" s="27">
        <f>IFERROR(IF($B269&lt;&gt;"",$I268*(1+'[1]asv | data'!$B$32/12)-$I268,0),"")</f>
        <v>0</v>
      </c>
      <c r="K269" s="27">
        <f>IFERROR(IF($B269&lt;&gt;"",($I268+$E$2+$J269)-($I268+$E$2+$J269)*(1-'[1]asv | data'!$F$26/12),0),"")</f>
        <v>0</v>
      </c>
      <c r="L269" s="26">
        <f>IFERROR(IF($B269&lt;&gt;"",($L268+$E$2+$M269)*(1-'[1]asv | data'!$F$26/12),0),"")</f>
        <v>0</v>
      </c>
      <c r="M269" s="27">
        <f>IFERROR(IF($B269&lt;&gt;"",$L268*(1+'[1]asv | data'!$B$34/12)-$L268,0),"")</f>
        <v>0</v>
      </c>
      <c r="N269" s="27">
        <f>IFERROR(IF($B269&lt;&gt;"",($L268+$E$2+$M269)-($L268+$E$2+$M269)*(1-'[1]asv | data'!$F$26/12),0),"")</f>
        <v>0</v>
      </c>
      <c r="O269" s="26" t="str">
        <f>IFERROR(IF(B269&lt;&gt;"",IF(Q268&gt;=$I$2,+O268+P269,+O268+'[1]asv | data'!$F$21+P269),""),"")</f>
        <v/>
      </c>
      <c r="P269" s="27" t="str">
        <f>IFERROR(IF($B269&lt;&gt;"",IF(Q269&gt;=$I$2,O268*(1+'[1]asv | simul'!$B$18/12)-O268,$O268*(1+'[1]asv | simul'!$B$18/12)-$O268),""),"")</f>
        <v/>
      </c>
      <c r="Q269" s="27">
        <f>IFERROR(IF(Q268+'[1]asv | data'!$F$21&gt;=$I$2,$I$2,+Q268+'[1]asv | data'!$F$21),"")</f>
        <v>22950</v>
      </c>
    </row>
    <row r="270" spans="2:17" ht="21" customHeight="1" x14ac:dyDescent="0.35">
      <c r="B270" s="36"/>
      <c r="C270" s="26">
        <f>IFERROR(IF($B270&lt;&gt;"",($C269+$E$2+$D270)*(1-'[1]asv | data'!$F$26/12),0),"")</f>
        <v>0</v>
      </c>
      <c r="D270" s="27">
        <f>IFERROR(IF($B270&lt;&gt;"",$C269*(1+'[1]asv | data'!$F$22/12)-$C269,0),"")</f>
        <v>0</v>
      </c>
      <c r="E270" s="27">
        <f>IFERROR(IF($B270&lt;&gt;"",($C269+$E$2+$D270)-($C269+$E$2+$D270)*(1-'[1]asv | data'!$F$26/12),0),"")</f>
        <v>0</v>
      </c>
      <c r="F270" s="26">
        <f>IFERROR(IF($B270&lt;&gt;"",($F269+$E$2+$G270)*(1-'[1]asv | data'!$F$26/12),0),"")</f>
        <v>0</v>
      </c>
      <c r="G270" s="27">
        <f>IFERROR(IF($B270&lt;&gt;"",$F269*(1+'[1]asv | data'!$B$30/12)-$F269,0),"")</f>
        <v>0</v>
      </c>
      <c r="H270" s="27">
        <f>IFERROR(IF($B270&lt;&gt;"",($F269+$E$2+$G270)-($F269+$E$2+$G270)*(1-'[1]asv | data'!$F$26/12),0),"")</f>
        <v>0</v>
      </c>
      <c r="I270" s="26">
        <f>IFERROR(IF($B270&lt;&gt;"",($I269+$E$2+$J270)*(1-'[1]asv | data'!$F$26/12),0),"")</f>
        <v>0</v>
      </c>
      <c r="J270" s="27">
        <f>IFERROR(IF($B270&lt;&gt;"",$I269*(1+'[1]asv | data'!$B$32/12)-$I269,0),"")</f>
        <v>0</v>
      </c>
      <c r="K270" s="27">
        <f>IFERROR(IF($B270&lt;&gt;"",($I269+$E$2+$J270)-($I269+$E$2+$J270)*(1-'[1]asv | data'!$F$26/12),0),"")</f>
        <v>0</v>
      </c>
      <c r="L270" s="26">
        <f>IFERROR(IF($B270&lt;&gt;"",($L269+$E$2+$M270)*(1-'[1]asv | data'!$F$26/12),0),"")</f>
        <v>0</v>
      </c>
      <c r="M270" s="27">
        <f>IFERROR(IF($B270&lt;&gt;"",$L269*(1+'[1]asv | data'!$B$34/12)-$L269,0),"")</f>
        <v>0</v>
      </c>
      <c r="N270" s="27">
        <f>IFERROR(IF($B270&lt;&gt;"",($L269+$E$2+$M270)-($L269+$E$2+$M270)*(1-'[1]asv | data'!$F$26/12),0),"")</f>
        <v>0</v>
      </c>
      <c r="O270" s="26" t="str">
        <f>IFERROR(IF(B270&lt;&gt;"",IF(Q269&gt;=$I$2,+O269+P270,+O269+'[1]asv | data'!$F$21+P270),""),"")</f>
        <v/>
      </c>
      <c r="P270" s="27" t="str">
        <f>IFERROR(IF($B270&lt;&gt;"",IF(Q270&gt;=$I$2,O269*(1+'[1]asv | simul'!$B$18/12)-O269,$O269*(1+'[1]asv | simul'!$B$18/12)-$O269),""),"")</f>
        <v/>
      </c>
      <c r="Q270" s="27">
        <f>IFERROR(IF(Q269+'[1]asv | data'!$F$21&gt;=$I$2,$I$2,+Q269+'[1]asv | data'!$F$21),"")</f>
        <v>22950</v>
      </c>
    </row>
    <row r="271" spans="2:17" ht="21" customHeight="1" x14ac:dyDescent="0.35">
      <c r="B271" s="36"/>
      <c r="C271" s="26">
        <f>IFERROR(IF($B271&lt;&gt;"",($C270+$E$2+$D271)*(1-'[1]asv | data'!$F$26/12),0),"")</f>
        <v>0</v>
      </c>
      <c r="D271" s="27">
        <f>IFERROR(IF($B271&lt;&gt;"",$C270*(1+'[1]asv | data'!$F$22/12)-$C270,0),"")</f>
        <v>0</v>
      </c>
      <c r="E271" s="27">
        <f>IFERROR(IF($B271&lt;&gt;"",($C270+$E$2+$D271)-($C270+$E$2+$D271)*(1-'[1]asv | data'!$F$26/12),0),"")</f>
        <v>0</v>
      </c>
      <c r="F271" s="26">
        <f>IFERROR(IF($B271&lt;&gt;"",($F270+$E$2+$G271)*(1-'[1]asv | data'!$F$26/12),0),"")</f>
        <v>0</v>
      </c>
      <c r="G271" s="27">
        <f>IFERROR(IF($B271&lt;&gt;"",$F270*(1+'[1]asv | data'!$B$30/12)-$F270,0),"")</f>
        <v>0</v>
      </c>
      <c r="H271" s="27">
        <f>IFERROR(IF($B271&lt;&gt;"",($F270+$E$2+$G271)-($F270+$E$2+$G271)*(1-'[1]asv | data'!$F$26/12),0),"")</f>
        <v>0</v>
      </c>
      <c r="I271" s="26">
        <f>IFERROR(IF($B271&lt;&gt;"",($I270+$E$2+$J271)*(1-'[1]asv | data'!$F$26/12),0),"")</f>
        <v>0</v>
      </c>
      <c r="J271" s="27">
        <f>IFERROR(IF($B271&lt;&gt;"",$I270*(1+'[1]asv | data'!$B$32/12)-$I270,0),"")</f>
        <v>0</v>
      </c>
      <c r="K271" s="27">
        <f>IFERROR(IF($B271&lt;&gt;"",($I270+$E$2+$J271)-($I270+$E$2+$J271)*(1-'[1]asv | data'!$F$26/12),0),"")</f>
        <v>0</v>
      </c>
      <c r="L271" s="26">
        <f>IFERROR(IF($B271&lt;&gt;"",($L270+$E$2+$M271)*(1-'[1]asv | data'!$F$26/12),0),"")</f>
        <v>0</v>
      </c>
      <c r="M271" s="27">
        <f>IFERROR(IF($B271&lt;&gt;"",$L270*(1+'[1]asv | data'!$B$34/12)-$L270,0),"")</f>
        <v>0</v>
      </c>
      <c r="N271" s="27">
        <f>IFERROR(IF($B271&lt;&gt;"",($L270+$E$2+$M271)-($L270+$E$2+$M271)*(1-'[1]asv | data'!$F$26/12),0),"")</f>
        <v>0</v>
      </c>
      <c r="O271" s="26" t="str">
        <f>IFERROR(IF(B271&lt;&gt;"",IF(Q270&gt;=$I$2,+O270+P271,+O270+'[1]asv | data'!$F$21+P271),""),"")</f>
        <v/>
      </c>
      <c r="P271" s="27" t="str">
        <f>IFERROR(IF($B271&lt;&gt;"",IF(Q271&gt;=$I$2,O270*(1+'[1]asv | simul'!$B$18/12)-O270,$O270*(1+'[1]asv | simul'!$B$18/12)-$O270),""),"")</f>
        <v/>
      </c>
      <c r="Q271" s="27">
        <f>IFERROR(IF(Q270+'[1]asv | data'!$F$21&gt;=$I$2,$I$2,+Q270+'[1]asv | data'!$F$21),"")</f>
        <v>22950</v>
      </c>
    </row>
    <row r="272" spans="2:17" ht="21" customHeight="1" x14ac:dyDescent="0.35">
      <c r="B272" s="36"/>
      <c r="C272" s="26">
        <f>IFERROR(IF($B272&lt;&gt;"",($C271+$E$2+$D272)*(1-'[1]asv | data'!$F$26/12),0),"")</f>
        <v>0</v>
      </c>
      <c r="D272" s="27">
        <f>IFERROR(IF($B272&lt;&gt;"",$C271*(1+'[1]asv | data'!$F$22/12)-$C271,0),"")</f>
        <v>0</v>
      </c>
      <c r="E272" s="27">
        <f>IFERROR(IF($B272&lt;&gt;"",($C271+$E$2+$D272)-($C271+$E$2+$D272)*(1-'[1]asv | data'!$F$26/12),0),"")</f>
        <v>0</v>
      </c>
      <c r="F272" s="26">
        <f>IFERROR(IF($B272&lt;&gt;"",($F271+$E$2+$G272)*(1-'[1]asv | data'!$F$26/12),0),"")</f>
        <v>0</v>
      </c>
      <c r="G272" s="27">
        <f>IFERROR(IF($B272&lt;&gt;"",$F271*(1+'[1]asv | data'!$B$30/12)-$F271,0),"")</f>
        <v>0</v>
      </c>
      <c r="H272" s="27">
        <f>IFERROR(IF($B272&lt;&gt;"",($F271+$E$2+$G272)-($F271+$E$2+$G272)*(1-'[1]asv | data'!$F$26/12),0),"")</f>
        <v>0</v>
      </c>
      <c r="I272" s="26">
        <f>IFERROR(IF($B272&lt;&gt;"",($I271+$E$2+$J272)*(1-'[1]asv | data'!$F$26/12),0),"")</f>
        <v>0</v>
      </c>
      <c r="J272" s="27">
        <f>IFERROR(IF($B272&lt;&gt;"",$I271*(1+'[1]asv | data'!$B$32/12)-$I271,0),"")</f>
        <v>0</v>
      </c>
      <c r="K272" s="27">
        <f>IFERROR(IF($B272&lt;&gt;"",($I271+$E$2+$J272)-($I271+$E$2+$J272)*(1-'[1]asv | data'!$F$26/12),0),"")</f>
        <v>0</v>
      </c>
      <c r="L272" s="26">
        <f>IFERROR(IF($B272&lt;&gt;"",($L271+$E$2+$M272)*(1-'[1]asv | data'!$F$26/12),0),"")</f>
        <v>0</v>
      </c>
      <c r="M272" s="27">
        <f>IFERROR(IF($B272&lt;&gt;"",$L271*(1+'[1]asv | data'!$B$34/12)-$L271,0),"")</f>
        <v>0</v>
      </c>
      <c r="N272" s="27">
        <f>IFERROR(IF($B272&lt;&gt;"",($L271+$E$2+$M272)-($L271+$E$2+$M272)*(1-'[1]asv | data'!$F$26/12),0),"")</f>
        <v>0</v>
      </c>
      <c r="O272" s="26" t="str">
        <f>IFERROR(IF(B272&lt;&gt;"",IF(Q271&gt;=$I$2,+O271+P272,+O271+'[1]asv | data'!$F$21+P272),""),"")</f>
        <v/>
      </c>
      <c r="P272" s="27" t="str">
        <f>IFERROR(IF($B272&lt;&gt;"",IF(Q272&gt;=$I$2,O271*(1+'[1]asv | simul'!$B$18/12)-O271,$O271*(1+'[1]asv | simul'!$B$18/12)-$O271),""),"")</f>
        <v/>
      </c>
      <c r="Q272" s="27">
        <f>IFERROR(IF(Q271+'[1]asv | data'!$F$21&gt;=$I$2,$I$2,+Q271+'[1]asv | data'!$F$21),"")</f>
        <v>22950</v>
      </c>
    </row>
    <row r="273" spans="2:17" ht="21" customHeight="1" x14ac:dyDescent="0.35">
      <c r="B273" s="36"/>
      <c r="C273" s="26">
        <f>IFERROR(IF($B273&lt;&gt;"",($C272+$E$2+$D273)*(1-'[1]asv | data'!$F$26/12),0),"")</f>
        <v>0</v>
      </c>
      <c r="D273" s="27">
        <f>IFERROR(IF($B273&lt;&gt;"",$C272*(1+'[1]asv | data'!$F$22/12)-$C272,0),"")</f>
        <v>0</v>
      </c>
      <c r="E273" s="27">
        <f>IFERROR(IF($B273&lt;&gt;"",($C272+$E$2+$D273)-($C272+$E$2+$D273)*(1-'[1]asv | data'!$F$26/12),0),"")</f>
        <v>0</v>
      </c>
      <c r="F273" s="26">
        <f>IFERROR(IF($B273&lt;&gt;"",($F272+$E$2+$G273)*(1-'[1]asv | data'!$F$26/12),0),"")</f>
        <v>0</v>
      </c>
      <c r="G273" s="27">
        <f>IFERROR(IF($B273&lt;&gt;"",$F272*(1+'[1]asv | data'!$B$30/12)-$F272,0),"")</f>
        <v>0</v>
      </c>
      <c r="H273" s="27">
        <f>IFERROR(IF($B273&lt;&gt;"",($F272+$E$2+$G273)-($F272+$E$2+$G273)*(1-'[1]asv | data'!$F$26/12),0),"")</f>
        <v>0</v>
      </c>
      <c r="I273" s="26">
        <f>IFERROR(IF($B273&lt;&gt;"",($I272+$E$2+$J273)*(1-'[1]asv | data'!$F$26/12),0),"")</f>
        <v>0</v>
      </c>
      <c r="J273" s="27">
        <f>IFERROR(IF($B273&lt;&gt;"",$I272*(1+'[1]asv | data'!$B$32/12)-$I272,0),"")</f>
        <v>0</v>
      </c>
      <c r="K273" s="27">
        <f>IFERROR(IF($B273&lt;&gt;"",($I272+$E$2+$J273)-($I272+$E$2+$J273)*(1-'[1]asv | data'!$F$26/12),0),"")</f>
        <v>0</v>
      </c>
      <c r="L273" s="26">
        <f>IFERROR(IF($B273&lt;&gt;"",($L272+$E$2+$M273)*(1-'[1]asv | data'!$F$26/12),0),"")</f>
        <v>0</v>
      </c>
      <c r="M273" s="27">
        <f>IFERROR(IF($B273&lt;&gt;"",$L272*(1+'[1]asv | data'!$B$34/12)-$L272,0),"")</f>
        <v>0</v>
      </c>
      <c r="N273" s="27">
        <f>IFERROR(IF($B273&lt;&gt;"",($L272+$E$2+$M273)-($L272+$E$2+$M273)*(1-'[1]asv | data'!$F$26/12),0),"")</f>
        <v>0</v>
      </c>
      <c r="O273" s="26" t="str">
        <f>IFERROR(IF(B273&lt;&gt;"",IF(Q272&gt;=$I$2,+O272+P273,+O272+'[1]asv | data'!$F$21+P273),""),"")</f>
        <v/>
      </c>
      <c r="P273" s="27" t="str">
        <f>IFERROR(IF($B273&lt;&gt;"",IF(Q273&gt;=$I$2,O272*(1+'[1]asv | simul'!$B$18/12)-O272,$O272*(1+'[1]asv | simul'!$B$18/12)-$O272),""),"")</f>
        <v/>
      </c>
      <c r="Q273" s="27">
        <f>IFERROR(IF(Q272+'[1]asv | data'!$F$21&gt;=$I$2,$I$2,+Q272+'[1]asv | data'!$F$21),"")</f>
        <v>22950</v>
      </c>
    </row>
    <row r="274" spans="2:17" ht="21" customHeight="1" x14ac:dyDescent="0.35">
      <c r="B274" s="36"/>
      <c r="C274" s="26">
        <f>IFERROR(IF($B274&lt;&gt;"",($C273+$E$2+$D274)*(1-'[1]asv | data'!$F$26/12),0),"")</f>
        <v>0</v>
      </c>
      <c r="D274" s="27">
        <f>IFERROR(IF($B274&lt;&gt;"",$C273*(1+'[1]asv | data'!$F$22/12)-$C273,0),"")</f>
        <v>0</v>
      </c>
      <c r="E274" s="27">
        <f>IFERROR(IF($B274&lt;&gt;"",($C273+$E$2+$D274)-($C273+$E$2+$D274)*(1-'[1]asv | data'!$F$26/12),0),"")</f>
        <v>0</v>
      </c>
      <c r="F274" s="26">
        <f>IFERROR(IF($B274&lt;&gt;"",($F273+$E$2+$G274)*(1-'[1]asv | data'!$F$26/12),0),"")</f>
        <v>0</v>
      </c>
      <c r="G274" s="27">
        <f>IFERROR(IF($B274&lt;&gt;"",$F273*(1+'[1]asv | data'!$B$30/12)-$F273,0),"")</f>
        <v>0</v>
      </c>
      <c r="H274" s="27">
        <f>IFERROR(IF($B274&lt;&gt;"",($F273+$E$2+$G274)-($F273+$E$2+$G274)*(1-'[1]asv | data'!$F$26/12),0),"")</f>
        <v>0</v>
      </c>
      <c r="I274" s="26">
        <f>IFERROR(IF($B274&lt;&gt;"",($I273+$E$2+$J274)*(1-'[1]asv | data'!$F$26/12),0),"")</f>
        <v>0</v>
      </c>
      <c r="J274" s="27">
        <f>IFERROR(IF($B274&lt;&gt;"",$I273*(1+'[1]asv | data'!$B$32/12)-$I273,0),"")</f>
        <v>0</v>
      </c>
      <c r="K274" s="27">
        <f>IFERROR(IF($B274&lt;&gt;"",($I273+$E$2+$J274)-($I273+$E$2+$J274)*(1-'[1]asv | data'!$F$26/12),0),"")</f>
        <v>0</v>
      </c>
      <c r="L274" s="26">
        <f>IFERROR(IF($B274&lt;&gt;"",($L273+$E$2+$M274)*(1-'[1]asv | data'!$F$26/12),0),"")</f>
        <v>0</v>
      </c>
      <c r="M274" s="27">
        <f>IFERROR(IF($B274&lt;&gt;"",$L273*(1+'[1]asv | data'!$B$34/12)-$L273,0),"")</f>
        <v>0</v>
      </c>
      <c r="N274" s="27">
        <f>IFERROR(IF($B274&lt;&gt;"",($L273+$E$2+$M274)-($L273+$E$2+$M274)*(1-'[1]asv | data'!$F$26/12),0),"")</f>
        <v>0</v>
      </c>
      <c r="O274" s="26" t="str">
        <f>IFERROR(IF(B274&lt;&gt;"",IF(Q273&gt;=$I$2,+O273+P274,+O273+'[1]asv | data'!$F$21+P274),""),"")</f>
        <v/>
      </c>
      <c r="P274" s="27" t="str">
        <f>IFERROR(IF($B274&lt;&gt;"",IF(Q274&gt;=$I$2,O273*(1+'[1]asv | simul'!$B$18/12)-O273,$O273*(1+'[1]asv | simul'!$B$18/12)-$O273),""),"")</f>
        <v/>
      </c>
      <c r="Q274" s="27">
        <f>IFERROR(IF(Q273+'[1]asv | data'!$F$21&gt;=$I$2,$I$2,+Q273+'[1]asv | data'!$F$21),"")</f>
        <v>22950</v>
      </c>
    </row>
    <row r="275" spans="2:17" ht="21" customHeight="1" x14ac:dyDescent="0.35">
      <c r="B275" s="36"/>
      <c r="C275" s="26">
        <f>IFERROR(IF($B275&lt;&gt;"",($C274+$E$2+$D275)*(1-'[1]asv | data'!$F$26/12),0),"")</f>
        <v>0</v>
      </c>
      <c r="D275" s="27">
        <f>IFERROR(IF($B275&lt;&gt;"",$C274*(1+'[1]asv | data'!$F$22/12)-$C274,0),"")</f>
        <v>0</v>
      </c>
      <c r="E275" s="27">
        <f>IFERROR(IF($B275&lt;&gt;"",($C274+$E$2+$D275)-($C274+$E$2+$D275)*(1-'[1]asv | data'!$F$26/12),0),"")</f>
        <v>0</v>
      </c>
      <c r="F275" s="26">
        <f>IFERROR(IF($B275&lt;&gt;"",($F274+$E$2+$G275)*(1-'[1]asv | data'!$F$26/12),0),"")</f>
        <v>0</v>
      </c>
      <c r="G275" s="27">
        <f>IFERROR(IF($B275&lt;&gt;"",$F274*(1+'[1]asv | data'!$B$30/12)-$F274,0),"")</f>
        <v>0</v>
      </c>
      <c r="H275" s="27">
        <f>IFERROR(IF($B275&lt;&gt;"",($F274+$E$2+$G275)-($F274+$E$2+$G275)*(1-'[1]asv | data'!$F$26/12),0),"")</f>
        <v>0</v>
      </c>
      <c r="I275" s="26">
        <f>IFERROR(IF($B275&lt;&gt;"",($I274+$E$2+$J275)*(1-'[1]asv | data'!$F$26/12),0),"")</f>
        <v>0</v>
      </c>
      <c r="J275" s="27">
        <f>IFERROR(IF($B275&lt;&gt;"",$I274*(1+'[1]asv | data'!$B$32/12)-$I274,0),"")</f>
        <v>0</v>
      </c>
      <c r="K275" s="27">
        <f>IFERROR(IF($B275&lt;&gt;"",($I274+$E$2+$J275)-($I274+$E$2+$J275)*(1-'[1]asv | data'!$F$26/12),0),"")</f>
        <v>0</v>
      </c>
      <c r="L275" s="26">
        <f>IFERROR(IF($B275&lt;&gt;"",($L274+$E$2+$M275)*(1-'[1]asv | data'!$F$26/12),0),"")</f>
        <v>0</v>
      </c>
      <c r="M275" s="27">
        <f>IFERROR(IF($B275&lt;&gt;"",$L274*(1+'[1]asv | data'!$B$34/12)-$L274,0),"")</f>
        <v>0</v>
      </c>
      <c r="N275" s="27">
        <f>IFERROR(IF($B275&lt;&gt;"",($L274+$E$2+$M275)-($L274+$E$2+$M275)*(1-'[1]asv | data'!$F$26/12),0),"")</f>
        <v>0</v>
      </c>
      <c r="O275" s="26" t="str">
        <f>IFERROR(IF(B275&lt;&gt;"",IF(Q274&gt;=$I$2,+O274+P275,+O274+'[1]asv | data'!$F$21+P275),""),"")</f>
        <v/>
      </c>
      <c r="P275" s="27" t="str">
        <f>IFERROR(IF($B275&lt;&gt;"",IF(Q275&gt;=$I$2,O274*(1+'[1]asv | simul'!$B$18/12)-O274,$O274*(1+'[1]asv | simul'!$B$18/12)-$O274),""),"")</f>
        <v/>
      </c>
      <c r="Q275" s="27">
        <f>IFERROR(IF(Q274+'[1]asv | data'!$F$21&gt;=$I$2,$I$2,+Q274+'[1]asv | data'!$F$21),"")</f>
        <v>22950</v>
      </c>
    </row>
    <row r="276" spans="2:17" ht="21" customHeight="1" x14ac:dyDescent="0.35">
      <c r="B276" s="36"/>
      <c r="C276" s="26">
        <f>IFERROR(IF($B276&lt;&gt;"",($C275+$E$2+$D276)*(1-'[1]asv | data'!$F$26/12),0),"")</f>
        <v>0</v>
      </c>
      <c r="D276" s="27">
        <f>IFERROR(IF($B276&lt;&gt;"",$C275*(1+'[1]asv | data'!$F$22/12)-$C275,0),"")</f>
        <v>0</v>
      </c>
      <c r="E276" s="27">
        <f>IFERROR(IF($B276&lt;&gt;"",($C275+$E$2+$D276)-($C275+$E$2+$D276)*(1-'[1]asv | data'!$F$26/12),0),"")</f>
        <v>0</v>
      </c>
      <c r="F276" s="26">
        <f>IFERROR(IF($B276&lt;&gt;"",($F275+$E$2+$G276)*(1-'[1]asv | data'!$F$26/12),0),"")</f>
        <v>0</v>
      </c>
      <c r="G276" s="27">
        <f>IFERROR(IF($B276&lt;&gt;"",$F275*(1+'[1]asv | data'!$B$30/12)-$F275,0),"")</f>
        <v>0</v>
      </c>
      <c r="H276" s="27">
        <f>IFERROR(IF($B276&lt;&gt;"",($F275+$E$2+$G276)-($F275+$E$2+$G276)*(1-'[1]asv | data'!$F$26/12),0),"")</f>
        <v>0</v>
      </c>
      <c r="I276" s="26">
        <f>IFERROR(IF($B276&lt;&gt;"",($I275+$E$2+$J276)*(1-'[1]asv | data'!$F$26/12),0),"")</f>
        <v>0</v>
      </c>
      <c r="J276" s="27">
        <f>IFERROR(IF($B276&lt;&gt;"",$I275*(1+'[1]asv | data'!$B$32/12)-$I275,0),"")</f>
        <v>0</v>
      </c>
      <c r="K276" s="27">
        <f>IFERROR(IF($B276&lt;&gt;"",($I275+$E$2+$J276)-($I275+$E$2+$J276)*(1-'[1]asv | data'!$F$26/12),0),"")</f>
        <v>0</v>
      </c>
      <c r="L276" s="26">
        <f>IFERROR(IF($B276&lt;&gt;"",($L275+$E$2+$M276)*(1-'[1]asv | data'!$F$26/12),0),"")</f>
        <v>0</v>
      </c>
      <c r="M276" s="27">
        <f>IFERROR(IF($B276&lt;&gt;"",$L275*(1+'[1]asv | data'!$B$34/12)-$L275,0),"")</f>
        <v>0</v>
      </c>
      <c r="N276" s="27">
        <f>IFERROR(IF($B276&lt;&gt;"",($L275+$E$2+$M276)-($L275+$E$2+$M276)*(1-'[1]asv | data'!$F$26/12),0),"")</f>
        <v>0</v>
      </c>
      <c r="O276" s="26" t="str">
        <f>IFERROR(IF(B276&lt;&gt;"",IF(Q275&gt;=$I$2,+O275+P276,+O275+'[1]asv | data'!$F$21+P276),""),"")</f>
        <v/>
      </c>
      <c r="P276" s="27" t="str">
        <f>IFERROR(IF($B276&lt;&gt;"",IF(Q276&gt;=$I$2,O275*(1+'[1]asv | simul'!$B$18/12)-O275,$O275*(1+'[1]asv | simul'!$B$18/12)-$O275),""),"")</f>
        <v/>
      </c>
      <c r="Q276" s="27">
        <f>IFERROR(IF(Q275+'[1]asv | data'!$F$21&gt;=$I$2,$I$2,+Q275+'[1]asv | data'!$F$21),"")</f>
        <v>22950</v>
      </c>
    </row>
    <row r="277" spans="2:17" ht="21" customHeight="1" x14ac:dyDescent="0.35">
      <c r="B277" s="36"/>
      <c r="C277" s="26">
        <f>IFERROR(IF($B277&lt;&gt;"",($C276+$E$2+$D277)*(1-'[1]asv | data'!$F$26/12),0),"")</f>
        <v>0</v>
      </c>
      <c r="D277" s="27">
        <f>IFERROR(IF($B277&lt;&gt;"",$C276*(1+'[1]asv | data'!$F$22/12)-$C276,0),"")</f>
        <v>0</v>
      </c>
      <c r="E277" s="27">
        <f>IFERROR(IF($B277&lt;&gt;"",($C276+$E$2+$D277)-($C276+$E$2+$D277)*(1-'[1]asv | data'!$F$26/12),0),"")</f>
        <v>0</v>
      </c>
      <c r="F277" s="26">
        <f>IFERROR(IF($B277&lt;&gt;"",($F276+$E$2+$G277)*(1-'[1]asv | data'!$F$26/12),0),"")</f>
        <v>0</v>
      </c>
      <c r="G277" s="27">
        <f>IFERROR(IF($B277&lt;&gt;"",$F276*(1+'[1]asv | data'!$B$30/12)-$F276,0),"")</f>
        <v>0</v>
      </c>
      <c r="H277" s="27">
        <f>IFERROR(IF($B277&lt;&gt;"",($F276+$E$2+$G277)-($F276+$E$2+$G277)*(1-'[1]asv | data'!$F$26/12),0),"")</f>
        <v>0</v>
      </c>
      <c r="I277" s="26">
        <f>IFERROR(IF($B277&lt;&gt;"",($I276+$E$2+$J277)*(1-'[1]asv | data'!$F$26/12),0),"")</f>
        <v>0</v>
      </c>
      <c r="J277" s="27">
        <f>IFERROR(IF($B277&lt;&gt;"",$I276*(1+'[1]asv | data'!$B$32/12)-$I276,0),"")</f>
        <v>0</v>
      </c>
      <c r="K277" s="27">
        <f>IFERROR(IF($B277&lt;&gt;"",($I276+$E$2+$J277)-($I276+$E$2+$J277)*(1-'[1]asv | data'!$F$26/12),0),"")</f>
        <v>0</v>
      </c>
      <c r="L277" s="26">
        <f>IFERROR(IF($B277&lt;&gt;"",($L276+$E$2+$M277)*(1-'[1]asv | data'!$F$26/12),0),"")</f>
        <v>0</v>
      </c>
      <c r="M277" s="27">
        <f>IFERROR(IF($B277&lt;&gt;"",$L276*(1+'[1]asv | data'!$B$34/12)-$L276,0),"")</f>
        <v>0</v>
      </c>
      <c r="N277" s="27">
        <f>IFERROR(IF($B277&lt;&gt;"",($L276+$E$2+$M277)-($L276+$E$2+$M277)*(1-'[1]asv | data'!$F$26/12),0),"")</f>
        <v>0</v>
      </c>
      <c r="O277" s="26" t="str">
        <f>IFERROR(IF(B277&lt;&gt;"",IF(Q276&gt;=$I$2,+O276+P277,+O276+'[1]asv | data'!$F$21+P277),""),"")</f>
        <v/>
      </c>
      <c r="P277" s="27" t="str">
        <f>IFERROR(IF($B277&lt;&gt;"",IF(Q277&gt;=$I$2,O276*(1+'[1]asv | simul'!$B$18/12)-O276,$O276*(1+'[1]asv | simul'!$B$18/12)-$O276),""),"")</f>
        <v/>
      </c>
      <c r="Q277" s="27">
        <f>IFERROR(IF(Q276+'[1]asv | data'!$F$21&gt;=$I$2,$I$2,+Q276+'[1]asv | data'!$F$21),"")</f>
        <v>22950</v>
      </c>
    </row>
    <row r="278" spans="2:17" ht="21" customHeight="1" x14ac:dyDescent="0.35">
      <c r="B278" s="36"/>
      <c r="C278" s="26">
        <f>IFERROR(IF($B278&lt;&gt;"",($C277+$E$2+$D278)*(1-'[1]asv | data'!$F$26/12),0),"")</f>
        <v>0</v>
      </c>
      <c r="D278" s="27">
        <f>IFERROR(IF($B278&lt;&gt;"",$C277*(1+'[1]asv | data'!$F$22/12)-$C277,0),"")</f>
        <v>0</v>
      </c>
      <c r="E278" s="27">
        <f>IFERROR(IF($B278&lt;&gt;"",($C277+$E$2+$D278)-($C277+$E$2+$D278)*(1-'[1]asv | data'!$F$26/12),0),"")</f>
        <v>0</v>
      </c>
      <c r="F278" s="26">
        <f>IFERROR(IF($B278&lt;&gt;"",($F277+$E$2+$G278)*(1-'[1]asv | data'!$F$26/12),0),"")</f>
        <v>0</v>
      </c>
      <c r="G278" s="27">
        <f>IFERROR(IF($B278&lt;&gt;"",$F277*(1+'[1]asv | data'!$B$30/12)-$F277,0),"")</f>
        <v>0</v>
      </c>
      <c r="H278" s="27">
        <f>IFERROR(IF($B278&lt;&gt;"",($F277+$E$2+$G278)-($F277+$E$2+$G278)*(1-'[1]asv | data'!$F$26/12),0),"")</f>
        <v>0</v>
      </c>
      <c r="I278" s="26">
        <f>IFERROR(IF($B278&lt;&gt;"",($I277+$E$2+$J278)*(1-'[1]asv | data'!$F$26/12),0),"")</f>
        <v>0</v>
      </c>
      <c r="J278" s="27">
        <f>IFERROR(IF($B278&lt;&gt;"",$I277*(1+'[1]asv | data'!$B$32/12)-$I277,0),"")</f>
        <v>0</v>
      </c>
      <c r="K278" s="27">
        <f>IFERROR(IF($B278&lt;&gt;"",($I277+$E$2+$J278)-($I277+$E$2+$J278)*(1-'[1]asv | data'!$F$26/12),0),"")</f>
        <v>0</v>
      </c>
      <c r="L278" s="26">
        <f>IFERROR(IF($B278&lt;&gt;"",($L277+$E$2+$M278)*(1-'[1]asv | data'!$F$26/12),0),"")</f>
        <v>0</v>
      </c>
      <c r="M278" s="27">
        <f>IFERROR(IF($B278&lt;&gt;"",$L277*(1+'[1]asv | data'!$B$34/12)-$L277,0),"")</f>
        <v>0</v>
      </c>
      <c r="N278" s="27">
        <f>IFERROR(IF($B278&lt;&gt;"",($L277+$E$2+$M278)-($L277+$E$2+$M278)*(1-'[1]asv | data'!$F$26/12),0),"")</f>
        <v>0</v>
      </c>
      <c r="O278" s="26" t="str">
        <f>IFERROR(IF(B278&lt;&gt;"",IF(Q277&gt;=$I$2,+O277+P278,+O277+'[1]asv | data'!$F$21+P278),""),"")</f>
        <v/>
      </c>
      <c r="P278" s="27" t="str">
        <f>IFERROR(IF($B278&lt;&gt;"",IF(Q278&gt;=$I$2,O277*(1+'[1]asv | simul'!$B$18/12)-O277,$O277*(1+'[1]asv | simul'!$B$18/12)-$O277),""),"")</f>
        <v/>
      </c>
      <c r="Q278" s="27">
        <f>IFERROR(IF(Q277+'[1]asv | data'!$F$21&gt;=$I$2,$I$2,+Q277+'[1]asv | data'!$F$21),"")</f>
        <v>22950</v>
      </c>
    </row>
    <row r="279" spans="2:17" ht="21" customHeight="1" x14ac:dyDescent="0.35">
      <c r="B279" s="36"/>
      <c r="C279" s="26">
        <f>IFERROR(IF($B279&lt;&gt;"",($C278+$E$2+$D279)*(1-'[1]asv | data'!$F$26/12),0),"")</f>
        <v>0</v>
      </c>
      <c r="D279" s="27">
        <f>IFERROR(IF($B279&lt;&gt;"",$C278*(1+'[1]asv | data'!$F$22/12)-$C278,0),"")</f>
        <v>0</v>
      </c>
      <c r="E279" s="27">
        <f>IFERROR(IF($B279&lt;&gt;"",($C278+$E$2+$D279)-($C278+$E$2+$D279)*(1-'[1]asv | data'!$F$26/12),0),"")</f>
        <v>0</v>
      </c>
      <c r="F279" s="26">
        <f>IFERROR(IF($B279&lt;&gt;"",($F278+$E$2+$G279)*(1-'[1]asv | data'!$F$26/12),0),"")</f>
        <v>0</v>
      </c>
      <c r="G279" s="27">
        <f>IFERROR(IF($B279&lt;&gt;"",$F278*(1+'[1]asv | data'!$B$30/12)-$F278,0),"")</f>
        <v>0</v>
      </c>
      <c r="H279" s="27">
        <f>IFERROR(IF($B279&lt;&gt;"",($F278+$E$2+$G279)-($F278+$E$2+$G279)*(1-'[1]asv | data'!$F$26/12),0),"")</f>
        <v>0</v>
      </c>
      <c r="I279" s="26">
        <f>IFERROR(IF($B279&lt;&gt;"",($I278+$E$2+$J279)*(1-'[1]asv | data'!$F$26/12),0),"")</f>
        <v>0</v>
      </c>
      <c r="J279" s="27">
        <f>IFERROR(IF($B279&lt;&gt;"",$I278*(1+'[1]asv | data'!$B$32/12)-$I278,0),"")</f>
        <v>0</v>
      </c>
      <c r="K279" s="27">
        <f>IFERROR(IF($B279&lt;&gt;"",($I278+$E$2+$J279)-($I278+$E$2+$J279)*(1-'[1]asv | data'!$F$26/12),0),"")</f>
        <v>0</v>
      </c>
      <c r="L279" s="26">
        <f>IFERROR(IF($B279&lt;&gt;"",($L278+$E$2+$M279)*(1-'[1]asv | data'!$F$26/12),0),"")</f>
        <v>0</v>
      </c>
      <c r="M279" s="27">
        <f>IFERROR(IF($B279&lt;&gt;"",$L278*(1+'[1]asv | data'!$B$34/12)-$L278,0),"")</f>
        <v>0</v>
      </c>
      <c r="N279" s="27">
        <f>IFERROR(IF($B279&lt;&gt;"",($L278+$E$2+$M279)-($L278+$E$2+$M279)*(1-'[1]asv | data'!$F$26/12),0),"")</f>
        <v>0</v>
      </c>
      <c r="O279" s="26" t="str">
        <f>IFERROR(IF(B279&lt;&gt;"",IF(Q278&gt;=$I$2,+O278+P279,+O278+'[1]asv | data'!$F$21+P279),""),"")</f>
        <v/>
      </c>
      <c r="P279" s="27" t="str">
        <f>IFERROR(IF($B279&lt;&gt;"",IF(Q279&gt;=$I$2,O278*(1+'[1]asv | simul'!$B$18/12)-O278,$O278*(1+'[1]asv | simul'!$B$18/12)-$O278),""),"")</f>
        <v/>
      </c>
      <c r="Q279" s="27">
        <f>IFERROR(IF(Q278+'[1]asv | data'!$F$21&gt;=$I$2,$I$2,+Q278+'[1]asv | data'!$F$21),"")</f>
        <v>22950</v>
      </c>
    </row>
    <row r="280" spans="2:17" ht="21" customHeight="1" x14ac:dyDescent="0.35">
      <c r="B280" s="36"/>
      <c r="C280" s="26">
        <f>IFERROR(IF($B280&lt;&gt;"",($C279+$E$2+$D280)*(1-'[1]asv | data'!$F$26/12),0),"")</f>
        <v>0</v>
      </c>
      <c r="D280" s="27">
        <f>IFERROR(IF($B280&lt;&gt;"",$C279*(1+'[1]asv | data'!$F$22/12)-$C279,0),"")</f>
        <v>0</v>
      </c>
      <c r="E280" s="27">
        <f>IFERROR(IF($B280&lt;&gt;"",($C279+$E$2+$D280)-($C279+$E$2+$D280)*(1-'[1]asv | data'!$F$26/12),0),"")</f>
        <v>0</v>
      </c>
      <c r="F280" s="26">
        <f>IFERROR(IF($B280&lt;&gt;"",($F279+$E$2+$G280)*(1-'[1]asv | data'!$F$26/12),0),"")</f>
        <v>0</v>
      </c>
      <c r="G280" s="27">
        <f>IFERROR(IF($B280&lt;&gt;"",$F279*(1+'[1]asv | data'!$B$30/12)-$F279,0),"")</f>
        <v>0</v>
      </c>
      <c r="H280" s="27">
        <f>IFERROR(IF($B280&lt;&gt;"",($F279+$E$2+$G280)-($F279+$E$2+$G280)*(1-'[1]asv | data'!$F$26/12),0),"")</f>
        <v>0</v>
      </c>
      <c r="I280" s="26">
        <f>IFERROR(IF($B280&lt;&gt;"",($I279+$E$2+$J280)*(1-'[1]asv | data'!$F$26/12),0),"")</f>
        <v>0</v>
      </c>
      <c r="J280" s="27">
        <f>IFERROR(IF($B280&lt;&gt;"",$I279*(1+'[1]asv | data'!$B$32/12)-$I279,0),"")</f>
        <v>0</v>
      </c>
      <c r="K280" s="27">
        <f>IFERROR(IF($B280&lt;&gt;"",($I279+$E$2+$J280)-($I279+$E$2+$J280)*(1-'[1]asv | data'!$F$26/12),0),"")</f>
        <v>0</v>
      </c>
      <c r="L280" s="26">
        <f>IFERROR(IF($B280&lt;&gt;"",($L279+$E$2+$M280)*(1-'[1]asv | data'!$F$26/12),0),"")</f>
        <v>0</v>
      </c>
      <c r="M280" s="27">
        <f>IFERROR(IF($B280&lt;&gt;"",$L279*(1+'[1]asv | data'!$B$34/12)-$L279,0),"")</f>
        <v>0</v>
      </c>
      <c r="N280" s="27">
        <f>IFERROR(IF($B280&lt;&gt;"",($L279+$E$2+$M280)-($L279+$E$2+$M280)*(1-'[1]asv | data'!$F$26/12),0),"")</f>
        <v>0</v>
      </c>
      <c r="O280" s="26" t="str">
        <f>IFERROR(IF(B280&lt;&gt;"",IF(Q279&gt;=$I$2,+O279+P280,+O279+'[1]asv | data'!$F$21+P280),""),"")</f>
        <v/>
      </c>
      <c r="P280" s="27" t="str">
        <f>IFERROR(IF($B280&lt;&gt;"",IF(Q280&gt;=$I$2,O279*(1+'[1]asv | simul'!$B$18/12)-O279,$O279*(1+'[1]asv | simul'!$B$18/12)-$O279),""),"")</f>
        <v/>
      </c>
      <c r="Q280" s="27">
        <f>IFERROR(IF(Q279+'[1]asv | data'!$F$21&gt;=$I$2,$I$2,+Q279+'[1]asv | data'!$F$21),"")</f>
        <v>22950</v>
      </c>
    </row>
    <row r="281" spans="2:17" ht="21" customHeight="1" x14ac:dyDescent="0.35">
      <c r="B281" s="36"/>
      <c r="C281" s="26">
        <f>IFERROR(IF($B281&lt;&gt;"",($C280+$E$2+$D281)*(1-'[1]asv | data'!$F$26/12),0),"")</f>
        <v>0</v>
      </c>
      <c r="D281" s="27">
        <f>IFERROR(IF($B281&lt;&gt;"",$C280*(1+'[1]asv | data'!$F$22/12)-$C280,0),"")</f>
        <v>0</v>
      </c>
      <c r="E281" s="27">
        <f>IFERROR(IF($B281&lt;&gt;"",($C280+$E$2+$D281)-($C280+$E$2+$D281)*(1-'[1]asv | data'!$F$26/12),0),"")</f>
        <v>0</v>
      </c>
      <c r="F281" s="26">
        <f>IFERROR(IF($B281&lt;&gt;"",($F280+$E$2+$G281)*(1-'[1]asv | data'!$F$26/12),0),"")</f>
        <v>0</v>
      </c>
      <c r="G281" s="27">
        <f>IFERROR(IF($B281&lt;&gt;"",$F280*(1+'[1]asv | data'!$B$30/12)-$F280,0),"")</f>
        <v>0</v>
      </c>
      <c r="H281" s="27">
        <f>IFERROR(IF($B281&lt;&gt;"",($F280+$E$2+$G281)-($F280+$E$2+$G281)*(1-'[1]asv | data'!$F$26/12),0),"")</f>
        <v>0</v>
      </c>
      <c r="I281" s="26">
        <f>IFERROR(IF($B281&lt;&gt;"",($I280+$E$2+$J281)*(1-'[1]asv | data'!$F$26/12),0),"")</f>
        <v>0</v>
      </c>
      <c r="J281" s="27">
        <f>IFERROR(IF($B281&lt;&gt;"",$I280*(1+'[1]asv | data'!$B$32/12)-$I280,0),"")</f>
        <v>0</v>
      </c>
      <c r="K281" s="27">
        <f>IFERROR(IF($B281&lt;&gt;"",($I280+$E$2+$J281)-($I280+$E$2+$J281)*(1-'[1]asv | data'!$F$26/12),0),"")</f>
        <v>0</v>
      </c>
      <c r="L281" s="26">
        <f>IFERROR(IF($B281&lt;&gt;"",($L280+$E$2+$M281)*(1-'[1]asv | data'!$F$26/12),0),"")</f>
        <v>0</v>
      </c>
      <c r="M281" s="27">
        <f>IFERROR(IF($B281&lt;&gt;"",$L280*(1+'[1]asv | data'!$B$34/12)-$L280,0),"")</f>
        <v>0</v>
      </c>
      <c r="N281" s="27">
        <f>IFERROR(IF($B281&lt;&gt;"",($L280+$E$2+$M281)-($L280+$E$2+$M281)*(1-'[1]asv | data'!$F$26/12),0),"")</f>
        <v>0</v>
      </c>
      <c r="O281" s="26" t="str">
        <f>IFERROR(IF(B281&lt;&gt;"",IF(Q280&gt;=$I$2,+O280+P281,+O280+'[1]asv | data'!$F$21+P281),""),"")</f>
        <v/>
      </c>
      <c r="P281" s="27" t="str">
        <f>IFERROR(IF($B281&lt;&gt;"",IF(Q281&gt;=$I$2,O280*(1+'[1]asv | simul'!$B$18/12)-O280,$O280*(1+'[1]asv | simul'!$B$18/12)-$O280),""),"")</f>
        <v/>
      </c>
      <c r="Q281" s="27">
        <f>IFERROR(IF(Q280+'[1]asv | data'!$F$21&gt;=$I$2,$I$2,+Q280+'[1]asv | data'!$F$21),"")</f>
        <v>22950</v>
      </c>
    </row>
    <row r="282" spans="2:17" ht="21" customHeight="1" x14ac:dyDescent="0.35">
      <c r="B282" s="36"/>
      <c r="C282" s="26">
        <f>IFERROR(IF($B282&lt;&gt;"",($C281+$E$2+$D282)*(1-'[1]asv | data'!$F$26/12),0),"")</f>
        <v>0</v>
      </c>
      <c r="D282" s="27">
        <f>IFERROR(IF($B282&lt;&gt;"",$C281*(1+'[1]asv | data'!$F$22/12)-$C281,0),"")</f>
        <v>0</v>
      </c>
      <c r="E282" s="27">
        <f>IFERROR(IF($B282&lt;&gt;"",($C281+$E$2+$D282)-($C281+$E$2+$D282)*(1-'[1]asv | data'!$F$26/12),0),"")</f>
        <v>0</v>
      </c>
      <c r="F282" s="26">
        <f>IFERROR(IF($B282&lt;&gt;"",($F281+$E$2+$G282)*(1-'[1]asv | data'!$F$26/12),0),"")</f>
        <v>0</v>
      </c>
      <c r="G282" s="27">
        <f>IFERROR(IF($B282&lt;&gt;"",$F281*(1+'[1]asv | data'!$B$30/12)-$F281,0),"")</f>
        <v>0</v>
      </c>
      <c r="H282" s="27">
        <f>IFERROR(IF($B282&lt;&gt;"",($F281+$E$2+$G282)-($F281+$E$2+$G282)*(1-'[1]asv | data'!$F$26/12),0),"")</f>
        <v>0</v>
      </c>
      <c r="I282" s="26">
        <f>IFERROR(IF($B282&lt;&gt;"",($I281+$E$2+$J282)*(1-'[1]asv | data'!$F$26/12),0),"")</f>
        <v>0</v>
      </c>
      <c r="J282" s="27">
        <f>IFERROR(IF($B282&lt;&gt;"",$I281*(1+'[1]asv | data'!$B$32/12)-$I281,0),"")</f>
        <v>0</v>
      </c>
      <c r="K282" s="27">
        <f>IFERROR(IF($B282&lt;&gt;"",($I281+$E$2+$J282)-($I281+$E$2+$J282)*(1-'[1]asv | data'!$F$26/12),0),"")</f>
        <v>0</v>
      </c>
      <c r="L282" s="26">
        <f>IFERROR(IF($B282&lt;&gt;"",($L281+$E$2+$M282)*(1-'[1]asv | data'!$F$26/12),0),"")</f>
        <v>0</v>
      </c>
      <c r="M282" s="27">
        <f>IFERROR(IF($B282&lt;&gt;"",$L281*(1+'[1]asv | data'!$B$34/12)-$L281,0),"")</f>
        <v>0</v>
      </c>
      <c r="N282" s="27">
        <f>IFERROR(IF($B282&lt;&gt;"",($L281+$E$2+$M282)-($L281+$E$2+$M282)*(1-'[1]asv | data'!$F$26/12),0),"")</f>
        <v>0</v>
      </c>
      <c r="O282" s="26" t="str">
        <f>IFERROR(IF(B282&lt;&gt;"",IF(Q281&gt;=$I$2,+O281+P282,+O281+'[1]asv | data'!$F$21+P282),""),"")</f>
        <v/>
      </c>
      <c r="P282" s="27" t="str">
        <f>IFERROR(IF($B282&lt;&gt;"",IF(Q282&gt;=$I$2,O281*(1+'[1]asv | simul'!$B$18/12)-O281,$O281*(1+'[1]asv | simul'!$B$18/12)-$O281),""),"")</f>
        <v/>
      </c>
      <c r="Q282" s="27">
        <f>IFERROR(IF(Q281+'[1]asv | data'!$F$21&gt;=$I$2,$I$2,+Q281+'[1]asv | data'!$F$21),"")</f>
        <v>22950</v>
      </c>
    </row>
    <row r="283" spans="2:17" ht="21" customHeight="1" x14ac:dyDescent="0.35">
      <c r="B283" s="36"/>
      <c r="C283" s="26">
        <f>IFERROR(IF($B283&lt;&gt;"",($C282+$E$2+$D283)*(1-'[1]asv | data'!$F$26/12),0),"")</f>
        <v>0</v>
      </c>
      <c r="D283" s="27">
        <f>IFERROR(IF($B283&lt;&gt;"",$C282*(1+'[1]asv | data'!$F$22/12)-$C282,0),"")</f>
        <v>0</v>
      </c>
      <c r="E283" s="27">
        <f>IFERROR(IF($B283&lt;&gt;"",($C282+$E$2+$D283)-($C282+$E$2+$D283)*(1-'[1]asv | data'!$F$26/12),0),"")</f>
        <v>0</v>
      </c>
      <c r="F283" s="26">
        <f>IFERROR(IF($B283&lt;&gt;"",($F282+$E$2+$G283)*(1-'[1]asv | data'!$F$26/12),0),"")</f>
        <v>0</v>
      </c>
      <c r="G283" s="27">
        <f>IFERROR(IF($B283&lt;&gt;"",$F282*(1+'[1]asv | data'!$B$30/12)-$F282,0),"")</f>
        <v>0</v>
      </c>
      <c r="H283" s="27">
        <f>IFERROR(IF($B283&lt;&gt;"",($F282+$E$2+$G283)-($F282+$E$2+$G283)*(1-'[1]asv | data'!$F$26/12),0),"")</f>
        <v>0</v>
      </c>
      <c r="I283" s="26">
        <f>IFERROR(IF($B283&lt;&gt;"",($I282+$E$2+$J283)*(1-'[1]asv | data'!$F$26/12),0),"")</f>
        <v>0</v>
      </c>
      <c r="J283" s="27">
        <f>IFERROR(IF($B283&lt;&gt;"",$I282*(1+'[1]asv | data'!$B$32/12)-$I282,0),"")</f>
        <v>0</v>
      </c>
      <c r="K283" s="27">
        <f>IFERROR(IF($B283&lt;&gt;"",($I282+$E$2+$J283)-($I282+$E$2+$J283)*(1-'[1]asv | data'!$F$26/12),0),"")</f>
        <v>0</v>
      </c>
      <c r="L283" s="26">
        <f>IFERROR(IF($B283&lt;&gt;"",($L282+$E$2+$M283)*(1-'[1]asv | data'!$F$26/12),0),"")</f>
        <v>0</v>
      </c>
      <c r="M283" s="27">
        <f>IFERROR(IF($B283&lt;&gt;"",$L282*(1+'[1]asv | data'!$B$34/12)-$L282,0),"")</f>
        <v>0</v>
      </c>
      <c r="N283" s="27">
        <f>IFERROR(IF($B283&lt;&gt;"",($L282+$E$2+$M283)-($L282+$E$2+$M283)*(1-'[1]asv | data'!$F$26/12),0),"")</f>
        <v>0</v>
      </c>
      <c r="O283" s="26" t="str">
        <f>IFERROR(IF(B283&lt;&gt;"",IF(Q282&gt;=$I$2,+O282+P283,+O282+'[1]asv | data'!$F$21+P283),""),"")</f>
        <v/>
      </c>
      <c r="P283" s="27" t="str">
        <f>IFERROR(IF($B283&lt;&gt;"",IF(Q283&gt;=$I$2,O282*(1+'[1]asv | simul'!$B$18/12)-O282,$O282*(1+'[1]asv | simul'!$B$18/12)-$O282),""),"")</f>
        <v/>
      </c>
      <c r="Q283" s="27">
        <f>IFERROR(IF(Q282+'[1]asv | data'!$F$21&gt;=$I$2,$I$2,+Q282+'[1]asv | data'!$F$21),"")</f>
        <v>22950</v>
      </c>
    </row>
    <row r="284" spans="2:17" ht="21" customHeight="1" x14ac:dyDescent="0.35">
      <c r="B284" s="36"/>
      <c r="C284" s="26">
        <f>IFERROR(IF($B284&lt;&gt;"",($C283+$E$2+$D284)*(1-'[1]asv | data'!$F$26/12),0),"")</f>
        <v>0</v>
      </c>
      <c r="D284" s="27">
        <f>IFERROR(IF($B284&lt;&gt;"",$C283*(1+'[1]asv | data'!$F$22/12)-$C283,0),"")</f>
        <v>0</v>
      </c>
      <c r="E284" s="27">
        <f>IFERROR(IF($B284&lt;&gt;"",($C283+$E$2+$D284)-($C283+$E$2+$D284)*(1-'[1]asv | data'!$F$26/12),0),"")</f>
        <v>0</v>
      </c>
      <c r="F284" s="26">
        <f>IFERROR(IF($B284&lt;&gt;"",($F283+$E$2+$G284)*(1-'[1]asv | data'!$F$26/12),0),"")</f>
        <v>0</v>
      </c>
      <c r="G284" s="27">
        <f>IFERROR(IF($B284&lt;&gt;"",$F283*(1+'[1]asv | data'!$B$30/12)-$F283,0),"")</f>
        <v>0</v>
      </c>
      <c r="H284" s="27">
        <f>IFERROR(IF($B284&lt;&gt;"",($F283+$E$2+$G284)-($F283+$E$2+$G284)*(1-'[1]asv | data'!$F$26/12),0),"")</f>
        <v>0</v>
      </c>
      <c r="I284" s="26">
        <f>IFERROR(IF($B284&lt;&gt;"",($I283+$E$2+$J284)*(1-'[1]asv | data'!$F$26/12),0),"")</f>
        <v>0</v>
      </c>
      <c r="J284" s="27">
        <f>IFERROR(IF($B284&lt;&gt;"",$I283*(1+'[1]asv | data'!$B$32/12)-$I283,0),"")</f>
        <v>0</v>
      </c>
      <c r="K284" s="27">
        <f>IFERROR(IF($B284&lt;&gt;"",($I283+$E$2+$J284)-($I283+$E$2+$J284)*(1-'[1]asv | data'!$F$26/12),0),"")</f>
        <v>0</v>
      </c>
      <c r="L284" s="26">
        <f>IFERROR(IF($B284&lt;&gt;"",($L283+$E$2+$M284)*(1-'[1]asv | data'!$F$26/12),0),"")</f>
        <v>0</v>
      </c>
      <c r="M284" s="27">
        <f>IFERROR(IF($B284&lt;&gt;"",$L283*(1+'[1]asv | data'!$B$34/12)-$L283,0),"")</f>
        <v>0</v>
      </c>
      <c r="N284" s="27">
        <f>IFERROR(IF($B284&lt;&gt;"",($L283+$E$2+$M284)-($L283+$E$2+$M284)*(1-'[1]asv | data'!$F$26/12),0),"")</f>
        <v>0</v>
      </c>
      <c r="O284" s="26" t="str">
        <f>IFERROR(IF(B284&lt;&gt;"",IF(Q283&gt;=$I$2,+O283+P284,+O283+'[1]asv | data'!$F$21+P284),""),"")</f>
        <v/>
      </c>
      <c r="P284" s="27" t="str">
        <f>IFERROR(IF($B284&lt;&gt;"",IF(Q284&gt;=$I$2,O283*(1+'[1]asv | simul'!$B$18/12)-O283,$O283*(1+'[1]asv | simul'!$B$18/12)-$O283),""),"")</f>
        <v/>
      </c>
      <c r="Q284" s="27">
        <f>IFERROR(IF(Q283+'[1]asv | data'!$F$21&gt;=$I$2,$I$2,+Q283+'[1]asv | data'!$F$21),"")</f>
        <v>22950</v>
      </c>
    </row>
    <row r="285" spans="2:17" ht="21" customHeight="1" x14ac:dyDescent="0.35">
      <c r="B285" s="36"/>
      <c r="C285" s="26">
        <f>IFERROR(IF($B285&lt;&gt;"",($C284+$E$2+$D285)*(1-'[1]asv | data'!$F$26/12),0),"")</f>
        <v>0</v>
      </c>
      <c r="D285" s="27">
        <f>IFERROR(IF($B285&lt;&gt;"",$C284*(1+'[1]asv | data'!$F$22/12)-$C284,0),"")</f>
        <v>0</v>
      </c>
      <c r="E285" s="27">
        <f>IFERROR(IF($B285&lt;&gt;"",($C284+$E$2+$D285)-($C284+$E$2+$D285)*(1-'[1]asv | data'!$F$26/12),0),"")</f>
        <v>0</v>
      </c>
      <c r="F285" s="26">
        <f>IFERROR(IF($B285&lt;&gt;"",($F284+$E$2+$G285)*(1-'[1]asv | data'!$F$26/12),0),"")</f>
        <v>0</v>
      </c>
      <c r="G285" s="27">
        <f>IFERROR(IF($B285&lt;&gt;"",$F284*(1+'[1]asv | data'!$B$30/12)-$F284,0),"")</f>
        <v>0</v>
      </c>
      <c r="H285" s="27">
        <f>IFERROR(IF($B285&lt;&gt;"",($F284+$E$2+$G285)-($F284+$E$2+$G285)*(1-'[1]asv | data'!$F$26/12),0),"")</f>
        <v>0</v>
      </c>
      <c r="I285" s="26">
        <f>IFERROR(IF($B285&lt;&gt;"",($I284+$E$2+$J285)*(1-'[1]asv | data'!$F$26/12),0),"")</f>
        <v>0</v>
      </c>
      <c r="J285" s="27">
        <f>IFERROR(IF($B285&lt;&gt;"",$I284*(1+'[1]asv | data'!$B$32/12)-$I284,0),"")</f>
        <v>0</v>
      </c>
      <c r="K285" s="27">
        <f>IFERROR(IF($B285&lt;&gt;"",($I284+$E$2+$J285)-($I284+$E$2+$J285)*(1-'[1]asv | data'!$F$26/12),0),"")</f>
        <v>0</v>
      </c>
      <c r="L285" s="26">
        <f>IFERROR(IF($B285&lt;&gt;"",($L284+$E$2+$M285)*(1-'[1]asv | data'!$F$26/12),0),"")</f>
        <v>0</v>
      </c>
      <c r="M285" s="27">
        <f>IFERROR(IF($B285&lt;&gt;"",$L284*(1+'[1]asv | data'!$B$34/12)-$L284,0),"")</f>
        <v>0</v>
      </c>
      <c r="N285" s="27">
        <f>IFERROR(IF($B285&lt;&gt;"",($L284+$E$2+$M285)-($L284+$E$2+$M285)*(1-'[1]asv | data'!$F$26/12),0),"")</f>
        <v>0</v>
      </c>
      <c r="O285" s="26" t="str">
        <f>IFERROR(IF(B285&lt;&gt;"",IF(Q284&gt;=$I$2,+O284+P285,+O284+'[1]asv | data'!$F$21+P285),""),"")</f>
        <v/>
      </c>
      <c r="P285" s="27" t="str">
        <f>IFERROR(IF($B285&lt;&gt;"",IF(Q285&gt;=$I$2,O284*(1+'[1]asv | simul'!$B$18/12)-O284,$O284*(1+'[1]asv | simul'!$B$18/12)-$O284),""),"")</f>
        <v/>
      </c>
      <c r="Q285" s="27">
        <f>IFERROR(IF(Q284+'[1]asv | data'!$F$21&gt;=$I$2,$I$2,+Q284+'[1]asv | data'!$F$21),"")</f>
        <v>22950</v>
      </c>
    </row>
    <row r="286" spans="2:17" ht="21" customHeight="1" x14ac:dyDescent="0.35">
      <c r="B286" s="36"/>
      <c r="C286" s="26">
        <f>IFERROR(IF($B286&lt;&gt;"",($C285+$E$2+$D286)*(1-'[1]asv | data'!$F$26/12),0),"")</f>
        <v>0</v>
      </c>
      <c r="D286" s="27">
        <f>IFERROR(IF($B286&lt;&gt;"",$C285*(1+'[1]asv | data'!$F$22/12)-$C285,0),"")</f>
        <v>0</v>
      </c>
      <c r="E286" s="27">
        <f>IFERROR(IF($B286&lt;&gt;"",($C285+$E$2+$D286)-($C285+$E$2+$D286)*(1-'[1]asv | data'!$F$26/12),0),"")</f>
        <v>0</v>
      </c>
      <c r="F286" s="26">
        <f>IFERROR(IF($B286&lt;&gt;"",($F285+$E$2+$G286)*(1-'[1]asv | data'!$F$26/12),0),"")</f>
        <v>0</v>
      </c>
      <c r="G286" s="27">
        <f>IFERROR(IF($B286&lt;&gt;"",$F285*(1+'[1]asv | data'!$B$30/12)-$F285,0),"")</f>
        <v>0</v>
      </c>
      <c r="H286" s="27">
        <f>IFERROR(IF($B286&lt;&gt;"",($F285+$E$2+$G286)-($F285+$E$2+$G286)*(1-'[1]asv | data'!$F$26/12),0),"")</f>
        <v>0</v>
      </c>
      <c r="I286" s="26">
        <f>IFERROR(IF($B286&lt;&gt;"",($I285+$E$2+$J286)*(1-'[1]asv | data'!$F$26/12),0),"")</f>
        <v>0</v>
      </c>
      <c r="J286" s="27">
        <f>IFERROR(IF($B286&lt;&gt;"",$I285*(1+'[1]asv | data'!$B$32/12)-$I285,0),"")</f>
        <v>0</v>
      </c>
      <c r="K286" s="27">
        <f>IFERROR(IF($B286&lt;&gt;"",($I285+$E$2+$J286)-($I285+$E$2+$J286)*(1-'[1]asv | data'!$F$26/12),0),"")</f>
        <v>0</v>
      </c>
      <c r="L286" s="26">
        <f>IFERROR(IF($B286&lt;&gt;"",($L285+$E$2+$M286)*(1-'[1]asv | data'!$F$26/12),0),"")</f>
        <v>0</v>
      </c>
      <c r="M286" s="27">
        <f>IFERROR(IF($B286&lt;&gt;"",$L285*(1+'[1]asv | data'!$B$34/12)-$L285,0),"")</f>
        <v>0</v>
      </c>
      <c r="N286" s="27">
        <f>IFERROR(IF($B286&lt;&gt;"",($L285+$E$2+$M286)-($L285+$E$2+$M286)*(1-'[1]asv | data'!$F$26/12),0),"")</f>
        <v>0</v>
      </c>
      <c r="O286" s="26" t="str">
        <f>IFERROR(IF(B286&lt;&gt;"",IF(Q285&gt;=$I$2,+O285+P286,+O285+'[1]asv | data'!$F$21+P286),""),"")</f>
        <v/>
      </c>
      <c r="P286" s="27" t="str">
        <f>IFERROR(IF($B286&lt;&gt;"",IF(Q286&gt;=$I$2,O285*(1+'[1]asv | simul'!$B$18/12)-O285,$O285*(1+'[1]asv | simul'!$B$18/12)-$O285),""),"")</f>
        <v/>
      </c>
      <c r="Q286" s="27">
        <f>IFERROR(IF(Q285+'[1]asv | data'!$F$21&gt;=$I$2,$I$2,+Q285+'[1]asv | data'!$F$21),"")</f>
        <v>22950</v>
      </c>
    </row>
    <row r="287" spans="2:17" ht="21" customHeight="1" x14ac:dyDescent="0.35">
      <c r="B287" s="36"/>
      <c r="C287" s="26">
        <f>IFERROR(IF($B287&lt;&gt;"",($C286+$E$2+$D287)*(1-'[1]asv | data'!$F$26/12),0),"")</f>
        <v>0</v>
      </c>
      <c r="D287" s="27">
        <f>IFERROR(IF($B287&lt;&gt;"",$C286*(1+'[1]asv | data'!$F$22/12)-$C286,0),"")</f>
        <v>0</v>
      </c>
      <c r="E287" s="27">
        <f>IFERROR(IF($B287&lt;&gt;"",($C286+$E$2+$D287)-($C286+$E$2+$D287)*(1-'[1]asv | data'!$F$26/12),0),"")</f>
        <v>0</v>
      </c>
      <c r="F287" s="26">
        <f>IFERROR(IF($B287&lt;&gt;"",($F286+$E$2+$G287)*(1-'[1]asv | data'!$F$26/12),0),"")</f>
        <v>0</v>
      </c>
      <c r="G287" s="27">
        <f>IFERROR(IF($B287&lt;&gt;"",$F286*(1+'[1]asv | data'!$B$30/12)-$F286,0),"")</f>
        <v>0</v>
      </c>
      <c r="H287" s="27">
        <f>IFERROR(IF($B287&lt;&gt;"",($F286+$E$2+$G287)-($F286+$E$2+$G287)*(1-'[1]asv | data'!$F$26/12),0),"")</f>
        <v>0</v>
      </c>
      <c r="I287" s="26">
        <f>IFERROR(IF($B287&lt;&gt;"",($I286+$E$2+$J287)*(1-'[1]asv | data'!$F$26/12),0),"")</f>
        <v>0</v>
      </c>
      <c r="J287" s="27">
        <f>IFERROR(IF($B287&lt;&gt;"",$I286*(1+'[1]asv | data'!$B$32/12)-$I286,0),"")</f>
        <v>0</v>
      </c>
      <c r="K287" s="27">
        <f>IFERROR(IF($B287&lt;&gt;"",($I286+$E$2+$J287)-($I286+$E$2+$J287)*(1-'[1]asv | data'!$F$26/12),0),"")</f>
        <v>0</v>
      </c>
      <c r="L287" s="26">
        <f>IFERROR(IF($B287&lt;&gt;"",($L286+$E$2+$M287)*(1-'[1]asv | data'!$F$26/12),0),"")</f>
        <v>0</v>
      </c>
      <c r="M287" s="27">
        <f>IFERROR(IF($B287&lt;&gt;"",$L286*(1+'[1]asv | data'!$B$34/12)-$L286,0),"")</f>
        <v>0</v>
      </c>
      <c r="N287" s="27">
        <f>IFERROR(IF($B287&lt;&gt;"",($L286+$E$2+$M287)-($L286+$E$2+$M287)*(1-'[1]asv | data'!$F$26/12),0),"")</f>
        <v>0</v>
      </c>
      <c r="O287" s="26" t="str">
        <f>IFERROR(IF(B287&lt;&gt;"",IF(Q286&gt;=$I$2,+O286+P287,+O286+'[1]asv | data'!$F$21+P287),""),"")</f>
        <v/>
      </c>
      <c r="P287" s="27" t="str">
        <f>IFERROR(IF($B287&lt;&gt;"",IF(Q287&gt;=$I$2,O286*(1+'[1]asv | simul'!$B$18/12)-O286,$O286*(1+'[1]asv | simul'!$B$18/12)-$O286),""),"")</f>
        <v/>
      </c>
      <c r="Q287" s="27">
        <f>IFERROR(IF(Q286+'[1]asv | data'!$F$21&gt;=$I$2,$I$2,+Q286+'[1]asv | data'!$F$21),"")</f>
        <v>22950</v>
      </c>
    </row>
    <row r="288" spans="2:17" ht="21" customHeight="1" x14ac:dyDescent="0.35">
      <c r="B288" s="36"/>
      <c r="C288" s="26">
        <f>IFERROR(IF($B288&lt;&gt;"",($C287+$E$2+$D288)*(1-'[1]asv | data'!$F$26/12),0),"")</f>
        <v>0</v>
      </c>
      <c r="D288" s="27">
        <f>IFERROR(IF($B288&lt;&gt;"",$C287*(1+'[1]asv | data'!$F$22/12)-$C287,0),"")</f>
        <v>0</v>
      </c>
      <c r="E288" s="27">
        <f>IFERROR(IF($B288&lt;&gt;"",($C287+$E$2+$D288)-($C287+$E$2+$D288)*(1-'[1]asv | data'!$F$26/12),0),"")</f>
        <v>0</v>
      </c>
      <c r="F288" s="26">
        <f>IFERROR(IF($B288&lt;&gt;"",($F287+$E$2+$G288)*(1-'[1]asv | data'!$F$26/12),0),"")</f>
        <v>0</v>
      </c>
      <c r="G288" s="27">
        <f>IFERROR(IF($B288&lt;&gt;"",$F287*(1+'[1]asv | data'!$B$30/12)-$F287,0),"")</f>
        <v>0</v>
      </c>
      <c r="H288" s="27">
        <f>IFERROR(IF($B288&lt;&gt;"",($F287+$E$2+$G288)-($F287+$E$2+$G288)*(1-'[1]asv | data'!$F$26/12),0),"")</f>
        <v>0</v>
      </c>
      <c r="I288" s="26">
        <f>IFERROR(IF($B288&lt;&gt;"",($I287+$E$2+$J288)*(1-'[1]asv | data'!$F$26/12),0),"")</f>
        <v>0</v>
      </c>
      <c r="J288" s="27">
        <f>IFERROR(IF($B288&lt;&gt;"",$I287*(1+'[1]asv | data'!$B$32/12)-$I287,0),"")</f>
        <v>0</v>
      </c>
      <c r="K288" s="27">
        <f>IFERROR(IF($B288&lt;&gt;"",($I287+$E$2+$J288)-($I287+$E$2+$J288)*(1-'[1]asv | data'!$F$26/12),0),"")</f>
        <v>0</v>
      </c>
      <c r="L288" s="26">
        <f>IFERROR(IF($B288&lt;&gt;"",($L287+$E$2+$M288)*(1-'[1]asv | data'!$F$26/12),0),"")</f>
        <v>0</v>
      </c>
      <c r="M288" s="27">
        <f>IFERROR(IF($B288&lt;&gt;"",$L287*(1+'[1]asv | data'!$B$34/12)-$L287,0),"")</f>
        <v>0</v>
      </c>
      <c r="N288" s="27">
        <f>IFERROR(IF($B288&lt;&gt;"",($L287+$E$2+$M288)-($L287+$E$2+$M288)*(1-'[1]asv | data'!$F$26/12),0),"")</f>
        <v>0</v>
      </c>
      <c r="O288" s="26" t="str">
        <f>IFERROR(IF(B288&lt;&gt;"",IF(Q287&gt;=$I$2,+O287+P288,+O287+'[1]asv | data'!$F$21+P288),""),"")</f>
        <v/>
      </c>
      <c r="P288" s="27" t="str">
        <f>IFERROR(IF($B288&lt;&gt;"",IF(Q288&gt;=$I$2,O287*(1+'[1]asv | simul'!$B$18/12)-O287,$O287*(1+'[1]asv | simul'!$B$18/12)-$O287),""),"")</f>
        <v/>
      </c>
      <c r="Q288" s="27">
        <f>IFERROR(IF(Q287+'[1]asv | data'!$F$21&gt;=$I$2,$I$2,+Q287+'[1]asv | data'!$F$21),"")</f>
        <v>22950</v>
      </c>
    </row>
    <row r="289" spans="2:17" ht="21" customHeight="1" x14ac:dyDescent="0.35">
      <c r="B289" s="36"/>
      <c r="C289" s="26">
        <f>IFERROR(IF($B289&lt;&gt;"",($C288+$E$2+$D289)*(1-'[1]asv | data'!$F$26/12),0),"")</f>
        <v>0</v>
      </c>
      <c r="D289" s="27">
        <f>IFERROR(IF($B289&lt;&gt;"",$C288*(1+'[1]asv | data'!$F$22/12)-$C288,0),"")</f>
        <v>0</v>
      </c>
      <c r="E289" s="27">
        <f>IFERROR(IF($B289&lt;&gt;"",($C288+$E$2+$D289)-($C288+$E$2+$D289)*(1-'[1]asv | data'!$F$26/12),0),"")</f>
        <v>0</v>
      </c>
      <c r="F289" s="26">
        <f>IFERROR(IF($B289&lt;&gt;"",($F288+$E$2+$G289)*(1-'[1]asv | data'!$F$26/12),0),"")</f>
        <v>0</v>
      </c>
      <c r="G289" s="27">
        <f>IFERROR(IF($B289&lt;&gt;"",$F288*(1+'[1]asv | data'!$B$30/12)-$F288,0),"")</f>
        <v>0</v>
      </c>
      <c r="H289" s="27">
        <f>IFERROR(IF($B289&lt;&gt;"",($F288+$E$2+$G289)-($F288+$E$2+$G289)*(1-'[1]asv | data'!$F$26/12),0),"")</f>
        <v>0</v>
      </c>
      <c r="I289" s="26">
        <f>IFERROR(IF($B289&lt;&gt;"",($I288+$E$2+$J289)*(1-'[1]asv | data'!$F$26/12),0),"")</f>
        <v>0</v>
      </c>
      <c r="J289" s="27">
        <f>IFERROR(IF($B289&lt;&gt;"",$I288*(1+'[1]asv | data'!$B$32/12)-$I288,0),"")</f>
        <v>0</v>
      </c>
      <c r="K289" s="27">
        <f>IFERROR(IF($B289&lt;&gt;"",($I288+$E$2+$J289)-($I288+$E$2+$J289)*(1-'[1]asv | data'!$F$26/12),0),"")</f>
        <v>0</v>
      </c>
      <c r="L289" s="26">
        <f>IFERROR(IF($B289&lt;&gt;"",($L288+$E$2+$M289)*(1-'[1]asv | data'!$F$26/12),0),"")</f>
        <v>0</v>
      </c>
      <c r="M289" s="27">
        <f>IFERROR(IF($B289&lt;&gt;"",$L288*(1+'[1]asv | data'!$B$34/12)-$L288,0),"")</f>
        <v>0</v>
      </c>
      <c r="N289" s="27">
        <f>IFERROR(IF($B289&lt;&gt;"",($L288+$E$2+$M289)-($L288+$E$2+$M289)*(1-'[1]asv | data'!$F$26/12),0),"")</f>
        <v>0</v>
      </c>
      <c r="O289" s="26" t="str">
        <f>IFERROR(IF(B289&lt;&gt;"",IF(Q288&gt;=$I$2,+O288+P289,+O288+'[1]asv | data'!$F$21+P289),""),"")</f>
        <v/>
      </c>
      <c r="P289" s="27" t="str">
        <f>IFERROR(IF($B289&lt;&gt;"",IF(Q289&gt;=$I$2,O288*(1+'[1]asv | simul'!$B$18/12)-O288,$O288*(1+'[1]asv | simul'!$B$18/12)-$O288),""),"")</f>
        <v/>
      </c>
      <c r="Q289" s="27">
        <f>IFERROR(IF(Q288+'[1]asv | data'!$F$21&gt;=$I$2,$I$2,+Q288+'[1]asv | data'!$F$21),"")</f>
        <v>22950</v>
      </c>
    </row>
    <row r="290" spans="2:17" ht="21" customHeight="1" x14ac:dyDescent="0.35">
      <c r="B290" s="36"/>
      <c r="C290" s="26">
        <f>IFERROR(IF($B290&lt;&gt;"",($C289+$E$2+$D290)*(1-'[1]asv | data'!$F$26/12),0),"")</f>
        <v>0</v>
      </c>
      <c r="D290" s="27">
        <f>IFERROR(IF($B290&lt;&gt;"",$C289*(1+'[1]asv | data'!$F$22/12)-$C289,0),"")</f>
        <v>0</v>
      </c>
      <c r="E290" s="27">
        <f>IFERROR(IF($B290&lt;&gt;"",($C289+$E$2+$D290)-($C289+$E$2+$D290)*(1-'[1]asv | data'!$F$26/12),0),"")</f>
        <v>0</v>
      </c>
      <c r="F290" s="26">
        <f>IFERROR(IF($B290&lt;&gt;"",($F289+$E$2+$G290)*(1-'[1]asv | data'!$F$26/12),0),"")</f>
        <v>0</v>
      </c>
      <c r="G290" s="27">
        <f>IFERROR(IF($B290&lt;&gt;"",$F289*(1+'[1]asv | data'!$B$30/12)-$F289,0),"")</f>
        <v>0</v>
      </c>
      <c r="H290" s="27">
        <f>IFERROR(IF($B290&lt;&gt;"",($F289+$E$2+$G290)-($F289+$E$2+$G290)*(1-'[1]asv | data'!$F$26/12),0),"")</f>
        <v>0</v>
      </c>
      <c r="I290" s="26">
        <f>IFERROR(IF($B290&lt;&gt;"",($I289+$E$2+$J290)*(1-'[1]asv | data'!$F$26/12),0),"")</f>
        <v>0</v>
      </c>
      <c r="J290" s="27">
        <f>IFERROR(IF($B290&lt;&gt;"",$I289*(1+'[1]asv | data'!$B$32/12)-$I289,0),"")</f>
        <v>0</v>
      </c>
      <c r="K290" s="27">
        <f>IFERROR(IF($B290&lt;&gt;"",($I289+$E$2+$J290)-($I289+$E$2+$J290)*(1-'[1]asv | data'!$F$26/12),0),"")</f>
        <v>0</v>
      </c>
      <c r="L290" s="26">
        <f>IFERROR(IF($B290&lt;&gt;"",($L289+$E$2+$M290)*(1-'[1]asv | data'!$F$26/12),0),"")</f>
        <v>0</v>
      </c>
      <c r="M290" s="27">
        <f>IFERROR(IF($B290&lt;&gt;"",$L289*(1+'[1]asv | data'!$B$34/12)-$L289,0),"")</f>
        <v>0</v>
      </c>
      <c r="N290" s="27">
        <f>IFERROR(IF($B290&lt;&gt;"",($L289+$E$2+$M290)-($L289+$E$2+$M290)*(1-'[1]asv | data'!$F$26/12),0),"")</f>
        <v>0</v>
      </c>
      <c r="O290" s="26" t="str">
        <f>IFERROR(IF(B290&lt;&gt;"",IF(Q289&gt;=$I$2,+O289+P290,+O289+'[1]asv | data'!$F$21+P290),""),"")</f>
        <v/>
      </c>
      <c r="P290" s="27" t="str">
        <f>IFERROR(IF($B290&lt;&gt;"",IF(Q290&gt;=$I$2,O289*(1+'[1]asv | simul'!$B$18/12)-O289,$O289*(1+'[1]asv | simul'!$B$18/12)-$O289),""),"")</f>
        <v/>
      </c>
      <c r="Q290" s="27">
        <f>IFERROR(IF(Q289+'[1]asv | data'!$F$21&gt;=$I$2,$I$2,+Q289+'[1]asv | data'!$F$21),"")</f>
        <v>22950</v>
      </c>
    </row>
    <row r="291" spans="2:17" ht="21" customHeight="1" x14ac:dyDescent="0.35">
      <c r="B291" s="36"/>
      <c r="C291" s="26">
        <f>IFERROR(IF($B291&lt;&gt;"",($C290+$E$2+$D291)*(1-'[1]asv | data'!$F$26/12),0),"")</f>
        <v>0</v>
      </c>
      <c r="D291" s="27">
        <f>IFERROR(IF($B291&lt;&gt;"",$C290*(1+'[1]asv | data'!$F$22/12)-$C290,0),"")</f>
        <v>0</v>
      </c>
      <c r="E291" s="27">
        <f>IFERROR(IF($B291&lt;&gt;"",($C290+$E$2+$D291)-($C290+$E$2+$D291)*(1-'[1]asv | data'!$F$26/12),0),"")</f>
        <v>0</v>
      </c>
      <c r="F291" s="26">
        <f>IFERROR(IF($B291&lt;&gt;"",($F290+$E$2+$G291)*(1-'[1]asv | data'!$F$26/12),0),"")</f>
        <v>0</v>
      </c>
      <c r="G291" s="27">
        <f>IFERROR(IF($B291&lt;&gt;"",$F290*(1+'[1]asv | data'!$B$30/12)-$F290,0),"")</f>
        <v>0</v>
      </c>
      <c r="H291" s="27">
        <f>IFERROR(IF($B291&lt;&gt;"",($F290+$E$2+$G291)-($F290+$E$2+$G291)*(1-'[1]asv | data'!$F$26/12),0),"")</f>
        <v>0</v>
      </c>
      <c r="I291" s="26">
        <f>IFERROR(IF($B291&lt;&gt;"",($I290+$E$2+$J291)*(1-'[1]asv | data'!$F$26/12),0),"")</f>
        <v>0</v>
      </c>
      <c r="J291" s="27">
        <f>IFERROR(IF($B291&lt;&gt;"",$I290*(1+'[1]asv | data'!$B$32/12)-$I290,0),"")</f>
        <v>0</v>
      </c>
      <c r="K291" s="27">
        <f>IFERROR(IF($B291&lt;&gt;"",($I290+$E$2+$J291)-($I290+$E$2+$J291)*(1-'[1]asv | data'!$F$26/12),0),"")</f>
        <v>0</v>
      </c>
      <c r="L291" s="26">
        <f>IFERROR(IF($B291&lt;&gt;"",($L290+$E$2+$M291)*(1-'[1]asv | data'!$F$26/12),0),"")</f>
        <v>0</v>
      </c>
      <c r="M291" s="27">
        <f>IFERROR(IF($B291&lt;&gt;"",$L290*(1+'[1]asv | data'!$B$34/12)-$L290,0),"")</f>
        <v>0</v>
      </c>
      <c r="N291" s="27">
        <f>IFERROR(IF($B291&lt;&gt;"",($L290+$E$2+$M291)-($L290+$E$2+$M291)*(1-'[1]asv | data'!$F$26/12),0),"")</f>
        <v>0</v>
      </c>
      <c r="O291" s="26" t="str">
        <f>IFERROR(IF(B291&lt;&gt;"",IF(Q290&gt;=$I$2,+O290+P291,+O290+'[1]asv | data'!$F$21+P291),""),"")</f>
        <v/>
      </c>
      <c r="P291" s="27" t="str">
        <f>IFERROR(IF($B291&lt;&gt;"",IF(Q291&gt;=$I$2,O290*(1+'[1]asv | simul'!$B$18/12)-O290,$O290*(1+'[1]asv | simul'!$B$18/12)-$O290),""),"")</f>
        <v/>
      </c>
      <c r="Q291" s="27">
        <f>IFERROR(IF(Q290+'[1]asv | data'!$F$21&gt;=$I$2,$I$2,+Q290+'[1]asv | data'!$F$21),"")</f>
        <v>22950</v>
      </c>
    </row>
    <row r="292" spans="2:17" ht="21" customHeight="1" x14ac:dyDescent="0.35">
      <c r="B292" s="36"/>
      <c r="C292" s="26">
        <f>IFERROR(IF($B292&lt;&gt;"",($C291+$E$2+$D292)*(1-'[1]asv | data'!$F$26/12),0),"")</f>
        <v>0</v>
      </c>
      <c r="D292" s="27">
        <f>IFERROR(IF($B292&lt;&gt;"",$C291*(1+'[1]asv | data'!$F$22/12)-$C291,0),"")</f>
        <v>0</v>
      </c>
      <c r="E292" s="27">
        <f>IFERROR(IF($B292&lt;&gt;"",($C291+$E$2+$D292)-($C291+$E$2+$D292)*(1-'[1]asv | data'!$F$26/12),0),"")</f>
        <v>0</v>
      </c>
      <c r="F292" s="26">
        <f>IFERROR(IF($B292&lt;&gt;"",($F291+$E$2+$G292)*(1-'[1]asv | data'!$F$26/12),0),"")</f>
        <v>0</v>
      </c>
      <c r="G292" s="27">
        <f>IFERROR(IF($B292&lt;&gt;"",$F291*(1+'[1]asv | data'!$B$30/12)-$F291,0),"")</f>
        <v>0</v>
      </c>
      <c r="H292" s="27">
        <f>IFERROR(IF($B292&lt;&gt;"",($F291+$E$2+$G292)-($F291+$E$2+$G292)*(1-'[1]asv | data'!$F$26/12),0),"")</f>
        <v>0</v>
      </c>
      <c r="I292" s="26">
        <f>IFERROR(IF($B292&lt;&gt;"",($I291+$E$2+$J292)*(1-'[1]asv | data'!$F$26/12),0),"")</f>
        <v>0</v>
      </c>
      <c r="J292" s="27">
        <f>IFERROR(IF($B292&lt;&gt;"",$I291*(1+'[1]asv | data'!$B$32/12)-$I291,0),"")</f>
        <v>0</v>
      </c>
      <c r="K292" s="27">
        <f>IFERROR(IF($B292&lt;&gt;"",($I291+$E$2+$J292)-($I291+$E$2+$J292)*(1-'[1]asv | data'!$F$26/12),0),"")</f>
        <v>0</v>
      </c>
      <c r="L292" s="26">
        <f>IFERROR(IF($B292&lt;&gt;"",($L291+$E$2+$M292)*(1-'[1]asv | data'!$F$26/12),0),"")</f>
        <v>0</v>
      </c>
      <c r="M292" s="27">
        <f>IFERROR(IF($B292&lt;&gt;"",$L291*(1+'[1]asv | data'!$B$34/12)-$L291,0),"")</f>
        <v>0</v>
      </c>
      <c r="N292" s="27">
        <f>IFERROR(IF($B292&lt;&gt;"",($L291+$E$2+$M292)-($L291+$E$2+$M292)*(1-'[1]asv | data'!$F$26/12),0),"")</f>
        <v>0</v>
      </c>
      <c r="O292" s="26" t="str">
        <f>IFERROR(IF(B292&lt;&gt;"",IF(Q291&gt;=$I$2,+O291+P292,+O291+'[1]asv | data'!$F$21+P292),""),"")</f>
        <v/>
      </c>
      <c r="P292" s="27" t="str">
        <f>IFERROR(IF($B292&lt;&gt;"",IF(Q292&gt;=$I$2,O291*(1+'[1]asv | simul'!$B$18/12)-O291,$O291*(1+'[1]asv | simul'!$B$18/12)-$O291),""),"")</f>
        <v/>
      </c>
      <c r="Q292" s="27">
        <f>IFERROR(IF(Q291+'[1]asv | data'!$F$21&gt;=$I$2,$I$2,+Q291+'[1]asv | data'!$F$21),"")</f>
        <v>22950</v>
      </c>
    </row>
    <row r="293" spans="2:17" ht="21" customHeight="1" x14ac:dyDescent="0.35">
      <c r="B293" s="36"/>
      <c r="C293" s="26">
        <f>IFERROR(IF($B293&lt;&gt;"",($C292+$E$2+$D293)*(1-'[1]asv | data'!$F$26/12),0),"")</f>
        <v>0</v>
      </c>
      <c r="D293" s="27">
        <f>IFERROR(IF($B293&lt;&gt;"",$C292*(1+'[1]asv | data'!$F$22/12)-$C292,0),"")</f>
        <v>0</v>
      </c>
      <c r="E293" s="27">
        <f>IFERROR(IF($B293&lt;&gt;"",($C292+$E$2+$D293)-($C292+$E$2+$D293)*(1-'[1]asv | data'!$F$26/12),0),"")</f>
        <v>0</v>
      </c>
      <c r="F293" s="26">
        <f>IFERROR(IF($B293&lt;&gt;"",($F292+$E$2+$G293)*(1-'[1]asv | data'!$F$26/12),0),"")</f>
        <v>0</v>
      </c>
      <c r="G293" s="27">
        <f>IFERROR(IF($B293&lt;&gt;"",$F292*(1+'[1]asv | data'!$B$30/12)-$F292,0),"")</f>
        <v>0</v>
      </c>
      <c r="H293" s="27">
        <f>IFERROR(IF($B293&lt;&gt;"",($F292+$E$2+$G293)-($F292+$E$2+$G293)*(1-'[1]asv | data'!$F$26/12),0),"")</f>
        <v>0</v>
      </c>
      <c r="I293" s="26">
        <f>IFERROR(IF($B293&lt;&gt;"",($I292+$E$2+$J293)*(1-'[1]asv | data'!$F$26/12),0),"")</f>
        <v>0</v>
      </c>
      <c r="J293" s="27">
        <f>IFERROR(IF($B293&lt;&gt;"",$I292*(1+'[1]asv | data'!$B$32/12)-$I292,0),"")</f>
        <v>0</v>
      </c>
      <c r="K293" s="27">
        <f>IFERROR(IF($B293&lt;&gt;"",($I292+$E$2+$J293)-($I292+$E$2+$J293)*(1-'[1]asv | data'!$F$26/12),0),"")</f>
        <v>0</v>
      </c>
      <c r="L293" s="26">
        <f>IFERROR(IF($B293&lt;&gt;"",($L292+$E$2+$M293)*(1-'[1]asv | data'!$F$26/12),0),"")</f>
        <v>0</v>
      </c>
      <c r="M293" s="27">
        <f>IFERROR(IF($B293&lt;&gt;"",$L292*(1+'[1]asv | data'!$B$34/12)-$L292,0),"")</f>
        <v>0</v>
      </c>
      <c r="N293" s="27">
        <f>IFERROR(IF($B293&lt;&gt;"",($L292+$E$2+$M293)-($L292+$E$2+$M293)*(1-'[1]asv | data'!$F$26/12),0),"")</f>
        <v>0</v>
      </c>
      <c r="O293" s="26" t="str">
        <f>IFERROR(IF(B293&lt;&gt;"",IF(Q292&gt;=$I$2,+O292+P293,+O292+'[1]asv | data'!$F$21+P293),""),"")</f>
        <v/>
      </c>
      <c r="P293" s="27" t="str">
        <f>IFERROR(IF($B293&lt;&gt;"",IF(Q293&gt;=$I$2,O292*(1+'[1]asv | simul'!$B$18/12)-O292,$O292*(1+'[1]asv | simul'!$B$18/12)-$O292),""),"")</f>
        <v/>
      </c>
      <c r="Q293" s="27">
        <f>IFERROR(IF(Q292+'[1]asv | data'!$F$21&gt;=$I$2,$I$2,+Q292+'[1]asv | data'!$F$21),"")</f>
        <v>22950</v>
      </c>
    </row>
    <row r="294" spans="2:17" ht="21" customHeight="1" x14ac:dyDescent="0.35">
      <c r="B294" s="36"/>
      <c r="C294" s="26">
        <f>IFERROR(IF($B294&lt;&gt;"",($C293+$E$2+$D294)*(1-'[1]asv | data'!$F$26/12),0),"")</f>
        <v>0</v>
      </c>
      <c r="D294" s="27">
        <f>IFERROR(IF($B294&lt;&gt;"",$C293*(1+'[1]asv | data'!$F$22/12)-$C293,0),"")</f>
        <v>0</v>
      </c>
      <c r="E294" s="27">
        <f>IFERROR(IF($B294&lt;&gt;"",($C293+$E$2+$D294)-($C293+$E$2+$D294)*(1-'[1]asv | data'!$F$26/12),0),"")</f>
        <v>0</v>
      </c>
      <c r="F294" s="26">
        <f>IFERROR(IF($B294&lt;&gt;"",($F293+$E$2+$G294)*(1-'[1]asv | data'!$F$26/12),0),"")</f>
        <v>0</v>
      </c>
      <c r="G294" s="27">
        <f>IFERROR(IF($B294&lt;&gt;"",$F293*(1+'[1]asv | data'!$B$30/12)-$F293,0),"")</f>
        <v>0</v>
      </c>
      <c r="H294" s="27">
        <f>IFERROR(IF($B294&lt;&gt;"",($F293+$E$2+$G294)-($F293+$E$2+$G294)*(1-'[1]asv | data'!$F$26/12),0),"")</f>
        <v>0</v>
      </c>
      <c r="I294" s="26">
        <f>IFERROR(IF($B294&lt;&gt;"",($I293+$E$2+$J294)*(1-'[1]asv | data'!$F$26/12),0),"")</f>
        <v>0</v>
      </c>
      <c r="J294" s="27">
        <f>IFERROR(IF($B294&lt;&gt;"",$I293*(1+'[1]asv | data'!$B$32/12)-$I293,0),"")</f>
        <v>0</v>
      </c>
      <c r="K294" s="27">
        <f>IFERROR(IF($B294&lt;&gt;"",($I293+$E$2+$J294)-($I293+$E$2+$J294)*(1-'[1]asv | data'!$F$26/12),0),"")</f>
        <v>0</v>
      </c>
      <c r="L294" s="26">
        <f>IFERROR(IF($B294&lt;&gt;"",($L293+$E$2+$M294)*(1-'[1]asv | data'!$F$26/12),0),"")</f>
        <v>0</v>
      </c>
      <c r="M294" s="27">
        <f>IFERROR(IF($B294&lt;&gt;"",$L293*(1+'[1]asv | data'!$B$34/12)-$L293,0),"")</f>
        <v>0</v>
      </c>
      <c r="N294" s="27">
        <f>IFERROR(IF($B294&lt;&gt;"",($L293+$E$2+$M294)-($L293+$E$2+$M294)*(1-'[1]asv | data'!$F$26/12),0),"")</f>
        <v>0</v>
      </c>
      <c r="O294" s="26" t="str">
        <f>IFERROR(IF(B294&lt;&gt;"",IF(Q293&gt;=$I$2,+O293+P294,+O293+'[1]asv | data'!$F$21+P294),""),"")</f>
        <v/>
      </c>
      <c r="P294" s="27" t="str">
        <f>IFERROR(IF($B294&lt;&gt;"",IF(Q294&gt;=$I$2,O293*(1+'[1]asv | simul'!$B$18/12)-O293,$O293*(1+'[1]asv | simul'!$B$18/12)-$O293),""),"")</f>
        <v/>
      </c>
      <c r="Q294" s="27">
        <f>IFERROR(IF(Q293+'[1]asv | data'!$F$21&gt;=$I$2,$I$2,+Q293+'[1]asv | data'!$F$21),"")</f>
        <v>22950</v>
      </c>
    </row>
    <row r="295" spans="2:17" ht="21" customHeight="1" x14ac:dyDescent="0.35">
      <c r="B295" s="36"/>
      <c r="C295" s="26">
        <f>IFERROR(IF($B295&lt;&gt;"",($C294+$E$2+$D295)*(1-'[1]asv | data'!$F$26/12),0),"")</f>
        <v>0</v>
      </c>
      <c r="D295" s="27">
        <f>IFERROR(IF($B295&lt;&gt;"",$C294*(1+'[1]asv | data'!$F$22/12)-$C294,0),"")</f>
        <v>0</v>
      </c>
      <c r="E295" s="27">
        <f>IFERROR(IF($B295&lt;&gt;"",($C294+$E$2+$D295)-($C294+$E$2+$D295)*(1-'[1]asv | data'!$F$26/12),0),"")</f>
        <v>0</v>
      </c>
      <c r="F295" s="26">
        <f>IFERROR(IF($B295&lt;&gt;"",($F294+$E$2+$G295)*(1-'[1]asv | data'!$F$26/12),0),"")</f>
        <v>0</v>
      </c>
      <c r="G295" s="27">
        <f>IFERROR(IF($B295&lt;&gt;"",$F294*(1+'[1]asv | data'!$B$30/12)-$F294,0),"")</f>
        <v>0</v>
      </c>
      <c r="H295" s="27">
        <f>IFERROR(IF($B295&lt;&gt;"",($F294+$E$2+$G295)-($F294+$E$2+$G295)*(1-'[1]asv | data'!$F$26/12),0),"")</f>
        <v>0</v>
      </c>
      <c r="I295" s="26">
        <f>IFERROR(IF($B295&lt;&gt;"",($I294+$E$2+$J295)*(1-'[1]asv | data'!$F$26/12),0),"")</f>
        <v>0</v>
      </c>
      <c r="J295" s="27">
        <f>IFERROR(IF($B295&lt;&gt;"",$I294*(1+'[1]asv | data'!$B$32/12)-$I294,0),"")</f>
        <v>0</v>
      </c>
      <c r="K295" s="27">
        <f>IFERROR(IF($B295&lt;&gt;"",($I294+$E$2+$J295)-($I294+$E$2+$J295)*(1-'[1]asv | data'!$F$26/12),0),"")</f>
        <v>0</v>
      </c>
      <c r="L295" s="26">
        <f>IFERROR(IF($B295&lt;&gt;"",($L294+$E$2+$M295)*(1-'[1]asv | data'!$F$26/12),0),"")</f>
        <v>0</v>
      </c>
      <c r="M295" s="27">
        <f>IFERROR(IF($B295&lt;&gt;"",$L294*(1+'[1]asv | data'!$B$34/12)-$L294,0),"")</f>
        <v>0</v>
      </c>
      <c r="N295" s="27">
        <f>IFERROR(IF($B295&lt;&gt;"",($L294+$E$2+$M295)-($L294+$E$2+$M295)*(1-'[1]asv | data'!$F$26/12),0),"")</f>
        <v>0</v>
      </c>
      <c r="O295" s="26" t="str">
        <f>IFERROR(IF(B295&lt;&gt;"",IF(Q294&gt;=$I$2,+O294+P295,+O294+'[1]asv | data'!$F$21+P295),""),"")</f>
        <v/>
      </c>
      <c r="P295" s="27" t="str">
        <f>IFERROR(IF($B295&lt;&gt;"",IF(Q295&gt;=$I$2,O294*(1+'[1]asv | simul'!$B$18/12)-O294,$O294*(1+'[1]asv | simul'!$B$18/12)-$O294),""),"")</f>
        <v/>
      </c>
      <c r="Q295" s="27">
        <f>IFERROR(IF(Q294+'[1]asv | data'!$F$21&gt;=$I$2,$I$2,+Q294+'[1]asv | data'!$F$21),"")</f>
        <v>22950</v>
      </c>
    </row>
    <row r="296" spans="2:17" ht="21" customHeight="1" x14ac:dyDescent="0.35">
      <c r="B296" s="36"/>
      <c r="C296" s="26">
        <f>IFERROR(IF($B296&lt;&gt;"",($C295+$E$2+$D296)*(1-'[1]asv | data'!$F$26/12),0),"")</f>
        <v>0</v>
      </c>
      <c r="D296" s="27">
        <f>IFERROR(IF($B296&lt;&gt;"",$C295*(1+'[1]asv | data'!$F$22/12)-$C295,0),"")</f>
        <v>0</v>
      </c>
      <c r="E296" s="27">
        <f>IFERROR(IF($B296&lt;&gt;"",($C295+$E$2+$D296)-($C295+$E$2+$D296)*(1-'[1]asv | data'!$F$26/12),0),"")</f>
        <v>0</v>
      </c>
      <c r="F296" s="26">
        <f>IFERROR(IF($B296&lt;&gt;"",($F295+$E$2+$G296)*(1-'[1]asv | data'!$F$26/12),0),"")</f>
        <v>0</v>
      </c>
      <c r="G296" s="27">
        <f>IFERROR(IF($B296&lt;&gt;"",$F295*(1+'[1]asv | data'!$B$30/12)-$F295,0),"")</f>
        <v>0</v>
      </c>
      <c r="H296" s="27">
        <f>IFERROR(IF($B296&lt;&gt;"",($F295+$E$2+$G296)-($F295+$E$2+$G296)*(1-'[1]asv | data'!$F$26/12),0),"")</f>
        <v>0</v>
      </c>
      <c r="I296" s="26">
        <f>IFERROR(IF($B296&lt;&gt;"",($I295+$E$2+$J296)*(1-'[1]asv | data'!$F$26/12),0),"")</f>
        <v>0</v>
      </c>
      <c r="J296" s="27">
        <f>IFERROR(IF($B296&lt;&gt;"",$I295*(1+'[1]asv | data'!$B$32/12)-$I295,0),"")</f>
        <v>0</v>
      </c>
      <c r="K296" s="27">
        <f>IFERROR(IF($B296&lt;&gt;"",($I295+$E$2+$J296)-($I295+$E$2+$J296)*(1-'[1]asv | data'!$F$26/12),0),"")</f>
        <v>0</v>
      </c>
      <c r="L296" s="26">
        <f>IFERROR(IF($B296&lt;&gt;"",($L295+$E$2+$M296)*(1-'[1]asv | data'!$F$26/12),0),"")</f>
        <v>0</v>
      </c>
      <c r="M296" s="27">
        <f>IFERROR(IF($B296&lt;&gt;"",$L295*(1+'[1]asv | data'!$B$34/12)-$L295,0),"")</f>
        <v>0</v>
      </c>
      <c r="N296" s="27">
        <f>IFERROR(IF($B296&lt;&gt;"",($L295+$E$2+$M296)-($L295+$E$2+$M296)*(1-'[1]asv | data'!$F$26/12),0),"")</f>
        <v>0</v>
      </c>
      <c r="O296" s="26" t="str">
        <f>IFERROR(IF(B296&lt;&gt;"",IF(Q295&gt;=$I$2,+O295+P296,+O295+'[1]asv | data'!$F$21+P296),""),"")</f>
        <v/>
      </c>
      <c r="P296" s="27" t="str">
        <f>IFERROR(IF($B296&lt;&gt;"",IF(Q296&gt;=$I$2,O295*(1+'[1]asv | simul'!$B$18/12)-O295,$O295*(1+'[1]asv | simul'!$B$18/12)-$O295),""),"")</f>
        <v/>
      </c>
      <c r="Q296" s="27">
        <f>IFERROR(IF(Q295+'[1]asv | data'!$F$21&gt;=$I$2,$I$2,+Q295+'[1]asv | data'!$F$21),"")</f>
        <v>22950</v>
      </c>
    </row>
    <row r="297" spans="2:17" ht="21" customHeight="1" x14ac:dyDescent="0.35">
      <c r="B297" s="36"/>
      <c r="C297" s="26">
        <f>IFERROR(IF($B297&lt;&gt;"",($C296+$E$2+$D297)*(1-'[1]asv | data'!$F$26/12),0),"")</f>
        <v>0</v>
      </c>
      <c r="D297" s="27">
        <f>IFERROR(IF($B297&lt;&gt;"",$C296*(1+'[1]asv | data'!$F$22/12)-$C296,0),"")</f>
        <v>0</v>
      </c>
      <c r="E297" s="27">
        <f>IFERROR(IF($B297&lt;&gt;"",($C296+$E$2+$D297)-($C296+$E$2+$D297)*(1-'[1]asv | data'!$F$26/12),0),"")</f>
        <v>0</v>
      </c>
      <c r="F297" s="26">
        <f>IFERROR(IF($B297&lt;&gt;"",($F296+$E$2+$G297)*(1-'[1]asv | data'!$F$26/12),0),"")</f>
        <v>0</v>
      </c>
      <c r="G297" s="27">
        <f>IFERROR(IF($B297&lt;&gt;"",$F296*(1+'[1]asv | data'!$B$30/12)-$F296,0),"")</f>
        <v>0</v>
      </c>
      <c r="H297" s="27">
        <f>IFERROR(IF($B297&lt;&gt;"",($F296+$E$2+$G297)-($F296+$E$2+$G297)*(1-'[1]asv | data'!$F$26/12),0),"")</f>
        <v>0</v>
      </c>
      <c r="I297" s="26">
        <f>IFERROR(IF($B297&lt;&gt;"",($I296+$E$2+$J297)*(1-'[1]asv | data'!$F$26/12),0),"")</f>
        <v>0</v>
      </c>
      <c r="J297" s="27">
        <f>IFERROR(IF($B297&lt;&gt;"",$I296*(1+'[1]asv | data'!$B$32/12)-$I296,0),"")</f>
        <v>0</v>
      </c>
      <c r="K297" s="27">
        <f>IFERROR(IF($B297&lt;&gt;"",($I296+$E$2+$J297)-($I296+$E$2+$J297)*(1-'[1]asv | data'!$F$26/12),0),"")</f>
        <v>0</v>
      </c>
      <c r="L297" s="26">
        <f>IFERROR(IF($B297&lt;&gt;"",($L296+$E$2+$M297)*(1-'[1]asv | data'!$F$26/12),0),"")</f>
        <v>0</v>
      </c>
      <c r="M297" s="27">
        <f>IFERROR(IF($B297&lt;&gt;"",$L296*(1+'[1]asv | data'!$B$34/12)-$L296,0),"")</f>
        <v>0</v>
      </c>
      <c r="N297" s="27">
        <f>IFERROR(IF($B297&lt;&gt;"",($L296+$E$2+$M297)-($L296+$E$2+$M297)*(1-'[1]asv | data'!$F$26/12),0),"")</f>
        <v>0</v>
      </c>
      <c r="O297" s="26" t="str">
        <f>IFERROR(IF(B297&lt;&gt;"",IF(Q296&gt;=$I$2,+O296+P297,+O296+'[1]asv | data'!$F$21+P297),""),"")</f>
        <v/>
      </c>
      <c r="P297" s="27" t="str">
        <f>IFERROR(IF($B297&lt;&gt;"",IF(Q297&gt;=$I$2,O296*(1+'[1]asv | simul'!$B$18/12)-O296,$O296*(1+'[1]asv | simul'!$B$18/12)-$O296),""),"")</f>
        <v/>
      </c>
      <c r="Q297" s="27">
        <f>IFERROR(IF(Q296+'[1]asv | data'!$F$21&gt;=$I$2,$I$2,+Q296+'[1]asv | data'!$F$21),"")</f>
        <v>22950</v>
      </c>
    </row>
    <row r="298" spans="2:17" ht="21" customHeight="1" x14ac:dyDescent="0.35">
      <c r="B298" s="36"/>
      <c r="C298" s="26">
        <f>IFERROR(IF($B298&lt;&gt;"",($C297+$E$2+$D298)*(1-'[1]asv | data'!$F$26/12),0),"")</f>
        <v>0</v>
      </c>
      <c r="D298" s="27">
        <f>IFERROR(IF($B298&lt;&gt;"",$C297*(1+'[1]asv | data'!$F$22/12)-$C297,0),"")</f>
        <v>0</v>
      </c>
      <c r="E298" s="27">
        <f>IFERROR(IF($B298&lt;&gt;"",($C297+$E$2+$D298)-($C297+$E$2+$D298)*(1-'[1]asv | data'!$F$26/12),0),"")</f>
        <v>0</v>
      </c>
      <c r="F298" s="26">
        <f>IFERROR(IF($B298&lt;&gt;"",($F297+$E$2+$G298)*(1-'[1]asv | data'!$F$26/12),0),"")</f>
        <v>0</v>
      </c>
      <c r="G298" s="27">
        <f>IFERROR(IF($B298&lt;&gt;"",$F297*(1+'[1]asv | data'!$B$30/12)-$F297,0),"")</f>
        <v>0</v>
      </c>
      <c r="H298" s="27">
        <f>IFERROR(IF($B298&lt;&gt;"",($F297+$E$2+$G298)-($F297+$E$2+$G298)*(1-'[1]asv | data'!$F$26/12),0),"")</f>
        <v>0</v>
      </c>
      <c r="I298" s="26">
        <f>IFERROR(IF($B298&lt;&gt;"",($I297+$E$2+$J298)*(1-'[1]asv | data'!$F$26/12),0),"")</f>
        <v>0</v>
      </c>
      <c r="J298" s="27">
        <f>IFERROR(IF($B298&lt;&gt;"",$I297*(1+'[1]asv | data'!$B$32/12)-$I297,0),"")</f>
        <v>0</v>
      </c>
      <c r="K298" s="27">
        <f>IFERROR(IF($B298&lt;&gt;"",($I297+$E$2+$J298)-($I297+$E$2+$J298)*(1-'[1]asv | data'!$F$26/12),0),"")</f>
        <v>0</v>
      </c>
      <c r="L298" s="26">
        <f>IFERROR(IF($B298&lt;&gt;"",($L297+$E$2+$M298)*(1-'[1]asv | data'!$F$26/12),0),"")</f>
        <v>0</v>
      </c>
      <c r="M298" s="27">
        <f>IFERROR(IF($B298&lt;&gt;"",$L297*(1+'[1]asv | data'!$B$34/12)-$L297,0),"")</f>
        <v>0</v>
      </c>
      <c r="N298" s="27">
        <f>IFERROR(IF($B298&lt;&gt;"",($L297+$E$2+$M298)-($L297+$E$2+$M298)*(1-'[1]asv | data'!$F$26/12),0),"")</f>
        <v>0</v>
      </c>
      <c r="O298" s="26" t="str">
        <f>IFERROR(IF(B298&lt;&gt;"",IF(Q297&gt;=$I$2,+O297+P298,+O297+'[1]asv | data'!$F$21+P298),""),"")</f>
        <v/>
      </c>
      <c r="P298" s="27" t="str">
        <f>IFERROR(IF($B298&lt;&gt;"",IF(Q298&gt;=$I$2,O297*(1+'[1]asv | simul'!$B$18/12)-O297,$O297*(1+'[1]asv | simul'!$B$18/12)-$O297),""),"")</f>
        <v/>
      </c>
      <c r="Q298" s="27">
        <f>IFERROR(IF(Q297+'[1]asv | data'!$F$21&gt;=$I$2,$I$2,+Q297+'[1]asv | data'!$F$21),"")</f>
        <v>22950</v>
      </c>
    </row>
    <row r="299" spans="2:17" ht="21" customHeight="1" x14ac:dyDescent="0.35">
      <c r="B299" s="36"/>
      <c r="C299" s="26">
        <f>IFERROR(IF($B299&lt;&gt;"",($C298+$E$2+$D299)*(1-'[1]asv | data'!$F$26/12),0),"")</f>
        <v>0</v>
      </c>
      <c r="D299" s="27">
        <f>IFERROR(IF($B299&lt;&gt;"",$C298*(1+'[1]asv | data'!$F$22/12)-$C298,0),"")</f>
        <v>0</v>
      </c>
      <c r="E299" s="27">
        <f>IFERROR(IF($B299&lt;&gt;"",($C298+$E$2+$D299)-($C298+$E$2+$D299)*(1-'[1]asv | data'!$F$26/12),0),"")</f>
        <v>0</v>
      </c>
      <c r="F299" s="26">
        <f>IFERROR(IF($B299&lt;&gt;"",($F298+$E$2+$G299)*(1-'[1]asv | data'!$F$26/12),0),"")</f>
        <v>0</v>
      </c>
      <c r="G299" s="27">
        <f>IFERROR(IF($B299&lt;&gt;"",$F298*(1+'[1]asv | data'!$B$30/12)-$F298,0),"")</f>
        <v>0</v>
      </c>
      <c r="H299" s="27">
        <f>IFERROR(IF($B299&lt;&gt;"",($F298+$E$2+$G299)-($F298+$E$2+$G299)*(1-'[1]asv | data'!$F$26/12),0),"")</f>
        <v>0</v>
      </c>
      <c r="I299" s="26">
        <f>IFERROR(IF($B299&lt;&gt;"",($I298+$E$2+$J299)*(1-'[1]asv | data'!$F$26/12),0),"")</f>
        <v>0</v>
      </c>
      <c r="J299" s="27">
        <f>IFERROR(IF($B299&lt;&gt;"",$I298*(1+'[1]asv | data'!$B$32/12)-$I298,0),"")</f>
        <v>0</v>
      </c>
      <c r="K299" s="27">
        <f>IFERROR(IF($B299&lt;&gt;"",($I298+$E$2+$J299)-($I298+$E$2+$J299)*(1-'[1]asv | data'!$F$26/12),0),"")</f>
        <v>0</v>
      </c>
      <c r="L299" s="26">
        <f>IFERROR(IF($B299&lt;&gt;"",($L298+$E$2+$M299)*(1-'[1]asv | data'!$F$26/12),0),"")</f>
        <v>0</v>
      </c>
      <c r="M299" s="27">
        <f>IFERROR(IF($B299&lt;&gt;"",$L298*(1+'[1]asv | data'!$B$34/12)-$L298,0),"")</f>
        <v>0</v>
      </c>
      <c r="N299" s="27">
        <f>IFERROR(IF($B299&lt;&gt;"",($L298+$E$2+$M299)-($L298+$E$2+$M299)*(1-'[1]asv | data'!$F$26/12),0),"")</f>
        <v>0</v>
      </c>
      <c r="O299" s="26" t="str">
        <f>IFERROR(IF(B299&lt;&gt;"",IF(Q298&gt;=$I$2,+O298+P299,+O298+'[1]asv | data'!$F$21+P299),""),"")</f>
        <v/>
      </c>
      <c r="P299" s="27" t="str">
        <f>IFERROR(IF($B299&lt;&gt;"",IF(Q299&gt;=$I$2,O298*(1+'[1]asv | simul'!$B$18/12)-O298,$O298*(1+'[1]asv | simul'!$B$18/12)-$O298),""),"")</f>
        <v/>
      </c>
      <c r="Q299" s="27">
        <f>IFERROR(IF(Q298+'[1]asv | data'!$F$21&gt;=$I$2,$I$2,+Q298+'[1]asv | data'!$F$21),"")</f>
        <v>22950</v>
      </c>
    </row>
    <row r="300" spans="2:17" ht="21" customHeight="1" x14ac:dyDescent="0.35">
      <c r="B300" s="36"/>
      <c r="C300" s="26">
        <f>IFERROR(IF($B300&lt;&gt;"",($C299+$E$2+$D300)*(1-'[1]asv | data'!$F$26/12),0),"")</f>
        <v>0</v>
      </c>
      <c r="D300" s="27">
        <f>IFERROR(IF($B300&lt;&gt;"",$C299*(1+'[1]asv | data'!$F$22/12)-$C299,0),"")</f>
        <v>0</v>
      </c>
      <c r="E300" s="27">
        <f>IFERROR(IF($B300&lt;&gt;"",($C299+$E$2+$D300)-($C299+$E$2+$D300)*(1-'[1]asv | data'!$F$26/12),0),"")</f>
        <v>0</v>
      </c>
      <c r="F300" s="26">
        <f>IFERROR(IF($B300&lt;&gt;"",($F299+$E$2+$G300)*(1-'[1]asv | data'!$F$26/12),0),"")</f>
        <v>0</v>
      </c>
      <c r="G300" s="27">
        <f>IFERROR(IF($B300&lt;&gt;"",$F299*(1+'[1]asv | data'!$B$30/12)-$F299,0),"")</f>
        <v>0</v>
      </c>
      <c r="H300" s="27">
        <f>IFERROR(IF($B300&lt;&gt;"",($F299+$E$2+$G300)-($F299+$E$2+$G300)*(1-'[1]asv | data'!$F$26/12),0),"")</f>
        <v>0</v>
      </c>
      <c r="I300" s="26">
        <f>IFERROR(IF($B300&lt;&gt;"",($I299+$E$2+$J300)*(1-'[1]asv | data'!$F$26/12),0),"")</f>
        <v>0</v>
      </c>
      <c r="J300" s="27">
        <f>IFERROR(IF($B300&lt;&gt;"",$I299*(1+'[1]asv | data'!$B$32/12)-$I299,0),"")</f>
        <v>0</v>
      </c>
      <c r="K300" s="27">
        <f>IFERROR(IF($B300&lt;&gt;"",($I299+$E$2+$J300)-($I299+$E$2+$J300)*(1-'[1]asv | data'!$F$26/12),0),"")</f>
        <v>0</v>
      </c>
      <c r="L300" s="26">
        <f>IFERROR(IF($B300&lt;&gt;"",($L299+$E$2+$M300)*(1-'[1]asv | data'!$F$26/12),0),"")</f>
        <v>0</v>
      </c>
      <c r="M300" s="27">
        <f>IFERROR(IF($B300&lt;&gt;"",$L299*(1+'[1]asv | data'!$B$34/12)-$L299,0),"")</f>
        <v>0</v>
      </c>
      <c r="N300" s="27">
        <f>IFERROR(IF($B300&lt;&gt;"",($L299+$E$2+$M300)-($L299+$E$2+$M300)*(1-'[1]asv | data'!$F$26/12),0),"")</f>
        <v>0</v>
      </c>
      <c r="O300" s="26" t="str">
        <f>IFERROR(IF(B300&lt;&gt;"",IF(Q299&gt;=$I$2,+O299+P300,+O299+'[1]asv | data'!$F$21+P300),""),"")</f>
        <v/>
      </c>
      <c r="P300" s="27" t="str">
        <f>IFERROR(IF($B300&lt;&gt;"",IF(Q300&gt;=$I$2,O299*(1+'[1]asv | simul'!$B$18/12)-O299,$O299*(1+'[1]asv | simul'!$B$18/12)-$O299),""),"")</f>
        <v/>
      </c>
      <c r="Q300" s="27">
        <f>IFERROR(IF(Q299+'[1]asv | data'!$F$21&gt;=$I$2,$I$2,+Q299+'[1]asv | data'!$F$21),"")</f>
        <v>22950</v>
      </c>
    </row>
    <row r="301" spans="2:17" ht="21" customHeight="1" x14ac:dyDescent="0.35">
      <c r="B301" s="36"/>
      <c r="C301" s="26">
        <f>IFERROR(IF($B301&lt;&gt;"",($C300+$E$2+$D301)*(1-'[1]asv | data'!$F$26/12),0),"")</f>
        <v>0</v>
      </c>
      <c r="D301" s="27">
        <f>IFERROR(IF($B301&lt;&gt;"",$C300*(1+'[1]asv | data'!$F$22/12)-$C300,0),"")</f>
        <v>0</v>
      </c>
      <c r="E301" s="27">
        <f>IFERROR(IF($B301&lt;&gt;"",($C300+$E$2+$D301)-($C300+$E$2+$D301)*(1-'[1]asv | data'!$F$26/12),0),"")</f>
        <v>0</v>
      </c>
      <c r="F301" s="26">
        <f>IFERROR(IF($B301&lt;&gt;"",($F300+$E$2+$G301)*(1-'[1]asv | data'!$F$26/12),0),"")</f>
        <v>0</v>
      </c>
      <c r="G301" s="27">
        <f>IFERROR(IF($B301&lt;&gt;"",$F300*(1+'[1]asv | data'!$B$30/12)-$F300,0),"")</f>
        <v>0</v>
      </c>
      <c r="H301" s="27">
        <f>IFERROR(IF($B301&lt;&gt;"",($F300+$E$2+$G301)-($F300+$E$2+$G301)*(1-'[1]asv | data'!$F$26/12),0),"")</f>
        <v>0</v>
      </c>
      <c r="I301" s="26">
        <f>IFERROR(IF($B301&lt;&gt;"",($I300+$E$2+$J301)*(1-'[1]asv | data'!$F$26/12),0),"")</f>
        <v>0</v>
      </c>
      <c r="J301" s="27">
        <f>IFERROR(IF($B301&lt;&gt;"",$I300*(1+'[1]asv | data'!$B$32/12)-$I300,0),"")</f>
        <v>0</v>
      </c>
      <c r="K301" s="27">
        <f>IFERROR(IF($B301&lt;&gt;"",($I300+$E$2+$J301)-($I300+$E$2+$J301)*(1-'[1]asv | data'!$F$26/12),0),"")</f>
        <v>0</v>
      </c>
      <c r="L301" s="26">
        <f>IFERROR(IF($B301&lt;&gt;"",($L300+$E$2+$M301)*(1-'[1]asv | data'!$F$26/12),0),"")</f>
        <v>0</v>
      </c>
      <c r="M301" s="27">
        <f>IFERROR(IF($B301&lt;&gt;"",$L300*(1+'[1]asv | data'!$B$34/12)-$L300,0),"")</f>
        <v>0</v>
      </c>
      <c r="N301" s="27">
        <f>IFERROR(IF($B301&lt;&gt;"",($L300+$E$2+$M301)-($L300+$E$2+$M301)*(1-'[1]asv | data'!$F$26/12),0),"")</f>
        <v>0</v>
      </c>
      <c r="O301" s="26" t="str">
        <f>IFERROR(IF(B301&lt;&gt;"",IF(Q300&gt;=$I$2,+O300+P301,+O300+'[1]asv | data'!$F$21+P301),""),"")</f>
        <v/>
      </c>
      <c r="P301" s="27" t="str">
        <f>IFERROR(IF($B301&lt;&gt;"",IF(Q301&gt;=$I$2,O300*(1+'[1]asv | simul'!$B$18/12)-O300,$O300*(1+'[1]asv | simul'!$B$18/12)-$O300),""),"")</f>
        <v/>
      </c>
      <c r="Q301" s="27">
        <f>IFERROR(IF(Q300+'[1]asv | data'!$F$21&gt;=$I$2,$I$2,+Q300+'[1]asv | data'!$F$21),"")</f>
        <v>22950</v>
      </c>
    </row>
    <row r="302" spans="2:17" ht="21" customHeight="1" x14ac:dyDescent="0.35">
      <c r="B302" s="36"/>
      <c r="C302" s="26">
        <f>IFERROR(IF($B302&lt;&gt;"",($C301+$E$2+$D302)*(1-'[1]asv | data'!$F$26/12),0),"")</f>
        <v>0</v>
      </c>
      <c r="D302" s="27">
        <f>IFERROR(IF($B302&lt;&gt;"",$C301*(1+'[1]asv | data'!$F$22/12)-$C301,0),"")</f>
        <v>0</v>
      </c>
      <c r="E302" s="27">
        <f>IFERROR(IF($B302&lt;&gt;"",($C301+$E$2+$D302)-($C301+$E$2+$D302)*(1-'[1]asv | data'!$F$26/12),0),"")</f>
        <v>0</v>
      </c>
      <c r="F302" s="26">
        <f>IFERROR(IF($B302&lt;&gt;"",($F301+$E$2+$G302)*(1-'[1]asv | data'!$F$26/12),0),"")</f>
        <v>0</v>
      </c>
      <c r="G302" s="27">
        <f>IFERROR(IF($B302&lt;&gt;"",$F301*(1+'[1]asv | data'!$B$30/12)-$F301,0),"")</f>
        <v>0</v>
      </c>
      <c r="H302" s="27">
        <f>IFERROR(IF($B302&lt;&gt;"",($F301+$E$2+$G302)-($F301+$E$2+$G302)*(1-'[1]asv | data'!$F$26/12),0),"")</f>
        <v>0</v>
      </c>
      <c r="I302" s="26">
        <f>IFERROR(IF($B302&lt;&gt;"",($I301+$E$2+$J302)*(1-'[1]asv | data'!$F$26/12),0),"")</f>
        <v>0</v>
      </c>
      <c r="J302" s="27">
        <f>IFERROR(IF($B302&lt;&gt;"",$I301*(1+'[1]asv | data'!$B$32/12)-$I301,0),"")</f>
        <v>0</v>
      </c>
      <c r="K302" s="27">
        <f>IFERROR(IF($B302&lt;&gt;"",($I301+$E$2+$J302)-($I301+$E$2+$J302)*(1-'[1]asv | data'!$F$26/12),0),"")</f>
        <v>0</v>
      </c>
      <c r="L302" s="26">
        <f>IFERROR(IF($B302&lt;&gt;"",($L301+$E$2+$M302)*(1-'[1]asv | data'!$F$26/12),0),"")</f>
        <v>0</v>
      </c>
      <c r="M302" s="27">
        <f>IFERROR(IF($B302&lt;&gt;"",$L301*(1+'[1]asv | data'!$B$34/12)-$L301,0),"")</f>
        <v>0</v>
      </c>
      <c r="N302" s="27">
        <f>IFERROR(IF($B302&lt;&gt;"",($L301+$E$2+$M302)-($L301+$E$2+$M302)*(1-'[1]asv | data'!$F$26/12),0),"")</f>
        <v>0</v>
      </c>
      <c r="O302" s="26" t="str">
        <f>IFERROR(IF(B302&lt;&gt;"",IF(Q301&gt;=$I$2,+O301+P302,+O301+'[1]asv | data'!$F$21+P302),""),"")</f>
        <v/>
      </c>
      <c r="P302" s="27" t="str">
        <f>IFERROR(IF($B302&lt;&gt;"",IF(Q302&gt;=$I$2,O301*(1+'[1]asv | simul'!$B$18/12)-O301,$O301*(1+'[1]asv | simul'!$B$18/12)-$O301),""),"")</f>
        <v/>
      </c>
      <c r="Q302" s="27">
        <f>IFERROR(IF(Q301+'[1]asv | data'!$F$21&gt;=$I$2,$I$2,+Q301+'[1]asv | data'!$F$21),"")</f>
        <v>22950</v>
      </c>
    </row>
    <row r="303" spans="2:17" ht="21" customHeight="1" x14ac:dyDescent="0.35">
      <c r="B303" s="36"/>
      <c r="C303" s="26">
        <f>IFERROR(IF($B303&lt;&gt;"",($C302+$E$2+$D303)*(1-'[1]asv | data'!$F$26/12),0),"")</f>
        <v>0</v>
      </c>
      <c r="D303" s="27">
        <f>IFERROR(IF($B303&lt;&gt;"",$C302*(1+'[1]asv | data'!$F$22/12)-$C302,0),"")</f>
        <v>0</v>
      </c>
      <c r="E303" s="27">
        <f>IFERROR(IF($B303&lt;&gt;"",($C302+$E$2+$D303)-($C302+$E$2+$D303)*(1-'[1]asv | data'!$F$26/12),0),"")</f>
        <v>0</v>
      </c>
      <c r="F303" s="26">
        <f>IFERROR(IF($B303&lt;&gt;"",($F302+$E$2+$G303)*(1-'[1]asv | data'!$F$26/12),0),"")</f>
        <v>0</v>
      </c>
      <c r="G303" s="27">
        <f>IFERROR(IF($B303&lt;&gt;"",$F302*(1+'[1]asv | data'!$B$30/12)-$F302,0),"")</f>
        <v>0</v>
      </c>
      <c r="H303" s="27">
        <f>IFERROR(IF($B303&lt;&gt;"",($F302+$E$2+$G303)-($F302+$E$2+$G303)*(1-'[1]asv | data'!$F$26/12),0),"")</f>
        <v>0</v>
      </c>
      <c r="I303" s="26">
        <f>IFERROR(IF($B303&lt;&gt;"",($I302+$E$2+$J303)*(1-'[1]asv | data'!$F$26/12),0),"")</f>
        <v>0</v>
      </c>
      <c r="J303" s="27">
        <f>IFERROR(IF($B303&lt;&gt;"",$I302*(1+'[1]asv | data'!$B$32/12)-$I302,0),"")</f>
        <v>0</v>
      </c>
      <c r="K303" s="27">
        <f>IFERROR(IF($B303&lt;&gt;"",($I302+$E$2+$J303)-($I302+$E$2+$J303)*(1-'[1]asv | data'!$F$26/12),0),"")</f>
        <v>0</v>
      </c>
      <c r="L303" s="26">
        <f>IFERROR(IF($B303&lt;&gt;"",($L302+$E$2+$M303)*(1-'[1]asv | data'!$F$26/12),0),"")</f>
        <v>0</v>
      </c>
      <c r="M303" s="27">
        <f>IFERROR(IF($B303&lt;&gt;"",$L302*(1+'[1]asv | data'!$B$34/12)-$L302,0),"")</f>
        <v>0</v>
      </c>
      <c r="N303" s="27">
        <f>IFERROR(IF($B303&lt;&gt;"",($L302+$E$2+$M303)-($L302+$E$2+$M303)*(1-'[1]asv | data'!$F$26/12),0),"")</f>
        <v>0</v>
      </c>
      <c r="O303" s="26" t="str">
        <f>IFERROR(IF(B303&lt;&gt;"",IF(Q302&gt;=$I$2,+O302+P303,+O302+'[1]asv | data'!$F$21+P303),""),"")</f>
        <v/>
      </c>
      <c r="P303" s="27" t="str">
        <f>IFERROR(IF($B303&lt;&gt;"",IF(Q303&gt;=$I$2,O302*(1+'[1]asv | simul'!$B$18/12)-O302,$O302*(1+'[1]asv | simul'!$B$18/12)-$O302),""),"")</f>
        <v/>
      </c>
      <c r="Q303" s="27">
        <f>IFERROR(IF(Q302+'[1]asv | data'!$F$21&gt;=$I$2,$I$2,+Q302+'[1]asv | data'!$F$21),"")</f>
        <v>22950</v>
      </c>
    </row>
    <row r="304" spans="2:17" ht="21" customHeight="1" x14ac:dyDescent="0.35">
      <c r="B304" s="36"/>
      <c r="C304" s="26">
        <f>IFERROR(IF($B304&lt;&gt;"",($C303+$E$2+$D304)*(1-'[1]asv | data'!$F$26/12),0),"")</f>
        <v>0</v>
      </c>
      <c r="D304" s="27">
        <f>IFERROR(IF($B304&lt;&gt;"",$C303*(1+'[1]asv | data'!$F$22/12)-$C303,0),"")</f>
        <v>0</v>
      </c>
      <c r="E304" s="27">
        <f>IFERROR(IF($B304&lt;&gt;"",($C303+$E$2+$D304)-($C303+$E$2+$D304)*(1-'[1]asv | data'!$F$26/12),0),"")</f>
        <v>0</v>
      </c>
      <c r="F304" s="26">
        <f>IFERROR(IF($B304&lt;&gt;"",($F303+$E$2+$G304)*(1-'[1]asv | data'!$F$26/12),0),"")</f>
        <v>0</v>
      </c>
      <c r="G304" s="27">
        <f>IFERROR(IF($B304&lt;&gt;"",$F303*(1+'[1]asv | data'!$B$30/12)-$F303,0),"")</f>
        <v>0</v>
      </c>
      <c r="H304" s="27">
        <f>IFERROR(IF($B304&lt;&gt;"",($F303+$E$2+$G304)-($F303+$E$2+$G304)*(1-'[1]asv | data'!$F$26/12),0),"")</f>
        <v>0</v>
      </c>
      <c r="I304" s="26">
        <f>IFERROR(IF($B304&lt;&gt;"",($I303+$E$2+$J304)*(1-'[1]asv | data'!$F$26/12),0),"")</f>
        <v>0</v>
      </c>
      <c r="J304" s="27">
        <f>IFERROR(IF($B304&lt;&gt;"",$I303*(1+'[1]asv | data'!$B$32/12)-$I303,0),"")</f>
        <v>0</v>
      </c>
      <c r="K304" s="27">
        <f>IFERROR(IF($B304&lt;&gt;"",($I303+$E$2+$J304)-($I303+$E$2+$J304)*(1-'[1]asv | data'!$F$26/12),0),"")</f>
        <v>0</v>
      </c>
      <c r="L304" s="26">
        <f>IFERROR(IF($B304&lt;&gt;"",($L303+$E$2+$M304)*(1-'[1]asv | data'!$F$26/12),0),"")</f>
        <v>0</v>
      </c>
      <c r="M304" s="27">
        <f>IFERROR(IF($B304&lt;&gt;"",$L303*(1+'[1]asv | data'!$B$34/12)-$L303,0),"")</f>
        <v>0</v>
      </c>
      <c r="N304" s="27">
        <f>IFERROR(IF($B304&lt;&gt;"",($L303+$E$2+$M304)-($L303+$E$2+$M304)*(1-'[1]asv | data'!$F$26/12),0),"")</f>
        <v>0</v>
      </c>
      <c r="O304" s="26" t="str">
        <f>IFERROR(IF(B304&lt;&gt;"",IF(Q303&gt;=$I$2,+O303+P304,+O303+'[1]asv | data'!$F$21+P304),""),"")</f>
        <v/>
      </c>
      <c r="P304" s="27" t="str">
        <f>IFERROR(IF($B304&lt;&gt;"",IF(Q304&gt;=$I$2,O303*(1+'[1]asv | simul'!$B$18/12)-O303,$O303*(1+'[1]asv | simul'!$B$18/12)-$O303),""),"")</f>
        <v/>
      </c>
      <c r="Q304" s="27">
        <f>IFERROR(IF(Q303+'[1]asv | data'!$F$21&gt;=$I$2,$I$2,+Q303+'[1]asv | data'!$F$21),"")</f>
        <v>22950</v>
      </c>
    </row>
    <row r="305" spans="2:17" ht="21" customHeight="1" x14ac:dyDescent="0.35">
      <c r="B305" s="36"/>
      <c r="C305" s="26">
        <f>IFERROR(IF($B305&lt;&gt;"",($C304+$E$2+$D305)*(1-'[1]asv | data'!$F$26/12),0),"")</f>
        <v>0</v>
      </c>
      <c r="D305" s="27">
        <f>IFERROR(IF($B305&lt;&gt;"",$C304*(1+'[1]asv | data'!$F$22/12)-$C304,0),"")</f>
        <v>0</v>
      </c>
      <c r="E305" s="27">
        <f>IFERROR(IF($B305&lt;&gt;"",($C304+$E$2+$D305)-($C304+$E$2+$D305)*(1-'[1]asv | data'!$F$26/12),0),"")</f>
        <v>0</v>
      </c>
      <c r="F305" s="26">
        <f>IFERROR(IF($B305&lt;&gt;"",($F304+$E$2+$G305)*(1-'[1]asv | data'!$F$26/12),0),"")</f>
        <v>0</v>
      </c>
      <c r="G305" s="27">
        <f>IFERROR(IF($B305&lt;&gt;"",$F304*(1+'[1]asv | data'!$B$30/12)-$F304,0),"")</f>
        <v>0</v>
      </c>
      <c r="H305" s="27">
        <f>IFERROR(IF($B305&lt;&gt;"",($F304+$E$2+$G305)-($F304+$E$2+$G305)*(1-'[1]asv | data'!$F$26/12),0),"")</f>
        <v>0</v>
      </c>
      <c r="I305" s="26">
        <f>IFERROR(IF($B305&lt;&gt;"",($I304+$E$2+$J305)*(1-'[1]asv | data'!$F$26/12),0),"")</f>
        <v>0</v>
      </c>
      <c r="J305" s="27">
        <f>IFERROR(IF($B305&lt;&gt;"",$I304*(1+'[1]asv | data'!$B$32/12)-$I304,0),"")</f>
        <v>0</v>
      </c>
      <c r="K305" s="27">
        <f>IFERROR(IF($B305&lt;&gt;"",($I304+$E$2+$J305)-($I304+$E$2+$J305)*(1-'[1]asv | data'!$F$26/12),0),"")</f>
        <v>0</v>
      </c>
      <c r="L305" s="26">
        <f>IFERROR(IF($B305&lt;&gt;"",($L304+$E$2+$M305)*(1-'[1]asv | data'!$F$26/12),0),"")</f>
        <v>0</v>
      </c>
      <c r="M305" s="27">
        <f>IFERROR(IF($B305&lt;&gt;"",$L304*(1+'[1]asv | data'!$B$34/12)-$L304,0),"")</f>
        <v>0</v>
      </c>
      <c r="N305" s="27">
        <f>IFERROR(IF($B305&lt;&gt;"",($L304+$E$2+$M305)-($L304+$E$2+$M305)*(1-'[1]asv | data'!$F$26/12),0),"")</f>
        <v>0</v>
      </c>
      <c r="O305" s="26" t="str">
        <f>IFERROR(IF(B305&lt;&gt;"",IF(Q304&gt;=$I$2,+O304+P305,+O304+'[1]asv | data'!$F$21+P305),""),"")</f>
        <v/>
      </c>
      <c r="P305" s="27" t="str">
        <f>IFERROR(IF($B305&lt;&gt;"",IF(Q305&gt;=$I$2,O304*(1+'[1]asv | simul'!$B$18/12)-O304,$O304*(1+'[1]asv | simul'!$B$18/12)-$O304),""),"")</f>
        <v/>
      </c>
      <c r="Q305" s="27">
        <f>IFERROR(IF(Q304+'[1]asv | data'!$F$21&gt;=$I$2,$I$2,+Q304+'[1]asv | data'!$F$21),"")</f>
        <v>22950</v>
      </c>
    </row>
    <row r="306" spans="2:17" ht="21" customHeight="1" x14ac:dyDescent="0.35">
      <c r="B306" s="36"/>
      <c r="C306" s="26">
        <f>IFERROR(IF($B306&lt;&gt;"",($C305+$E$2+$D306)*(1-'[1]asv | data'!$F$26/12),0),"")</f>
        <v>0</v>
      </c>
      <c r="D306" s="27">
        <f>IFERROR(IF($B306&lt;&gt;"",$C305*(1+'[1]asv | data'!$F$22/12)-$C305,0),"")</f>
        <v>0</v>
      </c>
      <c r="E306" s="27">
        <f>IFERROR(IF($B306&lt;&gt;"",($C305+$E$2+$D306)-($C305+$E$2+$D306)*(1-'[1]asv | data'!$F$26/12),0),"")</f>
        <v>0</v>
      </c>
      <c r="F306" s="26">
        <f>IFERROR(IF($B306&lt;&gt;"",($F305+$E$2+$G306)*(1-'[1]asv | data'!$F$26/12),0),"")</f>
        <v>0</v>
      </c>
      <c r="G306" s="27">
        <f>IFERROR(IF($B306&lt;&gt;"",$F305*(1+'[1]asv | data'!$B$30/12)-$F305,0),"")</f>
        <v>0</v>
      </c>
      <c r="H306" s="27">
        <f>IFERROR(IF($B306&lt;&gt;"",($F305+$E$2+$G306)-($F305+$E$2+$G306)*(1-'[1]asv | data'!$F$26/12),0),"")</f>
        <v>0</v>
      </c>
      <c r="I306" s="26">
        <f>IFERROR(IF($B306&lt;&gt;"",($I305+$E$2+$J306)*(1-'[1]asv | data'!$F$26/12),0),"")</f>
        <v>0</v>
      </c>
      <c r="J306" s="27">
        <f>IFERROR(IF($B306&lt;&gt;"",$I305*(1+'[1]asv | data'!$B$32/12)-$I305,0),"")</f>
        <v>0</v>
      </c>
      <c r="K306" s="27">
        <f>IFERROR(IF($B306&lt;&gt;"",($I305+$E$2+$J306)-($I305+$E$2+$J306)*(1-'[1]asv | data'!$F$26/12),0),"")</f>
        <v>0</v>
      </c>
      <c r="L306" s="26">
        <f>IFERROR(IF($B306&lt;&gt;"",($L305+$E$2+$M306)*(1-'[1]asv | data'!$F$26/12),0),"")</f>
        <v>0</v>
      </c>
      <c r="M306" s="27">
        <f>IFERROR(IF($B306&lt;&gt;"",$L305*(1+'[1]asv | data'!$B$34/12)-$L305,0),"")</f>
        <v>0</v>
      </c>
      <c r="N306" s="27">
        <f>IFERROR(IF($B306&lt;&gt;"",($L305+$E$2+$M306)-($L305+$E$2+$M306)*(1-'[1]asv | data'!$F$26/12),0),"")</f>
        <v>0</v>
      </c>
      <c r="O306" s="26" t="str">
        <f>IFERROR(IF(B306&lt;&gt;"",IF(Q305&gt;=$I$2,+O305+P306,+O305+'[1]asv | data'!$F$21+P306),""),"")</f>
        <v/>
      </c>
      <c r="P306" s="27" t="str">
        <f>IFERROR(IF($B306&lt;&gt;"",IF(Q306&gt;=$I$2,O305*(1+'[1]asv | simul'!$B$18/12)-O305,$O305*(1+'[1]asv | simul'!$B$18/12)-$O305),""),"")</f>
        <v/>
      </c>
      <c r="Q306" s="27">
        <f>IFERROR(IF(Q305+'[1]asv | data'!$F$21&gt;=$I$2,$I$2,+Q305+'[1]asv | data'!$F$21),"")</f>
        <v>22950</v>
      </c>
    </row>
    <row r="307" spans="2:17" ht="21" customHeight="1" x14ac:dyDescent="0.35">
      <c r="B307" s="36"/>
      <c r="C307" s="26">
        <f>IFERROR(IF($B307&lt;&gt;"",($C306+$E$2+$D307)*(1-'[1]asv | data'!$F$26/12),0),"")</f>
        <v>0</v>
      </c>
      <c r="D307" s="27">
        <f>IFERROR(IF($B307&lt;&gt;"",$C306*(1+'[1]asv | data'!$F$22/12)-$C306,0),"")</f>
        <v>0</v>
      </c>
      <c r="E307" s="27">
        <f>IFERROR(IF($B307&lt;&gt;"",($C306+$E$2+$D307)-($C306+$E$2+$D307)*(1-'[1]asv | data'!$F$26/12),0),"")</f>
        <v>0</v>
      </c>
      <c r="F307" s="26">
        <f>IFERROR(IF($B307&lt;&gt;"",($F306+$E$2+$G307)*(1-'[1]asv | data'!$F$26/12),0),"")</f>
        <v>0</v>
      </c>
      <c r="G307" s="27">
        <f>IFERROR(IF($B307&lt;&gt;"",$F306*(1+'[1]asv | data'!$B$30/12)-$F306,0),"")</f>
        <v>0</v>
      </c>
      <c r="H307" s="27">
        <f>IFERROR(IF($B307&lt;&gt;"",($F306+$E$2+$G307)-($F306+$E$2+$G307)*(1-'[1]asv | data'!$F$26/12),0),"")</f>
        <v>0</v>
      </c>
      <c r="I307" s="26">
        <f>IFERROR(IF($B307&lt;&gt;"",($I306+$E$2+$J307)*(1-'[1]asv | data'!$F$26/12),0),"")</f>
        <v>0</v>
      </c>
      <c r="J307" s="27">
        <f>IFERROR(IF($B307&lt;&gt;"",$I306*(1+'[1]asv | data'!$B$32/12)-$I306,0),"")</f>
        <v>0</v>
      </c>
      <c r="K307" s="27">
        <f>IFERROR(IF($B307&lt;&gt;"",($I306+$E$2+$J307)-($I306+$E$2+$J307)*(1-'[1]asv | data'!$F$26/12),0),"")</f>
        <v>0</v>
      </c>
      <c r="L307" s="26">
        <f>IFERROR(IF($B307&lt;&gt;"",($L306+$E$2+$M307)*(1-'[1]asv | data'!$F$26/12),0),"")</f>
        <v>0</v>
      </c>
      <c r="M307" s="27">
        <f>IFERROR(IF($B307&lt;&gt;"",$L306*(1+'[1]asv | data'!$B$34/12)-$L306,0),"")</f>
        <v>0</v>
      </c>
      <c r="N307" s="27">
        <f>IFERROR(IF($B307&lt;&gt;"",($L306+$E$2+$M307)-($L306+$E$2+$M307)*(1-'[1]asv | data'!$F$26/12),0),"")</f>
        <v>0</v>
      </c>
      <c r="O307" s="26" t="str">
        <f>IFERROR(IF(B307&lt;&gt;"",IF(Q306&gt;=$I$2,+O306+P307,+O306+'[1]asv | data'!$F$21+P307),""),"")</f>
        <v/>
      </c>
      <c r="P307" s="27" t="str">
        <f>IFERROR(IF($B307&lt;&gt;"",IF(Q307&gt;=$I$2,O306*(1+'[1]asv | simul'!$B$18/12)-O306,$O306*(1+'[1]asv | simul'!$B$18/12)-$O306),""),"")</f>
        <v/>
      </c>
      <c r="Q307" s="27">
        <f>IFERROR(IF(Q306+'[1]asv | data'!$F$21&gt;=$I$2,$I$2,+Q306+'[1]asv | data'!$F$21),"")</f>
        <v>22950</v>
      </c>
    </row>
    <row r="308" spans="2:17" ht="21" customHeight="1" x14ac:dyDescent="0.35">
      <c r="B308" s="36"/>
      <c r="C308" s="26">
        <f>IFERROR(IF($B308&lt;&gt;"",($C307+$E$2+$D308)*(1-'[1]asv | data'!$F$26/12),0),"")</f>
        <v>0</v>
      </c>
      <c r="D308" s="27">
        <f>IFERROR(IF($B308&lt;&gt;"",$C307*(1+'[1]asv | data'!$F$22/12)-$C307,0),"")</f>
        <v>0</v>
      </c>
      <c r="E308" s="27">
        <f>IFERROR(IF($B308&lt;&gt;"",($C307+$E$2+$D308)-($C307+$E$2+$D308)*(1-'[1]asv | data'!$F$26/12),0),"")</f>
        <v>0</v>
      </c>
      <c r="F308" s="26">
        <f>IFERROR(IF($B308&lt;&gt;"",($F307+$E$2+$G308)*(1-'[1]asv | data'!$F$26/12),0),"")</f>
        <v>0</v>
      </c>
      <c r="G308" s="27">
        <f>IFERROR(IF($B308&lt;&gt;"",$F307*(1+'[1]asv | data'!$B$30/12)-$F307,0),"")</f>
        <v>0</v>
      </c>
      <c r="H308" s="27">
        <f>IFERROR(IF($B308&lt;&gt;"",($F307+$E$2+$G308)-($F307+$E$2+$G308)*(1-'[1]asv | data'!$F$26/12),0),"")</f>
        <v>0</v>
      </c>
      <c r="I308" s="26">
        <f>IFERROR(IF($B308&lt;&gt;"",($I307+$E$2+$J308)*(1-'[1]asv | data'!$F$26/12),0),"")</f>
        <v>0</v>
      </c>
      <c r="J308" s="27">
        <f>IFERROR(IF($B308&lt;&gt;"",$I307*(1+'[1]asv | data'!$B$32/12)-$I307,0),"")</f>
        <v>0</v>
      </c>
      <c r="K308" s="27">
        <f>IFERROR(IF($B308&lt;&gt;"",($I307+$E$2+$J308)-($I307+$E$2+$J308)*(1-'[1]asv | data'!$F$26/12),0),"")</f>
        <v>0</v>
      </c>
      <c r="L308" s="26">
        <f>IFERROR(IF($B308&lt;&gt;"",($L307+$E$2+$M308)*(1-'[1]asv | data'!$F$26/12),0),"")</f>
        <v>0</v>
      </c>
      <c r="M308" s="27">
        <f>IFERROR(IF($B308&lt;&gt;"",$L307*(1+'[1]asv | data'!$B$34/12)-$L307,0),"")</f>
        <v>0</v>
      </c>
      <c r="N308" s="27">
        <f>IFERROR(IF($B308&lt;&gt;"",($L307+$E$2+$M308)-($L307+$E$2+$M308)*(1-'[1]asv | data'!$F$26/12),0),"")</f>
        <v>0</v>
      </c>
      <c r="O308" s="26" t="str">
        <f>IFERROR(IF(B308&lt;&gt;"",IF(Q307&gt;=$I$2,+O307+P308,+O307+'[1]asv | data'!$F$21+P308),""),"")</f>
        <v/>
      </c>
      <c r="P308" s="27" t="str">
        <f>IFERROR(IF($B308&lt;&gt;"",IF(Q308&gt;=$I$2,O307*(1+'[1]asv | simul'!$B$18/12)-O307,$O307*(1+'[1]asv | simul'!$B$18/12)-$O307),""),"")</f>
        <v/>
      </c>
      <c r="Q308" s="27">
        <f>IFERROR(IF(Q307+'[1]asv | data'!$F$21&gt;=$I$2,$I$2,+Q307+'[1]asv | data'!$F$21),"")</f>
        <v>22950</v>
      </c>
    </row>
    <row r="309" spans="2:17" ht="21" customHeight="1" x14ac:dyDescent="0.35">
      <c r="B309" s="36"/>
      <c r="C309" s="26">
        <f>IFERROR(IF($B309&lt;&gt;"",($C308+$E$2+$D309)*(1-'[1]asv | data'!$F$26/12),0),"")</f>
        <v>0</v>
      </c>
      <c r="D309" s="27">
        <f>IFERROR(IF($B309&lt;&gt;"",$C308*(1+'[1]asv | data'!$F$22/12)-$C308,0),"")</f>
        <v>0</v>
      </c>
      <c r="E309" s="27">
        <f>IFERROR(IF($B309&lt;&gt;"",($C308+$E$2+$D309)-($C308+$E$2+$D309)*(1-'[1]asv | data'!$F$26/12),0),"")</f>
        <v>0</v>
      </c>
      <c r="F309" s="26">
        <f>IFERROR(IF($B309&lt;&gt;"",($F308+$E$2+$G309)*(1-'[1]asv | data'!$F$26/12),0),"")</f>
        <v>0</v>
      </c>
      <c r="G309" s="27">
        <f>IFERROR(IF($B309&lt;&gt;"",$F308*(1+'[1]asv | data'!$B$30/12)-$F308,0),"")</f>
        <v>0</v>
      </c>
      <c r="H309" s="27">
        <f>IFERROR(IF($B309&lt;&gt;"",($F308+$E$2+$G309)-($F308+$E$2+$G309)*(1-'[1]asv | data'!$F$26/12),0),"")</f>
        <v>0</v>
      </c>
      <c r="I309" s="26">
        <f>IFERROR(IF($B309&lt;&gt;"",($I308+$E$2+$J309)*(1-'[1]asv | data'!$F$26/12),0),"")</f>
        <v>0</v>
      </c>
      <c r="J309" s="27">
        <f>IFERROR(IF($B309&lt;&gt;"",$I308*(1+'[1]asv | data'!$B$32/12)-$I308,0),"")</f>
        <v>0</v>
      </c>
      <c r="K309" s="27">
        <f>IFERROR(IF($B309&lt;&gt;"",($I308+$E$2+$J309)-($I308+$E$2+$J309)*(1-'[1]asv | data'!$F$26/12),0),"")</f>
        <v>0</v>
      </c>
      <c r="L309" s="26">
        <f>IFERROR(IF($B309&lt;&gt;"",($L308+$E$2+$M309)*(1-'[1]asv | data'!$F$26/12),0),"")</f>
        <v>0</v>
      </c>
      <c r="M309" s="27">
        <f>IFERROR(IF($B309&lt;&gt;"",$L308*(1+'[1]asv | data'!$B$34/12)-$L308,0),"")</f>
        <v>0</v>
      </c>
      <c r="N309" s="27">
        <f>IFERROR(IF($B309&lt;&gt;"",($L308+$E$2+$M309)-($L308+$E$2+$M309)*(1-'[1]asv | data'!$F$26/12),0),"")</f>
        <v>0</v>
      </c>
      <c r="O309" s="26" t="str">
        <f>IFERROR(IF(B309&lt;&gt;"",IF(Q308&gt;=$I$2,+O308+P309,+O308+'[1]asv | data'!$F$21+P309),""),"")</f>
        <v/>
      </c>
      <c r="P309" s="27" t="str">
        <f>IFERROR(IF($B309&lt;&gt;"",IF(Q309&gt;=$I$2,O308*(1+'[1]asv | simul'!$B$18/12)-O308,$O308*(1+'[1]asv | simul'!$B$18/12)-$O308),""),"")</f>
        <v/>
      </c>
      <c r="Q309" s="27">
        <f>IFERROR(IF(Q308+'[1]asv | data'!$F$21&gt;=$I$2,$I$2,+Q308+'[1]asv | data'!$F$21),"")</f>
        <v>22950</v>
      </c>
    </row>
    <row r="310" spans="2:17" ht="21" customHeight="1" x14ac:dyDescent="0.35">
      <c r="B310" s="36"/>
      <c r="C310" s="26">
        <f>IFERROR(IF($B310&lt;&gt;"",($C309+$E$2+$D310)*(1-'[1]asv | data'!$F$26/12),0),"")</f>
        <v>0</v>
      </c>
      <c r="D310" s="27">
        <f>IFERROR(IF($B310&lt;&gt;"",$C309*(1+'[1]asv | data'!$F$22/12)-$C309,0),"")</f>
        <v>0</v>
      </c>
      <c r="E310" s="27">
        <f>IFERROR(IF($B310&lt;&gt;"",($C309+$E$2+$D310)-($C309+$E$2+$D310)*(1-'[1]asv | data'!$F$26/12),0),"")</f>
        <v>0</v>
      </c>
      <c r="F310" s="26">
        <f>IFERROR(IF($B310&lt;&gt;"",($F309+$E$2+$G310)*(1-'[1]asv | data'!$F$26/12),0),"")</f>
        <v>0</v>
      </c>
      <c r="G310" s="27">
        <f>IFERROR(IF($B310&lt;&gt;"",$F309*(1+'[1]asv | data'!$B$30/12)-$F309,0),"")</f>
        <v>0</v>
      </c>
      <c r="H310" s="27">
        <f>IFERROR(IF($B310&lt;&gt;"",($F309+$E$2+$G310)-($F309+$E$2+$G310)*(1-'[1]asv | data'!$F$26/12),0),"")</f>
        <v>0</v>
      </c>
      <c r="I310" s="26">
        <f>IFERROR(IF($B310&lt;&gt;"",($I309+$E$2+$J310)*(1-'[1]asv | data'!$F$26/12),0),"")</f>
        <v>0</v>
      </c>
      <c r="J310" s="27">
        <f>IFERROR(IF($B310&lt;&gt;"",$I309*(1+'[1]asv | data'!$B$32/12)-$I309,0),"")</f>
        <v>0</v>
      </c>
      <c r="K310" s="27">
        <f>IFERROR(IF($B310&lt;&gt;"",($I309+$E$2+$J310)-($I309+$E$2+$J310)*(1-'[1]asv | data'!$F$26/12),0),"")</f>
        <v>0</v>
      </c>
      <c r="L310" s="26">
        <f>IFERROR(IF($B310&lt;&gt;"",($L309+$E$2+$M310)*(1-'[1]asv | data'!$F$26/12),0),"")</f>
        <v>0</v>
      </c>
      <c r="M310" s="27">
        <f>IFERROR(IF($B310&lt;&gt;"",$L309*(1+'[1]asv | data'!$B$34/12)-$L309,0),"")</f>
        <v>0</v>
      </c>
      <c r="N310" s="27">
        <f>IFERROR(IF($B310&lt;&gt;"",($L309+$E$2+$M310)-($L309+$E$2+$M310)*(1-'[1]asv | data'!$F$26/12),0),"")</f>
        <v>0</v>
      </c>
      <c r="O310" s="26" t="str">
        <f>IFERROR(IF(B310&lt;&gt;"",IF(Q309&gt;=$I$2,+O309+P310,+O309+'[1]asv | data'!$F$21+P310),""),"")</f>
        <v/>
      </c>
      <c r="P310" s="27" t="str">
        <f>IFERROR(IF($B310&lt;&gt;"",IF(Q310&gt;=$I$2,O309*(1+'[1]asv | simul'!$B$18/12)-O309,$O309*(1+'[1]asv | simul'!$B$18/12)-$O309),""),"")</f>
        <v/>
      </c>
      <c r="Q310" s="27">
        <f>IFERROR(IF(Q309+'[1]asv | data'!$F$21&gt;=$I$2,$I$2,+Q309+'[1]asv | data'!$F$21),"")</f>
        <v>22950</v>
      </c>
    </row>
    <row r="311" spans="2:17" ht="21" customHeight="1" x14ac:dyDescent="0.35">
      <c r="B311" s="36"/>
      <c r="C311" s="26">
        <f>IFERROR(IF($B311&lt;&gt;"",($C310+$E$2+$D311)*(1-'[1]asv | data'!$F$26/12),0),"")</f>
        <v>0</v>
      </c>
      <c r="D311" s="27">
        <f>IFERROR(IF($B311&lt;&gt;"",$C310*(1+'[1]asv | data'!$F$22/12)-$C310,0),"")</f>
        <v>0</v>
      </c>
      <c r="E311" s="27">
        <f>IFERROR(IF($B311&lt;&gt;"",($C310+$E$2+$D311)-($C310+$E$2+$D311)*(1-'[1]asv | data'!$F$26/12),0),"")</f>
        <v>0</v>
      </c>
      <c r="F311" s="26">
        <f>IFERROR(IF($B311&lt;&gt;"",($F310+$E$2+$G311)*(1-'[1]asv | data'!$F$26/12),0),"")</f>
        <v>0</v>
      </c>
      <c r="G311" s="27">
        <f>IFERROR(IF($B311&lt;&gt;"",$F310*(1+'[1]asv | data'!$B$30/12)-$F310,0),"")</f>
        <v>0</v>
      </c>
      <c r="H311" s="27">
        <f>IFERROR(IF($B311&lt;&gt;"",($F310+$E$2+$G311)-($F310+$E$2+$G311)*(1-'[1]asv | data'!$F$26/12),0),"")</f>
        <v>0</v>
      </c>
      <c r="I311" s="26">
        <f>IFERROR(IF($B311&lt;&gt;"",($I310+$E$2+$J311)*(1-'[1]asv | data'!$F$26/12),0),"")</f>
        <v>0</v>
      </c>
      <c r="J311" s="27">
        <f>IFERROR(IF($B311&lt;&gt;"",$I310*(1+'[1]asv | data'!$B$32/12)-$I310,0),"")</f>
        <v>0</v>
      </c>
      <c r="K311" s="27">
        <f>IFERROR(IF($B311&lt;&gt;"",($I310+$E$2+$J311)-($I310+$E$2+$J311)*(1-'[1]asv | data'!$F$26/12),0),"")</f>
        <v>0</v>
      </c>
      <c r="L311" s="26">
        <f>IFERROR(IF($B311&lt;&gt;"",($L310+$E$2+$M311)*(1-'[1]asv | data'!$F$26/12),0),"")</f>
        <v>0</v>
      </c>
      <c r="M311" s="27">
        <f>IFERROR(IF($B311&lt;&gt;"",$L310*(1+'[1]asv | data'!$B$34/12)-$L310,0),"")</f>
        <v>0</v>
      </c>
      <c r="N311" s="27">
        <f>IFERROR(IF($B311&lt;&gt;"",($L310+$E$2+$M311)-($L310+$E$2+$M311)*(1-'[1]asv | data'!$F$26/12),0),"")</f>
        <v>0</v>
      </c>
      <c r="O311" s="26" t="str">
        <f>IFERROR(IF(B311&lt;&gt;"",IF(Q310&gt;=$I$2,+O310+P311,+O310+'[1]asv | data'!$F$21+P311),""),"")</f>
        <v/>
      </c>
      <c r="P311" s="27" t="str">
        <f>IFERROR(IF($B311&lt;&gt;"",IF(Q311&gt;=$I$2,O310*(1+'[1]asv | simul'!$B$18/12)-O310,$O310*(1+'[1]asv | simul'!$B$18/12)-$O310),""),"")</f>
        <v/>
      </c>
      <c r="Q311" s="27">
        <f>IFERROR(IF(Q310+'[1]asv | data'!$F$21&gt;=$I$2,$I$2,+Q310+'[1]asv | data'!$F$21),"")</f>
        <v>22950</v>
      </c>
    </row>
    <row r="312" spans="2:17" ht="21" customHeight="1" x14ac:dyDescent="0.35">
      <c r="B312" s="36"/>
      <c r="C312" s="26">
        <f>IFERROR(IF($B312&lt;&gt;"",($C311+$E$2+$D312)*(1-'[1]asv | data'!$F$26/12),0),"")</f>
        <v>0</v>
      </c>
      <c r="D312" s="27">
        <f>IFERROR(IF($B312&lt;&gt;"",$C311*(1+'[1]asv | data'!$F$22/12)-$C311,0),"")</f>
        <v>0</v>
      </c>
      <c r="E312" s="27">
        <f>IFERROR(IF($B312&lt;&gt;"",($C311+$E$2+$D312)-($C311+$E$2+$D312)*(1-'[1]asv | data'!$F$26/12),0),"")</f>
        <v>0</v>
      </c>
      <c r="F312" s="26">
        <f>IFERROR(IF($B312&lt;&gt;"",($F311+$E$2+$G312)*(1-'[1]asv | data'!$F$26/12),0),"")</f>
        <v>0</v>
      </c>
      <c r="G312" s="27">
        <f>IFERROR(IF($B312&lt;&gt;"",$F311*(1+'[1]asv | data'!$B$30/12)-$F311,0),"")</f>
        <v>0</v>
      </c>
      <c r="H312" s="27">
        <f>IFERROR(IF($B312&lt;&gt;"",($F311+$E$2+$G312)-($F311+$E$2+$G312)*(1-'[1]asv | data'!$F$26/12),0),"")</f>
        <v>0</v>
      </c>
      <c r="I312" s="26">
        <f>IFERROR(IF($B312&lt;&gt;"",($I311+$E$2+$J312)*(1-'[1]asv | data'!$F$26/12),0),"")</f>
        <v>0</v>
      </c>
      <c r="J312" s="27">
        <f>IFERROR(IF($B312&lt;&gt;"",$I311*(1+'[1]asv | data'!$B$32/12)-$I311,0),"")</f>
        <v>0</v>
      </c>
      <c r="K312" s="27">
        <f>IFERROR(IF($B312&lt;&gt;"",($I311+$E$2+$J312)-($I311+$E$2+$J312)*(1-'[1]asv | data'!$F$26/12),0),"")</f>
        <v>0</v>
      </c>
      <c r="L312" s="26">
        <f>IFERROR(IF($B312&lt;&gt;"",($L311+$E$2+$M312)*(1-'[1]asv | data'!$F$26/12),0),"")</f>
        <v>0</v>
      </c>
      <c r="M312" s="27">
        <f>IFERROR(IF($B312&lt;&gt;"",$L311*(1+'[1]asv | data'!$B$34/12)-$L311,0),"")</f>
        <v>0</v>
      </c>
      <c r="N312" s="27">
        <f>IFERROR(IF($B312&lt;&gt;"",($L311+$E$2+$M312)-($L311+$E$2+$M312)*(1-'[1]asv | data'!$F$26/12),0),"")</f>
        <v>0</v>
      </c>
      <c r="O312" s="26" t="str">
        <f>IFERROR(IF(B312&lt;&gt;"",IF(Q311&gt;=$I$2,+O311+P312,+O311+'[1]asv | data'!$F$21+P312),""),"")</f>
        <v/>
      </c>
      <c r="P312" s="27" t="str">
        <f>IFERROR(IF($B312&lt;&gt;"",IF(Q312&gt;=$I$2,O311*(1+'[1]asv | simul'!$B$18/12)-O311,$O311*(1+'[1]asv | simul'!$B$18/12)-$O311),""),"")</f>
        <v/>
      </c>
      <c r="Q312" s="27">
        <f>IFERROR(IF(Q311+'[1]asv | data'!$F$21&gt;=$I$2,$I$2,+Q311+'[1]asv | data'!$F$21),"")</f>
        <v>22950</v>
      </c>
    </row>
    <row r="313" spans="2:17" ht="21" customHeight="1" x14ac:dyDescent="0.35">
      <c r="B313" s="36"/>
      <c r="C313" s="26">
        <f>IFERROR(IF($B313&lt;&gt;"",($C312+$E$2+$D313)*(1-'[1]asv | data'!$F$26/12),0),"")</f>
        <v>0</v>
      </c>
      <c r="D313" s="27">
        <f>IFERROR(IF($B313&lt;&gt;"",$C312*(1+'[1]asv | data'!$F$22/12)-$C312,0),"")</f>
        <v>0</v>
      </c>
      <c r="E313" s="27">
        <f>IFERROR(IF($B313&lt;&gt;"",($C312+$E$2+$D313)-($C312+$E$2+$D313)*(1-'[1]asv | data'!$F$26/12),0),"")</f>
        <v>0</v>
      </c>
      <c r="F313" s="26">
        <f>IFERROR(IF($B313&lt;&gt;"",($F312+$E$2+$G313)*(1-'[1]asv | data'!$F$26/12),0),"")</f>
        <v>0</v>
      </c>
      <c r="G313" s="27">
        <f>IFERROR(IF($B313&lt;&gt;"",$F312*(1+'[1]asv | data'!$B$30/12)-$F312,0),"")</f>
        <v>0</v>
      </c>
      <c r="H313" s="27">
        <f>IFERROR(IF($B313&lt;&gt;"",($F312+$E$2+$G313)-($F312+$E$2+$G313)*(1-'[1]asv | data'!$F$26/12),0),"")</f>
        <v>0</v>
      </c>
      <c r="I313" s="26">
        <f>IFERROR(IF($B313&lt;&gt;"",($I312+$E$2+$J313)*(1-'[1]asv | data'!$F$26/12),0),"")</f>
        <v>0</v>
      </c>
      <c r="J313" s="27">
        <f>IFERROR(IF($B313&lt;&gt;"",$I312*(1+'[1]asv | data'!$B$32/12)-$I312,0),"")</f>
        <v>0</v>
      </c>
      <c r="K313" s="27">
        <f>IFERROR(IF($B313&lt;&gt;"",($I312+$E$2+$J313)-($I312+$E$2+$J313)*(1-'[1]asv | data'!$F$26/12),0),"")</f>
        <v>0</v>
      </c>
      <c r="L313" s="26">
        <f>IFERROR(IF($B313&lt;&gt;"",($L312+$E$2+$M313)*(1-'[1]asv | data'!$F$26/12),0),"")</f>
        <v>0</v>
      </c>
      <c r="M313" s="27">
        <f>IFERROR(IF($B313&lt;&gt;"",$L312*(1+'[1]asv | data'!$B$34/12)-$L312,0),"")</f>
        <v>0</v>
      </c>
      <c r="N313" s="27">
        <f>IFERROR(IF($B313&lt;&gt;"",($L312+$E$2+$M313)-($L312+$E$2+$M313)*(1-'[1]asv | data'!$F$26/12),0),"")</f>
        <v>0</v>
      </c>
      <c r="O313" s="26" t="str">
        <f>IFERROR(IF(B313&lt;&gt;"",IF(Q312&gt;=$I$2,+O312+P313,+O312+'[1]asv | data'!$F$21+P313),""),"")</f>
        <v/>
      </c>
      <c r="P313" s="27" t="str">
        <f>IFERROR(IF($B313&lt;&gt;"",IF(Q313&gt;=$I$2,O312*(1+'[1]asv | simul'!$B$18/12)-O312,$O312*(1+'[1]asv | simul'!$B$18/12)-$O312),""),"")</f>
        <v/>
      </c>
      <c r="Q313" s="27">
        <f>IFERROR(IF(Q312+'[1]asv | data'!$F$21&gt;=$I$2,$I$2,+Q312+'[1]asv | data'!$F$21),"")</f>
        <v>22950</v>
      </c>
    </row>
    <row r="314" spans="2:17" ht="21" customHeight="1" x14ac:dyDescent="0.35">
      <c r="B314" s="36"/>
      <c r="C314" s="26">
        <f>IFERROR(IF($B314&lt;&gt;"",($C313+$E$2+$D314)*(1-'[1]asv | data'!$F$26/12),0),"")</f>
        <v>0</v>
      </c>
      <c r="D314" s="27">
        <f>IFERROR(IF($B314&lt;&gt;"",$C313*(1+'[1]asv | data'!$F$22/12)-$C313,0),"")</f>
        <v>0</v>
      </c>
      <c r="E314" s="27">
        <f>IFERROR(IF($B314&lt;&gt;"",($C313+$E$2+$D314)-($C313+$E$2+$D314)*(1-'[1]asv | data'!$F$26/12),0),"")</f>
        <v>0</v>
      </c>
      <c r="F314" s="26">
        <f>IFERROR(IF($B314&lt;&gt;"",($F313+$E$2+$G314)*(1-'[1]asv | data'!$F$26/12),0),"")</f>
        <v>0</v>
      </c>
      <c r="G314" s="27">
        <f>IFERROR(IF($B314&lt;&gt;"",$F313*(1+'[1]asv | data'!$B$30/12)-$F313,0),"")</f>
        <v>0</v>
      </c>
      <c r="H314" s="27">
        <f>IFERROR(IF($B314&lt;&gt;"",($F313+$E$2+$G314)-($F313+$E$2+$G314)*(1-'[1]asv | data'!$F$26/12),0),"")</f>
        <v>0</v>
      </c>
      <c r="I314" s="26">
        <f>IFERROR(IF($B314&lt;&gt;"",($I313+$E$2+$J314)*(1-'[1]asv | data'!$F$26/12),0),"")</f>
        <v>0</v>
      </c>
      <c r="J314" s="27">
        <f>IFERROR(IF($B314&lt;&gt;"",$I313*(1+'[1]asv | data'!$B$32/12)-$I313,0),"")</f>
        <v>0</v>
      </c>
      <c r="K314" s="27">
        <f>IFERROR(IF($B314&lt;&gt;"",($I313+$E$2+$J314)-($I313+$E$2+$J314)*(1-'[1]asv | data'!$F$26/12),0),"")</f>
        <v>0</v>
      </c>
      <c r="L314" s="26">
        <f>IFERROR(IF($B314&lt;&gt;"",($L313+$E$2+$M314)*(1-'[1]asv | data'!$F$26/12),0),"")</f>
        <v>0</v>
      </c>
      <c r="M314" s="27">
        <f>IFERROR(IF($B314&lt;&gt;"",$L313*(1+'[1]asv | data'!$B$34/12)-$L313,0),"")</f>
        <v>0</v>
      </c>
      <c r="N314" s="27">
        <f>IFERROR(IF($B314&lt;&gt;"",($L313+$E$2+$M314)-($L313+$E$2+$M314)*(1-'[1]asv | data'!$F$26/12),0),"")</f>
        <v>0</v>
      </c>
      <c r="O314" s="26" t="str">
        <f>IFERROR(IF(B314&lt;&gt;"",IF(Q313&gt;=$I$2,+O313+P314,+O313+'[1]asv | data'!$F$21+P314),""),"")</f>
        <v/>
      </c>
      <c r="P314" s="27" t="str">
        <f>IFERROR(IF($B314&lt;&gt;"",IF(Q314&gt;=$I$2,O313*(1+'[1]asv | simul'!$B$18/12)-O313,$O313*(1+'[1]asv | simul'!$B$18/12)-$O313),""),"")</f>
        <v/>
      </c>
      <c r="Q314" s="27">
        <f>IFERROR(IF(Q313+'[1]asv | data'!$F$21&gt;=$I$2,$I$2,+Q313+'[1]asv | data'!$F$21),"")</f>
        <v>22950</v>
      </c>
    </row>
    <row r="315" spans="2:17" ht="21" customHeight="1" x14ac:dyDescent="0.35">
      <c r="B315" s="36"/>
      <c r="C315" s="26">
        <f>IFERROR(IF($B315&lt;&gt;"",($C314+$E$2+$D315)*(1-'[1]asv | data'!$F$26/12),0),"")</f>
        <v>0</v>
      </c>
      <c r="D315" s="27">
        <f>IFERROR(IF($B315&lt;&gt;"",$C314*(1+'[1]asv | data'!$F$22/12)-$C314,0),"")</f>
        <v>0</v>
      </c>
      <c r="E315" s="27">
        <f>IFERROR(IF($B315&lt;&gt;"",($C314+$E$2+$D315)-($C314+$E$2+$D315)*(1-'[1]asv | data'!$F$26/12),0),"")</f>
        <v>0</v>
      </c>
      <c r="F315" s="26">
        <f>IFERROR(IF($B315&lt;&gt;"",($F314+$E$2+$G315)*(1-'[1]asv | data'!$F$26/12),0),"")</f>
        <v>0</v>
      </c>
      <c r="G315" s="27">
        <f>IFERROR(IF($B315&lt;&gt;"",$F314*(1+'[1]asv | data'!$B$30/12)-$F314,0),"")</f>
        <v>0</v>
      </c>
      <c r="H315" s="27">
        <f>IFERROR(IF($B315&lt;&gt;"",($F314+$E$2+$G315)-($F314+$E$2+$G315)*(1-'[1]asv | data'!$F$26/12),0),"")</f>
        <v>0</v>
      </c>
      <c r="I315" s="26">
        <f>IFERROR(IF($B315&lt;&gt;"",($I314+$E$2+$J315)*(1-'[1]asv | data'!$F$26/12),0),"")</f>
        <v>0</v>
      </c>
      <c r="J315" s="27">
        <f>IFERROR(IF($B315&lt;&gt;"",$I314*(1+'[1]asv | data'!$B$32/12)-$I314,0),"")</f>
        <v>0</v>
      </c>
      <c r="K315" s="27">
        <f>IFERROR(IF($B315&lt;&gt;"",($I314+$E$2+$J315)-($I314+$E$2+$J315)*(1-'[1]asv | data'!$F$26/12),0),"")</f>
        <v>0</v>
      </c>
      <c r="L315" s="26">
        <f>IFERROR(IF($B315&lt;&gt;"",($L314+$E$2+$M315)*(1-'[1]asv | data'!$F$26/12),0),"")</f>
        <v>0</v>
      </c>
      <c r="M315" s="27">
        <f>IFERROR(IF($B315&lt;&gt;"",$L314*(1+'[1]asv | data'!$B$34/12)-$L314,0),"")</f>
        <v>0</v>
      </c>
      <c r="N315" s="27">
        <f>IFERROR(IF($B315&lt;&gt;"",($L314+$E$2+$M315)-($L314+$E$2+$M315)*(1-'[1]asv | data'!$F$26/12),0),"")</f>
        <v>0</v>
      </c>
      <c r="O315" s="26" t="str">
        <f>IFERROR(IF(B315&lt;&gt;"",IF(Q314&gt;=$I$2,+O314+P315,+O314+'[1]asv | data'!$F$21+P315),""),"")</f>
        <v/>
      </c>
      <c r="P315" s="27" t="str">
        <f>IFERROR(IF($B315&lt;&gt;"",IF(Q315&gt;=$I$2,O314*(1+'[1]asv | simul'!$B$18/12)-O314,$O314*(1+'[1]asv | simul'!$B$18/12)-$O314),""),"")</f>
        <v/>
      </c>
      <c r="Q315" s="27">
        <f>IFERROR(IF(Q314+'[1]asv | data'!$F$21&gt;=$I$2,$I$2,+Q314+'[1]asv | data'!$F$21),"")</f>
        <v>22950</v>
      </c>
    </row>
    <row r="316" spans="2:17" ht="21" customHeight="1" x14ac:dyDescent="0.35">
      <c r="B316" s="36"/>
      <c r="C316" s="26">
        <f>IFERROR(IF($B316&lt;&gt;"",($C315+$E$2+$D316)*(1-'[1]asv | data'!$F$26/12),0),"")</f>
        <v>0</v>
      </c>
      <c r="D316" s="27">
        <f>IFERROR(IF($B316&lt;&gt;"",$C315*(1+'[1]asv | data'!$F$22/12)-$C315,0),"")</f>
        <v>0</v>
      </c>
      <c r="E316" s="27">
        <f>IFERROR(IF($B316&lt;&gt;"",($C315+$E$2+$D316)-($C315+$E$2+$D316)*(1-'[1]asv | data'!$F$26/12),0),"")</f>
        <v>0</v>
      </c>
      <c r="F316" s="26">
        <f>IFERROR(IF($B316&lt;&gt;"",($F315+$E$2+$G316)*(1-'[1]asv | data'!$F$26/12),0),"")</f>
        <v>0</v>
      </c>
      <c r="G316" s="27">
        <f>IFERROR(IF($B316&lt;&gt;"",$F315*(1+'[1]asv | data'!$B$30/12)-$F315,0),"")</f>
        <v>0</v>
      </c>
      <c r="H316" s="27">
        <f>IFERROR(IF($B316&lt;&gt;"",($F315+$E$2+$G316)-($F315+$E$2+$G316)*(1-'[1]asv | data'!$F$26/12),0),"")</f>
        <v>0</v>
      </c>
      <c r="I316" s="26">
        <f>IFERROR(IF($B316&lt;&gt;"",($I315+$E$2+$J316)*(1-'[1]asv | data'!$F$26/12),0),"")</f>
        <v>0</v>
      </c>
      <c r="J316" s="27">
        <f>IFERROR(IF($B316&lt;&gt;"",$I315*(1+'[1]asv | data'!$B$32/12)-$I315,0),"")</f>
        <v>0</v>
      </c>
      <c r="K316" s="27">
        <f>IFERROR(IF($B316&lt;&gt;"",($I315+$E$2+$J316)-($I315+$E$2+$J316)*(1-'[1]asv | data'!$F$26/12),0),"")</f>
        <v>0</v>
      </c>
      <c r="L316" s="26">
        <f>IFERROR(IF($B316&lt;&gt;"",($L315+$E$2+$M316)*(1-'[1]asv | data'!$F$26/12),0),"")</f>
        <v>0</v>
      </c>
      <c r="M316" s="27">
        <f>IFERROR(IF($B316&lt;&gt;"",$L315*(1+'[1]asv | data'!$B$34/12)-$L315,0),"")</f>
        <v>0</v>
      </c>
      <c r="N316" s="27">
        <f>IFERROR(IF($B316&lt;&gt;"",($L315+$E$2+$M316)-($L315+$E$2+$M316)*(1-'[1]asv | data'!$F$26/12),0),"")</f>
        <v>0</v>
      </c>
      <c r="O316" s="26" t="str">
        <f>IFERROR(IF(B316&lt;&gt;"",IF(Q315&gt;=$I$2,+O315+P316,+O315+'[1]asv | data'!$F$21+P316),""),"")</f>
        <v/>
      </c>
      <c r="P316" s="27" t="str">
        <f>IFERROR(IF($B316&lt;&gt;"",IF(Q316&gt;=$I$2,O315*(1+'[1]asv | simul'!$B$18/12)-O315,$O315*(1+'[1]asv | simul'!$B$18/12)-$O315),""),"")</f>
        <v/>
      </c>
      <c r="Q316" s="27">
        <f>IFERROR(IF(Q315+'[1]asv | data'!$F$21&gt;=$I$2,$I$2,+Q315+'[1]asv | data'!$F$21),"")</f>
        <v>22950</v>
      </c>
    </row>
    <row r="317" spans="2:17" ht="21" customHeight="1" x14ac:dyDescent="0.35">
      <c r="B317" s="36"/>
      <c r="C317" s="26">
        <f>IFERROR(IF($B317&lt;&gt;"",($C316+$E$2+$D317)*(1-'[1]asv | data'!$F$26/12),0),"")</f>
        <v>0</v>
      </c>
      <c r="D317" s="27">
        <f>IFERROR(IF($B317&lt;&gt;"",$C316*(1+'[1]asv | data'!$F$22/12)-$C316,0),"")</f>
        <v>0</v>
      </c>
      <c r="E317" s="27">
        <f>IFERROR(IF($B317&lt;&gt;"",($C316+$E$2+$D317)-($C316+$E$2+$D317)*(1-'[1]asv | data'!$F$26/12),0),"")</f>
        <v>0</v>
      </c>
      <c r="F317" s="26">
        <f>IFERROR(IF($B317&lt;&gt;"",($F316+$E$2+$G317)*(1-'[1]asv | data'!$F$26/12),0),"")</f>
        <v>0</v>
      </c>
      <c r="G317" s="27">
        <f>IFERROR(IF($B317&lt;&gt;"",$F316*(1+'[1]asv | data'!$B$30/12)-$F316,0),"")</f>
        <v>0</v>
      </c>
      <c r="H317" s="27">
        <f>IFERROR(IF($B317&lt;&gt;"",($F316+$E$2+$G317)-($F316+$E$2+$G317)*(1-'[1]asv | data'!$F$26/12),0),"")</f>
        <v>0</v>
      </c>
      <c r="I317" s="26">
        <f>IFERROR(IF($B317&lt;&gt;"",($I316+$E$2+$J317)*(1-'[1]asv | data'!$F$26/12),0),"")</f>
        <v>0</v>
      </c>
      <c r="J317" s="27">
        <f>IFERROR(IF($B317&lt;&gt;"",$I316*(1+'[1]asv | data'!$B$32/12)-$I316,0),"")</f>
        <v>0</v>
      </c>
      <c r="K317" s="27">
        <f>IFERROR(IF($B317&lt;&gt;"",($I316+$E$2+$J317)-($I316+$E$2+$J317)*(1-'[1]asv | data'!$F$26/12),0),"")</f>
        <v>0</v>
      </c>
      <c r="L317" s="26">
        <f>IFERROR(IF($B317&lt;&gt;"",($L316+$E$2+$M317)*(1-'[1]asv | data'!$F$26/12),0),"")</f>
        <v>0</v>
      </c>
      <c r="M317" s="27">
        <f>IFERROR(IF($B317&lt;&gt;"",$L316*(1+'[1]asv | data'!$B$34/12)-$L316,0),"")</f>
        <v>0</v>
      </c>
      <c r="N317" s="27">
        <f>IFERROR(IF($B317&lt;&gt;"",($L316+$E$2+$M317)-($L316+$E$2+$M317)*(1-'[1]asv | data'!$F$26/12),0),"")</f>
        <v>0</v>
      </c>
      <c r="O317" s="26" t="str">
        <f>IFERROR(IF(B317&lt;&gt;"",IF(Q316&gt;=$I$2,+O316+P317,+O316+'[1]asv | data'!$F$21+P317),""),"")</f>
        <v/>
      </c>
      <c r="P317" s="27" t="str">
        <f>IFERROR(IF($B317&lt;&gt;"",IF(Q317&gt;=$I$2,O316*(1+'[1]asv | simul'!$B$18/12)-O316,$O316*(1+'[1]asv | simul'!$B$18/12)-$O316),""),"")</f>
        <v/>
      </c>
      <c r="Q317" s="27">
        <f>IFERROR(IF(Q316+'[1]asv | data'!$F$21&gt;=$I$2,$I$2,+Q316+'[1]asv | data'!$F$21),"")</f>
        <v>22950</v>
      </c>
    </row>
    <row r="318" spans="2:17" ht="21" customHeight="1" x14ac:dyDescent="0.35">
      <c r="B318" s="36"/>
      <c r="C318" s="26">
        <f>IFERROR(IF($B318&lt;&gt;"",($C317+$E$2+$D318)*(1-'[1]asv | data'!$F$26/12),0),"")</f>
        <v>0</v>
      </c>
      <c r="D318" s="27">
        <f>IFERROR(IF($B318&lt;&gt;"",$C317*(1+'[1]asv | data'!$F$22/12)-$C317,0),"")</f>
        <v>0</v>
      </c>
      <c r="E318" s="27">
        <f>IFERROR(IF($B318&lt;&gt;"",($C317+$E$2+$D318)-($C317+$E$2+$D318)*(1-'[1]asv | data'!$F$26/12),0),"")</f>
        <v>0</v>
      </c>
      <c r="F318" s="26">
        <f>IFERROR(IF($B318&lt;&gt;"",($F317+$E$2+$G318)*(1-'[1]asv | data'!$F$26/12),0),"")</f>
        <v>0</v>
      </c>
      <c r="G318" s="27">
        <f>IFERROR(IF($B318&lt;&gt;"",$F317*(1+'[1]asv | data'!$B$30/12)-$F317,0),"")</f>
        <v>0</v>
      </c>
      <c r="H318" s="27">
        <f>IFERROR(IF($B318&lt;&gt;"",($F317+$E$2+$G318)-($F317+$E$2+$G318)*(1-'[1]asv | data'!$F$26/12),0),"")</f>
        <v>0</v>
      </c>
      <c r="I318" s="26">
        <f>IFERROR(IF($B318&lt;&gt;"",($I317+$E$2+$J318)*(1-'[1]asv | data'!$F$26/12),0),"")</f>
        <v>0</v>
      </c>
      <c r="J318" s="27">
        <f>IFERROR(IF($B318&lt;&gt;"",$I317*(1+'[1]asv | data'!$B$32/12)-$I317,0),"")</f>
        <v>0</v>
      </c>
      <c r="K318" s="27">
        <f>IFERROR(IF($B318&lt;&gt;"",($I317+$E$2+$J318)-($I317+$E$2+$J318)*(1-'[1]asv | data'!$F$26/12),0),"")</f>
        <v>0</v>
      </c>
      <c r="L318" s="26">
        <f>IFERROR(IF($B318&lt;&gt;"",($L317+$E$2+$M318)*(1-'[1]asv | data'!$F$26/12),0),"")</f>
        <v>0</v>
      </c>
      <c r="M318" s="27">
        <f>IFERROR(IF($B318&lt;&gt;"",$L317*(1+'[1]asv | data'!$B$34/12)-$L317,0),"")</f>
        <v>0</v>
      </c>
      <c r="N318" s="27">
        <f>IFERROR(IF($B318&lt;&gt;"",($L317+$E$2+$M318)-($L317+$E$2+$M318)*(1-'[1]asv | data'!$F$26/12),0),"")</f>
        <v>0</v>
      </c>
      <c r="O318" s="26" t="str">
        <f>IFERROR(IF(B318&lt;&gt;"",IF(Q317&gt;=$I$2,+O317+P318,+O317+'[1]asv | data'!$F$21+P318),""),"")</f>
        <v/>
      </c>
      <c r="P318" s="27" t="str">
        <f>IFERROR(IF($B318&lt;&gt;"",IF(Q318&gt;=$I$2,O317*(1+'[1]asv | simul'!$B$18/12)-O317,$O317*(1+'[1]asv | simul'!$B$18/12)-$O317),""),"")</f>
        <v/>
      </c>
      <c r="Q318" s="27">
        <f>IFERROR(IF(Q317+'[1]asv | data'!$F$21&gt;=$I$2,$I$2,+Q317+'[1]asv | data'!$F$21),"")</f>
        <v>22950</v>
      </c>
    </row>
    <row r="319" spans="2:17" ht="21" customHeight="1" x14ac:dyDescent="0.35">
      <c r="B319" s="36"/>
      <c r="C319" s="26">
        <f>IFERROR(IF($B319&lt;&gt;"",($C318+$E$2+$D319)*(1-'[1]asv | data'!$F$26/12),0),"")</f>
        <v>0</v>
      </c>
      <c r="D319" s="27">
        <f>IFERROR(IF($B319&lt;&gt;"",$C318*(1+'[1]asv | data'!$F$22/12)-$C318,0),"")</f>
        <v>0</v>
      </c>
      <c r="E319" s="27">
        <f>IFERROR(IF($B319&lt;&gt;"",($C318+$E$2+$D319)-($C318+$E$2+$D319)*(1-'[1]asv | data'!$F$26/12),0),"")</f>
        <v>0</v>
      </c>
      <c r="F319" s="26">
        <f>IFERROR(IF($B319&lt;&gt;"",($F318+$E$2+$G319)*(1-'[1]asv | data'!$F$26/12),0),"")</f>
        <v>0</v>
      </c>
      <c r="G319" s="27">
        <f>IFERROR(IF($B319&lt;&gt;"",$F318*(1+'[1]asv | data'!$B$30/12)-$F318,0),"")</f>
        <v>0</v>
      </c>
      <c r="H319" s="27">
        <f>IFERROR(IF($B319&lt;&gt;"",($F318+$E$2+$G319)-($F318+$E$2+$G319)*(1-'[1]asv | data'!$F$26/12),0),"")</f>
        <v>0</v>
      </c>
      <c r="I319" s="26">
        <f>IFERROR(IF($B319&lt;&gt;"",($I318+$E$2+$J319)*(1-'[1]asv | data'!$F$26/12),0),"")</f>
        <v>0</v>
      </c>
      <c r="J319" s="27">
        <f>IFERROR(IF($B319&lt;&gt;"",$I318*(1+'[1]asv | data'!$B$32/12)-$I318,0),"")</f>
        <v>0</v>
      </c>
      <c r="K319" s="27">
        <f>IFERROR(IF($B319&lt;&gt;"",($I318+$E$2+$J319)-($I318+$E$2+$J319)*(1-'[1]asv | data'!$F$26/12),0),"")</f>
        <v>0</v>
      </c>
      <c r="L319" s="26">
        <f>IFERROR(IF($B319&lt;&gt;"",($L318+$E$2+$M319)*(1-'[1]asv | data'!$F$26/12),0),"")</f>
        <v>0</v>
      </c>
      <c r="M319" s="27">
        <f>IFERROR(IF($B319&lt;&gt;"",$L318*(1+'[1]asv | data'!$B$34/12)-$L318,0),"")</f>
        <v>0</v>
      </c>
      <c r="N319" s="27">
        <f>IFERROR(IF($B319&lt;&gt;"",($L318+$E$2+$M319)-($L318+$E$2+$M319)*(1-'[1]asv | data'!$F$26/12),0),"")</f>
        <v>0</v>
      </c>
      <c r="O319" s="26" t="str">
        <f>IFERROR(IF(B319&lt;&gt;"",IF(Q318&gt;=$I$2,+O318+P319,+O318+'[1]asv | data'!$F$21+P319),""),"")</f>
        <v/>
      </c>
      <c r="P319" s="27" t="str">
        <f>IFERROR(IF($B319&lt;&gt;"",IF(Q319&gt;=$I$2,O318*(1+'[1]asv | simul'!$B$18/12)-O318,$O318*(1+'[1]asv | simul'!$B$18/12)-$O318),""),"")</f>
        <v/>
      </c>
      <c r="Q319" s="27">
        <f>IFERROR(IF(Q318+'[1]asv | data'!$F$21&gt;=$I$2,$I$2,+Q318+'[1]asv | data'!$F$21),"")</f>
        <v>22950</v>
      </c>
    </row>
    <row r="320" spans="2:17" ht="21" customHeight="1" x14ac:dyDescent="0.35">
      <c r="B320" s="36"/>
      <c r="C320" s="26">
        <f>IFERROR(IF($B320&lt;&gt;"",($C319+$E$2+$D320)*(1-'[1]asv | data'!$F$26/12),0),"")</f>
        <v>0</v>
      </c>
      <c r="D320" s="27">
        <f>IFERROR(IF($B320&lt;&gt;"",$C319*(1+'[1]asv | data'!$F$22/12)-$C319,0),"")</f>
        <v>0</v>
      </c>
      <c r="E320" s="27">
        <f>IFERROR(IF($B320&lt;&gt;"",($C319+$E$2+$D320)-($C319+$E$2+$D320)*(1-'[1]asv | data'!$F$26/12),0),"")</f>
        <v>0</v>
      </c>
      <c r="F320" s="26">
        <f>IFERROR(IF($B320&lt;&gt;"",($F319+$E$2+$G320)*(1-'[1]asv | data'!$F$26/12),0),"")</f>
        <v>0</v>
      </c>
      <c r="G320" s="27">
        <f>IFERROR(IF($B320&lt;&gt;"",$F319*(1+'[1]asv | data'!$B$30/12)-$F319,0),"")</f>
        <v>0</v>
      </c>
      <c r="H320" s="27">
        <f>IFERROR(IF($B320&lt;&gt;"",($F319+$E$2+$G320)-($F319+$E$2+$G320)*(1-'[1]asv | data'!$F$26/12),0),"")</f>
        <v>0</v>
      </c>
      <c r="I320" s="26">
        <f>IFERROR(IF($B320&lt;&gt;"",($I319+$E$2+$J320)*(1-'[1]asv | data'!$F$26/12),0),"")</f>
        <v>0</v>
      </c>
      <c r="J320" s="27">
        <f>IFERROR(IF($B320&lt;&gt;"",$I319*(1+'[1]asv | data'!$B$32/12)-$I319,0),"")</f>
        <v>0</v>
      </c>
      <c r="K320" s="27">
        <f>IFERROR(IF($B320&lt;&gt;"",($I319+$E$2+$J320)-($I319+$E$2+$J320)*(1-'[1]asv | data'!$F$26/12),0),"")</f>
        <v>0</v>
      </c>
      <c r="L320" s="26">
        <f>IFERROR(IF($B320&lt;&gt;"",($L319+$E$2+$M320)*(1-'[1]asv | data'!$F$26/12),0),"")</f>
        <v>0</v>
      </c>
      <c r="M320" s="27">
        <f>IFERROR(IF($B320&lt;&gt;"",$L319*(1+'[1]asv | data'!$B$34/12)-$L319,0),"")</f>
        <v>0</v>
      </c>
      <c r="N320" s="27">
        <f>IFERROR(IF($B320&lt;&gt;"",($L319+$E$2+$M320)-($L319+$E$2+$M320)*(1-'[1]asv | data'!$F$26/12),0),"")</f>
        <v>0</v>
      </c>
      <c r="O320" s="26" t="str">
        <f>IFERROR(IF(B320&lt;&gt;"",IF(Q319&gt;=$I$2,+O319+P320,+O319+'[1]asv | data'!$F$21+P320),""),"")</f>
        <v/>
      </c>
      <c r="P320" s="27" t="str">
        <f>IFERROR(IF($B320&lt;&gt;"",IF(Q320&gt;=$I$2,O319*(1+'[1]asv | simul'!$B$18/12)-O319,$O319*(1+'[1]asv | simul'!$B$18/12)-$O319),""),"")</f>
        <v/>
      </c>
      <c r="Q320" s="27">
        <f>IFERROR(IF(Q319+'[1]asv | data'!$F$21&gt;=$I$2,$I$2,+Q319+'[1]asv | data'!$F$21),"")</f>
        <v>22950</v>
      </c>
    </row>
    <row r="321" spans="2:17" ht="21" customHeight="1" x14ac:dyDescent="0.35">
      <c r="B321" s="36"/>
      <c r="C321" s="26">
        <f>IFERROR(IF($B321&lt;&gt;"",($C320+$E$2+$D321)*(1-'[1]asv | data'!$F$26/12),0),"")</f>
        <v>0</v>
      </c>
      <c r="D321" s="27">
        <f>IFERROR(IF($B321&lt;&gt;"",$C320*(1+'[1]asv | data'!$F$22/12)-$C320,0),"")</f>
        <v>0</v>
      </c>
      <c r="E321" s="27">
        <f>IFERROR(IF($B321&lt;&gt;"",($C320+$E$2+$D321)-($C320+$E$2+$D321)*(1-'[1]asv | data'!$F$26/12),0),"")</f>
        <v>0</v>
      </c>
      <c r="F321" s="26">
        <f>IFERROR(IF($B321&lt;&gt;"",($F320+$E$2+$G321)*(1-'[1]asv | data'!$F$26/12),0),"")</f>
        <v>0</v>
      </c>
      <c r="G321" s="27">
        <f>IFERROR(IF($B321&lt;&gt;"",$F320*(1+'[1]asv | data'!$B$30/12)-$F320,0),"")</f>
        <v>0</v>
      </c>
      <c r="H321" s="27">
        <f>IFERROR(IF($B321&lt;&gt;"",($F320+$E$2+$G321)-($F320+$E$2+$G321)*(1-'[1]asv | data'!$F$26/12),0),"")</f>
        <v>0</v>
      </c>
      <c r="I321" s="26">
        <f>IFERROR(IF($B321&lt;&gt;"",($I320+$E$2+$J321)*(1-'[1]asv | data'!$F$26/12),0),"")</f>
        <v>0</v>
      </c>
      <c r="J321" s="27">
        <f>IFERROR(IF($B321&lt;&gt;"",$I320*(1+'[1]asv | data'!$B$32/12)-$I320,0),"")</f>
        <v>0</v>
      </c>
      <c r="K321" s="27">
        <f>IFERROR(IF($B321&lt;&gt;"",($I320+$E$2+$J321)-($I320+$E$2+$J321)*(1-'[1]asv | data'!$F$26/12),0),"")</f>
        <v>0</v>
      </c>
      <c r="L321" s="26">
        <f>IFERROR(IF($B321&lt;&gt;"",($L320+$E$2+$M321)*(1-'[1]asv | data'!$F$26/12),0),"")</f>
        <v>0</v>
      </c>
      <c r="M321" s="27">
        <f>IFERROR(IF($B321&lt;&gt;"",$L320*(1+'[1]asv | data'!$B$34/12)-$L320,0),"")</f>
        <v>0</v>
      </c>
      <c r="N321" s="27">
        <f>IFERROR(IF($B321&lt;&gt;"",($L320+$E$2+$M321)-($L320+$E$2+$M321)*(1-'[1]asv | data'!$F$26/12),0),"")</f>
        <v>0</v>
      </c>
      <c r="O321" s="26" t="str">
        <f>IFERROR(IF(B321&lt;&gt;"",IF(Q320&gt;=$I$2,+O320+P321,+O320+'[1]asv | data'!$F$21+P321),""),"")</f>
        <v/>
      </c>
      <c r="P321" s="27" t="str">
        <f>IFERROR(IF($B321&lt;&gt;"",IF(Q321&gt;=$I$2,O320*(1+'[1]asv | simul'!$B$18/12)-O320,$O320*(1+'[1]asv | simul'!$B$18/12)-$O320),""),"")</f>
        <v/>
      </c>
      <c r="Q321" s="27">
        <f>IFERROR(IF(Q320+'[1]asv | data'!$F$21&gt;=$I$2,$I$2,+Q320+'[1]asv | data'!$F$21),"")</f>
        <v>22950</v>
      </c>
    </row>
    <row r="322" spans="2:17" ht="21" customHeight="1" x14ac:dyDescent="0.35">
      <c r="B322" s="36"/>
      <c r="C322" s="26">
        <f>IFERROR(IF($B322&lt;&gt;"",($C321+$E$2+$D322)*(1-'[1]asv | data'!$F$26/12),0),"")</f>
        <v>0</v>
      </c>
      <c r="D322" s="27">
        <f>IFERROR(IF($B322&lt;&gt;"",$C321*(1+'[1]asv | data'!$F$22/12)-$C321,0),"")</f>
        <v>0</v>
      </c>
      <c r="E322" s="27">
        <f>IFERROR(IF($B322&lt;&gt;"",($C321+$E$2+$D322)-($C321+$E$2+$D322)*(1-'[1]asv | data'!$F$26/12),0),"")</f>
        <v>0</v>
      </c>
      <c r="F322" s="26">
        <f>IFERROR(IF($B322&lt;&gt;"",($F321+$E$2+$G322)*(1-'[1]asv | data'!$F$26/12),0),"")</f>
        <v>0</v>
      </c>
      <c r="G322" s="27">
        <f>IFERROR(IF($B322&lt;&gt;"",$F321*(1+'[1]asv | data'!$B$30/12)-$F321,0),"")</f>
        <v>0</v>
      </c>
      <c r="H322" s="27">
        <f>IFERROR(IF($B322&lt;&gt;"",($F321+$E$2+$G322)-($F321+$E$2+$G322)*(1-'[1]asv | data'!$F$26/12),0),"")</f>
        <v>0</v>
      </c>
      <c r="I322" s="26">
        <f>IFERROR(IF($B322&lt;&gt;"",($I321+$E$2+$J322)*(1-'[1]asv | data'!$F$26/12),0),"")</f>
        <v>0</v>
      </c>
      <c r="J322" s="27">
        <f>IFERROR(IF($B322&lt;&gt;"",$I321*(1+'[1]asv | data'!$B$32/12)-$I321,0),"")</f>
        <v>0</v>
      </c>
      <c r="K322" s="27">
        <f>IFERROR(IF($B322&lt;&gt;"",($I321+$E$2+$J322)-($I321+$E$2+$J322)*(1-'[1]asv | data'!$F$26/12),0),"")</f>
        <v>0</v>
      </c>
      <c r="L322" s="26">
        <f>IFERROR(IF($B322&lt;&gt;"",($L321+$E$2+$M322)*(1-'[1]asv | data'!$F$26/12),0),"")</f>
        <v>0</v>
      </c>
      <c r="M322" s="27">
        <f>IFERROR(IF($B322&lt;&gt;"",$L321*(1+'[1]asv | data'!$B$34/12)-$L321,0),"")</f>
        <v>0</v>
      </c>
      <c r="N322" s="27">
        <f>IFERROR(IF($B322&lt;&gt;"",($L321+$E$2+$M322)-($L321+$E$2+$M322)*(1-'[1]asv | data'!$F$26/12),0),"")</f>
        <v>0</v>
      </c>
      <c r="O322" s="26" t="str">
        <f>IFERROR(IF(B322&lt;&gt;"",IF(Q321&gt;=$I$2,+O321+P322,+O321+'[1]asv | data'!$F$21+P322),""),"")</f>
        <v/>
      </c>
      <c r="P322" s="27" t="str">
        <f>IFERROR(IF($B322&lt;&gt;"",IF(Q322&gt;=$I$2,O321*(1+'[1]asv | simul'!$B$18/12)-O321,$O321*(1+'[1]asv | simul'!$B$18/12)-$O321),""),"")</f>
        <v/>
      </c>
      <c r="Q322" s="27">
        <f>IFERROR(IF(Q321+'[1]asv | data'!$F$21&gt;=$I$2,$I$2,+Q321+'[1]asv | data'!$F$21),"")</f>
        <v>22950</v>
      </c>
    </row>
    <row r="323" spans="2:17" ht="21" customHeight="1" x14ac:dyDescent="0.35">
      <c r="B323" s="36"/>
      <c r="C323" s="26">
        <f>IFERROR(IF($B323&lt;&gt;"",($C322+$E$2+$D323)*(1-'[1]asv | data'!$F$26/12),0),"")</f>
        <v>0</v>
      </c>
      <c r="D323" s="27">
        <f>IFERROR(IF($B323&lt;&gt;"",$C322*(1+'[1]asv | data'!$F$22/12)-$C322,0),"")</f>
        <v>0</v>
      </c>
      <c r="E323" s="27">
        <f>IFERROR(IF($B323&lt;&gt;"",($C322+$E$2+$D323)-($C322+$E$2+$D323)*(1-'[1]asv | data'!$F$26/12),0),"")</f>
        <v>0</v>
      </c>
      <c r="F323" s="26">
        <f>IFERROR(IF($B323&lt;&gt;"",($F322+$E$2+$G323)*(1-'[1]asv | data'!$F$26/12),0),"")</f>
        <v>0</v>
      </c>
      <c r="G323" s="27">
        <f>IFERROR(IF($B323&lt;&gt;"",$F322*(1+'[1]asv | data'!$B$30/12)-$F322,0),"")</f>
        <v>0</v>
      </c>
      <c r="H323" s="27">
        <f>IFERROR(IF($B323&lt;&gt;"",($F322+$E$2+$G323)-($F322+$E$2+$G323)*(1-'[1]asv | data'!$F$26/12),0),"")</f>
        <v>0</v>
      </c>
      <c r="I323" s="26">
        <f>IFERROR(IF($B323&lt;&gt;"",($I322+$E$2+$J323)*(1-'[1]asv | data'!$F$26/12),0),"")</f>
        <v>0</v>
      </c>
      <c r="J323" s="27">
        <f>IFERROR(IF($B323&lt;&gt;"",$I322*(1+'[1]asv | data'!$B$32/12)-$I322,0),"")</f>
        <v>0</v>
      </c>
      <c r="K323" s="27">
        <f>IFERROR(IF($B323&lt;&gt;"",($I322+$E$2+$J323)-($I322+$E$2+$J323)*(1-'[1]asv | data'!$F$26/12),0),"")</f>
        <v>0</v>
      </c>
      <c r="L323" s="26">
        <f>IFERROR(IF($B323&lt;&gt;"",($L322+$E$2+$M323)*(1-'[1]asv | data'!$F$26/12),0),"")</f>
        <v>0</v>
      </c>
      <c r="M323" s="27">
        <f>IFERROR(IF($B323&lt;&gt;"",$L322*(1+'[1]asv | data'!$B$34/12)-$L322,0),"")</f>
        <v>0</v>
      </c>
      <c r="N323" s="27">
        <f>IFERROR(IF($B323&lt;&gt;"",($L322+$E$2+$M323)-($L322+$E$2+$M323)*(1-'[1]asv | data'!$F$26/12),0),"")</f>
        <v>0</v>
      </c>
      <c r="O323" s="26" t="str">
        <f>IFERROR(IF(B323&lt;&gt;"",IF(Q322&gt;=$I$2,+O322+P323,+O322+'[1]asv | data'!$F$21+P323),""),"")</f>
        <v/>
      </c>
      <c r="P323" s="27" t="str">
        <f>IFERROR(IF($B323&lt;&gt;"",IF(Q323&gt;=$I$2,O322*(1+'[1]asv | simul'!$B$18/12)-O322,$O322*(1+'[1]asv | simul'!$B$18/12)-$O322),""),"")</f>
        <v/>
      </c>
      <c r="Q323" s="27">
        <f>IFERROR(IF(Q322+'[1]asv | data'!$F$21&gt;=$I$2,$I$2,+Q322+'[1]asv | data'!$F$21),"")</f>
        <v>22950</v>
      </c>
    </row>
    <row r="324" spans="2:17" ht="21" customHeight="1" x14ac:dyDescent="0.35">
      <c r="B324" s="36"/>
      <c r="C324" s="26">
        <f>IFERROR(IF($B324&lt;&gt;"",($C323+$E$2+$D324)*(1-'[1]asv | data'!$F$26/12),0),"")</f>
        <v>0</v>
      </c>
      <c r="D324" s="27">
        <f>IFERROR(IF($B324&lt;&gt;"",$C323*(1+'[1]asv | data'!$F$22/12)-$C323,0),"")</f>
        <v>0</v>
      </c>
      <c r="E324" s="27">
        <f>IFERROR(IF($B324&lt;&gt;"",($C323+$E$2+$D324)-($C323+$E$2+$D324)*(1-'[1]asv | data'!$F$26/12),0),"")</f>
        <v>0</v>
      </c>
      <c r="F324" s="26">
        <f>IFERROR(IF($B324&lt;&gt;"",($F323+$E$2+$G324)*(1-'[1]asv | data'!$F$26/12),0),"")</f>
        <v>0</v>
      </c>
      <c r="G324" s="27">
        <f>IFERROR(IF($B324&lt;&gt;"",$F323*(1+'[1]asv | data'!$B$30/12)-$F323,0),"")</f>
        <v>0</v>
      </c>
      <c r="H324" s="27">
        <f>IFERROR(IF($B324&lt;&gt;"",($F323+$E$2+$G324)-($F323+$E$2+$G324)*(1-'[1]asv | data'!$F$26/12),0),"")</f>
        <v>0</v>
      </c>
      <c r="I324" s="26">
        <f>IFERROR(IF($B324&lt;&gt;"",($I323+$E$2+$J324)*(1-'[1]asv | data'!$F$26/12),0),"")</f>
        <v>0</v>
      </c>
      <c r="J324" s="27">
        <f>IFERROR(IF($B324&lt;&gt;"",$I323*(1+'[1]asv | data'!$B$32/12)-$I323,0),"")</f>
        <v>0</v>
      </c>
      <c r="K324" s="27">
        <f>IFERROR(IF($B324&lt;&gt;"",($I323+$E$2+$J324)-($I323+$E$2+$J324)*(1-'[1]asv | data'!$F$26/12),0),"")</f>
        <v>0</v>
      </c>
      <c r="L324" s="26">
        <f>IFERROR(IF($B324&lt;&gt;"",($L323+$E$2+$M324)*(1-'[1]asv | data'!$F$26/12),0),"")</f>
        <v>0</v>
      </c>
      <c r="M324" s="27">
        <f>IFERROR(IF($B324&lt;&gt;"",$L323*(1+'[1]asv | data'!$B$34/12)-$L323,0),"")</f>
        <v>0</v>
      </c>
      <c r="N324" s="27">
        <f>IFERROR(IF($B324&lt;&gt;"",($L323+$E$2+$M324)-($L323+$E$2+$M324)*(1-'[1]asv | data'!$F$26/12),0),"")</f>
        <v>0</v>
      </c>
      <c r="O324" s="26" t="str">
        <f>IFERROR(IF(B324&lt;&gt;"",IF(Q323&gt;=$I$2,+O323+P324,+O323+'[1]asv | data'!$F$21+P324),""),"")</f>
        <v/>
      </c>
      <c r="P324" s="27" t="str">
        <f>IFERROR(IF($B324&lt;&gt;"",IF(Q324&gt;=$I$2,O323*(1+'[1]asv | simul'!$B$18/12)-O323,$O323*(1+'[1]asv | simul'!$B$18/12)-$O323),""),"")</f>
        <v/>
      </c>
      <c r="Q324" s="27">
        <f>IFERROR(IF(Q323+'[1]asv | data'!$F$21&gt;=$I$2,$I$2,+Q323+'[1]asv | data'!$F$21),"")</f>
        <v>22950</v>
      </c>
    </row>
    <row r="325" spans="2:17" ht="21" customHeight="1" x14ac:dyDescent="0.35">
      <c r="B325" s="36"/>
      <c r="C325" s="26">
        <f>IFERROR(IF($B325&lt;&gt;"",($C324+$E$2+$D325)*(1-'[1]asv | data'!$F$26/12),0),"")</f>
        <v>0</v>
      </c>
      <c r="D325" s="27">
        <f>IFERROR(IF($B325&lt;&gt;"",$C324*(1+'[1]asv | data'!$F$22/12)-$C324,0),"")</f>
        <v>0</v>
      </c>
      <c r="E325" s="27">
        <f>IFERROR(IF($B325&lt;&gt;"",($C324+$E$2+$D325)-($C324+$E$2+$D325)*(1-'[1]asv | data'!$F$26/12),0),"")</f>
        <v>0</v>
      </c>
      <c r="F325" s="26">
        <f>IFERROR(IF($B325&lt;&gt;"",($F324+$E$2+$G325)*(1-'[1]asv | data'!$F$26/12),0),"")</f>
        <v>0</v>
      </c>
      <c r="G325" s="27">
        <f>IFERROR(IF($B325&lt;&gt;"",$F324*(1+'[1]asv | data'!$B$30/12)-$F324,0),"")</f>
        <v>0</v>
      </c>
      <c r="H325" s="27">
        <f>IFERROR(IF($B325&lt;&gt;"",($F324+$E$2+$G325)-($F324+$E$2+$G325)*(1-'[1]asv | data'!$F$26/12),0),"")</f>
        <v>0</v>
      </c>
      <c r="I325" s="26">
        <f>IFERROR(IF($B325&lt;&gt;"",($I324+$E$2+$J325)*(1-'[1]asv | data'!$F$26/12),0),"")</f>
        <v>0</v>
      </c>
      <c r="J325" s="27">
        <f>IFERROR(IF($B325&lt;&gt;"",$I324*(1+'[1]asv | data'!$B$32/12)-$I324,0),"")</f>
        <v>0</v>
      </c>
      <c r="K325" s="27">
        <f>IFERROR(IF($B325&lt;&gt;"",($I324+$E$2+$J325)-($I324+$E$2+$J325)*(1-'[1]asv | data'!$F$26/12),0),"")</f>
        <v>0</v>
      </c>
      <c r="L325" s="26">
        <f>IFERROR(IF($B325&lt;&gt;"",($L324+$E$2+$M325)*(1-'[1]asv | data'!$F$26/12),0),"")</f>
        <v>0</v>
      </c>
      <c r="M325" s="27">
        <f>IFERROR(IF($B325&lt;&gt;"",$L324*(1+'[1]asv | data'!$B$34/12)-$L324,0),"")</f>
        <v>0</v>
      </c>
      <c r="N325" s="27">
        <f>IFERROR(IF($B325&lt;&gt;"",($L324+$E$2+$M325)-($L324+$E$2+$M325)*(1-'[1]asv | data'!$F$26/12),0),"")</f>
        <v>0</v>
      </c>
      <c r="O325" s="26" t="str">
        <f>IFERROR(IF(B325&lt;&gt;"",IF(Q324&gt;=$I$2,+O324+P325,+O324+'[1]asv | data'!$F$21+P325),""),"")</f>
        <v/>
      </c>
      <c r="P325" s="27" t="str">
        <f>IFERROR(IF($B325&lt;&gt;"",IF(Q325&gt;=$I$2,O324*(1+'[1]asv | simul'!$B$18/12)-O324,$O324*(1+'[1]asv | simul'!$B$18/12)-$O324),""),"")</f>
        <v/>
      </c>
      <c r="Q325" s="27">
        <f>IFERROR(IF(Q324+'[1]asv | data'!$F$21&gt;=$I$2,$I$2,+Q324+'[1]asv | data'!$F$21),"")</f>
        <v>22950</v>
      </c>
    </row>
    <row r="326" spans="2:17" ht="21" customHeight="1" x14ac:dyDescent="0.35">
      <c r="B326" s="36"/>
      <c r="C326" s="26">
        <f>IFERROR(IF($B326&lt;&gt;"",($C325+$E$2+$D326)*(1-'[1]asv | data'!$F$26/12),0),"")</f>
        <v>0</v>
      </c>
      <c r="D326" s="27">
        <f>IFERROR(IF($B326&lt;&gt;"",$C325*(1+'[1]asv | data'!$F$22/12)-$C325,0),"")</f>
        <v>0</v>
      </c>
      <c r="E326" s="27">
        <f>IFERROR(IF($B326&lt;&gt;"",($C325+$E$2+$D326)-($C325+$E$2+$D326)*(1-'[1]asv | data'!$F$26/12),0),"")</f>
        <v>0</v>
      </c>
      <c r="F326" s="26">
        <f>IFERROR(IF($B326&lt;&gt;"",($F325+$E$2+$G326)*(1-'[1]asv | data'!$F$26/12),0),"")</f>
        <v>0</v>
      </c>
      <c r="G326" s="27">
        <f>IFERROR(IF($B326&lt;&gt;"",$F325*(1+'[1]asv | data'!$B$30/12)-$F325,0),"")</f>
        <v>0</v>
      </c>
      <c r="H326" s="27">
        <f>IFERROR(IF($B326&lt;&gt;"",($F325+$E$2+$G326)-($F325+$E$2+$G326)*(1-'[1]asv | data'!$F$26/12),0),"")</f>
        <v>0</v>
      </c>
      <c r="I326" s="26">
        <f>IFERROR(IF($B326&lt;&gt;"",($I325+$E$2+$J326)*(1-'[1]asv | data'!$F$26/12),0),"")</f>
        <v>0</v>
      </c>
      <c r="J326" s="27">
        <f>IFERROR(IF($B326&lt;&gt;"",$I325*(1+'[1]asv | data'!$B$32/12)-$I325,0),"")</f>
        <v>0</v>
      </c>
      <c r="K326" s="27">
        <f>IFERROR(IF($B326&lt;&gt;"",($I325+$E$2+$J326)-($I325+$E$2+$J326)*(1-'[1]asv | data'!$F$26/12),0),"")</f>
        <v>0</v>
      </c>
      <c r="L326" s="26">
        <f>IFERROR(IF($B326&lt;&gt;"",($L325+$E$2+$M326)*(1-'[1]asv | data'!$F$26/12),0),"")</f>
        <v>0</v>
      </c>
      <c r="M326" s="27">
        <f>IFERROR(IF($B326&lt;&gt;"",$L325*(1+'[1]asv | data'!$B$34/12)-$L325,0),"")</f>
        <v>0</v>
      </c>
      <c r="N326" s="27">
        <f>IFERROR(IF($B326&lt;&gt;"",($L325+$E$2+$M326)-($L325+$E$2+$M326)*(1-'[1]asv | data'!$F$26/12),0),"")</f>
        <v>0</v>
      </c>
      <c r="O326" s="26" t="str">
        <f>IFERROR(IF(B326&lt;&gt;"",IF(Q325&gt;=$I$2,+O325+P326,+O325+'[1]asv | data'!$F$21+P326),""),"")</f>
        <v/>
      </c>
      <c r="P326" s="27" t="str">
        <f>IFERROR(IF($B326&lt;&gt;"",IF(Q326&gt;=$I$2,O325*(1+'[1]asv | simul'!$B$18/12)-O325,$O325*(1+'[1]asv | simul'!$B$18/12)-$O325),""),"")</f>
        <v/>
      </c>
      <c r="Q326" s="27">
        <f>IFERROR(IF(Q325+'[1]asv | data'!$F$21&gt;=$I$2,$I$2,+Q325+'[1]asv | data'!$F$21),"")</f>
        <v>22950</v>
      </c>
    </row>
    <row r="327" spans="2:17" ht="21" customHeight="1" x14ac:dyDescent="0.35">
      <c r="B327" s="36"/>
      <c r="C327" s="26">
        <f>IFERROR(IF($B327&lt;&gt;"",($C326+$E$2+$D327)*(1-'[1]asv | data'!$F$26/12),0),"")</f>
        <v>0</v>
      </c>
      <c r="D327" s="27">
        <f>IFERROR(IF($B327&lt;&gt;"",$C326*(1+'[1]asv | data'!$F$22/12)-$C326,0),"")</f>
        <v>0</v>
      </c>
      <c r="E327" s="27">
        <f>IFERROR(IF($B327&lt;&gt;"",($C326+$E$2+$D327)-($C326+$E$2+$D327)*(1-'[1]asv | data'!$F$26/12),0),"")</f>
        <v>0</v>
      </c>
      <c r="F327" s="26">
        <f>IFERROR(IF($B327&lt;&gt;"",($F326+$E$2+$G327)*(1-'[1]asv | data'!$F$26/12),0),"")</f>
        <v>0</v>
      </c>
      <c r="G327" s="27">
        <f>IFERROR(IF($B327&lt;&gt;"",$F326*(1+'[1]asv | data'!$B$30/12)-$F326,0),"")</f>
        <v>0</v>
      </c>
      <c r="H327" s="27">
        <f>IFERROR(IF($B327&lt;&gt;"",($F326+$E$2+$G327)-($F326+$E$2+$G327)*(1-'[1]asv | data'!$F$26/12),0),"")</f>
        <v>0</v>
      </c>
      <c r="I327" s="26">
        <f>IFERROR(IF($B327&lt;&gt;"",($I326+$E$2+$J327)*(1-'[1]asv | data'!$F$26/12),0),"")</f>
        <v>0</v>
      </c>
      <c r="J327" s="27">
        <f>IFERROR(IF($B327&lt;&gt;"",$I326*(1+'[1]asv | data'!$B$32/12)-$I326,0),"")</f>
        <v>0</v>
      </c>
      <c r="K327" s="27">
        <f>IFERROR(IF($B327&lt;&gt;"",($I326+$E$2+$J327)-($I326+$E$2+$J327)*(1-'[1]asv | data'!$F$26/12),0),"")</f>
        <v>0</v>
      </c>
      <c r="L327" s="26">
        <f>IFERROR(IF($B327&lt;&gt;"",($L326+$E$2+$M327)*(1-'[1]asv | data'!$F$26/12),0),"")</f>
        <v>0</v>
      </c>
      <c r="M327" s="27">
        <f>IFERROR(IF($B327&lt;&gt;"",$L326*(1+'[1]asv | data'!$B$34/12)-$L326,0),"")</f>
        <v>0</v>
      </c>
      <c r="N327" s="27">
        <f>IFERROR(IF($B327&lt;&gt;"",($L326+$E$2+$M327)-($L326+$E$2+$M327)*(1-'[1]asv | data'!$F$26/12),0),"")</f>
        <v>0</v>
      </c>
      <c r="O327" s="26" t="str">
        <f>IFERROR(IF(B327&lt;&gt;"",IF(Q326&gt;=$I$2,+O326+P327,+O326+'[1]asv | data'!$F$21+P327),""),"")</f>
        <v/>
      </c>
      <c r="P327" s="27" t="str">
        <f>IFERROR(IF($B327&lt;&gt;"",IF(Q327&gt;=$I$2,O326*(1+'[1]asv | simul'!$B$18/12)-O326,$O326*(1+'[1]asv | simul'!$B$18/12)-$O326),""),"")</f>
        <v/>
      </c>
      <c r="Q327" s="27">
        <f>IFERROR(IF(Q326+'[1]asv | data'!$F$21&gt;=$I$2,$I$2,+Q326+'[1]asv | data'!$F$21),"")</f>
        <v>22950</v>
      </c>
    </row>
    <row r="328" spans="2:17" ht="21" customHeight="1" x14ac:dyDescent="0.35">
      <c r="B328" s="36"/>
      <c r="C328" s="26">
        <f>IFERROR(IF($B328&lt;&gt;"",($C327+$E$2+$D328)*(1-'[1]asv | data'!$F$26/12),0),"")</f>
        <v>0</v>
      </c>
      <c r="D328" s="27">
        <f>IFERROR(IF($B328&lt;&gt;"",$C327*(1+'[1]asv | data'!$F$22/12)-$C327,0),"")</f>
        <v>0</v>
      </c>
      <c r="E328" s="27">
        <f>IFERROR(IF($B328&lt;&gt;"",($C327+$E$2+$D328)-($C327+$E$2+$D328)*(1-'[1]asv | data'!$F$26/12),0),"")</f>
        <v>0</v>
      </c>
      <c r="F328" s="26">
        <f>IFERROR(IF($B328&lt;&gt;"",($F327+$E$2+$G328)*(1-'[1]asv | data'!$F$26/12),0),"")</f>
        <v>0</v>
      </c>
      <c r="G328" s="27">
        <f>IFERROR(IF($B328&lt;&gt;"",$F327*(1+'[1]asv | data'!$B$30/12)-$F327,0),"")</f>
        <v>0</v>
      </c>
      <c r="H328" s="27">
        <f>IFERROR(IF($B328&lt;&gt;"",($F327+$E$2+$G328)-($F327+$E$2+$G328)*(1-'[1]asv | data'!$F$26/12),0),"")</f>
        <v>0</v>
      </c>
      <c r="I328" s="26">
        <f>IFERROR(IF($B328&lt;&gt;"",($I327+$E$2+$J328)*(1-'[1]asv | data'!$F$26/12),0),"")</f>
        <v>0</v>
      </c>
      <c r="J328" s="27">
        <f>IFERROR(IF($B328&lt;&gt;"",$I327*(1+'[1]asv | data'!$B$32/12)-$I327,0),"")</f>
        <v>0</v>
      </c>
      <c r="K328" s="27">
        <f>IFERROR(IF($B328&lt;&gt;"",($I327+$E$2+$J328)-($I327+$E$2+$J328)*(1-'[1]asv | data'!$F$26/12),0),"")</f>
        <v>0</v>
      </c>
      <c r="L328" s="26">
        <f>IFERROR(IF($B328&lt;&gt;"",($L327+$E$2+$M328)*(1-'[1]asv | data'!$F$26/12),0),"")</f>
        <v>0</v>
      </c>
      <c r="M328" s="27">
        <f>IFERROR(IF($B328&lt;&gt;"",$L327*(1+'[1]asv | data'!$B$34/12)-$L327,0),"")</f>
        <v>0</v>
      </c>
      <c r="N328" s="27">
        <f>IFERROR(IF($B328&lt;&gt;"",($L327+$E$2+$M328)-($L327+$E$2+$M328)*(1-'[1]asv | data'!$F$26/12),0),"")</f>
        <v>0</v>
      </c>
      <c r="O328" s="26" t="str">
        <f>IFERROR(IF(B328&lt;&gt;"",IF(Q327&gt;=$I$2,+O327+P328,+O327+'[1]asv | data'!$F$21+P328),""),"")</f>
        <v/>
      </c>
      <c r="P328" s="27" t="str">
        <f>IFERROR(IF($B328&lt;&gt;"",IF(Q328&gt;=$I$2,O327*(1+'[1]asv | simul'!$B$18/12)-O327,$O327*(1+'[1]asv | simul'!$B$18/12)-$O327),""),"")</f>
        <v/>
      </c>
      <c r="Q328" s="27">
        <f>IFERROR(IF(Q327+'[1]asv | data'!$F$21&gt;=$I$2,$I$2,+Q327+'[1]asv | data'!$F$21),"")</f>
        <v>22950</v>
      </c>
    </row>
    <row r="329" spans="2:17" ht="21" customHeight="1" x14ac:dyDescent="0.35">
      <c r="B329" s="36"/>
      <c r="C329" s="26">
        <f>IFERROR(IF($B329&lt;&gt;"",($C328+$E$2+$D329)*(1-'[1]asv | data'!$F$26/12),0),"")</f>
        <v>0</v>
      </c>
      <c r="D329" s="27">
        <f>IFERROR(IF($B329&lt;&gt;"",$C328*(1+'[1]asv | data'!$F$22/12)-$C328,0),"")</f>
        <v>0</v>
      </c>
      <c r="E329" s="27">
        <f>IFERROR(IF($B329&lt;&gt;"",($C328+$E$2+$D329)-($C328+$E$2+$D329)*(1-'[1]asv | data'!$F$26/12),0),"")</f>
        <v>0</v>
      </c>
      <c r="F329" s="26">
        <f>IFERROR(IF($B329&lt;&gt;"",($F328+$E$2+$G329)*(1-'[1]asv | data'!$F$26/12),0),"")</f>
        <v>0</v>
      </c>
      <c r="G329" s="27">
        <f>IFERROR(IF($B329&lt;&gt;"",$F328*(1+'[1]asv | data'!$B$30/12)-$F328,0),"")</f>
        <v>0</v>
      </c>
      <c r="H329" s="27">
        <f>IFERROR(IF($B329&lt;&gt;"",($F328+$E$2+$G329)-($F328+$E$2+$G329)*(1-'[1]asv | data'!$F$26/12),0),"")</f>
        <v>0</v>
      </c>
      <c r="I329" s="26">
        <f>IFERROR(IF($B329&lt;&gt;"",($I328+$E$2+$J329)*(1-'[1]asv | data'!$F$26/12),0),"")</f>
        <v>0</v>
      </c>
      <c r="J329" s="27">
        <f>IFERROR(IF($B329&lt;&gt;"",$I328*(1+'[1]asv | data'!$B$32/12)-$I328,0),"")</f>
        <v>0</v>
      </c>
      <c r="K329" s="27">
        <f>IFERROR(IF($B329&lt;&gt;"",($I328+$E$2+$J329)-($I328+$E$2+$J329)*(1-'[1]asv | data'!$F$26/12),0),"")</f>
        <v>0</v>
      </c>
      <c r="L329" s="26">
        <f>IFERROR(IF($B329&lt;&gt;"",($L328+$E$2+$M329)*(1-'[1]asv | data'!$F$26/12),0),"")</f>
        <v>0</v>
      </c>
      <c r="M329" s="27">
        <f>IFERROR(IF($B329&lt;&gt;"",$L328*(1+'[1]asv | data'!$B$34/12)-$L328,0),"")</f>
        <v>0</v>
      </c>
      <c r="N329" s="27">
        <f>IFERROR(IF($B329&lt;&gt;"",($L328+$E$2+$M329)-($L328+$E$2+$M329)*(1-'[1]asv | data'!$F$26/12),0),"")</f>
        <v>0</v>
      </c>
      <c r="O329" s="26" t="str">
        <f>IFERROR(IF(B329&lt;&gt;"",IF(Q328&gt;=$I$2,+O328+P329,+O328+'[1]asv | data'!$F$21+P329),""),"")</f>
        <v/>
      </c>
      <c r="P329" s="27" t="str">
        <f>IFERROR(IF($B329&lt;&gt;"",IF(Q329&gt;=$I$2,O328*(1+'[1]asv | simul'!$B$18/12)-O328,$O328*(1+'[1]asv | simul'!$B$18/12)-$O328),""),"")</f>
        <v/>
      </c>
      <c r="Q329" s="27">
        <f>IFERROR(IF(Q328+'[1]asv | data'!$F$21&gt;=$I$2,$I$2,+Q328+'[1]asv | data'!$F$21),"")</f>
        <v>22950</v>
      </c>
    </row>
    <row r="330" spans="2:17" ht="21" customHeight="1" x14ac:dyDescent="0.35">
      <c r="B330" s="36"/>
      <c r="C330" s="26">
        <f>IFERROR(IF($B330&lt;&gt;"",($C329+$E$2+$D330)*(1-'[1]asv | data'!$F$26/12),0),"")</f>
        <v>0</v>
      </c>
      <c r="D330" s="27">
        <f>IFERROR(IF($B330&lt;&gt;"",$C329*(1+'[1]asv | data'!$F$22/12)-$C329,0),"")</f>
        <v>0</v>
      </c>
      <c r="E330" s="27">
        <f>IFERROR(IF($B330&lt;&gt;"",($C329+$E$2+$D330)-($C329+$E$2+$D330)*(1-'[1]asv | data'!$F$26/12),0),"")</f>
        <v>0</v>
      </c>
      <c r="F330" s="26">
        <f>IFERROR(IF($B330&lt;&gt;"",($F329+$E$2+$G330)*(1-'[1]asv | data'!$F$26/12),0),"")</f>
        <v>0</v>
      </c>
      <c r="G330" s="27">
        <f>IFERROR(IF($B330&lt;&gt;"",$F329*(1+'[1]asv | data'!$B$30/12)-$F329,0),"")</f>
        <v>0</v>
      </c>
      <c r="H330" s="27">
        <f>IFERROR(IF($B330&lt;&gt;"",($F329+$E$2+$G330)-($F329+$E$2+$G330)*(1-'[1]asv | data'!$F$26/12),0),"")</f>
        <v>0</v>
      </c>
      <c r="I330" s="26">
        <f>IFERROR(IF($B330&lt;&gt;"",($I329+$E$2+$J330)*(1-'[1]asv | data'!$F$26/12),0),"")</f>
        <v>0</v>
      </c>
      <c r="J330" s="27">
        <f>IFERROR(IF($B330&lt;&gt;"",$I329*(1+'[1]asv | data'!$B$32/12)-$I329,0),"")</f>
        <v>0</v>
      </c>
      <c r="K330" s="27">
        <f>IFERROR(IF($B330&lt;&gt;"",($I329+$E$2+$J330)-($I329+$E$2+$J330)*(1-'[1]asv | data'!$F$26/12),0),"")</f>
        <v>0</v>
      </c>
      <c r="L330" s="26">
        <f>IFERROR(IF($B330&lt;&gt;"",($L329+$E$2+$M330)*(1-'[1]asv | data'!$F$26/12),0),"")</f>
        <v>0</v>
      </c>
      <c r="M330" s="27">
        <f>IFERROR(IF($B330&lt;&gt;"",$L329*(1+'[1]asv | data'!$B$34/12)-$L329,0),"")</f>
        <v>0</v>
      </c>
      <c r="N330" s="27">
        <f>IFERROR(IF($B330&lt;&gt;"",($L329+$E$2+$M330)-($L329+$E$2+$M330)*(1-'[1]asv | data'!$F$26/12),0),"")</f>
        <v>0</v>
      </c>
      <c r="O330" s="26" t="str">
        <f>IFERROR(IF(B330&lt;&gt;"",IF(Q329&gt;=$I$2,+O329+P330,+O329+'[1]asv | data'!$F$21+P330),""),"")</f>
        <v/>
      </c>
      <c r="P330" s="27" t="str">
        <f>IFERROR(IF($B330&lt;&gt;"",IF(Q330&gt;=$I$2,O329*(1+'[1]asv | simul'!$B$18/12)-O329,$O329*(1+'[1]asv | simul'!$B$18/12)-$O329),""),"")</f>
        <v/>
      </c>
      <c r="Q330" s="27">
        <f>IFERROR(IF(Q329+'[1]asv | data'!$F$21&gt;=$I$2,$I$2,+Q329+'[1]asv | data'!$F$21),"")</f>
        <v>22950</v>
      </c>
    </row>
    <row r="331" spans="2:17" ht="21" customHeight="1" x14ac:dyDescent="0.35">
      <c r="B331" s="36"/>
      <c r="C331" s="26">
        <f>IFERROR(IF($B331&lt;&gt;"",($C330+$E$2+$D331)*(1-'[1]asv | data'!$F$26/12),0),"")</f>
        <v>0</v>
      </c>
      <c r="D331" s="27">
        <f>IFERROR(IF($B331&lt;&gt;"",$C330*(1+'[1]asv | data'!$F$22/12)-$C330,0),"")</f>
        <v>0</v>
      </c>
      <c r="E331" s="27">
        <f>IFERROR(IF($B331&lt;&gt;"",($C330+$E$2+$D331)-($C330+$E$2+$D331)*(1-'[1]asv | data'!$F$26/12),0),"")</f>
        <v>0</v>
      </c>
      <c r="F331" s="26">
        <f>IFERROR(IF($B331&lt;&gt;"",($F330+$E$2+$G331)*(1-'[1]asv | data'!$F$26/12),0),"")</f>
        <v>0</v>
      </c>
      <c r="G331" s="27">
        <f>IFERROR(IF($B331&lt;&gt;"",$F330*(1+'[1]asv | data'!$B$30/12)-$F330,0),"")</f>
        <v>0</v>
      </c>
      <c r="H331" s="27">
        <f>IFERROR(IF($B331&lt;&gt;"",($F330+$E$2+$G331)-($F330+$E$2+$G331)*(1-'[1]asv | data'!$F$26/12),0),"")</f>
        <v>0</v>
      </c>
      <c r="I331" s="26">
        <f>IFERROR(IF($B331&lt;&gt;"",($I330+$E$2+$J331)*(1-'[1]asv | data'!$F$26/12),0),"")</f>
        <v>0</v>
      </c>
      <c r="J331" s="27">
        <f>IFERROR(IF($B331&lt;&gt;"",$I330*(1+'[1]asv | data'!$B$32/12)-$I330,0),"")</f>
        <v>0</v>
      </c>
      <c r="K331" s="27">
        <f>IFERROR(IF($B331&lt;&gt;"",($I330+$E$2+$J331)-($I330+$E$2+$J331)*(1-'[1]asv | data'!$F$26/12),0),"")</f>
        <v>0</v>
      </c>
      <c r="L331" s="26">
        <f>IFERROR(IF($B331&lt;&gt;"",($L330+$E$2+$M331)*(1-'[1]asv | data'!$F$26/12),0),"")</f>
        <v>0</v>
      </c>
      <c r="M331" s="27">
        <f>IFERROR(IF($B331&lt;&gt;"",$L330*(1+'[1]asv | data'!$B$34/12)-$L330,0),"")</f>
        <v>0</v>
      </c>
      <c r="N331" s="27">
        <f>IFERROR(IF($B331&lt;&gt;"",($L330+$E$2+$M331)-($L330+$E$2+$M331)*(1-'[1]asv | data'!$F$26/12),0),"")</f>
        <v>0</v>
      </c>
      <c r="O331" s="26" t="str">
        <f>IFERROR(IF(B331&lt;&gt;"",IF(Q330&gt;=$I$2,+O330+P331,+O330+'[1]asv | data'!$F$21+P331),""),"")</f>
        <v/>
      </c>
      <c r="P331" s="27" t="str">
        <f>IFERROR(IF($B331&lt;&gt;"",IF(Q331&gt;=$I$2,O330*(1+'[1]asv | simul'!$B$18/12)-O330,$O330*(1+'[1]asv | simul'!$B$18/12)-$O330),""),"")</f>
        <v/>
      </c>
      <c r="Q331" s="27">
        <f>IFERROR(IF(Q330+'[1]asv | data'!$F$21&gt;=$I$2,$I$2,+Q330+'[1]asv | data'!$F$21),"")</f>
        <v>22950</v>
      </c>
    </row>
    <row r="332" spans="2:17" ht="21" customHeight="1" x14ac:dyDescent="0.35">
      <c r="B332" s="36"/>
      <c r="C332" s="26">
        <f>IFERROR(IF($B332&lt;&gt;"",($C331+$E$2+$D332)*(1-'[1]asv | data'!$F$26/12),0),"")</f>
        <v>0</v>
      </c>
      <c r="D332" s="27">
        <f>IFERROR(IF($B332&lt;&gt;"",$C331*(1+'[1]asv | data'!$F$22/12)-$C331,0),"")</f>
        <v>0</v>
      </c>
      <c r="E332" s="27">
        <f>IFERROR(IF($B332&lt;&gt;"",($C331+$E$2+$D332)-($C331+$E$2+$D332)*(1-'[1]asv | data'!$F$26/12),0),"")</f>
        <v>0</v>
      </c>
      <c r="F332" s="26">
        <f>IFERROR(IF($B332&lt;&gt;"",($F331+$E$2+$G332)*(1-'[1]asv | data'!$F$26/12),0),"")</f>
        <v>0</v>
      </c>
      <c r="G332" s="27">
        <f>IFERROR(IF($B332&lt;&gt;"",$F331*(1+'[1]asv | data'!$B$30/12)-$F331,0),"")</f>
        <v>0</v>
      </c>
      <c r="H332" s="27">
        <f>IFERROR(IF($B332&lt;&gt;"",($F331+$E$2+$G332)-($F331+$E$2+$G332)*(1-'[1]asv | data'!$F$26/12),0),"")</f>
        <v>0</v>
      </c>
      <c r="I332" s="26">
        <f>IFERROR(IF($B332&lt;&gt;"",($I331+$E$2+$J332)*(1-'[1]asv | data'!$F$26/12),0),"")</f>
        <v>0</v>
      </c>
      <c r="J332" s="27">
        <f>IFERROR(IF($B332&lt;&gt;"",$I331*(1+'[1]asv | data'!$B$32/12)-$I331,0),"")</f>
        <v>0</v>
      </c>
      <c r="K332" s="27">
        <f>IFERROR(IF($B332&lt;&gt;"",($I331+$E$2+$J332)-($I331+$E$2+$J332)*(1-'[1]asv | data'!$F$26/12),0),"")</f>
        <v>0</v>
      </c>
      <c r="L332" s="26">
        <f>IFERROR(IF($B332&lt;&gt;"",($L331+$E$2+$M332)*(1-'[1]asv | data'!$F$26/12),0),"")</f>
        <v>0</v>
      </c>
      <c r="M332" s="27">
        <f>IFERROR(IF($B332&lt;&gt;"",$L331*(1+'[1]asv | data'!$B$34/12)-$L331,0),"")</f>
        <v>0</v>
      </c>
      <c r="N332" s="27">
        <f>IFERROR(IF($B332&lt;&gt;"",($L331+$E$2+$M332)-($L331+$E$2+$M332)*(1-'[1]asv | data'!$F$26/12),0),"")</f>
        <v>0</v>
      </c>
      <c r="O332" s="26" t="str">
        <f>IFERROR(IF(B332&lt;&gt;"",IF(Q331&gt;=$I$2,+O331+P332,+O331+'[1]asv | data'!$F$21+P332),""),"")</f>
        <v/>
      </c>
      <c r="P332" s="27" t="str">
        <f>IFERROR(IF($B332&lt;&gt;"",IF(Q332&gt;=$I$2,O331*(1+'[1]asv | simul'!$B$18/12)-O331,$O331*(1+'[1]asv | simul'!$B$18/12)-$O331),""),"")</f>
        <v/>
      </c>
      <c r="Q332" s="27">
        <f>IFERROR(IF(Q331+'[1]asv | data'!$F$21&gt;=$I$2,$I$2,+Q331+'[1]asv | data'!$F$21),"")</f>
        <v>22950</v>
      </c>
    </row>
    <row r="333" spans="2:17" ht="21" customHeight="1" x14ac:dyDescent="0.35">
      <c r="B333" s="36"/>
      <c r="C333" s="26">
        <f>IFERROR(IF($B333&lt;&gt;"",($C332+$E$2+$D333)*(1-'[1]asv | data'!$F$26/12),0),"")</f>
        <v>0</v>
      </c>
      <c r="D333" s="27">
        <f>IFERROR(IF($B333&lt;&gt;"",$C332*(1+'[1]asv | data'!$F$22/12)-$C332,0),"")</f>
        <v>0</v>
      </c>
      <c r="E333" s="27">
        <f>IFERROR(IF($B333&lt;&gt;"",($C332+$E$2+$D333)-($C332+$E$2+$D333)*(1-'[1]asv | data'!$F$26/12),0),"")</f>
        <v>0</v>
      </c>
      <c r="F333" s="26">
        <f>IFERROR(IF($B333&lt;&gt;"",($F332+$E$2+$G333)*(1-'[1]asv | data'!$F$26/12),0),"")</f>
        <v>0</v>
      </c>
      <c r="G333" s="27">
        <f>IFERROR(IF($B333&lt;&gt;"",$F332*(1+'[1]asv | data'!$B$30/12)-$F332,0),"")</f>
        <v>0</v>
      </c>
      <c r="H333" s="27">
        <f>IFERROR(IF($B333&lt;&gt;"",($F332+$E$2+$G333)-($F332+$E$2+$G333)*(1-'[1]asv | data'!$F$26/12),0),"")</f>
        <v>0</v>
      </c>
      <c r="I333" s="26">
        <f>IFERROR(IF($B333&lt;&gt;"",($I332+$E$2+$J333)*(1-'[1]asv | data'!$F$26/12),0),"")</f>
        <v>0</v>
      </c>
      <c r="J333" s="27">
        <f>IFERROR(IF($B333&lt;&gt;"",$I332*(1+'[1]asv | data'!$B$32/12)-$I332,0),"")</f>
        <v>0</v>
      </c>
      <c r="K333" s="27">
        <f>IFERROR(IF($B333&lt;&gt;"",($I332+$E$2+$J333)-($I332+$E$2+$J333)*(1-'[1]asv | data'!$F$26/12),0),"")</f>
        <v>0</v>
      </c>
      <c r="L333" s="26">
        <f>IFERROR(IF($B333&lt;&gt;"",($L332+$E$2+$M333)*(1-'[1]asv | data'!$F$26/12),0),"")</f>
        <v>0</v>
      </c>
      <c r="M333" s="27">
        <f>IFERROR(IF($B333&lt;&gt;"",$L332*(1+'[1]asv | data'!$B$34/12)-$L332,0),"")</f>
        <v>0</v>
      </c>
      <c r="N333" s="27">
        <f>IFERROR(IF($B333&lt;&gt;"",($L332+$E$2+$M333)-($L332+$E$2+$M333)*(1-'[1]asv | data'!$F$26/12),0),"")</f>
        <v>0</v>
      </c>
      <c r="O333" s="26" t="str">
        <f>IFERROR(IF(B333&lt;&gt;"",IF(Q332&gt;=$I$2,+O332+P333,+O332+'[1]asv | data'!$F$21+P333),""),"")</f>
        <v/>
      </c>
      <c r="P333" s="27" t="str">
        <f>IFERROR(IF($B333&lt;&gt;"",IF(Q333&gt;=$I$2,O332*(1+'[1]asv | simul'!$B$18/12)-O332,$O332*(1+'[1]asv | simul'!$B$18/12)-$O332),""),"")</f>
        <v/>
      </c>
      <c r="Q333" s="27">
        <f>IFERROR(IF(Q332+'[1]asv | data'!$F$21&gt;=$I$2,$I$2,+Q332+'[1]asv | data'!$F$21),"")</f>
        <v>22950</v>
      </c>
    </row>
    <row r="334" spans="2:17" ht="21" customHeight="1" x14ac:dyDescent="0.35">
      <c r="B334" s="36"/>
      <c r="C334" s="26">
        <f>IFERROR(IF($B334&lt;&gt;"",($C333+$E$2+$D334)*(1-'[1]asv | data'!$F$26/12),0),"")</f>
        <v>0</v>
      </c>
      <c r="D334" s="27">
        <f>IFERROR(IF($B334&lt;&gt;"",$C333*(1+'[1]asv | data'!$F$22/12)-$C333,0),"")</f>
        <v>0</v>
      </c>
      <c r="E334" s="27">
        <f>IFERROR(IF($B334&lt;&gt;"",($C333+$E$2+$D334)-($C333+$E$2+$D334)*(1-'[1]asv | data'!$F$26/12),0),"")</f>
        <v>0</v>
      </c>
      <c r="F334" s="26">
        <f>IFERROR(IF($B334&lt;&gt;"",($F333+$E$2+$G334)*(1-'[1]asv | data'!$F$26/12),0),"")</f>
        <v>0</v>
      </c>
      <c r="G334" s="27">
        <f>IFERROR(IF($B334&lt;&gt;"",$F333*(1+'[1]asv | data'!$B$30/12)-$F333,0),"")</f>
        <v>0</v>
      </c>
      <c r="H334" s="27">
        <f>IFERROR(IF($B334&lt;&gt;"",($F333+$E$2+$G334)-($F333+$E$2+$G334)*(1-'[1]asv | data'!$F$26/12),0),"")</f>
        <v>0</v>
      </c>
      <c r="I334" s="26">
        <f>IFERROR(IF($B334&lt;&gt;"",($I333+$E$2+$J334)*(1-'[1]asv | data'!$F$26/12),0),"")</f>
        <v>0</v>
      </c>
      <c r="J334" s="27">
        <f>IFERROR(IF($B334&lt;&gt;"",$I333*(1+'[1]asv | data'!$B$32/12)-$I333,0),"")</f>
        <v>0</v>
      </c>
      <c r="K334" s="27">
        <f>IFERROR(IF($B334&lt;&gt;"",($I333+$E$2+$J334)-($I333+$E$2+$J334)*(1-'[1]asv | data'!$F$26/12),0),"")</f>
        <v>0</v>
      </c>
      <c r="L334" s="26">
        <f>IFERROR(IF($B334&lt;&gt;"",($L333+$E$2+$M334)*(1-'[1]asv | data'!$F$26/12),0),"")</f>
        <v>0</v>
      </c>
      <c r="M334" s="27">
        <f>IFERROR(IF($B334&lt;&gt;"",$L333*(1+'[1]asv | data'!$B$34/12)-$L333,0),"")</f>
        <v>0</v>
      </c>
      <c r="N334" s="27">
        <f>IFERROR(IF($B334&lt;&gt;"",($L333+$E$2+$M334)-($L333+$E$2+$M334)*(1-'[1]asv | data'!$F$26/12),0),"")</f>
        <v>0</v>
      </c>
      <c r="O334" s="26" t="str">
        <f>IFERROR(IF(B334&lt;&gt;"",IF(Q333&gt;=$I$2,+O333+P334,+O333+'[1]asv | data'!$F$21+P334),""),"")</f>
        <v/>
      </c>
      <c r="P334" s="27" t="str">
        <f>IFERROR(IF($B334&lt;&gt;"",IF(Q334&gt;=$I$2,O333*(1+'[1]asv | simul'!$B$18/12)-O333,$O333*(1+'[1]asv | simul'!$B$18/12)-$O333),""),"")</f>
        <v/>
      </c>
      <c r="Q334" s="27">
        <f>IFERROR(IF(Q333+'[1]asv | data'!$F$21&gt;=$I$2,$I$2,+Q333+'[1]asv | data'!$F$21),"")</f>
        <v>22950</v>
      </c>
    </row>
    <row r="335" spans="2:17" ht="21" customHeight="1" x14ac:dyDescent="0.35">
      <c r="B335" s="36"/>
      <c r="C335" s="26">
        <f>IFERROR(IF($B335&lt;&gt;"",($C334+$E$2+$D335)*(1-'[1]asv | data'!$F$26/12),0),"")</f>
        <v>0</v>
      </c>
      <c r="D335" s="27">
        <f>IFERROR(IF($B335&lt;&gt;"",$C334*(1+'[1]asv | data'!$F$22/12)-$C334,0),"")</f>
        <v>0</v>
      </c>
      <c r="E335" s="27">
        <f>IFERROR(IF($B335&lt;&gt;"",($C334+$E$2+$D335)-($C334+$E$2+$D335)*(1-'[1]asv | data'!$F$26/12),0),"")</f>
        <v>0</v>
      </c>
      <c r="F335" s="26">
        <f>IFERROR(IF($B335&lt;&gt;"",($F334+$E$2+$G335)*(1-'[1]asv | data'!$F$26/12),0),"")</f>
        <v>0</v>
      </c>
      <c r="G335" s="27">
        <f>IFERROR(IF($B335&lt;&gt;"",$F334*(1+'[1]asv | data'!$B$30/12)-$F334,0),"")</f>
        <v>0</v>
      </c>
      <c r="H335" s="27">
        <f>IFERROR(IF($B335&lt;&gt;"",($F334+$E$2+$G335)-($F334+$E$2+$G335)*(1-'[1]asv | data'!$F$26/12),0),"")</f>
        <v>0</v>
      </c>
      <c r="I335" s="26">
        <f>IFERROR(IF($B335&lt;&gt;"",($I334+$E$2+$J335)*(1-'[1]asv | data'!$F$26/12),0),"")</f>
        <v>0</v>
      </c>
      <c r="J335" s="27">
        <f>IFERROR(IF($B335&lt;&gt;"",$I334*(1+'[1]asv | data'!$B$32/12)-$I334,0),"")</f>
        <v>0</v>
      </c>
      <c r="K335" s="27">
        <f>IFERROR(IF($B335&lt;&gt;"",($I334+$E$2+$J335)-($I334+$E$2+$J335)*(1-'[1]asv | data'!$F$26/12),0),"")</f>
        <v>0</v>
      </c>
      <c r="L335" s="26">
        <f>IFERROR(IF($B335&lt;&gt;"",($L334+$E$2+$M335)*(1-'[1]asv | data'!$F$26/12),0),"")</f>
        <v>0</v>
      </c>
      <c r="M335" s="27">
        <f>IFERROR(IF($B335&lt;&gt;"",$L334*(1+'[1]asv | data'!$B$34/12)-$L334,0),"")</f>
        <v>0</v>
      </c>
      <c r="N335" s="27">
        <f>IFERROR(IF($B335&lt;&gt;"",($L334+$E$2+$M335)-($L334+$E$2+$M335)*(1-'[1]asv | data'!$F$26/12),0),"")</f>
        <v>0</v>
      </c>
      <c r="O335" s="26" t="str">
        <f>IFERROR(IF(B335&lt;&gt;"",IF(Q334&gt;=$I$2,+O334+P335,+O334+'[1]asv | data'!$F$21+P335),""),"")</f>
        <v/>
      </c>
      <c r="P335" s="27" t="str">
        <f>IFERROR(IF($B335&lt;&gt;"",IF(Q335&gt;=$I$2,O334*(1+'[1]asv | simul'!$B$18/12)-O334,$O334*(1+'[1]asv | simul'!$B$18/12)-$O334),""),"")</f>
        <v/>
      </c>
      <c r="Q335" s="27">
        <f>IFERROR(IF(Q334+'[1]asv | data'!$F$21&gt;=$I$2,$I$2,+Q334+'[1]asv | data'!$F$21),"")</f>
        <v>22950</v>
      </c>
    </row>
    <row r="336" spans="2:17" ht="21" customHeight="1" x14ac:dyDescent="0.35">
      <c r="B336" s="36"/>
      <c r="C336" s="26">
        <f>IFERROR(IF($B336&lt;&gt;"",($C335+$E$2+$D336)*(1-'[1]asv | data'!$F$26/12),0),"")</f>
        <v>0</v>
      </c>
      <c r="D336" s="27">
        <f>IFERROR(IF($B336&lt;&gt;"",$C335*(1+'[1]asv | data'!$F$22/12)-$C335,0),"")</f>
        <v>0</v>
      </c>
      <c r="E336" s="27">
        <f>IFERROR(IF($B336&lt;&gt;"",($C335+$E$2+$D336)-($C335+$E$2+$D336)*(1-'[1]asv | data'!$F$26/12),0),"")</f>
        <v>0</v>
      </c>
      <c r="F336" s="26">
        <f>IFERROR(IF($B336&lt;&gt;"",($F335+$E$2+$G336)*(1-'[1]asv | data'!$F$26/12),0),"")</f>
        <v>0</v>
      </c>
      <c r="G336" s="27">
        <f>IFERROR(IF($B336&lt;&gt;"",$F335*(1+'[1]asv | data'!$B$30/12)-$F335,0),"")</f>
        <v>0</v>
      </c>
      <c r="H336" s="27">
        <f>IFERROR(IF($B336&lt;&gt;"",($F335+$E$2+$G336)-($F335+$E$2+$G336)*(1-'[1]asv | data'!$F$26/12),0),"")</f>
        <v>0</v>
      </c>
      <c r="I336" s="26">
        <f>IFERROR(IF($B336&lt;&gt;"",($I335+$E$2+$J336)*(1-'[1]asv | data'!$F$26/12),0),"")</f>
        <v>0</v>
      </c>
      <c r="J336" s="27">
        <f>IFERROR(IF($B336&lt;&gt;"",$I335*(1+'[1]asv | data'!$B$32/12)-$I335,0),"")</f>
        <v>0</v>
      </c>
      <c r="K336" s="27">
        <f>IFERROR(IF($B336&lt;&gt;"",($I335+$E$2+$J336)-($I335+$E$2+$J336)*(1-'[1]asv | data'!$F$26/12),0),"")</f>
        <v>0</v>
      </c>
      <c r="L336" s="26">
        <f>IFERROR(IF($B336&lt;&gt;"",($L335+$E$2+$M336)*(1-'[1]asv | data'!$F$26/12),0),"")</f>
        <v>0</v>
      </c>
      <c r="M336" s="27">
        <f>IFERROR(IF($B336&lt;&gt;"",$L335*(1+'[1]asv | data'!$B$34/12)-$L335,0),"")</f>
        <v>0</v>
      </c>
      <c r="N336" s="27">
        <f>IFERROR(IF($B336&lt;&gt;"",($L335+$E$2+$M336)-($L335+$E$2+$M336)*(1-'[1]asv | data'!$F$26/12),0),"")</f>
        <v>0</v>
      </c>
      <c r="O336" s="26" t="str">
        <f>IFERROR(IF(B336&lt;&gt;"",IF(Q335&gt;=$I$2,+O335+P336,+O335+'[1]asv | data'!$F$21+P336),""),"")</f>
        <v/>
      </c>
      <c r="P336" s="27" t="str">
        <f>IFERROR(IF($B336&lt;&gt;"",IF(Q336&gt;=$I$2,O335*(1+'[1]asv | simul'!$B$18/12)-O335,$O335*(1+'[1]asv | simul'!$B$18/12)-$O335),""),"")</f>
        <v/>
      </c>
      <c r="Q336" s="27">
        <f>IFERROR(IF(Q335+'[1]asv | data'!$F$21&gt;=$I$2,$I$2,+Q335+'[1]asv | data'!$F$21),"")</f>
        <v>22950</v>
      </c>
    </row>
    <row r="337" spans="2:17" ht="21" customHeight="1" x14ac:dyDescent="0.35">
      <c r="B337" s="36"/>
      <c r="C337" s="26">
        <f>IFERROR(IF($B337&lt;&gt;"",($C336+$E$2+$D337)*(1-'[1]asv | data'!$F$26/12),0),"")</f>
        <v>0</v>
      </c>
      <c r="D337" s="27">
        <f>IFERROR(IF($B337&lt;&gt;"",$C336*(1+'[1]asv | data'!$F$22/12)-$C336,0),"")</f>
        <v>0</v>
      </c>
      <c r="E337" s="27">
        <f>IFERROR(IF($B337&lt;&gt;"",($C336+$E$2+$D337)-($C336+$E$2+$D337)*(1-'[1]asv | data'!$F$26/12),0),"")</f>
        <v>0</v>
      </c>
      <c r="F337" s="26">
        <f>IFERROR(IF($B337&lt;&gt;"",($F336+$E$2+$G337)*(1-'[1]asv | data'!$F$26/12),0),"")</f>
        <v>0</v>
      </c>
      <c r="G337" s="27">
        <f>IFERROR(IF($B337&lt;&gt;"",$F336*(1+'[1]asv | data'!$B$30/12)-$F336,0),"")</f>
        <v>0</v>
      </c>
      <c r="H337" s="27">
        <f>IFERROR(IF($B337&lt;&gt;"",($F336+$E$2+$G337)-($F336+$E$2+$G337)*(1-'[1]asv | data'!$F$26/12),0),"")</f>
        <v>0</v>
      </c>
      <c r="I337" s="26">
        <f>IFERROR(IF($B337&lt;&gt;"",($I336+$E$2+$J337)*(1-'[1]asv | data'!$F$26/12),0),"")</f>
        <v>0</v>
      </c>
      <c r="J337" s="27">
        <f>IFERROR(IF($B337&lt;&gt;"",$I336*(1+'[1]asv | data'!$B$32/12)-$I336,0),"")</f>
        <v>0</v>
      </c>
      <c r="K337" s="27">
        <f>IFERROR(IF($B337&lt;&gt;"",($I336+$E$2+$J337)-($I336+$E$2+$J337)*(1-'[1]asv | data'!$F$26/12),0),"")</f>
        <v>0</v>
      </c>
      <c r="L337" s="26">
        <f>IFERROR(IF($B337&lt;&gt;"",($L336+$E$2+$M337)*(1-'[1]asv | data'!$F$26/12),0),"")</f>
        <v>0</v>
      </c>
      <c r="M337" s="27">
        <f>IFERROR(IF($B337&lt;&gt;"",$L336*(1+'[1]asv | data'!$B$34/12)-$L336,0),"")</f>
        <v>0</v>
      </c>
      <c r="N337" s="27">
        <f>IFERROR(IF($B337&lt;&gt;"",($L336+$E$2+$M337)-($L336+$E$2+$M337)*(1-'[1]asv | data'!$F$26/12),0),"")</f>
        <v>0</v>
      </c>
      <c r="O337" s="26" t="str">
        <f>IFERROR(IF(B337&lt;&gt;"",IF(Q336&gt;=$I$2,+O336+P337,+O336+'[1]asv | data'!$F$21+P337),""),"")</f>
        <v/>
      </c>
      <c r="P337" s="27" t="str">
        <f>IFERROR(IF($B337&lt;&gt;"",IF(Q337&gt;=$I$2,O336*(1+'[1]asv | simul'!$B$18/12)-O336,$O336*(1+'[1]asv | simul'!$B$18/12)-$O336),""),"")</f>
        <v/>
      </c>
      <c r="Q337" s="27">
        <f>IFERROR(IF(Q336+'[1]asv | data'!$F$21&gt;=$I$2,$I$2,+Q336+'[1]asv | data'!$F$21),"")</f>
        <v>22950</v>
      </c>
    </row>
    <row r="338" spans="2:17" ht="21" customHeight="1" x14ac:dyDescent="0.35">
      <c r="B338" s="36"/>
      <c r="C338" s="26">
        <f>IFERROR(IF($B338&lt;&gt;"",($C337+$E$2+$D338)*(1-'[1]asv | data'!$F$26/12),0),"")</f>
        <v>0</v>
      </c>
      <c r="D338" s="27">
        <f>IFERROR(IF($B338&lt;&gt;"",$C337*(1+'[1]asv | data'!$F$22/12)-$C337,0),"")</f>
        <v>0</v>
      </c>
      <c r="E338" s="27">
        <f>IFERROR(IF($B338&lt;&gt;"",($C337+$E$2+$D338)-($C337+$E$2+$D338)*(1-'[1]asv | data'!$F$26/12),0),"")</f>
        <v>0</v>
      </c>
      <c r="F338" s="26">
        <f>IFERROR(IF($B338&lt;&gt;"",($F337+$E$2+$G338)*(1-'[1]asv | data'!$F$26/12),0),"")</f>
        <v>0</v>
      </c>
      <c r="G338" s="27">
        <f>IFERROR(IF($B338&lt;&gt;"",$F337*(1+'[1]asv | data'!$B$30/12)-$F337,0),"")</f>
        <v>0</v>
      </c>
      <c r="H338" s="27">
        <f>IFERROR(IF($B338&lt;&gt;"",($F337+$E$2+$G338)-($F337+$E$2+$G338)*(1-'[1]asv | data'!$F$26/12),0),"")</f>
        <v>0</v>
      </c>
      <c r="I338" s="26">
        <f>IFERROR(IF($B338&lt;&gt;"",($I337+$E$2+$J338)*(1-'[1]asv | data'!$F$26/12),0),"")</f>
        <v>0</v>
      </c>
      <c r="J338" s="27">
        <f>IFERROR(IF($B338&lt;&gt;"",$I337*(1+'[1]asv | data'!$B$32/12)-$I337,0),"")</f>
        <v>0</v>
      </c>
      <c r="K338" s="27">
        <f>IFERROR(IF($B338&lt;&gt;"",($I337+$E$2+$J338)-($I337+$E$2+$J338)*(1-'[1]asv | data'!$F$26/12),0),"")</f>
        <v>0</v>
      </c>
      <c r="L338" s="26">
        <f>IFERROR(IF($B338&lt;&gt;"",($L337+$E$2+$M338)*(1-'[1]asv | data'!$F$26/12),0),"")</f>
        <v>0</v>
      </c>
      <c r="M338" s="27">
        <f>IFERROR(IF($B338&lt;&gt;"",$L337*(1+'[1]asv | data'!$B$34/12)-$L337,0),"")</f>
        <v>0</v>
      </c>
      <c r="N338" s="27">
        <f>IFERROR(IF($B338&lt;&gt;"",($L337+$E$2+$M338)-($L337+$E$2+$M338)*(1-'[1]asv | data'!$F$26/12),0),"")</f>
        <v>0</v>
      </c>
      <c r="O338" s="26" t="str">
        <f>IFERROR(IF(B338&lt;&gt;"",IF(Q337&gt;=$I$2,+O337+P338,+O337+'[1]asv | data'!$F$21+P338),""),"")</f>
        <v/>
      </c>
      <c r="P338" s="27" t="str">
        <f>IFERROR(IF($B338&lt;&gt;"",IF(Q338&gt;=$I$2,O337*(1+'[1]asv | simul'!$B$18/12)-O337,$O337*(1+'[1]asv | simul'!$B$18/12)-$O337),""),"")</f>
        <v/>
      </c>
      <c r="Q338" s="27">
        <f>IFERROR(IF(Q337+'[1]asv | data'!$F$21&gt;=$I$2,$I$2,+Q337+'[1]asv | data'!$F$21),"")</f>
        <v>22950</v>
      </c>
    </row>
    <row r="339" spans="2:17" ht="21" customHeight="1" x14ac:dyDescent="0.35">
      <c r="B339" s="36"/>
      <c r="C339" s="26">
        <f>IFERROR(IF($B339&lt;&gt;"",($C338+$E$2+$D339)*(1-'[1]asv | data'!$F$26/12),0),"")</f>
        <v>0</v>
      </c>
      <c r="D339" s="27">
        <f>IFERROR(IF($B339&lt;&gt;"",$C338*(1+'[1]asv | data'!$F$22/12)-$C338,0),"")</f>
        <v>0</v>
      </c>
      <c r="E339" s="27">
        <f>IFERROR(IF($B339&lt;&gt;"",($C338+$E$2+$D339)-($C338+$E$2+$D339)*(1-'[1]asv | data'!$F$26/12),0),"")</f>
        <v>0</v>
      </c>
      <c r="F339" s="26">
        <f>IFERROR(IF($B339&lt;&gt;"",($F338+$E$2+$G339)*(1-'[1]asv | data'!$F$26/12),0),"")</f>
        <v>0</v>
      </c>
      <c r="G339" s="27">
        <f>IFERROR(IF($B339&lt;&gt;"",$F338*(1+'[1]asv | data'!$B$30/12)-$F338,0),"")</f>
        <v>0</v>
      </c>
      <c r="H339" s="27">
        <f>IFERROR(IF($B339&lt;&gt;"",($F338+$E$2+$G339)-($F338+$E$2+$G339)*(1-'[1]asv | data'!$F$26/12),0),"")</f>
        <v>0</v>
      </c>
      <c r="I339" s="26">
        <f>IFERROR(IF($B339&lt;&gt;"",($I338+$E$2+$J339)*(1-'[1]asv | data'!$F$26/12),0),"")</f>
        <v>0</v>
      </c>
      <c r="J339" s="27">
        <f>IFERROR(IF($B339&lt;&gt;"",$I338*(1+'[1]asv | data'!$B$32/12)-$I338,0),"")</f>
        <v>0</v>
      </c>
      <c r="K339" s="27">
        <f>IFERROR(IF($B339&lt;&gt;"",($I338+$E$2+$J339)-($I338+$E$2+$J339)*(1-'[1]asv | data'!$F$26/12),0),"")</f>
        <v>0</v>
      </c>
      <c r="L339" s="26">
        <f>IFERROR(IF($B339&lt;&gt;"",($L338+$E$2+$M339)*(1-'[1]asv | data'!$F$26/12),0),"")</f>
        <v>0</v>
      </c>
      <c r="M339" s="27">
        <f>IFERROR(IF($B339&lt;&gt;"",$L338*(1+'[1]asv | data'!$B$34/12)-$L338,0),"")</f>
        <v>0</v>
      </c>
      <c r="N339" s="27">
        <f>IFERROR(IF($B339&lt;&gt;"",($L338+$E$2+$M339)-($L338+$E$2+$M339)*(1-'[1]asv | data'!$F$26/12),0),"")</f>
        <v>0</v>
      </c>
      <c r="O339" s="26" t="str">
        <f>IFERROR(IF(B339&lt;&gt;"",IF(Q338&gt;=$I$2,+O338+P339,+O338+'[1]asv | data'!$F$21+P339),""),"")</f>
        <v/>
      </c>
      <c r="P339" s="27" t="str">
        <f>IFERROR(IF($B339&lt;&gt;"",IF(Q339&gt;=$I$2,O338*(1+'[1]asv | simul'!$B$18/12)-O338,$O338*(1+'[1]asv | simul'!$B$18/12)-$O338),""),"")</f>
        <v/>
      </c>
      <c r="Q339" s="27">
        <f>IFERROR(IF(Q338+'[1]asv | data'!$F$21&gt;=$I$2,$I$2,+Q338+'[1]asv | data'!$F$21),"")</f>
        <v>22950</v>
      </c>
    </row>
    <row r="340" spans="2:17" ht="21" customHeight="1" x14ac:dyDescent="0.35">
      <c r="B340" s="36"/>
      <c r="C340" s="26">
        <f>IFERROR(IF($B340&lt;&gt;"",($C339+$E$2+$D340)*(1-'[1]asv | data'!$F$26/12),0),"")</f>
        <v>0</v>
      </c>
      <c r="D340" s="27">
        <f>IFERROR(IF($B340&lt;&gt;"",$C339*(1+'[1]asv | data'!$F$22/12)-$C339,0),"")</f>
        <v>0</v>
      </c>
      <c r="E340" s="27">
        <f>IFERROR(IF($B340&lt;&gt;"",($C339+$E$2+$D340)-($C339+$E$2+$D340)*(1-'[1]asv | data'!$F$26/12),0),"")</f>
        <v>0</v>
      </c>
      <c r="F340" s="26">
        <f>IFERROR(IF($B340&lt;&gt;"",($F339+$E$2+$G340)*(1-'[1]asv | data'!$F$26/12),0),"")</f>
        <v>0</v>
      </c>
      <c r="G340" s="27">
        <f>IFERROR(IF($B340&lt;&gt;"",$F339*(1+'[1]asv | data'!$B$30/12)-$F339,0),"")</f>
        <v>0</v>
      </c>
      <c r="H340" s="27">
        <f>IFERROR(IF($B340&lt;&gt;"",($F339+$E$2+$G340)-($F339+$E$2+$G340)*(1-'[1]asv | data'!$F$26/12),0),"")</f>
        <v>0</v>
      </c>
      <c r="I340" s="26">
        <f>IFERROR(IF($B340&lt;&gt;"",($I339+$E$2+$J340)*(1-'[1]asv | data'!$F$26/12),0),"")</f>
        <v>0</v>
      </c>
      <c r="J340" s="27">
        <f>IFERROR(IF($B340&lt;&gt;"",$I339*(1+'[1]asv | data'!$B$32/12)-$I339,0),"")</f>
        <v>0</v>
      </c>
      <c r="K340" s="27">
        <f>IFERROR(IF($B340&lt;&gt;"",($I339+$E$2+$J340)-($I339+$E$2+$J340)*(1-'[1]asv | data'!$F$26/12),0),"")</f>
        <v>0</v>
      </c>
      <c r="L340" s="26">
        <f>IFERROR(IF($B340&lt;&gt;"",($L339+$E$2+$M340)*(1-'[1]asv | data'!$F$26/12),0),"")</f>
        <v>0</v>
      </c>
      <c r="M340" s="27">
        <f>IFERROR(IF($B340&lt;&gt;"",$L339*(1+'[1]asv | data'!$B$34/12)-$L339,0),"")</f>
        <v>0</v>
      </c>
      <c r="N340" s="27">
        <f>IFERROR(IF($B340&lt;&gt;"",($L339+$E$2+$M340)-($L339+$E$2+$M340)*(1-'[1]asv | data'!$F$26/12),0),"")</f>
        <v>0</v>
      </c>
      <c r="O340" s="26" t="str">
        <f>IFERROR(IF(B340&lt;&gt;"",IF(Q339&gt;=$I$2,+O339+P340,+O339+'[1]asv | data'!$F$21+P340),""),"")</f>
        <v/>
      </c>
      <c r="P340" s="27" t="str">
        <f>IFERROR(IF($B340&lt;&gt;"",IF(Q340&gt;=$I$2,O339*(1+'[1]asv | simul'!$B$18/12)-O339,$O339*(1+'[1]asv | simul'!$B$18/12)-$O339),""),"")</f>
        <v/>
      </c>
      <c r="Q340" s="27">
        <f>IFERROR(IF(Q339+'[1]asv | data'!$F$21&gt;=$I$2,$I$2,+Q339+'[1]asv | data'!$F$21),"")</f>
        <v>22950</v>
      </c>
    </row>
    <row r="341" spans="2:17" ht="21" customHeight="1" x14ac:dyDescent="0.35">
      <c r="B341" s="36"/>
      <c r="C341" s="26">
        <f>IFERROR(IF($B341&lt;&gt;"",($C340+$E$2+$D341)*(1-'[1]asv | data'!$F$26/12),0),"")</f>
        <v>0</v>
      </c>
      <c r="D341" s="27">
        <f>IFERROR(IF($B341&lt;&gt;"",$C340*(1+'[1]asv | data'!$F$22/12)-$C340,0),"")</f>
        <v>0</v>
      </c>
      <c r="E341" s="27">
        <f>IFERROR(IF($B341&lt;&gt;"",($C340+$E$2+$D341)-($C340+$E$2+$D341)*(1-'[1]asv | data'!$F$26/12),0),"")</f>
        <v>0</v>
      </c>
      <c r="F341" s="26">
        <f>IFERROR(IF($B341&lt;&gt;"",($F340+$E$2+$G341)*(1-'[1]asv | data'!$F$26/12),0),"")</f>
        <v>0</v>
      </c>
      <c r="G341" s="27">
        <f>IFERROR(IF($B341&lt;&gt;"",$F340*(1+'[1]asv | data'!$B$30/12)-$F340,0),"")</f>
        <v>0</v>
      </c>
      <c r="H341" s="27">
        <f>IFERROR(IF($B341&lt;&gt;"",($F340+$E$2+$G341)-($F340+$E$2+$G341)*(1-'[1]asv | data'!$F$26/12),0),"")</f>
        <v>0</v>
      </c>
      <c r="I341" s="26">
        <f>IFERROR(IF($B341&lt;&gt;"",($I340+$E$2+$J341)*(1-'[1]asv | data'!$F$26/12),0),"")</f>
        <v>0</v>
      </c>
      <c r="J341" s="27">
        <f>IFERROR(IF($B341&lt;&gt;"",$I340*(1+'[1]asv | data'!$B$32/12)-$I340,0),"")</f>
        <v>0</v>
      </c>
      <c r="K341" s="27">
        <f>IFERROR(IF($B341&lt;&gt;"",($I340+$E$2+$J341)-($I340+$E$2+$J341)*(1-'[1]asv | data'!$F$26/12),0),"")</f>
        <v>0</v>
      </c>
      <c r="L341" s="26">
        <f>IFERROR(IF($B341&lt;&gt;"",($L340+$E$2+$M341)*(1-'[1]asv | data'!$F$26/12),0),"")</f>
        <v>0</v>
      </c>
      <c r="M341" s="27">
        <f>IFERROR(IF($B341&lt;&gt;"",$L340*(1+'[1]asv | data'!$B$34/12)-$L340,0),"")</f>
        <v>0</v>
      </c>
      <c r="N341" s="27">
        <f>IFERROR(IF($B341&lt;&gt;"",($L340+$E$2+$M341)-($L340+$E$2+$M341)*(1-'[1]asv | data'!$F$26/12),0),"")</f>
        <v>0</v>
      </c>
      <c r="O341" s="26" t="str">
        <f>IFERROR(IF(B341&lt;&gt;"",IF(Q340&gt;=$I$2,+O340+P341,+O340+'[1]asv | data'!$F$21+P341),""),"")</f>
        <v/>
      </c>
      <c r="P341" s="27" t="str">
        <f>IFERROR(IF($B341&lt;&gt;"",IF(Q341&gt;=$I$2,O340*(1+'[1]asv | simul'!$B$18/12)-O340,$O340*(1+'[1]asv | simul'!$B$18/12)-$O340),""),"")</f>
        <v/>
      </c>
      <c r="Q341" s="27">
        <f>IFERROR(IF(Q340+'[1]asv | data'!$F$21&gt;=$I$2,$I$2,+Q340+'[1]asv | data'!$F$21),"")</f>
        <v>22950</v>
      </c>
    </row>
    <row r="342" spans="2:17" ht="21" customHeight="1" x14ac:dyDescent="0.35">
      <c r="B342" s="36"/>
      <c r="C342" s="26">
        <f>IFERROR(IF($B342&lt;&gt;"",($C341+$E$2+$D342)*(1-'[1]asv | data'!$F$26/12),0),"")</f>
        <v>0</v>
      </c>
      <c r="D342" s="27">
        <f>IFERROR(IF($B342&lt;&gt;"",$C341*(1+'[1]asv | data'!$F$22/12)-$C341,0),"")</f>
        <v>0</v>
      </c>
      <c r="E342" s="27">
        <f>IFERROR(IF($B342&lt;&gt;"",($C341+$E$2+$D342)-($C341+$E$2+$D342)*(1-'[1]asv | data'!$F$26/12),0),"")</f>
        <v>0</v>
      </c>
      <c r="F342" s="26">
        <f>IFERROR(IF($B342&lt;&gt;"",($F341+$E$2+$G342)*(1-'[1]asv | data'!$F$26/12),0),"")</f>
        <v>0</v>
      </c>
      <c r="G342" s="27">
        <f>IFERROR(IF($B342&lt;&gt;"",$F341*(1+'[1]asv | data'!$B$30/12)-$F341,0),"")</f>
        <v>0</v>
      </c>
      <c r="H342" s="27">
        <f>IFERROR(IF($B342&lt;&gt;"",($F341+$E$2+$G342)-($F341+$E$2+$G342)*(1-'[1]asv | data'!$F$26/12),0),"")</f>
        <v>0</v>
      </c>
      <c r="I342" s="26">
        <f>IFERROR(IF($B342&lt;&gt;"",($I341+$E$2+$J342)*(1-'[1]asv | data'!$F$26/12),0),"")</f>
        <v>0</v>
      </c>
      <c r="J342" s="27">
        <f>IFERROR(IF($B342&lt;&gt;"",$I341*(1+'[1]asv | data'!$B$32/12)-$I341,0),"")</f>
        <v>0</v>
      </c>
      <c r="K342" s="27">
        <f>IFERROR(IF($B342&lt;&gt;"",($I341+$E$2+$J342)-($I341+$E$2+$J342)*(1-'[1]asv | data'!$F$26/12),0),"")</f>
        <v>0</v>
      </c>
      <c r="L342" s="26">
        <f>IFERROR(IF($B342&lt;&gt;"",($L341+$E$2+$M342)*(1-'[1]asv | data'!$F$26/12),0),"")</f>
        <v>0</v>
      </c>
      <c r="M342" s="27">
        <f>IFERROR(IF($B342&lt;&gt;"",$L341*(1+'[1]asv | data'!$B$34/12)-$L341,0),"")</f>
        <v>0</v>
      </c>
      <c r="N342" s="27">
        <f>IFERROR(IF($B342&lt;&gt;"",($L341+$E$2+$M342)-($L341+$E$2+$M342)*(1-'[1]asv | data'!$F$26/12),0),"")</f>
        <v>0</v>
      </c>
      <c r="O342" s="26" t="str">
        <f>IFERROR(IF(B342&lt;&gt;"",IF(Q341&gt;=$I$2,+O341+P342,+O341+'[1]asv | data'!$F$21+P342),""),"")</f>
        <v/>
      </c>
      <c r="P342" s="27" t="str">
        <f>IFERROR(IF($B342&lt;&gt;"",IF(Q342&gt;=$I$2,O341*(1+'[1]asv | simul'!$B$18/12)-O341,$O341*(1+'[1]asv | simul'!$B$18/12)-$O341),""),"")</f>
        <v/>
      </c>
      <c r="Q342" s="27">
        <f>IFERROR(IF(Q341+'[1]asv | data'!$F$21&gt;=$I$2,$I$2,+Q341+'[1]asv | data'!$F$21),"")</f>
        <v>22950</v>
      </c>
    </row>
    <row r="343" spans="2:17" ht="21" customHeight="1" x14ac:dyDescent="0.35">
      <c r="B343" s="36"/>
      <c r="C343" s="26">
        <f>IFERROR(IF($B343&lt;&gt;"",($C342+$E$2+$D343)*(1-'[1]asv | data'!$F$26/12),0),"")</f>
        <v>0</v>
      </c>
      <c r="D343" s="27">
        <f>IFERROR(IF($B343&lt;&gt;"",$C342*(1+'[1]asv | data'!$F$22/12)-$C342,0),"")</f>
        <v>0</v>
      </c>
      <c r="E343" s="27">
        <f>IFERROR(IF($B343&lt;&gt;"",($C342+$E$2+$D343)-($C342+$E$2+$D343)*(1-'[1]asv | data'!$F$26/12),0),"")</f>
        <v>0</v>
      </c>
      <c r="F343" s="26">
        <f>IFERROR(IF($B343&lt;&gt;"",($F342+$E$2+$G343)*(1-'[1]asv | data'!$F$26/12),0),"")</f>
        <v>0</v>
      </c>
      <c r="G343" s="27">
        <f>IFERROR(IF($B343&lt;&gt;"",$F342*(1+'[1]asv | data'!$B$30/12)-$F342,0),"")</f>
        <v>0</v>
      </c>
      <c r="H343" s="27">
        <f>IFERROR(IF($B343&lt;&gt;"",($F342+$E$2+$G343)-($F342+$E$2+$G343)*(1-'[1]asv | data'!$F$26/12),0),"")</f>
        <v>0</v>
      </c>
      <c r="I343" s="26">
        <f>IFERROR(IF($B343&lt;&gt;"",($I342+$E$2+$J343)*(1-'[1]asv | data'!$F$26/12),0),"")</f>
        <v>0</v>
      </c>
      <c r="J343" s="27">
        <f>IFERROR(IF($B343&lt;&gt;"",$I342*(1+'[1]asv | data'!$B$32/12)-$I342,0),"")</f>
        <v>0</v>
      </c>
      <c r="K343" s="27">
        <f>IFERROR(IF($B343&lt;&gt;"",($I342+$E$2+$J343)-($I342+$E$2+$J343)*(1-'[1]asv | data'!$F$26/12),0),"")</f>
        <v>0</v>
      </c>
      <c r="L343" s="26">
        <f>IFERROR(IF($B343&lt;&gt;"",($L342+$E$2+$M343)*(1-'[1]asv | data'!$F$26/12),0),"")</f>
        <v>0</v>
      </c>
      <c r="M343" s="27">
        <f>IFERROR(IF($B343&lt;&gt;"",$L342*(1+'[1]asv | data'!$B$34/12)-$L342,0),"")</f>
        <v>0</v>
      </c>
      <c r="N343" s="27">
        <f>IFERROR(IF($B343&lt;&gt;"",($L342+$E$2+$M343)-($L342+$E$2+$M343)*(1-'[1]asv | data'!$F$26/12),0),"")</f>
        <v>0</v>
      </c>
      <c r="O343" s="26" t="str">
        <f>IFERROR(IF(B343&lt;&gt;"",IF(Q342&gt;=$I$2,+O342+P343,+O342+'[1]asv | data'!$F$21+P343),""),"")</f>
        <v/>
      </c>
      <c r="P343" s="27" t="str">
        <f>IFERROR(IF($B343&lt;&gt;"",IF(Q343&gt;=$I$2,O342*(1+'[1]asv | simul'!$B$18/12)-O342,$O342*(1+'[1]asv | simul'!$B$18/12)-$O342),""),"")</f>
        <v/>
      </c>
      <c r="Q343" s="27">
        <f>IFERROR(IF(Q342+'[1]asv | data'!$F$21&gt;=$I$2,$I$2,+Q342+'[1]asv | data'!$F$21),"")</f>
        <v>22950</v>
      </c>
    </row>
    <row r="344" spans="2:17" ht="21" customHeight="1" x14ac:dyDescent="0.35">
      <c r="B344" s="36"/>
      <c r="C344" s="26">
        <f>IFERROR(IF($B344&lt;&gt;"",($C343+$E$2+$D344)*(1-'[1]asv | data'!$F$26/12),0),"")</f>
        <v>0</v>
      </c>
      <c r="D344" s="27">
        <f>IFERROR(IF($B344&lt;&gt;"",$C343*(1+'[1]asv | data'!$F$22/12)-$C343,0),"")</f>
        <v>0</v>
      </c>
      <c r="E344" s="27">
        <f>IFERROR(IF($B344&lt;&gt;"",($C343+$E$2+$D344)-($C343+$E$2+$D344)*(1-'[1]asv | data'!$F$26/12),0),"")</f>
        <v>0</v>
      </c>
      <c r="F344" s="26">
        <f>IFERROR(IF($B344&lt;&gt;"",($F343+$E$2+$G344)*(1-'[1]asv | data'!$F$26/12),0),"")</f>
        <v>0</v>
      </c>
      <c r="G344" s="27">
        <f>IFERROR(IF($B344&lt;&gt;"",$F343*(1+'[1]asv | data'!$B$30/12)-$F343,0),"")</f>
        <v>0</v>
      </c>
      <c r="H344" s="27">
        <f>IFERROR(IF($B344&lt;&gt;"",($F343+$E$2+$G344)-($F343+$E$2+$G344)*(1-'[1]asv | data'!$F$26/12),0),"")</f>
        <v>0</v>
      </c>
      <c r="I344" s="26">
        <f>IFERROR(IF($B344&lt;&gt;"",($I343+$E$2+$J344)*(1-'[1]asv | data'!$F$26/12),0),"")</f>
        <v>0</v>
      </c>
      <c r="J344" s="27">
        <f>IFERROR(IF($B344&lt;&gt;"",$I343*(1+'[1]asv | data'!$B$32/12)-$I343,0),"")</f>
        <v>0</v>
      </c>
      <c r="K344" s="27">
        <f>IFERROR(IF($B344&lt;&gt;"",($I343+$E$2+$J344)-($I343+$E$2+$J344)*(1-'[1]asv | data'!$F$26/12),0),"")</f>
        <v>0</v>
      </c>
      <c r="L344" s="26">
        <f>IFERROR(IF($B344&lt;&gt;"",($L343+$E$2+$M344)*(1-'[1]asv | data'!$F$26/12),0),"")</f>
        <v>0</v>
      </c>
      <c r="M344" s="27">
        <f>IFERROR(IF($B344&lt;&gt;"",$L343*(1+'[1]asv | data'!$B$34/12)-$L343,0),"")</f>
        <v>0</v>
      </c>
      <c r="N344" s="27">
        <f>IFERROR(IF($B344&lt;&gt;"",($L343+$E$2+$M344)-($L343+$E$2+$M344)*(1-'[1]asv | data'!$F$26/12),0),"")</f>
        <v>0</v>
      </c>
      <c r="O344" s="26" t="str">
        <f>IFERROR(IF(B344&lt;&gt;"",IF(Q343&gt;=$I$2,+O343+P344,+O343+'[1]asv | data'!$F$21+P344),""),"")</f>
        <v/>
      </c>
      <c r="P344" s="27" t="str">
        <f>IFERROR(IF($B344&lt;&gt;"",IF(Q344&gt;=$I$2,O343*(1+'[1]asv | simul'!$B$18/12)-O343,$O343*(1+'[1]asv | simul'!$B$18/12)-$O343),""),"")</f>
        <v/>
      </c>
      <c r="Q344" s="27">
        <f>IFERROR(IF(Q343+'[1]asv | data'!$F$21&gt;=$I$2,$I$2,+Q343+'[1]asv | data'!$F$21),"")</f>
        <v>22950</v>
      </c>
    </row>
    <row r="345" spans="2:17" ht="21" customHeight="1" x14ac:dyDescent="0.35">
      <c r="B345" s="36"/>
      <c r="C345" s="26">
        <f>IFERROR(IF($B345&lt;&gt;"",($C344+$E$2+$D345)*(1-'[1]asv | data'!$F$26/12),0),"")</f>
        <v>0</v>
      </c>
      <c r="D345" s="27">
        <f>IFERROR(IF($B345&lt;&gt;"",$C344*(1+'[1]asv | data'!$F$22/12)-$C344,0),"")</f>
        <v>0</v>
      </c>
      <c r="E345" s="27">
        <f>IFERROR(IF($B345&lt;&gt;"",($C344+$E$2+$D345)-($C344+$E$2+$D345)*(1-'[1]asv | data'!$F$26/12),0),"")</f>
        <v>0</v>
      </c>
      <c r="F345" s="26">
        <f>IFERROR(IF($B345&lt;&gt;"",($F344+$E$2+$G345)*(1-'[1]asv | data'!$F$26/12),0),"")</f>
        <v>0</v>
      </c>
      <c r="G345" s="27">
        <f>IFERROR(IF($B345&lt;&gt;"",$F344*(1+'[1]asv | data'!$B$30/12)-$F344,0),"")</f>
        <v>0</v>
      </c>
      <c r="H345" s="27">
        <f>IFERROR(IF($B345&lt;&gt;"",($F344+$E$2+$G345)-($F344+$E$2+$G345)*(1-'[1]asv | data'!$F$26/12),0),"")</f>
        <v>0</v>
      </c>
      <c r="I345" s="26">
        <f>IFERROR(IF($B345&lt;&gt;"",($I344+$E$2+$J345)*(1-'[1]asv | data'!$F$26/12),0),"")</f>
        <v>0</v>
      </c>
      <c r="J345" s="27">
        <f>IFERROR(IF($B345&lt;&gt;"",$I344*(1+'[1]asv | data'!$B$32/12)-$I344,0),"")</f>
        <v>0</v>
      </c>
      <c r="K345" s="27">
        <f>IFERROR(IF($B345&lt;&gt;"",($I344+$E$2+$J345)-($I344+$E$2+$J345)*(1-'[1]asv | data'!$F$26/12),0),"")</f>
        <v>0</v>
      </c>
      <c r="L345" s="26">
        <f>IFERROR(IF($B345&lt;&gt;"",($L344+$E$2+$M345)*(1-'[1]asv | data'!$F$26/12),0),"")</f>
        <v>0</v>
      </c>
      <c r="M345" s="27">
        <f>IFERROR(IF($B345&lt;&gt;"",$L344*(1+'[1]asv | data'!$B$34/12)-$L344,0),"")</f>
        <v>0</v>
      </c>
      <c r="N345" s="27">
        <f>IFERROR(IF($B345&lt;&gt;"",($L344+$E$2+$M345)-($L344+$E$2+$M345)*(1-'[1]asv | data'!$F$26/12),0),"")</f>
        <v>0</v>
      </c>
      <c r="O345" s="26" t="str">
        <f>IFERROR(IF(B345&lt;&gt;"",IF(Q344&gt;=$I$2,+O344+P345,+O344+'[1]asv | data'!$F$21+P345),""),"")</f>
        <v/>
      </c>
      <c r="P345" s="27" t="str">
        <f>IFERROR(IF($B345&lt;&gt;"",IF(Q345&gt;=$I$2,O344*(1+'[1]asv | simul'!$B$18/12)-O344,$O344*(1+'[1]asv | simul'!$B$18/12)-$O344),""),"")</f>
        <v/>
      </c>
      <c r="Q345" s="27">
        <f>IFERROR(IF(Q344+'[1]asv | data'!$F$21&gt;=$I$2,$I$2,+Q344+'[1]asv | data'!$F$21),"")</f>
        <v>22950</v>
      </c>
    </row>
    <row r="346" spans="2:17" ht="21" customHeight="1" x14ac:dyDescent="0.35">
      <c r="B346" s="36"/>
      <c r="C346" s="26">
        <f>IFERROR(IF($B346&lt;&gt;"",($C345+$E$2+$D346)*(1-'[1]asv | data'!$F$26/12),0),"")</f>
        <v>0</v>
      </c>
      <c r="D346" s="27">
        <f>IFERROR(IF($B346&lt;&gt;"",$C345*(1+'[1]asv | data'!$F$22/12)-$C345,0),"")</f>
        <v>0</v>
      </c>
      <c r="E346" s="27">
        <f>IFERROR(IF($B346&lt;&gt;"",($C345+$E$2+$D346)-($C345+$E$2+$D346)*(1-'[1]asv | data'!$F$26/12),0),"")</f>
        <v>0</v>
      </c>
      <c r="F346" s="26">
        <f>IFERROR(IF($B346&lt;&gt;"",($F345+$E$2+$G346)*(1-'[1]asv | data'!$F$26/12),0),"")</f>
        <v>0</v>
      </c>
      <c r="G346" s="27">
        <f>IFERROR(IF($B346&lt;&gt;"",$F345*(1+'[1]asv | data'!$B$30/12)-$F345,0),"")</f>
        <v>0</v>
      </c>
      <c r="H346" s="27">
        <f>IFERROR(IF($B346&lt;&gt;"",($F345+$E$2+$G346)-($F345+$E$2+$G346)*(1-'[1]asv | data'!$F$26/12),0),"")</f>
        <v>0</v>
      </c>
      <c r="I346" s="26">
        <f>IFERROR(IF($B346&lt;&gt;"",($I345+$E$2+$J346)*(1-'[1]asv | data'!$F$26/12),0),"")</f>
        <v>0</v>
      </c>
      <c r="J346" s="27">
        <f>IFERROR(IF($B346&lt;&gt;"",$I345*(1+'[1]asv | data'!$B$32/12)-$I345,0),"")</f>
        <v>0</v>
      </c>
      <c r="K346" s="27">
        <f>IFERROR(IF($B346&lt;&gt;"",($I345+$E$2+$J346)-($I345+$E$2+$J346)*(1-'[1]asv | data'!$F$26/12),0),"")</f>
        <v>0</v>
      </c>
      <c r="L346" s="26">
        <f>IFERROR(IF($B346&lt;&gt;"",($L345+$E$2+$M346)*(1-'[1]asv | data'!$F$26/12),0),"")</f>
        <v>0</v>
      </c>
      <c r="M346" s="27">
        <f>IFERROR(IF($B346&lt;&gt;"",$L345*(1+'[1]asv | data'!$B$34/12)-$L345,0),"")</f>
        <v>0</v>
      </c>
      <c r="N346" s="27">
        <f>IFERROR(IF($B346&lt;&gt;"",($L345+$E$2+$M346)-($L345+$E$2+$M346)*(1-'[1]asv | data'!$F$26/12),0),"")</f>
        <v>0</v>
      </c>
      <c r="O346" s="26" t="str">
        <f>IFERROR(IF(B346&lt;&gt;"",IF(Q345&gt;=$I$2,+O345+P346,+O345+'[1]asv | data'!$F$21+P346),""),"")</f>
        <v/>
      </c>
      <c r="P346" s="27" t="str">
        <f>IFERROR(IF($B346&lt;&gt;"",IF(Q346&gt;=$I$2,O345*(1+'[1]asv | simul'!$B$18/12)-O345,$O345*(1+'[1]asv | simul'!$B$18/12)-$O345),""),"")</f>
        <v/>
      </c>
      <c r="Q346" s="27">
        <f>IFERROR(IF(Q345+'[1]asv | data'!$F$21&gt;=$I$2,$I$2,+Q345+'[1]asv | data'!$F$21),"")</f>
        <v>22950</v>
      </c>
    </row>
    <row r="347" spans="2:17" ht="21" customHeight="1" x14ac:dyDescent="0.35">
      <c r="B347" s="36"/>
      <c r="C347" s="26">
        <f>IFERROR(IF($B347&lt;&gt;"",($C346+$E$2+$D347)*(1-'[1]asv | data'!$F$26/12),0),"")</f>
        <v>0</v>
      </c>
      <c r="D347" s="27">
        <f>IFERROR(IF($B347&lt;&gt;"",$C346*(1+'[1]asv | data'!$F$22/12)-$C346,0),"")</f>
        <v>0</v>
      </c>
      <c r="E347" s="27">
        <f>IFERROR(IF($B347&lt;&gt;"",($C346+$E$2+$D347)-($C346+$E$2+$D347)*(1-'[1]asv | data'!$F$26/12),0),"")</f>
        <v>0</v>
      </c>
      <c r="F347" s="26">
        <f>IFERROR(IF($B347&lt;&gt;"",($F346+$E$2+$G347)*(1-'[1]asv | data'!$F$26/12),0),"")</f>
        <v>0</v>
      </c>
      <c r="G347" s="27">
        <f>IFERROR(IF($B347&lt;&gt;"",$F346*(1+'[1]asv | data'!$B$30/12)-$F346,0),"")</f>
        <v>0</v>
      </c>
      <c r="H347" s="27">
        <f>IFERROR(IF($B347&lt;&gt;"",($F346+$E$2+$G347)-($F346+$E$2+$G347)*(1-'[1]asv | data'!$F$26/12),0),"")</f>
        <v>0</v>
      </c>
      <c r="I347" s="26">
        <f>IFERROR(IF($B347&lt;&gt;"",($I346+$E$2+$J347)*(1-'[1]asv | data'!$F$26/12),0),"")</f>
        <v>0</v>
      </c>
      <c r="J347" s="27">
        <f>IFERROR(IF($B347&lt;&gt;"",$I346*(1+'[1]asv | data'!$B$32/12)-$I346,0),"")</f>
        <v>0</v>
      </c>
      <c r="K347" s="27">
        <f>IFERROR(IF($B347&lt;&gt;"",($I346+$E$2+$J347)-($I346+$E$2+$J347)*(1-'[1]asv | data'!$F$26/12),0),"")</f>
        <v>0</v>
      </c>
      <c r="L347" s="26">
        <f>IFERROR(IF($B347&lt;&gt;"",($L346+$E$2+$M347)*(1-'[1]asv | data'!$F$26/12),0),"")</f>
        <v>0</v>
      </c>
      <c r="M347" s="27">
        <f>IFERROR(IF($B347&lt;&gt;"",$L346*(1+'[1]asv | data'!$B$34/12)-$L346,0),"")</f>
        <v>0</v>
      </c>
      <c r="N347" s="27">
        <f>IFERROR(IF($B347&lt;&gt;"",($L346+$E$2+$M347)-($L346+$E$2+$M347)*(1-'[1]asv | data'!$F$26/12),0),"")</f>
        <v>0</v>
      </c>
      <c r="O347" s="26" t="str">
        <f>IFERROR(IF(B347&lt;&gt;"",IF(Q346&gt;=$I$2,+O346+P347,+O346+'[1]asv | data'!$F$21+P347),""),"")</f>
        <v/>
      </c>
      <c r="P347" s="27" t="str">
        <f>IFERROR(IF($B347&lt;&gt;"",IF(Q347&gt;=$I$2,O346*(1+'[1]asv | simul'!$B$18/12)-O346,$O346*(1+'[1]asv | simul'!$B$18/12)-$O346),""),"")</f>
        <v/>
      </c>
      <c r="Q347" s="27">
        <f>IFERROR(IF(Q346+'[1]asv | data'!$F$21&gt;=$I$2,$I$2,+Q346+'[1]asv | data'!$F$21),"")</f>
        <v>22950</v>
      </c>
    </row>
    <row r="348" spans="2:17" ht="21" customHeight="1" x14ac:dyDescent="0.35">
      <c r="B348" s="36"/>
      <c r="C348" s="26">
        <f>IFERROR(IF($B348&lt;&gt;"",($C347+$E$2+$D348)*(1-'[1]asv | data'!$F$26/12),0),"")</f>
        <v>0</v>
      </c>
      <c r="D348" s="27">
        <f>IFERROR(IF($B348&lt;&gt;"",$C347*(1+'[1]asv | data'!$F$22/12)-$C347,0),"")</f>
        <v>0</v>
      </c>
      <c r="E348" s="27">
        <f>IFERROR(IF($B348&lt;&gt;"",($C347+$E$2+$D348)-($C347+$E$2+$D348)*(1-'[1]asv | data'!$F$26/12),0),"")</f>
        <v>0</v>
      </c>
      <c r="F348" s="26">
        <f>IFERROR(IF($B348&lt;&gt;"",($F347+$E$2+$G348)*(1-'[1]asv | data'!$F$26/12),0),"")</f>
        <v>0</v>
      </c>
      <c r="G348" s="27">
        <f>IFERROR(IF($B348&lt;&gt;"",$F347*(1+'[1]asv | data'!$B$30/12)-$F347,0),"")</f>
        <v>0</v>
      </c>
      <c r="H348" s="27">
        <f>IFERROR(IF($B348&lt;&gt;"",($F347+$E$2+$G348)-($F347+$E$2+$G348)*(1-'[1]asv | data'!$F$26/12),0),"")</f>
        <v>0</v>
      </c>
      <c r="I348" s="26">
        <f>IFERROR(IF($B348&lt;&gt;"",($I347+$E$2+$J348)*(1-'[1]asv | data'!$F$26/12),0),"")</f>
        <v>0</v>
      </c>
      <c r="J348" s="27">
        <f>IFERROR(IF($B348&lt;&gt;"",$I347*(1+'[1]asv | data'!$B$32/12)-$I347,0),"")</f>
        <v>0</v>
      </c>
      <c r="K348" s="27">
        <f>IFERROR(IF($B348&lt;&gt;"",($I347+$E$2+$J348)-($I347+$E$2+$J348)*(1-'[1]asv | data'!$F$26/12),0),"")</f>
        <v>0</v>
      </c>
      <c r="L348" s="26">
        <f>IFERROR(IF($B348&lt;&gt;"",($L347+$E$2+$M348)*(1-'[1]asv | data'!$F$26/12),0),"")</f>
        <v>0</v>
      </c>
      <c r="M348" s="27">
        <f>IFERROR(IF($B348&lt;&gt;"",$L347*(1+'[1]asv | data'!$B$34/12)-$L347,0),"")</f>
        <v>0</v>
      </c>
      <c r="N348" s="27">
        <f>IFERROR(IF($B348&lt;&gt;"",($L347+$E$2+$M348)-($L347+$E$2+$M348)*(1-'[1]asv | data'!$F$26/12),0),"")</f>
        <v>0</v>
      </c>
      <c r="O348" s="26" t="str">
        <f>IFERROR(IF(B348&lt;&gt;"",IF(Q347&gt;=$I$2,+O347+P348,+O347+'[1]asv | data'!$F$21+P348),""),"")</f>
        <v/>
      </c>
      <c r="P348" s="27" t="str">
        <f>IFERROR(IF($B348&lt;&gt;"",IF(Q348&gt;=$I$2,O347*(1+'[1]asv | simul'!$B$18/12)-O347,$O347*(1+'[1]asv | simul'!$B$18/12)-$O347),""),"")</f>
        <v/>
      </c>
      <c r="Q348" s="27">
        <f>IFERROR(IF(Q347+'[1]asv | data'!$F$21&gt;=$I$2,$I$2,+Q347+'[1]asv | data'!$F$21),"")</f>
        <v>22950</v>
      </c>
    </row>
    <row r="349" spans="2:17" ht="21" customHeight="1" x14ac:dyDescent="0.35">
      <c r="B349" s="36"/>
      <c r="C349" s="26">
        <f>IFERROR(IF($B349&lt;&gt;"",($C348+$E$2+$D349)*(1-'[1]asv | data'!$F$26/12),0),"")</f>
        <v>0</v>
      </c>
      <c r="D349" s="27">
        <f>IFERROR(IF($B349&lt;&gt;"",$C348*(1+'[1]asv | data'!$F$22/12)-$C348,0),"")</f>
        <v>0</v>
      </c>
      <c r="E349" s="27">
        <f>IFERROR(IF($B349&lt;&gt;"",($C348+$E$2+$D349)-($C348+$E$2+$D349)*(1-'[1]asv | data'!$F$26/12),0),"")</f>
        <v>0</v>
      </c>
      <c r="F349" s="26">
        <f>IFERROR(IF($B349&lt;&gt;"",($F348+$E$2+$G349)*(1-'[1]asv | data'!$F$26/12),0),"")</f>
        <v>0</v>
      </c>
      <c r="G349" s="27">
        <f>IFERROR(IF($B349&lt;&gt;"",$F348*(1+'[1]asv | data'!$B$30/12)-$F348,0),"")</f>
        <v>0</v>
      </c>
      <c r="H349" s="27">
        <f>IFERROR(IF($B349&lt;&gt;"",($F348+$E$2+$G349)-($F348+$E$2+$G349)*(1-'[1]asv | data'!$F$26/12),0),"")</f>
        <v>0</v>
      </c>
      <c r="I349" s="26">
        <f>IFERROR(IF($B349&lt;&gt;"",($I348+$E$2+$J349)*(1-'[1]asv | data'!$F$26/12),0),"")</f>
        <v>0</v>
      </c>
      <c r="J349" s="27">
        <f>IFERROR(IF($B349&lt;&gt;"",$I348*(1+'[1]asv | data'!$B$32/12)-$I348,0),"")</f>
        <v>0</v>
      </c>
      <c r="K349" s="27">
        <f>IFERROR(IF($B349&lt;&gt;"",($I348+$E$2+$J349)-($I348+$E$2+$J349)*(1-'[1]asv | data'!$F$26/12),0),"")</f>
        <v>0</v>
      </c>
      <c r="L349" s="26">
        <f>IFERROR(IF($B349&lt;&gt;"",($L348+$E$2+$M349)*(1-'[1]asv | data'!$F$26/12),0),"")</f>
        <v>0</v>
      </c>
      <c r="M349" s="27">
        <f>IFERROR(IF($B349&lt;&gt;"",$L348*(1+'[1]asv | data'!$B$34/12)-$L348,0),"")</f>
        <v>0</v>
      </c>
      <c r="N349" s="27">
        <f>IFERROR(IF($B349&lt;&gt;"",($L348+$E$2+$M349)-($L348+$E$2+$M349)*(1-'[1]asv | data'!$F$26/12),0),"")</f>
        <v>0</v>
      </c>
      <c r="O349" s="26" t="str">
        <f>IFERROR(IF(B349&lt;&gt;"",IF(Q348&gt;=$I$2,+O348+P349,+O348+'[1]asv | data'!$F$21+P349),""),"")</f>
        <v/>
      </c>
      <c r="P349" s="27" t="str">
        <f>IFERROR(IF($B349&lt;&gt;"",IF(Q349&gt;=$I$2,O348*(1+'[1]asv | simul'!$B$18/12)-O348,$O348*(1+'[1]asv | simul'!$B$18/12)-$O348),""),"")</f>
        <v/>
      </c>
      <c r="Q349" s="27">
        <f>IFERROR(IF(Q348+'[1]asv | data'!$F$21&gt;=$I$2,$I$2,+Q348+'[1]asv | data'!$F$21),"")</f>
        <v>22950</v>
      </c>
    </row>
    <row r="350" spans="2:17" ht="21" customHeight="1" x14ac:dyDescent="0.35">
      <c r="B350" s="36"/>
      <c r="C350" s="26">
        <f>IFERROR(IF($B350&lt;&gt;"",($C349+$E$2+$D350)*(1-'[1]asv | data'!$F$26/12),0),"")</f>
        <v>0</v>
      </c>
      <c r="D350" s="27">
        <f>IFERROR(IF($B350&lt;&gt;"",$C349*(1+'[1]asv | data'!$F$22/12)-$C349,0),"")</f>
        <v>0</v>
      </c>
      <c r="E350" s="27">
        <f>IFERROR(IF($B350&lt;&gt;"",($C349+$E$2+$D350)-($C349+$E$2+$D350)*(1-'[1]asv | data'!$F$26/12),0),"")</f>
        <v>0</v>
      </c>
      <c r="F350" s="26">
        <f>IFERROR(IF($B350&lt;&gt;"",($F349+$E$2+$G350)*(1-'[1]asv | data'!$F$26/12),0),"")</f>
        <v>0</v>
      </c>
      <c r="G350" s="27">
        <f>IFERROR(IF($B350&lt;&gt;"",$F349*(1+'[1]asv | data'!$B$30/12)-$F349,0),"")</f>
        <v>0</v>
      </c>
      <c r="H350" s="27">
        <f>IFERROR(IF($B350&lt;&gt;"",($F349+$E$2+$G350)-($F349+$E$2+$G350)*(1-'[1]asv | data'!$F$26/12),0),"")</f>
        <v>0</v>
      </c>
      <c r="I350" s="26">
        <f>IFERROR(IF($B350&lt;&gt;"",($I349+$E$2+$J350)*(1-'[1]asv | data'!$F$26/12),0),"")</f>
        <v>0</v>
      </c>
      <c r="J350" s="27">
        <f>IFERROR(IF($B350&lt;&gt;"",$I349*(1+'[1]asv | data'!$B$32/12)-$I349,0),"")</f>
        <v>0</v>
      </c>
      <c r="K350" s="27">
        <f>IFERROR(IF($B350&lt;&gt;"",($I349+$E$2+$J350)-($I349+$E$2+$J350)*(1-'[1]asv | data'!$F$26/12),0),"")</f>
        <v>0</v>
      </c>
      <c r="L350" s="26">
        <f>IFERROR(IF($B350&lt;&gt;"",($L349+$E$2+$M350)*(1-'[1]asv | data'!$F$26/12),0),"")</f>
        <v>0</v>
      </c>
      <c r="M350" s="27">
        <f>IFERROR(IF($B350&lt;&gt;"",$L349*(1+'[1]asv | data'!$B$34/12)-$L349,0),"")</f>
        <v>0</v>
      </c>
      <c r="N350" s="27">
        <f>IFERROR(IF($B350&lt;&gt;"",($L349+$E$2+$M350)-($L349+$E$2+$M350)*(1-'[1]asv | data'!$F$26/12),0),"")</f>
        <v>0</v>
      </c>
      <c r="O350" s="26" t="str">
        <f>IFERROR(IF(B350&lt;&gt;"",IF(Q349&gt;=$I$2,+O349+P350,+O349+'[1]asv | data'!$F$21+P350),""),"")</f>
        <v/>
      </c>
      <c r="P350" s="27" t="str">
        <f>IFERROR(IF($B350&lt;&gt;"",IF(Q350&gt;=$I$2,O349*(1+'[1]asv | simul'!$B$18/12)-O349,$O349*(1+'[1]asv | simul'!$B$18/12)-$O349),""),"")</f>
        <v/>
      </c>
      <c r="Q350" s="27">
        <f>IFERROR(IF(Q349+'[1]asv | data'!$F$21&gt;=$I$2,$I$2,+Q349+'[1]asv | data'!$F$21),"")</f>
        <v>22950</v>
      </c>
    </row>
    <row r="351" spans="2:17" ht="21" customHeight="1" x14ac:dyDescent="0.35">
      <c r="B351" s="36"/>
      <c r="C351" s="26">
        <f>IFERROR(IF($B351&lt;&gt;"",($C350+$E$2+$D351)*(1-'[1]asv | data'!$F$26/12),0),"")</f>
        <v>0</v>
      </c>
      <c r="D351" s="27">
        <f>IFERROR(IF($B351&lt;&gt;"",$C350*(1+'[1]asv | data'!$F$22/12)-$C350,0),"")</f>
        <v>0</v>
      </c>
      <c r="E351" s="27">
        <f>IFERROR(IF($B351&lt;&gt;"",($C350+$E$2+$D351)-($C350+$E$2+$D351)*(1-'[1]asv | data'!$F$26/12),0),"")</f>
        <v>0</v>
      </c>
      <c r="F351" s="26">
        <f>IFERROR(IF($B351&lt;&gt;"",($F350+$E$2+$G351)*(1-'[1]asv | data'!$F$26/12),0),"")</f>
        <v>0</v>
      </c>
      <c r="G351" s="27">
        <f>IFERROR(IF($B351&lt;&gt;"",$F350*(1+'[1]asv | data'!$B$30/12)-$F350,0),"")</f>
        <v>0</v>
      </c>
      <c r="H351" s="27">
        <f>IFERROR(IF($B351&lt;&gt;"",($F350+$E$2+$G351)-($F350+$E$2+$G351)*(1-'[1]asv | data'!$F$26/12),0),"")</f>
        <v>0</v>
      </c>
      <c r="I351" s="26">
        <f>IFERROR(IF($B351&lt;&gt;"",($I350+$E$2+$J351)*(1-'[1]asv | data'!$F$26/12),0),"")</f>
        <v>0</v>
      </c>
      <c r="J351" s="27">
        <f>IFERROR(IF($B351&lt;&gt;"",$I350*(1+'[1]asv | data'!$B$32/12)-$I350,0),"")</f>
        <v>0</v>
      </c>
      <c r="K351" s="27">
        <f>IFERROR(IF($B351&lt;&gt;"",($I350+$E$2+$J351)-($I350+$E$2+$J351)*(1-'[1]asv | data'!$F$26/12),0),"")</f>
        <v>0</v>
      </c>
      <c r="L351" s="26">
        <f>IFERROR(IF($B351&lt;&gt;"",($L350+$E$2+$M351)*(1-'[1]asv | data'!$F$26/12),0),"")</f>
        <v>0</v>
      </c>
      <c r="M351" s="27">
        <f>IFERROR(IF($B351&lt;&gt;"",$L350*(1+'[1]asv | data'!$B$34/12)-$L350,0),"")</f>
        <v>0</v>
      </c>
      <c r="N351" s="27">
        <f>IFERROR(IF($B351&lt;&gt;"",($L350+$E$2+$M351)-($L350+$E$2+$M351)*(1-'[1]asv | data'!$F$26/12),0),"")</f>
        <v>0</v>
      </c>
      <c r="O351" s="26" t="str">
        <f>IFERROR(IF(B351&lt;&gt;"",IF(Q350&gt;=$I$2,+O350+P351,+O350+'[1]asv | data'!$F$21+P351),""),"")</f>
        <v/>
      </c>
      <c r="P351" s="27" t="str">
        <f>IFERROR(IF($B351&lt;&gt;"",IF(Q351&gt;=$I$2,O350*(1+'[1]asv | simul'!$B$18/12)-O350,$O350*(1+'[1]asv | simul'!$B$18/12)-$O350),""),"")</f>
        <v/>
      </c>
      <c r="Q351" s="27">
        <f>IFERROR(IF(Q350+'[1]asv | data'!$F$21&gt;=$I$2,$I$2,+Q350+'[1]asv | data'!$F$21),"")</f>
        <v>22950</v>
      </c>
    </row>
    <row r="352" spans="2:17" ht="21" customHeight="1" x14ac:dyDescent="0.35">
      <c r="B352" s="36"/>
      <c r="C352" s="26">
        <f>IFERROR(IF($B352&lt;&gt;"",($C351+$E$2+$D352)*(1-'[1]asv | data'!$F$26/12),0),"")</f>
        <v>0</v>
      </c>
      <c r="D352" s="27">
        <f>IFERROR(IF($B352&lt;&gt;"",$C351*(1+'[1]asv | data'!$F$22/12)-$C351,0),"")</f>
        <v>0</v>
      </c>
      <c r="E352" s="27">
        <f>IFERROR(IF($B352&lt;&gt;"",($C351+$E$2+$D352)-($C351+$E$2+$D352)*(1-'[1]asv | data'!$F$26/12),0),"")</f>
        <v>0</v>
      </c>
      <c r="F352" s="26">
        <f>IFERROR(IF($B352&lt;&gt;"",($F351+$E$2+$G352)*(1-'[1]asv | data'!$F$26/12),0),"")</f>
        <v>0</v>
      </c>
      <c r="G352" s="27">
        <f>IFERROR(IF($B352&lt;&gt;"",$F351*(1+'[1]asv | data'!$B$30/12)-$F351,0),"")</f>
        <v>0</v>
      </c>
      <c r="H352" s="27">
        <f>IFERROR(IF($B352&lt;&gt;"",($F351+$E$2+$G352)-($F351+$E$2+$G352)*(1-'[1]asv | data'!$F$26/12),0),"")</f>
        <v>0</v>
      </c>
      <c r="I352" s="26">
        <f>IFERROR(IF($B352&lt;&gt;"",($I351+$E$2+$J352)*(1-'[1]asv | data'!$F$26/12),0),"")</f>
        <v>0</v>
      </c>
      <c r="J352" s="27">
        <f>IFERROR(IF($B352&lt;&gt;"",$I351*(1+'[1]asv | data'!$B$32/12)-$I351,0),"")</f>
        <v>0</v>
      </c>
      <c r="K352" s="27">
        <f>IFERROR(IF($B352&lt;&gt;"",($I351+$E$2+$J352)-($I351+$E$2+$J352)*(1-'[1]asv | data'!$F$26/12),0),"")</f>
        <v>0</v>
      </c>
      <c r="L352" s="26">
        <f>IFERROR(IF($B352&lt;&gt;"",($L351+$E$2+$M352)*(1-'[1]asv | data'!$F$26/12),0),"")</f>
        <v>0</v>
      </c>
      <c r="M352" s="27">
        <f>IFERROR(IF($B352&lt;&gt;"",$L351*(1+'[1]asv | data'!$B$34/12)-$L351,0),"")</f>
        <v>0</v>
      </c>
      <c r="N352" s="27">
        <f>IFERROR(IF($B352&lt;&gt;"",($L351+$E$2+$M352)-($L351+$E$2+$M352)*(1-'[1]asv | data'!$F$26/12),0),"")</f>
        <v>0</v>
      </c>
      <c r="O352" s="26" t="str">
        <f>IFERROR(IF(B352&lt;&gt;"",IF(Q351&gt;=$I$2,+O351+P352,+O351+'[1]asv | data'!$F$21+P352),""),"")</f>
        <v/>
      </c>
      <c r="P352" s="27" t="str">
        <f>IFERROR(IF($B352&lt;&gt;"",IF(Q352&gt;=$I$2,O351*(1+'[1]asv | simul'!$B$18/12)-O351,$O351*(1+'[1]asv | simul'!$B$18/12)-$O351),""),"")</f>
        <v/>
      </c>
      <c r="Q352" s="27">
        <f>IFERROR(IF(Q351+'[1]asv | data'!$F$21&gt;=$I$2,$I$2,+Q351+'[1]asv | data'!$F$21),"")</f>
        <v>22950</v>
      </c>
    </row>
    <row r="353" spans="2:17" ht="21" customHeight="1" x14ac:dyDescent="0.35">
      <c r="B353" s="36"/>
      <c r="C353" s="26">
        <f>IFERROR(IF($B353&lt;&gt;"",($C352+$E$2+$D353)*(1-'[1]asv | data'!$F$26/12),0),"")</f>
        <v>0</v>
      </c>
      <c r="D353" s="27">
        <f>IFERROR(IF($B353&lt;&gt;"",$C352*(1+'[1]asv | data'!$F$22/12)-$C352,0),"")</f>
        <v>0</v>
      </c>
      <c r="E353" s="27">
        <f>IFERROR(IF($B353&lt;&gt;"",($C352+$E$2+$D353)-($C352+$E$2+$D353)*(1-'[1]asv | data'!$F$26/12),0),"")</f>
        <v>0</v>
      </c>
      <c r="F353" s="26">
        <f>IFERROR(IF($B353&lt;&gt;"",($F352+$E$2+$G353)*(1-'[1]asv | data'!$F$26/12),0),"")</f>
        <v>0</v>
      </c>
      <c r="G353" s="27">
        <f>IFERROR(IF($B353&lt;&gt;"",$F352*(1+'[1]asv | data'!$B$30/12)-$F352,0),"")</f>
        <v>0</v>
      </c>
      <c r="H353" s="27">
        <f>IFERROR(IF($B353&lt;&gt;"",($F352+$E$2+$G353)-($F352+$E$2+$G353)*(1-'[1]asv | data'!$F$26/12),0),"")</f>
        <v>0</v>
      </c>
      <c r="I353" s="26">
        <f>IFERROR(IF($B353&lt;&gt;"",($I352+$E$2+$J353)*(1-'[1]asv | data'!$F$26/12),0),"")</f>
        <v>0</v>
      </c>
      <c r="J353" s="27">
        <f>IFERROR(IF($B353&lt;&gt;"",$I352*(1+'[1]asv | data'!$B$32/12)-$I352,0),"")</f>
        <v>0</v>
      </c>
      <c r="K353" s="27">
        <f>IFERROR(IF($B353&lt;&gt;"",($I352+$E$2+$J353)-($I352+$E$2+$J353)*(1-'[1]asv | data'!$F$26/12),0),"")</f>
        <v>0</v>
      </c>
      <c r="L353" s="26">
        <f>IFERROR(IF($B353&lt;&gt;"",($L352+$E$2+$M353)*(1-'[1]asv | data'!$F$26/12),0),"")</f>
        <v>0</v>
      </c>
      <c r="M353" s="27">
        <f>IFERROR(IF($B353&lt;&gt;"",$L352*(1+'[1]asv | data'!$B$34/12)-$L352,0),"")</f>
        <v>0</v>
      </c>
      <c r="N353" s="27">
        <f>IFERROR(IF($B353&lt;&gt;"",($L352+$E$2+$M353)-($L352+$E$2+$M353)*(1-'[1]asv | data'!$F$26/12),0),"")</f>
        <v>0</v>
      </c>
      <c r="O353" s="26" t="str">
        <f>IFERROR(IF(B353&lt;&gt;"",IF(Q352&gt;=$I$2,+O352+P353,+O352+'[1]asv | data'!$F$21+P353),""),"")</f>
        <v/>
      </c>
      <c r="P353" s="27" t="str">
        <f>IFERROR(IF($B353&lt;&gt;"",IF(Q353&gt;=$I$2,O352*(1+'[1]asv | simul'!$B$18/12)-O352,$O352*(1+'[1]asv | simul'!$B$18/12)-$O352),""),"")</f>
        <v/>
      </c>
      <c r="Q353" s="27">
        <f>IFERROR(IF(Q352+'[1]asv | data'!$F$21&gt;=$I$2,$I$2,+Q352+'[1]asv | data'!$F$21),"")</f>
        <v>22950</v>
      </c>
    </row>
    <row r="354" spans="2:17" ht="21" customHeight="1" x14ac:dyDescent="0.35">
      <c r="B354" s="36"/>
      <c r="C354" s="26">
        <f>IFERROR(IF($B354&lt;&gt;"",($C353+$E$2+$D354)*(1-'[1]asv | data'!$F$26/12),0),"")</f>
        <v>0</v>
      </c>
      <c r="D354" s="27">
        <f>IFERROR(IF($B354&lt;&gt;"",$C353*(1+'[1]asv | data'!$F$22/12)-$C353,0),"")</f>
        <v>0</v>
      </c>
      <c r="E354" s="27">
        <f>IFERROR(IF($B354&lt;&gt;"",($C353+$E$2+$D354)-($C353+$E$2+$D354)*(1-'[1]asv | data'!$F$26/12),0),"")</f>
        <v>0</v>
      </c>
      <c r="F354" s="26">
        <f>IFERROR(IF($B354&lt;&gt;"",($F353+$E$2+$G354)*(1-'[1]asv | data'!$F$26/12),0),"")</f>
        <v>0</v>
      </c>
      <c r="G354" s="27">
        <f>IFERROR(IF($B354&lt;&gt;"",$F353*(1+'[1]asv | data'!$B$30/12)-$F353,0),"")</f>
        <v>0</v>
      </c>
      <c r="H354" s="27">
        <f>IFERROR(IF($B354&lt;&gt;"",($F353+$E$2+$G354)-($F353+$E$2+$G354)*(1-'[1]asv | data'!$F$26/12),0),"")</f>
        <v>0</v>
      </c>
      <c r="I354" s="26">
        <f>IFERROR(IF($B354&lt;&gt;"",($I353+$E$2+$J354)*(1-'[1]asv | data'!$F$26/12),0),"")</f>
        <v>0</v>
      </c>
      <c r="J354" s="27">
        <f>IFERROR(IF($B354&lt;&gt;"",$I353*(1+'[1]asv | data'!$B$32/12)-$I353,0),"")</f>
        <v>0</v>
      </c>
      <c r="K354" s="27">
        <f>IFERROR(IF($B354&lt;&gt;"",($I353+$E$2+$J354)-($I353+$E$2+$J354)*(1-'[1]asv | data'!$F$26/12),0),"")</f>
        <v>0</v>
      </c>
      <c r="L354" s="26">
        <f>IFERROR(IF($B354&lt;&gt;"",($L353+$E$2+$M354)*(1-'[1]asv | data'!$F$26/12),0),"")</f>
        <v>0</v>
      </c>
      <c r="M354" s="27">
        <f>IFERROR(IF($B354&lt;&gt;"",$L353*(1+'[1]asv | data'!$B$34/12)-$L353,0),"")</f>
        <v>0</v>
      </c>
      <c r="N354" s="27">
        <f>IFERROR(IF($B354&lt;&gt;"",($L353+$E$2+$M354)-($L353+$E$2+$M354)*(1-'[1]asv | data'!$F$26/12),0),"")</f>
        <v>0</v>
      </c>
      <c r="O354" s="26" t="str">
        <f>IFERROR(IF(B354&lt;&gt;"",IF(Q353&gt;=$I$2,+O353+P354,+O353+'[1]asv | data'!$F$21+P354),""),"")</f>
        <v/>
      </c>
      <c r="P354" s="27" t="str">
        <f>IFERROR(IF($B354&lt;&gt;"",IF(Q354&gt;=$I$2,O353*(1+'[1]asv | simul'!$B$18/12)-O353,$O353*(1+'[1]asv | simul'!$B$18/12)-$O353),""),"")</f>
        <v/>
      </c>
      <c r="Q354" s="27">
        <f>IFERROR(IF(Q353+'[1]asv | data'!$F$21&gt;=$I$2,$I$2,+Q353+'[1]asv | data'!$F$21),"")</f>
        <v>22950</v>
      </c>
    </row>
    <row r="355" spans="2:17" ht="21" customHeight="1" x14ac:dyDescent="0.35">
      <c r="B355" s="36"/>
      <c r="C355" s="26">
        <f>IFERROR(IF($B355&lt;&gt;"",($C354+$E$2+$D355)*(1-'[1]asv | data'!$F$26/12),0),"")</f>
        <v>0</v>
      </c>
      <c r="D355" s="27">
        <f>IFERROR(IF($B355&lt;&gt;"",$C354*(1+'[1]asv | data'!$F$22/12)-$C354,0),"")</f>
        <v>0</v>
      </c>
      <c r="E355" s="27">
        <f>IFERROR(IF($B355&lt;&gt;"",($C354+$E$2+$D355)-($C354+$E$2+$D355)*(1-'[1]asv | data'!$F$26/12),0),"")</f>
        <v>0</v>
      </c>
      <c r="F355" s="26">
        <f>IFERROR(IF($B355&lt;&gt;"",($F354+$E$2+$G355)*(1-'[1]asv | data'!$F$26/12),0),"")</f>
        <v>0</v>
      </c>
      <c r="G355" s="27">
        <f>IFERROR(IF($B355&lt;&gt;"",$F354*(1+'[1]asv | data'!$B$30/12)-$F354,0),"")</f>
        <v>0</v>
      </c>
      <c r="H355" s="27">
        <f>IFERROR(IF($B355&lt;&gt;"",($F354+$E$2+$G355)-($F354+$E$2+$G355)*(1-'[1]asv | data'!$F$26/12),0),"")</f>
        <v>0</v>
      </c>
      <c r="I355" s="26">
        <f>IFERROR(IF($B355&lt;&gt;"",($I354+$E$2+$J355)*(1-'[1]asv | data'!$F$26/12),0),"")</f>
        <v>0</v>
      </c>
      <c r="J355" s="27">
        <f>IFERROR(IF($B355&lt;&gt;"",$I354*(1+'[1]asv | data'!$B$32/12)-$I354,0),"")</f>
        <v>0</v>
      </c>
      <c r="K355" s="27">
        <f>IFERROR(IF($B355&lt;&gt;"",($I354+$E$2+$J355)-($I354+$E$2+$J355)*(1-'[1]asv | data'!$F$26/12),0),"")</f>
        <v>0</v>
      </c>
      <c r="L355" s="26">
        <f>IFERROR(IF($B355&lt;&gt;"",($L354+$E$2+$M355)*(1-'[1]asv | data'!$F$26/12),0),"")</f>
        <v>0</v>
      </c>
      <c r="M355" s="27">
        <f>IFERROR(IF($B355&lt;&gt;"",$L354*(1+'[1]asv | data'!$B$34/12)-$L354,0),"")</f>
        <v>0</v>
      </c>
      <c r="N355" s="27">
        <f>IFERROR(IF($B355&lt;&gt;"",($L354+$E$2+$M355)-($L354+$E$2+$M355)*(1-'[1]asv | data'!$F$26/12),0),"")</f>
        <v>0</v>
      </c>
      <c r="O355" s="26" t="str">
        <f>IFERROR(IF(B355&lt;&gt;"",IF(Q354&gt;=$I$2,+O354+P355,+O354+'[1]asv | data'!$F$21+P355),""),"")</f>
        <v/>
      </c>
      <c r="P355" s="27" t="str">
        <f>IFERROR(IF($B355&lt;&gt;"",IF(Q355&gt;=$I$2,O354*(1+'[1]asv | simul'!$B$18/12)-O354,$O354*(1+'[1]asv | simul'!$B$18/12)-$O354),""),"")</f>
        <v/>
      </c>
      <c r="Q355" s="27">
        <f>IFERROR(IF(Q354+'[1]asv | data'!$F$21&gt;=$I$2,$I$2,+Q354+'[1]asv | data'!$F$21),"")</f>
        <v>22950</v>
      </c>
    </row>
    <row r="356" spans="2:17" ht="21" customHeight="1" x14ac:dyDescent="0.35">
      <c r="B356" s="36"/>
      <c r="C356" s="26">
        <f>IFERROR(IF($B356&lt;&gt;"",($C355+$E$2+$D356)*(1-'[1]asv | data'!$F$26/12),0),"")</f>
        <v>0</v>
      </c>
      <c r="D356" s="27">
        <f>IFERROR(IF($B356&lt;&gt;"",$C355*(1+'[1]asv | data'!$F$22/12)-$C355,0),"")</f>
        <v>0</v>
      </c>
      <c r="E356" s="27">
        <f>IFERROR(IF($B356&lt;&gt;"",($C355+$E$2+$D356)-($C355+$E$2+$D356)*(1-'[1]asv | data'!$F$26/12),0),"")</f>
        <v>0</v>
      </c>
      <c r="F356" s="26">
        <f>IFERROR(IF($B356&lt;&gt;"",($F355+$E$2+$G356)*(1-'[1]asv | data'!$F$26/12),0),"")</f>
        <v>0</v>
      </c>
      <c r="G356" s="27">
        <f>IFERROR(IF($B356&lt;&gt;"",$F355*(1+'[1]asv | data'!$B$30/12)-$F355,0),"")</f>
        <v>0</v>
      </c>
      <c r="H356" s="27">
        <f>IFERROR(IF($B356&lt;&gt;"",($F355+$E$2+$G356)-($F355+$E$2+$G356)*(1-'[1]asv | data'!$F$26/12),0),"")</f>
        <v>0</v>
      </c>
      <c r="I356" s="26">
        <f>IFERROR(IF($B356&lt;&gt;"",($I355+$E$2+$J356)*(1-'[1]asv | data'!$F$26/12),0),"")</f>
        <v>0</v>
      </c>
      <c r="J356" s="27">
        <f>IFERROR(IF($B356&lt;&gt;"",$I355*(1+'[1]asv | data'!$B$32/12)-$I355,0),"")</f>
        <v>0</v>
      </c>
      <c r="K356" s="27">
        <f>IFERROR(IF($B356&lt;&gt;"",($I355+$E$2+$J356)-($I355+$E$2+$J356)*(1-'[1]asv | data'!$F$26/12),0),"")</f>
        <v>0</v>
      </c>
      <c r="L356" s="26">
        <f>IFERROR(IF($B356&lt;&gt;"",($L355+$E$2+$M356)*(1-'[1]asv | data'!$F$26/12),0),"")</f>
        <v>0</v>
      </c>
      <c r="M356" s="27">
        <f>IFERROR(IF($B356&lt;&gt;"",$L355*(1+'[1]asv | data'!$B$34/12)-$L355,0),"")</f>
        <v>0</v>
      </c>
      <c r="N356" s="27">
        <f>IFERROR(IF($B356&lt;&gt;"",($L355+$E$2+$M356)-($L355+$E$2+$M356)*(1-'[1]asv | data'!$F$26/12),0),"")</f>
        <v>0</v>
      </c>
      <c r="O356" s="26" t="str">
        <f>IFERROR(IF(B356&lt;&gt;"",IF(Q355&gt;=$I$2,+O355+P356,+O355+'[1]asv | data'!$F$21+P356),""),"")</f>
        <v/>
      </c>
      <c r="P356" s="27" t="str">
        <f>IFERROR(IF($B356&lt;&gt;"",IF(Q356&gt;=$I$2,O355*(1+'[1]asv | simul'!$B$18/12)-O355,$O355*(1+'[1]asv | simul'!$B$18/12)-$O355),""),"")</f>
        <v/>
      </c>
      <c r="Q356" s="27">
        <f>IFERROR(IF(Q355+'[1]asv | data'!$F$21&gt;=$I$2,$I$2,+Q355+'[1]asv | data'!$F$21),"")</f>
        <v>22950</v>
      </c>
    </row>
    <row r="357" spans="2:17" ht="21" customHeight="1" x14ac:dyDescent="0.35">
      <c r="B357" s="36"/>
      <c r="C357" s="26">
        <f>IFERROR(IF($B357&lt;&gt;"",($C356+$E$2+$D357)*(1-'[1]asv | data'!$F$26/12),0),"")</f>
        <v>0</v>
      </c>
      <c r="D357" s="27">
        <f>IFERROR(IF($B357&lt;&gt;"",$C356*(1+'[1]asv | data'!$F$22/12)-$C356,0),"")</f>
        <v>0</v>
      </c>
      <c r="E357" s="27">
        <f>IFERROR(IF($B357&lt;&gt;"",($C356+$E$2+$D357)-($C356+$E$2+$D357)*(1-'[1]asv | data'!$F$26/12),0),"")</f>
        <v>0</v>
      </c>
      <c r="F357" s="26">
        <f>IFERROR(IF($B357&lt;&gt;"",($F356+$E$2+$G357)*(1-'[1]asv | data'!$F$26/12),0),"")</f>
        <v>0</v>
      </c>
      <c r="G357" s="27">
        <f>IFERROR(IF($B357&lt;&gt;"",$F356*(1+'[1]asv | data'!$B$30/12)-$F356,0),"")</f>
        <v>0</v>
      </c>
      <c r="H357" s="27">
        <f>IFERROR(IF($B357&lt;&gt;"",($F356+$E$2+$G357)-($F356+$E$2+$G357)*(1-'[1]asv | data'!$F$26/12),0),"")</f>
        <v>0</v>
      </c>
      <c r="I357" s="26">
        <f>IFERROR(IF($B357&lt;&gt;"",($I356+$E$2+$J357)*(1-'[1]asv | data'!$F$26/12),0),"")</f>
        <v>0</v>
      </c>
      <c r="J357" s="27">
        <f>IFERROR(IF($B357&lt;&gt;"",$I356*(1+'[1]asv | data'!$B$32/12)-$I356,0),"")</f>
        <v>0</v>
      </c>
      <c r="K357" s="27">
        <f>IFERROR(IF($B357&lt;&gt;"",($I356+$E$2+$J357)-($I356+$E$2+$J357)*(1-'[1]asv | data'!$F$26/12),0),"")</f>
        <v>0</v>
      </c>
      <c r="L357" s="26">
        <f>IFERROR(IF($B357&lt;&gt;"",($L356+$E$2+$M357)*(1-'[1]asv | data'!$F$26/12),0),"")</f>
        <v>0</v>
      </c>
      <c r="M357" s="27">
        <f>IFERROR(IF($B357&lt;&gt;"",$L356*(1+'[1]asv | data'!$B$34/12)-$L356,0),"")</f>
        <v>0</v>
      </c>
      <c r="N357" s="27">
        <f>IFERROR(IF($B357&lt;&gt;"",($L356+$E$2+$M357)-($L356+$E$2+$M357)*(1-'[1]asv | data'!$F$26/12),0),"")</f>
        <v>0</v>
      </c>
      <c r="O357" s="26" t="str">
        <f>IFERROR(IF(B357&lt;&gt;"",IF(Q356&gt;=$I$2,+O356+P357,+O356+'[1]asv | data'!$F$21+P357),""),"")</f>
        <v/>
      </c>
      <c r="P357" s="27" t="str">
        <f>IFERROR(IF($B357&lt;&gt;"",IF(Q357&gt;=$I$2,O356*(1+'[1]asv | simul'!$B$18/12)-O356,$O356*(1+'[1]asv | simul'!$B$18/12)-$O356),""),"")</f>
        <v/>
      </c>
      <c r="Q357" s="27">
        <f>IFERROR(IF(Q356+'[1]asv | data'!$F$21&gt;=$I$2,$I$2,+Q356+'[1]asv | data'!$F$21),"")</f>
        <v>22950</v>
      </c>
    </row>
    <row r="358" spans="2:17" ht="21" customHeight="1" x14ac:dyDescent="0.35">
      <c r="B358" s="36"/>
      <c r="C358" s="26">
        <f>IFERROR(IF($B358&lt;&gt;"",($C357+$E$2+$D358)*(1-'[1]asv | data'!$F$26/12),0),"")</f>
        <v>0</v>
      </c>
      <c r="D358" s="27">
        <f>IFERROR(IF($B358&lt;&gt;"",$C357*(1+'[1]asv | data'!$F$22/12)-$C357,0),"")</f>
        <v>0</v>
      </c>
      <c r="E358" s="27">
        <f>IFERROR(IF($B358&lt;&gt;"",($C357+$E$2+$D358)-($C357+$E$2+$D358)*(1-'[1]asv | data'!$F$26/12),0),"")</f>
        <v>0</v>
      </c>
      <c r="F358" s="26">
        <f>IFERROR(IF($B358&lt;&gt;"",($F357+$E$2+$G358)*(1-'[1]asv | data'!$F$26/12),0),"")</f>
        <v>0</v>
      </c>
      <c r="G358" s="27">
        <f>IFERROR(IF($B358&lt;&gt;"",$F357*(1+'[1]asv | data'!$B$30/12)-$F357,0),"")</f>
        <v>0</v>
      </c>
      <c r="H358" s="27">
        <f>IFERROR(IF($B358&lt;&gt;"",($F357+$E$2+$G358)-($F357+$E$2+$G358)*(1-'[1]asv | data'!$F$26/12),0),"")</f>
        <v>0</v>
      </c>
      <c r="I358" s="26">
        <f>IFERROR(IF($B358&lt;&gt;"",($I357+$E$2+$J358)*(1-'[1]asv | data'!$F$26/12),0),"")</f>
        <v>0</v>
      </c>
      <c r="J358" s="27">
        <f>IFERROR(IF($B358&lt;&gt;"",$I357*(1+'[1]asv | data'!$B$32/12)-$I357,0),"")</f>
        <v>0</v>
      </c>
      <c r="K358" s="27">
        <f>IFERROR(IF($B358&lt;&gt;"",($I357+$E$2+$J358)-($I357+$E$2+$J358)*(1-'[1]asv | data'!$F$26/12),0),"")</f>
        <v>0</v>
      </c>
      <c r="L358" s="26">
        <f>IFERROR(IF($B358&lt;&gt;"",($L357+$E$2+$M358)*(1-'[1]asv | data'!$F$26/12),0),"")</f>
        <v>0</v>
      </c>
      <c r="M358" s="27">
        <f>IFERROR(IF($B358&lt;&gt;"",$L357*(1+'[1]asv | data'!$B$34/12)-$L357,0),"")</f>
        <v>0</v>
      </c>
      <c r="N358" s="27">
        <f>IFERROR(IF($B358&lt;&gt;"",($L357+$E$2+$M358)-($L357+$E$2+$M358)*(1-'[1]asv | data'!$F$26/12),0),"")</f>
        <v>0</v>
      </c>
      <c r="O358" s="26" t="str">
        <f>IFERROR(IF(B358&lt;&gt;"",IF(Q357&gt;=$I$2,+O357+P358,+O357+'[1]asv | data'!$F$21+P358),""),"")</f>
        <v/>
      </c>
      <c r="P358" s="27" t="str">
        <f>IFERROR(IF($B358&lt;&gt;"",IF(Q358&gt;=$I$2,O357*(1+'[1]asv | simul'!$B$18/12)-O357,$O357*(1+'[1]asv | simul'!$B$18/12)-$O357),""),"")</f>
        <v/>
      </c>
      <c r="Q358" s="27">
        <f>IFERROR(IF(Q357+'[1]asv | data'!$F$21&gt;=$I$2,$I$2,+Q357+'[1]asv | data'!$F$21),"")</f>
        <v>22950</v>
      </c>
    </row>
    <row r="359" spans="2:17" ht="21" customHeight="1" x14ac:dyDescent="0.35">
      <c r="B359" s="36"/>
      <c r="C359" s="26">
        <f>IFERROR(IF($B359&lt;&gt;"",($C358+$E$2+$D359)*(1-'[1]asv | data'!$F$26/12),0),"")</f>
        <v>0</v>
      </c>
      <c r="D359" s="27">
        <f>IFERROR(IF($B359&lt;&gt;"",$C358*(1+'[1]asv | data'!$F$22/12)-$C358,0),"")</f>
        <v>0</v>
      </c>
      <c r="E359" s="27">
        <f>IFERROR(IF($B359&lt;&gt;"",($C358+$E$2+$D359)-($C358+$E$2+$D359)*(1-'[1]asv | data'!$F$26/12),0),"")</f>
        <v>0</v>
      </c>
      <c r="F359" s="26">
        <f>IFERROR(IF($B359&lt;&gt;"",($F358+$E$2+$G359)*(1-'[1]asv | data'!$F$26/12),0),"")</f>
        <v>0</v>
      </c>
      <c r="G359" s="27">
        <f>IFERROR(IF($B359&lt;&gt;"",$F358*(1+'[1]asv | data'!$B$30/12)-$F358,0),"")</f>
        <v>0</v>
      </c>
      <c r="H359" s="27">
        <f>IFERROR(IF($B359&lt;&gt;"",($F358+$E$2+$G359)-($F358+$E$2+$G359)*(1-'[1]asv | data'!$F$26/12),0),"")</f>
        <v>0</v>
      </c>
      <c r="I359" s="26">
        <f>IFERROR(IF($B359&lt;&gt;"",($I358+$E$2+$J359)*(1-'[1]asv | data'!$F$26/12),0),"")</f>
        <v>0</v>
      </c>
      <c r="J359" s="27">
        <f>IFERROR(IF($B359&lt;&gt;"",$I358*(1+'[1]asv | data'!$B$32/12)-$I358,0),"")</f>
        <v>0</v>
      </c>
      <c r="K359" s="27">
        <f>IFERROR(IF($B359&lt;&gt;"",($I358+$E$2+$J359)-($I358+$E$2+$J359)*(1-'[1]asv | data'!$F$26/12),0),"")</f>
        <v>0</v>
      </c>
      <c r="L359" s="26">
        <f>IFERROR(IF($B359&lt;&gt;"",($L358+$E$2+$M359)*(1-'[1]asv | data'!$F$26/12),0),"")</f>
        <v>0</v>
      </c>
      <c r="M359" s="27">
        <f>IFERROR(IF($B359&lt;&gt;"",$L358*(1+'[1]asv | data'!$B$34/12)-$L358,0),"")</f>
        <v>0</v>
      </c>
      <c r="N359" s="27">
        <f>IFERROR(IF($B359&lt;&gt;"",($L358+$E$2+$M359)-($L358+$E$2+$M359)*(1-'[1]asv | data'!$F$26/12),0),"")</f>
        <v>0</v>
      </c>
      <c r="O359" s="26" t="str">
        <f>IFERROR(IF(B359&lt;&gt;"",IF(Q358&gt;=$I$2,+O358+P359,+O358+'[1]asv | data'!$F$21+P359),""),"")</f>
        <v/>
      </c>
      <c r="P359" s="27" t="str">
        <f>IFERROR(IF($B359&lt;&gt;"",IF(Q359&gt;=$I$2,O358*(1+'[1]asv | simul'!$B$18/12)-O358,$O358*(1+'[1]asv | simul'!$B$18/12)-$O358),""),"")</f>
        <v/>
      </c>
      <c r="Q359" s="27">
        <f>IFERROR(IF(Q358+'[1]asv | data'!$F$21&gt;=$I$2,$I$2,+Q358+'[1]asv | data'!$F$21),"")</f>
        <v>22950</v>
      </c>
    </row>
    <row r="360" spans="2:17" ht="21" customHeight="1" x14ac:dyDescent="0.35">
      <c r="B360" s="36"/>
      <c r="C360" s="26">
        <f>IFERROR(IF($B360&lt;&gt;"",($C359+$E$2+$D360)*(1-'[1]asv | data'!$F$26/12),0),"")</f>
        <v>0</v>
      </c>
      <c r="D360" s="27">
        <f>IFERROR(IF($B360&lt;&gt;"",$C359*(1+'[1]asv | data'!$F$22/12)-$C359,0),"")</f>
        <v>0</v>
      </c>
      <c r="E360" s="27">
        <f>IFERROR(IF($B360&lt;&gt;"",($C359+$E$2+$D360)-($C359+$E$2+$D360)*(1-'[1]asv | data'!$F$26/12),0),"")</f>
        <v>0</v>
      </c>
      <c r="F360" s="26">
        <f>IFERROR(IF($B360&lt;&gt;"",($F359+$E$2+$G360)*(1-'[1]asv | data'!$F$26/12),0),"")</f>
        <v>0</v>
      </c>
      <c r="G360" s="27">
        <f>IFERROR(IF($B360&lt;&gt;"",$F359*(1+'[1]asv | data'!$B$30/12)-$F359,0),"")</f>
        <v>0</v>
      </c>
      <c r="H360" s="27">
        <f>IFERROR(IF($B360&lt;&gt;"",($F359+$E$2+$G360)-($F359+$E$2+$G360)*(1-'[1]asv | data'!$F$26/12),0),"")</f>
        <v>0</v>
      </c>
      <c r="I360" s="26">
        <f>IFERROR(IF($B360&lt;&gt;"",($I359+$E$2+$J360)*(1-'[1]asv | data'!$F$26/12),0),"")</f>
        <v>0</v>
      </c>
      <c r="J360" s="27">
        <f>IFERROR(IF($B360&lt;&gt;"",$I359*(1+'[1]asv | data'!$B$32/12)-$I359,0),"")</f>
        <v>0</v>
      </c>
      <c r="K360" s="27">
        <f>IFERROR(IF($B360&lt;&gt;"",($I359+$E$2+$J360)-($I359+$E$2+$J360)*(1-'[1]asv | data'!$F$26/12),0),"")</f>
        <v>0</v>
      </c>
      <c r="L360" s="26">
        <f>IFERROR(IF($B360&lt;&gt;"",($L359+$E$2+$M360)*(1-'[1]asv | data'!$F$26/12),0),"")</f>
        <v>0</v>
      </c>
      <c r="M360" s="27">
        <f>IFERROR(IF($B360&lt;&gt;"",$L359*(1+'[1]asv | data'!$B$34/12)-$L359,0),"")</f>
        <v>0</v>
      </c>
      <c r="N360" s="27">
        <f>IFERROR(IF($B360&lt;&gt;"",($L359+$E$2+$M360)-($L359+$E$2+$M360)*(1-'[1]asv | data'!$F$26/12),0),"")</f>
        <v>0</v>
      </c>
      <c r="O360" s="26" t="str">
        <f>IFERROR(IF(B360&lt;&gt;"",IF(Q359&gt;=$I$2,+O359+P360,+O359+'[1]asv | data'!$F$21+P360),""),"")</f>
        <v/>
      </c>
      <c r="P360" s="27" t="str">
        <f>IFERROR(IF($B360&lt;&gt;"",IF(Q360&gt;=$I$2,O359*(1+'[1]asv | simul'!$B$18/12)-O359,$O359*(1+'[1]asv | simul'!$B$18/12)-$O359),""),"")</f>
        <v/>
      </c>
      <c r="Q360" s="27">
        <f>IFERROR(IF(Q359+'[1]asv | data'!$F$21&gt;=$I$2,$I$2,+Q359+'[1]asv | data'!$F$21),"")</f>
        <v>22950</v>
      </c>
    </row>
    <row r="361" spans="2:17" ht="21" customHeight="1" x14ac:dyDescent="0.35">
      <c r="B361" s="36"/>
      <c r="C361" s="26">
        <f>IFERROR(IF($B361&lt;&gt;"",($C360+$E$2+$D361)*(1-'[1]asv | data'!$F$26/12),0),"")</f>
        <v>0</v>
      </c>
      <c r="D361" s="27">
        <f>IFERROR(IF($B361&lt;&gt;"",$C360*(1+'[1]asv | data'!$F$22/12)-$C360,0),"")</f>
        <v>0</v>
      </c>
      <c r="E361" s="27">
        <f>IFERROR(IF($B361&lt;&gt;"",($C360+$E$2+$D361)-($C360+$E$2+$D361)*(1-'[1]asv | data'!$F$26/12),0),"")</f>
        <v>0</v>
      </c>
      <c r="F361" s="26">
        <f>IFERROR(IF($B361&lt;&gt;"",($F360+$E$2+$G361)*(1-'[1]asv | data'!$F$26/12),0),"")</f>
        <v>0</v>
      </c>
      <c r="G361" s="27">
        <f>IFERROR(IF($B361&lt;&gt;"",$F360*(1+'[1]asv | data'!$B$30/12)-$F360,0),"")</f>
        <v>0</v>
      </c>
      <c r="H361" s="27">
        <f>IFERROR(IF($B361&lt;&gt;"",($F360+$E$2+$G361)-($F360+$E$2+$G361)*(1-'[1]asv | data'!$F$26/12),0),"")</f>
        <v>0</v>
      </c>
      <c r="I361" s="26">
        <f>IFERROR(IF($B361&lt;&gt;"",($I360+$E$2+$J361)*(1-'[1]asv | data'!$F$26/12),0),"")</f>
        <v>0</v>
      </c>
      <c r="J361" s="27">
        <f>IFERROR(IF($B361&lt;&gt;"",$I360*(1+'[1]asv | data'!$B$32/12)-$I360,0),"")</f>
        <v>0</v>
      </c>
      <c r="K361" s="27">
        <f>IFERROR(IF($B361&lt;&gt;"",($I360+$E$2+$J361)-($I360+$E$2+$J361)*(1-'[1]asv | data'!$F$26/12),0),"")</f>
        <v>0</v>
      </c>
      <c r="L361" s="26">
        <f>IFERROR(IF($B361&lt;&gt;"",($L360+$E$2+$M361)*(1-'[1]asv | data'!$F$26/12),0),"")</f>
        <v>0</v>
      </c>
      <c r="M361" s="27">
        <f>IFERROR(IF($B361&lt;&gt;"",$L360*(1+'[1]asv | data'!$B$34/12)-$L360,0),"")</f>
        <v>0</v>
      </c>
      <c r="N361" s="27">
        <f>IFERROR(IF($B361&lt;&gt;"",($L360+$E$2+$M361)-($L360+$E$2+$M361)*(1-'[1]asv | data'!$F$26/12),0),"")</f>
        <v>0</v>
      </c>
      <c r="O361" s="26" t="str">
        <f>IFERROR(IF(B361&lt;&gt;"",IF(Q360&gt;=$I$2,+O360+P361,+O360+'[1]asv | data'!$F$21+P361),""),"")</f>
        <v/>
      </c>
      <c r="P361" s="27" t="str">
        <f>IFERROR(IF($B361&lt;&gt;"",IF(Q361&gt;=$I$2,O360*(1+'[1]asv | simul'!$B$18/12)-O360,$O360*(1+'[1]asv | simul'!$B$18/12)-$O360),""),"")</f>
        <v/>
      </c>
      <c r="Q361" s="27">
        <f>IFERROR(IF(Q360+'[1]asv | data'!$F$21&gt;=$I$2,$I$2,+Q360+'[1]asv | data'!$F$21),"")</f>
        <v>22950</v>
      </c>
    </row>
    <row r="362" spans="2:17" ht="21" customHeight="1" x14ac:dyDescent="0.35">
      <c r="B362" s="36"/>
      <c r="C362" s="26">
        <f>IFERROR(IF($B362&lt;&gt;"",($C361+$E$2+$D362)*(1-'[1]asv | data'!$F$26/12),0),"")</f>
        <v>0</v>
      </c>
      <c r="D362" s="27">
        <f>IFERROR(IF($B362&lt;&gt;"",$C361*(1+'[1]asv | data'!$F$22/12)-$C361,0),"")</f>
        <v>0</v>
      </c>
      <c r="E362" s="27">
        <f>IFERROR(IF($B362&lt;&gt;"",($C361+$E$2+$D362)-($C361+$E$2+$D362)*(1-'[1]asv | data'!$F$26/12),0),"")</f>
        <v>0</v>
      </c>
      <c r="F362" s="26">
        <f>IFERROR(IF($B362&lt;&gt;"",($F361+$E$2+$G362)*(1-'[1]asv | data'!$F$26/12),0),"")</f>
        <v>0</v>
      </c>
      <c r="G362" s="27">
        <f>IFERROR(IF($B362&lt;&gt;"",$F361*(1+'[1]asv | data'!$B$30/12)-$F361,0),"")</f>
        <v>0</v>
      </c>
      <c r="H362" s="27">
        <f>IFERROR(IF($B362&lt;&gt;"",($F361+$E$2+$G362)-($F361+$E$2+$G362)*(1-'[1]asv | data'!$F$26/12),0),"")</f>
        <v>0</v>
      </c>
      <c r="I362" s="26">
        <f>IFERROR(IF($B362&lt;&gt;"",($I361+$E$2+$J362)*(1-'[1]asv | data'!$F$26/12),0),"")</f>
        <v>0</v>
      </c>
      <c r="J362" s="27">
        <f>IFERROR(IF($B362&lt;&gt;"",$I361*(1+'[1]asv | data'!$B$32/12)-$I361,0),"")</f>
        <v>0</v>
      </c>
      <c r="K362" s="27">
        <f>IFERROR(IF($B362&lt;&gt;"",($I361+$E$2+$J362)-($I361+$E$2+$J362)*(1-'[1]asv | data'!$F$26/12),0),"")</f>
        <v>0</v>
      </c>
      <c r="L362" s="26">
        <f>IFERROR(IF($B362&lt;&gt;"",($L361+$E$2+$M362)*(1-'[1]asv | data'!$F$26/12),0),"")</f>
        <v>0</v>
      </c>
      <c r="M362" s="27">
        <f>IFERROR(IF($B362&lt;&gt;"",$L361*(1+'[1]asv | data'!$B$34/12)-$L361,0),"")</f>
        <v>0</v>
      </c>
      <c r="N362" s="27">
        <f>IFERROR(IF($B362&lt;&gt;"",($L361+$E$2+$M362)-($L361+$E$2+$M362)*(1-'[1]asv | data'!$F$26/12),0),"")</f>
        <v>0</v>
      </c>
      <c r="O362" s="26" t="str">
        <f>IFERROR(IF(B362&lt;&gt;"",IF(Q361&gt;=$I$2,+O361+P362,+O361+'[1]asv | data'!$F$21+P362),""),"")</f>
        <v/>
      </c>
      <c r="P362" s="27" t="str">
        <f>IFERROR(IF($B362&lt;&gt;"",IF(Q362&gt;=$I$2,O361*(1+'[1]asv | simul'!$B$18/12)-O361,$O361*(1+'[1]asv | simul'!$B$18/12)-$O361),""),"")</f>
        <v/>
      </c>
      <c r="Q362" s="27">
        <f>IFERROR(IF(Q361+'[1]asv | data'!$F$21&gt;=$I$2,$I$2,+Q361+'[1]asv | data'!$F$21),"")</f>
        <v>22950</v>
      </c>
    </row>
    <row r="363" spans="2:17" ht="21" customHeight="1" x14ac:dyDescent="0.35">
      <c r="B363" s="36"/>
      <c r="C363" s="26">
        <f>IFERROR(IF($B363&lt;&gt;"",($C362+$E$2+$D363)*(1-'[1]asv | data'!$F$26/12),0),"")</f>
        <v>0</v>
      </c>
      <c r="D363" s="27">
        <f>IFERROR(IF($B363&lt;&gt;"",$C362*(1+'[1]asv | data'!$F$22/12)-$C362,0),"")</f>
        <v>0</v>
      </c>
      <c r="E363" s="27">
        <f>IFERROR(IF($B363&lt;&gt;"",($C362+$E$2+$D363)-($C362+$E$2+$D363)*(1-'[1]asv | data'!$F$26/12),0),"")</f>
        <v>0</v>
      </c>
      <c r="F363" s="26">
        <f>IFERROR(IF($B363&lt;&gt;"",($F362+$E$2+$G363)*(1-'[1]asv | data'!$F$26/12),0),"")</f>
        <v>0</v>
      </c>
      <c r="G363" s="27">
        <f>IFERROR(IF($B363&lt;&gt;"",$F362*(1+'[1]asv | data'!$B$30/12)-$F362,0),"")</f>
        <v>0</v>
      </c>
      <c r="H363" s="27">
        <f>IFERROR(IF($B363&lt;&gt;"",($F362+$E$2+$G363)-($F362+$E$2+$G363)*(1-'[1]asv | data'!$F$26/12),0),"")</f>
        <v>0</v>
      </c>
      <c r="I363" s="26">
        <f>IFERROR(IF($B363&lt;&gt;"",($I362+$E$2+$J363)*(1-'[1]asv | data'!$F$26/12),0),"")</f>
        <v>0</v>
      </c>
      <c r="J363" s="27">
        <f>IFERROR(IF($B363&lt;&gt;"",$I362*(1+'[1]asv | data'!$B$32/12)-$I362,0),"")</f>
        <v>0</v>
      </c>
      <c r="K363" s="27">
        <f>IFERROR(IF($B363&lt;&gt;"",($I362+$E$2+$J363)-($I362+$E$2+$J363)*(1-'[1]asv | data'!$F$26/12),0),"")</f>
        <v>0</v>
      </c>
      <c r="L363" s="26">
        <f>IFERROR(IF($B363&lt;&gt;"",($L362+$E$2+$M363)*(1-'[1]asv | data'!$F$26/12),0),"")</f>
        <v>0</v>
      </c>
      <c r="M363" s="27">
        <f>IFERROR(IF($B363&lt;&gt;"",$L362*(1+'[1]asv | data'!$B$34/12)-$L362,0),"")</f>
        <v>0</v>
      </c>
      <c r="N363" s="27">
        <f>IFERROR(IF($B363&lt;&gt;"",($L362+$E$2+$M363)-($L362+$E$2+$M363)*(1-'[1]asv | data'!$F$26/12),0),"")</f>
        <v>0</v>
      </c>
      <c r="O363" s="26" t="str">
        <f>IFERROR(IF(B363&lt;&gt;"",IF(Q362&gt;=$I$2,+O362+P363,+O362+'[1]asv | data'!$F$21+P363),""),"")</f>
        <v/>
      </c>
      <c r="P363" s="27" t="str">
        <f>IFERROR(IF($B363&lt;&gt;"",IF(Q363&gt;=$I$2,O362*(1+'[1]asv | simul'!$B$18/12)-O362,$O362*(1+'[1]asv | simul'!$B$18/12)-$O362),""),"")</f>
        <v/>
      </c>
      <c r="Q363" s="27">
        <f>IFERROR(IF(Q362+'[1]asv | data'!$F$21&gt;=$I$2,$I$2,+Q362+'[1]asv | data'!$F$21),"")</f>
        <v>22950</v>
      </c>
    </row>
    <row r="364" spans="2:17" ht="21" customHeight="1" x14ac:dyDescent="0.35">
      <c r="B364" s="36"/>
      <c r="C364" s="26">
        <f>IFERROR(IF($B364&lt;&gt;"",($C363+$E$2+$D364)*(1-'[1]asv | data'!$F$26/12),0),"")</f>
        <v>0</v>
      </c>
      <c r="D364" s="27">
        <f>IFERROR(IF($B364&lt;&gt;"",$C363*(1+'[1]asv | data'!$F$22/12)-$C363,0),"")</f>
        <v>0</v>
      </c>
      <c r="E364" s="27">
        <f>IFERROR(IF($B364&lt;&gt;"",($C363+$E$2+$D364)-($C363+$E$2+$D364)*(1-'[1]asv | data'!$F$26/12),0),"")</f>
        <v>0</v>
      </c>
      <c r="F364" s="26">
        <f>IFERROR(IF($B364&lt;&gt;"",($F363+$E$2+$G364)*(1-'[1]asv | data'!$F$26/12),0),"")</f>
        <v>0</v>
      </c>
      <c r="G364" s="27">
        <f>IFERROR(IF($B364&lt;&gt;"",$F363*(1+'[1]asv | data'!$B$30/12)-$F363,0),"")</f>
        <v>0</v>
      </c>
      <c r="H364" s="27">
        <f>IFERROR(IF($B364&lt;&gt;"",($F363+$E$2+$G364)-($F363+$E$2+$G364)*(1-'[1]asv | data'!$F$26/12),0),"")</f>
        <v>0</v>
      </c>
      <c r="I364" s="26">
        <f>IFERROR(IF($B364&lt;&gt;"",($I363+$E$2+$J364)*(1-'[1]asv | data'!$F$26/12),0),"")</f>
        <v>0</v>
      </c>
      <c r="J364" s="27">
        <f>IFERROR(IF($B364&lt;&gt;"",$I363*(1+'[1]asv | data'!$B$32/12)-$I363,0),"")</f>
        <v>0</v>
      </c>
      <c r="K364" s="27">
        <f>IFERROR(IF($B364&lt;&gt;"",($I363+$E$2+$J364)-($I363+$E$2+$J364)*(1-'[1]asv | data'!$F$26/12),0),"")</f>
        <v>0</v>
      </c>
      <c r="L364" s="26">
        <f>IFERROR(IF($B364&lt;&gt;"",($L363+$E$2+$M364)*(1-'[1]asv | data'!$F$26/12),0),"")</f>
        <v>0</v>
      </c>
      <c r="M364" s="27">
        <f>IFERROR(IF($B364&lt;&gt;"",$L363*(1+'[1]asv | data'!$B$34/12)-$L363,0),"")</f>
        <v>0</v>
      </c>
      <c r="N364" s="27">
        <f>IFERROR(IF($B364&lt;&gt;"",($L363+$E$2+$M364)-($L363+$E$2+$M364)*(1-'[1]asv | data'!$F$26/12),0),"")</f>
        <v>0</v>
      </c>
      <c r="O364" s="26" t="str">
        <f>IFERROR(IF(B364&lt;&gt;"",IF(Q363&gt;=$I$2,+O363+P364,+O363+'[1]asv | data'!$F$21+P364),""),"")</f>
        <v/>
      </c>
      <c r="P364" s="27" t="str">
        <f>IFERROR(IF($B364&lt;&gt;"",IF(Q364&gt;=$I$2,O363*(1+'[1]asv | simul'!$B$18/12)-O363,$O363*(1+'[1]asv | simul'!$B$18/12)-$O363),""),"")</f>
        <v/>
      </c>
      <c r="Q364" s="27">
        <f>IFERROR(IF(Q363+'[1]asv | data'!$F$21&gt;=$I$2,$I$2,+Q363+'[1]asv | data'!$F$21),"")</f>
        <v>22950</v>
      </c>
    </row>
    <row r="365" spans="2:17" ht="21" customHeight="1" x14ac:dyDescent="0.35">
      <c r="B365" s="36"/>
      <c r="C365" s="26">
        <f>IFERROR(IF($B365&lt;&gt;"",($C364+$E$2+$D365)*(1-'[1]asv | data'!$F$26/12),0),"")</f>
        <v>0</v>
      </c>
      <c r="D365" s="27">
        <f>IFERROR(IF($B365&lt;&gt;"",$C364*(1+'[1]asv | data'!$F$22/12)-$C364,0),"")</f>
        <v>0</v>
      </c>
      <c r="E365" s="27">
        <f>IFERROR(IF($B365&lt;&gt;"",($C364+$E$2+$D365)-($C364+$E$2+$D365)*(1-'[1]asv | data'!$F$26/12),0),"")</f>
        <v>0</v>
      </c>
      <c r="F365" s="26">
        <f>IFERROR(IF($B365&lt;&gt;"",($F364+$E$2+$G365)*(1-'[1]asv | data'!$F$26/12),0),"")</f>
        <v>0</v>
      </c>
      <c r="G365" s="27">
        <f>IFERROR(IF($B365&lt;&gt;"",$F364*(1+'[1]asv | data'!$B$30/12)-$F364,0),"")</f>
        <v>0</v>
      </c>
      <c r="H365" s="27">
        <f>IFERROR(IF($B365&lt;&gt;"",($F364+$E$2+$G365)-($F364+$E$2+$G365)*(1-'[1]asv | data'!$F$26/12),0),"")</f>
        <v>0</v>
      </c>
      <c r="I365" s="26">
        <f>IFERROR(IF($B365&lt;&gt;"",($I364+$E$2+$J365)*(1-'[1]asv | data'!$F$26/12),0),"")</f>
        <v>0</v>
      </c>
      <c r="J365" s="27">
        <f>IFERROR(IF($B365&lt;&gt;"",$I364*(1+'[1]asv | data'!$B$32/12)-$I364,0),"")</f>
        <v>0</v>
      </c>
      <c r="K365" s="27">
        <f>IFERROR(IF($B365&lt;&gt;"",($I364+$E$2+$J365)-($I364+$E$2+$J365)*(1-'[1]asv | data'!$F$26/12),0),"")</f>
        <v>0</v>
      </c>
      <c r="L365" s="26">
        <f>IFERROR(IF($B365&lt;&gt;"",($L364+$E$2+$M365)*(1-'[1]asv | data'!$F$26/12),0),"")</f>
        <v>0</v>
      </c>
      <c r="M365" s="27">
        <f>IFERROR(IF($B365&lt;&gt;"",$L364*(1+'[1]asv | data'!$B$34/12)-$L364,0),"")</f>
        <v>0</v>
      </c>
      <c r="N365" s="27">
        <f>IFERROR(IF($B365&lt;&gt;"",($L364+$E$2+$M365)-($L364+$E$2+$M365)*(1-'[1]asv | data'!$F$26/12),0),"")</f>
        <v>0</v>
      </c>
      <c r="O365" s="26" t="str">
        <f>IFERROR(IF(B365&lt;&gt;"",IF(Q364&gt;=$I$2,+O364+P365,+O364+'[1]asv | data'!$F$21+P365),""),"")</f>
        <v/>
      </c>
      <c r="P365" s="27" t="str">
        <f>IFERROR(IF($B365&lt;&gt;"",IF(Q365&gt;=$I$2,O364*(1+'[1]asv | simul'!$B$18/12)-O364,$O364*(1+'[1]asv | simul'!$B$18/12)-$O364),""),"")</f>
        <v/>
      </c>
      <c r="Q365" s="27">
        <f>IFERROR(IF(Q364+'[1]asv | data'!$F$21&gt;=$I$2,$I$2,+Q364+'[1]asv | data'!$F$21),"")</f>
        <v>22950</v>
      </c>
    </row>
    <row r="366" spans="2:17" ht="21" customHeight="1" x14ac:dyDescent="0.35">
      <c r="B366" s="36"/>
      <c r="C366" s="26">
        <f>IFERROR(IF($B366&lt;&gt;"",($C365+$E$2+$D366)*(1-'[1]asv | data'!$F$26/12),0),"")</f>
        <v>0</v>
      </c>
      <c r="D366" s="27">
        <f>IFERROR(IF($B366&lt;&gt;"",$C365*(1+'[1]asv | data'!$F$22/12)-$C365,0),"")</f>
        <v>0</v>
      </c>
      <c r="E366" s="27">
        <f>IFERROR(IF($B366&lt;&gt;"",($C365+$E$2+$D366)-($C365+$E$2+$D366)*(1-'[1]asv | data'!$F$26/12),0),"")</f>
        <v>0</v>
      </c>
      <c r="F366" s="26">
        <f>IFERROR(IF($B366&lt;&gt;"",($F365+$E$2+$G366)*(1-'[1]asv | data'!$F$26/12),0),"")</f>
        <v>0</v>
      </c>
      <c r="G366" s="27">
        <f>IFERROR(IF($B366&lt;&gt;"",$F365*(1+'[1]asv | data'!$B$30/12)-$F365,0),"")</f>
        <v>0</v>
      </c>
      <c r="H366" s="27">
        <f>IFERROR(IF($B366&lt;&gt;"",($F365+$E$2+$G366)-($F365+$E$2+$G366)*(1-'[1]asv | data'!$F$26/12),0),"")</f>
        <v>0</v>
      </c>
      <c r="I366" s="26">
        <f>IFERROR(IF($B366&lt;&gt;"",($I365+$E$2+$J366)*(1-'[1]asv | data'!$F$26/12),0),"")</f>
        <v>0</v>
      </c>
      <c r="J366" s="27">
        <f>IFERROR(IF($B366&lt;&gt;"",$I365*(1+'[1]asv | data'!$B$32/12)-$I365,0),"")</f>
        <v>0</v>
      </c>
      <c r="K366" s="27">
        <f>IFERROR(IF($B366&lt;&gt;"",($I365+$E$2+$J366)-($I365+$E$2+$J366)*(1-'[1]asv | data'!$F$26/12),0),"")</f>
        <v>0</v>
      </c>
      <c r="L366" s="26">
        <f>IFERROR(IF($B366&lt;&gt;"",($L365+$E$2+$M366)*(1-'[1]asv | data'!$F$26/12),0),"")</f>
        <v>0</v>
      </c>
      <c r="M366" s="27">
        <f>IFERROR(IF($B366&lt;&gt;"",$L365*(1+'[1]asv | data'!$B$34/12)-$L365,0),"")</f>
        <v>0</v>
      </c>
      <c r="N366" s="27">
        <f>IFERROR(IF($B366&lt;&gt;"",($L365+$E$2+$M366)-($L365+$E$2+$M366)*(1-'[1]asv | data'!$F$26/12),0),"")</f>
        <v>0</v>
      </c>
      <c r="O366" s="26" t="str">
        <f>IFERROR(IF(B366&lt;&gt;"",IF(Q365&gt;=$I$2,+O365+P366,+O365+'[1]asv | data'!$F$21+P366),""),"")</f>
        <v/>
      </c>
      <c r="P366" s="27" t="str">
        <f>IFERROR(IF($B366&lt;&gt;"",IF(Q366&gt;=$I$2,O365*(1+'[1]asv | simul'!$B$18/12)-O365,$O365*(1+'[1]asv | simul'!$B$18/12)-$O365),""),"")</f>
        <v/>
      </c>
      <c r="Q366" s="27">
        <f>IFERROR(IF(Q365+'[1]asv | data'!$F$21&gt;=$I$2,$I$2,+Q365+'[1]asv | data'!$F$21),"")</f>
        <v>22950</v>
      </c>
    </row>
    <row r="367" spans="2:17" ht="21" customHeight="1" x14ac:dyDescent="0.35">
      <c r="B367" s="36"/>
      <c r="C367" s="26">
        <f>IFERROR(IF($B367&lt;&gt;"",($C366+$E$2+$D367)*(1-'[1]asv | data'!$F$26/12),0),"")</f>
        <v>0</v>
      </c>
      <c r="D367" s="27">
        <f>IFERROR(IF($B367&lt;&gt;"",$C366*(1+'[1]asv | data'!$F$22/12)-$C366,0),"")</f>
        <v>0</v>
      </c>
      <c r="E367" s="27">
        <f>IFERROR(IF($B367&lt;&gt;"",($C366+$E$2+$D367)-($C366+$E$2+$D367)*(1-'[1]asv | data'!$F$26/12),0),"")</f>
        <v>0</v>
      </c>
      <c r="F367" s="26">
        <f>IFERROR(IF($B367&lt;&gt;"",($F366+$E$2+$G367)*(1-'[1]asv | data'!$F$26/12),0),"")</f>
        <v>0</v>
      </c>
      <c r="G367" s="27">
        <f>IFERROR(IF($B367&lt;&gt;"",$F366*(1+'[1]asv | data'!$B$30/12)-$F366,0),"")</f>
        <v>0</v>
      </c>
      <c r="H367" s="27">
        <f>IFERROR(IF($B367&lt;&gt;"",($F366+$E$2+$G367)-($F366+$E$2+$G367)*(1-'[1]asv | data'!$F$26/12),0),"")</f>
        <v>0</v>
      </c>
      <c r="I367" s="26">
        <f>IFERROR(IF($B367&lt;&gt;"",($I366+$E$2+$J367)*(1-'[1]asv | data'!$F$26/12),0),"")</f>
        <v>0</v>
      </c>
      <c r="J367" s="27">
        <f>IFERROR(IF($B367&lt;&gt;"",$I366*(1+'[1]asv | data'!$B$32/12)-$I366,0),"")</f>
        <v>0</v>
      </c>
      <c r="K367" s="27">
        <f>IFERROR(IF($B367&lt;&gt;"",($I366+$E$2+$J367)-($I366+$E$2+$J367)*(1-'[1]asv | data'!$F$26/12),0),"")</f>
        <v>0</v>
      </c>
      <c r="L367" s="26">
        <f>IFERROR(IF($B367&lt;&gt;"",($L366+$E$2+$M367)*(1-'[1]asv | data'!$F$26/12),0),"")</f>
        <v>0</v>
      </c>
      <c r="M367" s="27">
        <f>IFERROR(IF($B367&lt;&gt;"",$L366*(1+'[1]asv | data'!$B$34/12)-$L366,0),"")</f>
        <v>0</v>
      </c>
      <c r="N367" s="27">
        <f>IFERROR(IF($B367&lt;&gt;"",($L366+$E$2+$M367)-($L366+$E$2+$M367)*(1-'[1]asv | data'!$F$26/12),0),"")</f>
        <v>0</v>
      </c>
      <c r="O367" s="26" t="str">
        <f>IFERROR(IF(B367&lt;&gt;"",IF(Q366&gt;=$I$2,+O366+P367,+O366+'[1]asv | data'!$F$21+P367),""),"")</f>
        <v/>
      </c>
      <c r="P367" s="27" t="str">
        <f>IFERROR(IF($B367&lt;&gt;"",IF(Q367&gt;=$I$2,O366*(1+'[1]asv | simul'!$B$18/12)-O366,$O366*(1+'[1]asv | simul'!$B$18/12)-$O366),""),"")</f>
        <v/>
      </c>
      <c r="Q367" s="27">
        <f>IFERROR(IF(Q366+'[1]asv | data'!$F$21&gt;=$I$2,$I$2,+Q366+'[1]asv | data'!$F$21),"")</f>
        <v>22950</v>
      </c>
    </row>
    <row r="368" spans="2:17" ht="21" customHeight="1" x14ac:dyDescent="0.35">
      <c r="B368" s="36"/>
      <c r="C368" s="26">
        <f>IFERROR(IF($B368&lt;&gt;"",($C367+$E$2+$D368)*(1-'[1]asv | data'!$F$26/12),0),"")</f>
        <v>0</v>
      </c>
      <c r="D368" s="27">
        <f>IFERROR(IF($B368&lt;&gt;"",$C367*(1+'[1]asv | data'!$F$22/12)-$C367,0),"")</f>
        <v>0</v>
      </c>
      <c r="E368" s="27">
        <f>IFERROR(IF($B368&lt;&gt;"",($C367+$E$2+$D368)-($C367+$E$2+$D368)*(1-'[1]asv | data'!$F$26/12),0),"")</f>
        <v>0</v>
      </c>
      <c r="F368" s="26">
        <f>IFERROR(IF($B368&lt;&gt;"",($F367+$E$2+$G368)*(1-'[1]asv | data'!$F$26/12),0),"")</f>
        <v>0</v>
      </c>
      <c r="G368" s="27">
        <f>IFERROR(IF($B368&lt;&gt;"",$F367*(1+'[1]asv | data'!$B$30/12)-$F367,0),"")</f>
        <v>0</v>
      </c>
      <c r="H368" s="27">
        <f>IFERROR(IF($B368&lt;&gt;"",($F367+$E$2+$G368)-($F367+$E$2+$G368)*(1-'[1]asv | data'!$F$26/12),0),"")</f>
        <v>0</v>
      </c>
      <c r="I368" s="26">
        <f>IFERROR(IF($B368&lt;&gt;"",($I367+$E$2+$J368)*(1-'[1]asv | data'!$F$26/12),0),"")</f>
        <v>0</v>
      </c>
      <c r="J368" s="27">
        <f>IFERROR(IF($B368&lt;&gt;"",$I367*(1+'[1]asv | data'!$B$32/12)-$I367,0),"")</f>
        <v>0</v>
      </c>
      <c r="K368" s="27">
        <f>IFERROR(IF($B368&lt;&gt;"",($I367+$E$2+$J368)-($I367+$E$2+$J368)*(1-'[1]asv | data'!$F$26/12),0),"")</f>
        <v>0</v>
      </c>
      <c r="L368" s="26">
        <f>IFERROR(IF($B368&lt;&gt;"",($L367+$E$2+$M368)*(1-'[1]asv | data'!$F$26/12),0),"")</f>
        <v>0</v>
      </c>
      <c r="M368" s="27">
        <f>IFERROR(IF($B368&lt;&gt;"",$L367*(1+'[1]asv | data'!$B$34/12)-$L367,0),"")</f>
        <v>0</v>
      </c>
      <c r="N368" s="27">
        <f>IFERROR(IF($B368&lt;&gt;"",($L367+$E$2+$M368)-($L367+$E$2+$M368)*(1-'[1]asv | data'!$F$26/12),0),"")</f>
        <v>0</v>
      </c>
      <c r="O368" s="26" t="str">
        <f>IFERROR(IF(B368&lt;&gt;"",IF(Q367&gt;=$I$2,+O367+P368,+O367+'[1]asv | data'!$F$21+P368),""),"")</f>
        <v/>
      </c>
      <c r="P368" s="27" t="str">
        <f>IFERROR(IF($B368&lt;&gt;"",IF(Q368&gt;=$I$2,O367*(1+'[1]asv | simul'!$B$18/12)-O367,$O367*(1+'[1]asv | simul'!$B$18/12)-$O367),""),"")</f>
        <v/>
      </c>
      <c r="Q368" s="27">
        <f>IFERROR(IF(Q367+'[1]asv | data'!$F$21&gt;=$I$2,$I$2,+Q367+'[1]asv | data'!$F$21),"")</f>
        <v>22950</v>
      </c>
    </row>
    <row r="369" spans="2:17" ht="21" customHeight="1" x14ac:dyDescent="0.35">
      <c r="B369" s="36"/>
      <c r="C369" s="26">
        <f>IFERROR(IF($B369&lt;&gt;"",($C368+$E$2+$D369)*(1-'[1]asv | data'!$F$26/12),0),"")</f>
        <v>0</v>
      </c>
      <c r="D369" s="27">
        <f>IFERROR(IF($B369&lt;&gt;"",$C368*(1+'[1]asv | data'!$F$22/12)-$C368,0),"")</f>
        <v>0</v>
      </c>
      <c r="E369" s="27">
        <f>IFERROR(IF($B369&lt;&gt;"",($C368+$E$2+$D369)-($C368+$E$2+$D369)*(1-'[1]asv | data'!$F$26/12),0),"")</f>
        <v>0</v>
      </c>
      <c r="F369" s="26">
        <f>IFERROR(IF($B369&lt;&gt;"",($F368+$E$2+$G369)*(1-'[1]asv | data'!$F$26/12),0),"")</f>
        <v>0</v>
      </c>
      <c r="G369" s="27">
        <f>IFERROR(IF($B369&lt;&gt;"",$F368*(1+'[1]asv | data'!$B$30/12)-$F368,0),"")</f>
        <v>0</v>
      </c>
      <c r="H369" s="27">
        <f>IFERROR(IF($B369&lt;&gt;"",($F368+$E$2+$G369)-($F368+$E$2+$G369)*(1-'[1]asv | data'!$F$26/12),0),"")</f>
        <v>0</v>
      </c>
      <c r="I369" s="26">
        <f>IFERROR(IF($B369&lt;&gt;"",($I368+$E$2+$J369)*(1-'[1]asv | data'!$F$26/12),0),"")</f>
        <v>0</v>
      </c>
      <c r="J369" s="27">
        <f>IFERROR(IF($B369&lt;&gt;"",$I368*(1+'[1]asv | data'!$B$32/12)-$I368,0),"")</f>
        <v>0</v>
      </c>
      <c r="K369" s="27">
        <f>IFERROR(IF($B369&lt;&gt;"",($I368+$E$2+$J369)-($I368+$E$2+$J369)*(1-'[1]asv | data'!$F$26/12),0),"")</f>
        <v>0</v>
      </c>
      <c r="L369" s="26">
        <f>IFERROR(IF($B369&lt;&gt;"",($L368+$E$2+$M369)*(1-'[1]asv | data'!$F$26/12),0),"")</f>
        <v>0</v>
      </c>
      <c r="M369" s="27">
        <f>IFERROR(IF($B369&lt;&gt;"",$L368*(1+'[1]asv | data'!$B$34/12)-$L368,0),"")</f>
        <v>0</v>
      </c>
      <c r="N369" s="27">
        <f>IFERROR(IF($B369&lt;&gt;"",($L368+$E$2+$M369)-($L368+$E$2+$M369)*(1-'[1]asv | data'!$F$26/12),0),"")</f>
        <v>0</v>
      </c>
      <c r="O369" s="26" t="str">
        <f>IFERROR(IF(B369&lt;&gt;"",IF(Q368&gt;=$I$2,+O368+P369,+O368+'[1]asv | data'!$F$21+P369),""),"")</f>
        <v/>
      </c>
      <c r="P369" s="27" t="str">
        <f>IFERROR(IF($B369&lt;&gt;"",IF(Q369&gt;=$I$2,O368*(1+'[1]asv | simul'!$B$18/12)-O368,$O368*(1+'[1]asv | simul'!$B$18/12)-$O368),""),"")</f>
        <v/>
      </c>
      <c r="Q369" s="27">
        <f>IFERROR(IF(Q368+'[1]asv | data'!$F$21&gt;=$I$2,$I$2,+Q368+'[1]asv | data'!$F$21),"")</f>
        <v>22950</v>
      </c>
    </row>
    <row r="370" spans="2:17" ht="21" customHeight="1" x14ac:dyDescent="0.35">
      <c r="B370" s="36"/>
      <c r="C370" s="26">
        <f>IFERROR(IF($B370&lt;&gt;"",($C369+$E$2+$D370)*(1-'[1]asv | data'!$F$26/12),0),"")</f>
        <v>0</v>
      </c>
      <c r="D370" s="27">
        <f>IFERROR(IF($B370&lt;&gt;"",$C369*(1+'[1]asv | data'!$F$22/12)-$C369,0),"")</f>
        <v>0</v>
      </c>
      <c r="E370" s="27">
        <f>IFERROR(IF($B370&lt;&gt;"",($C369+$E$2+$D370)-($C369+$E$2+$D370)*(1-'[1]asv | data'!$F$26/12),0),"")</f>
        <v>0</v>
      </c>
      <c r="F370" s="26">
        <f>IFERROR(IF($B370&lt;&gt;"",($F369+$E$2+$G370)*(1-'[1]asv | data'!$F$26/12),0),"")</f>
        <v>0</v>
      </c>
      <c r="G370" s="27">
        <f>IFERROR(IF($B370&lt;&gt;"",$F369*(1+'[1]asv | data'!$B$30/12)-$F369,0),"")</f>
        <v>0</v>
      </c>
      <c r="H370" s="27">
        <f>IFERROR(IF($B370&lt;&gt;"",($F369+$E$2+$G370)-($F369+$E$2+$G370)*(1-'[1]asv | data'!$F$26/12),0),"")</f>
        <v>0</v>
      </c>
      <c r="I370" s="26">
        <f>IFERROR(IF($B370&lt;&gt;"",($I369+$E$2+$J370)*(1-'[1]asv | data'!$F$26/12),0),"")</f>
        <v>0</v>
      </c>
      <c r="J370" s="27">
        <f>IFERROR(IF($B370&lt;&gt;"",$I369*(1+'[1]asv | data'!$B$32/12)-$I369,0),"")</f>
        <v>0</v>
      </c>
      <c r="K370" s="27">
        <f>IFERROR(IF($B370&lt;&gt;"",($I369+$E$2+$J370)-($I369+$E$2+$J370)*(1-'[1]asv | data'!$F$26/12),0),"")</f>
        <v>0</v>
      </c>
      <c r="L370" s="26">
        <f>IFERROR(IF($B370&lt;&gt;"",($L369+$E$2+$M370)*(1-'[1]asv | data'!$F$26/12),0),"")</f>
        <v>0</v>
      </c>
      <c r="M370" s="27">
        <f>IFERROR(IF($B370&lt;&gt;"",$L369*(1+'[1]asv | data'!$B$34/12)-$L369,0),"")</f>
        <v>0</v>
      </c>
      <c r="N370" s="27">
        <f>IFERROR(IF($B370&lt;&gt;"",($L369+$E$2+$M370)-($L369+$E$2+$M370)*(1-'[1]asv | data'!$F$26/12),0),"")</f>
        <v>0</v>
      </c>
      <c r="O370" s="26" t="str">
        <f>IFERROR(IF(B370&lt;&gt;"",IF(Q369&gt;=$I$2,+O369+P370,+O369+'[1]asv | data'!$F$21+P370),""),"")</f>
        <v/>
      </c>
      <c r="P370" s="27" t="str">
        <f>IFERROR(IF($B370&lt;&gt;"",IF(Q370&gt;=$I$2,O369*(1+'[1]asv | simul'!$B$18/12)-O369,$O369*(1+'[1]asv | simul'!$B$18/12)-$O369),""),"")</f>
        <v/>
      </c>
      <c r="Q370" s="27">
        <f>IFERROR(IF(Q369+'[1]asv | data'!$F$21&gt;=$I$2,$I$2,+Q369+'[1]asv | data'!$F$21),"")</f>
        <v>22950</v>
      </c>
    </row>
    <row r="371" spans="2:17" ht="21" customHeight="1" x14ac:dyDescent="0.35">
      <c r="B371" s="36"/>
      <c r="C371" s="26">
        <f>IFERROR(IF($B371&lt;&gt;"",($C370+$E$2+$D371)*(1-'[1]asv | data'!$F$26/12),0),"")</f>
        <v>0</v>
      </c>
      <c r="D371" s="27">
        <f>IFERROR(IF($B371&lt;&gt;"",$C370*(1+'[1]asv | data'!$F$22/12)-$C370,0),"")</f>
        <v>0</v>
      </c>
      <c r="E371" s="27">
        <f>IFERROR(IF($B371&lt;&gt;"",($C370+$E$2+$D371)-($C370+$E$2+$D371)*(1-'[1]asv | data'!$F$26/12),0),"")</f>
        <v>0</v>
      </c>
      <c r="F371" s="26">
        <f>IFERROR(IF($B371&lt;&gt;"",($F370+$E$2+$G371)*(1-'[1]asv | data'!$F$26/12),0),"")</f>
        <v>0</v>
      </c>
      <c r="G371" s="27">
        <f>IFERROR(IF($B371&lt;&gt;"",$F370*(1+'[1]asv | data'!$B$30/12)-$F370,0),"")</f>
        <v>0</v>
      </c>
      <c r="H371" s="27">
        <f>IFERROR(IF($B371&lt;&gt;"",($F370+$E$2+$G371)-($F370+$E$2+$G371)*(1-'[1]asv | data'!$F$26/12),0),"")</f>
        <v>0</v>
      </c>
      <c r="I371" s="26">
        <f>IFERROR(IF($B371&lt;&gt;"",($I370+$E$2+$J371)*(1-'[1]asv | data'!$F$26/12),0),"")</f>
        <v>0</v>
      </c>
      <c r="J371" s="27">
        <f>IFERROR(IF($B371&lt;&gt;"",$I370*(1+'[1]asv | data'!$B$32/12)-$I370,0),"")</f>
        <v>0</v>
      </c>
      <c r="K371" s="27">
        <f>IFERROR(IF($B371&lt;&gt;"",($I370+$E$2+$J371)-($I370+$E$2+$J371)*(1-'[1]asv | data'!$F$26/12),0),"")</f>
        <v>0</v>
      </c>
      <c r="L371" s="26">
        <f>IFERROR(IF($B371&lt;&gt;"",($L370+$E$2+$M371)*(1-'[1]asv | data'!$F$26/12),0),"")</f>
        <v>0</v>
      </c>
      <c r="M371" s="27">
        <f>IFERROR(IF($B371&lt;&gt;"",$L370*(1+'[1]asv | data'!$B$34/12)-$L370,0),"")</f>
        <v>0</v>
      </c>
      <c r="N371" s="27">
        <f>IFERROR(IF($B371&lt;&gt;"",($L370+$E$2+$M371)-($L370+$E$2+$M371)*(1-'[1]asv | data'!$F$26/12),0),"")</f>
        <v>0</v>
      </c>
      <c r="O371" s="26" t="str">
        <f>IFERROR(IF(B371&lt;&gt;"",IF(Q370&gt;=$I$2,+O370+P371,+O370+'[1]asv | data'!$F$21+P371),""),"")</f>
        <v/>
      </c>
      <c r="P371" s="27" t="str">
        <f>IFERROR(IF($B371&lt;&gt;"",IF(Q371&gt;=$I$2,O370*(1+'[1]asv | simul'!$B$18/12)-O370,$O370*(1+'[1]asv | simul'!$B$18/12)-$O370),""),"")</f>
        <v/>
      </c>
      <c r="Q371" s="27">
        <f>IFERROR(IF(Q370+'[1]asv | data'!$F$21&gt;=$I$2,$I$2,+Q370+'[1]asv | data'!$F$21),"")</f>
        <v>22950</v>
      </c>
    </row>
    <row r="372" spans="2:17" ht="21" customHeight="1" x14ac:dyDescent="0.35">
      <c r="B372" s="36"/>
      <c r="C372" s="26">
        <f>IFERROR(IF($B372&lt;&gt;"",($C371+$E$2+$D372)*(1-'[1]asv | data'!$F$26/12),0),"")</f>
        <v>0</v>
      </c>
      <c r="D372" s="27">
        <f>IFERROR(IF($B372&lt;&gt;"",$C371*(1+'[1]asv | data'!$F$22/12)-$C371,0),"")</f>
        <v>0</v>
      </c>
      <c r="E372" s="27">
        <f>IFERROR(IF($B372&lt;&gt;"",($C371+$E$2+$D372)-($C371+$E$2+$D372)*(1-'[1]asv | data'!$F$26/12),0),"")</f>
        <v>0</v>
      </c>
      <c r="F372" s="26">
        <f>IFERROR(IF($B372&lt;&gt;"",($F371+$E$2+$G372)*(1-'[1]asv | data'!$F$26/12),0),"")</f>
        <v>0</v>
      </c>
      <c r="G372" s="27">
        <f>IFERROR(IF($B372&lt;&gt;"",$F371*(1+'[1]asv | data'!$B$30/12)-$F371,0),"")</f>
        <v>0</v>
      </c>
      <c r="H372" s="27">
        <f>IFERROR(IF($B372&lt;&gt;"",($F371+$E$2+$G372)-($F371+$E$2+$G372)*(1-'[1]asv | data'!$F$26/12),0),"")</f>
        <v>0</v>
      </c>
      <c r="I372" s="26">
        <f>IFERROR(IF($B372&lt;&gt;"",($I371+$E$2+$J372)*(1-'[1]asv | data'!$F$26/12),0),"")</f>
        <v>0</v>
      </c>
      <c r="J372" s="27">
        <f>IFERROR(IF($B372&lt;&gt;"",$I371*(1+'[1]asv | data'!$B$32/12)-$I371,0),"")</f>
        <v>0</v>
      </c>
      <c r="K372" s="27">
        <f>IFERROR(IF($B372&lt;&gt;"",($I371+$E$2+$J372)-($I371+$E$2+$J372)*(1-'[1]asv | data'!$F$26/12),0),"")</f>
        <v>0</v>
      </c>
      <c r="L372" s="26">
        <f>IFERROR(IF($B372&lt;&gt;"",($L371+$E$2+$M372)*(1-'[1]asv | data'!$F$26/12),0),"")</f>
        <v>0</v>
      </c>
      <c r="M372" s="27">
        <f>IFERROR(IF($B372&lt;&gt;"",$L371*(1+'[1]asv | data'!$B$34/12)-$L371,0),"")</f>
        <v>0</v>
      </c>
      <c r="N372" s="27">
        <f>IFERROR(IF($B372&lt;&gt;"",($L371+$E$2+$M372)-($L371+$E$2+$M372)*(1-'[1]asv | data'!$F$26/12),0),"")</f>
        <v>0</v>
      </c>
      <c r="O372" s="26" t="str">
        <f>IFERROR(IF(B372&lt;&gt;"",IF(Q371&gt;=$I$2,+O371+P372,+O371+'[1]asv | data'!$F$21+P372),""),"")</f>
        <v/>
      </c>
      <c r="P372" s="27" t="str">
        <f>IFERROR(IF($B372&lt;&gt;"",IF(Q372&gt;=$I$2,O371*(1+'[1]asv | simul'!$B$18/12)-O371,$O371*(1+'[1]asv | simul'!$B$18/12)-$O371),""),"")</f>
        <v/>
      </c>
      <c r="Q372" s="27">
        <f>IFERROR(IF(Q371+'[1]asv | data'!$F$21&gt;=$I$2,$I$2,+Q371+'[1]asv | data'!$F$21),"")</f>
        <v>22950</v>
      </c>
    </row>
    <row r="373" spans="2:17" ht="21" customHeight="1" x14ac:dyDescent="0.35">
      <c r="B373" s="36"/>
      <c r="C373" s="26">
        <f>IFERROR(IF($B373&lt;&gt;"",($C372+$E$2+$D373)*(1-'[1]asv | data'!$F$26/12),0),"")</f>
        <v>0</v>
      </c>
      <c r="D373" s="27">
        <f>IFERROR(IF($B373&lt;&gt;"",$C372*(1+'[1]asv | data'!$F$22/12)-$C372,0),"")</f>
        <v>0</v>
      </c>
      <c r="E373" s="27">
        <f>IFERROR(IF($B373&lt;&gt;"",($C372+$E$2+$D373)-($C372+$E$2+$D373)*(1-'[1]asv | data'!$F$26/12),0),"")</f>
        <v>0</v>
      </c>
      <c r="F373" s="26">
        <f>IFERROR(IF($B373&lt;&gt;"",($F372+$E$2+$G373)*(1-'[1]asv | data'!$F$26/12),0),"")</f>
        <v>0</v>
      </c>
      <c r="G373" s="27">
        <f>IFERROR(IF($B373&lt;&gt;"",$F372*(1+'[1]asv | data'!$B$30/12)-$F372,0),"")</f>
        <v>0</v>
      </c>
      <c r="H373" s="27">
        <f>IFERROR(IF($B373&lt;&gt;"",($F372+$E$2+$G373)-($F372+$E$2+$G373)*(1-'[1]asv | data'!$F$26/12),0),"")</f>
        <v>0</v>
      </c>
      <c r="I373" s="26">
        <f>IFERROR(IF($B373&lt;&gt;"",($I372+$E$2+$J373)*(1-'[1]asv | data'!$F$26/12),0),"")</f>
        <v>0</v>
      </c>
      <c r="J373" s="27">
        <f>IFERROR(IF($B373&lt;&gt;"",$I372*(1+'[1]asv | data'!$B$32/12)-$I372,0),"")</f>
        <v>0</v>
      </c>
      <c r="K373" s="27">
        <f>IFERROR(IF($B373&lt;&gt;"",($I372+$E$2+$J373)-($I372+$E$2+$J373)*(1-'[1]asv | data'!$F$26/12),0),"")</f>
        <v>0</v>
      </c>
      <c r="L373" s="26">
        <f>IFERROR(IF($B373&lt;&gt;"",($L372+$E$2+$M373)*(1-'[1]asv | data'!$F$26/12),0),"")</f>
        <v>0</v>
      </c>
      <c r="M373" s="27">
        <f>IFERROR(IF($B373&lt;&gt;"",$L372*(1+'[1]asv | data'!$B$34/12)-$L372,0),"")</f>
        <v>0</v>
      </c>
      <c r="N373" s="27">
        <f>IFERROR(IF($B373&lt;&gt;"",($L372+$E$2+$M373)-($L372+$E$2+$M373)*(1-'[1]asv | data'!$F$26/12),0),"")</f>
        <v>0</v>
      </c>
      <c r="O373" s="26" t="str">
        <f>IFERROR(IF(B373&lt;&gt;"",IF(Q372&gt;=$I$2,+O372+P373,+O372+'[1]asv | data'!$F$21+P373),""),"")</f>
        <v/>
      </c>
      <c r="P373" s="27" t="str">
        <f>IFERROR(IF($B373&lt;&gt;"",IF(Q373&gt;=$I$2,O372*(1+'[1]asv | simul'!$B$18/12)-O372,$O372*(1+'[1]asv | simul'!$B$18/12)-$O372),""),"")</f>
        <v/>
      </c>
      <c r="Q373" s="27">
        <f>IFERROR(IF(Q372+'[1]asv | data'!$F$21&gt;=$I$2,$I$2,+Q372+'[1]asv | data'!$F$21),"")</f>
        <v>22950</v>
      </c>
    </row>
    <row r="374" spans="2:17" ht="21" customHeight="1" x14ac:dyDescent="0.35">
      <c r="B374" s="36"/>
      <c r="C374" s="26">
        <f>IFERROR(IF($B374&lt;&gt;"",($C373+$E$2+$D374)*(1-'[1]asv | data'!$F$26/12),0),"")</f>
        <v>0</v>
      </c>
      <c r="D374" s="27">
        <f>IFERROR(IF($B374&lt;&gt;"",$C373*(1+'[1]asv | data'!$F$22/12)-$C373,0),"")</f>
        <v>0</v>
      </c>
      <c r="E374" s="27">
        <f>IFERROR(IF($B374&lt;&gt;"",($C373+$E$2+$D374)-($C373+$E$2+$D374)*(1-'[1]asv | data'!$F$26/12),0),"")</f>
        <v>0</v>
      </c>
      <c r="F374" s="26">
        <f>IFERROR(IF($B374&lt;&gt;"",($F373+$E$2+$G374)*(1-'[1]asv | data'!$F$26/12),0),"")</f>
        <v>0</v>
      </c>
      <c r="G374" s="27">
        <f>IFERROR(IF($B374&lt;&gt;"",$F373*(1+'[1]asv | data'!$B$30/12)-$F373,0),"")</f>
        <v>0</v>
      </c>
      <c r="H374" s="27">
        <f>IFERROR(IF($B374&lt;&gt;"",($F373+$E$2+$G374)-($F373+$E$2+$G374)*(1-'[1]asv | data'!$F$26/12),0),"")</f>
        <v>0</v>
      </c>
      <c r="I374" s="26">
        <f>IFERROR(IF($B374&lt;&gt;"",($I373+$E$2+$J374)*(1-'[1]asv | data'!$F$26/12),0),"")</f>
        <v>0</v>
      </c>
      <c r="J374" s="27">
        <f>IFERROR(IF($B374&lt;&gt;"",$I373*(1+'[1]asv | data'!$B$32/12)-$I373,0),"")</f>
        <v>0</v>
      </c>
      <c r="K374" s="27">
        <f>IFERROR(IF($B374&lt;&gt;"",($I373+$E$2+$J374)-($I373+$E$2+$J374)*(1-'[1]asv | data'!$F$26/12),0),"")</f>
        <v>0</v>
      </c>
      <c r="L374" s="26">
        <f>IFERROR(IF($B374&lt;&gt;"",($L373+$E$2+$M374)*(1-'[1]asv | data'!$F$26/12),0),"")</f>
        <v>0</v>
      </c>
      <c r="M374" s="27">
        <f>IFERROR(IF($B374&lt;&gt;"",$L373*(1+'[1]asv | data'!$B$34/12)-$L373,0),"")</f>
        <v>0</v>
      </c>
      <c r="N374" s="27">
        <f>IFERROR(IF($B374&lt;&gt;"",($L373+$E$2+$M374)-($L373+$E$2+$M374)*(1-'[1]asv | data'!$F$26/12),0),"")</f>
        <v>0</v>
      </c>
      <c r="O374" s="26" t="str">
        <f>IFERROR(IF(B374&lt;&gt;"",IF(Q373&gt;=$I$2,+O373+P374,+O373+'[1]asv | data'!$F$21+P374),""),"")</f>
        <v/>
      </c>
      <c r="P374" s="27" t="str">
        <f>IFERROR(IF($B374&lt;&gt;"",IF(Q374&gt;=$I$2,O373*(1+'[1]asv | simul'!$B$18/12)-O373,$O373*(1+'[1]asv | simul'!$B$18/12)-$O373),""),"")</f>
        <v/>
      </c>
      <c r="Q374" s="27">
        <f>IFERROR(IF(Q373+'[1]asv | data'!$F$21&gt;=$I$2,$I$2,+Q373+'[1]asv | data'!$F$21),"")</f>
        <v>22950</v>
      </c>
    </row>
    <row r="375" spans="2:17" ht="21" customHeight="1" x14ac:dyDescent="0.35">
      <c r="B375" s="36"/>
      <c r="C375" s="26">
        <f>IFERROR(IF($B375&lt;&gt;"",($C374+$E$2+$D375)*(1-'[1]asv | data'!$F$26/12),0),"")</f>
        <v>0</v>
      </c>
      <c r="D375" s="27">
        <f>IFERROR(IF($B375&lt;&gt;"",$C374*(1+'[1]asv | data'!$F$22/12)-$C374,0),"")</f>
        <v>0</v>
      </c>
      <c r="E375" s="27">
        <f>IFERROR(IF($B375&lt;&gt;"",($C374+$E$2+$D375)-($C374+$E$2+$D375)*(1-'[1]asv | data'!$F$26/12),0),"")</f>
        <v>0</v>
      </c>
      <c r="F375" s="26">
        <f>IFERROR(IF($B375&lt;&gt;"",($F374+$E$2+$G375)*(1-'[1]asv | data'!$F$26/12),0),"")</f>
        <v>0</v>
      </c>
      <c r="G375" s="27">
        <f>IFERROR(IF($B375&lt;&gt;"",$F374*(1+'[1]asv | data'!$B$30/12)-$F374,0),"")</f>
        <v>0</v>
      </c>
      <c r="H375" s="27">
        <f>IFERROR(IF($B375&lt;&gt;"",($F374+$E$2+$G375)-($F374+$E$2+$G375)*(1-'[1]asv | data'!$F$26/12),0),"")</f>
        <v>0</v>
      </c>
      <c r="I375" s="26">
        <f>IFERROR(IF($B375&lt;&gt;"",($I374+$E$2+$J375)*(1-'[1]asv | data'!$F$26/12),0),"")</f>
        <v>0</v>
      </c>
      <c r="J375" s="27">
        <f>IFERROR(IF($B375&lt;&gt;"",$I374*(1+'[1]asv | data'!$B$32/12)-$I374,0),"")</f>
        <v>0</v>
      </c>
      <c r="K375" s="27">
        <f>IFERROR(IF($B375&lt;&gt;"",($I374+$E$2+$J375)-($I374+$E$2+$J375)*(1-'[1]asv | data'!$F$26/12),0),"")</f>
        <v>0</v>
      </c>
      <c r="L375" s="26">
        <f>IFERROR(IF($B375&lt;&gt;"",($L374+$E$2+$M375)*(1-'[1]asv | data'!$F$26/12),0),"")</f>
        <v>0</v>
      </c>
      <c r="M375" s="27">
        <f>IFERROR(IF($B375&lt;&gt;"",$L374*(1+'[1]asv | data'!$B$34/12)-$L374,0),"")</f>
        <v>0</v>
      </c>
      <c r="N375" s="27">
        <f>IFERROR(IF($B375&lt;&gt;"",($L374+$E$2+$M375)-($L374+$E$2+$M375)*(1-'[1]asv | data'!$F$26/12),0),"")</f>
        <v>0</v>
      </c>
      <c r="O375" s="26" t="str">
        <f>IFERROR(IF(B375&lt;&gt;"",IF(Q374&gt;=$I$2,+O374+P375,+O374+'[1]asv | data'!$F$21+P375),""),"")</f>
        <v/>
      </c>
      <c r="P375" s="27" t="str">
        <f>IFERROR(IF($B375&lt;&gt;"",IF(Q375&gt;=$I$2,O374*(1+'[1]asv | simul'!$B$18/12)-O374,$O374*(1+'[1]asv | simul'!$B$18/12)-$O374),""),"")</f>
        <v/>
      </c>
      <c r="Q375" s="27">
        <f>IFERROR(IF(Q374+'[1]asv | data'!$F$21&gt;=$I$2,$I$2,+Q374+'[1]asv | data'!$F$21),"")</f>
        <v>22950</v>
      </c>
    </row>
    <row r="376" spans="2:17" ht="21" customHeight="1" x14ac:dyDescent="0.35">
      <c r="B376" s="36"/>
      <c r="C376" s="26">
        <f>IFERROR(IF($B376&lt;&gt;"",($C375+$E$2+$D376)*(1-'[1]asv | data'!$F$26/12),0),"")</f>
        <v>0</v>
      </c>
      <c r="D376" s="27">
        <f>IFERROR(IF($B376&lt;&gt;"",$C375*(1+'[1]asv | data'!$F$22/12)-$C375,0),"")</f>
        <v>0</v>
      </c>
      <c r="E376" s="27">
        <f>IFERROR(IF($B376&lt;&gt;"",($C375+$E$2+$D376)-($C375+$E$2+$D376)*(1-'[1]asv | data'!$F$26/12),0),"")</f>
        <v>0</v>
      </c>
      <c r="F376" s="26">
        <f>IFERROR(IF($B376&lt;&gt;"",($F375+$E$2+$G376)*(1-'[1]asv | data'!$F$26/12),0),"")</f>
        <v>0</v>
      </c>
      <c r="G376" s="27">
        <f>IFERROR(IF($B376&lt;&gt;"",$F375*(1+'[1]asv | data'!$B$30/12)-$F375,0),"")</f>
        <v>0</v>
      </c>
      <c r="H376" s="27">
        <f>IFERROR(IF($B376&lt;&gt;"",($F375+$E$2+$G376)-($F375+$E$2+$G376)*(1-'[1]asv | data'!$F$26/12),0),"")</f>
        <v>0</v>
      </c>
      <c r="I376" s="26">
        <f>IFERROR(IF($B376&lt;&gt;"",($I375+$E$2+$J376)*(1-'[1]asv | data'!$F$26/12),0),"")</f>
        <v>0</v>
      </c>
      <c r="J376" s="27">
        <f>IFERROR(IF($B376&lt;&gt;"",$I375*(1+'[1]asv | data'!$B$32/12)-$I375,0),"")</f>
        <v>0</v>
      </c>
      <c r="K376" s="27">
        <f>IFERROR(IF($B376&lt;&gt;"",($I375+$E$2+$J376)-($I375+$E$2+$J376)*(1-'[1]asv | data'!$F$26/12),0),"")</f>
        <v>0</v>
      </c>
      <c r="L376" s="26">
        <f>IFERROR(IF($B376&lt;&gt;"",($L375+$E$2+$M376)*(1-'[1]asv | data'!$F$26/12),0),"")</f>
        <v>0</v>
      </c>
      <c r="M376" s="27">
        <f>IFERROR(IF($B376&lt;&gt;"",$L375*(1+'[1]asv | data'!$B$34/12)-$L375,0),"")</f>
        <v>0</v>
      </c>
      <c r="N376" s="27">
        <f>IFERROR(IF($B376&lt;&gt;"",($L375+$E$2+$M376)-($L375+$E$2+$M376)*(1-'[1]asv | data'!$F$26/12),0),"")</f>
        <v>0</v>
      </c>
      <c r="O376" s="26" t="str">
        <f>IFERROR(IF(B376&lt;&gt;"",IF(Q375&gt;=$I$2,+O375+P376,+O375+'[1]asv | data'!$F$21+P376),""),"")</f>
        <v/>
      </c>
      <c r="P376" s="27" t="str">
        <f>IFERROR(IF($B376&lt;&gt;"",IF(Q376&gt;=$I$2,O375*(1+'[1]asv | simul'!$B$18/12)-O375,$O375*(1+'[1]asv | simul'!$B$18/12)-$O375),""),"")</f>
        <v/>
      </c>
      <c r="Q376" s="27">
        <f>IFERROR(IF(Q375+'[1]asv | data'!$F$21&gt;=$I$2,$I$2,+Q375+'[1]asv | data'!$F$21),"")</f>
        <v>22950</v>
      </c>
    </row>
    <row r="377" spans="2:17" ht="21" customHeight="1" x14ac:dyDescent="0.35">
      <c r="B377" s="36"/>
      <c r="C377" s="26">
        <f>IFERROR(IF($B377&lt;&gt;"",($C376+$E$2+$D377)*(1-'[1]asv | data'!$F$26/12),0),"")</f>
        <v>0</v>
      </c>
      <c r="D377" s="27">
        <f>IFERROR(IF($B377&lt;&gt;"",$C376*(1+'[1]asv | data'!$F$22/12)-$C376,0),"")</f>
        <v>0</v>
      </c>
      <c r="E377" s="27">
        <f>IFERROR(IF($B377&lt;&gt;"",($C376+$E$2+$D377)-($C376+$E$2+$D377)*(1-'[1]asv | data'!$F$26/12),0),"")</f>
        <v>0</v>
      </c>
      <c r="F377" s="26">
        <f>IFERROR(IF($B377&lt;&gt;"",($F376+$E$2+$G377)*(1-'[1]asv | data'!$F$26/12),0),"")</f>
        <v>0</v>
      </c>
      <c r="G377" s="27">
        <f>IFERROR(IF($B377&lt;&gt;"",$F376*(1+'[1]asv | data'!$B$30/12)-$F376,0),"")</f>
        <v>0</v>
      </c>
      <c r="H377" s="27">
        <f>IFERROR(IF($B377&lt;&gt;"",($F376+$E$2+$G377)-($F376+$E$2+$G377)*(1-'[1]asv | data'!$F$26/12),0),"")</f>
        <v>0</v>
      </c>
      <c r="I377" s="26">
        <f>IFERROR(IF($B377&lt;&gt;"",($I376+$E$2+$J377)*(1-'[1]asv | data'!$F$26/12),0),"")</f>
        <v>0</v>
      </c>
      <c r="J377" s="27">
        <f>IFERROR(IF($B377&lt;&gt;"",$I376*(1+'[1]asv | data'!$B$32/12)-$I376,0),"")</f>
        <v>0</v>
      </c>
      <c r="K377" s="27">
        <f>IFERROR(IF($B377&lt;&gt;"",($I376+$E$2+$J377)-($I376+$E$2+$J377)*(1-'[1]asv | data'!$F$26/12),0),"")</f>
        <v>0</v>
      </c>
      <c r="L377" s="26">
        <f>IFERROR(IF($B377&lt;&gt;"",($L376+$E$2+$M377)*(1-'[1]asv | data'!$F$26/12),0),"")</f>
        <v>0</v>
      </c>
      <c r="M377" s="27">
        <f>IFERROR(IF($B377&lt;&gt;"",$L376*(1+'[1]asv | data'!$B$34/12)-$L376,0),"")</f>
        <v>0</v>
      </c>
      <c r="N377" s="27">
        <f>IFERROR(IF($B377&lt;&gt;"",($L376+$E$2+$M377)-($L376+$E$2+$M377)*(1-'[1]asv | data'!$F$26/12),0),"")</f>
        <v>0</v>
      </c>
      <c r="O377" s="26" t="str">
        <f>IFERROR(IF(B377&lt;&gt;"",IF(Q376&gt;=$I$2,+O376+P377,+O376+'[1]asv | data'!$F$21+P377),""),"")</f>
        <v/>
      </c>
      <c r="P377" s="27" t="str">
        <f>IFERROR(IF($B377&lt;&gt;"",IF(Q377&gt;=$I$2,O376*(1+'[1]asv | simul'!$B$18/12)-O376,$O376*(1+'[1]asv | simul'!$B$18/12)-$O376),""),"")</f>
        <v/>
      </c>
      <c r="Q377" s="27">
        <f>IFERROR(IF(Q376+'[1]asv | data'!$F$21&gt;=$I$2,$I$2,+Q376+'[1]asv | data'!$F$21),"")</f>
        <v>22950</v>
      </c>
    </row>
    <row r="378" spans="2:17" ht="21" customHeight="1" x14ac:dyDescent="0.35">
      <c r="B378" s="36"/>
      <c r="C378" s="26">
        <f>IFERROR(IF($B378&lt;&gt;"",($C377+$E$2+$D378)*(1-'[1]asv | data'!$F$26/12),0),"")</f>
        <v>0</v>
      </c>
      <c r="D378" s="27">
        <f>IFERROR(IF($B378&lt;&gt;"",$C377*(1+'[1]asv | data'!$F$22/12)-$C377,0),"")</f>
        <v>0</v>
      </c>
      <c r="E378" s="27">
        <f>IFERROR(IF($B378&lt;&gt;"",($C377+$E$2+$D378)-($C377+$E$2+$D378)*(1-'[1]asv | data'!$F$26/12),0),"")</f>
        <v>0</v>
      </c>
      <c r="F378" s="26">
        <f>IFERROR(IF($B378&lt;&gt;"",($F377+$E$2+$G378)*(1-'[1]asv | data'!$F$26/12),0),"")</f>
        <v>0</v>
      </c>
      <c r="G378" s="27">
        <f>IFERROR(IF($B378&lt;&gt;"",$F377*(1+'[1]asv | data'!$B$30/12)-$F377,0),"")</f>
        <v>0</v>
      </c>
      <c r="H378" s="27">
        <f>IFERROR(IF($B378&lt;&gt;"",($F377+$E$2+$G378)-($F377+$E$2+$G378)*(1-'[1]asv | data'!$F$26/12),0),"")</f>
        <v>0</v>
      </c>
      <c r="I378" s="26">
        <f>IFERROR(IF($B378&lt;&gt;"",($I377+$E$2+$J378)*(1-'[1]asv | data'!$F$26/12),0),"")</f>
        <v>0</v>
      </c>
      <c r="J378" s="27">
        <f>IFERROR(IF($B378&lt;&gt;"",$I377*(1+'[1]asv | data'!$B$32/12)-$I377,0),"")</f>
        <v>0</v>
      </c>
      <c r="K378" s="27">
        <f>IFERROR(IF($B378&lt;&gt;"",($I377+$E$2+$J378)-($I377+$E$2+$J378)*(1-'[1]asv | data'!$F$26/12),0),"")</f>
        <v>0</v>
      </c>
      <c r="L378" s="26">
        <f>IFERROR(IF($B378&lt;&gt;"",($L377+$E$2+$M378)*(1-'[1]asv | data'!$F$26/12),0),"")</f>
        <v>0</v>
      </c>
      <c r="M378" s="27">
        <f>IFERROR(IF($B378&lt;&gt;"",$L377*(1+'[1]asv | data'!$B$34/12)-$L377,0),"")</f>
        <v>0</v>
      </c>
      <c r="N378" s="27">
        <f>IFERROR(IF($B378&lt;&gt;"",($L377+$E$2+$M378)-($L377+$E$2+$M378)*(1-'[1]asv | data'!$F$26/12),0),"")</f>
        <v>0</v>
      </c>
      <c r="O378" s="26" t="str">
        <f>IFERROR(IF(B378&lt;&gt;"",IF(Q377&gt;=$I$2,+O377+P378,+O377+'[1]asv | data'!$F$21+P378),""),"")</f>
        <v/>
      </c>
      <c r="P378" s="27" t="str">
        <f>IFERROR(IF($B378&lt;&gt;"",IF(Q378&gt;=$I$2,O377*(1+'[1]asv | simul'!$B$18/12)-O377,$O377*(1+'[1]asv | simul'!$B$18/12)-$O377),""),"")</f>
        <v/>
      </c>
      <c r="Q378" s="27">
        <f>IFERROR(IF(Q377+'[1]asv | data'!$F$21&gt;=$I$2,$I$2,+Q377+'[1]asv | data'!$F$21),"")</f>
        <v>22950</v>
      </c>
    </row>
    <row r="379" spans="2:17" ht="21" customHeight="1" x14ac:dyDescent="0.35">
      <c r="B379" s="36"/>
      <c r="C379" s="26">
        <f>IFERROR(IF($B379&lt;&gt;"",($C378+$E$2+$D379)*(1-'[1]asv | data'!$F$26/12),0),"")</f>
        <v>0</v>
      </c>
      <c r="D379" s="27">
        <f>IFERROR(IF($B379&lt;&gt;"",$C378*(1+'[1]asv | data'!$F$22/12)-$C378,0),"")</f>
        <v>0</v>
      </c>
      <c r="E379" s="27">
        <f>IFERROR(IF($B379&lt;&gt;"",($C378+$E$2+$D379)-($C378+$E$2+$D379)*(1-'[1]asv | data'!$F$26/12),0),"")</f>
        <v>0</v>
      </c>
      <c r="F379" s="26">
        <f>IFERROR(IF($B379&lt;&gt;"",($F378+$E$2+$G379)*(1-'[1]asv | data'!$F$26/12),0),"")</f>
        <v>0</v>
      </c>
      <c r="G379" s="27">
        <f>IFERROR(IF($B379&lt;&gt;"",$F378*(1+'[1]asv | data'!$B$30/12)-$F378,0),"")</f>
        <v>0</v>
      </c>
      <c r="H379" s="27">
        <f>IFERROR(IF($B379&lt;&gt;"",($F378+$E$2+$G379)-($F378+$E$2+$G379)*(1-'[1]asv | data'!$F$26/12),0),"")</f>
        <v>0</v>
      </c>
      <c r="I379" s="26">
        <f>IFERROR(IF($B379&lt;&gt;"",($I378+$E$2+$J379)*(1-'[1]asv | data'!$F$26/12),0),"")</f>
        <v>0</v>
      </c>
      <c r="J379" s="27">
        <f>IFERROR(IF($B379&lt;&gt;"",$I378*(1+'[1]asv | data'!$B$32/12)-$I378,0),"")</f>
        <v>0</v>
      </c>
      <c r="K379" s="27">
        <f>IFERROR(IF($B379&lt;&gt;"",($I378+$E$2+$J379)-($I378+$E$2+$J379)*(1-'[1]asv | data'!$F$26/12),0),"")</f>
        <v>0</v>
      </c>
      <c r="L379" s="26">
        <f>IFERROR(IF($B379&lt;&gt;"",($L378+$E$2+$M379)*(1-'[1]asv | data'!$F$26/12),0),"")</f>
        <v>0</v>
      </c>
      <c r="M379" s="27">
        <f>IFERROR(IF($B379&lt;&gt;"",$L378*(1+'[1]asv | data'!$B$34/12)-$L378,0),"")</f>
        <v>0</v>
      </c>
      <c r="N379" s="27">
        <f>IFERROR(IF($B379&lt;&gt;"",($L378+$E$2+$M379)-($L378+$E$2+$M379)*(1-'[1]asv | data'!$F$26/12),0),"")</f>
        <v>0</v>
      </c>
      <c r="O379" s="26" t="str">
        <f>IFERROR(IF(B379&lt;&gt;"",IF(Q378&gt;=$I$2,+O378+P379,+O378+'[1]asv | data'!$F$21+P379),""),"")</f>
        <v/>
      </c>
      <c r="P379" s="27" t="str">
        <f>IFERROR(IF($B379&lt;&gt;"",IF(Q379&gt;=$I$2,O378*(1+'[1]asv | simul'!$B$18/12)-O378,$O378*(1+'[1]asv | simul'!$B$18/12)-$O378),""),"")</f>
        <v/>
      </c>
      <c r="Q379" s="27">
        <f>IFERROR(IF(Q378+'[1]asv | data'!$F$21&gt;=$I$2,$I$2,+Q378+'[1]asv | data'!$F$21),"")</f>
        <v>22950</v>
      </c>
    </row>
    <row r="380" spans="2:17" ht="21" customHeight="1" x14ac:dyDescent="0.35">
      <c r="B380" s="36"/>
      <c r="C380" s="26">
        <f>IFERROR(IF($B380&lt;&gt;"",($C379+$E$2+$D380)*(1-'[1]asv | data'!$F$26/12),0),"")</f>
        <v>0</v>
      </c>
      <c r="D380" s="27">
        <f>IFERROR(IF($B380&lt;&gt;"",$C379*(1+'[1]asv | data'!$F$22/12)-$C379,0),"")</f>
        <v>0</v>
      </c>
      <c r="E380" s="27">
        <f>IFERROR(IF($B380&lt;&gt;"",($C379+$E$2+$D380)-($C379+$E$2+$D380)*(1-'[1]asv | data'!$F$26/12),0),"")</f>
        <v>0</v>
      </c>
      <c r="F380" s="26">
        <f>IFERROR(IF($B380&lt;&gt;"",($F379+$E$2+$G380)*(1-'[1]asv | data'!$F$26/12),0),"")</f>
        <v>0</v>
      </c>
      <c r="G380" s="27">
        <f>IFERROR(IF($B380&lt;&gt;"",$F379*(1+'[1]asv | data'!$B$30/12)-$F379,0),"")</f>
        <v>0</v>
      </c>
      <c r="H380" s="27">
        <f>IFERROR(IF($B380&lt;&gt;"",($F379+$E$2+$G380)-($F379+$E$2+$G380)*(1-'[1]asv | data'!$F$26/12),0),"")</f>
        <v>0</v>
      </c>
      <c r="I380" s="26">
        <f>IFERROR(IF($B380&lt;&gt;"",($I379+$E$2+$J380)*(1-'[1]asv | data'!$F$26/12),0),"")</f>
        <v>0</v>
      </c>
      <c r="J380" s="27">
        <f>IFERROR(IF($B380&lt;&gt;"",$I379*(1+'[1]asv | data'!$B$32/12)-$I379,0),"")</f>
        <v>0</v>
      </c>
      <c r="K380" s="27">
        <f>IFERROR(IF($B380&lt;&gt;"",($I379+$E$2+$J380)-($I379+$E$2+$J380)*(1-'[1]asv | data'!$F$26/12),0),"")</f>
        <v>0</v>
      </c>
      <c r="L380" s="26">
        <f>IFERROR(IF($B380&lt;&gt;"",($L379+$E$2+$M380)*(1-'[1]asv | data'!$F$26/12),0),"")</f>
        <v>0</v>
      </c>
      <c r="M380" s="27">
        <f>IFERROR(IF($B380&lt;&gt;"",$L379*(1+'[1]asv | data'!$B$34/12)-$L379,0),"")</f>
        <v>0</v>
      </c>
      <c r="N380" s="27">
        <f>IFERROR(IF($B380&lt;&gt;"",($L379+$E$2+$M380)-($L379+$E$2+$M380)*(1-'[1]asv | data'!$F$26/12),0),"")</f>
        <v>0</v>
      </c>
      <c r="O380" s="26" t="str">
        <f>IFERROR(IF(B380&lt;&gt;"",IF(Q379&gt;=$I$2,+O379+P380,+O379+'[1]asv | data'!$F$21+P380),""),"")</f>
        <v/>
      </c>
      <c r="P380" s="27" t="str">
        <f>IFERROR(IF($B380&lt;&gt;"",IF(Q380&gt;=$I$2,O379*(1+'[1]asv | simul'!$B$18/12)-O379,$O379*(1+'[1]asv | simul'!$B$18/12)-$O379),""),"")</f>
        <v/>
      </c>
      <c r="Q380" s="27">
        <f>IFERROR(IF(Q379+'[1]asv | data'!$F$21&gt;=$I$2,$I$2,+Q379+'[1]asv | data'!$F$21),"")</f>
        <v>22950</v>
      </c>
    </row>
    <row r="381" spans="2:17" ht="21" customHeight="1" x14ac:dyDescent="0.35">
      <c r="B381" s="36"/>
      <c r="C381" s="26">
        <f>IFERROR(IF($B381&lt;&gt;"",($C380+$E$2+$D381)*(1-'[1]asv | data'!$F$26/12),0),"")</f>
        <v>0</v>
      </c>
      <c r="D381" s="27">
        <f>IFERROR(IF($B381&lt;&gt;"",$C380*(1+'[1]asv | data'!$F$22/12)-$C380,0),"")</f>
        <v>0</v>
      </c>
      <c r="E381" s="27">
        <f>IFERROR(IF($B381&lt;&gt;"",($C380+$E$2+$D381)-($C380+$E$2+$D381)*(1-'[1]asv | data'!$F$26/12),0),"")</f>
        <v>0</v>
      </c>
      <c r="F381" s="26">
        <f>IFERROR(IF($B381&lt;&gt;"",($F380+$E$2+$G381)*(1-'[1]asv | data'!$F$26/12),0),"")</f>
        <v>0</v>
      </c>
      <c r="G381" s="27">
        <f>IFERROR(IF($B381&lt;&gt;"",$F380*(1+'[1]asv | data'!$B$30/12)-$F380,0),"")</f>
        <v>0</v>
      </c>
      <c r="H381" s="27">
        <f>IFERROR(IF($B381&lt;&gt;"",($F380+$E$2+$G381)-($F380+$E$2+$G381)*(1-'[1]asv | data'!$F$26/12),0),"")</f>
        <v>0</v>
      </c>
      <c r="I381" s="26">
        <f>IFERROR(IF($B381&lt;&gt;"",($I380+$E$2+$J381)*(1-'[1]asv | data'!$F$26/12),0),"")</f>
        <v>0</v>
      </c>
      <c r="J381" s="27">
        <f>IFERROR(IF($B381&lt;&gt;"",$I380*(1+'[1]asv | data'!$B$32/12)-$I380,0),"")</f>
        <v>0</v>
      </c>
      <c r="K381" s="27">
        <f>IFERROR(IF($B381&lt;&gt;"",($I380+$E$2+$J381)-($I380+$E$2+$J381)*(1-'[1]asv | data'!$F$26/12),0),"")</f>
        <v>0</v>
      </c>
      <c r="L381" s="26">
        <f>IFERROR(IF($B381&lt;&gt;"",($L380+$E$2+$M381)*(1-'[1]asv | data'!$F$26/12),0),"")</f>
        <v>0</v>
      </c>
      <c r="M381" s="27">
        <f>IFERROR(IF($B381&lt;&gt;"",$L380*(1+'[1]asv | data'!$B$34/12)-$L380,0),"")</f>
        <v>0</v>
      </c>
      <c r="N381" s="27">
        <f>IFERROR(IF($B381&lt;&gt;"",($L380+$E$2+$M381)-($L380+$E$2+$M381)*(1-'[1]asv | data'!$F$26/12),0),"")</f>
        <v>0</v>
      </c>
      <c r="O381" s="26" t="str">
        <f>IFERROR(IF(B381&lt;&gt;"",IF(Q380&gt;=$I$2,+O380+P381,+O380+'[1]asv | data'!$F$21+P381),""),"")</f>
        <v/>
      </c>
      <c r="P381" s="27" t="str">
        <f>IFERROR(IF($B381&lt;&gt;"",IF(Q381&gt;=$I$2,O380*(1+'[1]asv | simul'!$B$18/12)-O380,$O380*(1+'[1]asv | simul'!$B$18/12)-$O380),""),"")</f>
        <v/>
      </c>
      <c r="Q381" s="27">
        <f>IFERROR(IF(Q380+'[1]asv | data'!$F$21&gt;=$I$2,$I$2,+Q380+'[1]asv | data'!$F$21),"")</f>
        <v>22950</v>
      </c>
    </row>
    <row r="382" spans="2:17" ht="21" customHeight="1" x14ac:dyDescent="0.35">
      <c r="B382" s="36"/>
      <c r="C382" s="26">
        <f>IFERROR(IF($B382&lt;&gt;"",($C381+$E$2+$D382)*(1-'[1]asv | data'!$F$26/12),0),"")</f>
        <v>0</v>
      </c>
      <c r="D382" s="27">
        <f>IFERROR(IF($B382&lt;&gt;"",$C381*(1+'[1]asv | data'!$F$22/12)-$C381,0),"")</f>
        <v>0</v>
      </c>
      <c r="E382" s="27">
        <f>IFERROR(IF($B382&lt;&gt;"",($C381+$E$2+$D382)-($C381+$E$2+$D382)*(1-'[1]asv | data'!$F$26/12),0),"")</f>
        <v>0</v>
      </c>
      <c r="F382" s="26">
        <f>IFERROR(IF($B382&lt;&gt;"",($F381+$E$2+$G382)*(1-'[1]asv | data'!$F$26/12),0),"")</f>
        <v>0</v>
      </c>
      <c r="G382" s="27">
        <f>IFERROR(IF($B382&lt;&gt;"",$F381*(1+'[1]asv | data'!$B$30/12)-$F381,0),"")</f>
        <v>0</v>
      </c>
      <c r="H382" s="27">
        <f>IFERROR(IF($B382&lt;&gt;"",($F381+$E$2+$G382)-($F381+$E$2+$G382)*(1-'[1]asv | data'!$F$26/12),0),"")</f>
        <v>0</v>
      </c>
      <c r="I382" s="26">
        <f>IFERROR(IF($B382&lt;&gt;"",($I381+$E$2+$J382)*(1-'[1]asv | data'!$F$26/12),0),"")</f>
        <v>0</v>
      </c>
      <c r="J382" s="27">
        <f>IFERROR(IF($B382&lt;&gt;"",$I381*(1+'[1]asv | data'!$B$32/12)-$I381,0),"")</f>
        <v>0</v>
      </c>
      <c r="K382" s="27">
        <f>IFERROR(IF($B382&lt;&gt;"",($I381+$E$2+$J382)-($I381+$E$2+$J382)*(1-'[1]asv | data'!$F$26/12),0),"")</f>
        <v>0</v>
      </c>
      <c r="L382" s="26">
        <f>IFERROR(IF($B382&lt;&gt;"",($L381+$E$2+$M382)*(1-'[1]asv | data'!$F$26/12),0),"")</f>
        <v>0</v>
      </c>
      <c r="M382" s="27">
        <f>IFERROR(IF($B382&lt;&gt;"",$L381*(1+'[1]asv | data'!$B$34/12)-$L381,0),"")</f>
        <v>0</v>
      </c>
      <c r="N382" s="27">
        <f>IFERROR(IF($B382&lt;&gt;"",($L381+$E$2+$M382)-($L381+$E$2+$M382)*(1-'[1]asv | data'!$F$26/12),0),"")</f>
        <v>0</v>
      </c>
      <c r="O382" s="26" t="str">
        <f>IFERROR(IF(B382&lt;&gt;"",IF(Q381&gt;=$I$2,+O381+P382,+O381+'[1]asv | data'!$F$21+P382),""),"")</f>
        <v/>
      </c>
      <c r="P382" s="27" t="str">
        <f>IFERROR(IF($B382&lt;&gt;"",IF(Q382&gt;=$I$2,O381*(1+'[1]asv | simul'!$B$18/12)-O381,$O381*(1+'[1]asv | simul'!$B$18/12)-$O381),""),"")</f>
        <v/>
      </c>
      <c r="Q382" s="27">
        <f>IFERROR(IF(Q381+'[1]asv | data'!$F$21&gt;=$I$2,$I$2,+Q381+'[1]asv | data'!$F$21),"")</f>
        <v>22950</v>
      </c>
    </row>
    <row r="383" spans="2:17" ht="21" customHeight="1" x14ac:dyDescent="0.35">
      <c r="B383" s="36"/>
      <c r="C383" s="26">
        <f>IFERROR(IF($B383&lt;&gt;"",($C382+$E$2+$D383)*(1-'[1]asv | data'!$F$26/12),0),"")</f>
        <v>0</v>
      </c>
      <c r="D383" s="27">
        <f>IFERROR(IF($B383&lt;&gt;"",$C382*(1+'[1]asv | data'!$F$22/12)-$C382,0),"")</f>
        <v>0</v>
      </c>
      <c r="E383" s="27">
        <f>IFERROR(IF($B383&lt;&gt;"",($C382+$E$2+$D383)-($C382+$E$2+$D383)*(1-'[1]asv | data'!$F$26/12),0),"")</f>
        <v>0</v>
      </c>
      <c r="F383" s="26">
        <f>IFERROR(IF($B383&lt;&gt;"",($F382+$E$2+$G383)*(1-'[1]asv | data'!$F$26/12),0),"")</f>
        <v>0</v>
      </c>
      <c r="G383" s="27">
        <f>IFERROR(IF($B383&lt;&gt;"",$F382*(1+'[1]asv | data'!$B$30/12)-$F382,0),"")</f>
        <v>0</v>
      </c>
      <c r="H383" s="27">
        <f>IFERROR(IF($B383&lt;&gt;"",($F382+$E$2+$G383)-($F382+$E$2+$G383)*(1-'[1]asv | data'!$F$26/12),0),"")</f>
        <v>0</v>
      </c>
      <c r="I383" s="26">
        <f>IFERROR(IF($B383&lt;&gt;"",($I382+$E$2+$J383)*(1-'[1]asv | data'!$F$26/12),0),"")</f>
        <v>0</v>
      </c>
      <c r="J383" s="27">
        <f>IFERROR(IF($B383&lt;&gt;"",$I382*(1+'[1]asv | data'!$B$32/12)-$I382,0),"")</f>
        <v>0</v>
      </c>
      <c r="K383" s="27">
        <f>IFERROR(IF($B383&lt;&gt;"",($I382+$E$2+$J383)-($I382+$E$2+$J383)*(1-'[1]asv | data'!$F$26/12),0),"")</f>
        <v>0</v>
      </c>
      <c r="L383" s="26">
        <f>IFERROR(IF($B383&lt;&gt;"",($L382+$E$2+$M383)*(1-'[1]asv | data'!$F$26/12),0),"")</f>
        <v>0</v>
      </c>
      <c r="M383" s="27">
        <f>IFERROR(IF($B383&lt;&gt;"",$L382*(1+'[1]asv | data'!$B$34/12)-$L382,0),"")</f>
        <v>0</v>
      </c>
      <c r="N383" s="27">
        <f>IFERROR(IF($B383&lt;&gt;"",($L382+$E$2+$M383)-($L382+$E$2+$M383)*(1-'[1]asv | data'!$F$26/12),0),"")</f>
        <v>0</v>
      </c>
      <c r="O383" s="26" t="str">
        <f>IFERROR(IF(B383&lt;&gt;"",IF(Q382&gt;=$I$2,+O382+P383,+O382+'[1]asv | data'!$F$21+P383),""),"")</f>
        <v/>
      </c>
      <c r="P383" s="27" t="str">
        <f>IFERROR(IF($B383&lt;&gt;"",IF(Q383&gt;=$I$2,O382*(1+'[1]asv | simul'!$B$18/12)-O382,$O382*(1+'[1]asv | simul'!$B$18/12)-$O382),""),"")</f>
        <v/>
      </c>
      <c r="Q383" s="27">
        <f>IFERROR(IF(Q382+'[1]asv | data'!$F$21&gt;=$I$2,$I$2,+Q382+'[1]asv | data'!$F$21),"")</f>
        <v>22950</v>
      </c>
    </row>
    <row r="384" spans="2:17" ht="21" customHeight="1" x14ac:dyDescent="0.35">
      <c r="B384" s="36"/>
      <c r="C384" s="26">
        <f>IFERROR(IF($B384&lt;&gt;"",($C383+$E$2+$D384)*(1-'[1]asv | data'!$F$26/12),0),"")</f>
        <v>0</v>
      </c>
      <c r="D384" s="27">
        <f>IFERROR(IF($B384&lt;&gt;"",$C383*(1+'[1]asv | data'!$F$22/12)-$C383,0),"")</f>
        <v>0</v>
      </c>
      <c r="E384" s="27">
        <f>IFERROR(IF($B384&lt;&gt;"",($C383+$E$2+$D384)-($C383+$E$2+$D384)*(1-'[1]asv | data'!$F$26/12),0),"")</f>
        <v>0</v>
      </c>
      <c r="F384" s="26">
        <f>IFERROR(IF($B384&lt;&gt;"",($F383+$E$2+$G384)*(1-'[1]asv | data'!$F$26/12),0),"")</f>
        <v>0</v>
      </c>
      <c r="G384" s="27">
        <f>IFERROR(IF($B384&lt;&gt;"",$F383*(1+'[1]asv | data'!$B$30/12)-$F383,0),"")</f>
        <v>0</v>
      </c>
      <c r="H384" s="27">
        <f>IFERROR(IF($B384&lt;&gt;"",($F383+$E$2+$G384)-($F383+$E$2+$G384)*(1-'[1]asv | data'!$F$26/12),0),"")</f>
        <v>0</v>
      </c>
      <c r="I384" s="26">
        <f>IFERROR(IF($B384&lt;&gt;"",($I383+$E$2+$J384)*(1-'[1]asv | data'!$F$26/12),0),"")</f>
        <v>0</v>
      </c>
      <c r="J384" s="27">
        <f>IFERROR(IF($B384&lt;&gt;"",$I383*(1+'[1]asv | data'!$B$32/12)-$I383,0),"")</f>
        <v>0</v>
      </c>
      <c r="K384" s="27">
        <f>IFERROR(IF($B384&lt;&gt;"",($I383+$E$2+$J384)-($I383+$E$2+$J384)*(1-'[1]asv | data'!$F$26/12),0),"")</f>
        <v>0</v>
      </c>
      <c r="L384" s="26">
        <f>IFERROR(IF($B384&lt;&gt;"",($L383+$E$2+$M384)*(1-'[1]asv | data'!$F$26/12),0),"")</f>
        <v>0</v>
      </c>
      <c r="M384" s="27">
        <f>IFERROR(IF($B384&lt;&gt;"",$L383*(1+'[1]asv | data'!$B$34/12)-$L383,0),"")</f>
        <v>0</v>
      </c>
      <c r="N384" s="27">
        <f>IFERROR(IF($B384&lt;&gt;"",($L383+$E$2+$M384)-($L383+$E$2+$M384)*(1-'[1]asv | data'!$F$26/12),0),"")</f>
        <v>0</v>
      </c>
      <c r="O384" s="26" t="str">
        <f>IFERROR(IF(B384&lt;&gt;"",IF(Q383&gt;=$I$2,+O383+P384,+O383+'[1]asv | data'!$F$21+P384),""),"")</f>
        <v/>
      </c>
      <c r="P384" s="27" t="str">
        <f>IFERROR(IF($B384&lt;&gt;"",IF(Q384&gt;=$I$2,O383*(1+'[1]asv | simul'!$B$18/12)-O383,$O383*(1+'[1]asv | simul'!$B$18/12)-$O383),""),"")</f>
        <v/>
      </c>
      <c r="Q384" s="27">
        <f>IFERROR(IF(Q383+'[1]asv | data'!$F$21&gt;=$I$2,$I$2,+Q383+'[1]asv | data'!$F$21),"")</f>
        <v>22950</v>
      </c>
    </row>
    <row r="385" spans="2:17" ht="21" customHeight="1" x14ac:dyDescent="0.35">
      <c r="B385" s="36"/>
      <c r="C385" s="26">
        <f>IFERROR(IF($B385&lt;&gt;"",($C384+$E$2+$D385)*(1-'[1]asv | data'!$F$26/12),0),"")</f>
        <v>0</v>
      </c>
      <c r="D385" s="27">
        <f>IFERROR(IF($B385&lt;&gt;"",$C384*(1+'[1]asv | data'!$F$22/12)-$C384,0),"")</f>
        <v>0</v>
      </c>
      <c r="E385" s="27">
        <f>IFERROR(IF($B385&lt;&gt;"",($C384+$E$2+$D385)-($C384+$E$2+$D385)*(1-'[1]asv | data'!$F$26/12),0),"")</f>
        <v>0</v>
      </c>
      <c r="F385" s="26">
        <f>IFERROR(IF($B385&lt;&gt;"",($F384+$E$2+$G385)*(1-'[1]asv | data'!$F$26/12),0),"")</f>
        <v>0</v>
      </c>
      <c r="G385" s="27">
        <f>IFERROR(IF($B385&lt;&gt;"",$F384*(1+'[1]asv | data'!$B$30/12)-$F384,0),"")</f>
        <v>0</v>
      </c>
      <c r="H385" s="27">
        <f>IFERROR(IF($B385&lt;&gt;"",($F384+$E$2+$G385)-($F384+$E$2+$G385)*(1-'[1]asv | data'!$F$26/12),0),"")</f>
        <v>0</v>
      </c>
      <c r="I385" s="26">
        <f>IFERROR(IF($B385&lt;&gt;"",($I384+$E$2+$J385)*(1-'[1]asv | data'!$F$26/12),0),"")</f>
        <v>0</v>
      </c>
      <c r="J385" s="27">
        <f>IFERROR(IF($B385&lt;&gt;"",$I384*(1+'[1]asv | data'!$B$32/12)-$I384,0),"")</f>
        <v>0</v>
      </c>
      <c r="K385" s="27">
        <f>IFERROR(IF($B385&lt;&gt;"",($I384+$E$2+$J385)-($I384+$E$2+$J385)*(1-'[1]asv | data'!$F$26/12),0),"")</f>
        <v>0</v>
      </c>
      <c r="L385" s="26">
        <f>IFERROR(IF($B385&lt;&gt;"",($L384+$E$2+$M385)*(1-'[1]asv | data'!$F$26/12),0),"")</f>
        <v>0</v>
      </c>
      <c r="M385" s="27">
        <f>IFERROR(IF($B385&lt;&gt;"",$L384*(1+'[1]asv | data'!$B$34/12)-$L384,0),"")</f>
        <v>0</v>
      </c>
      <c r="N385" s="27">
        <f>IFERROR(IF($B385&lt;&gt;"",($L384+$E$2+$M385)-($L384+$E$2+$M385)*(1-'[1]asv | data'!$F$26/12),0),"")</f>
        <v>0</v>
      </c>
      <c r="O385" s="26" t="str">
        <f>IFERROR(IF(B385&lt;&gt;"",IF(Q384&gt;=$I$2,+O384+P385,+O384+'[1]asv | data'!$F$21+P385),""),"")</f>
        <v/>
      </c>
      <c r="P385" s="27" t="str">
        <f>IFERROR(IF($B385&lt;&gt;"",IF(Q385&gt;=$I$2,O384*(1+'[1]asv | simul'!$B$18/12)-O384,$O384*(1+'[1]asv | simul'!$B$18/12)-$O384),""),"")</f>
        <v/>
      </c>
      <c r="Q385" s="27">
        <f>IFERROR(IF(Q384+'[1]asv | data'!$F$21&gt;=$I$2,$I$2,+Q384+'[1]asv | data'!$F$21),"")</f>
        <v>22950</v>
      </c>
    </row>
    <row r="386" spans="2:17" ht="21" customHeight="1" x14ac:dyDescent="0.35">
      <c r="B386" s="36"/>
      <c r="C386" s="26">
        <f>IFERROR(IF($B386&lt;&gt;"",($C385+$E$2+$D386)*(1-'[1]asv | data'!$F$26/12),0),"")</f>
        <v>0</v>
      </c>
      <c r="D386" s="27">
        <f>IFERROR(IF($B386&lt;&gt;"",$C385*(1+'[1]asv | data'!$F$22/12)-$C385,0),"")</f>
        <v>0</v>
      </c>
      <c r="E386" s="27">
        <f>IFERROR(IF($B386&lt;&gt;"",($C385+$E$2+$D386)-($C385+$E$2+$D386)*(1-'[1]asv | data'!$F$26/12),0),"")</f>
        <v>0</v>
      </c>
      <c r="F386" s="26">
        <f>IFERROR(IF($B386&lt;&gt;"",($F385+$E$2+$G386)*(1-'[1]asv | data'!$F$26/12),0),"")</f>
        <v>0</v>
      </c>
      <c r="G386" s="27">
        <f>IFERROR(IF($B386&lt;&gt;"",$F385*(1+'[1]asv | data'!$B$30/12)-$F385,0),"")</f>
        <v>0</v>
      </c>
      <c r="H386" s="27">
        <f>IFERROR(IF($B386&lt;&gt;"",($F385+$E$2+$G386)-($F385+$E$2+$G386)*(1-'[1]asv | data'!$F$26/12),0),"")</f>
        <v>0</v>
      </c>
      <c r="I386" s="26">
        <f>IFERROR(IF($B386&lt;&gt;"",($I385+$E$2+$J386)*(1-'[1]asv | data'!$F$26/12),0),"")</f>
        <v>0</v>
      </c>
      <c r="J386" s="27">
        <f>IFERROR(IF($B386&lt;&gt;"",$I385*(1+'[1]asv | data'!$B$32/12)-$I385,0),"")</f>
        <v>0</v>
      </c>
      <c r="K386" s="27">
        <f>IFERROR(IF($B386&lt;&gt;"",($I385+$E$2+$J386)-($I385+$E$2+$J386)*(1-'[1]asv | data'!$F$26/12),0),"")</f>
        <v>0</v>
      </c>
      <c r="L386" s="26">
        <f>IFERROR(IF($B386&lt;&gt;"",($L385+$E$2+$M386)*(1-'[1]asv | data'!$F$26/12),0),"")</f>
        <v>0</v>
      </c>
      <c r="M386" s="27">
        <f>IFERROR(IF($B386&lt;&gt;"",$L385*(1+'[1]asv | data'!$B$34/12)-$L385,0),"")</f>
        <v>0</v>
      </c>
      <c r="N386" s="27">
        <f>IFERROR(IF($B386&lt;&gt;"",($L385+$E$2+$M386)-($L385+$E$2+$M386)*(1-'[1]asv | data'!$F$26/12),0),"")</f>
        <v>0</v>
      </c>
      <c r="O386" s="26" t="str">
        <f>IFERROR(IF(B386&lt;&gt;"",IF(Q385&gt;=$I$2,+O385+P386,+O385+'[1]asv | data'!$F$21+P386),""),"")</f>
        <v/>
      </c>
      <c r="P386" s="27" t="str">
        <f>IFERROR(IF($B386&lt;&gt;"",IF(Q386&gt;=$I$2,O385*(1+'[1]asv | simul'!$B$18/12)-O385,$O385*(1+'[1]asv | simul'!$B$18/12)-$O385),""),"")</f>
        <v/>
      </c>
      <c r="Q386" s="27">
        <f>IFERROR(IF(Q385+'[1]asv | data'!$F$21&gt;=$I$2,$I$2,+Q385+'[1]asv | data'!$F$21),"")</f>
        <v>22950</v>
      </c>
    </row>
    <row r="387" spans="2:17" ht="21" customHeight="1" x14ac:dyDescent="0.35">
      <c r="B387" s="36"/>
      <c r="C387" s="26">
        <f>IFERROR(IF($B387&lt;&gt;"",($C386+$E$2+$D387)*(1-'[1]asv | data'!$F$26/12),0),"")</f>
        <v>0</v>
      </c>
      <c r="D387" s="27">
        <f>IFERROR(IF($B387&lt;&gt;"",$C386*(1+'[1]asv | data'!$F$22/12)-$C386,0),"")</f>
        <v>0</v>
      </c>
      <c r="E387" s="27">
        <f>IFERROR(IF($B387&lt;&gt;"",($C386+$E$2+$D387)-($C386+$E$2+$D387)*(1-'[1]asv | data'!$F$26/12),0),"")</f>
        <v>0</v>
      </c>
      <c r="F387" s="26">
        <f>IFERROR(IF($B387&lt;&gt;"",($F386+$E$2+$G387)*(1-'[1]asv | data'!$F$26/12),0),"")</f>
        <v>0</v>
      </c>
      <c r="G387" s="27">
        <f>IFERROR(IF($B387&lt;&gt;"",$F386*(1+'[1]asv | data'!$B$30/12)-$F386,0),"")</f>
        <v>0</v>
      </c>
      <c r="H387" s="27">
        <f>IFERROR(IF($B387&lt;&gt;"",($F386+$E$2+$G387)-($F386+$E$2+$G387)*(1-'[1]asv | data'!$F$26/12),0),"")</f>
        <v>0</v>
      </c>
      <c r="I387" s="26">
        <f>IFERROR(IF($B387&lt;&gt;"",($I386+$E$2+$J387)*(1-'[1]asv | data'!$F$26/12),0),"")</f>
        <v>0</v>
      </c>
      <c r="J387" s="27">
        <f>IFERROR(IF($B387&lt;&gt;"",$I386*(1+'[1]asv | data'!$B$32/12)-$I386,0),"")</f>
        <v>0</v>
      </c>
      <c r="K387" s="27">
        <f>IFERROR(IF($B387&lt;&gt;"",($I386+$E$2+$J387)-($I386+$E$2+$J387)*(1-'[1]asv | data'!$F$26/12),0),"")</f>
        <v>0</v>
      </c>
      <c r="L387" s="26">
        <f>IFERROR(IF($B387&lt;&gt;"",($L386+$E$2+$M387)*(1-'[1]asv | data'!$F$26/12),0),"")</f>
        <v>0</v>
      </c>
      <c r="M387" s="27">
        <f>IFERROR(IF($B387&lt;&gt;"",$L386*(1+'[1]asv | data'!$B$34/12)-$L386,0),"")</f>
        <v>0</v>
      </c>
      <c r="N387" s="27">
        <f>IFERROR(IF($B387&lt;&gt;"",($L386+$E$2+$M387)-($L386+$E$2+$M387)*(1-'[1]asv | data'!$F$26/12),0),"")</f>
        <v>0</v>
      </c>
      <c r="O387" s="26" t="str">
        <f>IFERROR(IF(B387&lt;&gt;"",IF(Q386&gt;=$I$2,+O386+P387,+O386+'[1]asv | data'!$F$21+P387),""),"")</f>
        <v/>
      </c>
      <c r="P387" s="27" t="str">
        <f>IFERROR(IF($B387&lt;&gt;"",IF(Q387&gt;=$I$2,O386*(1+'[1]asv | simul'!$B$18/12)-O386,$O386*(1+'[1]asv | simul'!$B$18/12)-$O386),""),"")</f>
        <v/>
      </c>
      <c r="Q387" s="27">
        <f>IFERROR(IF(Q386+'[1]asv | data'!$F$21&gt;=$I$2,$I$2,+Q386+'[1]asv | data'!$F$21),"")</f>
        <v>22950</v>
      </c>
    </row>
    <row r="388" spans="2:17" ht="21" customHeight="1" x14ac:dyDescent="0.35">
      <c r="B388" s="36"/>
      <c r="C388" s="26">
        <f>IFERROR(IF($B388&lt;&gt;"",($C387+$E$2+$D388)*(1-'[1]asv | data'!$F$26/12),0),"")</f>
        <v>0</v>
      </c>
      <c r="D388" s="27">
        <f>IFERROR(IF($B388&lt;&gt;"",$C387*(1+'[1]asv | data'!$F$22/12)-$C387,0),"")</f>
        <v>0</v>
      </c>
      <c r="E388" s="27">
        <f>IFERROR(IF($B388&lt;&gt;"",($C387+$E$2+$D388)-($C387+$E$2+$D388)*(1-'[1]asv | data'!$F$26/12),0),"")</f>
        <v>0</v>
      </c>
      <c r="F388" s="26">
        <f>IFERROR(IF($B388&lt;&gt;"",($F387+$E$2+$G388)*(1-'[1]asv | data'!$F$26/12),0),"")</f>
        <v>0</v>
      </c>
      <c r="G388" s="27">
        <f>IFERROR(IF($B388&lt;&gt;"",$F387*(1+'[1]asv | data'!$B$30/12)-$F387,0),"")</f>
        <v>0</v>
      </c>
      <c r="H388" s="27">
        <f>IFERROR(IF($B388&lt;&gt;"",($F387+$E$2+$G388)-($F387+$E$2+$G388)*(1-'[1]asv | data'!$F$26/12),0),"")</f>
        <v>0</v>
      </c>
      <c r="I388" s="26">
        <f>IFERROR(IF($B388&lt;&gt;"",($I387+$E$2+$J388)*(1-'[1]asv | data'!$F$26/12),0),"")</f>
        <v>0</v>
      </c>
      <c r="J388" s="27">
        <f>IFERROR(IF($B388&lt;&gt;"",$I387*(1+'[1]asv | data'!$B$32/12)-$I387,0),"")</f>
        <v>0</v>
      </c>
      <c r="K388" s="27">
        <f>IFERROR(IF($B388&lt;&gt;"",($I387+$E$2+$J388)-($I387+$E$2+$J388)*(1-'[1]asv | data'!$F$26/12),0),"")</f>
        <v>0</v>
      </c>
      <c r="L388" s="26">
        <f>IFERROR(IF($B388&lt;&gt;"",($L387+$E$2+$M388)*(1-'[1]asv | data'!$F$26/12),0),"")</f>
        <v>0</v>
      </c>
      <c r="M388" s="27">
        <f>IFERROR(IF($B388&lt;&gt;"",$L387*(1+'[1]asv | data'!$B$34/12)-$L387,0),"")</f>
        <v>0</v>
      </c>
      <c r="N388" s="27">
        <f>IFERROR(IF($B388&lt;&gt;"",($L387+$E$2+$M388)-($L387+$E$2+$M388)*(1-'[1]asv | data'!$F$26/12),0),"")</f>
        <v>0</v>
      </c>
      <c r="O388" s="26" t="str">
        <f>IFERROR(IF(B388&lt;&gt;"",IF(Q387&gt;=$I$2,+O387+P388,+O387+'[1]asv | data'!$F$21+P388),""),"")</f>
        <v/>
      </c>
      <c r="P388" s="27" t="str">
        <f>IFERROR(IF($B388&lt;&gt;"",IF(Q388&gt;=$I$2,O387*(1+'[1]asv | simul'!$B$18/12)-O387,$O387*(1+'[1]asv | simul'!$B$18/12)-$O387),""),"")</f>
        <v/>
      </c>
      <c r="Q388" s="27">
        <f>IFERROR(IF(Q387+'[1]asv | data'!$F$21&gt;=$I$2,$I$2,+Q387+'[1]asv | data'!$F$21),"")</f>
        <v>22950</v>
      </c>
    </row>
    <row r="389" spans="2:17" ht="21" customHeight="1" x14ac:dyDescent="0.35">
      <c r="B389" s="36"/>
      <c r="C389" s="26">
        <f>IFERROR(IF($B389&lt;&gt;"",($C388+$E$2+$D389)*(1-'[1]asv | data'!$F$26/12),0),"")</f>
        <v>0</v>
      </c>
      <c r="D389" s="27">
        <f>IFERROR(IF($B389&lt;&gt;"",$C388*(1+'[1]asv | data'!$F$22/12)-$C388,0),"")</f>
        <v>0</v>
      </c>
      <c r="E389" s="27">
        <f>IFERROR(IF($B389&lt;&gt;"",($C388+$E$2+$D389)-($C388+$E$2+$D389)*(1-'[1]asv | data'!$F$26/12),0),"")</f>
        <v>0</v>
      </c>
      <c r="F389" s="26">
        <f>IFERROR(IF($B389&lt;&gt;"",($F388+$E$2+$G389)*(1-'[1]asv | data'!$F$26/12),0),"")</f>
        <v>0</v>
      </c>
      <c r="G389" s="27">
        <f>IFERROR(IF($B389&lt;&gt;"",$F388*(1+'[1]asv | data'!$B$30/12)-$F388,0),"")</f>
        <v>0</v>
      </c>
      <c r="H389" s="27">
        <f>IFERROR(IF($B389&lt;&gt;"",($F388+$E$2+$G389)-($F388+$E$2+$G389)*(1-'[1]asv | data'!$F$26/12),0),"")</f>
        <v>0</v>
      </c>
      <c r="I389" s="26">
        <f>IFERROR(IF($B389&lt;&gt;"",($I388+$E$2+$J389)*(1-'[1]asv | data'!$F$26/12),0),"")</f>
        <v>0</v>
      </c>
      <c r="J389" s="27">
        <f>IFERROR(IF($B389&lt;&gt;"",$I388*(1+'[1]asv | data'!$B$32/12)-$I388,0),"")</f>
        <v>0</v>
      </c>
      <c r="K389" s="27">
        <f>IFERROR(IF($B389&lt;&gt;"",($I388+$E$2+$J389)-($I388+$E$2+$J389)*(1-'[1]asv | data'!$F$26/12),0),"")</f>
        <v>0</v>
      </c>
      <c r="L389" s="26">
        <f>IFERROR(IF($B389&lt;&gt;"",($L388+$E$2+$M389)*(1-'[1]asv | data'!$F$26/12),0),"")</f>
        <v>0</v>
      </c>
      <c r="M389" s="27">
        <f>IFERROR(IF($B389&lt;&gt;"",$L388*(1+'[1]asv | data'!$B$34/12)-$L388,0),"")</f>
        <v>0</v>
      </c>
      <c r="N389" s="27">
        <f>IFERROR(IF($B389&lt;&gt;"",($L388+$E$2+$M389)-($L388+$E$2+$M389)*(1-'[1]asv | data'!$F$26/12),0),"")</f>
        <v>0</v>
      </c>
      <c r="O389" s="26" t="str">
        <f>IFERROR(IF(B389&lt;&gt;"",IF(Q388&gt;=$I$2,+O388+P389,+O388+'[1]asv | data'!$F$21+P389),""),"")</f>
        <v/>
      </c>
      <c r="P389" s="27" t="str">
        <f>IFERROR(IF($B389&lt;&gt;"",IF(Q389&gt;=$I$2,O388*(1+'[1]asv | simul'!$B$18/12)-O388,$O388*(1+'[1]asv | simul'!$B$18/12)-$O388),""),"")</f>
        <v/>
      </c>
      <c r="Q389" s="27">
        <f>IFERROR(IF(Q388+'[1]asv | data'!$F$21&gt;=$I$2,$I$2,+Q388+'[1]asv | data'!$F$21),"")</f>
        <v>22950</v>
      </c>
    </row>
    <row r="390" spans="2:17" ht="21" customHeight="1" x14ac:dyDescent="0.35">
      <c r="B390" s="36"/>
      <c r="C390" s="26">
        <f>IFERROR(IF($B390&lt;&gt;"",($C389+$E$2+$D390)*(1-'[1]asv | data'!$F$26/12),0),"")</f>
        <v>0</v>
      </c>
      <c r="D390" s="27">
        <f>IFERROR(IF($B390&lt;&gt;"",$C389*(1+'[1]asv | data'!$F$22/12)-$C389,0),"")</f>
        <v>0</v>
      </c>
      <c r="E390" s="27">
        <f>IFERROR(IF($B390&lt;&gt;"",($C389+$E$2+$D390)-($C389+$E$2+$D390)*(1-'[1]asv | data'!$F$26/12),0),"")</f>
        <v>0</v>
      </c>
      <c r="F390" s="26">
        <f>IFERROR(IF($B390&lt;&gt;"",($F389+$E$2+$G390)*(1-'[1]asv | data'!$F$26/12),0),"")</f>
        <v>0</v>
      </c>
      <c r="G390" s="27">
        <f>IFERROR(IF($B390&lt;&gt;"",$F389*(1+'[1]asv | data'!$B$30/12)-$F389,0),"")</f>
        <v>0</v>
      </c>
      <c r="H390" s="27">
        <f>IFERROR(IF($B390&lt;&gt;"",($F389+$E$2+$G390)-($F389+$E$2+$G390)*(1-'[1]asv | data'!$F$26/12),0),"")</f>
        <v>0</v>
      </c>
      <c r="I390" s="26">
        <f>IFERROR(IF($B390&lt;&gt;"",($I389+$E$2+$J390)*(1-'[1]asv | data'!$F$26/12),0),"")</f>
        <v>0</v>
      </c>
      <c r="J390" s="27">
        <f>IFERROR(IF($B390&lt;&gt;"",$I389*(1+'[1]asv | data'!$B$32/12)-$I389,0),"")</f>
        <v>0</v>
      </c>
      <c r="K390" s="27">
        <f>IFERROR(IF($B390&lt;&gt;"",($I389+$E$2+$J390)-($I389+$E$2+$J390)*(1-'[1]asv | data'!$F$26/12),0),"")</f>
        <v>0</v>
      </c>
      <c r="L390" s="26">
        <f>IFERROR(IF($B390&lt;&gt;"",($L389+$E$2+$M390)*(1-'[1]asv | data'!$F$26/12),0),"")</f>
        <v>0</v>
      </c>
      <c r="M390" s="27">
        <f>IFERROR(IF($B390&lt;&gt;"",$L389*(1+'[1]asv | data'!$B$34/12)-$L389,0),"")</f>
        <v>0</v>
      </c>
      <c r="N390" s="27">
        <f>IFERROR(IF($B390&lt;&gt;"",($L389+$E$2+$M390)-($L389+$E$2+$M390)*(1-'[1]asv | data'!$F$26/12),0),"")</f>
        <v>0</v>
      </c>
      <c r="O390" s="26" t="str">
        <f>IFERROR(IF(B390&lt;&gt;"",IF(Q389&gt;=$I$2,+O389+P390,+O389+'[1]asv | data'!$F$21+P390),""),"")</f>
        <v/>
      </c>
      <c r="P390" s="27" t="str">
        <f>IFERROR(IF($B390&lt;&gt;"",IF(Q390&gt;=$I$2,O389*(1+'[1]asv | simul'!$B$18/12)-O389,$O389*(1+'[1]asv | simul'!$B$18/12)-$O389),""),"")</f>
        <v/>
      </c>
      <c r="Q390" s="27">
        <f>IFERROR(IF(Q389+'[1]asv | data'!$F$21&gt;=$I$2,$I$2,+Q389+'[1]asv | data'!$F$21),"")</f>
        <v>22950</v>
      </c>
    </row>
    <row r="391" spans="2:17" ht="21" customHeight="1" x14ac:dyDescent="0.35">
      <c r="B391" s="36"/>
      <c r="C391" s="26">
        <f>IFERROR(IF($B391&lt;&gt;"",($C390+$E$2+$D391)*(1-'[1]asv | data'!$F$26/12),0),"")</f>
        <v>0</v>
      </c>
      <c r="D391" s="27">
        <f>IFERROR(IF($B391&lt;&gt;"",$C390*(1+'[1]asv | data'!$F$22/12)-$C390,0),"")</f>
        <v>0</v>
      </c>
      <c r="E391" s="27">
        <f>IFERROR(IF($B391&lt;&gt;"",($C390+$E$2+$D391)-($C390+$E$2+$D391)*(1-'[1]asv | data'!$F$26/12),0),"")</f>
        <v>0</v>
      </c>
      <c r="F391" s="26">
        <f>IFERROR(IF($B391&lt;&gt;"",($F390+$E$2+$G391)*(1-'[1]asv | data'!$F$26/12),0),"")</f>
        <v>0</v>
      </c>
      <c r="G391" s="27">
        <f>IFERROR(IF($B391&lt;&gt;"",$F390*(1+'[1]asv | data'!$B$30/12)-$F390,0),"")</f>
        <v>0</v>
      </c>
      <c r="H391" s="27">
        <f>IFERROR(IF($B391&lt;&gt;"",($F390+$E$2+$G391)-($F390+$E$2+$G391)*(1-'[1]asv | data'!$F$26/12),0),"")</f>
        <v>0</v>
      </c>
      <c r="I391" s="26">
        <f>IFERROR(IF($B391&lt;&gt;"",($I390+$E$2+$J391)*(1-'[1]asv | data'!$F$26/12),0),"")</f>
        <v>0</v>
      </c>
      <c r="J391" s="27">
        <f>IFERROR(IF($B391&lt;&gt;"",$I390*(1+'[1]asv | data'!$B$32/12)-$I390,0),"")</f>
        <v>0</v>
      </c>
      <c r="K391" s="27">
        <f>IFERROR(IF($B391&lt;&gt;"",($I390+$E$2+$J391)-($I390+$E$2+$J391)*(1-'[1]asv | data'!$F$26/12),0),"")</f>
        <v>0</v>
      </c>
      <c r="L391" s="26">
        <f>IFERROR(IF($B391&lt;&gt;"",($L390+$E$2+$M391)*(1-'[1]asv | data'!$F$26/12),0),"")</f>
        <v>0</v>
      </c>
      <c r="M391" s="27">
        <f>IFERROR(IF($B391&lt;&gt;"",$L390*(1+'[1]asv | data'!$B$34/12)-$L390,0),"")</f>
        <v>0</v>
      </c>
      <c r="N391" s="27">
        <f>IFERROR(IF($B391&lt;&gt;"",($L390+$E$2+$M391)-($L390+$E$2+$M391)*(1-'[1]asv | data'!$F$26/12),0),"")</f>
        <v>0</v>
      </c>
      <c r="O391" s="26" t="str">
        <f>IFERROR(IF(B391&lt;&gt;"",IF(Q390&gt;=$I$2,+O390+P391,+O390+'[1]asv | data'!$F$21+P391),""),"")</f>
        <v/>
      </c>
      <c r="P391" s="27" t="str">
        <f>IFERROR(IF($B391&lt;&gt;"",IF(Q391&gt;=$I$2,O390*(1+'[1]asv | simul'!$B$18/12)-O390,$O390*(1+'[1]asv | simul'!$B$18/12)-$O390),""),"")</f>
        <v/>
      </c>
      <c r="Q391" s="27">
        <f>IFERROR(IF(Q390+'[1]asv | data'!$F$21&gt;=$I$2,$I$2,+Q390+'[1]asv | data'!$F$21),"")</f>
        <v>22950</v>
      </c>
    </row>
    <row r="392" spans="2:17" ht="21" customHeight="1" x14ac:dyDescent="0.35">
      <c r="B392" s="36"/>
      <c r="C392" s="26">
        <f>IFERROR(IF($B392&lt;&gt;"",($C391+$E$2+$D392)*(1-'[1]asv | data'!$F$26/12),0),"")</f>
        <v>0</v>
      </c>
      <c r="D392" s="27">
        <f>IFERROR(IF($B392&lt;&gt;"",$C391*(1+'[1]asv | data'!$F$22/12)-$C391,0),"")</f>
        <v>0</v>
      </c>
      <c r="E392" s="27">
        <f>IFERROR(IF($B392&lt;&gt;"",($C391+$E$2+$D392)-($C391+$E$2+$D392)*(1-'[1]asv | data'!$F$26/12),0),"")</f>
        <v>0</v>
      </c>
      <c r="F392" s="26">
        <f>IFERROR(IF($B392&lt;&gt;"",($F391+$E$2+$G392)*(1-'[1]asv | data'!$F$26/12),0),"")</f>
        <v>0</v>
      </c>
      <c r="G392" s="27">
        <f>IFERROR(IF($B392&lt;&gt;"",$F391*(1+'[1]asv | data'!$B$30/12)-$F391,0),"")</f>
        <v>0</v>
      </c>
      <c r="H392" s="27">
        <f>IFERROR(IF($B392&lt;&gt;"",($F391+$E$2+$G392)-($F391+$E$2+$G392)*(1-'[1]asv | data'!$F$26/12),0),"")</f>
        <v>0</v>
      </c>
      <c r="I392" s="26">
        <f>IFERROR(IF($B392&lt;&gt;"",($I391+$E$2+$J392)*(1-'[1]asv | data'!$F$26/12),0),"")</f>
        <v>0</v>
      </c>
      <c r="J392" s="27">
        <f>IFERROR(IF($B392&lt;&gt;"",$I391*(1+'[1]asv | data'!$B$32/12)-$I391,0),"")</f>
        <v>0</v>
      </c>
      <c r="K392" s="27">
        <f>IFERROR(IF($B392&lt;&gt;"",($I391+$E$2+$J392)-($I391+$E$2+$J392)*(1-'[1]asv | data'!$F$26/12),0),"")</f>
        <v>0</v>
      </c>
      <c r="L392" s="26">
        <f>IFERROR(IF($B392&lt;&gt;"",($L391+$E$2+$M392)*(1-'[1]asv | data'!$F$26/12),0),"")</f>
        <v>0</v>
      </c>
      <c r="M392" s="27">
        <f>IFERROR(IF($B392&lt;&gt;"",$L391*(1+'[1]asv | data'!$B$34/12)-$L391,0),"")</f>
        <v>0</v>
      </c>
      <c r="N392" s="27">
        <f>IFERROR(IF($B392&lt;&gt;"",($L391+$E$2+$M392)-($L391+$E$2+$M392)*(1-'[1]asv | data'!$F$26/12),0),"")</f>
        <v>0</v>
      </c>
      <c r="O392" s="26" t="str">
        <f>IFERROR(IF(B392&lt;&gt;"",IF(Q391&gt;=$I$2,+O391+P392,+O391+'[1]asv | data'!$F$21+P392),""),"")</f>
        <v/>
      </c>
      <c r="P392" s="27" t="str">
        <f>IFERROR(IF($B392&lt;&gt;"",IF(Q392&gt;=$I$2,O391*(1+'[1]asv | simul'!$B$18/12)-O391,$O391*(1+'[1]asv | simul'!$B$18/12)-$O391),""),"")</f>
        <v/>
      </c>
      <c r="Q392" s="27">
        <f>IFERROR(IF(Q391+'[1]asv | data'!$F$21&gt;=$I$2,$I$2,+Q391+'[1]asv | data'!$F$21),"")</f>
        <v>22950</v>
      </c>
    </row>
    <row r="393" spans="2:17" ht="21" customHeight="1" x14ac:dyDescent="0.35">
      <c r="B393" s="36"/>
      <c r="C393" s="26">
        <f>IFERROR(IF($B393&lt;&gt;"",($C392+$E$2+$D393)*(1-'[1]asv | data'!$F$26/12),0),"")</f>
        <v>0</v>
      </c>
      <c r="D393" s="27">
        <f>IFERROR(IF($B393&lt;&gt;"",$C392*(1+'[1]asv | data'!$F$22/12)-$C392,0),"")</f>
        <v>0</v>
      </c>
      <c r="E393" s="27">
        <f>IFERROR(IF($B393&lt;&gt;"",($C392+$E$2+$D393)-($C392+$E$2+$D393)*(1-'[1]asv | data'!$F$26/12),0),"")</f>
        <v>0</v>
      </c>
      <c r="F393" s="26">
        <f>IFERROR(IF($B393&lt;&gt;"",($F392+$E$2+$G393)*(1-'[1]asv | data'!$F$26/12),0),"")</f>
        <v>0</v>
      </c>
      <c r="G393" s="27">
        <f>IFERROR(IF($B393&lt;&gt;"",$F392*(1+'[1]asv | data'!$B$30/12)-$F392,0),"")</f>
        <v>0</v>
      </c>
      <c r="H393" s="27">
        <f>IFERROR(IF($B393&lt;&gt;"",($F392+$E$2+$G393)-($F392+$E$2+$G393)*(1-'[1]asv | data'!$F$26/12),0),"")</f>
        <v>0</v>
      </c>
      <c r="I393" s="26">
        <f>IFERROR(IF($B393&lt;&gt;"",($I392+$E$2+$J393)*(1-'[1]asv | data'!$F$26/12),0),"")</f>
        <v>0</v>
      </c>
      <c r="J393" s="27">
        <f>IFERROR(IF($B393&lt;&gt;"",$I392*(1+'[1]asv | data'!$B$32/12)-$I392,0),"")</f>
        <v>0</v>
      </c>
      <c r="K393" s="27">
        <f>IFERROR(IF($B393&lt;&gt;"",($I392+$E$2+$J393)-($I392+$E$2+$J393)*(1-'[1]asv | data'!$F$26/12),0),"")</f>
        <v>0</v>
      </c>
      <c r="L393" s="26">
        <f>IFERROR(IF($B393&lt;&gt;"",($L392+$E$2+$M393)*(1-'[1]asv | data'!$F$26/12),0),"")</f>
        <v>0</v>
      </c>
      <c r="M393" s="27">
        <f>IFERROR(IF($B393&lt;&gt;"",$L392*(1+'[1]asv | data'!$B$34/12)-$L392,0),"")</f>
        <v>0</v>
      </c>
      <c r="N393" s="27">
        <f>IFERROR(IF($B393&lt;&gt;"",($L392+$E$2+$M393)-($L392+$E$2+$M393)*(1-'[1]asv | data'!$F$26/12),0),"")</f>
        <v>0</v>
      </c>
      <c r="O393" s="26" t="str">
        <f>IFERROR(IF(B393&lt;&gt;"",IF(Q392&gt;=$I$2,+O392+P393,+O392+'[1]asv | data'!$F$21+P393),""),"")</f>
        <v/>
      </c>
      <c r="P393" s="27" t="str">
        <f>IFERROR(IF($B393&lt;&gt;"",IF(Q393&gt;=$I$2,O392*(1+'[1]asv | simul'!$B$18/12)-O392,$O392*(1+'[1]asv | simul'!$B$18/12)-$O392),""),"")</f>
        <v/>
      </c>
      <c r="Q393" s="27">
        <f>IFERROR(IF(Q392+'[1]asv | data'!$F$21&gt;=$I$2,$I$2,+Q392+'[1]asv | data'!$F$21),"")</f>
        <v>22950</v>
      </c>
    </row>
    <row r="394" spans="2:17" ht="21" customHeight="1" x14ac:dyDescent="0.35">
      <c r="B394" s="36"/>
      <c r="C394" s="26">
        <f>IFERROR(IF($B394&lt;&gt;"",($C393+$E$2+$D394)*(1-'[1]asv | data'!$F$26/12),0),"")</f>
        <v>0</v>
      </c>
      <c r="D394" s="27">
        <f>IFERROR(IF($B394&lt;&gt;"",$C393*(1+'[1]asv | data'!$F$22/12)-$C393,0),"")</f>
        <v>0</v>
      </c>
      <c r="E394" s="27">
        <f>IFERROR(IF($B394&lt;&gt;"",($C393+$E$2+$D394)-($C393+$E$2+$D394)*(1-'[1]asv | data'!$F$26/12),0),"")</f>
        <v>0</v>
      </c>
      <c r="F394" s="26">
        <f>IFERROR(IF($B394&lt;&gt;"",($F393+$E$2+$G394)*(1-'[1]asv | data'!$F$26/12),0),"")</f>
        <v>0</v>
      </c>
      <c r="G394" s="27">
        <f>IFERROR(IF($B394&lt;&gt;"",$F393*(1+'[1]asv | data'!$B$30/12)-$F393,0),"")</f>
        <v>0</v>
      </c>
      <c r="H394" s="27">
        <f>IFERROR(IF($B394&lt;&gt;"",($F393+$E$2+$G394)-($F393+$E$2+$G394)*(1-'[1]asv | data'!$F$26/12),0),"")</f>
        <v>0</v>
      </c>
      <c r="I394" s="26">
        <f>IFERROR(IF($B394&lt;&gt;"",($I393+$E$2+$J394)*(1-'[1]asv | data'!$F$26/12),0),"")</f>
        <v>0</v>
      </c>
      <c r="J394" s="27">
        <f>IFERROR(IF($B394&lt;&gt;"",$I393*(1+'[1]asv | data'!$B$32/12)-$I393,0),"")</f>
        <v>0</v>
      </c>
      <c r="K394" s="27">
        <f>IFERROR(IF($B394&lt;&gt;"",($I393+$E$2+$J394)-($I393+$E$2+$J394)*(1-'[1]asv | data'!$F$26/12),0),"")</f>
        <v>0</v>
      </c>
      <c r="L394" s="26">
        <f>IFERROR(IF($B394&lt;&gt;"",($L393+$E$2+$M394)*(1-'[1]asv | data'!$F$26/12),0),"")</f>
        <v>0</v>
      </c>
      <c r="M394" s="27">
        <f>IFERROR(IF($B394&lt;&gt;"",$L393*(1+'[1]asv | data'!$B$34/12)-$L393,0),"")</f>
        <v>0</v>
      </c>
      <c r="N394" s="27">
        <f>IFERROR(IF($B394&lt;&gt;"",($L393+$E$2+$M394)-($L393+$E$2+$M394)*(1-'[1]asv | data'!$F$26/12),0),"")</f>
        <v>0</v>
      </c>
      <c r="O394" s="26" t="str">
        <f>IFERROR(IF(B394&lt;&gt;"",IF(Q393&gt;=$I$2,+O393+P394,+O393+'[1]asv | data'!$F$21+P394),""),"")</f>
        <v/>
      </c>
      <c r="P394" s="27" t="str">
        <f>IFERROR(IF($B394&lt;&gt;"",IF(Q394&gt;=$I$2,O393*(1+'[1]asv | simul'!$B$18/12)-O393,$O393*(1+'[1]asv | simul'!$B$18/12)-$O393),""),"")</f>
        <v/>
      </c>
      <c r="Q394" s="27">
        <f>IFERROR(IF(Q393+'[1]asv | data'!$F$21&gt;=$I$2,$I$2,+Q393+'[1]asv | data'!$F$21),"")</f>
        <v>22950</v>
      </c>
    </row>
    <row r="395" spans="2:17" ht="21" customHeight="1" x14ac:dyDescent="0.35">
      <c r="B395" s="36"/>
      <c r="C395" s="26">
        <f>IFERROR(IF($B395&lt;&gt;"",($C394+$E$2+$D395)*(1-'[1]asv | data'!$F$26/12),0),"")</f>
        <v>0</v>
      </c>
      <c r="D395" s="27">
        <f>IFERROR(IF($B395&lt;&gt;"",$C394*(1+'[1]asv | data'!$F$22/12)-$C394,0),"")</f>
        <v>0</v>
      </c>
      <c r="E395" s="27">
        <f>IFERROR(IF($B395&lt;&gt;"",($C394+$E$2+$D395)-($C394+$E$2+$D395)*(1-'[1]asv | data'!$F$26/12),0),"")</f>
        <v>0</v>
      </c>
      <c r="F395" s="26">
        <f>IFERROR(IF($B395&lt;&gt;"",($F394+$E$2+$G395)*(1-'[1]asv | data'!$F$26/12),0),"")</f>
        <v>0</v>
      </c>
      <c r="G395" s="27">
        <f>IFERROR(IF($B395&lt;&gt;"",$F394*(1+'[1]asv | data'!$B$30/12)-$F394,0),"")</f>
        <v>0</v>
      </c>
      <c r="H395" s="27">
        <f>IFERROR(IF($B395&lt;&gt;"",($F394+$E$2+$G395)-($F394+$E$2+$G395)*(1-'[1]asv | data'!$F$26/12),0),"")</f>
        <v>0</v>
      </c>
      <c r="I395" s="26">
        <f>IFERROR(IF($B395&lt;&gt;"",($I394+$E$2+$J395)*(1-'[1]asv | data'!$F$26/12),0),"")</f>
        <v>0</v>
      </c>
      <c r="J395" s="27">
        <f>IFERROR(IF($B395&lt;&gt;"",$I394*(1+'[1]asv | data'!$B$32/12)-$I394,0),"")</f>
        <v>0</v>
      </c>
      <c r="K395" s="27">
        <f>IFERROR(IF($B395&lt;&gt;"",($I394+$E$2+$J395)-($I394+$E$2+$J395)*(1-'[1]asv | data'!$F$26/12),0),"")</f>
        <v>0</v>
      </c>
      <c r="L395" s="26">
        <f>IFERROR(IF($B395&lt;&gt;"",($L394+$E$2+$M395)*(1-'[1]asv | data'!$F$26/12),0),"")</f>
        <v>0</v>
      </c>
      <c r="M395" s="27">
        <f>IFERROR(IF($B395&lt;&gt;"",$L394*(1+'[1]asv | data'!$B$34/12)-$L394,0),"")</f>
        <v>0</v>
      </c>
      <c r="N395" s="27">
        <f>IFERROR(IF($B395&lt;&gt;"",($L394+$E$2+$M395)-($L394+$E$2+$M395)*(1-'[1]asv | data'!$F$26/12),0),"")</f>
        <v>0</v>
      </c>
      <c r="O395" s="26" t="str">
        <f>IFERROR(IF(B395&lt;&gt;"",IF(Q394&gt;=$I$2,+O394+P395,+O394+'[1]asv | data'!$F$21+P395),""),"")</f>
        <v/>
      </c>
      <c r="P395" s="27" t="str">
        <f>IFERROR(IF($B395&lt;&gt;"",IF(Q395&gt;=$I$2,O394*(1+'[1]asv | simul'!$B$18/12)-O394,$O394*(1+'[1]asv | simul'!$B$18/12)-$O394),""),"")</f>
        <v/>
      </c>
      <c r="Q395" s="27">
        <f>IFERROR(IF(Q394+'[1]asv | data'!$F$21&gt;=$I$2,$I$2,+Q394+'[1]asv | data'!$F$21),"")</f>
        <v>22950</v>
      </c>
    </row>
    <row r="396" spans="2:17" ht="21" customHeight="1" x14ac:dyDescent="0.35">
      <c r="B396" s="36"/>
      <c r="C396" s="26">
        <f>IFERROR(IF($B396&lt;&gt;"",($C395+$E$2+$D396)*(1-'[1]asv | data'!$F$26/12),0),"")</f>
        <v>0</v>
      </c>
      <c r="D396" s="27">
        <f>IFERROR(IF($B396&lt;&gt;"",$C395*(1+'[1]asv | data'!$F$22/12)-$C395,0),"")</f>
        <v>0</v>
      </c>
      <c r="E396" s="27">
        <f>IFERROR(IF($B396&lt;&gt;"",($C395+$E$2+$D396)-($C395+$E$2+$D396)*(1-'[1]asv | data'!$F$26/12),0),"")</f>
        <v>0</v>
      </c>
      <c r="F396" s="26">
        <f>IFERROR(IF($B396&lt;&gt;"",($F395+$E$2+$G396)*(1-'[1]asv | data'!$F$26/12),0),"")</f>
        <v>0</v>
      </c>
      <c r="G396" s="27">
        <f>IFERROR(IF($B396&lt;&gt;"",$F395*(1+'[1]asv | data'!$B$30/12)-$F395,0),"")</f>
        <v>0</v>
      </c>
      <c r="H396" s="27">
        <f>IFERROR(IF($B396&lt;&gt;"",($F395+$E$2+$G396)-($F395+$E$2+$G396)*(1-'[1]asv | data'!$F$26/12),0),"")</f>
        <v>0</v>
      </c>
      <c r="I396" s="26">
        <f>IFERROR(IF($B396&lt;&gt;"",($I395+$E$2+$J396)*(1-'[1]asv | data'!$F$26/12),0),"")</f>
        <v>0</v>
      </c>
      <c r="J396" s="27">
        <f>IFERROR(IF($B396&lt;&gt;"",$I395*(1+'[1]asv | data'!$B$32/12)-$I395,0),"")</f>
        <v>0</v>
      </c>
      <c r="K396" s="27">
        <f>IFERROR(IF($B396&lt;&gt;"",($I395+$E$2+$J396)-($I395+$E$2+$J396)*(1-'[1]asv | data'!$F$26/12),0),"")</f>
        <v>0</v>
      </c>
      <c r="L396" s="26">
        <f>IFERROR(IF($B396&lt;&gt;"",($L395+$E$2+$M396)*(1-'[1]asv | data'!$F$26/12),0),"")</f>
        <v>0</v>
      </c>
      <c r="M396" s="27">
        <f>IFERROR(IF($B396&lt;&gt;"",$L395*(1+'[1]asv | data'!$B$34/12)-$L395,0),"")</f>
        <v>0</v>
      </c>
      <c r="N396" s="27">
        <f>IFERROR(IF($B396&lt;&gt;"",($L395+$E$2+$M396)-($L395+$E$2+$M396)*(1-'[1]asv | data'!$F$26/12),0),"")</f>
        <v>0</v>
      </c>
      <c r="O396" s="26" t="str">
        <f>IFERROR(IF(B396&lt;&gt;"",IF(Q395&gt;=$I$2,+O395+P396,+O395+'[1]asv | data'!$F$21+P396),""),"")</f>
        <v/>
      </c>
      <c r="P396" s="27" t="str">
        <f>IFERROR(IF($B396&lt;&gt;"",IF(Q396&gt;=$I$2,O395*(1+'[1]asv | simul'!$B$18/12)-O395,$O395*(1+'[1]asv | simul'!$B$18/12)-$O395),""),"")</f>
        <v/>
      </c>
      <c r="Q396" s="27">
        <f>IFERROR(IF(Q395+'[1]asv | data'!$F$21&gt;=$I$2,$I$2,+Q395+'[1]asv | data'!$F$21),"")</f>
        <v>22950</v>
      </c>
    </row>
    <row r="397" spans="2:17" ht="21" customHeight="1" x14ac:dyDescent="0.35">
      <c r="B397" s="36"/>
      <c r="C397" s="26">
        <f>IFERROR(IF($B397&lt;&gt;"",($C396+$E$2+$D397)*(1-'[1]asv | data'!$F$26/12),0),"")</f>
        <v>0</v>
      </c>
      <c r="D397" s="27">
        <f>IFERROR(IF($B397&lt;&gt;"",$C396*(1+'[1]asv | data'!$F$22/12)-$C396,0),"")</f>
        <v>0</v>
      </c>
      <c r="E397" s="27">
        <f>IFERROR(IF($B397&lt;&gt;"",($C396+$E$2+$D397)-($C396+$E$2+$D397)*(1-'[1]asv | data'!$F$26/12),0),"")</f>
        <v>0</v>
      </c>
      <c r="F397" s="26">
        <f>IFERROR(IF($B397&lt;&gt;"",($F396+$E$2+$G397)*(1-'[1]asv | data'!$F$26/12),0),"")</f>
        <v>0</v>
      </c>
      <c r="G397" s="27">
        <f>IFERROR(IF($B397&lt;&gt;"",$F396*(1+'[1]asv | data'!$B$30/12)-$F396,0),"")</f>
        <v>0</v>
      </c>
      <c r="H397" s="27">
        <f>IFERROR(IF($B397&lt;&gt;"",($F396+$E$2+$G397)-($F396+$E$2+$G397)*(1-'[1]asv | data'!$F$26/12),0),"")</f>
        <v>0</v>
      </c>
      <c r="I397" s="26">
        <f>IFERROR(IF($B397&lt;&gt;"",($I396+$E$2+$J397)*(1-'[1]asv | data'!$F$26/12),0),"")</f>
        <v>0</v>
      </c>
      <c r="J397" s="27">
        <f>IFERROR(IF($B397&lt;&gt;"",$I396*(1+'[1]asv | data'!$B$32/12)-$I396,0),"")</f>
        <v>0</v>
      </c>
      <c r="K397" s="27">
        <f>IFERROR(IF($B397&lt;&gt;"",($I396+$E$2+$J397)-($I396+$E$2+$J397)*(1-'[1]asv | data'!$F$26/12),0),"")</f>
        <v>0</v>
      </c>
      <c r="L397" s="26">
        <f>IFERROR(IF($B397&lt;&gt;"",($L396+$E$2+$M397)*(1-'[1]asv | data'!$F$26/12),0),"")</f>
        <v>0</v>
      </c>
      <c r="M397" s="27">
        <f>IFERROR(IF($B397&lt;&gt;"",$L396*(1+'[1]asv | data'!$B$34/12)-$L396,0),"")</f>
        <v>0</v>
      </c>
      <c r="N397" s="27">
        <f>IFERROR(IF($B397&lt;&gt;"",($L396+$E$2+$M397)-($L396+$E$2+$M397)*(1-'[1]asv | data'!$F$26/12),0),"")</f>
        <v>0</v>
      </c>
      <c r="O397" s="26" t="str">
        <f>IFERROR(IF(B397&lt;&gt;"",IF(Q396&gt;=$I$2,+O396+P397,+O396+'[1]asv | data'!$F$21+P397),""),"")</f>
        <v/>
      </c>
      <c r="P397" s="27" t="str">
        <f>IFERROR(IF($B397&lt;&gt;"",IF(Q397&gt;=$I$2,O396*(1+'[1]asv | simul'!$B$18/12)-O396,$O396*(1+'[1]asv | simul'!$B$18/12)-$O396),""),"")</f>
        <v/>
      </c>
      <c r="Q397" s="27">
        <f>IFERROR(IF(Q396+'[1]asv | data'!$F$21&gt;=$I$2,$I$2,+Q396+'[1]asv | data'!$F$21),"")</f>
        <v>22950</v>
      </c>
    </row>
    <row r="398" spans="2:17" ht="21" customHeight="1" x14ac:dyDescent="0.35">
      <c r="B398" s="36"/>
      <c r="C398" s="26">
        <f>IFERROR(IF($B398&lt;&gt;"",($C397+$E$2+$D398)*(1-'[1]asv | data'!$F$26/12),0),"")</f>
        <v>0</v>
      </c>
      <c r="D398" s="27">
        <f>IFERROR(IF($B398&lt;&gt;"",$C397*(1+'[1]asv | data'!$F$22/12)-$C397,0),"")</f>
        <v>0</v>
      </c>
      <c r="E398" s="27">
        <f>IFERROR(IF($B398&lt;&gt;"",($C397+$E$2+$D398)-($C397+$E$2+$D398)*(1-'[1]asv | data'!$F$26/12),0),"")</f>
        <v>0</v>
      </c>
      <c r="F398" s="26">
        <f>IFERROR(IF($B398&lt;&gt;"",($F397+$E$2+$G398)*(1-'[1]asv | data'!$F$26/12),0),"")</f>
        <v>0</v>
      </c>
      <c r="G398" s="27">
        <f>IFERROR(IF($B398&lt;&gt;"",$F397*(1+'[1]asv | data'!$B$30/12)-$F397,0),"")</f>
        <v>0</v>
      </c>
      <c r="H398" s="27">
        <f>IFERROR(IF($B398&lt;&gt;"",($F397+$E$2+$G398)-($F397+$E$2+$G398)*(1-'[1]asv | data'!$F$26/12),0),"")</f>
        <v>0</v>
      </c>
      <c r="I398" s="26">
        <f>IFERROR(IF($B398&lt;&gt;"",($I397+$E$2+$J398)*(1-'[1]asv | data'!$F$26/12),0),"")</f>
        <v>0</v>
      </c>
      <c r="J398" s="27">
        <f>IFERROR(IF($B398&lt;&gt;"",$I397*(1+'[1]asv | data'!$B$32/12)-$I397,0),"")</f>
        <v>0</v>
      </c>
      <c r="K398" s="27">
        <f>IFERROR(IF($B398&lt;&gt;"",($I397+$E$2+$J398)-($I397+$E$2+$J398)*(1-'[1]asv | data'!$F$26/12),0),"")</f>
        <v>0</v>
      </c>
      <c r="L398" s="26">
        <f>IFERROR(IF($B398&lt;&gt;"",($L397+$E$2+$M398)*(1-'[1]asv | data'!$F$26/12),0),"")</f>
        <v>0</v>
      </c>
      <c r="M398" s="27">
        <f>IFERROR(IF($B398&lt;&gt;"",$L397*(1+'[1]asv | data'!$B$34/12)-$L397,0),"")</f>
        <v>0</v>
      </c>
      <c r="N398" s="27">
        <f>IFERROR(IF($B398&lt;&gt;"",($L397+$E$2+$M398)-($L397+$E$2+$M398)*(1-'[1]asv | data'!$F$26/12),0),"")</f>
        <v>0</v>
      </c>
      <c r="O398" s="26" t="str">
        <f>IFERROR(IF(B398&lt;&gt;"",IF(Q397&gt;=$I$2,+O397+P398,+O397+'[1]asv | data'!$F$21+P398),""),"")</f>
        <v/>
      </c>
      <c r="P398" s="27" t="str">
        <f>IFERROR(IF($B398&lt;&gt;"",IF(Q398&gt;=$I$2,O397*(1+'[1]asv | simul'!$B$18/12)-O397,$O397*(1+'[1]asv | simul'!$B$18/12)-$O397),""),"")</f>
        <v/>
      </c>
      <c r="Q398" s="27">
        <f>IFERROR(IF(Q397+'[1]asv | data'!$F$21&gt;=$I$2,$I$2,+Q397+'[1]asv | data'!$F$21),"")</f>
        <v>22950</v>
      </c>
    </row>
    <row r="399" spans="2:17" ht="21" customHeight="1" x14ac:dyDescent="0.35">
      <c r="B399" s="36"/>
      <c r="C399" s="26">
        <f>IFERROR(IF($B399&lt;&gt;"",($C398+$E$2+$D399)*(1-'[1]asv | data'!$F$26/12),0),"")</f>
        <v>0</v>
      </c>
      <c r="D399" s="27">
        <f>IFERROR(IF($B399&lt;&gt;"",$C398*(1+'[1]asv | data'!$F$22/12)-$C398,0),"")</f>
        <v>0</v>
      </c>
      <c r="E399" s="27">
        <f>IFERROR(IF($B399&lt;&gt;"",($C398+$E$2+$D399)-($C398+$E$2+$D399)*(1-'[1]asv | data'!$F$26/12),0),"")</f>
        <v>0</v>
      </c>
      <c r="F399" s="26">
        <f>IFERROR(IF($B399&lt;&gt;"",($F398+$E$2+$G399)*(1-'[1]asv | data'!$F$26/12),0),"")</f>
        <v>0</v>
      </c>
      <c r="G399" s="27">
        <f>IFERROR(IF($B399&lt;&gt;"",$F398*(1+'[1]asv | data'!$B$30/12)-$F398,0),"")</f>
        <v>0</v>
      </c>
      <c r="H399" s="27">
        <f>IFERROR(IF($B399&lt;&gt;"",($F398+$E$2+$G399)-($F398+$E$2+$G399)*(1-'[1]asv | data'!$F$26/12),0),"")</f>
        <v>0</v>
      </c>
      <c r="I399" s="26">
        <f>IFERROR(IF($B399&lt;&gt;"",($I398+$E$2+$J399)*(1-'[1]asv | data'!$F$26/12),0),"")</f>
        <v>0</v>
      </c>
      <c r="J399" s="27">
        <f>IFERROR(IF($B399&lt;&gt;"",$I398*(1+'[1]asv | data'!$B$32/12)-$I398,0),"")</f>
        <v>0</v>
      </c>
      <c r="K399" s="27">
        <f>IFERROR(IF($B399&lt;&gt;"",($I398+$E$2+$J399)-($I398+$E$2+$J399)*(1-'[1]asv | data'!$F$26/12),0),"")</f>
        <v>0</v>
      </c>
      <c r="L399" s="26">
        <f>IFERROR(IF($B399&lt;&gt;"",($L398+$E$2+$M399)*(1-'[1]asv | data'!$F$26/12),0),"")</f>
        <v>0</v>
      </c>
      <c r="M399" s="27">
        <f>IFERROR(IF($B399&lt;&gt;"",$L398*(1+'[1]asv | data'!$B$34/12)-$L398,0),"")</f>
        <v>0</v>
      </c>
      <c r="N399" s="27">
        <f>IFERROR(IF($B399&lt;&gt;"",($L398+$E$2+$M399)-($L398+$E$2+$M399)*(1-'[1]asv | data'!$F$26/12),0),"")</f>
        <v>0</v>
      </c>
      <c r="O399" s="26" t="str">
        <f>IFERROR(IF(B399&lt;&gt;"",IF(Q398&gt;=$I$2,+O398+P399,+O398+'[1]asv | data'!$F$21+P399),""),"")</f>
        <v/>
      </c>
      <c r="P399" s="27" t="str">
        <f>IFERROR(IF($B399&lt;&gt;"",IF(Q399&gt;=$I$2,O398*(1+'[1]asv | simul'!$B$18/12)-O398,$O398*(1+'[1]asv | simul'!$B$18/12)-$O398),""),"")</f>
        <v/>
      </c>
      <c r="Q399" s="27">
        <f>IFERROR(IF(Q398+'[1]asv | data'!$F$21&gt;=$I$2,$I$2,+Q398+'[1]asv | data'!$F$21),"")</f>
        <v>22950</v>
      </c>
    </row>
    <row r="400" spans="2:17" ht="21" customHeight="1" x14ac:dyDescent="0.35">
      <c r="B400" s="36"/>
      <c r="C400" s="26">
        <f>IFERROR(IF($B400&lt;&gt;"",($C399+$E$2+$D400)*(1-'[1]asv | data'!$F$26/12),0),"")</f>
        <v>0</v>
      </c>
      <c r="D400" s="27">
        <f>IFERROR(IF($B400&lt;&gt;"",$C399*(1+'[1]asv | data'!$F$22/12)-$C399,0),"")</f>
        <v>0</v>
      </c>
      <c r="E400" s="27">
        <f>IFERROR(IF($B400&lt;&gt;"",($C399+$E$2+$D400)-($C399+$E$2+$D400)*(1-'[1]asv | data'!$F$26/12),0),"")</f>
        <v>0</v>
      </c>
      <c r="F400" s="26">
        <f>IFERROR(IF($B400&lt;&gt;"",($F399+$E$2+$G400)*(1-'[1]asv | data'!$F$26/12),0),"")</f>
        <v>0</v>
      </c>
      <c r="G400" s="27">
        <f>IFERROR(IF($B400&lt;&gt;"",$F399*(1+'[1]asv | data'!$B$30/12)-$F399,0),"")</f>
        <v>0</v>
      </c>
      <c r="H400" s="27">
        <f>IFERROR(IF($B400&lt;&gt;"",($F399+$E$2+$G400)-($F399+$E$2+$G400)*(1-'[1]asv | data'!$F$26/12),0),"")</f>
        <v>0</v>
      </c>
      <c r="I400" s="26">
        <f>IFERROR(IF($B400&lt;&gt;"",($I399+$E$2+$J400)*(1-'[1]asv | data'!$F$26/12),0),"")</f>
        <v>0</v>
      </c>
      <c r="J400" s="27">
        <f>IFERROR(IF($B400&lt;&gt;"",$I399*(1+'[1]asv | data'!$B$32/12)-$I399,0),"")</f>
        <v>0</v>
      </c>
      <c r="K400" s="27">
        <f>IFERROR(IF($B400&lt;&gt;"",($I399+$E$2+$J400)-($I399+$E$2+$J400)*(1-'[1]asv | data'!$F$26/12),0),"")</f>
        <v>0</v>
      </c>
      <c r="L400" s="26">
        <f>IFERROR(IF($B400&lt;&gt;"",($L399+$E$2+$M400)*(1-'[1]asv | data'!$F$26/12),0),"")</f>
        <v>0</v>
      </c>
      <c r="M400" s="27">
        <f>IFERROR(IF($B400&lt;&gt;"",$L399*(1+'[1]asv | data'!$B$34/12)-$L399,0),"")</f>
        <v>0</v>
      </c>
      <c r="N400" s="27">
        <f>IFERROR(IF($B400&lt;&gt;"",($L399+$E$2+$M400)-($L399+$E$2+$M400)*(1-'[1]asv | data'!$F$26/12),0),"")</f>
        <v>0</v>
      </c>
      <c r="O400" s="26" t="str">
        <f>IFERROR(IF(B400&lt;&gt;"",IF(Q399&gt;=$I$2,+O399+P400,+O399+'[1]asv | data'!$F$21+P400),""),"")</f>
        <v/>
      </c>
      <c r="P400" s="27" t="str">
        <f>IFERROR(IF($B400&lt;&gt;"",IF(Q400&gt;=$I$2,O399*(1+'[1]asv | simul'!$B$18/12)-O399,$O399*(1+'[1]asv | simul'!$B$18/12)-$O399),""),"")</f>
        <v/>
      </c>
      <c r="Q400" s="27">
        <f>IFERROR(IF(Q399+'[1]asv | data'!$F$21&gt;=$I$2,$I$2,+Q399+'[1]asv | data'!$F$21),"")</f>
        <v>22950</v>
      </c>
    </row>
    <row r="401" spans="2:17" ht="21" customHeight="1" x14ac:dyDescent="0.35">
      <c r="B401" s="36"/>
      <c r="C401" s="26">
        <f>IFERROR(IF($B401&lt;&gt;"",($C400+$E$2+$D401)*(1-'[1]asv | data'!$F$26/12),0),"")</f>
        <v>0</v>
      </c>
      <c r="D401" s="27">
        <f>IFERROR(IF($B401&lt;&gt;"",$C400*(1+'[1]asv | data'!$F$22/12)-$C400,0),"")</f>
        <v>0</v>
      </c>
      <c r="E401" s="27">
        <f>IFERROR(IF($B401&lt;&gt;"",($C400+$E$2+$D401)-($C400+$E$2+$D401)*(1-'[1]asv | data'!$F$26/12),0),"")</f>
        <v>0</v>
      </c>
      <c r="F401" s="26">
        <f>IFERROR(IF($B401&lt;&gt;"",($F400+$E$2+$G401)*(1-'[1]asv | data'!$F$26/12),0),"")</f>
        <v>0</v>
      </c>
      <c r="G401" s="27">
        <f>IFERROR(IF($B401&lt;&gt;"",$F400*(1+'[1]asv | data'!$B$30/12)-$F400,0),"")</f>
        <v>0</v>
      </c>
      <c r="H401" s="27">
        <f>IFERROR(IF($B401&lt;&gt;"",($F400+$E$2+$G401)-($F400+$E$2+$G401)*(1-'[1]asv | data'!$F$26/12),0),"")</f>
        <v>0</v>
      </c>
      <c r="I401" s="26">
        <f>IFERROR(IF($B401&lt;&gt;"",($I400+$E$2+$J401)*(1-'[1]asv | data'!$F$26/12),0),"")</f>
        <v>0</v>
      </c>
      <c r="J401" s="27">
        <f>IFERROR(IF($B401&lt;&gt;"",$I400*(1+'[1]asv | data'!$B$32/12)-$I400,0),"")</f>
        <v>0</v>
      </c>
      <c r="K401" s="27">
        <f>IFERROR(IF($B401&lt;&gt;"",($I400+$E$2+$J401)-($I400+$E$2+$J401)*(1-'[1]asv | data'!$F$26/12),0),"")</f>
        <v>0</v>
      </c>
      <c r="L401" s="26">
        <f>IFERROR(IF($B401&lt;&gt;"",($L400+$E$2+$M401)*(1-'[1]asv | data'!$F$26/12),0),"")</f>
        <v>0</v>
      </c>
      <c r="M401" s="27">
        <f>IFERROR(IF($B401&lt;&gt;"",$L400*(1+'[1]asv | data'!$B$34/12)-$L400,0),"")</f>
        <v>0</v>
      </c>
      <c r="N401" s="27">
        <f>IFERROR(IF($B401&lt;&gt;"",($L400+$E$2+$M401)-($L400+$E$2+$M401)*(1-'[1]asv | data'!$F$26/12),0),"")</f>
        <v>0</v>
      </c>
      <c r="O401" s="26" t="str">
        <f>IFERROR(IF(B401&lt;&gt;"",IF(Q400&gt;=$I$2,+O400+P401,+O400+'[1]asv | data'!$F$21+P401),""),"")</f>
        <v/>
      </c>
      <c r="P401" s="27" t="str">
        <f>IFERROR(IF($B401&lt;&gt;"",IF(Q401&gt;=$I$2,O400*(1+'[1]asv | simul'!$B$18/12)-O400,$O400*(1+'[1]asv | simul'!$B$18/12)-$O400),""),"")</f>
        <v/>
      </c>
      <c r="Q401" s="27">
        <f>IFERROR(IF(Q400+'[1]asv | data'!$F$21&gt;=$I$2,$I$2,+Q400+'[1]asv | data'!$F$21),"")</f>
        <v>22950</v>
      </c>
    </row>
    <row r="402" spans="2:17" ht="21" customHeight="1" x14ac:dyDescent="0.35">
      <c r="B402" s="36"/>
      <c r="C402" s="26">
        <f>IFERROR(IF($B402&lt;&gt;"",($C401+$E$2+$D402)*(1-'[1]asv | data'!$F$26/12),0),"")</f>
        <v>0</v>
      </c>
      <c r="D402" s="27">
        <f>IFERROR(IF($B402&lt;&gt;"",$C401*(1+'[1]asv | data'!$F$22/12)-$C401,0),"")</f>
        <v>0</v>
      </c>
      <c r="E402" s="27">
        <f>IFERROR(IF($B402&lt;&gt;"",($C401+$E$2+$D402)-($C401+$E$2+$D402)*(1-'[1]asv | data'!$F$26/12),0),"")</f>
        <v>0</v>
      </c>
      <c r="F402" s="26">
        <f>IFERROR(IF($B402&lt;&gt;"",($F401+$E$2+$G402)*(1-'[1]asv | data'!$F$26/12),0),"")</f>
        <v>0</v>
      </c>
      <c r="G402" s="27">
        <f>IFERROR(IF($B402&lt;&gt;"",$F401*(1+'[1]asv | data'!$B$30/12)-$F401,0),"")</f>
        <v>0</v>
      </c>
      <c r="H402" s="27">
        <f>IFERROR(IF($B402&lt;&gt;"",($F401+$E$2+$G402)-($F401+$E$2+$G402)*(1-'[1]asv | data'!$F$26/12),0),"")</f>
        <v>0</v>
      </c>
      <c r="I402" s="26">
        <f>IFERROR(IF($B402&lt;&gt;"",($I401+$E$2+$J402)*(1-'[1]asv | data'!$F$26/12),0),"")</f>
        <v>0</v>
      </c>
      <c r="J402" s="27">
        <f>IFERROR(IF($B402&lt;&gt;"",$I401*(1+'[1]asv | data'!$B$32/12)-$I401,0),"")</f>
        <v>0</v>
      </c>
      <c r="K402" s="27">
        <f>IFERROR(IF($B402&lt;&gt;"",($I401+$E$2+$J402)-($I401+$E$2+$J402)*(1-'[1]asv | data'!$F$26/12),0),"")</f>
        <v>0</v>
      </c>
      <c r="L402" s="26">
        <f>IFERROR(IF($B402&lt;&gt;"",($L401+$E$2+$M402)*(1-'[1]asv | data'!$F$26/12),0),"")</f>
        <v>0</v>
      </c>
      <c r="M402" s="27">
        <f>IFERROR(IF($B402&lt;&gt;"",$L401*(1+'[1]asv | data'!$B$34/12)-$L401,0),"")</f>
        <v>0</v>
      </c>
      <c r="N402" s="27">
        <f>IFERROR(IF($B402&lt;&gt;"",($L401+$E$2+$M402)-($L401+$E$2+$M402)*(1-'[1]asv | data'!$F$26/12),0),"")</f>
        <v>0</v>
      </c>
      <c r="O402" s="26" t="str">
        <f>IFERROR(IF(B402&lt;&gt;"",IF(Q401&gt;=$I$2,+O401+P402,+O401+'[1]asv | data'!$F$21+P402),""),"")</f>
        <v/>
      </c>
      <c r="P402" s="27" t="str">
        <f>IFERROR(IF($B402&lt;&gt;"",IF(Q402&gt;=$I$2,O401*(1+'[1]asv | simul'!$B$18/12)-O401,$O401*(1+'[1]asv | simul'!$B$18/12)-$O401),""),"")</f>
        <v/>
      </c>
      <c r="Q402" s="27">
        <f>IFERROR(IF(Q401+'[1]asv | data'!$F$21&gt;=$I$2,$I$2,+Q401+'[1]asv | data'!$F$21),"")</f>
        <v>22950</v>
      </c>
    </row>
    <row r="403" spans="2:17" ht="21" customHeight="1" x14ac:dyDescent="0.35">
      <c r="B403" s="36"/>
      <c r="C403" s="26">
        <f>IFERROR(IF($B403&lt;&gt;"",($C402+$E$2+$D403)*(1-'[1]asv | data'!$F$26/12),0),"")</f>
        <v>0</v>
      </c>
      <c r="D403" s="27">
        <f>IFERROR(IF($B403&lt;&gt;"",$C402*(1+'[1]asv | data'!$F$22/12)-$C402,0),"")</f>
        <v>0</v>
      </c>
      <c r="E403" s="27">
        <f>IFERROR(IF($B403&lt;&gt;"",($C402+$E$2+$D403)-($C402+$E$2+$D403)*(1-'[1]asv | data'!$F$26/12),0),"")</f>
        <v>0</v>
      </c>
      <c r="F403" s="26">
        <f>IFERROR(IF($B403&lt;&gt;"",($F402+$E$2+$G403)*(1-'[1]asv | data'!$F$26/12),0),"")</f>
        <v>0</v>
      </c>
      <c r="G403" s="27">
        <f>IFERROR(IF($B403&lt;&gt;"",$F402*(1+'[1]asv | data'!$B$30/12)-$F402,0),"")</f>
        <v>0</v>
      </c>
      <c r="H403" s="27">
        <f>IFERROR(IF($B403&lt;&gt;"",($F402+$E$2+$G403)-($F402+$E$2+$G403)*(1-'[1]asv | data'!$F$26/12),0),"")</f>
        <v>0</v>
      </c>
      <c r="I403" s="26">
        <f>IFERROR(IF($B403&lt;&gt;"",($I402+$E$2+$J403)*(1-'[1]asv | data'!$F$26/12),0),"")</f>
        <v>0</v>
      </c>
      <c r="J403" s="27">
        <f>IFERROR(IF($B403&lt;&gt;"",$I402*(1+'[1]asv | data'!$B$32/12)-$I402,0),"")</f>
        <v>0</v>
      </c>
      <c r="K403" s="27">
        <f>IFERROR(IF($B403&lt;&gt;"",($I402+$E$2+$J403)-($I402+$E$2+$J403)*(1-'[1]asv | data'!$F$26/12),0),"")</f>
        <v>0</v>
      </c>
      <c r="L403" s="26">
        <f>IFERROR(IF($B403&lt;&gt;"",($L402+$E$2+$M403)*(1-'[1]asv | data'!$F$26/12),0),"")</f>
        <v>0</v>
      </c>
      <c r="M403" s="27">
        <f>IFERROR(IF($B403&lt;&gt;"",$L402*(1+'[1]asv | data'!$B$34/12)-$L402,0),"")</f>
        <v>0</v>
      </c>
      <c r="N403" s="27">
        <f>IFERROR(IF($B403&lt;&gt;"",($L402+$E$2+$M403)-($L402+$E$2+$M403)*(1-'[1]asv | data'!$F$26/12),0),"")</f>
        <v>0</v>
      </c>
      <c r="O403" s="26" t="str">
        <f>IFERROR(IF(B403&lt;&gt;"",IF(Q402&gt;=$I$2,+O402+P403,+O402+'[1]asv | data'!$F$21+P403),""),"")</f>
        <v/>
      </c>
      <c r="P403" s="27" t="str">
        <f>IFERROR(IF($B403&lt;&gt;"",IF(Q403&gt;=$I$2,O402*(1+'[1]asv | simul'!$B$18/12)-O402,$O402*(1+'[1]asv | simul'!$B$18/12)-$O402),""),"")</f>
        <v/>
      </c>
      <c r="Q403" s="27">
        <f>IFERROR(IF(Q402+'[1]asv | data'!$F$21&gt;=$I$2,$I$2,+Q402+'[1]asv | data'!$F$21),"")</f>
        <v>22950</v>
      </c>
    </row>
    <row r="404" spans="2:17" ht="21" customHeight="1" x14ac:dyDescent="0.35">
      <c r="B404" s="36"/>
      <c r="C404" s="26">
        <f>IFERROR(IF($B404&lt;&gt;"",($C403+$E$2+$D404)*(1-'[1]asv | data'!$F$26/12),0),"")</f>
        <v>0</v>
      </c>
      <c r="D404" s="27">
        <f>IFERROR(IF($B404&lt;&gt;"",$C403*(1+'[1]asv | data'!$F$22/12)-$C403,0),"")</f>
        <v>0</v>
      </c>
      <c r="E404" s="27">
        <f>IFERROR(IF($B404&lt;&gt;"",($C403+$E$2+$D404)-($C403+$E$2+$D404)*(1-'[1]asv | data'!$F$26/12),0),"")</f>
        <v>0</v>
      </c>
      <c r="F404" s="26">
        <f>IFERROR(IF($B404&lt;&gt;"",($F403+$E$2+$G404)*(1-'[1]asv | data'!$F$26/12),0),"")</f>
        <v>0</v>
      </c>
      <c r="G404" s="27">
        <f>IFERROR(IF($B404&lt;&gt;"",$F403*(1+'[1]asv | data'!$B$30/12)-$F403,0),"")</f>
        <v>0</v>
      </c>
      <c r="H404" s="27">
        <f>IFERROR(IF($B404&lt;&gt;"",($F403+$E$2+$G404)-($F403+$E$2+$G404)*(1-'[1]asv | data'!$F$26/12),0),"")</f>
        <v>0</v>
      </c>
      <c r="I404" s="26">
        <f>IFERROR(IF($B404&lt;&gt;"",($I403+$E$2+$J404)*(1-'[1]asv | data'!$F$26/12),0),"")</f>
        <v>0</v>
      </c>
      <c r="J404" s="27">
        <f>IFERROR(IF($B404&lt;&gt;"",$I403*(1+'[1]asv | data'!$B$32/12)-$I403,0),"")</f>
        <v>0</v>
      </c>
      <c r="K404" s="27">
        <f>IFERROR(IF($B404&lt;&gt;"",($I403+$E$2+$J404)-($I403+$E$2+$J404)*(1-'[1]asv | data'!$F$26/12),0),"")</f>
        <v>0</v>
      </c>
      <c r="L404" s="26">
        <f>IFERROR(IF($B404&lt;&gt;"",($L403+$E$2+$M404)*(1-'[1]asv | data'!$F$26/12),0),"")</f>
        <v>0</v>
      </c>
      <c r="M404" s="27">
        <f>IFERROR(IF($B404&lt;&gt;"",$L403*(1+'[1]asv | data'!$B$34/12)-$L403,0),"")</f>
        <v>0</v>
      </c>
      <c r="N404" s="27">
        <f>IFERROR(IF($B404&lt;&gt;"",($L403+$E$2+$M404)-($L403+$E$2+$M404)*(1-'[1]asv | data'!$F$26/12),0),"")</f>
        <v>0</v>
      </c>
      <c r="O404" s="26" t="str">
        <f>IFERROR(IF(B404&lt;&gt;"",IF(Q403&gt;=$I$2,+O403+P404,+O403+'[1]asv | data'!$F$21+P404),""),"")</f>
        <v/>
      </c>
      <c r="P404" s="27" t="str">
        <f>IFERROR(IF($B404&lt;&gt;"",IF(Q404&gt;=$I$2,O403*(1+'[1]asv | simul'!$B$18/12)-O403,$O403*(1+'[1]asv | simul'!$B$18/12)-$O403),""),"")</f>
        <v/>
      </c>
      <c r="Q404" s="27">
        <f>IFERROR(IF(Q403+'[1]asv | data'!$F$21&gt;=$I$2,$I$2,+Q403+'[1]asv | data'!$F$21),"")</f>
        <v>22950</v>
      </c>
    </row>
    <row r="405" spans="2:17" ht="21" customHeight="1" x14ac:dyDescent="0.35">
      <c r="B405" s="36"/>
      <c r="C405" s="26">
        <f>IFERROR(IF($B405&lt;&gt;"",($C404+$E$2+$D405)*(1-'[1]asv | data'!$F$26/12),0),"")</f>
        <v>0</v>
      </c>
      <c r="D405" s="27">
        <f>IFERROR(IF($B405&lt;&gt;"",$C404*(1+'[1]asv | data'!$F$22/12)-$C404,0),"")</f>
        <v>0</v>
      </c>
      <c r="E405" s="27">
        <f>IFERROR(IF($B405&lt;&gt;"",($C404+$E$2+$D405)-($C404+$E$2+$D405)*(1-'[1]asv | data'!$F$26/12),0),"")</f>
        <v>0</v>
      </c>
      <c r="F405" s="26">
        <f>IFERROR(IF($B405&lt;&gt;"",($F404+$E$2+$G405)*(1-'[1]asv | data'!$F$26/12),0),"")</f>
        <v>0</v>
      </c>
      <c r="G405" s="27">
        <f>IFERROR(IF($B405&lt;&gt;"",$F404*(1+'[1]asv | data'!$B$30/12)-$F404,0),"")</f>
        <v>0</v>
      </c>
      <c r="H405" s="27">
        <f>IFERROR(IF($B405&lt;&gt;"",($F404+$E$2+$G405)-($F404+$E$2+$G405)*(1-'[1]asv | data'!$F$26/12),0),"")</f>
        <v>0</v>
      </c>
      <c r="I405" s="26">
        <f>IFERROR(IF($B405&lt;&gt;"",($I404+$E$2+$J405)*(1-'[1]asv | data'!$F$26/12),0),"")</f>
        <v>0</v>
      </c>
      <c r="J405" s="27">
        <f>IFERROR(IF($B405&lt;&gt;"",$I404*(1+'[1]asv | data'!$B$32/12)-$I404,0),"")</f>
        <v>0</v>
      </c>
      <c r="K405" s="27">
        <f>IFERROR(IF($B405&lt;&gt;"",($I404+$E$2+$J405)-($I404+$E$2+$J405)*(1-'[1]asv | data'!$F$26/12),0),"")</f>
        <v>0</v>
      </c>
      <c r="L405" s="26">
        <f>IFERROR(IF($B405&lt;&gt;"",($L404+$E$2+$M405)*(1-'[1]asv | data'!$F$26/12),0),"")</f>
        <v>0</v>
      </c>
      <c r="M405" s="27">
        <f>IFERROR(IF($B405&lt;&gt;"",$L404*(1+'[1]asv | data'!$B$34/12)-$L404,0),"")</f>
        <v>0</v>
      </c>
      <c r="N405" s="27">
        <f>IFERROR(IF($B405&lt;&gt;"",($L404+$E$2+$M405)-($L404+$E$2+$M405)*(1-'[1]asv | data'!$F$26/12),0),"")</f>
        <v>0</v>
      </c>
      <c r="O405" s="26" t="str">
        <f>IFERROR(IF(B405&lt;&gt;"",IF(Q404&gt;=$I$2,+O404+P405,+O404+'[1]asv | data'!$F$21+P405),""),"")</f>
        <v/>
      </c>
      <c r="P405" s="27" t="str">
        <f>IFERROR(IF($B405&lt;&gt;"",IF(Q405&gt;=$I$2,O404*(1+'[1]asv | simul'!$B$18/12)-O404,$O404*(1+'[1]asv | simul'!$B$18/12)-$O404),""),"")</f>
        <v/>
      </c>
      <c r="Q405" s="27">
        <f>IFERROR(IF(Q404+'[1]asv | data'!$F$21&gt;=$I$2,$I$2,+Q404+'[1]asv | data'!$F$21),"")</f>
        <v>22950</v>
      </c>
    </row>
    <row r="406" spans="2:17" ht="21" customHeight="1" x14ac:dyDescent="0.35">
      <c r="B406" s="36"/>
      <c r="C406" s="26">
        <f>IFERROR(IF($B406&lt;&gt;"",($C405+$E$2+$D406)*(1-'[1]asv | data'!$F$26/12),0),"")</f>
        <v>0</v>
      </c>
      <c r="D406" s="27">
        <f>IFERROR(IF($B406&lt;&gt;"",$C405*(1+'[1]asv | data'!$F$22/12)-$C405,0),"")</f>
        <v>0</v>
      </c>
      <c r="E406" s="27">
        <f>IFERROR(IF($B406&lt;&gt;"",($C405+$E$2+$D406)-($C405+$E$2+$D406)*(1-'[1]asv | data'!$F$26/12),0),"")</f>
        <v>0</v>
      </c>
      <c r="F406" s="26">
        <f>IFERROR(IF($B406&lt;&gt;"",($F405+$E$2+$G406)*(1-'[1]asv | data'!$F$26/12),0),"")</f>
        <v>0</v>
      </c>
      <c r="G406" s="27">
        <f>IFERROR(IF($B406&lt;&gt;"",$F405*(1+'[1]asv | data'!$B$30/12)-$F405,0),"")</f>
        <v>0</v>
      </c>
      <c r="H406" s="27">
        <f>IFERROR(IF($B406&lt;&gt;"",($F405+$E$2+$G406)-($F405+$E$2+$G406)*(1-'[1]asv | data'!$F$26/12),0),"")</f>
        <v>0</v>
      </c>
      <c r="I406" s="26">
        <f>IFERROR(IF($B406&lt;&gt;"",($I405+$E$2+$J406)*(1-'[1]asv | data'!$F$26/12),0),"")</f>
        <v>0</v>
      </c>
      <c r="J406" s="27">
        <f>IFERROR(IF($B406&lt;&gt;"",$I405*(1+'[1]asv | data'!$B$32/12)-$I405,0),"")</f>
        <v>0</v>
      </c>
      <c r="K406" s="27">
        <f>IFERROR(IF($B406&lt;&gt;"",($I405+$E$2+$J406)-($I405+$E$2+$J406)*(1-'[1]asv | data'!$F$26/12),0),"")</f>
        <v>0</v>
      </c>
      <c r="L406" s="26">
        <f>IFERROR(IF($B406&lt;&gt;"",($L405+$E$2+$M406)*(1-'[1]asv | data'!$F$26/12),0),"")</f>
        <v>0</v>
      </c>
      <c r="M406" s="27">
        <f>IFERROR(IF($B406&lt;&gt;"",$L405*(1+'[1]asv | data'!$B$34/12)-$L405,0),"")</f>
        <v>0</v>
      </c>
      <c r="N406" s="27">
        <f>IFERROR(IF($B406&lt;&gt;"",($L405+$E$2+$M406)-($L405+$E$2+$M406)*(1-'[1]asv | data'!$F$26/12),0),"")</f>
        <v>0</v>
      </c>
      <c r="O406" s="26" t="str">
        <f>IFERROR(IF(B406&lt;&gt;"",IF(Q405&gt;=$I$2,+O405+P406,+O405+'[1]asv | data'!$F$21+P406),""),"")</f>
        <v/>
      </c>
      <c r="P406" s="27" t="str">
        <f>IFERROR(IF($B406&lt;&gt;"",IF(Q406&gt;=$I$2,O405*(1+'[1]asv | simul'!$B$18/12)-O405,$O405*(1+'[1]asv | simul'!$B$18/12)-$O405),""),"")</f>
        <v/>
      </c>
      <c r="Q406" s="27">
        <f>IFERROR(IF(Q405+'[1]asv | data'!$F$21&gt;=$I$2,$I$2,+Q405+'[1]asv | data'!$F$21),"")</f>
        <v>22950</v>
      </c>
    </row>
    <row r="407" spans="2:17" ht="21" customHeight="1" x14ac:dyDescent="0.35">
      <c r="B407" s="36"/>
      <c r="C407" s="26">
        <f>IFERROR(IF($B407&lt;&gt;"",($C406+$E$2+$D407)*(1-'[1]asv | data'!$F$26/12),0),"")</f>
        <v>0</v>
      </c>
      <c r="D407" s="27">
        <f>IFERROR(IF($B407&lt;&gt;"",$C406*(1+'[1]asv | data'!$F$22/12)-$C406,0),"")</f>
        <v>0</v>
      </c>
      <c r="E407" s="27">
        <f>IFERROR(IF($B407&lt;&gt;"",($C406+$E$2+$D407)-($C406+$E$2+$D407)*(1-'[1]asv | data'!$F$26/12),0),"")</f>
        <v>0</v>
      </c>
      <c r="F407" s="26">
        <f>IFERROR(IF($B407&lt;&gt;"",($F406+$E$2+$G407)*(1-'[1]asv | data'!$F$26/12),0),"")</f>
        <v>0</v>
      </c>
      <c r="G407" s="27">
        <f>IFERROR(IF($B407&lt;&gt;"",$F406*(1+'[1]asv | data'!$B$30/12)-$F406,0),"")</f>
        <v>0</v>
      </c>
      <c r="H407" s="27">
        <f>IFERROR(IF($B407&lt;&gt;"",($F406+$E$2+$G407)-($F406+$E$2+$G407)*(1-'[1]asv | data'!$F$26/12),0),"")</f>
        <v>0</v>
      </c>
      <c r="I407" s="26">
        <f>IFERROR(IF($B407&lt;&gt;"",($I406+$E$2+$J407)*(1-'[1]asv | data'!$F$26/12),0),"")</f>
        <v>0</v>
      </c>
      <c r="J407" s="27">
        <f>IFERROR(IF($B407&lt;&gt;"",$I406*(1+'[1]asv | data'!$B$32/12)-$I406,0),"")</f>
        <v>0</v>
      </c>
      <c r="K407" s="27">
        <f>IFERROR(IF($B407&lt;&gt;"",($I406+$E$2+$J407)-($I406+$E$2+$J407)*(1-'[1]asv | data'!$F$26/12),0),"")</f>
        <v>0</v>
      </c>
      <c r="L407" s="26">
        <f>IFERROR(IF($B407&lt;&gt;"",($L406+$E$2+$M407)*(1-'[1]asv | data'!$F$26/12),0),"")</f>
        <v>0</v>
      </c>
      <c r="M407" s="27">
        <f>IFERROR(IF($B407&lt;&gt;"",$L406*(1+'[1]asv | data'!$B$34/12)-$L406,0),"")</f>
        <v>0</v>
      </c>
      <c r="N407" s="27">
        <f>IFERROR(IF($B407&lt;&gt;"",($L406+$E$2+$M407)-($L406+$E$2+$M407)*(1-'[1]asv | data'!$F$26/12),0),"")</f>
        <v>0</v>
      </c>
      <c r="O407" s="26" t="str">
        <f>IFERROR(IF(B407&lt;&gt;"",IF(Q406&gt;=$I$2,+O406+P407,+O406+'[1]asv | data'!$F$21+P407),""),"")</f>
        <v/>
      </c>
      <c r="P407" s="27" t="str">
        <f>IFERROR(IF($B407&lt;&gt;"",IF(Q407&gt;=$I$2,O406*(1+'[1]asv | simul'!$B$18/12)-O406,$O406*(1+'[1]asv | simul'!$B$18/12)-$O406),""),"")</f>
        <v/>
      </c>
      <c r="Q407" s="27">
        <f>IFERROR(IF(Q406+'[1]asv | data'!$F$21&gt;=$I$2,$I$2,+Q406+'[1]asv | data'!$F$21),"")</f>
        <v>22950</v>
      </c>
    </row>
    <row r="408" spans="2:17" ht="21" customHeight="1" x14ac:dyDescent="0.35">
      <c r="B408" s="36"/>
      <c r="C408" s="26">
        <f>IFERROR(IF($B408&lt;&gt;"",($C407+$E$2+$D408)*(1-'[1]asv | data'!$F$26/12),0),"")</f>
        <v>0</v>
      </c>
      <c r="D408" s="27">
        <f>IFERROR(IF($B408&lt;&gt;"",$C407*(1+'[1]asv | data'!$F$22/12)-$C407,0),"")</f>
        <v>0</v>
      </c>
      <c r="E408" s="27">
        <f>IFERROR(IF($B408&lt;&gt;"",($C407+$E$2+$D408)-($C407+$E$2+$D408)*(1-'[1]asv | data'!$F$26/12),0),"")</f>
        <v>0</v>
      </c>
      <c r="F408" s="26">
        <f>IFERROR(IF($B408&lt;&gt;"",($F407+$E$2+$G408)*(1-'[1]asv | data'!$F$26/12),0),"")</f>
        <v>0</v>
      </c>
      <c r="G408" s="27">
        <f>IFERROR(IF($B408&lt;&gt;"",$F407*(1+'[1]asv | data'!$B$30/12)-$F407,0),"")</f>
        <v>0</v>
      </c>
      <c r="H408" s="27">
        <f>IFERROR(IF($B408&lt;&gt;"",($F407+$E$2+$G408)-($F407+$E$2+$G408)*(1-'[1]asv | data'!$F$26/12),0),"")</f>
        <v>0</v>
      </c>
      <c r="I408" s="26">
        <f>IFERROR(IF($B408&lt;&gt;"",($I407+$E$2+$J408)*(1-'[1]asv | data'!$F$26/12),0),"")</f>
        <v>0</v>
      </c>
      <c r="J408" s="27">
        <f>IFERROR(IF($B408&lt;&gt;"",$I407*(1+'[1]asv | data'!$B$32/12)-$I407,0),"")</f>
        <v>0</v>
      </c>
      <c r="K408" s="27">
        <f>IFERROR(IF($B408&lt;&gt;"",($I407+$E$2+$J408)-($I407+$E$2+$J408)*(1-'[1]asv | data'!$F$26/12),0),"")</f>
        <v>0</v>
      </c>
      <c r="L408" s="26">
        <f>IFERROR(IF($B408&lt;&gt;"",($L407+$E$2+$M408)*(1-'[1]asv | data'!$F$26/12),0),"")</f>
        <v>0</v>
      </c>
      <c r="M408" s="27">
        <f>IFERROR(IF($B408&lt;&gt;"",$L407*(1+'[1]asv | data'!$B$34/12)-$L407,0),"")</f>
        <v>0</v>
      </c>
      <c r="N408" s="27">
        <f>IFERROR(IF($B408&lt;&gt;"",($L407+$E$2+$M408)-($L407+$E$2+$M408)*(1-'[1]asv | data'!$F$26/12),0),"")</f>
        <v>0</v>
      </c>
      <c r="O408" s="26" t="str">
        <f>IFERROR(IF(B408&lt;&gt;"",IF(Q407&gt;=$I$2,+O407+P408,+O407+'[1]asv | data'!$F$21+P408),""),"")</f>
        <v/>
      </c>
      <c r="P408" s="27" t="str">
        <f>IFERROR(IF($B408&lt;&gt;"",IF(Q408&gt;=$I$2,O407*(1+'[1]asv | simul'!$B$18/12)-O407,$O407*(1+'[1]asv | simul'!$B$18/12)-$O407),""),"")</f>
        <v/>
      </c>
      <c r="Q408" s="27">
        <f>IFERROR(IF(Q407+'[1]asv | data'!$F$21&gt;=$I$2,$I$2,+Q407+'[1]asv | data'!$F$21),"")</f>
        <v>22950</v>
      </c>
    </row>
    <row r="409" spans="2:17" ht="21" customHeight="1" x14ac:dyDescent="0.35">
      <c r="B409" s="36"/>
      <c r="C409" s="26">
        <f>IFERROR(IF($B409&lt;&gt;"",($C408+$E$2+$D409)*(1-'[1]asv | data'!$F$26/12),0),"")</f>
        <v>0</v>
      </c>
      <c r="D409" s="27">
        <f>IFERROR(IF($B409&lt;&gt;"",$C408*(1+'[1]asv | data'!$F$22/12)-$C408,0),"")</f>
        <v>0</v>
      </c>
      <c r="E409" s="27">
        <f>IFERROR(IF($B409&lt;&gt;"",($C408+$E$2+$D409)-($C408+$E$2+$D409)*(1-'[1]asv | data'!$F$26/12),0),"")</f>
        <v>0</v>
      </c>
      <c r="F409" s="26">
        <f>IFERROR(IF($B409&lt;&gt;"",($F408+$E$2+$G409)*(1-'[1]asv | data'!$F$26/12),0),"")</f>
        <v>0</v>
      </c>
      <c r="G409" s="27">
        <f>IFERROR(IF($B409&lt;&gt;"",$F408*(1+'[1]asv | data'!$B$30/12)-$F408,0),"")</f>
        <v>0</v>
      </c>
      <c r="H409" s="27">
        <f>IFERROR(IF($B409&lt;&gt;"",($F408+$E$2+$G409)-($F408+$E$2+$G409)*(1-'[1]asv | data'!$F$26/12),0),"")</f>
        <v>0</v>
      </c>
      <c r="I409" s="26">
        <f>IFERROR(IF($B409&lt;&gt;"",($I408+$E$2+$J409)*(1-'[1]asv | data'!$F$26/12),0),"")</f>
        <v>0</v>
      </c>
      <c r="J409" s="27">
        <f>IFERROR(IF($B409&lt;&gt;"",$I408*(1+'[1]asv | data'!$B$32/12)-$I408,0),"")</f>
        <v>0</v>
      </c>
      <c r="K409" s="27">
        <f>IFERROR(IF($B409&lt;&gt;"",($I408+$E$2+$J409)-($I408+$E$2+$J409)*(1-'[1]asv | data'!$F$26/12),0),"")</f>
        <v>0</v>
      </c>
      <c r="L409" s="26">
        <f>IFERROR(IF($B409&lt;&gt;"",($L408+$E$2+$M409)*(1-'[1]asv | data'!$F$26/12),0),"")</f>
        <v>0</v>
      </c>
      <c r="M409" s="27">
        <f>IFERROR(IF($B409&lt;&gt;"",$L408*(1+'[1]asv | data'!$B$34/12)-$L408,0),"")</f>
        <v>0</v>
      </c>
      <c r="N409" s="27">
        <f>IFERROR(IF($B409&lt;&gt;"",($L408+$E$2+$M409)-($L408+$E$2+$M409)*(1-'[1]asv | data'!$F$26/12),0),"")</f>
        <v>0</v>
      </c>
      <c r="O409" s="26" t="str">
        <f>IFERROR(IF(B409&lt;&gt;"",IF(Q408&gt;=$I$2,+O408+P409,+O408+'[1]asv | data'!$F$21+P409),""),"")</f>
        <v/>
      </c>
      <c r="P409" s="27" t="str">
        <f>IFERROR(IF($B409&lt;&gt;"",IF(Q409&gt;=$I$2,O408*(1+'[1]asv | simul'!$B$18/12)-O408,$O408*(1+'[1]asv | simul'!$B$18/12)-$O408),""),"")</f>
        <v/>
      </c>
      <c r="Q409" s="27">
        <f>IFERROR(IF(Q408+'[1]asv | data'!$F$21&gt;=$I$2,$I$2,+Q408+'[1]asv | data'!$F$21),"")</f>
        <v>22950</v>
      </c>
    </row>
    <row r="410" spans="2:17" ht="21" customHeight="1" x14ac:dyDescent="0.35">
      <c r="B410" s="36"/>
      <c r="C410" s="26">
        <f>IFERROR(IF($B410&lt;&gt;"",($C409+$E$2+$D410)*(1-'[1]asv | data'!$F$26/12),0),"")</f>
        <v>0</v>
      </c>
      <c r="D410" s="27">
        <f>IFERROR(IF($B410&lt;&gt;"",$C409*(1+'[1]asv | data'!$F$22/12)-$C409,0),"")</f>
        <v>0</v>
      </c>
      <c r="E410" s="27">
        <f>IFERROR(IF($B410&lt;&gt;"",($C409+$E$2+$D410)-($C409+$E$2+$D410)*(1-'[1]asv | data'!$F$26/12),0),"")</f>
        <v>0</v>
      </c>
      <c r="F410" s="26">
        <f>IFERROR(IF($B410&lt;&gt;"",($F409+$E$2+$G410)*(1-'[1]asv | data'!$F$26/12),0),"")</f>
        <v>0</v>
      </c>
      <c r="G410" s="27">
        <f>IFERROR(IF($B410&lt;&gt;"",$F409*(1+'[1]asv | data'!$B$30/12)-$F409,0),"")</f>
        <v>0</v>
      </c>
      <c r="H410" s="27">
        <f>IFERROR(IF($B410&lt;&gt;"",($F409+$E$2+$G410)-($F409+$E$2+$G410)*(1-'[1]asv | data'!$F$26/12),0),"")</f>
        <v>0</v>
      </c>
      <c r="I410" s="26">
        <f>IFERROR(IF($B410&lt;&gt;"",($I409+$E$2+$J410)*(1-'[1]asv | data'!$F$26/12),0),"")</f>
        <v>0</v>
      </c>
      <c r="J410" s="27">
        <f>IFERROR(IF($B410&lt;&gt;"",$I409*(1+'[1]asv | data'!$B$32/12)-$I409,0),"")</f>
        <v>0</v>
      </c>
      <c r="K410" s="27">
        <f>IFERROR(IF($B410&lt;&gt;"",($I409+$E$2+$J410)-($I409+$E$2+$J410)*(1-'[1]asv | data'!$F$26/12),0),"")</f>
        <v>0</v>
      </c>
      <c r="L410" s="26">
        <f>IFERROR(IF($B410&lt;&gt;"",($L409+$E$2+$M410)*(1-'[1]asv | data'!$F$26/12),0),"")</f>
        <v>0</v>
      </c>
      <c r="M410" s="27">
        <f>IFERROR(IF($B410&lt;&gt;"",$L409*(1+'[1]asv | data'!$B$34/12)-$L409,0),"")</f>
        <v>0</v>
      </c>
      <c r="N410" s="27">
        <f>IFERROR(IF($B410&lt;&gt;"",($L409+$E$2+$M410)-($L409+$E$2+$M410)*(1-'[1]asv | data'!$F$26/12),0),"")</f>
        <v>0</v>
      </c>
      <c r="O410" s="26" t="str">
        <f>IFERROR(IF(B410&lt;&gt;"",IF(Q409&gt;=$I$2,+O409+P410,+O409+'[1]asv | data'!$F$21+P410),""),"")</f>
        <v/>
      </c>
      <c r="P410" s="27" t="str">
        <f>IFERROR(IF($B410&lt;&gt;"",IF(Q410&gt;=$I$2,O409*(1+'[1]asv | simul'!$B$18/12)-O409,$O409*(1+'[1]asv | simul'!$B$18/12)-$O409),""),"")</f>
        <v/>
      </c>
      <c r="Q410" s="27">
        <f>IFERROR(IF(Q409+'[1]asv | data'!$F$21&gt;=$I$2,$I$2,+Q409+'[1]asv | data'!$F$21),"")</f>
        <v>22950</v>
      </c>
    </row>
    <row r="411" spans="2:17" ht="21" customHeight="1" x14ac:dyDescent="0.35">
      <c r="B411" s="36"/>
      <c r="C411" s="26">
        <f>IFERROR(IF($B411&lt;&gt;"",($C410+$E$2+$D411)*(1-'[1]asv | data'!$F$26/12),0),"")</f>
        <v>0</v>
      </c>
      <c r="D411" s="27">
        <f>IFERROR(IF($B411&lt;&gt;"",$C410*(1+'[1]asv | data'!$F$22/12)-$C410,0),"")</f>
        <v>0</v>
      </c>
      <c r="E411" s="27">
        <f>IFERROR(IF($B411&lt;&gt;"",($C410+$E$2+$D411)-($C410+$E$2+$D411)*(1-'[1]asv | data'!$F$26/12),0),"")</f>
        <v>0</v>
      </c>
      <c r="F411" s="26">
        <f>IFERROR(IF($B411&lt;&gt;"",($F410+$E$2+$G411)*(1-'[1]asv | data'!$F$26/12),0),"")</f>
        <v>0</v>
      </c>
      <c r="G411" s="27">
        <f>IFERROR(IF($B411&lt;&gt;"",$F410*(1+'[1]asv | data'!$B$30/12)-$F410,0),"")</f>
        <v>0</v>
      </c>
      <c r="H411" s="27">
        <f>IFERROR(IF($B411&lt;&gt;"",($F410+$E$2+$G411)-($F410+$E$2+$G411)*(1-'[1]asv | data'!$F$26/12),0),"")</f>
        <v>0</v>
      </c>
      <c r="I411" s="26">
        <f>IFERROR(IF($B411&lt;&gt;"",($I410+$E$2+$J411)*(1-'[1]asv | data'!$F$26/12),0),"")</f>
        <v>0</v>
      </c>
      <c r="J411" s="27">
        <f>IFERROR(IF($B411&lt;&gt;"",$I410*(1+'[1]asv | data'!$B$32/12)-$I410,0),"")</f>
        <v>0</v>
      </c>
      <c r="K411" s="27">
        <f>IFERROR(IF($B411&lt;&gt;"",($I410+$E$2+$J411)-($I410+$E$2+$J411)*(1-'[1]asv | data'!$F$26/12),0),"")</f>
        <v>0</v>
      </c>
      <c r="L411" s="26">
        <f>IFERROR(IF($B411&lt;&gt;"",($L410+$E$2+$M411)*(1-'[1]asv | data'!$F$26/12),0),"")</f>
        <v>0</v>
      </c>
      <c r="M411" s="27">
        <f>IFERROR(IF($B411&lt;&gt;"",$L410*(1+'[1]asv | data'!$B$34/12)-$L410,0),"")</f>
        <v>0</v>
      </c>
      <c r="N411" s="27">
        <f>IFERROR(IF($B411&lt;&gt;"",($L410+$E$2+$M411)-($L410+$E$2+$M411)*(1-'[1]asv | data'!$F$26/12),0),"")</f>
        <v>0</v>
      </c>
      <c r="O411" s="26" t="str">
        <f>IFERROR(IF(B411&lt;&gt;"",IF(Q410&gt;=$I$2,+O410+P411,+O410+'[1]asv | data'!$F$21+P411),""),"")</f>
        <v/>
      </c>
      <c r="P411" s="27" t="str">
        <f>IFERROR(IF($B411&lt;&gt;"",IF(Q411&gt;=$I$2,O410*(1+'[1]asv | simul'!$B$18/12)-O410,$O410*(1+'[1]asv | simul'!$B$18/12)-$O410),""),"")</f>
        <v/>
      </c>
      <c r="Q411" s="27">
        <f>IFERROR(IF(Q410+'[1]asv | data'!$F$21&gt;=$I$2,$I$2,+Q410+'[1]asv | data'!$F$21),"")</f>
        <v>22950</v>
      </c>
    </row>
    <row r="412" spans="2:17" ht="21" customHeight="1" x14ac:dyDescent="0.35">
      <c r="B412" s="36"/>
      <c r="C412" s="26">
        <f>IFERROR(IF($B412&lt;&gt;"",($C411+$E$2+$D412)*(1-'[1]asv | data'!$F$26/12),0),"")</f>
        <v>0</v>
      </c>
      <c r="D412" s="27">
        <f>IFERROR(IF($B412&lt;&gt;"",$C411*(1+'[1]asv | data'!$F$22/12)-$C411,0),"")</f>
        <v>0</v>
      </c>
      <c r="E412" s="27">
        <f>IFERROR(IF($B412&lt;&gt;"",($C411+$E$2+$D412)-($C411+$E$2+$D412)*(1-'[1]asv | data'!$F$26/12),0),"")</f>
        <v>0</v>
      </c>
      <c r="F412" s="26">
        <f>IFERROR(IF($B412&lt;&gt;"",($F411+$E$2+$G412)*(1-'[1]asv | data'!$F$26/12),0),"")</f>
        <v>0</v>
      </c>
      <c r="G412" s="27">
        <f>IFERROR(IF($B412&lt;&gt;"",$F411*(1+'[1]asv | data'!$B$30/12)-$F411,0),"")</f>
        <v>0</v>
      </c>
      <c r="H412" s="27">
        <f>IFERROR(IF($B412&lt;&gt;"",($F411+$E$2+$G412)-($F411+$E$2+$G412)*(1-'[1]asv | data'!$F$26/12),0),"")</f>
        <v>0</v>
      </c>
      <c r="I412" s="26">
        <f>IFERROR(IF($B412&lt;&gt;"",($I411+$E$2+$J412)*(1-'[1]asv | data'!$F$26/12),0),"")</f>
        <v>0</v>
      </c>
      <c r="J412" s="27">
        <f>IFERROR(IF($B412&lt;&gt;"",$I411*(1+'[1]asv | data'!$B$32/12)-$I411,0),"")</f>
        <v>0</v>
      </c>
      <c r="K412" s="27">
        <f>IFERROR(IF($B412&lt;&gt;"",($I411+$E$2+$J412)-($I411+$E$2+$J412)*(1-'[1]asv | data'!$F$26/12),0),"")</f>
        <v>0</v>
      </c>
      <c r="L412" s="26">
        <f>IFERROR(IF($B412&lt;&gt;"",($L411+$E$2+$M412)*(1-'[1]asv | data'!$F$26/12),0),"")</f>
        <v>0</v>
      </c>
      <c r="M412" s="27">
        <f>IFERROR(IF($B412&lt;&gt;"",$L411*(1+'[1]asv | data'!$B$34/12)-$L411,0),"")</f>
        <v>0</v>
      </c>
      <c r="N412" s="27">
        <f>IFERROR(IF($B412&lt;&gt;"",($L411+$E$2+$M412)-($L411+$E$2+$M412)*(1-'[1]asv | data'!$F$26/12),0),"")</f>
        <v>0</v>
      </c>
      <c r="O412" s="26" t="str">
        <f>IFERROR(IF(B412&lt;&gt;"",IF(Q411&gt;=$I$2,+O411+P412,+O411+'[1]asv | data'!$F$21+P412),""),"")</f>
        <v/>
      </c>
      <c r="P412" s="27" t="str">
        <f>IFERROR(IF($B412&lt;&gt;"",IF(Q412&gt;=$I$2,O411*(1+'[1]asv | simul'!$B$18/12)-O411,$O411*(1+'[1]asv | simul'!$B$18/12)-$O411),""),"")</f>
        <v/>
      </c>
      <c r="Q412" s="27">
        <f>IFERROR(IF(Q411+'[1]asv | data'!$F$21&gt;=$I$2,$I$2,+Q411+'[1]asv | data'!$F$21),"")</f>
        <v>22950</v>
      </c>
    </row>
    <row r="413" spans="2:17" ht="21" customHeight="1" x14ac:dyDescent="0.35">
      <c r="B413" s="36"/>
      <c r="C413" s="26">
        <f>IFERROR(IF($B413&lt;&gt;"",($C412+$E$2+$D413)*(1-'[1]asv | data'!$F$26/12),0),"")</f>
        <v>0</v>
      </c>
      <c r="D413" s="27">
        <f>IFERROR(IF($B413&lt;&gt;"",$C412*(1+'[1]asv | data'!$F$22/12)-$C412,0),"")</f>
        <v>0</v>
      </c>
      <c r="E413" s="27">
        <f>IFERROR(IF($B413&lt;&gt;"",($C412+$E$2+$D413)-($C412+$E$2+$D413)*(1-'[1]asv | data'!$F$26/12),0),"")</f>
        <v>0</v>
      </c>
      <c r="F413" s="26">
        <f>IFERROR(IF($B413&lt;&gt;"",($F412+$E$2+$G413)*(1-'[1]asv | data'!$F$26/12),0),"")</f>
        <v>0</v>
      </c>
      <c r="G413" s="27">
        <f>IFERROR(IF($B413&lt;&gt;"",$F412*(1+'[1]asv | data'!$B$30/12)-$F412,0),"")</f>
        <v>0</v>
      </c>
      <c r="H413" s="27">
        <f>IFERROR(IF($B413&lt;&gt;"",($F412+$E$2+$G413)-($F412+$E$2+$G413)*(1-'[1]asv | data'!$F$26/12),0),"")</f>
        <v>0</v>
      </c>
      <c r="I413" s="26">
        <f>IFERROR(IF($B413&lt;&gt;"",($I412+$E$2+$J413)*(1-'[1]asv | data'!$F$26/12),0),"")</f>
        <v>0</v>
      </c>
      <c r="J413" s="27">
        <f>IFERROR(IF($B413&lt;&gt;"",$I412*(1+'[1]asv | data'!$B$32/12)-$I412,0),"")</f>
        <v>0</v>
      </c>
      <c r="K413" s="27">
        <f>IFERROR(IF($B413&lt;&gt;"",($I412+$E$2+$J413)-($I412+$E$2+$J413)*(1-'[1]asv | data'!$F$26/12),0),"")</f>
        <v>0</v>
      </c>
      <c r="L413" s="26">
        <f>IFERROR(IF($B413&lt;&gt;"",($L412+$E$2+$M413)*(1-'[1]asv | data'!$F$26/12),0),"")</f>
        <v>0</v>
      </c>
      <c r="M413" s="27">
        <f>IFERROR(IF($B413&lt;&gt;"",$L412*(1+'[1]asv | data'!$B$34/12)-$L412,0),"")</f>
        <v>0</v>
      </c>
      <c r="N413" s="27">
        <f>IFERROR(IF($B413&lt;&gt;"",($L412+$E$2+$M413)-($L412+$E$2+$M413)*(1-'[1]asv | data'!$F$26/12),0),"")</f>
        <v>0</v>
      </c>
      <c r="O413" s="26" t="str">
        <f>IFERROR(IF(B413&lt;&gt;"",IF(Q412&gt;=$I$2,+O412+P413,+O412+'[1]asv | data'!$F$21+P413),""),"")</f>
        <v/>
      </c>
      <c r="P413" s="27" t="str">
        <f>IFERROR(IF($B413&lt;&gt;"",IF(Q413&gt;=$I$2,O412*(1+'[1]asv | simul'!$B$18/12)-O412,$O412*(1+'[1]asv | simul'!$B$18/12)-$O412),""),"")</f>
        <v/>
      </c>
      <c r="Q413" s="27">
        <f>IFERROR(IF(Q412+'[1]asv | data'!$F$21&gt;=$I$2,$I$2,+Q412+'[1]asv | data'!$F$21),"")</f>
        <v>22950</v>
      </c>
    </row>
    <row r="414" spans="2:17" ht="21" customHeight="1" x14ac:dyDescent="0.35">
      <c r="B414" s="36"/>
      <c r="C414" s="26">
        <f>IFERROR(IF($B414&lt;&gt;"",($C413+$E$2+$D414)*(1-'[1]asv | data'!$F$26/12),0),"")</f>
        <v>0</v>
      </c>
      <c r="D414" s="27">
        <f>IFERROR(IF($B414&lt;&gt;"",$C413*(1+'[1]asv | data'!$F$22/12)-$C413,0),"")</f>
        <v>0</v>
      </c>
      <c r="E414" s="27">
        <f>IFERROR(IF($B414&lt;&gt;"",($C413+$E$2+$D414)-($C413+$E$2+$D414)*(1-'[1]asv | data'!$F$26/12),0),"")</f>
        <v>0</v>
      </c>
      <c r="F414" s="26">
        <f>IFERROR(IF($B414&lt;&gt;"",($F413+$E$2+$G414)*(1-'[1]asv | data'!$F$26/12),0),"")</f>
        <v>0</v>
      </c>
      <c r="G414" s="27">
        <f>IFERROR(IF($B414&lt;&gt;"",$F413*(1+'[1]asv | data'!$B$30/12)-$F413,0),"")</f>
        <v>0</v>
      </c>
      <c r="H414" s="27">
        <f>IFERROR(IF($B414&lt;&gt;"",($F413+$E$2+$G414)-($F413+$E$2+$G414)*(1-'[1]asv | data'!$F$26/12),0),"")</f>
        <v>0</v>
      </c>
      <c r="I414" s="26">
        <f>IFERROR(IF($B414&lt;&gt;"",($I413+$E$2+$J414)*(1-'[1]asv | data'!$F$26/12),0),"")</f>
        <v>0</v>
      </c>
      <c r="J414" s="27">
        <f>IFERROR(IF($B414&lt;&gt;"",$I413*(1+'[1]asv | data'!$B$32/12)-$I413,0),"")</f>
        <v>0</v>
      </c>
      <c r="K414" s="27">
        <f>IFERROR(IF($B414&lt;&gt;"",($I413+$E$2+$J414)-($I413+$E$2+$J414)*(1-'[1]asv | data'!$F$26/12),0),"")</f>
        <v>0</v>
      </c>
      <c r="L414" s="26">
        <f>IFERROR(IF($B414&lt;&gt;"",($L413+$E$2+$M414)*(1-'[1]asv | data'!$F$26/12),0),"")</f>
        <v>0</v>
      </c>
      <c r="M414" s="27">
        <f>IFERROR(IF($B414&lt;&gt;"",$L413*(1+'[1]asv | data'!$B$34/12)-$L413,0),"")</f>
        <v>0</v>
      </c>
      <c r="N414" s="27">
        <f>IFERROR(IF($B414&lt;&gt;"",($L413+$E$2+$M414)-($L413+$E$2+$M414)*(1-'[1]asv | data'!$F$26/12),0),"")</f>
        <v>0</v>
      </c>
      <c r="O414" s="26" t="str">
        <f>IFERROR(IF(B414&lt;&gt;"",IF(Q413&gt;=$I$2,+O413+P414,+O413+'[1]asv | data'!$F$21+P414),""),"")</f>
        <v/>
      </c>
      <c r="P414" s="27" t="str">
        <f>IFERROR(IF($B414&lt;&gt;"",IF(Q414&gt;=$I$2,O413*(1+'[1]asv | simul'!$B$18/12)-O413,$O413*(1+'[1]asv | simul'!$B$18/12)-$O413),""),"")</f>
        <v/>
      </c>
      <c r="Q414" s="27">
        <f>IFERROR(IF(Q413+'[1]asv | data'!$F$21&gt;=$I$2,$I$2,+Q413+'[1]asv | data'!$F$21),"")</f>
        <v>22950</v>
      </c>
    </row>
    <row r="415" spans="2:17" ht="21" customHeight="1" x14ac:dyDescent="0.35">
      <c r="B415" s="36"/>
      <c r="C415" s="26">
        <f>IFERROR(IF($B415&lt;&gt;"",($C414+$E$2+$D415)*(1-'[1]asv | data'!$F$26/12),0),"")</f>
        <v>0</v>
      </c>
      <c r="D415" s="27">
        <f>IFERROR(IF($B415&lt;&gt;"",$C414*(1+'[1]asv | data'!$F$22/12)-$C414,0),"")</f>
        <v>0</v>
      </c>
      <c r="E415" s="27">
        <f>IFERROR(IF($B415&lt;&gt;"",($C414+$E$2+$D415)-($C414+$E$2+$D415)*(1-'[1]asv | data'!$F$26/12),0),"")</f>
        <v>0</v>
      </c>
      <c r="F415" s="26">
        <f>IFERROR(IF($B415&lt;&gt;"",($F414+$E$2+$G415)*(1-'[1]asv | data'!$F$26/12),0),"")</f>
        <v>0</v>
      </c>
      <c r="G415" s="27">
        <f>IFERROR(IF($B415&lt;&gt;"",$F414*(1+'[1]asv | data'!$B$30/12)-$F414,0),"")</f>
        <v>0</v>
      </c>
      <c r="H415" s="27">
        <f>IFERROR(IF($B415&lt;&gt;"",($F414+$E$2+$G415)-($F414+$E$2+$G415)*(1-'[1]asv | data'!$F$26/12),0),"")</f>
        <v>0</v>
      </c>
      <c r="I415" s="26">
        <f>IFERROR(IF($B415&lt;&gt;"",($I414+$E$2+$J415)*(1-'[1]asv | data'!$F$26/12),0),"")</f>
        <v>0</v>
      </c>
      <c r="J415" s="27">
        <f>IFERROR(IF($B415&lt;&gt;"",$I414*(1+'[1]asv | data'!$B$32/12)-$I414,0),"")</f>
        <v>0</v>
      </c>
      <c r="K415" s="27">
        <f>IFERROR(IF($B415&lt;&gt;"",($I414+$E$2+$J415)-($I414+$E$2+$J415)*(1-'[1]asv | data'!$F$26/12),0),"")</f>
        <v>0</v>
      </c>
      <c r="L415" s="26">
        <f>IFERROR(IF($B415&lt;&gt;"",($L414+$E$2+$M415)*(1-'[1]asv | data'!$F$26/12),0),"")</f>
        <v>0</v>
      </c>
      <c r="M415" s="27">
        <f>IFERROR(IF($B415&lt;&gt;"",$L414*(1+'[1]asv | data'!$B$34/12)-$L414,0),"")</f>
        <v>0</v>
      </c>
      <c r="N415" s="27">
        <f>IFERROR(IF($B415&lt;&gt;"",($L414+$E$2+$M415)-($L414+$E$2+$M415)*(1-'[1]asv | data'!$F$26/12),0),"")</f>
        <v>0</v>
      </c>
      <c r="O415" s="26" t="str">
        <f>IFERROR(IF(B415&lt;&gt;"",IF(Q414&gt;=$I$2,+O414+P415,+O414+'[1]asv | data'!$F$21+P415),""),"")</f>
        <v/>
      </c>
      <c r="P415" s="27" t="str">
        <f>IFERROR(IF($B415&lt;&gt;"",IF(Q415&gt;=$I$2,O414*(1+'[1]asv | simul'!$B$18/12)-O414,$O414*(1+'[1]asv | simul'!$B$18/12)-$O414),""),"")</f>
        <v/>
      </c>
      <c r="Q415" s="27">
        <f>IFERROR(IF(Q414+'[1]asv | data'!$F$21&gt;=$I$2,$I$2,+Q414+'[1]asv | data'!$F$21),"")</f>
        <v>22950</v>
      </c>
    </row>
    <row r="416" spans="2:17" ht="21" customHeight="1" x14ac:dyDescent="0.35">
      <c r="B416" s="36"/>
      <c r="C416" s="26">
        <f>IFERROR(IF($B416&lt;&gt;"",($C415+$E$2+$D416)*(1-'[1]asv | data'!$F$26/12),0),"")</f>
        <v>0</v>
      </c>
      <c r="D416" s="27">
        <f>IFERROR(IF($B416&lt;&gt;"",$C415*(1+'[1]asv | data'!$F$22/12)-$C415,0),"")</f>
        <v>0</v>
      </c>
      <c r="E416" s="27">
        <f>IFERROR(IF($B416&lt;&gt;"",($C415+$E$2+$D416)-($C415+$E$2+$D416)*(1-'[1]asv | data'!$F$26/12),0),"")</f>
        <v>0</v>
      </c>
      <c r="F416" s="26">
        <f>IFERROR(IF($B416&lt;&gt;"",($F415+$E$2+$G416)*(1-'[1]asv | data'!$F$26/12),0),"")</f>
        <v>0</v>
      </c>
      <c r="G416" s="27">
        <f>IFERROR(IF($B416&lt;&gt;"",$F415*(1+'[1]asv | data'!$B$30/12)-$F415,0),"")</f>
        <v>0</v>
      </c>
      <c r="H416" s="27">
        <f>IFERROR(IF($B416&lt;&gt;"",($F415+$E$2+$G416)-($F415+$E$2+$G416)*(1-'[1]asv | data'!$F$26/12),0),"")</f>
        <v>0</v>
      </c>
      <c r="I416" s="26">
        <f>IFERROR(IF($B416&lt;&gt;"",($I415+$E$2+$J416)*(1-'[1]asv | data'!$F$26/12),0),"")</f>
        <v>0</v>
      </c>
      <c r="J416" s="27">
        <f>IFERROR(IF($B416&lt;&gt;"",$I415*(1+'[1]asv | data'!$B$32/12)-$I415,0),"")</f>
        <v>0</v>
      </c>
      <c r="K416" s="27">
        <f>IFERROR(IF($B416&lt;&gt;"",($I415+$E$2+$J416)-($I415+$E$2+$J416)*(1-'[1]asv | data'!$F$26/12),0),"")</f>
        <v>0</v>
      </c>
      <c r="L416" s="26">
        <f>IFERROR(IF($B416&lt;&gt;"",($L415+$E$2+$M416)*(1-'[1]asv | data'!$F$26/12),0),"")</f>
        <v>0</v>
      </c>
      <c r="M416" s="27">
        <f>IFERROR(IF($B416&lt;&gt;"",$L415*(1+'[1]asv | data'!$B$34/12)-$L415,0),"")</f>
        <v>0</v>
      </c>
      <c r="N416" s="27">
        <f>IFERROR(IF($B416&lt;&gt;"",($L415+$E$2+$M416)-($L415+$E$2+$M416)*(1-'[1]asv | data'!$F$26/12),0),"")</f>
        <v>0</v>
      </c>
      <c r="O416" s="26" t="str">
        <f>IFERROR(IF(B416&lt;&gt;"",IF(Q415&gt;=$I$2,+O415+P416,+O415+'[1]asv | data'!$F$21+P416),""),"")</f>
        <v/>
      </c>
      <c r="P416" s="27" t="str">
        <f>IFERROR(IF($B416&lt;&gt;"",IF(Q416&gt;=$I$2,O415*(1+'[1]asv | simul'!$B$18/12)-O415,$O415*(1+'[1]asv | simul'!$B$18/12)-$O415),""),"")</f>
        <v/>
      </c>
      <c r="Q416" s="27">
        <f>IFERROR(IF(Q415+'[1]asv | data'!$F$21&gt;=$I$2,$I$2,+Q415+'[1]asv | data'!$F$21),"")</f>
        <v>22950</v>
      </c>
    </row>
    <row r="417" spans="2:17" ht="21" customHeight="1" x14ac:dyDescent="0.35">
      <c r="B417" s="36"/>
      <c r="C417" s="26">
        <f>IFERROR(IF($B417&lt;&gt;"",($C416+$E$2+$D417)*(1-'[1]asv | data'!$F$26/12),0),"")</f>
        <v>0</v>
      </c>
      <c r="D417" s="27">
        <f>IFERROR(IF($B417&lt;&gt;"",$C416*(1+'[1]asv | data'!$F$22/12)-$C416,0),"")</f>
        <v>0</v>
      </c>
      <c r="E417" s="27">
        <f>IFERROR(IF($B417&lt;&gt;"",($C416+$E$2+$D417)-($C416+$E$2+$D417)*(1-'[1]asv | data'!$F$26/12),0),"")</f>
        <v>0</v>
      </c>
      <c r="F417" s="26">
        <f>IFERROR(IF($B417&lt;&gt;"",($F416+$E$2+$G417)*(1-'[1]asv | data'!$F$26/12),0),"")</f>
        <v>0</v>
      </c>
      <c r="G417" s="27">
        <f>IFERROR(IF($B417&lt;&gt;"",$F416*(1+'[1]asv | data'!$B$30/12)-$F416,0),"")</f>
        <v>0</v>
      </c>
      <c r="H417" s="27">
        <f>IFERROR(IF($B417&lt;&gt;"",($F416+$E$2+$G417)-($F416+$E$2+$G417)*(1-'[1]asv | data'!$F$26/12),0),"")</f>
        <v>0</v>
      </c>
      <c r="I417" s="26">
        <f>IFERROR(IF($B417&lt;&gt;"",($I416+$E$2+$J417)*(1-'[1]asv | data'!$F$26/12),0),"")</f>
        <v>0</v>
      </c>
      <c r="J417" s="27">
        <f>IFERROR(IF($B417&lt;&gt;"",$I416*(1+'[1]asv | data'!$B$32/12)-$I416,0),"")</f>
        <v>0</v>
      </c>
      <c r="K417" s="27">
        <f>IFERROR(IF($B417&lt;&gt;"",($I416+$E$2+$J417)-($I416+$E$2+$J417)*(1-'[1]asv | data'!$F$26/12),0),"")</f>
        <v>0</v>
      </c>
      <c r="L417" s="26">
        <f>IFERROR(IF($B417&lt;&gt;"",($L416+$E$2+$M417)*(1-'[1]asv | data'!$F$26/12),0),"")</f>
        <v>0</v>
      </c>
      <c r="M417" s="27">
        <f>IFERROR(IF($B417&lt;&gt;"",$L416*(1+'[1]asv | data'!$B$34/12)-$L416,0),"")</f>
        <v>0</v>
      </c>
      <c r="N417" s="27">
        <f>IFERROR(IF($B417&lt;&gt;"",($L416+$E$2+$M417)-($L416+$E$2+$M417)*(1-'[1]asv | data'!$F$26/12),0),"")</f>
        <v>0</v>
      </c>
      <c r="O417" s="26" t="str">
        <f>IFERROR(IF(B417&lt;&gt;"",IF(Q416&gt;=$I$2,+O416+P417,+O416+'[1]asv | data'!$F$21+P417),""),"")</f>
        <v/>
      </c>
      <c r="P417" s="27" t="str">
        <f>IFERROR(IF($B417&lt;&gt;"",IF(Q417&gt;=$I$2,O416*(1+'[1]asv | simul'!$B$18/12)-O416,$O416*(1+'[1]asv | simul'!$B$18/12)-$O416),""),"")</f>
        <v/>
      </c>
      <c r="Q417" s="27">
        <f>IFERROR(IF(Q416+'[1]asv | data'!$F$21&gt;=$I$2,$I$2,+Q416+'[1]asv | data'!$F$21),"")</f>
        <v>22950</v>
      </c>
    </row>
    <row r="418" spans="2:17" ht="21" customHeight="1" x14ac:dyDescent="0.35">
      <c r="B418" s="36"/>
      <c r="C418" s="26">
        <f>IFERROR(IF($B418&lt;&gt;"",($C417+$E$2+$D418)*(1-'[1]asv | data'!$F$26/12),0),"")</f>
        <v>0</v>
      </c>
      <c r="D418" s="27">
        <f>IFERROR(IF($B418&lt;&gt;"",$C417*(1+'[1]asv | data'!$F$22/12)-$C417,0),"")</f>
        <v>0</v>
      </c>
      <c r="E418" s="27">
        <f>IFERROR(IF($B418&lt;&gt;"",($C417+$E$2+$D418)-($C417+$E$2+$D418)*(1-'[1]asv | data'!$F$26/12),0),"")</f>
        <v>0</v>
      </c>
      <c r="F418" s="26">
        <f>IFERROR(IF($B418&lt;&gt;"",($F417+$E$2+$G418)*(1-'[1]asv | data'!$F$26/12),0),"")</f>
        <v>0</v>
      </c>
      <c r="G418" s="27">
        <f>IFERROR(IF($B418&lt;&gt;"",$F417*(1+'[1]asv | data'!$B$30/12)-$F417,0),"")</f>
        <v>0</v>
      </c>
      <c r="H418" s="27">
        <f>IFERROR(IF($B418&lt;&gt;"",($F417+$E$2+$G418)-($F417+$E$2+$G418)*(1-'[1]asv | data'!$F$26/12),0),"")</f>
        <v>0</v>
      </c>
      <c r="I418" s="26">
        <f>IFERROR(IF($B418&lt;&gt;"",($I417+$E$2+$J418)*(1-'[1]asv | data'!$F$26/12),0),"")</f>
        <v>0</v>
      </c>
      <c r="J418" s="27">
        <f>IFERROR(IF($B418&lt;&gt;"",$I417*(1+'[1]asv | data'!$B$32/12)-$I417,0),"")</f>
        <v>0</v>
      </c>
      <c r="K418" s="27">
        <f>IFERROR(IF($B418&lt;&gt;"",($I417+$E$2+$J418)-($I417+$E$2+$J418)*(1-'[1]asv | data'!$F$26/12),0),"")</f>
        <v>0</v>
      </c>
      <c r="L418" s="26">
        <f>IFERROR(IF($B418&lt;&gt;"",($L417+$E$2+$M418)*(1-'[1]asv | data'!$F$26/12),0),"")</f>
        <v>0</v>
      </c>
      <c r="M418" s="27">
        <f>IFERROR(IF($B418&lt;&gt;"",$L417*(1+'[1]asv | data'!$B$34/12)-$L417,0),"")</f>
        <v>0</v>
      </c>
      <c r="N418" s="27">
        <f>IFERROR(IF($B418&lt;&gt;"",($L417+$E$2+$M418)-($L417+$E$2+$M418)*(1-'[1]asv | data'!$F$26/12),0),"")</f>
        <v>0</v>
      </c>
      <c r="O418" s="26" t="str">
        <f>IFERROR(IF(B418&lt;&gt;"",IF(Q417&gt;=$I$2,+O417+P418,+O417+'[1]asv | data'!$F$21+P418),""),"")</f>
        <v/>
      </c>
      <c r="P418" s="27" t="str">
        <f>IFERROR(IF($B418&lt;&gt;"",IF(Q418&gt;=$I$2,O417*(1+'[1]asv | simul'!$B$18/12)-O417,$O417*(1+'[1]asv | simul'!$B$18/12)-$O417),""),"")</f>
        <v/>
      </c>
      <c r="Q418" s="27">
        <f>IFERROR(IF(Q417+'[1]asv | data'!$F$21&gt;=$I$2,$I$2,+Q417+'[1]asv | data'!$F$21),"")</f>
        <v>22950</v>
      </c>
    </row>
    <row r="419" spans="2:17" ht="21" customHeight="1" x14ac:dyDescent="0.35">
      <c r="B419" s="36"/>
      <c r="C419" s="26">
        <f>IFERROR(IF($B419&lt;&gt;"",($C418+$E$2+$D419)*(1-'[1]asv | data'!$F$26/12),0),"")</f>
        <v>0</v>
      </c>
      <c r="D419" s="27">
        <f>IFERROR(IF($B419&lt;&gt;"",$C418*(1+'[1]asv | data'!$F$22/12)-$C418,0),"")</f>
        <v>0</v>
      </c>
      <c r="E419" s="27">
        <f>IFERROR(IF($B419&lt;&gt;"",($C418+$E$2+$D419)-($C418+$E$2+$D419)*(1-'[1]asv | data'!$F$26/12),0),"")</f>
        <v>0</v>
      </c>
      <c r="F419" s="26">
        <f>IFERROR(IF($B419&lt;&gt;"",($F418+$E$2+$G419)*(1-'[1]asv | data'!$F$26/12),0),"")</f>
        <v>0</v>
      </c>
      <c r="G419" s="27">
        <f>IFERROR(IF($B419&lt;&gt;"",$F418*(1+'[1]asv | data'!$B$30/12)-$F418,0),"")</f>
        <v>0</v>
      </c>
      <c r="H419" s="27">
        <f>IFERROR(IF($B419&lt;&gt;"",($F418+$E$2+$G419)-($F418+$E$2+$G419)*(1-'[1]asv | data'!$F$26/12),0),"")</f>
        <v>0</v>
      </c>
      <c r="I419" s="26">
        <f>IFERROR(IF($B419&lt;&gt;"",($I418+$E$2+$J419)*(1-'[1]asv | data'!$F$26/12),0),"")</f>
        <v>0</v>
      </c>
      <c r="J419" s="27">
        <f>IFERROR(IF($B419&lt;&gt;"",$I418*(1+'[1]asv | data'!$B$32/12)-$I418,0),"")</f>
        <v>0</v>
      </c>
      <c r="K419" s="27">
        <f>IFERROR(IF($B419&lt;&gt;"",($I418+$E$2+$J419)-($I418+$E$2+$J419)*(1-'[1]asv | data'!$F$26/12),0),"")</f>
        <v>0</v>
      </c>
      <c r="L419" s="26">
        <f>IFERROR(IF($B419&lt;&gt;"",($L418+$E$2+$M419)*(1-'[1]asv | data'!$F$26/12),0),"")</f>
        <v>0</v>
      </c>
      <c r="M419" s="27">
        <f>IFERROR(IF($B419&lt;&gt;"",$L418*(1+'[1]asv | data'!$B$34/12)-$L418,0),"")</f>
        <v>0</v>
      </c>
      <c r="N419" s="27">
        <f>IFERROR(IF($B419&lt;&gt;"",($L418+$E$2+$M419)-($L418+$E$2+$M419)*(1-'[1]asv | data'!$F$26/12),0),"")</f>
        <v>0</v>
      </c>
      <c r="O419" s="26" t="str">
        <f>IFERROR(IF(B419&lt;&gt;"",IF(Q418&gt;=$I$2,+O418+P419,+O418+'[1]asv | data'!$F$21+P419),""),"")</f>
        <v/>
      </c>
      <c r="P419" s="27" t="str">
        <f>IFERROR(IF($B419&lt;&gt;"",IF(Q419&gt;=$I$2,O418*(1+'[1]asv | simul'!$B$18/12)-O418,$O418*(1+'[1]asv | simul'!$B$18/12)-$O418),""),"")</f>
        <v/>
      </c>
      <c r="Q419" s="27">
        <f>IFERROR(IF(Q418+'[1]asv | data'!$F$21&gt;=$I$2,$I$2,+Q418+'[1]asv | data'!$F$21),"")</f>
        <v>22950</v>
      </c>
    </row>
    <row r="420" spans="2:17" ht="21" customHeight="1" x14ac:dyDescent="0.35">
      <c r="B420" s="36"/>
      <c r="C420" s="26">
        <f>IFERROR(IF($B420&lt;&gt;"",($C419+$E$2+$D420)*(1-'[1]asv | data'!$F$26/12),0),"")</f>
        <v>0</v>
      </c>
      <c r="D420" s="27">
        <f>IFERROR(IF($B420&lt;&gt;"",$C419*(1+'[1]asv | data'!$F$22/12)-$C419,0),"")</f>
        <v>0</v>
      </c>
      <c r="E420" s="27">
        <f>IFERROR(IF($B420&lt;&gt;"",($C419+$E$2+$D420)-($C419+$E$2+$D420)*(1-'[1]asv | data'!$F$26/12),0),"")</f>
        <v>0</v>
      </c>
      <c r="F420" s="26">
        <f>IFERROR(IF($B420&lt;&gt;"",($F419+$E$2+$G420)*(1-'[1]asv | data'!$F$26/12),0),"")</f>
        <v>0</v>
      </c>
      <c r="G420" s="27">
        <f>IFERROR(IF($B420&lt;&gt;"",$F419*(1+'[1]asv | data'!$B$30/12)-$F419,0),"")</f>
        <v>0</v>
      </c>
      <c r="H420" s="27">
        <f>IFERROR(IF($B420&lt;&gt;"",($F419+$E$2+$G420)-($F419+$E$2+$G420)*(1-'[1]asv | data'!$F$26/12),0),"")</f>
        <v>0</v>
      </c>
      <c r="I420" s="26">
        <f>IFERROR(IF($B420&lt;&gt;"",($I419+$E$2+$J420)*(1-'[1]asv | data'!$F$26/12),0),"")</f>
        <v>0</v>
      </c>
      <c r="J420" s="27">
        <f>IFERROR(IF($B420&lt;&gt;"",$I419*(1+'[1]asv | data'!$B$32/12)-$I419,0),"")</f>
        <v>0</v>
      </c>
      <c r="K420" s="27">
        <f>IFERROR(IF($B420&lt;&gt;"",($I419+$E$2+$J420)-($I419+$E$2+$J420)*(1-'[1]asv | data'!$F$26/12),0),"")</f>
        <v>0</v>
      </c>
      <c r="L420" s="26">
        <f>IFERROR(IF($B420&lt;&gt;"",($L419+$E$2+$M420)*(1-'[1]asv | data'!$F$26/12),0),"")</f>
        <v>0</v>
      </c>
      <c r="M420" s="27">
        <f>IFERROR(IF($B420&lt;&gt;"",$L419*(1+'[1]asv | data'!$B$34/12)-$L419,0),"")</f>
        <v>0</v>
      </c>
      <c r="N420" s="27">
        <f>IFERROR(IF($B420&lt;&gt;"",($L419+$E$2+$M420)-($L419+$E$2+$M420)*(1-'[1]asv | data'!$F$26/12),0),"")</f>
        <v>0</v>
      </c>
      <c r="O420" s="26" t="str">
        <f>IFERROR(IF(B420&lt;&gt;"",IF(Q419&gt;=$I$2,+O419+P420,+O419+'[1]asv | data'!$F$21+P420),""),"")</f>
        <v/>
      </c>
      <c r="P420" s="27" t="str">
        <f>IFERROR(IF($B420&lt;&gt;"",IF(Q420&gt;=$I$2,O419*(1+'[1]asv | simul'!$B$18/12)-O419,$O419*(1+'[1]asv | simul'!$B$18/12)-$O419),""),"")</f>
        <v/>
      </c>
      <c r="Q420" s="27">
        <f>IFERROR(IF(Q419+'[1]asv | data'!$F$21&gt;=$I$2,$I$2,+Q419+'[1]asv | data'!$F$21),"")</f>
        <v>22950</v>
      </c>
    </row>
    <row r="421" spans="2:17" ht="21" customHeight="1" x14ac:dyDescent="0.35">
      <c r="B421" s="36"/>
      <c r="C421" s="26">
        <f>IFERROR(IF($B421&lt;&gt;"",($C420+$E$2+$D421)*(1-'[1]asv | data'!$F$26/12),0),"")</f>
        <v>0</v>
      </c>
      <c r="D421" s="27">
        <f>IFERROR(IF($B421&lt;&gt;"",$C420*(1+'[1]asv | data'!$F$22/12)-$C420,0),"")</f>
        <v>0</v>
      </c>
      <c r="E421" s="27">
        <f>IFERROR(IF($B421&lt;&gt;"",($C420+$E$2+$D421)-($C420+$E$2+$D421)*(1-'[1]asv | data'!$F$26/12),0),"")</f>
        <v>0</v>
      </c>
      <c r="F421" s="26">
        <f>IFERROR(IF($B421&lt;&gt;"",($F420+$E$2+$G421)*(1-'[1]asv | data'!$F$26/12),0),"")</f>
        <v>0</v>
      </c>
      <c r="G421" s="27">
        <f>IFERROR(IF($B421&lt;&gt;"",$F420*(1+'[1]asv | data'!$B$30/12)-$F420,0),"")</f>
        <v>0</v>
      </c>
      <c r="H421" s="27">
        <f>IFERROR(IF($B421&lt;&gt;"",($F420+$E$2+$G421)-($F420+$E$2+$G421)*(1-'[1]asv | data'!$F$26/12),0),"")</f>
        <v>0</v>
      </c>
      <c r="I421" s="26">
        <f>IFERROR(IF($B421&lt;&gt;"",($I420+$E$2+$J421)*(1-'[1]asv | data'!$F$26/12),0),"")</f>
        <v>0</v>
      </c>
      <c r="J421" s="27">
        <f>IFERROR(IF($B421&lt;&gt;"",$I420*(1+'[1]asv | data'!$B$32/12)-$I420,0),"")</f>
        <v>0</v>
      </c>
      <c r="K421" s="27">
        <f>IFERROR(IF($B421&lt;&gt;"",($I420+$E$2+$J421)-($I420+$E$2+$J421)*(1-'[1]asv | data'!$F$26/12),0),"")</f>
        <v>0</v>
      </c>
      <c r="L421" s="26">
        <f>IFERROR(IF($B421&lt;&gt;"",($L420+$E$2+$M421)*(1-'[1]asv | data'!$F$26/12),0),"")</f>
        <v>0</v>
      </c>
      <c r="M421" s="27">
        <f>IFERROR(IF($B421&lt;&gt;"",$L420*(1+'[1]asv | data'!$B$34/12)-$L420,0),"")</f>
        <v>0</v>
      </c>
      <c r="N421" s="27">
        <f>IFERROR(IF($B421&lt;&gt;"",($L420+$E$2+$M421)-($L420+$E$2+$M421)*(1-'[1]asv | data'!$F$26/12),0),"")</f>
        <v>0</v>
      </c>
      <c r="O421" s="26" t="str">
        <f>IFERROR(IF(B421&lt;&gt;"",IF(Q420&gt;=$I$2,+O420+P421,+O420+'[1]asv | data'!$F$21+P421),""),"")</f>
        <v/>
      </c>
      <c r="P421" s="27" t="str">
        <f>IFERROR(IF($B421&lt;&gt;"",IF(Q421&gt;=$I$2,O420*(1+'[1]asv | simul'!$B$18/12)-O420,$O420*(1+'[1]asv | simul'!$B$18/12)-$O420),""),"")</f>
        <v/>
      </c>
      <c r="Q421" s="27">
        <f>IFERROR(IF(Q420+'[1]asv | data'!$F$21&gt;=$I$2,$I$2,+Q420+'[1]asv | data'!$F$21),"")</f>
        <v>22950</v>
      </c>
    </row>
    <row r="422" spans="2:17" ht="21" customHeight="1" x14ac:dyDescent="0.35">
      <c r="B422" s="36"/>
      <c r="C422" s="26">
        <f>IFERROR(IF($B422&lt;&gt;"",($C421+$E$2+$D422)*(1-'[1]asv | data'!$F$26/12),0),"")</f>
        <v>0</v>
      </c>
      <c r="D422" s="27">
        <f>IFERROR(IF($B422&lt;&gt;"",$C421*(1+'[1]asv | data'!$F$22/12)-$C421,0),"")</f>
        <v>0</v>
      </c>
      <c r="E422" s="27">
        <f>IFERROR(IF($B422&lt;&gt;"",($C421+$E$2+$D422)-($C421+$E$2+$D422)*(1-'[1]asv | data'!$F$26/12),0),"")</f>
        <v>0</v>
      </c>
      <c r="F422" s="26">
        <f>IFERROR(IF($B422&lt;&gt;"",($F421+$E$2+$G422)*(1-'[1]asv | data'!$F$26/12),0),"")</f>
        <v>0</v>
      </c>
      <c r="G422" s="27">
        <f>IFERROR(IF($B422&lt;&gt;"",$F421*(1+'[1]asv | data'!$B$30/12)-$F421,0),"")</f>
        <v>0</v>
      </c>
      <c r="H422" s="27">
        <f>IFERROR(IF($B422&lt;&gt;"",($F421+$E$2+$G422)-($F421+$E$2+$G422)*(1-'[1]asv | data'!$F$26/12),0),"")</f>
        <v>0</v>
      </c>
      <c r="I422" s="26">
        <f>IFERROR(IF($B422&lt;&gt;"",($I421+$E$2+$J422)*(1-'[1]asv | data'!$F$26/12),0),"")</f>
        <v>0</v>
      </c>
      <c r="J422" s="27">
        <f>IFERROR(IF($B422&lt;&gt;"",$I421*(1+'[1]asv | data'!$B$32/12)-$I421,0),"")</f>
        <v>0</v>
      </c>
      <c r="K422" s="27">
        <f>IFERROR(IF($B422&lt;&gt;"",($I421+$E$2+$J422)-($I421+$E$2+$J422)*(1-'[1]asv | data'!$F$26/12),0),"")</f>
        <v>0</v>
      </c>
      <c r="L422" s="26">
        <f>IFERROR(IF($B422&lt;&gt;"",($L421+$E$2+$M422)*(1-'[1]asv | data'!$F$26/12),0),"")</f>
        <v>0</v>
      </c>
      <c r="M422" s="27">
        <f>IFERROR(IF($B422&lt;&gt;"",$L421*(1+'[1]asv | data'!$B$34/12)-$L421,0),"")</f>
        <v>0</v>
      </c>
      <c r="N422" s="27">
        <f>IFERROR(IF($B422&lt;&gt;"",($L421+$E$2+$M422)-($L421+$E$2+$M422)*(1-'[1]asv | data'!$F$26/12),0),"")</f>
        <v>0</v>
      </c>
      <c r="O422" s="26" t="str">
        <f>IFERROR(IF(B422&lt;&gt;"",IF(Q421&gt;=$I$2,+O421+P422,+O421+'[1]asv | data'!$F$21+P422),""),"")</f>
        <v/>
      </c>
      <c r="P422" s="27" t="str">
        <f>IFERROR(IF($B422&lt;&gt;"",IF(Q422&gt;=$I$2,O421*(1+'[1]asv | simul'!$B$18/12)-O421,$O421*(1+'[1]asv | simul'!$B$18/12)-$O421),""),"")</f>
        <v/>
      </c>
      <c r="Q422" s="27">
        <f>IFERROR(IF(Q421+'[1]asv | data'!$F$21&gt;=$I$2,$I$2,+Q421+'[1]asv | data'!$F$21),"")</f>
        <v>22950</v>
      </c>
    </row>
    <row r="423" spans="2:17" ht="21" customHeight="1" x14ac:dyDescent="0.35">
      <c r="B423" s="36"/>
      <c r="C423" s="26">
        <f>IFERROR(IF($B423&lt;&gt;"",($C422+$E$2+$D423)*(1-'[1]asv | data'!$F$26/12),0),"")</f>
        <v>0</v>
      </c>
      <c r="D423" s="27">
        <f>IFERROR(IF($B423&lt;&gt;"",$C422*(1+'[1]asv | data'!$F$22/12)-$C422,0),"")</f>
        <v>0</v>
      </c>
      <c r="E423" s="27">
        <f>IFERROR(IF($B423&lt;&gt;"",($C422+$E$2+$D423)-($C422+$E$2+$D423)*(1-'[1]asv | data'!$F$26/12),0),"")</f>
        <v>0</v>
      </c>
      <c r="F423" s="26">
        <f>IFERROR(IF($B423&lt;&gt;"",($F422+$E$2+$G423)*(1-'[1]asv | data'!$F$26/12),0),"")</f>
        <v>0</v>
      </c>
      <c r="G423" s="27">
        <f>IFERROR(IF($B423&lt;&gt;"",$F422*(1+'[1]asv | data'!$B$30/12)-$F422,0),"")</f>
        <v>0</v>
      </c>
      <c r="H423" s="27">
        <f>IFERROR(IF($B423&lt;&gt;"",($F422+$E$2+$G423)-($F422+$E$2+$G423)*(1-'[1]asv | data'!$F$26/12),0),"")</f>
        <v>0</v>
      </c>
      <c r="I423" s="26">
        <f>IFERROR(IF($B423&lt;&gt;"",($I422+$E$2+$J423)*(1-'[1]asv | data'!$F$26/12),0),"")</f>
        <v>0</v>
      </c>
      <c r="J423" s="27">
        <f>IFERROR(IF($B423&lt;&gt;"",$I422*(1+'[1]asv | data'!$B$32/12)-$I422,0),"")</f>
        <v>0</v>
      </c>
      <c r="K423" s="27">
        <f>IFERROR(IF($B423&lt;&gt;"",($I422+$E$2+$J423)-($I422+$E$2+$J423)*(1-'[1]asv | data'!$F$26/12),0),"")</f>
        <v>0</v>
      </c>
      <c r="L423" s="26">
        <f>IFERROR(IF($B423&lt;&gt;"",($L422+$E$2+$M423)*(1-'[1]asv | data'!$F$26/12),0),"")</f>
        <v>0</v>
      </c>
      <c r="M423" s="27">
        <f>IFERROR(IF($B423&lt;&gt;"",$L422*(1+'[1]asv | data'!$B$34/12)-$L422,0),"")</f>
        <v>0</v>
      </c>
      <c r="N423" s="27">
        <f>IFERROR(IF($B423&lt;&gt;"",($L422+$E$2+$M423)-($L422+$E$2+$M423)*(1-'[1]asv | data'!$F$26/12),0),"")</f>
        <v>0</v>
      </c>
      <c r="O423" s="26" t="str">
        <f>IFERROR(IF(B423&lt;&gt;"",IF(Q422&gt;=$I$2,+O422+P423,+O422+'[1]asv | data'!$F$21+P423),""),"")</f>
        <v/>
      </c>
      <c r="P423" s="27" t="str">
        <f>IFERROR(IF($B423&lt;&gt;"",IF(Q423&gt;=$I$2,O422*(1+'[1]asv | simul'!$B$18/12)-O422,$O422*(1+'[1]asv | simul'!$B$18/12)-$O422),""),"")</f>
        <v/>
      </c>
      <c r="Q423" s="27">
        <f>IFERROR(IF(Q422+'[1]asv | data'!$F$21&gt;=$I$2,$I$2,+Q422+'[1]asv | data'!$F$21),"")</f>
        <v>22950</v>
      </c>
    </row>
    <row r="424" spans="2:17" ht="21" customHeight="1" x14ac:dyDescent="0.35">
      <c r="B424" s="36"/>
      <c r="C424" s="26">
        <f>IFERROR(IF($B424&lt;&gt;"",($C423+$E$2+$D424)*(1-'[1]asv | data'!$F$26/12),0),"")</f>
        <v>0</v>
      </c>
      <c r="D424" s="27">
        <f>IFERROR(IF($B424&lt;&gt;"",$C423*(1+'[1]asv | data'!$F$22/12)-$C423,0),"")</f>
        <v>0</v>
      </c>
      <c r="E424" s="27">
        <f>IFERROR(IF($B424&lt;&gt;"",($C423+$E$2+$D424)-($C423+$E$2+$D424)*(1-'[1]asv | data'!$F$26/12),0),"")</f>
        <v>0</v>
      </c>
      <c r="F424" s="26">
        <f>IFERROR(IF($B424&lt;&gt;"",($F423+$E$2+$G424)*(1-'[1]asv | data'!$F$26/12),0),"")</f>
        <v>0</v>
      </c>
      <c r="G424" s="27">
        <f>IFERROR(IF($B424&lt;&gt;"",$F423*(1+'[1]asv | data'!$B$30/12)-$F423,0),"")</f>
        <v>0</v>
      </c>
      <c r="H424" s="27">
        <f>IFERROR(IF($B424&lt;&gt;"",($F423+$E$2+$G424)-($F423+$E$2+$G424)*(1-'[1]asv | data'!$F$26/12),0),"")</f>
        <v>0</v>
      </c>
      <c r="I424" s="26">
        <f>IFERROR(IF($B424&lt;&gt;"",($I423+$E$2+$J424)*(1-'[1]asv | data'!$F$26/12),0),"")</f>
        <v>0</v>
      </c>
      <c r="J424" s="27">
        <f>IFERROR(IF($B424&lt;&gt;"",$I423*(1+'[1]asv | data'!$B$32/12)-$I423,0),"")</f>
        <v>0</v>
      </c>
      <c r="K424" s="27">
        <f>IFERROR(IF($B424&lt;&gt;"",($I423+$E$2+$J424)-($I423+$E$2+$J424)*(1-'[1]asv | data'!$F$26/12),0),"")</f>
        <v>0</v>
      </c>
      <c r="L424" s="26">
        <f>IFERROR(IF($B424&lt;&gt;"",($L423+$E$2+$M424)*(1-'[1]asv | data'!$F$26/12),0),"")</f>
        <v>0</v>
      </c>
      <c r="M424" s="27">
        <f>IFERROR(IF($B424&lt;&gt;"",$L423*(1+'[1]asv | data'!$B$34/12)-$L423,0),"")</f>
        <v>0</v>
      </c>
      <c r="N424" s="27">
        <f>IFERROR(IF($B424&lt;&gt;"",($L423+$E$2+$M424)-($L423+$E$2+$M424)*(1-'[1]asv | data'!$F$26/12),0),"")</f>
        <v>0</v>
      </c>
      <c r="O424" s="26" t="str">
        <f>IFERROR(IF(B424&lt;&gt;"",IF(Q423&gt;=$I$2,+O423+P424,+O423+'[1]asv | data'!$F$21+P424),""),"")</f>
        <v/>
      </c>
      <c r="P424" s="27" t="str">
        <f>IFERROR(IF($B424&lt;&gt;"",IF(Q424&gt;=$I$2,O423*(1+'[1]asv | simul'!$B$18/12)-O423,$O423*(1+'[1]asv | simul'!$B$18/12)-$O423),""),"")</f>
        <v/>
      </c>
      <c r="Q424" s="27">
        <f>IFERROR(IF(Q423+'[1]asv | data'!$F$21&gt;=$I$2,$I$2,+Q423+'[1]asv | data'!$F$21),"")</f>
        <v>22950</v>
      </c>
    </row>
    <row r="425" spans="2:17" ht="21" customHeight="1" x14ac:dyDescent="0.35">
      <c r="B425" s="36"/>
      <c r="C425" s="26">
        <f>IFERROR(IF($B425&lt;&gt;"",($C424+$E$2+$D425)*(1-'[1]asv | data'!$F$26/12),0),"")</f>
        <v>0</v>
      </c>
      <c r="D425" s="27">
        <f>IFERROR(IF($B425&lt;&gt;"",$C424*(1+'[1]asv | data'!$F$22/12)-$C424,0),"")</f>
        <v>0</v>
      </c>
      <c r="E425" s="27">
        <f>IFERROR(IF($B425&lt;&gt;"",($C424+$E$2+$D425)-($C424+$E$2+$D425)*(1-'[1]asv | data'!$F$26/12),0),"")</f>
        <v>0</v>
      </c>
      <c r="F425" s="26">
        <f>IFERROR(IF($B425&lt;&gt;"",($F424+$E$2+$G425)*(1-'[1]asv | data'!$F$26/12),0),"")</f>
        <v>0</v>
      </c>
      <c r="G425" s="27">
        <f>IFERROR(IF($B425&lt;&gt;"",$F424*(1+'[1]asv | data'!$B$30/12)-$F424,0),"")</f>
        <v>0</v>
      </c>
      <c r="H425" s="27">
        <f>IFERROR(IF($B425&lt;&gt;"",($F424+$E$2+$G425)-($F424+$E$2+$G425)*(1-'[1]asv | data'!$F$26/12),0),"")</f>
        <v>0</v>
      </c>
      <c r="I425" s="26">
        <f>IFERROR(IF($B425&lt;&gt;"",($I424+$E$2+$J425)*(1-'[1]asv | data'!$F$26/12),0),"")</f>
        <v>0</v>
      </c>
      <c r="J425" s="27">
        <f>IFERROR(IF($B425&lt;&gt;"",$I424*(1+'[1]asv | data'!$B$32/12)-$I424,0),"")</f>
        <v>0</v>
      </c>
      <c r="K425" s="27">
        <f>IFERROR(IF($B425&lt;&gt;"",($I424+$E$2+$J425)-($I424+$E$2+$J425)*(1-'[1]asv | data'!$F$26/12),0),"")</f>
        <v>0</v>
      </c>
      <c r="L425" s="26">
        <f>IFERROR(IF($B425&lt;&gt;"",($L424+$E$2+$M425)*(1-'[1]asv | data'!$F$26/12),0),"")</f>
        <v>0</v>
      </c>
      <c r="M425" s="27">
        <f>IFERROR(IF($B425&lt;&gt;"",$L424*(1+'[1]asv | data'!$B$34/12)-$L424,0),"")</f>
        <v>0</v>
      </c>
      <c r="N425" s="27">
        <f>IFERROR(IF($B425&lt;&gt;"",($L424+$E$2+$M425)-($L424+$E$2+$M425)*(1-'[1]asv | data'!$F$26/12),0),"")</f>
        <v>0</v>
      </c>
      <c r="O425" s="26" t="str">
        <f>IFERROR(IF(B425&lt;&gt;"",IF(Q424&gt;=$I$2,+O424+P425,+O424+'[1]asv | data'!$F$21+P425),""),"")</f>
        <v/>
      </c>
      <c r="P425" s="27" t="str">
        <f>IFERROR(IF($B425&lt;&gt;"",IF(Q425&gt;=$I$2,O424*(1+'[1]asv | simul'!$B$18/12)-O424,$O424*(1+'[1]asv | simul'!$B$18/12)-$O424),""),"")</f>
        <v/>
      </c>
      <c r="Q425" s="27">
        <f>IFERROR(IF(Q424+'[1]asv | data'!$F$21&gt;=$I$2,$I$2,+Q424+'[1]asv | data'!$F$21),"")</f>
        <v>22950</v>
      </c>
    </row>
    <row r="426" spans="2:17" ht="21" customHeight="1" x14ac:dyDescent="0.35">
      <c r="B426" s="36"/>
      <c r="C426" s="26">
        <f>IFERROR(IF($B426&lt;&gt;"",($C425+$E$2+$D426)*(1-'[1]asv | data'!$F$26/12),0),"")</f>
        <v>0</v>
      </c>
      <c r="D426" s="27">
        <f>IFERROR(IF($B426&lt;&gt;"",$C425*(1+'[1]asv | data'!$F$22/12)-$C425,0),"")</f>
        <v>0</v>
      </c>
      <c r="E426" s="27">
        <f>IFERROR(IF($B426&lt;&gt;"",($C425+$E$2+$D426)-($C425+$E$2+$D426)*(1-'[1]asv | data'!$F$26/12),0),"")</f>
        <v>0</v>
      </c>
      <c r="F426" s="26">
        <f>IFERROR(IF($B426&lt;&gt;"",($F425+$E$2+$G426)*(1-'[1]asv | data'!$F$26/12),0),"")</f>
        <v>0</v>
      </c>
      <c r="G426" s="27">
        <f>IFERROR(IF($B426&lt;&gt;"",$F425*(1+'[1]asv | data'!$B$30/12)-$F425,0),"")</f>
        <v>0</v>
      </c>
      <c r="H426" s="27">
        <f>IFERROR(IF($B426&lt;&gt;"",($F425+$E$2+$G426)-($F425+$E$2+$G426)*(1-'[1]asv | data'!$F$26/12),0),"")</f>
        <v>0</v>
      </c>
      <c r="I426" s="26">
        <f>IFERROR(IF($B426&lt;&gt;"",($I425+$E$2+$J426)*(1-'[1]asv | data'!$F$26/12),0),"")</f>
        <v>0</v>
      </c>
      <c r="J426" s="27">
        <f>IFERROR(IF($B426&lt;&gt;"",$I425*(1+'[1]asv | data'!$B$32/12)-$I425,0),"")</f>
        <v>0</v>
      </c>
      <c r="K426" s="27">
        <f>IFERROR(IF($B426&lt;&gt;"",($I425+$E$2+$J426)-($I425+$E$2+$J426)*(1-'[1]asv | data'!$F$26/12),0),"")</f>
        <v>0</v>
      </c>
      <c r="L426" s="26">
        <f>IFERROR(IF($B426&lt;&gt;"",($L425+$E$2+$M426)*(1-'[1]asv | data'!$F$26/12),0),"")</f>
        <v>0</v>
      </c>
      <c r="M426" s="27">
        <f>IFERROR(IF($B426&lt;&gt;"",$L425*(1+'[1]asv | data'!$B$34/12)-$L425,0),"")</f>
        <v>0</v>
      </c>
      <c r="N426" s="27">
        <f>IFERROR(IF($B426&lt;&gt;"",($L425+$E$2+$M426)-($L425+$E$2+$M426)*(1-'[1]asv | data'!$F$26/12),0),"")</f>
        <v>0</v>
      </c>
      <c r="O426" s="26" t="str">
        <f>IFERROR(IF(B426&lt;&gt;"",IF(Q425&gt;=$I$2,+O425+P426,+O425+'[1]asv | data'!$F$21+P426),""),"")</f>
        <v/>
      </c>
      <c r="P426" s="27" t="str">
        <f>IFERROR(IF($B426&lt;&gt;"",IF(Q426&gt;=$I$2,O425*(1+'[1]asv | simul'!$B$18/12)-O425,$O425*(1+'[1]asv | simul'!$B$18/12)-$O425),""),"")</f>
        <v/>
      </c>
      <c r="Q426" s="27">
        <f>IFERROR(IF(Q425+'[1]asv | data'!$F$21&gt;=$I$2,$I$2,+Q425+'[1]asv | data'!$F$21),"")</f>
        <v>22950</v>
      </c>
    </row>
    <row r="427" spans="2:17" ht="21" customHeight="1" x14ac:dyDescent="0.35">
      <c r="B427" s="36"/>
      <c r="C427" s="26">
        <f>IFERROR(IF($B427&lt;&gt;"",($C426+$E$2+$D427)*(1-'[1]asv | data'!$F$26/12),0),"")</f>
        <v>0</v>
      </c>
      <c r="D427" s="27">
        <f>IFERROR(IF($B427&lt;&gt;"",$C426*(1+'[1]asv | data'!$F$22/12)-$C426,0),"")</f>
        <v>0</v>
      </c>
      <c r="E427" s="27">
        <f>IFERROR(IF($B427&lt;&gt;"",($C426+$E$2+$D427)-($C426+$E$2+$D427)*(1-'[1]asv | data'!$F$26/12),0),"")</f>
        <v>0</v>
      </c>
      <c r="F427" s="26">
        <f>IFERROR(IF($B427&lt;&gt;"",($F426+$E$2+$G427)*(1-'[1]asv | data'!$F$26/12),0),"")</f>
        <v>0</v>
      </c>
      <c r="G427" s="27">
        <f>IFERROR(IF($B427&lt;&gt;"",$F426*(1+'[1]asv | data'!$B$30/12)-$F426,0),"")</f>
        <v>0</v>
      </c>
      <c r="H427" s="27">
        <f>IFERROR(IF($B427&lt;&gt;"",($F426+$E$2+$G427)-($F426+$E$2+$G427)*(1-'[1]asv | data'!$F$26/12),0),"")</f>
        <v>0</v>
      </c>
      <c r="I427" s="26">
        <f>IFERROR(IF($B427&lt;&gt;"",($I426+$E$2+$J427)*(1-'[1]asv | data'!$F$26/12),0),"")</f>
        <v>0</v>
      </c>
      <c r="J427" s="27">
        <f>IFERROR(IF($B427&lt;&gt;"",$I426*(1+'[1]asv | data'!$B$32/12)-$I426,0),"")</f>
        <v>0</v>
      </c>
      <c r="K427" s="27">
        <f>IFERROR(IF($B427&lt;&gt;"",($I426+$E$2+$J427)-($I426+$E$2+$J427)*(1-'[1]asv | data'!$F$26/12),0),"")</f>
        <v>0</v>
      </c>
      <c r="L427" s="26">
        <f>IFERROR(IF($B427&lt;&gt;"",($L426+$E$2+$M427)*(1-'[1]asv | data'!$F$26/12),0),"")</f>
        <v>0</v>
      </c>
      <c r="M427" s="27">
        <f>IFERROR(IF($B427&lt;&gt;"",$L426*(1+'[1]asv | data'!$B$34/12)-$L426,0),"")</f>
        <v>0</v>
      </c>
      <c r="N427" s="27">
        <f>IFERROR(IF($B427&lt;&gt;"",($L426+$E$2+$M427)-($L426+$E$2+$M427)*(1-'[1]asv | data'!$F$26/12),0),"")</f>
        <v>0</v>
      </c>
      <c r="O427" s="26" t="str">
        <f>IFERROR(IF(B427&lt;&gt;"",IF(Q426&gt;=$I$2,+O426+P427,+O426+'[1]asv | data'!$F$21+P427),""),"")</f>
        <v/>
      </c>
      <c r="P427" s="27" t="str">
        <f>IFERROR(IF($B427&lt;&gt;"",IF(Q427&gt;=$I$2,O426*(1+'[1]asv | simul'!$B$18/12)-O426,$O426*(1+'[1]asv | simul'!$B$18/12)-$O426),""),"")</f>
        <v/>
      </c>
      <c r="Q427" s="27">
        <f>IFERROR(IF(Q426+'[1]asv | data'!$F$21&gt;=$I$2,$I$2,+Q426+'[1]asv | data'!$F$21),"")</f>
        <v>22950</v>
      </c>
    </row>
    <row r="428" spans="2:17" ht="21" customHeight="1" x14ac:dyDescent="0.35">
      <c r="B428" s="36"/>
      <c r="C428" s="26">
        <f>IFERROR(IF($B428&lt;&gt;"",($C427+$E$2+$D428)*(1-'[1]asv | data'!$F$26/12),0),"")</f>
        <v>0</v>
      </c>
      <c r="D428" s="27">
        <f>IFERROR(IF($B428&lt;&gt;"",$C427*(1+'[1]asv | data'!$F$22/12)-$C427,0),"")</f>
        <v>0</v>
      </c>
      <c r="E428" s="27">
        <f>IFERROR(IF($B428&lt;&gt;"",($C427+$E$2+$D428)-($C427+$E$2+$D428)*(1-'[1]asv | data'!$F$26/12),0),"")</f>
        <v>0</v>
      </c>
      <c r="F428" s="26">
        <f>IFERROR(IF($B428&lt;&gt;"",($F427+$E$2+$G428)*(1-'[1]asv | data'!$F$26/12),0),"")</f>
        <v>0</v>
      </c>
      <c r="G428" s="27">
        <f>IFERROR(IF($B428&lt;&gt;"",$F427*(1+'[1]asv | data'!$B$30/12)-$F427,0),"")</f>
        <v>0</v>
      </c>
      <c r="H428" s="27">
        <f>IFERROR(IF($B428&lt;&gt;"",($F427+$E$2+$G428)-($F427+$E$2+$G428)*(1-'[1]asv | data'!$F$26/12),0),"")</f>
        <v>0</v>
      </c>
      <c r="I428" s="26">
        <f>IFERROR(IF($B428&lt;&gt;"",($I427+$E$2+$J428)*(1-'[1]asv | data'!$F$26/12),0),"")</f>
        <v>0</v>
      </c>
      <c r="J428" s="27">
        <f>IFERROR(IF($B428&lt;&gt;"",$I427*(1+'[1]asv | data'!$B$32/12)-$I427,0),"")</f>
        <v>0</v>
      </c>
      <c r="K428" s="27">
        <f>IFERROR(IF($B428&lt;&gt;"",($I427+$E$2+$J428)-($I427+$E$2+$J428)*(1-'[1]asv | data'!$F$26/12),0),"")</f>
        <v>0</v>
      </c>
      <c r="L428" s="26">
        <f>IFERROR(IF($B428&lt;&gt;"",($L427+$E$2+$M428)*(1-'[1]asv | data'!$F$26/12),0),"")</f>
        <v>0</v>
      </c>
      <c r="M428" s="27">
        <f>IFERROR(IF($B428&lt;&gt;"",$L427*(1+'[1]asv | data'!$B$34/12)-$L427,0),"")</f>
        <v>0</v>
      </c>
      <c r="N428" s="27">
        <f>IFERROR(IF($B428&lt;&gt;"",($L427+$E$2+$M428)-($L427+$E$2+$M428)*(1-'[1]asv | data'!$F$26/12),0),"")</f>
        <v>0</v>
      </c>
      <c r="O428" s="26" t="str">
        <f>IFERROR(IF(B428&lt;&gt;"",IF(Q427&gt;=$I$2,+O427+P428,+O427+'[1]asv | data'!$F$21+P428),""),"")</f>
        <v/>
      </c>
      <c r="P428" s="27" t="str">
        <f>IFERROR(IF($B428&lt;&gt;"",IF(Q428&gt;=$I$2,O427*(1+'[1]asv | simul'!$B$18/12)-O427,$O427*(1+'[1]asv | simul'!$B$18/12)-$O427),""),"")</f>
        <v/>
      </c>
      <c r="Q428" s="27">
        <f>IFERROR(IF(Q427+'[1]asv | data'!$F$21&gt;=$I$2,$I$2,+Q427+'[1]asv | data'!$F$21),"")</f>
        <v>22950</v>
      </c>
    </row>
    <row r="429" spans="2:17" ht="21" customHeight="1" x14ac:dyDescent="0.35">
      <c r="B429" s="36"/>
      <c r="C429" s="26">
        <f>IFERROR(IF($B429&lt;&gt;"",($C428+$E$2+$D429)*(1-'[1]asv | data'!$F$26/12),0),"")</f>
        <v>0</v>
      </c>
      <c r="D429" s="27">
        <f>IFERROR(IF($B429&lt;&gt;"",$C428*(1+'[1]asv | data'!$F$22/12)-$C428,0),"")</f>
        <v>0</v>
      </c>
      <c r="E429" s="27">
        <f>IFERROR(IF($B429&lt;&gt;"",($C428+$E$2+$D429)-($C428+$E$2+$D429)*(1-'[1]asv | data'!$F$26/12),0),"")</f>
        <v>0</v>
      </c>
      <c r="F429" s="26">
        <f>IFERROR(IF($B429&lt;&gt;"",($F428+$E$2+$G429)*(1-'[1]asv | data'!$F$26/12),0),"")</f>
        <v>0</v>
      </c>
      <c r="G429" s="27">
        <f>IFERROR(IF($B429&lt;&gt;"",$F428*(1+'[1]asv | data'!$B$30/12)-$F428,0),"")</f>
        <v>0</v>
      </c>
      <c r="H429" s="27">
        <f>IFERROR(IF($B429&lt;&gt;"",($F428+$E$2+$G429)-($F428+$E$2+$G429)*(1-'[1]asv | data'!$F$26/12),0),"")</f>
        <v>0</v>
      </c>
      <c r="I429" s="26">
        <f>IFERROR(IF($B429&lt;&gt;"",($I428+$E$2+$J429)*(1-'[1]asv | data'!$F$26/12),0),"")</f>
        <v>0</v>
      </c>
      <c r="J429" s="27">
        <f>IFERROR(IF($B429&lt;&gt;"",$I428*(1+'[1]asv | data'!$B$32/12)-$I428,0),"")</f>
        <v>0</v>
      </c>
      <c r="K429" s="27">
        <f>IFERROR(IF($B429&lt;&gt;"",($I428+$E$2+$J429)-($I428+$E$2+$J429)*(1-'[1]asv | data'!$F$26/12),0),"")</f>
        <v>0</v>
      </c>
      <c r="L429" s="26">
        <f>IFERROR(IF($B429&lt;&gt;"",($L428+$E$2+$M429)*(1-'[1]asv | data'!$F$26/12),0),"")</f>
        <v>0</v>
      </c>
      <c r="M429" s="27">
        <f>IFERROR(IF($B429&lt;&gt;"",$L428*(1+'[1]asv | data'!$B$34/12)-$L428,0),"")</f>
        <v>0</v>
      </c>
      <c r="N429" s="27">
        <f>IFERROR(IF($B429&lt;&gt;"",($L428+$E$2+$M429)-($L428+$E$2+$M429)*(1-'[1]asv | data'!$F$26/12),0),"")</f>
        <v>0</v>
      </c>
      <c r="O429" s="26" t="str">
        <f>IFERROR(IF(B429&lt;&gt;"",IF(Q428&gt;=$I$2,+O428+P429,+O428+'[1]asv | data'!$F$21+P429),""),"")</f>
        <v/>
      </c>
      <c r="P429" s="27" t="str">
        <f>IFERROR(IF($B429&lt;&gt;"",IF(Q429&gt;=$I$2,O428*(1+'[1]asv | simul'!$B$18/12)-O428,$O428*(1+'[1]asv | simul'!$B$18/12)-$O428),""),"")</f>
        <v/>
      </c>
      <c r="Q429" s="27">
        <f>IFERROR(IF(Q428+'[1]asv | data'!$F$21&gt;=$I$2,$I$2,+Q428+'[1]asv | data'!$F$21),"")</f>
        <v>22950</v>
      </c>
    </row>
    <row r="430" spans="2:17" ht="21" customHeight="1" x14ac:dyDescent="0.35">
      <c r="B430" s="36"/>
      <c r="C430" s="26">
        <f>IFERROR(IF($B430&lt;&gt;"",($C429+$E$2+$D430)*(1-'[1]asv | data'!$F$26/12),0),"")</f>
        <v>0</v>
      </c>
      <c r="D430" s="27">
        <f>IFERROR(IF($B430&lt;&gt;"",$C429*(1+'[1]asv | data'!$F$22/12)-$C429,0),"")</f>
        <v>0</v>
      </c>
      <c r="E430" s="27">
        <f>IFERROR(IF($B430&lt;&gt;"",($C429+$E$2+$D430)-($C429+$E$2+$D430)*(1-'[1]asv | data'!$F$26/12),0),"")</f>
        <v>0</v>
      </c>
      <c r="F430" s="26">
        <f>IFERROR(IF($B430&lt;&gt;"",($F429+$E$2+$G430)*(1-'[1]asv | data'!$F$26/12),0),"")</f>
        <v>0</v>
      </c>
      <c r="G430" s="27">
        <f>IFERROR(IF($B430&lt;&gt;"",$F429*(1+'[1]asv | data'!$B$30/12)-$F429,0),"")</f>
        <v>0</v>
      </c>
      <c r="H430" s="27">
        <f>IFERROR(IF($B430&lt;&gt;"",($F429+$E$2+$G430)-($F429+$E$2+$G430)*(1-'[1]asv | data'!$F$26/12),0),"")</f>
        <v>0</v>
      </c>
      <c r="I430" s="26">
        <f>IFERROR(IF($B430&lt;&gt;"",($I429+$E$2+$J430)*(1-'[1]asv | data'!$F$26/12),0),"")</f>
        <v>0</v>
      </c>
      <c r="J430" s="27">
        <f>IFERROR(IF($B430&lt;&gt;"",$I429*(1+'[1]asv | data'!$B$32/12)-$I429,0),"")</f>
        <v>0</v>
      </c>
      <c r="K430" s="27">
        <f>IFERROR(IF($B430&lt;&gt;"",($I429+$E$2+$J430)-($I429+$E$2+$J430)*(1-'[1]asv | data'!$F$26/12),0),"")</f>
        <v>0</v>
      </c>
      <c r="L430" s="26">
        <f>IFERROR(IF($B430&lt;&gt;"",($L429+$E$2+$M430)*(1-'[1]asv | data'!$F$26/12),0),"")</f>
        <v>0</v>
      </c>
      <c r="M430" s="27">
        <f>IFERROR(IF($B430&lt;&gt;"",$L429*(1+'[1]asv | data'!$B$34/12)-$L429,0),"")</f>
        <v>0</v>
      </c>
      <c r="N430" s="27">
        <f>IFERROR(IF($B430&lt;&gt;"",($L429+$E$2+$M430)-($L429+$E$2+$M430)*(1-'[1]asv | data'!$F$26/12),0),"")</f>
        <v>0</v>
      </c>
      <c r="O430" s="26" t="str">
        <f>IFERROR(IF(B430&lt;&gt;"",IF(Q429&gt;=$I$2,+O429+P430,+O429+'[1]asv | data'!$F$21+P430),""),"")</f>
        <v/>
      </c>
      <c r="P430" s="27" t="str">
        <f>IFERROR(IF($B430&lt;&gt;"",IF(Q430&gt;=$I$2,O429*(1+'[1]asv | simul'!$B$18/12)-O429,$O429*(1+'[1]asv | simul'!$B$18/12)-$O429),""),"")</f>
        <v/>
      </c>
      <c r="Q430" s="27">
        <f>IFERROR(IF(Q429+'[1]asv | data'!$F$21&gt;=$I$2,$I$2,+Q429+'[1]asv | data'!$F$21),"")</f>
        <v>22950</v>
      </c>
    </row>
    <row r="431" spans="2:17" ht="21" customHeight="1" x14ac:dyDescent="0.35">
      <c r="B431" s="36"/>
      <c r="C431" s="26">
        <f>IFERROR(IF($B431&lt;&gt;"",($C430+$E$2+$D431)*(1-'[1]asv | data'!$F$26/12),0),"")</f>
        <v>0</v>
      </c>
      <c r="D431" s="27">
        <f>IFERROR(IF($B431&lt;&gt;"",$C430*(1+'[1]asv | data'!$F$22/12)-$C430,0),"")</f>
        <v>0</v>
      </c>
      <c r="E431" s="27">
        <f>IFERROR(IF($B431&lt;&gt;"",($C430+$E$2+$D431)-($C430+$E$2+$D431)*(1-'[1]asv | data'!$F$26/12),0),"")</f>
        <v>0</v>
      </c>
      <c r="F431" s="26">
        <f>IFERROR(IF($B431&lt;&gt;"",($F430+$E$2+$G431)*(1-'[1]asv | data'!$F$26/12),0),"")</f>
        <v>0</v>
      </c>
      <c r="G431" s="27">
        <f>IFERROR(IF($B431&lt;&gt;"",$F430*(1+'[1]asv | data'!$B$30/12)-$F430,0),"")</f>
        <v>0</v>
      </c>
      <c r="H431" s="27">
        <f>IFERROR(IF($B431&lt;&gt;"",($F430+$E$2+$G431)-($F430+$E$2+$G431)*(1-'[1]asv | data'!$F$26/12),0),"")</f>
        <v>0</v>
      </c>
      <c r="I431" s="26">
        <f>IFERROR(IF($B431&lt;&gt;"",($I430+$E$2+$J431)*(1-'[1]asv | data'!$F$26/12),0),"")</f>
        <v>0</v>
      </c>
      <c r="J431" s="27">
        <f>IFERROR(IF($B431&lt;&gt;"",$I430*(1+'[1]asv | data'!$B$32/12)-$I430,0),"")</f>
        <v>0</v>
      </c>
      <c r="K431" s="27">
        <f>IFERROR(IF($B431&lt;&gt;"",($I430+$E$2+$J431)-($I430+$E$2+$J431)*(1-'[1]asv | data'!$F$26/12),0),"")</f>
        <v>0</v>
      </c>
      <c r="L431" s="26">
        <f>IFERROR(IF($B431&lt;&gt;"",($L430+$E$2+$M431)*(1-'[1]asv | data'!$F$26/12),0),"")</f>
        <v>0</v>
      </c>
      <c r="M431" s="27">
        <f>IFERROR(IF($B431&lt;&gt;"",$L430*(1+'[1]asv | data'!$B$34/12)-$L430,0),"")</f>
        <v>0</v>
      </c>
      <c r="N431" s="27">
        <f>IFERROR(IF($B431&lt;&gt;"",($L430+$E$2+$M431)-($L430+$E$2+$M431)*(1-'[1]asv | data'!$F$26/12),0),"")</f>
        <v>0</v>
      </c>
      <c r="O431" s="26" t="str">
        <f>IFERROR(IF(B431&lt;&gt;"",IF(Q430&gt;=$I$2,+O430+P431,+O430+'[1]asv | data'!$F$21+P431),""),"")</f>
        <v/>
      </c>
      <c r="P431" s="27" t="str">
        <f>IFERROR(IF($B431&lt;&gt;"",IF(Q431&gt;=$I$2,O430*(1+'[1]asv | simul'!$B$18/12)-O430,$O430*(1+'[1]asv | simul'!$B$18/12)-$O430),""),"")</f>
        <v/>
      </c>
      <c r="Q431" s="27">
        <f>IFERROR(IF(Q430+'[1]asv | data'!$F$21&gt;=$I$2,$I$2,+Q430+'[1]asv | data'!$F$21),"")</f>
        <v>22950</v>
      </c>
    </row>
    <row r="432" spans="2:17" ht="21" customHeight="1" x14ac:dyDescent="0.35">
      <c r="B432" s="36"/>
      <c r="C432" s="26">
        <f>IFERROR(IF($B432&lt;&gt;"",($C431+$E$2+$D432)*(1-'[1]asv | data'!$F$26/12),0),"")</f>
        <v>0</v>
      </c>
      <c r="D432" s="27">
        <f>IFERROR(IF($B432&lt;&gt;"",$C431*(1+'[1]asv | data'!$F$22/12)-$C431,0),"")</f>
        <v>0</v>
      </c>
      <c r="E432" s="27">
        <f>IFERROR(IF($B432&lt;&gt;"",($C431+$E$2+$D432)-($C431+$E$2+$D432)*(1-'[1]asv | data'!$F$26/12),0),"")</f>
        <v>0</v>
      </c>
      <c r="F432" s="26">
        <f>IFERROR(IF($B432&lt;&gt;"",($F431+$E$2+$G432)*(1-'[1]asv | data'!$F$26/12),0),"")</f>
        <v>0</v>
      </c>
      <c r="G432" s="27">
        <f>IFERROR(IF($B432&lt;&gt;"",$F431*(1+'[1]asv | data'!$B$30/12)-$F431,0),"")</f>
        <v>0</v>
      </c>
      <c r="H432" s="27">
        <f>IFERROR(IF($B432&lt;&gt;"",($F431+$E$2+$G432)-($F431+$E$2+$G432)*(1-'[1]asv | data'!$F$26/12),0),"")</f>
        <v>0</v>
      </c>
      <c r="I432" s="26">
        <f>IFERROR(IF($B432&lt;&gt;"",($I431+$E$2+$J432)*(1-'[1]asv | data'!$F$26/12),0),"")</f>
        <v>0</v>
      </c>
      <c r="J432" s="27">
        <f>IFERROR(IF($B432&lt;&gt;"",$I431*(1+'[1]asv | data'!$B$32/12)-$I431,0),"")</f>
        <v>0</v>
      </c>
      <c r="K432" s="27">
        <f>IFERROR(IF($B432&lt;&gt;"",($I431+$E$2+$J432)-($I431+$E$2+$J432)*(1-'[1]asv | data'!$F$26/12),0),"")</f>
        <v>0</v>
      </c>
      <c r="L432" s="26">
        <f>IFERROR(IF($B432&lt;&gt;"",($L431+$E$2+$M432)*(1-'[1]asv | data'!$F$26/12),0),"")</f>
        <v>0</v>
      </c>
      <c r="M432" s="27">
        <f>IFERROR(IF($B432&lt;&gt;"",$L431*(1+'[1]asv | data'!$B$34/12)-$L431,0),"")</f>
        <v>0</v>
      </c>
      <c r="N432" s="27">
        <f>IFERROR(IF($B432&lt;&gt;"",($L431+$E$2+$M432)-($L431+$E$2+$M432)*(1-'[1]asv | data'!$F$26/12),0),"")</f>
        <v>0</v>
      </c>
      <c r="O432" s="26" t="str">
        <f>IFERROR(IF(B432&lt;&gt;"",IF(Q431&gt;=$I$2,+O431+P432,+O431+'[1]asv | data'!$F$21+P432),""),"")</f>
        <v/>
      </c>
      <c r="P432" s="27" t="str">
        <f>IFERROR(IF($B432&lt;&gt;"",IF(Q432&gt;=$I$2,O431*(1+'[1]asv | simul'!$B$18/12)-O431,$O431*(1+'[1]asv | simul'!$B$18/12)-$O431),""),"")</f>
        <v/>
      </c>
      <c r="Q432" s="27">
        <f>IFERROR(IF(Q431+'[1]asv | data'!$F$21&gt;=$I$2,$I$2,+Q431+'[1]asv | data'!$F$21),"")</f>
        <v>22950</v>
      </c>
    </row>
    <row r="433" spans="2:17" ht="21" customHeight="1" x14ac:dyDescent="0.35">
      <c r="B433" s="36"/>
      <c r="C433" s="26">
        <f>IFERROR(IF($B433&lt;&gt;"",($C432+$E$2+$D433)*(1-'[1]asv | data'!$F$26/12),0),"")</f>
        <v>0</v>
      </c>
      <c r="D433" s="27">
        <f>IFERROR(IF($B433&lt;&gt;"",$C432*(1+'[1]asv | data'!$F$22/12)-$C432,0),"")</f>
        <v>0</v>
      </c>
      <c r="E433" s="27">
        <f>IFERROR(IF($B433&lt;&gt;"",($C432+$E$2+$D433)-($C432+$E$2+$D433)*(1-'[1]asv | data'!$F$26/12),0),"")</f>
        <v>0</v>
      </c>
      <c r="F433" s="26">
        <f>IFERROR(IF($B433&lt;&gt;"",($F432+$E$2+$G433)*(1-'[1]asv | data'!$F$26/12),0),"")</f>
        <v>0</v>
      </c>
      <c r="G433" s="27">
        <f>IFERROR(IF($B433&lt;&gt;"",$F432*(1+'[1]asv | data'!$B$30/12)-$F432,0),"")</f>
        <v>0</v>
      </c>
      <c r="H433" s="27">
        <f>IFERROR(IF($B433&lt;&gt;"",($F432+$E$2+$G433)-($F432+$E$2+$G433)*(1-'[1]asv | data'!$F$26/12),0),"")</f>
        <v>0</v>
      </c>
      <c r="I433" s="26">
        <f>IFERROR(IF($B433&lt;&gt;"",($I432+$E$2+$J433)*(1-'[1]asv | data'!$F$26/12),0),"")</f>
        <v>0</v>
      </c>
      <c r="J433" s="27">
        <f>IFERROR(IF($B433&lt;&gt;"",$I432*(1+'[1]asv | data'!$B$32/12)-$I432,0),"")</f>
        <v>0</v>
      </c>
      <c r="K433" s="27">
        <f>IFERROR(IF($B433&lt;&gt;"",($I432+$E$2+$J433)-($I432+$E$2+$J433)*(1-'[1]asv | data'!$F$26/12),0),"")</f>
        <v>0</v>
      </c>
      <c r="L433" s="26">
        <f>IFERROR(IF($B433&lt;&gt;"",($L432+$E$2+$M433)*(1-'[1]asv | data'!$F$26/12),0),"")</f>
        <v>0</v>
      </c>
      <c r="M433" s="27">
        <f>IFERROR(IF($B433&lt;&gt;"",$L432*(1+'[1]asv | data'!$B$34/12)-$L432,0),"")</f>
        <v>0</v>
      </c>
      <c r="N433" s="27">
        <f>IFERROR(IF($B433&lt;&gt;"",($L432+$E$2+$M433)-($L432+$E$2+$M433)*(1-'[1]asv | data'!$F$26/12),0),"")</f>
        <v>0</v>
      </c>
      <c r="O433" s="26" t="str">
        <f>IFERROR(IF(B433&lt;&gt;"",IF(Q432&gt;=$I$2,+O432+P433,+O432+'[1]asv | data'!$F$21+P433),""),"")</f>
        <v/>
      </c>
      <c r="P433" s="27" t="str">
        <f>IFERROR(IF($B433&lt;&gt;"",IF(Q433&gt;=$I$2,O432*(1+'[1]asv | simul'!$B$18/12)-O432,$O432*(1+'[1]asv | simul'!$B$18/12)-$O432),""),"")</f>
        <v/>
      </c>
      <c r="Q433" s="27">
        <f>IFERROR(IF(Q432+'[1]asv | data'!$F$21&gt;=$I$2,$I$2,+Q432+'[1]asv | data'!$F$21),"")</f>
        <v>22950</v>
      </c>
    </row>
    <row r="434" spans="2:17" ht="21" customHeight="1" x14ac:dyDescent="0.35">
      <c r="B434" s="36"/>
      <c r="C434" s="26">
        <f>IFERROR(IF($B434&lt;&gt;"",($C433+$E$2+$D434)*(1-'[1]asv | data'!$F$26/12),0),"")</f>
        <v>0</v>
      </c>
      <c r="D434" s="27">
        <f>IFERROR(IF($B434&lt;&gt;"",$C433*(1+'[1]asv | data'!$F$22/12)-$C433,0),"")</f>
        <v>0</v>
      </c>
      <c r="E434" s="27">
        <f>IFERROR(IF($B434&lt;&gt;"",($C433+$E$2+$D434)-($C433+$E$2+$D434)*(1-'[1]asv | data'!$F$26/12),0),"")</f>
        <v>0</v>
      </c>
      <c r="F434" s="26">
        <f>IFERROR(IF($B434&lt;&gt;"",($F433+$E$2+$G434)*(1-'[1]asv | data'!$F$26/12),0),"")</f>
        <v>0</v>
      </c>
      <c r="G434" s="27">
        <f>IFERROR(IF($B434&lt;&gt;"",$F433*(1+'[1]asv | data'!$B$30/12)-$F433,0),"")</f>
        <v>0</v>
      </c>
      <c r="H434" s="27">
        <f>IFERROR(IF($B434&lt;&gt;"",($F433+$E$2+$G434)-($F433+$E$2+$G434)*(1-'[1]asv | data'!$F$26/12),0),"")</f>
        <v>0</v>
      </c>
      <c r="I434" s="26">
        <f>IFERROR(IF($B434&lt;&gt;"",($I433+$E$2+$J434)*(1-'[1]asv | data'!$F$26/12),0),"")</f>
        <v>0</v>
      </c>
      <c r="J434" s="27">
        <f>IFERROR(IF($B434&lt;&gt;"",$I433*(1+'[1]asv | data'!$B$32/12)-$I433,0),"")</f>
        <v>0</v>
      </c>
      <c r="K434" s="27">
        <f>IFERROR(IF($B434&lt;&gt;"",($I433+$E$2+$J434)-($I433+$E$2+$J434)*(1-'[1]asv | data'!$F$26/12),0),"")</f>
        <v>0</v>
      </c>
      <c r="L434" s="26">
        <f>IFERROR(IF($B434&lt;&gt;"",($L433+$E$2+$M434)*(1-'[1]asv | data'!$F$26/12),0),"")</f>
        <v>0</v>
      </c>
      <c r="M434" s="27">
        <f>IFERROR(IF($B434&lt;&gt;"",$L433*(1+'[1]asv | data'!$B$34/12)-$L433,0),"")</f>
        <v>0</v>
      </c>
      <c r="N434" s="27">
        <f>IFERROR(IF($B434&lt;&gt;"",($L433+$E$2+$M434)-($L433+$E$2+$M434)*(1-'[1]asv | data'!$F$26/12),0),"")</f>
        <v>0</v>
      </c>
      <c r="O434" s="26" t="str">
        <f>IFERROR(IF(B434&lt;&gt;"",IF(Q433&gt;=$I$2,+O433+P434,+O433+'[1]asv | data'!$F$21+P434),""),"")</f>
        <v/>
      </c>
      <c r="P434" s="27" t="str">
        <f>IFERROR(IF($B434&lt;&gt;"",IF(Q434&gt;=$I$2,O433*(1+'[1]asv | simul'!$B$18/12)-O433,$O433*(1+'[1]asv | simul'!$B$18/12)-$O433),""),"")</f>
        <v/>
      </c>
      <c r="Q434" s="27">
        <f>IFERROR(IF(Q433+'[1]asv | data'!$F$21&gt;=$I$2,$I$2,+Q433+'[1]asv | data'!$F$21),"")</f>
        <v>22950</v>
      </c>
    </row>
    <row r="435" spans="2:17" ht="21" customHeight="1" x14ac:dyDescent="0.35">
      <c r="B435" s="36"/>
      <c r="C435" s="26">
        <f>IFERROR(IF($B435&lt;&gt;"",($C434+$E$2+$D435)*(1-'[1]asv | data'!$F$26/12),0),"")</f>
        <v>0</v>
      </c>
      <c r="D435" s="27">
        <f>IFERROR(IF($B435&lt;&gt;"",$C434*(1+'[1]asv | data'!$F$22/12)-$C434,0),"")</f>
        <v>0</v>
      </c>
      <c r="E435" s="27">
        <f>IFERROR(IF($B435&lt;&gt;"",($C434+$E$2+$D435)-($C434+$E$2+$D435)*(1-'[1]asv | data'!$F$26/12),0),"")</f>
        <v>0</v>
      </c>
      <c r="F435" s="26">
        <f>IFERROR(IF($B435&lt;&gt;"",($F434+$E$2+$G435)*(1-'[1]asv | data'!$F$26/12),0),"")</f>
        <v>0</v>
      </c>
      <c r="G435" s="27">
        <f>IFERROR(IF($B435&lt;&gt;"",$F434*(1+'[1]asv | data'!$B$30/12)-$F434,0),"")</f>
        <v>0</v>
      </c>
      <c r="H435" s="27">
        <f>IFERROR(IF($B435&lt;&gt;"",($F434+$E$2+$G435)-($F434+$E$2+$G435)*(1-'[1]asv | data'!$F$26/12),0),"")</f>
        <v>0</v>
      </c>
      <c r="I435" s="26">
        <f>IFERROR(IF($B435&lt;&gt;"",($I434+$E$2+$J435)*(1-'[1]asv | data'!$F$26/12),0),"")</f>
        <v>0</v>
      </c>
      <c r="J435" s="27">
        <f>IFERROR(IF($B435&lt;&gt;"",$I434*(1+'[1]asv | data'!$B$32/12)-$I434,0),"")</f>
        <v>0</v>
      </c>
      <c r="K435" s="27">
        <f>IFERROR(IF($B435&lt;&gt;"",($I434+$E$2+$J435)-($I434+$E$2+$J435)*(1-'[1]asv | data'!$F$26/12),0),"")</f>
        <v>0</v>
      </c>
      <c r="L435" s="26">
        <f>IFERROR(IF($B435&lt;&gt;"",($L434+$E$2+$M435)*(1-'[1]asv | data'!$F$26/12),0),"")</f>
        <v>0</v>
      </c>
      <c r="M435" s="27">
        <f>IFERROR(IF($B435&lt;&gt;"",$L434*(1+'[1]asv | data'!$B$34/12)-$L434,0),"")</f>
        <v>0</v>
      </c>
      <c r="N435" s="27">
        <f>IFERROR(IF($B435&lt;&gt;"",($L434+$E$2+$M435)-($L434+$E$2+$M435)*(1-'[1]asv | data'!$F$26/12),0),"")</f>
        <v>0</v>
      </c>
      <c r="O435" s="26" t="str">
        <f>IFERROR(IF(B435&lt;&gt;"",IF(Q434&gt;=$I$2,+O434+P435,+O434+'[1]asv | data'!$F$21+P435),""),"")</f>
        <v/>
      </c>
      <c r="P435" s="27" t="str">
        <f>IFERROR(IF($B435&lt;&gt;"",IF(Q435&gt;=$I$2,O434*(1+'[1]asv | simul'!$B$18/12)-O434,$O434*(1+'[1]asv | simul'!$B$18/12)-$O434),""),"")</f>
        <v/>
      </c>
      <c r="Q435" s="27">
        <f>IFERROR(IF(Q434+'[1]asv | data'!$F$21&gt;=$I$2,$I$2,+Q434+'[1]asv | data'!$F$21),"")</f>
        <v>22950</v>
      </c>
    </row>
    <row r="436" spans="2:17" ht="21" customHeight="1" x14ac:dyDescent="0.35">
      <c r="B436" s="36"/>
      <c r="C436" s="26">
        <f>IFERROR(IF($B436&lt;&gt;"",($C435+$E$2+$D436)*(1-'[1]asv | data'!$F$26/12),0),"")</f>
        <v>0</v>
      </c>
      <c r="D436" s="27">
        <f>IFERROR(IF($B436&lt;&gt;"",$C435*(1+'[1]asv | data'!$F$22/12)-$C435,0),"")</f>
        <v>0</v>
      </c>
      <c r="E436" s="27">
        <f>IFERROR(IF($B436&lt;&gt;"",($C435+$E$2+$D436)-($C435+$E$2+$D436)*(1-'[1]asv | data'!$F$26/12),0),"")</f>
        <v>0</v>
      </c>
      <c r="F436" s="26">
        <f>IFERROR(IF($B436&lt;&gt;"",($F435+$E$2+$G436)*(1-'[1]asv | data'!$F$26/12),0),"")</f>
        <v>0</v>
      </c>
      <c r="G436" s="27">
        <f>IFERROR(IF($B436&lt;&gt;"",$F435*(1+'[1]asv | data'!$B$30/12)-$F435,0),"")</f>
        <v>0</v>
      </c>
      <c r="H436" s="27">
        <f>IFERROR(IF($B436&lt;&gt;"",($F435+$E$2+$G436)-($F435+$E$2+$G436)*(1-'[1]asv | data'!$F$26/12),0),"")</f>
        <v>0</v>
      </c>
      <c r="I436" s="26">
        <f>IFERROR(IF($B436&lt;&gt;"",($I435+$E$2+$J436)*(1-'[1]asv | data'!$F$26/12),0),"")</f>
        <v>0</v>
      </c>
      <c r="J436" s="27">
        <f>IFERROR(IF($B436&lt;&gt;"",$I435*(1+'[1]asv | data'!$B$32/12)-$I435,0),"")</f>
        <v>0</v>
      </c>
      <c r="K436" s="27">
        <f>IFERROR(IF($B436&lt;&gt;"",($I435+$E$2+$J436)-($I435+$E$2+$J436)*(1-'[1]asv | data'!$F$26/12),0),"")</f>
        <v>0</v>
      </c>
      <c r="L436" s="26">
        <f>IFERROR(IF($B436&lt;&gt;"",($L435+$E$2+$M436)*(1-'[1]asv | data'!$F$26/12),0),"")</f>
        <v>0</v>
      </c>
      <c r="M436" s="27">
        <f>IFERROR(IF($B436&lt;&gt;"",$L435*(1+'[1]asv | data'!$B$34/12)-$L435,0),"")</f>
        <v>0</v>
      </c>
      <c r="N436" s="27">
        <f>IFERROR(IF($B436&lt;&gt;"",($L435+$E$2+$M436)-($L435+$E$2+$M436)*(1-'[1]asv | data'!$F$26/12),0),"")</f>
        <v>0</v>
      </c>
      <c r="O436" s="26" t="str">
        <f>IFERROR(IF(B436&lt;&gt;"",IF(Q435&gt;=$I$2,+O435+P436,+O435+'[1]asv | data'!$F$21+P436),""),"")</f>
        <v/>
      </c>
      <c r="P436" s="27" t="str">
        <f>IFERROR(IF($B436&lt;&gt;"",IF(Q436&gt;=$I$2,O435*(1+'[1]asv | simul'!$B$18/12)-O435,$O435*(1+'[1]asv | simul'!$B$18/12)-$O435),""),"")</f>
        <v/>
      </c>
      <c r="Q436" s="27">
        <f>IFERROR(IF(Q435+'[1]asv | data'!$F$21&gt;=$I$2,$I$2,+Q435+'[1]asv | data'!$F$21),"")</f>
        <v>22950</v>
      </c>
    </row>
    <row r="437" spans="2:17" ht="21" customHeight="1" x14ac:dyDescent="0.35">
      <c r="B437" s="36"/>
      <c r="C437" s="26">
        <f>IFERROR(IF($B437&lt;&gt;"",($C436+$E$2+$D437)*(1-'[1]asv | data'!$F$26/12),0),"")</f>
        <v>0</v>
      </c>
      <c r="D437" s="27">
        <f>IFERROR(IF($B437&lt;&gt;"",$C436*(1+'[1]asv | data'!$F$22/12)-$C436,0),"")</f>
        <v>0</v>
      </c>
      <c r="E437" s="27">
        <f>IFERROR(IF($B437&lt;&gt;"",($C436+$E$2+$D437)-($C436+$E$2+$D437)*(1-'[1]asv | data'!$F$26/12),0),"")</f>
        <v>0</v>
      </c>
      <c r="F437" s="26">
        <f>IFERROR(IF($B437&lt;&gt;"",($F436+$E$2+$G437)*(1-'[1]asv | data'!$F$26/12),0),"")</f>
        <v>0</v>
      </c>
      <c r="G437" s="27">
        <f>IFERROR(IF($B437&lt;&gt;"",$F436*(1+'[1]asv | data'!$B$30/12)-$F436,0),"")</f>
        <v>0</v>
      </c>
      <c r="H437" s="27">
        <f>IFERROR(IF($B437&lt;&gt;"",($F436+$E$2+$G437)-($F436+$E$2+$G437)*(1-'[1]asv | data'!$F$26/12),0),"")</f>
        <v>0</v>
      </c>
      <c r="I437" s="26">
        <f>IFERROR(IF($B437&lt;&gt;"",($I436+$E$2+$J437)*(1-'[1]asv | data'!$F$26/12),0),"")</f>
        <v>0</v>
      </c>
      <c r="J437" s="27">
        <f>IFERROR(IF($B437&lt;&gt;"",$I436*(1+'[1]asv | data'!$B$32/12)-$I436,0),"")</f>
        <v>0</v>
      </c>
      <c r="K437" s="27">
        <f>IFERROR(IF($B437&lt;&gt;"",($I436+$E$2+$J437)-($I436+$E$2+$J437)*(1-'[1]asv | data'!$F$26/12),0),"")</f>
        <v>0</v>
      </c>
      <c r="L437" s="26">
        <f>IFERROR(IF($B437&lt;&gt;"",($L436+$E$2+$M437)*(1-'[1]asv | data'!$F$26/12),0),"")</f>
        <v>0</v>
      </c>
      <c r="M437" s="27">
        <f>IFERROR(IF($B437&lt;&gt;"",$L436*(1+'[1]asv | data'!$B$34/12)-$L436,0),"")</f>
        <v>0</v>
      </c>
      <c r="N437" s="27">
        <f>IFERROR(IF($B437&lt;&gt;"",($L436+$E$2+$M437)-($L436+$E$2+$M437)*(1-'[1]asv | data'!$F$26/12),0),"")</f>
        <v>0</v>
      </c>
      <c r="O437" s="26" t="str">
        <f>IFERROR(IF(B437&lt;&gt;"",IF(Q436&gt;=$I$2,+O436+P437,+O436+'[1]asv | data'!$F$21+P437),""),"")</f>
        <v/>
      </c>
      <c r="P437" s="27" t="str">
        <f>IFERROR(IF($B437&lt;&gt;"",IF(Q437&gt;=$I$2,O436*(1+'[1]asv | simul'!$B$18/12)-O436,$O436*(1+'[1]asv | simul'!$B$18/12)-$O436),""),"")</f>
        <v/>
      </c>
      <c r="Q437" s="27">
        <f>IFERROR(IF(Q436+'[1]asv | data'!$F$21&gt;=$I$2,$I$2,+Q436+'[1]asv | data'!$F$21),"")</f>
        <v>22950</v>
      </c>
    </row>
    <row r="438" spans="2:17" ht="21" customHeight="1" x14ac:dyDescent="0.35">
      <c r="B438" s="36"/>
      <c r="C438" s="26">
        <f>IFERROR(IF($B438&lt;&gt;"",($C437+$E$2+$D438)*(1-'[1]asv | data'!$F$26/12),0),"")</f>
        <v>0</v>
      </c>
      <c r="D438" s="27">
        <f>IFERROR(IF($B438&lt;&gt;"",$C437*(1+'[1]asv | data'!$F$22/12)-$C437,0),"")</f>
        <v>0</v>
      </c>
      <c r="E438" s="27">
        <f>IFERROR(IF($B438&lt;&gt;"",($C437+$E$2+$D438)-($C437+$E$2+$D438)*(1-'[1]asv | data'!$F$26/12),0),"")</f>
        <v>0</v>
      </c>
      <c r="F438" s="26">
        <f>IFERROR(IF($B438&lt;&gt;"",($F437+$E$2+$G438)*(1-'[1]asv | data'!$F$26/12),0),"")</f>
        <v>0</v>
      </c>
      <c r="G438" s="27">
        <f>IFERROR(IF($B438&lt;&gt;"",$F437*(1+'[1]asv | data'!$B$30/12)-$F437,0),"")</f>
        <v>0</v>
      </c>
      <c r="H438" s="27">
        <f>IFERROR(IF($B438&lt;&gt;"",($F437+$E$2+$G438)-($F437+$E$2+$G438)*(1-'[1]asv | data'!$F$26/12),0),"")</f>
        <v>0</v>
      </c>
      <c r="I438" s="26">
        <f>IFERROR(IF($B438&lt;&gt;"",($I437+$E$2+$J438)*(1-'[1]asv | data'!$F$26/12),0),"")</f>
        <v>0</v>
      </c>
      <c r="J438" s="27">
        <f>IFERROR(IF($B438&lt;&gt;"",$I437*(1+'[1]asv | data'!$B$32/12)-$I437,0),"")</f>
        <v>0</v>
      </c>
      <c r="K438" s="27">
        <f>IFERROR(IF($B438&lt;&gt;"",($I437+$E$2+$J438)-($I437+$E$2+$J438)*(1-'[1]asv | data'!$F$26/12),0),"")</f>
        <v>0</v>
      </c>
      <c r="L438" s="26">
        <f>IFERROR(IF($B438&lt;&gt;"",($L437+$E$2+$M438)*(1-'[1]asv | data'!$F$26/12),0),"")</f>
        <v>0</v>
      </c>
      <c r="M438" s="27">
        <f>IFERROR(IF($B438&lt;&gt;"",$L437*(1+'[1]asv | data'!$B$34/12)-$L437,0),"")</f>
        <v>0</v>
      </c>
      <c r="N438" s="27">
        <f>IFERROR(IF($B438&lt;&gt;"",($L437+$E$2+$M438)-($L437+$E$2+$M438)*(1-'[1]asv | data'!$F$26/12),0),"")</f>
        <v>0</v>
      </c>
      <c r="O438" s="26" t="str">
        <f>IFERROR(IF(B438&lt;&gt;"",IF(Q437&gt;=$I$2,+O437+P438,+O437+'[1]asv | data'!$F$21+P438),""),"")</f>
        <v/>
      </c>
      <c r="P438" s="27" t="str">
        <f>IFERROR(IF($B438&lt;&gt;"",IF(Q438&gt;=$I$2,O437*(1+'[1]asv | simul'!$B$18/12)-O437,$O437*(1+'[1]asv | simul'!$B$18/12)-$O437),""),"")</f>
        <v/>
      </c>
      <c r="Q438" s="27">
        <f>IFERROR(IF(Q437+'[1]asv | data'!$F$21&gt;=$I$2,$I$2,+Q437+'[1]asv | data'!$F$21),"")</f>
        <v>22950</v>
      </c>
    </row>
    <row r="439" spans="2:17" ht="21" customHeight="1" x14ac:dyDescent="0.35">
      <c r="B439" s="36"/>
      <c r="C439" s="26">
        <f>IFERROR(IF($B439&lt;&gt;"",($C438+$E$2+$D439)*(1-'[1]asv | data'!$F$26/12),0),"")</f>
        <v>0</v>
      </c>
      <c r="D439" s="27">
        <f>IFERROR(IF($B439&lt;&gt;"",$C438*(1+'[1]asv | data'!$F$22/12)-$C438,0),"")</f>
        <v>0</v>
      </c>
      <c r="E439" s="27">
        <f>IFERROR(IF($B439&lt;&gt;"",($C438+$E$2+$D439)-($C438+$E$2+$D439)*(1-'[1]asv | data'!$F$26/12),0),"")</f>
        <v>0</v>
      </c>
      <c r="F439" s="26">
        <f>IFERROR(IF($B439&lt;&gt;"",($F438+$E$2+$G439)*(1-'[1]asv | data'!$F$26/12),0),"")</f>
        <v>0</v>
      </c>
      <c r="G439" s="27">
        <f>IFERROR(IF($B439&lt;&gt;"",$F438*(1+'[1]asv | data'!$B$30/12)-$F438,0),"")</f>
        <v>0</v>
      </c>
      <c r="H439" s="27">
        <f>IFERROR(IF($B439&lt;&gt;"",($F438+$E$2+$G439)-($F438+$E$2+$G439)*(1-'[1]asv | data'!$F$26/12),0),"")</f>
        <v>0</v>
      </c>
      <c r="I439" s="26">
        <f>IFERROR(IF($B439&lt;&gt;"",($I438+$E$2+$J439)*(1-'[1]asv | data'!$F$26/12),0),"")</f>
        <v>0</v>
      </c>
      <c r="J439" s="27">
        <f>IFERROR(IF($B439&lt;&gt;"",$I438*(1+'[1]asv | data'!$B$32/12)-$I438,0),"")</f>
        <v>0</v>
      </c>
      <c r="K439" s="27">
        <f>IFERROR(IF($B439&lt;&gt;"",($I438+$E$2+$J439)-($I438+$E$2+$J439)*(1-'[1]asv | data'!$F$26/12),0),"")</f>
        <v>0</v>
      </c>
      <c r="L439" s="26">
        <f>IFERROR(IF($B439&lt;&gt;"",($L438+$E$2+$M439)*(1-'[1]asv | data'!$F$26/12),0),"")</f>
        <v>0</v>
      </c>
      <c r="M439" s="27">
        <f>IFERROR(IF($B439&lt;&gt;"",$L438*(1+'[1]asv | data'!$B$34/12)-$L438,0),"")</f>
        <v>0</v>
      </c>
      <c r="N439" s="27">
        <f>IFERROR(IF($B439&lt;&gt;"",($L438+$E$2+$M439)-($L438+$E$2+$M439)*(1-'[1]asv | data'!$F$26/12),0),"")</f>
        <v>0</v>
      </c>
      <c r="O439" s="26" t="str">
        <f>IFERROR(IF(B439&lt;&gt;"",IF(Q438&gt;=$I$2,+O438+P439,+O438+'[1]asv | data'!$F$21+P439),""),"")</f>
        <v/>
      </c>
      <c r="P439" s="27" t="str">
        <f>IFERROR(IF($B439&lt;&gt;"",IF(Q439&gt;=$I$2,O438*(1+'[1]asv | simul'!$B$18/12)-O438,$O438*(1+'[1]asv | simul'!$B$18/12)-$O438),""),"")</f>
        <v/>
      </c>
      <c r="Q439" s="27">
        <f>IFERROR(IF(Q438+'[1]asv | data'!$F$21&gt;=$I$2,$I$2,+Q438+'[1]asv | data'!$F$21),"")</f>
        <v>22950</v>
      </c>
    </row>
    <row r="440" spans="2:17" ht="21" customHeight="1" x14ac:dyDescent="0.35">
      <c r="B440" s="36"/>
      <c r="C440" s="26">
        <f>IFERROR(IF($B440&lt;&gt;"",($C439+$E$2+$D440)*(1-'[1]asv | data'!$F$26/12),0),"")</f>
        <v>0</v>
      </c>
      <c r="D440" s="27">
        <f>IFERROR(IF($B440&lt;&gt;"",$C439*(1+'[1]asv | data'!$F$22/12)-$C439,0),"")</f>
        <v>0</v>
      </c>
      <c r="E440" s="27">
        <f>IFERROR(IF($B440&lt;&gt;"",($C439+$E$2+$D440)-($C439+$E$2+$D440)*(1-'[1]asv | data'!$F$26/12),0),"")</f>
        <v>0</v>
      </c>
      <c r="F440" s="26">
        <f>IFERROR(IF($B440&lt;&gt;"",($F439+$E$2+$G440)*(1-'[1]asv | data'!$F$26/12),0),"")</f>
        <v>0</v>
      </c>
      <c r="G440" s="27">
        <f>IFERROR(IF($B440&lt;&gt;"",$F439*(1+'[1]asv | data'!$B$30/12)-$F439,0),"")</f>
        <v>0</v>
      </c>
      <c r="H440" s="27">
        <f>IFERROR(IF($B440&lt;&gt;"",($F439+$E$2+$G440)-($F439+$E$2+$G440)*(1-'[1]asv | data'!$F$26/12),0),"")</f>
        <v>0</v>
      </c>
      <c r="I440" s="26">
        <f>IFERROR(IF($B440&lt;&gt;"",($I439+$E$2+$J440)*(1-'[1]asv | data'!$F$26/12),0),"")</f>
        <v>0</v>
      </c>
      <c r="J440" s="27">
        <f>IFERROR(IF($B440&lt;&gt;"",$I439*(1+'[1]asv | data'!$B$32/12)-$I439,0),"")</f>
        <v>0</v>
      </c>
      <c r="K440" s="27">
        <f>IFERROR(IF($B440&lt;&gt;"",($I439+$E$2+$J440)-($I439+$E$2+$J440)*(1-'[1]asv | data'!$F$26/12),0),"")</f>
        <v>0</v>
      </c>
      <c r="L440" s="26">
        <f>IFERROR(IF($B440&lt;&gt;"",($L439+$E$2+$M440)*(1-'[1]asv | data'!$F$26/12),0),"")</f>
        <v>0</v>
      </c>
      <c r="M440" s="27">
        <f>IFERROR(IF($B440&lt;&gt;"",$L439*(1+'[1]asv | data'!$B$34/12)-$L439,0),"")</f>
        <v>0</v>
      </c>
      <c r="N440" s="27">
        <f>IFERROR(IF($B440&lt;&gt;"",($L439+$E$2+$M440)-($L439+$E$2+$M440)*(1-'[1]asv | data'!$F$26/12),0),"")</f>
        <v>0</v>
      </c>
      <c r="O440" s="26" t="str">
        <f>IFERROR(IF(B440&lt;&gt;"",IF(Q439&gt;=$I$2,+O439+P440,+O439+'[1]asv | data'!$F$21+P440),""),"")</f>
        <v/>
      </c>
      <c r="P440" s="27" t="str">
        <f>IFERROR(IF($B440&lt;&gt;"",IF(Q440&gt;=$I$2,O439*(1+'[1]asv | simul'!$B$18/12)-O439,$O439*(1+'[1]asv | simul'!$B$18/12)-$O439),""),"")</f>
        <v/>
      </c>
      <c r="Q440" s="27">
        <f>IFERROR(IF(Q439+'[1]asv | data'!$F$21&gt;=$I$2,$I$2,+Q439+'[1]asv | data'!$F$21),"")</f>
        <v>22950</v>
      </c>
    </row>
    <row r="441" spans="2:17" ht="21" customHeight="1" x14ac:dyDescent="0.35">
      <c r="B441" s="36"/>
      <c r="C441" s="26">
        <f>IFERROR(IF($B441&lt;&gt;"",($C440+$E$2+$D441)*(1-'[1]asv | data'!$F$26/12),0),"")</f>
        <v>0</v>
      </c>
      <c r="D441" s="27">
        <f>IFERROR(IF($B441&lt;&gt;"",$C440*(1+'[1]asv | data'!$F$22/12)-$C440,0),"")</f>
        <v>0</v>
      </c>
      <c r="E441" s="27">
        <f>IFERROR(IF($B441&lt;&gt;"",($C440+$E$2+$D441)-($C440+$E$2+$D441)*(1-'[1]asv | data'!$F$26/12),0),"")</f>
        <v>0</v>
      </c>
      <c r="F441" s="26">
        <f>IFERROR(IF($B441&lt;&gt;"",($F440+$E$2+$G441)*(1-'[1]asv | data'!$F$26/12),0),"")</f>
        <v>0</v>
      </c>
      <c r="G441" s="27">
        <f>IFERROR(IF($B441&lt;&gt;"",$F440*(1+'[1]asv | data'!$B$30/12)-$F440,0),"")</f>
        <v>0</v>
      </c>
      <c r="H441" s="27">
        <f>IFERROR(IF($B441&lt;&gt;"",($F440+$E$2+$G441)-($F440+$E$2+$G441)*(1-'[1]asv | data'!$F$26/12),0),"")</f>
        <v>0</v>
      </c>
      <c r="I441" s="26">
        <f>IFERROR(IF($B441&lt;&gt;"",($I440+$E$2+$J441)*(1-'[1]asv | data'!$F$26/12),0),"")</f>
        <v>0</v>
      </c>
      <c r="J441" s="27">
        <f>IFERROR(IF($B441&lt;&gt;"",$I440*(1+'[1]asv | data'!$B$32/12)-$I440,0),"")</f>
        <v>0</v>
      </c>
      <c r="K441" s="27">
        <f>IFERROR(IF($B441&lt;&gt;"",($I440+$E$2+$J441)-($I440+$E$2+$J441)*(1-'[1]asv | data'!$F$26/12),0),"")</f>
        <v>0</v>
      </c>
      <c r="L441" s="26">
        <f>IFERROR(IF($B441&lt;&gt;"",($L440+$E$2+$M441)*(1-'[1]asv | data'!$F$26/12),0),"")</f>
        <v>0</v>
      </c>
      <c r="M441" s="27">
        <f>IFERROR(IF($B441&lt;&gt;"",$L440*(1+'[1]asv | data'!$B$34/12)-$L440,0),"")</f>
        <v>0</v>
      </c>
      <c r="N441" s="27">
        <f>IFERROR(IF($B441&lt;&gt;"",($L440+$E$2+$M441)-($L440+$E$2+$M441)*(1-'[1]asv | data'!$F$26/12),0),"")</f>
        <v>0</v>
      </c>
      <c r="O441" s="26" t="str">
        <f>IFERROR(IF(B441&lt;&gt;"",IF(Q440&gt;=$I$2,+O440+P441,+O440+'[1]asv | data'!$F$21+P441),""),"")</f>
        <v/>
      </c>
      <c r="P441" s="27" t="str">
        <f>IFERROR(IF($B441&lt;&gt;"",IF(Q441&gt;=$I$2,O440*(1+'[1]asv | simul'!$B$18/12)-O440,$O440*(1+'[1]asv | simul'!$B$18/12)-$O440),""),"")</f>
        <v/>
      </c>
      <c r="Q441" s="27">
        <f>IFERROR(IF(Q440+'[1]asv | data'!$F$21&gt;=$I$2,$I$2,+Q440+'[1]asv | data'!$F$21),"")</f>
        <v>22950</v>
      </c>
    </row>
    <row r="442" spans="2:17" ht="21" customHeight="1" x14ac:dyDescent="0.35">
      <c r="B442" s="36"/>
      <c r="C442" s="26">
        <f>IFERROR(IF($B442&lt;&gt;"",($C441+$E$2+$D442)*(1-'[1]asv | data'!$F$26/12),0),"")</f>
        <v>0</v>
      </c>
      <c r="D442" s="27">
        <f>IFERROR(IF($B442&lt;&gt;"",$C441*(1+'[1]asv | data'!$F$22/12)-$C441,0),"")</f>
        <v>0</v>
      </c>
      <c r="E442" s="27">
        <f>IFERROR(IF($B442&lt;&gt;"",($C441+$E$2+$D442)-($C441+$E$2+$D442)*(1-'[1]asv | data'!$F$26/12),0),"")</f>
        <v>0</v>
      </c>
      <c r="F442" s="26">
        <f>IFERROR(IF($B442&lt;&gt;"",($F441+$E$2+$G442)*(1-'[1]asv | data'!$F$26/12),0),"")</f>
        <v>0</v>
      </c>
      <c r="G442" s="27">
        <f>IFERROR(IF($B442&lt;&gt;"",$F441*(1+'[1]asv | data'!$B$30/12)-$F441,0),"")</f>
        <v>0</v>
      </c>
      <c r="H442" s="27">
        <f>IFERROR(IF($B442&lt;&gt;"",($F441+$E$2+$G442)-($F441+$E$2+$G442)*(1-'[1]asv | data'!$F$26/12),0),"")</f>
        <v>0</v>
      </c>
      <c r="I442" s="26">
        <f>IFERROR(IF($B442&lt;&gt;"",($I441+$E$2+$J442)*(1-'[1]asv | data'!$F$26/12),0),"")</f>
        <v>0</v>
      </c>
      <c r="J442" s="27">
        <f>IFERROR(IF($B442&lt;&gt;"",$I441*(1+'[1]asv | data'!$B$32/12)-$I441,0),"")</f>
        <v>0</v>
      </c>
      <c r="K442" s="27">
        <f>IFERROR(IF($B442&lt;&gt;"",($I441+$E$2+$J442)-($I441+$E$2+$J442)*(1-'[1]asv | data'!$F$26/12),0),"")</f>
        <v>0</v>
      </c>
      <c r="L442" s="26">
        <f>IFERROR(IF($B442&lt;&gt;"",($L441+$E$2+$M442)*(1-'[1]asv | data'!$F$26/12),0),"")</f>
        <v>0</v>
      </c>
      <c r="M442" s="27">
        <f>IFERROR(IF($B442&lt;&gt;"",$L441*(1+'[1]asv | data'!$B$34/12)-$L441,0),"")</f>
        <v>0</v>
      </c>
      <c r="N442" s="27">
        <f>IFERROR(IF($B442&lt;&gt;"",($L441+$E$2+$M442)-($L441+$E$2+$M442)*(1-'[1]asv | data'!$F$26/12),0),"")</f>
        <v>0</v>
      </c>
      <c r="O442" s="26" t="str">
        <f>IFERROR(IF(B442&lt;&gt;"",IF(Q441&gt;=$I$2,+O441+P442,+O441+'[1]asv | data'!$F$21+P442),""),"")</f>
        <v/>
      </c>
      <c r="P442" s="27" t="str">
        <f>IFERROR(IF($B442&lt;&gt;"",IF(Q442&gt;=$I$2,O441*(1+'[1]asv | simul'!$B$18/12)-O441,$O441*(1+'[1]asv | simul'!$B$18/12)-$O441),""),"")</f>
        <v/>
      </c>
      <c r="Q442" s="27">
        <f>IFERROR(IF(Q441+'[1]asv | data'!$F$21&gt;=$I$2,$I$2,+Q441+'[1]asv | data'!$F$21),"")</f>
        <v>22950</v>
      </c>
    </row>
    <row r="443" spans="2:17" ht="21" customHeight="1" x14ac:dyDescent="0.35">
      <c r="B443" s="36"/>
      <c r="C443" s="26">
        <f>IFERROR(IF($B443&lt;&gt;"",($C442+$E$2+$D443)*(1-'[1]asv | data'!$F$26/12),0),"")</f>
        <v>0</v>
      </c>
      <c r="D443" s="27">
        <f>IFERROR(IF($B443&lt;&gt;"",$C442*(1+'[1]asv | data'!$F$22/12)-$C442,0),"")</f>
        <v>0</v>
      </c>
      <c r="E443" s="27">
        <f>IFERROR(IF($B443&lt;&gt;"",($C442+$E$2+$D443)-($C442+$E$2+$D443)*(1-'[1]asv | data'!$F$26/12),0),"")</f>
        <v>0</v>
      </c>
      <c r="F443" s="26">
        <f>IFERROR(IF($B443&lt;&gt;"",($F442+$E$2+$G443)*(1-'[1]asv | data'!$F$26/12),0),"")</f>
        <v>0</v>
      </c>
      <c r="G443" s="27">
        <f>IFERROR(IF($B443&lt;&gt;"",$F442*(1+'[1]asv | data'!$B$30/12)-$F442,0),"")</f>
        <v>0</v>
      </c>
      <c r="H443" s="27">
        <f>IFERROR(IF($B443&lt;&gt;"",($F442+$E$2+$G443)-($F442+$E$2+$G443)*(1-'[1]asv | data'!$F$26/12),0),"")</f>
        <v>0</v>
      </c>
      <c r="I443" s="26">
        <f>IFERROR(IF($B443&lt;&gt;"",($I442+$E$2+$J443)*(1-'[1]asv | data'!$F$26/12),0),"")</f>
        <v>0</v>
      </c>
      <c r="J443" s="27">
        <f>IFERROR(IF($B443&lt;&gt;"",$I442*(1+'[1]asv | data'!$B$32/12)-$I442,0),"")</f>
        <v>0</v>
      </c>
      <c r="K443" s="27">
        <f>IFERROR(IF($B443&lt;&gt;"",($I442+$E$2+$J443)-($I442+$E$2+$J443)*(1-'[1]asv | data'!$F$26/12),0),"")</f>
        <v>0</v>
      </c>
      <c r="L443" s="26">
        <f>IFERROR(IF($B443&lt;&gt;"",($L442+$E$2+$M443)*(1-'[1]asv | data'!$F$26/12),0),"")</f>
        <v>0</v>
      </c>
      <c r="M443" s="27">
        <f>IFERROR(IF($B443&lt;&gt;"",$L442*(1+'[1]asv | data'!$B$34/12)-$L442,0),"")</f>
        <v>0</v>
      </c>
      <c r="N443" s="27">
        <f>IFERROR(IF($B443&lt;&gt;"",($L442+$E$2+$M443)-($L442+$E$2+$M443)*(1-'[1]asv | data'!$F$26/12),0),"")</f>
        <v>0</v>
      </c>
      <c r="O443" s="26" t="str">
        <f>IFERROR(IF(B443&lt;&gt;"",IF(Q442&gt;=$I$2,+O442+P443,+O442+'[1]asv | data'!$F$21+P443),""),"")</f>
        <v/>
      </c>
      <c r="P443" s="27" t="str">
        <f>IFERROR(IF($B443&lt;&gt;"",IF(Q443&gt;=$I$2,O442*(1+'[1]asv | simul'!$B$18/12)-O442,$O442*(1+'[1]asv | simul'!$B$18/12)-$O442),""),"")</f>
        <v/>
      </c>
      <c r="Q443" s="27">
        <f>IFERROR(IF(Q442+'[1]asv | data'!$F$21&gt;=$I$2,$I$2,+Q442+'[1]asv | data'!$F$21),"")</f>
        <v>22950</v>
      </c>
    </row>
    <row r="444" spans="2:17" ht="21" customHeight="1" x14ac:dyDescent="0.35">
      <c r="B444" s="36"/>
      <c r="C444" s="26">
        <f>IFERROR(IF($B444&lt;&gt;"",($C443+$E$2+$D444)*(1-'[1]asv | data'!$F$26/12),0),"")</f>
        <v>0</v>
      </c>
      <c r="D444" s="27">
        <f>IFERROR(IF($B444&lt;&gt;"",$C443*(1+'[1]asv | data'!$F$22/12)-$C443,0),"")</f>
        <v>0</v>
      </c>
      <c r="E444" s="27">
        <f>IFERROR(IF($B444&lt;&gt;"",($C443+$E$2+$D444)-($C443+$E$2+$D444)*(1-'[1]asv | data'!$F$26/12),0),"")</f>
        <v>0</v>
      </c>
      <c r="F444" s="26">
        <f>IFERROR(IF($B444&lt;&gt;"",($F443+$E$2+$G444)*(1-'[1]asv | data'!$F$26/12),0),"")</f>
        <v>0</v>
      </c>
      <c r="G444" s="27">
        <f>IFERROR(IF($B444&lt;&gt;"",$F443*(1+'[1]asv | data'!$B$30/12)-$F443,0),"")</f>
        <v>0</v>
      </c>
      <c r="H444" s="27">
        <f>IFERROR(IF($B444&lt;&gt;"",($F443+$E$2+$G444)-($F443+$E$2+$G444)*(1-'[1]asv | data'!$F$26/12),0),"")</f>
        <v>0</v>
      </c>
      <c r="I444" s="26">
        <f>IFERROR(IF($B444&lt;&gt;"",($I443+$E$2+$J444)*(1-'[1]asv | data'!$F$26/12),0),"")</f>
        <v>0</v>
      </c>
      <c r="J444" s="27">
        <f>IFERROR(IF($B444&lt;&gt;"",$I443*(1+'[1]asv | data'!$B$32/12)-$I443,0),"")</f>
        <v>0</v>
      </c>
      <c r="K444" s="27">
        <f>IFERROR(IF($B444&lt;&gt;"",($I443+$E$2+$J444)-($I443+$E$2+$J444)*(1-'[1]asv | data'!$F$26/12),0),"")</f>
        <v>0</v>
      </c>
      <c r="L444" s="26">
        <f>IFERROR(IF($B444&lt;&gt;"",($L443+$E$2+$M444)*(1-'[1]asv | data'!$F$26/12),0),"")</f>
        <v>0</v>
      </c>
      <c r="M444" s="27">
        <f>IFERROR(IF($B444&lt;&gt;"",$L443*(1+'[1]asv | data'!$B$34/12)-$L443,0),"")</f>
        <v>0</v>
      </c>
      <c r="N444" s="27">
        <f>IFERROR(IF($B444&lt;&gt;"",($L443+$E$2+$M444)-($L443+$E$2+$M444)*(1-'[1]asv | data'!$F$26/12),0),"")</f>
        <v>0</v>
      </c>
      <c r="O444" s="26" t="str">
        <f>IFERROR(IF(B444&lt;&gt;"",IF(Q443&gt;=$I$2,+O443+P444,+O443+'[1]asv | data'!$F$21+P444),""),"")</f>
        <v/>
      </c>
      <c r="P444" s="27" t="str">
        <f>IFERROR(IF($B444&lt;&gt;"",IF(Q444&gt;=$I$2,O443*(1+'[1]asv | simul'!$B$18/12)-O443,$O443*(1+'[1]asv | simul'!$B$18/12)-$O443),""),"")</f>
        <v/>
      </c>
      <c r="Q444" s="27">
        <f>IFERROR(IF(Q443+'[1]asv | data'!$F$21&gt;=$I$2,$I$2,+Q443+'[1]asv | data'!$F$21),"")</f>
        <v>22950</v>
      </c>
    </row>
    <row r="445" spans="2:17" ht="21" customHeight="1" x14ac:dyDescent="0.35">
      <c r="B445" s="36"/>
      <c r="C445" s="26">
        <f>IFERROR(IF($B445&lt;&gt;"",($C444+$E$2+$D445)*(1-'[1]asv | data'!$F$26/12),0),"")</f>
        <v>0</v>
      </c>
      <c r="D445" s="27">
        <f>IFERROR(IF($B445&lt;&gt;"",$C444*(1+'[1]asv | data'!$F$22/12)-$C444,0),"")</f>
        <v>0</v>
      </c>
      <c r="E445" s="27">
        <f>IFERROR(IF($B445&lt;&gt;"",($C444+$E$2+$D445)-($C444+$E$2+$D445)*(1-'[1]asv | data'!$F$26/12),0),"")</f>
        <v>0</v>
      </c>
      <c r="F445" s="26">
        <f>IFERROR(IF($B445&lt;&gt;"",($F444+$E$2+$G445)*(1-'[1]asv | data'!$F$26/12),0),"")</f>
        <v>0</v>
      </c>
      <c r="G445" s="27">
        <f>IFERROR(IF($B445&lt;&gt;"",$F444*(1+'[1]asv | data'!$B$30/12)-$F444,0),"")</f>
        <v>0</v>
      </c>
      <c r="H445" s="27">
        <f>IFERROR(IF($B445&lt;&gt;"",($F444+$E$2+$G445)-($F444+$E$2+$G445)*(1-'[1]asv | data'!$F$26/12),0),"")</f>
        <v>0</v>
      </c>
      <c r="I445" s="26">
        <f>IFERROR(IF($B445&lt;&gt;"",($I444+$E$2+$J445)*(1-'[1]asv | data'!$F$26/12),0),"")</f>
        <v>0</v>
      </c>
      <c r="J445" s="27">
        <f>IFERROR(IF($B445&lt;&gt;"",$I444*(1+'[1]asv | data'!$B$32/12)-$I444,0),"")</f>
        <v>0</v>
      </c>
      <c r="K445" s="27">
        <f>IFERROR(IF($B445&lt;&gt;"",($I444+$E$2+$J445)-($I444+$E$2+$J445)*(1-'[1]asv | data'!$F$26/12),0),"")</f>
        <v>0</v>
      </c>
      <c r="L445" s="26">
        <f>IFERROR(IF($B445&lt;&gt;"",($L444+$E$2+$M445)*(1-'[1]asv | data'!$F$26/12),0),"")</f>
        <v>0</v>
      </c>
      <c r="M445" s="27">
        <f>IFERROR(IF($B445&lt;&gt;"",$L444*(1+'[1]asv | data'!$B$34/12)-$L444,0),"")</f>
        <v>0</v>
      </c>
      <c r="N445" s="27">
        <f>IFERROR(IF($B445&lt;&gt;"",($L444+$E$2+$M445)-($L444+$E$2+$M445)*(1-'[1]asv | data'!$F$26/12),0),"")</f>
        <v>0</v>
      </c>
      <c r="O445" s="26" t="str">
        <f>IFERROR(IF(B445&lt;&gt;"",IF(Q444&gt;=$I$2,+O444+P445,+O444+'[1]asv | data'!$F$21+P445),""),"")</f>
        <v/>
      </c>
      <c r="P445" s="27" t="str">
        <f>IFERROR(IF($B445&lt;&gt;"",IF(Q445&gt;=$I$2,O444*(1+'[1]asv | simul'!$B$18/12)-O444,$O444*(1+'[1]asv | simul'!$B$18/12)-$O444),""),"")</f>
        <v/>
      </c>
      <c r="Q445" s="27">
        <f>IFERROR(IF(Q444+'[1]asv | data'!$F$21&gt;=$I$2,$I$2,+Q444+'[1]asv | data'!$F$21),"")</f>
        <v>22950</v>
      </c>
    </row>
    <row r="446" spans="2:17" ht="21" customHeight="1" x14ac:dyDescent="0.35">
      <c r="B446" s="36"/>
      <c r="C446" s="26">
        <f>IFERROR(IF($B446&lt;&gt;"",($C445+$E$2+$D446)*(1-'[1]asv | data'!$F$26/12),0),"")</f>
        <v>0</v>
      </c>
      <c r="D446" s="27">
        <f>IFERROR(IF($B446&lt;&gt;"",$C445*(1+'[1]asv | data'!$F$22/12)-$C445,0),"")</f>
        <v>0</v>
      </c>
      <c r="E446" s="27">
        <f>IFERROR(IF($B446&lt;&gt;"",($C445+$E$2+$D446)-($C445+$E$2+$D446)*(1-'[1]asv | data'!$F$26/12),0),"")</f>
        <v>0</v>
      </c>
      <c r="F446" s="26">
        <f>IFERROR(IF($B446&lt;&gt;"",($F445+$E$2+$G446)*(1-'[1]asv | data'!$F$26/12),0),"")</f>
        <v>0</v>
      </c>
      <c r="G446" s="27">
        <f>IFERROR(IF($B446&lt;&gt;"",$F445*(1+'[1]asv | data'!$B$30/12)-$F445,0),"")</f>
        <v>0</v>
      </c>
      <c r="H446" s="27">
        <f>IFERROR(IF($B446&lt;&gt;"",($F445+$E$2+$G446)-($F445+$E$2+$G446)*(1-'[1]asv | data'!$F$26/12),0),"")</f>
        <v>0</v>
      </c>
      <c r="I446" s="26">
        <f>IFERROR(IF($B446&lt;&gt;"",($I445+$E$2+$J446)*(1-'[1]asv | data'!$F$26/12),0),"")</f>
        <v>0</v>
      </c>
      <c r="J446" s="27">
        <f>IFERROR(IF($B446&lt;&gt;"",$I445*(1+'[1]asv | data'!$B$32/12)-$I445,0),"")</f>
        <v>0</v>
      </c>
      <c r="K446" s="27">
        <f>IFERROR(IF($B446&lt;&gt;"",($I445+$E$2+$J446)-($I445+$E$2+$J446)*(1-'[1]asv | data'!$F$26/12),0),"")</f>
        <v>0</v>
      </c>
      <c r="L446" s="26">
        <f>IFERROR(IF($B446&lt;&gt;"",($L445+$E$2+$M446)*(1-'[1]asv | data'!$F$26/12),0),"")</f>
        <v>0</v>
      </c>
      <c r="M446" s="27">
        <f>IFERROR(IF($B446&lt;&gt;"",$L445*(1+'[1]asv | data'!$B$34/12)-$L445,0),"")</f>
        <v>0</v>
      </c>
      <c r="N446" s="27">
        <f>IFERROR(IF($B446&lt;&gt;"",($L445+$E$2+$M446)-($L445+$E$2+$M446)*(1-'[1]asv | data'!$F$26/12),0),"")</f>
        <v>0</v>
      </c>
      <c r="O446" s="26" t="str">
        <f>IFERROR(IF(B446&lt;&gt;"",IF(Q445&gt;=$I$2,+O445+P446,+O445+'[1]asv | data'!$F$21+P446),""),"")</f>
        <v/>
      </c>
      <c r="P446" s="27" t="str">
        <f>IFERROR(IF($B446&lt;&gt;"",IF(Q446&gt;=$I$2,O445*(1+'[1]asv | simul'!$B$18/12)-O445,$O445*(1+'[1]asv | simul'!$B$18/12)-$O445),""),"")</f>
        <v/>
      </c>
      <c r="Q446" s="27">
        <f>IFERROR(IF(Q445+'[1]asv | data'!$F$21&gt;=$I$2,$I$2,+Q445+'[1]asv | data'!$F$21),"")</f>
        <v>22950</v>
      </c>
    </row>
    <row r="447" spans="2:17" ht="21" customHeight="1" x14ac:dyDescent="0.35">
      <c r="B447" s="36"/>
      <c r="C447" s="26">
        <f>IFERROR(IF($B447&lt;&gt;"",($C446+$E$2+$D447)*(1-'[1]asv | data'!$F$26/12),0),"")</f>
        <v>0</v>
      </c>
      <c r="D447" s="27">
        <f>IFERROR(IF($B447&lt;&gt;"",$C446*(1+'[1]asv | data'!$F$22/12)-$C446,0),"")</f>
        <v>0</v>
      </c>
      <c r="E447" s="27">
        <f>IFERROR(IF($B447&lt;&gt;"",($C446+$E$2+$D447)-($C446+$E$2+$D447)*(1-'[1]asv | data'!$F$26/12),0),"")</f>
        <v>0</v>
      </c>
      <c r="F447" s="26">
        <f>IFERROR(IF($B447&lt;&gt;"",($F446+$E$2+$G447)*(1-'[1]asv | data'!$F$26/12),0),"")</f>
        <v>0</v>
      </c>
      <c r="G447" s="27">
        <f>IFERROR(IF($B447&lt;&gt;"",$F446*(1+'[1]asv | data'!$B$30/12)-$F446,0),"")</f>
        <v>0</v>
      </c>
      <c r="H447" s="27">
        <f>IFERROR(IF($B447&lt;&gt;"",($F446+$E$2+$G447)-($F446+$E$2+$G447)*(1-'[1]asv | data'!$F$26/12),0),"")</f>
        <v>0</v>
      </c>
      <c r="I447" s="26">
        <f>IFERROR(IF($B447&lt;&gt;"",($I446+$E$2+$J447)*(1-'[1]asv | data'!$F$26/12),0),"")</f>
        <v>0</v>
      </c>
      <c r="J447" s="27">
        <f>IFERROR(IF($B447&lt;&gt;"",$I446*(1+'[1]asv | data'!$B$32/12)-$I446,0),"")</f>
        <v>0</v>
      </c>
      <c r="K447" s="27">
        <f>IFERROR(IF($B447&lt;&gt;"",($I446+$E$2+$J447)-($I446+$E$2+$J447)*(1-'[1]asv | data'!$F$26/12),0),"")</f>
        <v>0</v>
      </c>
      <c r="L447" s="26">
        <f>IFERROR(IF($B447&lt;&gt;"",($L446+$E$2+$M447)*(1-'[1]asv | data'!$F$26/12),0),"")</f>
        <v>0</v>
      </c>
      <c r="M447" s="27">
        <f>IFERROR(IF($B447&lt;&gt;"",$L446*(1+'[1]asv | data'!$B$34/12)-$L446,0),"")</f>
        <v>0</v>
      </c>
      <c r="N447" s="27">
        <f>IFERROR(IF($B447&lt;&gt;"",($L446+$E$2+$M447)-($L446+$E$2+$M447)*(1-'[1]asv | data'!$F$26/12),0),"")</f>
        <v>0</v>
      </c>
      <c r="O447" s="26" t="str">
        <f>IFERROR(IF(B447&lt;&gt;"",IF(Q446&gt;=$I$2,+O446+P447,+O446+'[1]asv | data'!$F$21+P447),""),"")</f>
        <v/>
      </c>
      <c r="P447" s="27" t="str">
        <f>IFERROR(IF($B447&lt;&gt;"",IF(Q447&gt;=$I$2,O446*(1+'[1]asv | simul'!$B$18/12)-O446,$O446*(1+'[1]asv | simul'!$B$18/12)-$O446),""),"")</f>
        <v/>
      </c>
      <c r="Q447" s="27">
        <f>IFERROR(IF(Q446+'[1]asv | data'!$F$21&gt;=$I$2,$I$2,+Q446+'[1]asv | data'!$F$21),"")</f>
        <v>22950</v>
      </c>
    </row>
    <row r="448" spans="2:17" ht="21" customHeight="1" x14ac:dyDescent="0.35">
      <c r="B448" s="36"/>
      <c r="C448" s="26">
        <f>IFERROR(IF($B448&lt;&gt;"",($C447+$E$2+$D448)*(1-'[1]asv | data'!$F$26/12),0),"")</f>
        <v>0</v>
      </c>
      <c r="D448" s="27">
        <f>IFERROR(IF($B448&lt;&gt;"",$C447*(1+'[1]asv | data'!$F$22/12)-$C447,0),"")</f>
        <v>0</v>
      </c>
      <c r="E448" s="27">
        <f>IFERROR(IF($B448&lt;&gt;"",($C447+$E$2+$D448)-($C447+$E$2+$D448)*(1-'[1]asv | data'!$F$26/12),0),"")</f>
        <v>0</v>
      </c>
      <c r="F448" s="26">
        <f>IFERROR(IF($B448&lt;&gt;"",($F447+$E$2+$G448)*(1-'[1]asv | data'!$F$26/12),0),"")</f>
        <v>0</v>
      </c>
      <c r="G448" s="27">
        <f>IFERROR(IF($B448&lt;&gt;"",$F447*(1+'[1]asv | data'!$B$30/12)-$F447,0),"")</f>
        <v>0</v>
      </c>
      <c r="H448" s="27">
        <f>IFERROR(IF($B448&lt;&gt;"",($F447+$E$2+$G448)-($F447+$E$2+$G448)*(1-'[1]asv | data'!$F$26/12),0),"")</f>
        <v>0</v>
      </c>
      <c r="I448" s="26">
        <f>IFERROR(IF($B448&lt;&gt;"",($I447+$E$2+$J448)*(1-'[1]asv | data'!$F$26/12),0),"")</f>
        <v>0</v>
      </c>
      <c r="J448" s="27">
        <f>IFERROR(IF($B448&lt;&gt;"",$I447*(1+'[1]asv | data'!$B$32/12)-$I447,0),"")</f>
        <v>0</v>
      </c>
      <c r="K448" s="27">
        <f>IFERROR(IF($B448&lt;&gt;"",($I447+$E$2+$J448)-($I447+$E$2+$J448)*(1-'[1]asv | data'!$F$26/12),0),"")</f>
        <v>0</v>
      </c>
      <c r="L448" s="26">
        <f>IFERROR(IF($B448&lt;&gt;"",($L447+$E$2+$M448)*(1-'[1]asv | data'!$F$26/12),0),"")</f>
        <v>0</v>
      </c>
      <c r="M448" s="27">
        <f>IFERROR(IF($B448&lt;&gt;"",$L447*(1+'[1]asv | data'!$B$34/12)-$L447,0),"")</f>
        <v>0</v>
      </c>
      <c r="N448" s="27">
        <f>IFERROR(IF($B448&lt;&gt;"",($L447+$E$2+$M448)-($L447+$E$2+$M448)*(1-'[1]asv | data'!$F$26/12),0),"")</f>
        <v>0</v>
      </c>
      <c r="O448" s="26" t="str">
        <f>IFERROR(IF(B448&lt;&gt;"",IF(Q447&gt;=$I$2,+O447+P448,+O447+'[1]asv | data'!$F$21+P448),""),"")</f>
        <v/>
      </c>
      <c r="P448" s="27" t="str">
        <f>IFERROR(IF($B448&lt;&gt;"",IF(Q448&gt;=$I$2,O447*(1+'[1]asv | simul'!$B$18/12)-O447,$O447*(1+'[1]asv | simul'!$B$18/12)-$O447),""),"")</f>
        <v/>
      </c>
      <c r="Q448" s="27">
        <f>IFERROR(IF(Q447+'[1]asv | data'!$F$21&gt;=$I$2,$I$2,+Q447+'[1]asv | data'!$F$21),"")</f>
        <v>22950</v>
      </c>
    </row>
    <row r="449" spans="2:17" ht="21" customHeight="1" x14ac:dyDescent="0.35">
      <c r="B449" s="36"/>
      <c r="C449" s="26">
        <f>IFERROR(IF($B449&lt;&gt;"",($C448+$E$2+$D449)*(1-'[1]asv | data'!$F$26/12),0),"")</f>
        <v>0</v>
      </c>
      <c r="D449" s="27">
        <f>IFERROR(IF($B449&lt;&gt;"",$C448*(1+'[1]asv | data'!$F$22/12)-$C448,0),"")</f>
        <v>0</v>
      </c>
      <c r="E449" s="27">
        <f>IFERROR(IF($B449&lt;&gt;"",($C448+$E$2+$D449)-($C448+$E$2+$D449)*(1-'[1]asv | data'!$F$26/12),0),"")</f>
        <v>0</v>
      </c>
      <c r="F449" s="26">
        <f>IFERROR(IF($B449&lt;&gt;"",($F448+$E$2+$G449)*(1-'[1]asv | data'!$F$26/12),0),"")</f>
        <v>0</v>
      </c>
      <c r="G449" s="27">
        <f>IFERROR(IF($B449&lt;&gt;"",$F448*(1+'[1]asv | data'!$B$30/12)-$F448,0),"")</f>
        <v>0</v>
      </c>
      <c r="H449" s="27">
        <f>IFERROR(IF($B449&lt;&gt;"",($F448+$E$2+$G449)-($F448+$E$2+$G449)*(1-'[1]asv | data'!$F$26/12),0),"")</f>
        <v>0</v>
      </c>
      <c r="I449" s="26">
        <f>IFERROR(IF($B449&lt;&gt;"",($I448+$E$2+$J449)*(1-'[1]asv | data'!$F$26/12),0),"")</f>
        <v>0</v>
      </c>
      <c r="J449" s="27">
        <f>IFERROR(IF($B449&lt;&gt;"",$I448*(1+'[1]asv | data'!$B$32/12)-$I448,0),"")</f>
        <v>0</v>
      </c>
      <c r="K449" s="27">
        <f>IFERROR(IF($B449&lt;&gt;"",($I448+$E$2+$J449)-($I448+$E$2+$J449)*(1-'[1]asv | data'!$F$26/12),0),"")</f>
        <v>0</v>
      </c>
      <c r="L449" s="26">
        <f>IFERROR(IF($B449&lt;&gt;"",($L448+$E$2+$M449)*(1-'[1]asv | data'!$F$26/12),0),"")</f>
        <v>0</v>
      </c>
      <c r="M449" s="27">
        <f>IFERROR(IF($B449&lt;&gt;"",$L448*(1+'[1]asv | data'!$B$34/12)-$L448,0),"")</f>
        <v>0</v>
      </c>
      <c r="N449" s="27">
        <f>IFERROR(IF($B449&lt;&gt;"",($L448+$E$2+$M449)-($L448+$E$2+$M449)*(1-'[1]asv | data'!$F$26/12),0),"")</f>
        <v>0</v>
      </c>
      <c r="O449" s="26" t="str">
        <f>IFERROR(IF(B449&lt;&gt;"",IF(Q448&gt;=$I$2,+O448+P449,+O448+'[1]asv | data'!$F$21+P449),""),"")</f>
        <v/>
      </c>
      <c r="P449" s="27" t="str">
        <f>IFERROR(IF($B449&lt;&gt;"",IF(Q449&gt;=$I$2,O448*(1+'[1]asv | simul'!$B$18/12)-O448,$O448*(1+'[1]asv | simul'!$B$18/12)-$O448),""),"")</f>
        <v/>
      </c>
      <c r="Q449" s="27">
        <f>IFERROR(IF(Q448+'[1]asv | data'!$F$21&gt;=$I$2,$I$2,+Q448+'[1]asv | data'!$F$21),"")</f>
        <v>22950</v>
      </c>
    </row>
    <row r="450" spans="2:17" ht="21" customHeight="1" x14ac:dyDescent="0.35">
      <c r="B450" s="36"/>
      <c r="C450" s="26">
        <f>IFERROR(IF($B450&lt;&gt;"",($C449+$E$2+$D450)*(1-'[1]asv | data'!$F$26/12),0),"")</f>
        <v>0</v>
      </c>
      <c r="D450" s="27">
        <f>IFERROR(IF($B450&lt;&gt;"",$C449*(1+'[1]asv | data'!$F$22/12)-$C449,0),"")</f>
        <v>0</v>
      </c>
      <c r="E450" s="27">
        <f>IFERROR(IF($B450&lt;&gt;"",($C449+$E$2+$D450)-($C449+$E$2+$D450)*(1-'[1]asv | data'!$F$26/12),0),"")</f>
        <v>0</v>
      </c>
      <c r="F450" s="26">
        <f>IFERROR(IF($B450&lt;&gt;"",($F449+$E$2+$G450)*(1-'[1]asv | data'!$F$26/12),0),"")</f>
        <v>0</v>
      </c>
      <c r="G450" s="27">
        <f>IFERROR(IF($B450&lt;&gt;"",$F449*(1+'[1]asv | data'!$B$30/12)-$F449,0),"")</f>
        <v>0</v>
      </c>
      <c r="H450" s="27">
        <f>IFERROR(IF($B450&lt;&gt;"",($F449+$E$2+$G450)-($F449+$E$2+$G450)*(1-'[1]asv | data'!$F$26/12),0),"")</f>
        <v>0</v>
      </c>
      <c r="I450" s="26">
        <f>IFERROR(IF($B450&lt;&gt;"",($I449+$E$2+$J450)*(1-'[1]asv | data'!$F$26/12),0),"")</f>
        <v>0</v>
      </c>
      <c r="J450" s="27">
        <f>IFERROR(IF($B450&lt;&gt;"",$I449*(1+'[1]asv | data'!$B$32/12)-$I449,0),"")</f>
        <v>0</v>
      </c>
      <c r="K450" s="27">
        <f>IFERROR(IF($B450&lt;&gt;"",($I449+$E$2+$J450)-($I449+$E$2+$J450)*(1-'[1]asv | data'!$F$26/12),0),"")</f>
        <v>0</v>
      </c>
      <c r="L450" s="26">
        <f>IFERROR(IF($B450&lt;&gt;"",($L449+$E$2+$M450)*(1-'[1]asv | data'!$F$26/12),0),"")</f>
        <v>0</v>
      </c>
      <c r="M450" s="27">
        <f>IFERROR(IF($B450&lt;&gt;"",$L449*(1+'[1]asv | data'!$B$34/12)-$L449,0),"")</f>
        <v>0</v>
      </c>
      <c r="N450" s="27">
        <f>IFERROR(IF($B450&lt;&gt;"",($L449+$E$2+$M450)-($L449+$E$2+$M450)*(1-'[1]asv | data'!$F$26/12),0),"")</f>
        <v>0</v>
      </c>
      <c r="O450" s="26" t="str">
        <f>IFERROR(IF(B450&lt;&gt;"",IF(Q449&gt;=$I$2,+O449+P450,+O449+'[1]asv | data'!$F$21+P450),""),"")</f>
        <v/>
      </c>
      <c r="P450" s="27" t="str">
        <f>IFERROR(IF($B450&lt;&gt;"",IF(Q450&gt;=$I$2,O449*(1+'[1]asv | simul'!$B$18/12)-O449,$O449*(1+'[1]asv | simul'!$B$18/12)-$O449),""),"")</f>
        <v/>
      </c>
      <c r="Q450" s="27">
        <f>IFERROR(IF(Q449+'[1]asv | data'!$F$21&gt;=$I$2,$I$2,+Q449+'[1]asv | data'!$F$21),"")</f>
        <v>22950</v>
      </c>
    </row>
    <row r="451" spans="2:17" ht="21" customHeight="1" x14ac:dyDescent="0.35">
      <c r="B451" s="36"/>
      <c r="C451" s="26">
        <f>IFERROR(IF($B451&lt;&gt;"",($C450+$E$2+$D451)*(1-'[1]asv | data'!$F$26/12),0),"")</f>
        <v>0</v>
      </c>
      <c r="D451" s="27">
        <f>IFERROR(IF($B451&lt;&gt;"",$C450*(1+'[1]asv | data'!$F$22/12)-$C450,0),"")</f>
        <v>0</v>
      </c>
      <c r="E451" s="27">
        <f>IFERROR(IF($B451&lt;&gt;"",($C450+$E$2+$D451)-($C450+$E$2+$D451)*(1-'[1]asv | data'!$F$26/12),0),"")</f>
        <v>0</v>
      </c>
      <c r="F451" s="26">
        <f>IFERROR(IF($B451&lt;&gt;"",($F450+$E$2+$G451)*(1-'[1]asv | data'!$F$26/12),0),"")</f>
        <v>0</v>
      </c>
      <c r="G451" s="27">
        <f>IFERROR(IF($B451&lt;&gt;"",$F450*(1+'[1]asv | data'!$B$30/12)-$F450,0),"")</f>
        <v>0</v>
      </c>
      <c r="H451" s="27">
        <f>IFERROR(IF($B451&lt;&gt;"",($F450+$E$2+$G451)-($F450+$E$2+$G451)*(1-'[1]asv | data'!$F$26/12),0),"")</f>
        <v>0</v>
      </c>
      <c r="I451" s="26">
        <f>IFERROR(IF($B451&lt;&gt;"",($I450+$E$2+$J451)*(1-'[1]asv | data'!$F$26/12),0),"")</f>
        <v>0</v>
      </c>
      <c r="J451" s="27">
        <f>IFERROR(IF($B451&lt;&gt;"",$I450*(1+'[1]asv | data'!$B$32/12)-$I450,0),"")</f>
        <v>0</v>
      </c>
      <c r="K451" s="27">
        <f>IFERROR(IF($B451&lt;&gt;"",($I450+$E$2+$J451)-($I450+$E$2+$J451)*(1-'[1]asv | data'!$F$26/12),0),"")</f>
        <v>0</v>
      </c>
      <c r="L451" s="26">
        <f>IFERROR(IF($B451&lt;&gt;"",($L450+$E$2+$M451)*(1-'[1]asv | data'!$F$26/12),0),"")</f>
        <v>0</v>
      </c>
      <c r="M451" s="27">
        <f>IFERROR(IF($B451&lt;&gt;"",$L450*(1+'[1]asv | data'!$B$34/12)-$L450,0),"")</f>
        <v>0</v>
      </c>
      <c r="N451" s="27">
        <f>IFERROR(IF($B451&lt;&gt;"",($L450+$E$2+$M451)-($L450+$E$2+$M451)*(1-'[1]asv | data'!$F$26/12),0),"")</f>
        <v>0</v>
      </c>
      <c r="O451" s="26" t="str">
        <f>IFERROR(IF(B451&lt;&gt;"",IF(Q450&gt;=$I$2,+O450+P451,+O450+'[1]asv | data'!$F$21+P451),""),"")</f>
        <v/>
      </c>
      <c r="P451" s="27" t="str">
        <f>IFERROR(IF($B451&lt;&gt;"",IF(Q451&gt;=$I$2,O450*(1+'[1]asv | simul'!$B$18/12)-O450,$O450*(1+'[1]asv | simul'!$B$18/12)-$O450),""),"")</f>
        <v/>
      </c>
      <c r="Q451" s="27">
        <f>IFERROR(IF(Q450+'[1]asv | data'!$F$21&gt;=$I$2,$I$2,+Q450+'[1]asv | data'!$F$21),"")</f>
        <v>22950</v>
      </c>
    </row>
    <row r="452" spans="2:17" ht="21" customHeight="1" x14ac:dyDescent="0.35">
      <c r="B452" s="36"/>
      <c r="C452" s="26">
        <f>IFERROR(IF($B452&lt;&gt;"",($C451+$E$2+$D452)*(1-'[1]asv | data'!$F$26/12),0),"")</f>
        <v>0</v>
      </c>
      <c r="D452" s="27">
        <f>IFERROR(IF($B452&lt;&gt;"",$C451*(1+'[1]asv | data'!$F$22/12)-$C451,0),"")</f>
        <v>0</v>
      </c>
      <c r="E452" s="27">
        <f>IFERROR(IF($B452&lt;&gt;"",($C451+$E$2+$D452)-($C451+$E$2+$D452)*(1-'[1]asv | data'!$F$26/12),0),"")</f>
        <v>0</v>
      </c>
      <c r="F452" s="26">
        <f>IFERROR(IF($B452&lt;&gt;"",($F451+$E$2+$G452)*(1-'[1]asv | data'!$F$26/12),0),"")</f>
        <v>0</v>
      </c>
      <c r="G452" s="27">
        <f>IFERROR(IF($B452&lt;&gt;"",$F451*(1+'[1]asv | data'!$B$30/12)-$F451,0),"")</f>
        <v>0</v>
      </c>
      <c r="H452" s="27">
        <f>IFERROR(IF($B452&lt;&gt;"",($F451+$E$2+$G452)-($F451+$E$2+$G452)*(1-'[1]asv | data'!$F$26/12),0),"")</f>
        <v>0</v>
      </c>
      <c r="I452" s="26">
        <f>IFERROR(IF($B452&lt;&gt;"",($I451+$E$2+$J452)*(1-'[1]asv | data'!$F$26/12),0),"")</f>
        <v>0</v>
      </c>
      <c r="J452" s="27">
        <f>IFERROR(IF($B452&lt;&gt;"",$I451*(1+'[1]asv | data'!$B$32/12)-$I451,0),"")</f>
        <v>0</v>
      </c>
      <c r="K452" s="27">
        <f>IFERROR(IF($B452&lt;&gt;"",($I451+$E$2+$J452)-($I451+$E$2+$J452)*(1-'[1]asv | data'!$F$26/12),0),"")</f>
        <v>0</v>
      </c>
      <c r="L452" s="26">
        <f>IFERROR(IF($B452&lt;&gt;"",($L451+$E$2+$M452)*(1-'[1]asv | data'!$F$26/12),0),"")</f>
        <v>0</v>
      </c>
      <c r="M452" s="27">
        <f>IFERROR(IF($B452&lt;&gt;"",$L451*(1+'[1]asv | data'!$B$34/12)-$L451,0),"")</f>
        <v>0</v>
      </c>
      <c r="N452" s="27">
        <f>IFERROR(IF($B452&lt;&gt;"",($L451+$E$2+$M452)-($L451+$E$2+$M452)*(1-'[1]asv | data'!$F$26/12),0),"")</f>
        <v>0</v>
      </c>
      <c r="O452" s="26" t="str">
        <f>IFERROR(IF(B452&lt;&gt;"",IF(Q451&gt;=$I$2,+O451+P452,+O451+'[1]asv | data'!$F$21+P452),""),"")</f>
        <v/>
      </c>
      <c r="P452" s="27" t="str">
        <f>IFERROR(IF($B452&lt;&gt;"",IF(Q452&gt;=$I$2,O451*(1+'[1]asv | simul'!$B$18/12)-O451,$O451*(1+'[1]asv | simul'!$B$18/12)-$O451),""),"")</f>
        <v/>
      </c>
      <c r="Q452" s="27">
        <f>IFERROR(IF(Q451+'[1]asv | data'!$F$21&gt;=$I$2,$I$2,+Q451+'[1]asv | data'!$F$21),"")</f>
        <v>22950</v>
      </c>
    </row>
    <row r="453" spans="2:17" ht="21" customHeight="1" x14ac:dyDescent="0.35">
      <c r="B453" s="36"/>
      <c r="C453" s="26">
        <f>IFERROR(IF($B453&lt;&gt;"",($C452+$E$2+$D453)*(1-'[1]asv | data'!$F$26/12),0),"")</f>
        <v>0</v>
      </c>
      <c r="D453" s="27">
        <f>IFERROR(IF($B453&lt;&gt;"",$C452*(1+'[1]asv | data'!$F$22/12)-$C452,0),"")</f>
        <v>0</v>
      </c>
      <c r="E453" s="27">
        <f>IFERROR(IF($B453&lt;&gt;"",($C452+$E$2+$D453)-($C452+$E$2+$D453)*(1-'[1]asv | data'!$F$26/12),0),"")</f>
        <v>0</v>
      </c>
      <c r="F453" s="26">
        <f>IFERROR(IF($B453&lt;&gt;"",($F452+$E$2+$G453)*(1-'[1]asv | data'!$F$26/12),0),"")</f>
        <v>0</v>
      </c>
      <c r="G453" s="27">
        <f>IFERROR(IF($B453&lt;&gt;"",$F452*(1+'[1]asv | data'!$B$30/12)-$F452,0),"")</f>
        <v>0</v>
      </c>
      <c r="H453" s="27">
        <f>IFERROR(IF($B453&lt;&gt;"",($F452+$E$2+$G453)-($F452+$E$2+$G453)*(1-'[1]asv | data'!$F$26/12),0),"")</f>
        <v>0</v>
      </c>
      <c r="I453" s="26">
        <f>IFERROR(IF($B453&lt;&gt;"",($I452+$E$2+$J453)*(1-'[1]asv | data'!$F$26/12),0),"")</f>
        <v>0</v>
      </c>
      <c r="J453" s="27">
        <f>IFERROR(IF($B453&lt;&gt;"",$I452*(1+'[1]asv | data'!$B$32/12)-$I452,0),"")</f>
        <v>0</v>
      </c>
      <c r="K453" s="27">
        <f>IFERROR(IF($B453&lt;&gt;"",($I452+$E$2+$J453)-($I452+$E$2+$J453)*(1-'[1]asv | data'!$F$26/12),0),"")</f>
        <v>0</v>
      </c>
      <c r="L453" s="26">
        <f>IFERROR(IF($B453&lt;&gt;"",($L452+$E$2+$M453)*(1-'[1]asv | data'!$F$26/12),0),"")</f>
        <v>0</v>
      </c>
      <c r="M453" s="27">
        <f>IFERROR(IF($B453&lt;&gt;"",$L452*(1+'[1]asv | data'!$B$34/12)-$L452,0),"")</f>
        <v>0</v>
      </c>
      <c r="N453" s="27">
        <f>IFERROR(IF($B453&lt;&gt;"",($L452+$E$2+$M453)-($L452+$E$2+$M453)*(1-'[1]asv | data'!$F$26/12),0),"")</f>
        <v>0</v>
      </c>
      <c r="O453" s="26" t="str">
        <f>IFERROR(IF(B453&lt;&gt;"",IF(Q452&gt;=$I$2,+O452+P453,+O452+'[1]asv | data'!$F$21+P453),""),"")</f>
        <v/>
      </c>
      <c r="P453" s="27" t="str">
        <f>IFERROR(IF($B453&lt;&gt;"",IF(Q453&gt;=$I$2,O452*(1+'[1]asv | simul'!$B$18/12)-O452,$O452*(1+'[1]asv | simul'!$B$18/12)-$O452),""),"")</f>
        <v/>
      </c>
      <c r="Q453" s="27">
        <f>IFERROR(IF(Q452+'[1]asv | data'!$F$21&gt;=$I$2,$I$2,+Q452+'[1]asv | data'!$F$21),"")</f>
        <v>22950</v>
      </c>
    </row>
    <row r="454" spans="2:17" ht="21" customHeight="1" x14ac:dyDescent="0.35">
      <c r="B454" s="36"/>
      <c r="C454" s="26">
        <f>IFERROR(IF($B454&lt;&gt;"",($C453+$E$2+$D454)*(1-'[1]asv | data'!$F$26/12),0),"")</f>
        <v>0</v>
      </c>
      <c r="D454" s="27">
        <f>IFERROR(IF($B454&lt;&gt;"",$C453*(1+'[1]asv | data'!$F$22/12)-$C453,0),"")</f>
        <v>0</v>
      </c>
      <c r="E454" s="27">
        <f>IFERROR(IF($B454&lt;&gt;"",($C453+$E$2+$D454)-($C453+$E$2+$D454)*(1-'[1]asv | data'!$F$26/12),0),"")</f>
        <v>0</v>
      </c>
      <c r="F454" s="26">
        <f>IFERROR(IF($B454&lt;&gt;"",($F453+$E$2+$G454)*(1-'[1]asv | data'!$F$26/12),0),"")</f>
        <v>0</v>
      </c>
      <c r="G454" s="27">
        <f>IFERROR(IF($B454&lt;&gt;"",$F453*(1+'[1]asv | data'!$B$30/12)-$F453,0),"")</f>
        <v>0</v>
      </c>
      <c r="H454" s="27">
        <f>IFERROR(IF($B454&lt;&gt;"",($F453+$E$2+$G454)-($F453+$E$2+$G454)*(1-'[1]asv | data'!$F$26/12),0),"")</f>
        <v>0</v>
      </c>
      <c r="I454" s="26">
        <f>IFERROR(IF($B454&lt;&gt;"",($I453+$E$2+$J454)*(1-'[1]asv | data'!$F$26/12),0),"")</f>
        <v>0</v>
      </c>
      <c r="J454" s="27">
        <f>IFERROR(IF($B454&lt;&gt;"",$I453*(1+'[1]asv | data'!$B$32/12)-$I453,0),"")</f>
        <v>0</v>
      </c>
      <c r="K454" s="27">
        <f>IFERROR(IF($B454&lt;&gt;"",($I453+$E$2+$J454)-($I453+$E$2+$J454)*(1-'[1]asv | data'!$F$26/12),0),"")</f>
        <v>0</v>
      </c>
      <c r="L454" s="26">
        <f>IFERROR(IF($B454&lt;&gt;"",($L453+$E$2+$M454)*(1-'[1]asv | data'!$F$26/12),0),"")</f>
        <v>0</v>
      </c>
      <c r="M454" s="27">
        <f>IFERROR(IF($B454&lt;&gt;"",$L453*(1+'[1]asv | data'!$B$34/12)-$L453,0),"")</f>
        <v>0</v>
      </c>
      <c r="N454" s="27">
        <f>IFERROR(IF($B454&lt;&gt;"",($L453+$E$2+$M454)-($L453+$E$2+$M454)*(1-'[1]asv | data'!$F$26/12),0),"")</f>
        <v>0</v>
      </c>
      <c r="O454" s="26" t="str">
        <f>IFERROR(IF(B454&lt;&gt;"",IF(Q453&gt;=$I$2,+O453+P454,+O453+'[1]asv | data'!$F$21+P454),""),"")</f>
        <v/>
      </c>
      <c r="P454" s="27" t="str">
        <f>IFERROR(IF($B454&lt;&gt;"",IF(Q454&gt;=$I$2,O453*(1+'[1]asv | simul'!$B$18/12)-O453,$O453*(1+'[1]asv | simul'!$B$18/12)-$O453),""),"")</f>
        <v/>
      </c>
      <c r="Q454" s="27">
        <f>IFERROR(IF(Q453+'[1]asv | data'!$F$21&gt;=$I$2,$I$2,+Q453+'[1]asv | data'!$F$21),"")</f>
        <v>22950</v>
      </c>
    </row>
    <row r="455" spans="2:17" ht="21" customHeight="1" x14ac:dyDescent="0.35">
      <c r="B455" s="36"/>
      <c r="C455" s="26">
        <f>IFERROR(IF($B455&lt;&gt;"",($C454+$E$2+$D455)*(1-'[1]asv | data'!$F$26/12),0),"")</f>
        <v>0</v>
      </c>
      <c r="D455" s="27">
        <f>IFERROR(IF($B455&lt;&gt;"",$C454*(1+'[1]asv | data'!$F$22/12)-$C454,0),"")</f>
        <v>0</v>
      </c>
      <c r="E455" s="27">
        <f>IFERROR(IF($B455&lt;&gt;"",($C454+$E$2+$D455)-($C454+$E$2+$D455)*(1-'[1]asv | data'!$F$26/12),0),"")</f>
        <v>0</v>
      </c>
      <c r="F455" s="26">
        <f>IFERROR(IF($B455&lt;&gt;"",($F454+$E$2+$G455)*(1-'[1]asv | data'!$F$26/12),0),"")</f>
        <v>0</v>
      </c>
      <c r="G455" s="27">
        <f>IFERROR(IF($B455&lt;&gt;"",$F454*(1+'[1]asv | data'!$B$30/12)-$F454,0),"")</f>
        <v>0</v>
      </c>
      <c r="H455" s="27">
        <f>IFERROR(IF($B455&lt;&gt;"",($F454+$E$2+$G455)-($F454+$E$2+$G455)*(1-'[1]asv | data'!$F$26/12),0),"")</f>
        <v>0</v>
      </c>
      <c r="I455" s="26">
        <f>IFERROR(IF($B455&lt;&gt;"",($I454+$E$2+$J455)*(1-'[1]asv | data'!$F$26/12),0),"")</f>
        <v>0</v>
      </c>
      <c r="J455" s="27">
        <f>IFERROR(IF($B455&lt;&gt;"",$I454*(1+'[1]asv | data'!$B$32/12)-$I454,0),"")</f>
        <v>0</v>
      </c>
      <c r="K455" s="27">
        <f>IFERROR(IF($B455&lt;&gt;"",($I454+$E$2+$J455)-($I454+$E$2+$J455)*(1-'[1]asv | data'!$F$26/12),0),"")</f>
        <v>0</v>
      </c>
      <c r="L455" s="26">
        <f>IFERROR(IF($B455&lt;&gt;"",($L454+$E$2+$M455)*(1-'[1]asv | data'!$F$26/12),0),"")</f>
        <v>0</v>
      </c>
      <c r="M455" s="27">
        <f>IFERROR(IF($B455&lt;&gt;"",$L454*(1+'[1]asv | data'!$B$34/12)-$L454,0),"")</f>
        <v>0</v>
      </c>
      <c r="N455" s="27">
        <f>IFERROR(IF($B455&lt;&gt;"",($L454+$E$2+$M455)-($L454+$E$2+$M455)*(1-'[1]asv | data'!$F$26/12),0),"")</f>
        <v>0</v>
      </c>
      <c r="O455" s="26" t="str">
        <f>IFERROR(IF(B455&lt;&gt;"",IF(Q454&gt;=$I$2,+O454+P455,+O454+'[1]asv | data'!$F$21+P455),""),"")</f>
        <v/>
      </c>
      <c r="P455" s="27" t="str">
        <f>IFERROR(IF($B455&lt;&gt;"",IF(Q455&gt;=$I$2,O454*(1+'[1]asv | simul'!$B$18/12)-O454,$O454*(1+'[1]asv | simul'!$B$18/12)-$O454),""),"")</f>
        <v/>
      </c>
      <c r="Q455" s="27">
        <f>IFERROR(IF(Q454+'[1]asv | data'!$F$21&gt;=$I$2,$I$2,+Q454+'[1]asv | data'!$F$21),"")</f>
        <v>22950</v>
      </c>
    </row>
    <row r="456" spans="2:17" ht="21" customHeight="1" x14ac:dyDescent="0.35">
      <c r="B456" s="36"/>
      <c r="C456" s="26">
        <f>IFERROR(IF($B456&lt;&gt;"",($C455+$E$2+$D456)*(1-'[1]asv | data'!$F$26/12),0),"")</f>
        <v>0</v>
      </c>
      <c r="D456" s="27">
        <f>IFERROR(IF($B456&lt;&gt;"",$C455*(1+'[1]asv | data'!$F$22/12)-$C455,0),"")</f>
        <v>0</v>
      </c>
      <c r="E456" s="27">
        <f>IFERROR(IF($B456&lt;&gt;"",($C455+$E$2+$D456)-($C455+$E$2+$D456)*(1-'[1]asv | data'!$F$26/12),0),"")</f>
        <v>0</v>
      </c>
      <c r="F456" s="26">
        <f>IFERROR(IF($B456&lt;&gt;"",($F455+$E$2+$G456)*(1-'[1]asv | data'!$F$26/12),0),"")</f>
        <v>0</v>
      </c>
      <c r="G456" s="27">
        <f>IFERROR(IF($B456&lt;&gt;"",$F455*(1+'[1]asv | data'!$B$30/12)-$F455,0),"")</f>
        <v>0</v>
      </c>
      <c r="H456" s="27">
        <f>IFERROR(IF($B456&lt;&gt;"",($F455+$E$2+$G456)-($F455+$E$2+$G456)*(1-'[1]asv | data'!$F$26/12),0),"")</f>
        <v>0</v>
      </c>
      <c r="I456" s="26">
        <f>IFERROR(IF($B456&lt;&gt;"",($I455+$E$2+$J456)*(1-'[1]asv | data'!$F$26/12),0),"")</f>
        <v>0</v>
      </c>
      <c r="J456" s="27">
        <f>IFERROR(IF($B456&lt;&gt;"",$I455*(1+'[1]asv | data'!$B$32/12)-$I455,0),"")</f>
        <v>0</v>
      </c>
      <c r="K456" s="27">
        <f>IFERROR(IF($B456&lt;&gt;"",($I455+$E$2+$J456)-($I455+$E$2+$J456)*(1-'[1]asv | data'!$F$26/12),0),"")</f>
        <v>0</v>
      </c>
      <c r="L456" s="26">
        <f>IFERROR(IF($B456&lt;&gt;"",($L455+$E$2+$M456)*(1-'[1]asv | data'!$F$26/12),0),"")</f>
        <v>0</v>
      </c>
      <c r="M456" s="27">
        <f>IFERROR(IF($B456&lt;&gt;"",$L455*(1+'[1]asv | data'!$B$34/12)-$L455,0),"")</f>
        <v>0</v>
      </c>
      <c r="N456" s="27">
        <f>IFERROR(IF($B456&lt;&gt;"",($L455+$E$2+$M456)-($L455+$E$2+$M456)*(1-'[1]asv | data'!$F$26/12),0),"")</f>
        <v>0</v>
      </c>
      <c r="O456" s="26" t="str">
        <f>IFERROR(IF(B456&lt;&gt;"",IF(Q455&gt;=$I$2,+O455+P456,+O455+'[1]asv | data'!$F$21+P456),""),"")</f>
        <v/>
      </c>
      <c r="P456" s="27" t="str">
        <f>IFERROR(IF($B456&lt;&gt;"",IF(Q456&gt;=$I$2,O455*(1+'[1]asv | simul'!$B$18/12)-O455,$O455*(1+'[1]asv | simul'!$B$18/12)-$O455),""),"")</f>
        <v/>
      </c>
      <c r="Q456" s="27">
        <f>IFERROR(IF(Q455+'[1]asv | data'!$F$21&gt;=$I$2,$I$2,+Q455+'[1]asv | data'!$F$21),"")</f>
        <v>22950</v>
      </c>
    </row>
    <row r="457" spans="2:17" ht="21" customHeight="1" x14ac:dyDescent="0.35">
      <c r="B457" s="36"/>
      <c r="C457" s="26">
        <f>IFERROR(IF($B457&lt;&gt;"",($C456+$E$2+$D457)*(1-'[1]asv | data'!$F$26/12),0),"")</f>
        <v>0</v>
      </c>
      <c r="D457" s="27">
        <f>IFERROR(IF($B457&lt;&gt;"",$C456*(1+'[1]asv | data'!$F$22/12)-$C456,0),"")</f>
        <v>0</v>
      </c>
      <c r="E457" s="27">
        <f>IFERROR(IF($B457&lt;&gt;"",($C456+$E$2+$D457)-($C456+$E$2+$D457)*(1-'[1]asv | data'!$F$26/12),0),"")</f>
        <v>0</v>
      </c>
      <c r="F457" s="26">
        <f>IFERROR(IF($B457&lt;&gt;"",($F456+$E$2+$G457)*(1-'[1]asv | data'!$F$26/12),0),"")</f>
        <v>0</v>
      </c>
      <c r="G457" s="27">
        <f>IFERROR(IF($B457&lt;&gt;"",$F456*(1+'[1]asv | data'!$B$30/12)-$F456,0),"")</f>
        <v>0</v>
      </c>
      <c r="H457" s="27">
        <f>IFERROR(IF($B457&lt;&gt;"",($F456+$E$2+$G457)-($F456+$E$2+$G457)*(1-'[1]asv | data'!$F$26/12),0),"")</f>
        <v>0</v>
      </c>
      <c r="I457" s="26">
        <f>IFERROR(IF($B457&lt;&gt;"",($I456+$E$2+$J457)*(1-'[1]asv | data'!$F$26/12),0),"")</f>
        <v>0</v>
      </c>
      <c r="J457" s="27">
        <f>IFERROR(IF($B457&lt;&gt;"",$I456*(1+'[1]asv | data'!$B$32/12)-$I456,0),"")</f>
        <v>0</v>
      </c>
      <c r="K457" s="27">
        <f>IFERROR(IF($B457&lt;&gt;"",($I456+$E$2+$J457)-($I456+$E$2+$J457)*(1-'[1]asv | data'!$F$26/12),0),"")</f>
        <v>0</v>
      </c>
      <c r="L457" s="26">
        <f>IFERROR(IF($B457&lt;&gt;"",($L456+$E$2+$M457)*(1-'[1]asv | data'!$F$26/12),0),"")</f>
        <v>0</v>
      </c>
      <c r="M457" s="27">
        <f>IFERROR(IF($B457&lt;&gt;"",$L456*(1+'[1]asv | data'!$B$34/12)-$L456,0),"")</f>
        <v>0</v>
      </c>
      <c r="N457" s="27">
        <f>IFERROR(IF($B457&lt;&gt;"",($L456+$E$2+$M457)-($L456+$E$2+$M457)*(1-'[1]asv | data'!$F$26/12),0),"")</f>
        <v>0</v>
      </c>
      <c r="O457" s="26" t="str">
        <f>IFERROR(IF(B457&lt;&gt;"",IF(Q456&gt;=$I$2,+O456+P457,+O456+'[1]asv | data'!$F$21+P457),""),"")</f>
        <v/>
      </c>
      <c r="P457" s="27" t="str">
        <f>IFERROR(IF($B457&lt;&gt;"",IF(Q457&gt;=$I$2,O456*(1+'[1]asv | simul'!$B$18/12)-O456,$O456*(1+'[1]asv | simul'!$B$18/12)-$O456),""),"")</f>
        <v/>
      </c>
      <c r="Q457" s="27">
        <f>IFERROR(IF(Q456+'[1]asv | data'!$F$21&gt;=$I$2,$I$2,+Q456+'[1]asv | data'!$F$21),"")</f>
        <v>22950</v>
      </c>
    </row>
    <row r="458" spans="2:17" ht="21" customHeight="1" x14ac:dyDescent="0.35">
      <c r="B458" s="36"/>
      <c r="C458" s="26">
        <f>IFERROR(IF($B458&lt;&gt;"",($C457+$E$2+$D458)*(1-'[1]asv | data'!$F$26/12),0),"")</f>
        <v>0</v>
      </c>
      <c r="D458" s="27">
        <f>IFERROR(IF($B458&lt;&gt;"",$C457*(1+'[1]asv | data'!$F$22/12)-$C457,0),"")</f>
        <v>0</v>
      </c>
      <c r="E458" s="27">
        <f>IFERROR(IF($B458&lt;&gt;"",($C457+$E$2+$D458)-($C457+$E$2+$D458)*(1-'[1]asv | data'!$F$26/12),0),"")</f>
        <v>0</v>
      </c>
      <c r="F458" s="26">
        <f>IFERROR(IF($B458&lt;&gt;"",($F457+$E$2+$G458)*(1-'[1]asv | data'!$F$26/12),0),"")</f>
        <v>0</v>
      </c>
      <c r="G458" s="27">
        <f>IFERROR(IF($B458&lt;&gt;"",$F457*(1+'[1]asv | data'!$B$30/12)-$F457,0),"")</f>
        <v>0</v>
      </c>
      <c r="H458" s="27">
        <f>IFERROR(IF($B458&lt;&gt;"",($F457+$E$2+$G458)-($F457+$E$2+$G458)*(1-'[1]asv | data'!$F$26/12),0),"")</f>
        <v>0</v>
      </c>
      <c r="I458" s="26">
        <f>IFERROR(IF($B458&lt;&gt;"",($I457+$E$2+$J458)*(1-'[1]asv | data'!$F$26/12),0),"")</f>
        <v>0</v>
      </c>
      <c r="J458" s="27">
        <f>IFERROR(IF($B458&lt;&gt;"",$I457*(1+'[1]asv | data'!$B$32/12)-$I457,0),"")</f>
        <v>0</v>
      </c>
      <c r="K458" s="27">
        <f>IFERROR(IF($B458&lt;&gt;"",($I457+$E$2+$J458)-($I457+$E$2+$J458)*(1-'[1]asv | data'!$F$26/12),0),"")</f>
        <v>0</v>
      </c>
      <c r="L458" s="26">
        <f>IFERROR(IF($B458&lt;&gt;"",($L457+$E$2+$M458)*(1-'[1]asv | data'!$F$26/12),0),"")</f>
        <v>0</v>
      </c>
      <c r="M458" s="27">
        <f>IFERROR(IF($B458&lt;&gt;"",$L457*(1+'[1]asv | data'!$B$34/12)-$L457,0),"")</f>
        <v>0</v>
      </c>
      <c r="N458" s="27">
        <f>IFERROR(IF($B458&lt;&gt;"",($L457+$E$2+$M458)-($L457+$E$2+$M458)*(1-'[1]asv | data'!$F$26/12),0),"")</f>
        <v>0</v>
      </c>
      <c r="O458" s="26" t="str">
        <f>IFERROR(IF(B458&lt;&gt;"",IF(Q457&gt;=$I$2,+O457+P458,+O457+'[1]asv | data'!$F$21+P458),""),"")</f>
        <v/>
      </c>
      <c r="P458" s="27" t="str">
        <f>IFERROR(IF($B458&lt;&gt;"",IF(Q458&gt;=$I$2,O457*(1+'[1]asv | simul'!$B$18/12)-O457,$O457*(1+'[1]asv | simul'!$B$18/12)-$O457),""),"")</f>
        <v/>
      </c>
      <c r="Q458" s="27">
        <f>IFERROR(IF(Q457+'[1]asv | data'!$F$21&gt;=$I$2,$I$2,+Q457+'[1]asv | data'!$F$21),"")</f>
        <v>22950</v>
      </c>
    </row>
    <row r="459" spans="2:17" ht="21" customHeight="1" x14ac:dyDescent="0.35">
      <c r="B459" s="36"/>
      <c r="C459" s="26">
        <f>IFERROR(IF($B459&lt;&gt;"",($C458+$E$2+$D459)*(1-'[1]asv | data'!$F$26/12),0),"")</f>
        <v>0</v>
      </c>
      <c r="D459" s="27">
        <f>IFERROR(IF($B459&lt;&gt;"",$C458*(1+'[1]asv | data'!$F$22/12)-$C458,0),"")</f>
        <v>0</v>
      </c>
      <c r="E459" s="27">
        <f>IFERROR(IF($B459&lt;&gt;"",($C458+$E$2+$D459)-($C458+$E$2+$D459)*(1-'[1]asv | data'!$F$26/12),0),"")</f>
        <v>0</v>
      </c>
      <c r="F459" s="26">
        <f>IFERROR(IF($B459&lt;&gt;"",($F458+$E$2+$G459)*(1-'[1]asv | data'!$F$26/12),0),"")</f>
        <v>0</v>
      </c>
      <c r="G459" s="27">
        <f>IFERROR(IF($B459&lt;&gt;"",$F458*(1+'[1]asv | data'!$B$30/12)-$F458,0),"")</f>
        <v>0</v>
      </c>
      <c r="H459" s="27">
        <f>IFERROR(IF($B459&lt;&gt;"",($F458+$E$2+$G459)-($F458+$E$2+$G459)*(1-'[1]asv | data'!$F$26/12),0),"")</f>
        <v>0</v>
      </c>
      <c r="I459" s="26">
        <f>IFERROR(IF($B459&lt;&gt;"",($I458+$E$2+$J459)*(1-'[1]asv | data'!$F$26/12),0),"")</f>
        <v>0</v>
      </c>
      <c r="J459" s="27">
        <f>IFERROR(IF($B459&lt;&gt;"",$I458*(1+'[1]asv | data'!$B$32/12)-$I458,0),"")</f>
        <v>0</v>
      </c>
      <c r="K459" s="27">
        <f>IFERROR(IF($B459&lt;&gt;"",($I458+$E$2+$J459)-($I458+$E$2+$J459)*(1-'[1]asv | data'!$F$26/12),0),"")</f>
        <v>0</v>
      </c>
      <c r="L459" s="26">
        <f>IFERROR(IF($B459&lt;&gt;"",($L458+$E$2+$M459)*(1-'[1]asv | data'!$F$26/12),0),"")</f>
        <v>0</v>
      </c>
      <c r="M459" s="27">
        <f>IFERROR(IF($B459&lt;&gt;"",$L458*(1+'[1]asv | data'!$B$34/12)-$L458,0),"")</f>
        <v>0</v>
      </c>
      <c r="N459" s="27">
        <f>IFERROR(IF($B459&lt;&gt;"",($L458+$E$2+$M459)-($L458+$E$2+$M459)*(1-'[1]asv | data'!$F$26/12),0),"")</f>
        <v>0</v>
      </c>
      <c r="O459" s="26" t="str">
        <f>IFERROR(IF(B459&lt;&gt;"",IF(Q458&gt;=$I$2,+O458+P459,+O458+'[1]asv | data'!$F$21+P459),""),"")</f>
        <v/>
      </c>
      <c r="P459" s="27" t="str">
        <f>IFERROR(IF($B459&lt;&gt;"",IF(Q459&gt;=$I$2,O458*(1+'[1]asv | simul'!$B$18/12)-O458,$O458*(1+'[1]asv | simul'!$B$18/12)-$O458),""),"")</f>
        <v/>
      </c>
      <c r="Q459" s="27">
        <f>IFERROR(IF(Q458+'[1]asv | data'!$F$21&gt;=$I$2,$I$2,+Q458+'[1]asv | data'!$F$21),"")</f>
        <v>22950</v>
      </c>
    </row>
    <row r="460" spans="2:17" ht="21" customHeight="1" x14ac:dyDescent="0.35">
      <c r="B460" s="36"/>
      <c r="C460" s="26">
        <f>IFERROR(IF($B460&lt;&gt;"",($C459+$E$2+$D460)*(1-'[1]asv | data'!$F$26/12),0),"")</f>
        <v>0</v>
      </c>
      <c r="D460" s="27">
        <f>IFERROR(IF($B460&lt;&gt;"",$C459*(1+'[1]asv | data'!$F$22/12)-$C459,0),"")</f>
        <v>0</v>
      </c>
      <c r="E460" s="27">
        <f>IFERROR(IF($B460&lt;&gt;"",($C459+$E$2+$D460)-($C459+$E$2+$D460)*(1-'[1]asv | data'!$F$26/12),0),"")</f>
        <v>0</v>
      </c>
      <c r="F460" s="26">
        <f>IFERROR(IF($B460&lt;&gt;"",($F459+$E$2+$G460)*(1-'[1]asv | data'!$F$26/12),0),"")</f>
        <v>0</v>
      </c>
      <c r="G460" s="27">
        <f>IFERROR(IF($B460&lt;&gt;"",$F459*(1+'[1]asv | data'!$B$30/12)-$F459,0),"")</f>
        <v>0</v>
      </c>
      <c r="H460" s="27">
        <f>IFERROR(IF($B460&lt;&gt;"",($F459+$E$2+$G460)-($F459+$E$2+$G460)*(1-'[1]asv | data'!$F$26/12),0),"")</f>
        <v>0</v>
      </c>
      <c r="I460" s="26">
        <f>IFERROR(IF($B460&lt;&gt;"",($I459+$E$2+$J460)*(1-'[1]asv | data'!$F$26/12),0),"")</f>
        <v>0</v>
      </c>
      <c r="J460" s="27">
        <f>IFERROR(IF($B460&lt;&gt;"",$I459*(1+'[1]asv | data'!$B$32/12)-$I459,0),"")</f>
        <v>0</v>
      </c>
      <c r="K460" s="27">
        <f>IFERROR(IF($B460&lt;&gt;"",($I459+$E$2+$J460)-($I459+$E$2+$J460)*(1-'[1]asv | data'!$F$26/12),0),"")</f>
        <v>0</v>
      </c>
      <c r="L460" s="26">
        <f>IFERROR(IF($B460&lt;&gt;"",($L459+$E$2+$M460)*(1-'[1]asv | data'!$F$26/12),0),"")</f>
        <v>0</v>
      </c>
      <c r="M460" s="27">
        <f>IFERROR(IF($B460&lt;&gt;"",$L459*(1+'[1]asv | data'!$B$34/12)-$L459,0),"")</f>
        <v>0</v>
      </c>
      <c r="N460" s="27">
        <f>IFERROR(IF($B460&lt;&gt;"",($L459+$E$2+$M460)-($L459+$E$2+$M460)*(1-'[1]asv | data'!$F$26/12),0),"")</f>
        <v>0</v>
      </c>
      <c r="O460" s="26" t="str">
        <f>IFERROR(IF(B460&lt;&gt;"",IF(Q459&gt;=$I$2,+O459+P460,+O459+'[1]asv | data'!$F$21+P460),""),"")</f>
        <v/>
      </c>
      <c r="P460" s="27" t="str">
        <f>IFERROR(IF($B460&lt;&gt;"",IF(Q460&gt;=$I$2,O459*(1+'[1]asv | simul'!$B$18/12)-O459,$O459*(1+'[1]asv | simul'!$B$18/12)-$O459),""),"")</f>
        <v/>
      </c>
      <c r="Q460" s="27">
        <f>IFERROR(IF(Q459+'[1]asv | data'!$F$21&gt;=$I$2,$I$2,+Q459+'[1]asv | data'!$F$21),"")</f>
        <v>22950</v>
      </c>
    </row>
    <row r="461" spans="2:17" ht="21" customHeight="1" x14ac:dyDescent="0.35">
      <c r="B461" s="36"/>
      <c r="C461" s="26">
        <f>IFERROR(IF($B461&lt;&gt;"",($C460+$E$2+$D461)*(1-'[1]asv | data'!$F$26/12),0),"")</f>
        <v>0</v>
      </c>
      <c r="D461" s="27">
        <f>IFERROR(IF($B461&lt;&gt;"",$C460*(1+'[1]asv | data'!$F$22/12)-$C460,0),"")</f>
        <v>0</v>
      </c>
      <c r="E461" s="27">
        <f>IFERROR(IF($B461&lt;&gt;"",($C460+$E$2+$D461)-($C460+$E$2+$D461)*(1-'[1]asv | data'!$F$26/12),0),"")</f>
        <v>0</v>
      </c>
      <c r="F461" s="26">
        <f>IFERROR(IF($B461&lt;&gt;"",($F460+$E$2+$G461)*(1-'[1]asv | data'!$F$26/12),0),"")</f>
        <v>0</v>
      </c>
      <c r="G461" s="27">
        <f>IFERROR(IF($B461&lt;&gt;"",$F460*(1+'[1]asv | data'!$B$30/12)-$F460,0),"")</f>
        <v>0</v>
      </c>
      <c r="H461" s="27">
        <f>IFERROR(IF($B461&lt;&gt;"",($F460+$E$2+$G461)-($F460+$E$2+$G461)*(1-'[1]asv | data'!$F$26/12),0),"")</f>
        <v>0</v>
      </c>
      <c r="I461" s="26">
        <f>IFERROR(IF($B461&lt;&gt;"",($I460+$E$2+$J461)*(1-'[1]asv | data'!$F$26/12),0),"")</f>
        <v>0</v>
      </c>
      <c r="J461" s="27">
        <f>IFERROR(IF($B461&lt;&gt;"",$I460*(1+'[1]asv | data'!$B$32/12)-$I460,0),"")</f>
        <v>0</v>
      </c>
      <c r="K461" s="27">
        <f>IFERROR(IF($B461&lt;&gt;"",($I460+$E$2+$J461)-($I460+$E$2+$J461)*(1-'[1]asv | data'!$F$26/12),0),"")</f>
        <v>0</v>
      </c>
      <c r="L461" s="26">
        <f>IFERROR(IF($B461&lt;&gt;"",($L460+$E$2+$M461)*(1-'[1]asv | data'!$F$26/12),0),"")</f>
        <v>0</v>
      </c>
      <c r="M461" s="27">
        <f>IFERROR(IF($B461&lt;&gt;"",$L460*(1+'[1]asv | data'!$B$34/12)-$L460,0),"")</f>
        <v>0</v>
      </c>
      <c r="N461" s="27">
        <f>IFERROR(IF($B461&lt;&gt;"",($L460+$E$2+$M461)-($L460+$E$2+$M461)*(1-'[1]asv | data'!$F$26/12),0),"")</f>
        <v>0</v>
      </c>
      <c r="O461" s="26" t="str">
        <f>IFERROR(IF(B461&lt;&gt;"",IF(Q460&gt;=$I$2,+O460+P461,+O460+'[1]asv | data'!$F$21+P461),""),"")</f>
        <v/>
      </c>
      <c r="P461" s="27" t="str">
        <f>IFERROR(IF($B461&lt;&gt;"",IF(Q461&gt;=$I$2,O460*(1+'[1]asv | simul'!$B$18/12)-O460,$O460*(1+'[1]asv | simul'!$B$18/12)-$O460),""),"")</f>
        <v/>
      </c>
      <c r="Q461" s="27">
        <f>IFERROR(IF(Q460+'[1]asv | data'!$F$21&gt;=$I$2,$I$2,+Q460+'[1]asv | data'!$F$21),"")</f>
        <v>22950</v>
      </c>
    </row>
    <row r="462" spans="2:17" ht="21" customHeight="1" x14ac:dyDescent="0.35">
      <c r="B462" s="36"/>
      <c r="C462" s="26">
        <f>IFERROR(IF($B462&lt;&gt;"",($C461+$E$2+$D462)*(1-'[1]asv | data'!$F$26/12),0),"")</f>
        <v>0</v>
      </c>
      <c r="D462" s="27">
        <f>IFERROR(IF($B462&lt;&gt;"",$C461*(1+'[1]asv | data'!$F$22/12)-$C461,0),"")</f>
        <v>0</v>
      </c>
      <c r="E462" s="27">
        <f>IFERROR(IF($B462&lt;&gt;"",($C461+$E$2+$D462)-($C461+$E$2+$D462)*(1-'[1]asv | data'!$F$26/12),0),"")</f>
        <v>0</v>
      </c>
      <c r="F462" s="26">
        <f>IFERROR(IF($B462&lt;&gt;"",($F461+$E$2+$G462)*(1-'[1]asv | data'!$F$26/12),0),"")</f>
        <v>0</v>
      </c>
      <c r="G462" s="27">
        <f>IFERROR(IF($B462&lt;&gt;"",$F461*(1+'[1]asv | data'!$B$30/12)-$F461,0),"")</f>
        <v>0</v>
      </c>
      <c r="H462" s="27">
        <f>IFERROR(IF($B462&lt;&gt;"",($F461+$E$2+$G462)-($F461+$E$2+$G462)*(1-'[1]asv | data'!$F$26/12),0),"")</f>
        <v>0</v>
      </c>
      <c r="I462" s="26">
        <f>IFERROR(IF($B462&lt;&gt;"",($I461+$E$2+$J462)*(1-'[1]asv | data'!$F$26/12),0),"")</f>
        <v>0</v>
      </c>
      <c r="J462" s="27">
        <f>IFERROR(IF($B462&lt;&gt;"",$I461*(1+'[1]asv | data'!$B$32/12)-$I461,0),"")</f>
        <v>0</v>
      </c>
      <c r="K462" s="27">
        <f>IFERROR(IF($B462&lt;&gt;"",($I461+$E$2+$J462)-($I461+$E$2+$J462)*(1-'[1]asv | data'!$F$26/12),0),"")</f>
        <v>0</v>
      </c>
      <c r="L462" s="26">
        <f>IFERROR(IF($B462&lt;&gt;"",($L461+$E$2+$M462)*(1-'[1]asv | data'!$F$26/12),0),"")</f>
        <v>0</v>
      </c>
      <c r="M462" s="27">
        <f>IFERROR(IF($B462&lt;&gt;"",$L461*(1+'[1]asv | data'!$B$34/12)-$L461,0),"")</f>
        <v>0</v>
      </c>
      <c r="N462" s="27">
        <f>IFERROR(IF($B462&lt;&gt;"",($L461+$E$2+$M462)-($L461+$E$2+$M462)*(1-'[1]asv | data'!$F$26/12),0),"")</f>
        <v>0</v>
      </c>
      <c r="O462" s="26" t="str">
        <f>IFERROR(IF(B462&lt;&gt;"",IF(Q461&gt;=$I$2,+O461+P462,+O461+'[1]asv | data'!$F$21+P462),""),"")</f>
        <v/>
      </c>
      <c r="P462" s="27" t="str">
        <f>IFERROR(IF($B462&lt;&gt;"",IF(Q462&gt;=$I$2,O461*(1+'[1]asv | simul'!$B$18/12)-O461,$O461*(1+'[1]asv | simul'!$B$18/12)-$O461),""),"")</f>
        <v/>
      </c>
      <c r="Q462" s="27">
        <f>IFERROR(IF(Q461+'[1]asv | data'!$F$21&gt;=$I$2,$I$2,+Q461+'[1]asv | data'!$F$21),"")</f>
        <v>22950</v>
      </c>
    </row>
    <row r="463" spans="2:17" ht="21" customHeight="1" x14ac:dyDescent="0.35">
      <c r="B463" s="36"/>
      <c r="C463" s="26">
        <f>IFERROR(IF($B463&lt;&gt;"",($C462+$E$2+$D463)*(1-'[1]asv | data'!$F$26/12),0),"")</f>
        <v>0</v>
      </c>
      <c r="D463" s="27">
        <f>IFERROR(IF($B463&lt;&gt;"",$C462*(1+'[1]asv | data'!$F$22/12)-$C462,0),"")</f>
        <v>0</v>
      </c>
      <c r="E463" s="27">
        <f>IFERROR(IF($B463&lt;&gt;"",($C462+$E$2+$D463)-($C462+$E$2+$D463)*(1-'[1]asv | data'!$F$26/12),0),"")</f>
        <v>0</v>
      </c>
      <c r="F463" s="26">
        <f>IFERROR(IF($B463&lt;&gt;"",($F462+$E$2+$G463)*(1-'[1]asv | data'!$F$26/12),0),"")</f>
        <v>0</v>
      </c>
      <c r="G463" s="27">
        <f>IFERROR(IF($B463&lt;&gt;"",$F462*(1+'[1]asv | data'!$B$30/12)-$F462,0),"")</f>
        <v>0</v>
      </c>
      <c r="H463" s="27">
        <f>IFERROR(IF($B463&lt;&gt;"",($F462+$E$2+$G463)-($F462+$E$2+$G463)*(1-'[1]asv | data'!$F$26/12),0),"")</f>
        <v>0</v>
      </c>
      <c r="I463" s="26">
        <f>IFERROR(IF($B463&lt;&gt;"",($I462+$E$2+$J463)*(1-'[1]asv | data'!$F$26/12),0),"")</f>
        <v>0</v>
      </c>
      <c r="J463" s="27">
        <f>IFERROR(IF($B463&lt;&gt;"",$I462*(1+'[1]asv | data'!$B$32/12)-$I462,0),"")</f>
        <v>0</v>
      </c>
      <c r="K463" s="27">
        <f>IFERROR(IF($B463&lt;&gt;"",($I462+$E$2+$J463)-($I462+$E$2+$J463)*(1-'[1]asv | data'!$F$26/12),0),"")</f>
        <v>0</v>
      </c>
      <c r="L463" s="26">
        <f>IFERROR(IF($B463&lt;&gt;"",($L462+$E$2+$M463)*(1-'[1]asv | data'!$F$26/12),0),"")</f>
        <v>0</v>
      </c>
      <c r="M463" s="27">
        <f>IFERROR(IF($B463&lt;&gt;"",$L462*(1+'[1]asv | data'!$B$34/12)-$L462,0),"")</f>
        <v>0</v>
      </c>
      <c r="N463" s="27">
        <f>IFERROR(IF($B463&lt;&gt;"",($L462+$E$2+$M463)-($L462+$E$2+$M463)*(1-'[1]asv | data'!$F$26/12),0),"")</f>
        <v>0</v>
      </c>
      <c r="O463" s="26" t="str">
        <f>IFERROR(IF(B463&lt;&gt;"",IF(Q462&gt;=$I$2,+O462+P463,+O462+'[1]asv | data'!$F$21+P463),""),"")</f>
        <v/>
      </c>
      <c r="P463" s="27" t="str">
        <f>IFERROR(IF($B463&lt;&gt;"",IF(Q463&gt;=$I$2,O462*(1+'[1]asv | simul'!$B$18/12)-O462,$O462*(1+'[1]asv | simul'!$B$18/12)-$O462),""),"")</f>
        <v/>
      </c>
      <c r="Q463" s="27">
        <f>IFERROR(IF(Q462+'[1]asv | data'!$F$21&gt;=$I$2,$I$2,+Q462+'[1]asv | data'!$F$21),"")</f>
        <v>22950</v>
      </c>
    </row>
    <row r="464" spans="2:17" ht="21" customHeight="1" x14ac:dyDescent="0.35">
      <c r="B464" s="36"/>
      <c r="C464" s="26">
        <f>IFERROR(IF($B464&lt;&gt;"",($C463+$E$2+$D464)*(1-'[1]asv | data'!$F$26/12),0),"")</f>
        <v>0</v>
      </c>
      <c r="D464" s="27">
        <f>IFERROR(IF($B464&lt;&gt;"",$C463*(1+'[1]asv | data'!$F$22/12)-$C463,0),"")</f>
        <v>0</v>
      </c>
      <c r="E464" s="27">
        <f>IFERROR(IF($B464&lt;&gt;"",($C463+$E$2+$D464)-($C463+$E$2+$D464)*(1-'[1]asv | data'!$F$26/12),0),"")</f>
        <v>0</v>
      </c>
      <c r="F464" s="26">
        <f>IFERROR(IF($B464&lt;&gt;"",($F463+$E$2+$G464)*(1-'[1]asv | data'!$F$26/12),0),"")</f>
        <v>0</v>
      </c>
      <c r="G464" s="27">
        <f>IFERROR(IF($B464&lt;&gt;"",$F463*(1+'[1]asv | data'!$B$30/12)-$F463,0),"")</f>
        <v>0</v>
      </c>
      <c r="H464" s="27">
        <f>IFERROR(IF($B464&lt;&gt;"",($F463+$E$2+$G464)-($F463+$E$2+$G464)*(1-'[1]asv | data'!$F$26/12),0),"")</f>
        <v>0</v>
      </c>
      <c r="I464" s="26">
        <f>IFERROR(IF($B464&lt;&gt;"",($I463+$E$2+$J464)*(1-'[1]asv | data'!$F$26/12),0),"")</f>
        <v>0</v>
      </c>
      <c r="J464" s="27">
        <f>IFERROR(IF($B464&lt;&gt;"",$I463*(1+'[1]asv | data'!$B$32/12)-$I463,0),"")</f>
        <v>0</v>
      </c>
      <c r="K464" s="27">
        <f>IFERROR(IF($B464&lt;&gt;"",($I463+$E$2+$J464)-($I463+$E$2+$J464)*(1-'[1]asv | data'!$F$26/12),0),"")</f>
        <v>0</v>
      </c>
      <c r="L464" s="26">
        <f>IFERROR(IF($B464&lt;&gt;"",($L463+$E$2+$M464)*(1-'[1]asv | data'!$F$26/12),0),"")</f>
        <v>0</v>
      </c>
      <c r="M464" s="27">
        <f>IFERROR(IF($B464&lt;&gt;"",$L463*(1+'[1]asv | data'!$B$34/12)-$L463,0),"")</f>
        <v>0</v>
      </c>
      <c r="N464" s="27">
        <f>IFERROR(IF($B464&lt;&gt;"",($L463+$E$2+$M464)-($L463+$E$2+$M464)*(1-'[1]asv | data'!$F$26/12),0),"")</f>
        <v>0</v>
      </c>
      <c r="O464" s="26" t="str">
        <f>IFERROR(IF(B464&lt;&gt;"",IF(Q463&gt;=$I$2,+O463+P464,+O463+'[1]asv | data'!$F$21+P464),""),"")</f>
        <v/>
      </c>
      <c r="P464" s="27" t="str">
        <f>IFERROR(IF($B464&lt;&gt;"",IF(Q464&gt;=$I$2,O463*(1+'[1]asv | simul'!$B$18/12)-O463,$O463*(1+'[1]asv | simul'!$B$18/12)-$O463),""),"")</f>
        <v/>
      </c>
      <c r="Q464" s="27">
        <f>IFERROR(IF(Q463+'[1]asv | data'!$F$21&gt;=$I$2,$I$2,+Q463+'[1]asv | data'!$F$21),"")</f>
        <v>22950</v>
      </c>
    </row>
    <row r="465" spans="2:17" ht="21" customHeight="1" x14ac:dyDescent="0.35">
      <c r="B465" s="36"/>
      <c r="C465" s="26">
        <f>IFERROR(IF($B465&lt;&gt;"",($C464+$E$2+$D465)*(1-'[1]asv | data'!$F$26/12),0),"")</f>
        <v>0</v>
      </c>
      <c r="D465" s="27">
        <f>IFERROR(IF($B465&lt;&gt;"",$C464*(1+'[1]asv | data'!$F$22/12)-$C464,0),"")</f>
        <v>0</v>
      </c>
      <c r="E465" s="27">
        <f>IFERROR(IF($B465&lt;&gt;"",($C464+$E$2+$D465)-($C464+$E$2+$D465)*(1-'[1]asv | data'!$F$26/12),0),"")</f>
        <v>0</v>
      </c>
      <c r="F465" s="26">
        <f>IFERROR(IF($B465&lt;&gt;"",($F464+$E$2+$G465)*(1-'[1]asv | data'!$F$26/12),0),"")</f>
        <v>0</v>
      </c>
      <c r="G465" s="27">
        <f>IFERROR(IF($B465&lt;&gt;"",$F464*(1+'[1]asv | data'!$B$30/12)-$F464,0),"")</f>
        <v>0</v>
      </c>
      <c r="H465" s="27">
        <f>IFERROR(IF($B465&lt;&gt;"",($F464+$E$2+$G465)-($F464+$E$2+$G465)*(1-'[1]asv | data'!$F$26/12),0),"")</f>
        <v>0</v>
      </c>
      <c r="I465" s="26">
        <f>IFERROR(IF($B465&lt;&gt;"",($I464+$E$2+$J465)*(1-'[1]asv | data'!$F$26/12),0),"")</f>
        <v>0</v>
      </c>
      <c r="J465" s="27">
        <f>IFERROR(IF($B465&lt;&gt;"",$I464*(1+'[1]asv | data'!$B$32/12)-$I464,0),"")</f>
        <v>0</v>
      </c>
      <c r="K465" s="27">
        <f>IFERROR(IF($B465&lt;&gt;"",($I464+$E$2+$J465)-($I464+$E$2+$J465)*(1-'[1]asv | data'!$F$26/12),0),"")</f>
        <v>0</v>
      </c>
      <c r="L465" s="26">
        <f>IFERROR(IF($B465&lt;&gt;"",($L464+$E$2+$M465)*(1-'[1]asv | data'!$F$26/12),0),"")</f>
        <v>0</v>
      </c>
      <c r="M465" s="27">
        <f>IFERROR(IF($B465&lt;&gt;"",$L464*(1+'[1]asv | data'!$B$34/12)-$L464,0),"")</f>
        <v>0</v>
      </c>
      <c r="N465" s="27">
        <f>IFERROR(IF($B465&lt;&gt;"",($L464+$E$2+$M465)-($L464+$E$2+$M465)*(1-'[1]asv | data'!$F$26/12),0),"")</f>
        <v>0</v>
      </c>
      <c r="O465" s="26" t="str">
        <f>IFERROR(IF(B465&lt;&gt;"",IF(Q464&gt;=$I$2,+O464+P465,+O464+'[1]asv | data'!$F$21+P465),""),"")</f>
        <v/>
      </c>
      <c r="P465" s="27" t="str">
        <f>IFERROR(IF($B465&lt;&gt;"",IF(Q465&gt;=$I$2,O464*(1+'[1]asv | simul'!$B$18/12)-O464,$O464*(1+'[1]asv | simul'!$B$18/12)-$O464),""),"")</f>
        <v/>
      </c>
      <c r="Q465" s="27">
        <f>IFERROR(IF(Q464+'[1]asv | data'!$F$21&gt;=$I$2,$I$2,+Q464+'[1]asv | data'!$F$21),"")</f>
        <v>22950</v>
      </c>
    </row>
    <row r="466" spans="2:17" ht="21" customHeight="1" x14ac:dyDescent="0.35">
      <c r="B466" s="36"/>
      <c r="C466" s="26">
        <f>IFERROR(IF($B466&lt;&gt;"",($C465+$E$2+$D466)*(1-'[1]asv | data'!$F$26/12),0),"")</f>
        <v>0</v>
      </c>
      <c r="D466" s="27">
        <f>IFERROR(IF($B466&lt;&gt;"",$C465*(1+'[1]asv | data'!$F$22/12)-$C465,0),"")</f>
        <v>0</v>
      </c>
      <c r="E466" s="27">
        <f>IFERROR(IF($B466&lt;&gt;"",($C465+$E$2+$D466)-($C465+$E$2+$D466)*(1-'[1]asv | data'!$F$26/12),0),"")</f>
        <v>0</v>
      </c>
      <c r="F466" s="26">
        <f>IFERROR(IF($B466&lt;&gt;"",($F465+$E$2+$G466)*(1-'[1]asv | data'!$F$26/12),0),"")</f>
        <v>0</v>
      </c>
      <c r="G466" s="27">
        <f>IFERROR(IF($B466&lt;&gt;"",$F465*(1+'[1]asv | data'!$B$30/12)-$F465,0),"")</f>
        <v>0</v>
      </c>
      <c r="H466" s="27">
        <f>IFERROR(IF($B466&lt;&gt;"",($F465+$E$2+$G466)-($F465+$E$2+$G466)*(1-'[1]asv | data'!$F$26/12),0),"")</f>
        <v>0</v>
      </c>
      <c r="I466" s="26">
        <f>IFERROR(IF($B466&lt;&gt;"",($I465+$E$2+$J466)*(1-'[1]asv | data'!$F$26/12),0),"")</f>
        <v>0</v>
      </c>
      <c r="J466" s="27">
        <f>IFERROR(IF($B466&lt;&gt;"",$I465*(1+'[1]asv | data'!$B$32/12)-$I465,0),"")</f>
        <v>0</v>
      </c>
      <c r="K466" s="27">
        <f>IFERROR(IF($B466&lt;&gt;"",($I465+$E$2+$J466)-($I465+$E$2+$J466)*(1-'[1]asv | data'!$F$26/12),0),"")</f>
        <v>0</v>
      </c>
      <c r="L466" s="26">
        <f>IFERROR(IF($B466&lt;&gt;"",($L465+$E$2+$M466)*(1-'[1]asv | data'!$F$26/12),0),"")</f>
        <v>0</v>
      </c>
      <c r="M466" s="27">
        <f>IFERROR(IF($B466&lt;&gt;"",$L465*(1+'[1]asv | data'!$B$34/12)-$L465,0),"")</f>
        <v>0</v>
      </c>
      <c r="N466" s="27">
        <f>IFERROR(IF($B466&lt;&gt;"",($L465+$E$2+$M466)-($L465+$E$2+$M466)*(1-'[1]asv | data'!$F$26/12),0),"")</f>
        <v>0</v>
      </c>
      <c r="O466" s="26" t="str">
        <f>IFERROR(IF(B466&lt;&gt;"",IF(Q465&gt;=$I$2,+O465+P466,+O465+'[1]asv | data'!$F$21+P466),""),"")</f>
        <v/>
      </c>
      <c r="P466" s="27" t="str">
        <f>IFERROR(IF($B466&lt;&gt;"",IF(Q466&gt;=$I$2,O465*(1+'[1]asv | simul'!$B$18/12)-O465,$O465*(1+'[1]asv | simul'!$B$18/12)-$O465),""),"")</f>
        <v/>
      </c>
      <c r="Q466" s="27">
        <f>IFERROR(IF(Q465+'[1]asv | data'!$F$21&gt;=$I$2,$I$2,+Q465+'[1]asv | data'!$F$21),"")</f>
        <v>22950</v>
      </c>
    </row>
    <row r="467" spans="2:17" ht="21" customHeight="1" x14ac:dyDescent="0.35">
      <c r="B467" s="36"/>
      <c r="C467" s="26">
        <f>IFERROR(IF($B467&lt;&gt;"",($C466+$E$2+$D467)*(1-'[1]asv | data'!$F$26/12),0),"")</f>
        <v>0</v>
      </c>
      <c r="D467" s="27">
        <f>IFERROR(IF($B467&lt;&gt;"",$C466*(1+'[1]asv | data'!$F$22/12)-$C466,0),"")</f>
        <v>0</v>
      </c>
      <c r="E467" s="27">
        <f>IFERROR(IF($B467&lt;&gt;"",($C466+$E$2+$D467)-($C466+$E$2+$D467)*(1-'[1]asv | data'!$F$26/12),0),"")</f>
        <v>0</v>
      </c>
      <c r="F467" s="26">
        <f>IFERROR(IF($B467&lt;&gt;"",($F466+$E$2+$G467)*(1-'[1]asv | data'!$F$26/12),0),"")</f>
        <v>0</v>
      </c>
      <c r="G467" s="27">
        <f>IFERROR(IF($B467&lt;&gt;"",$F466*(1+'[1]asv | data'!$B$30/12)-$F466,0),"")</f>
        <v>0</v>
      </c>
      <c r="H467" s="27">
        <f>IFERROR(IF($B467&lt;&gt;"",($F466+$E$2+$G467)-($F466+$E$2+$G467)*(1-'[1]asv | data'!$F$26/12),0),"")</f>
        <v>0</v>
      </c>
      <c r="I467" s="26">
        <f>IFERROR(IF($B467&lt;&gt;"",($I466+$E$2+$J467)*(1-'[1]asv | data'!$F$26/12),0),"")</f>
        <v>0</v>
      </c>
      <c r="J467" s="27">
        <f>IFERROR(IF($B467&lt;&gt;"",$I466*(1+'[1]asv | data'!$B$32/12)-$I466,0),"")</f>
        <v>0</v>
      </c>
      <c r="K467" s="27">
        <f>IFERROR(IF($B467&lt;&gt;"",($I466+$E$2+$J467)-($I466+$E$2+$J467)*(1-'[1]asv | data'!$F$26/12),0),"")</f>
        <v>0</v>
      </c>
      <c r="L467" s="26">
        <f>IFERROR(IF($B467&lt;&gt;"",($L466+$E$2+$M467)*(1-'[1]asv | data'!$F$26/12),0),"")</f>
        <v>0</v>
      </c>
      <c r="M467" s="27">
        <f>IFERROR(IF($B467&lt;&gt;"",$L466*(1+'[1]asv | data'!$B$34/12)-$L466,0),"")</f>
        <v>0</v>
      </c>
      <c r="N467" s="27">
        <f>IFERROR(IF($B467&lt;&gt;"",($L466+$E$2+$M467)-($L466+$E$2+$M467)*(1-'[1]asv | data'!$F$26/12),0),"")</f>
        <v>0</v>
      </c>
      <c r="O467" s="26" t="str">
        <f>IFERROR(IF(B467&lt;&gt;"",IF(Q466&gt;=$I$2,+O466+P467,+O466+'[1]asv | data'!$F$21+P467),""),"")</f>
        <v/>
      </c>
      <c r="P467" s="27" t="str">
        <f>IFERROR(IF($B467&lt;&gt;"",IF(Q467&gt;=$I$2,O466*(1+'[1]asv | simul'!$B$18/12)-O466,$O466*(1+'[1]asv | simul'!$B$18/12)-$O466),""),"")</f>
        <v/>
      </c>
      <c r="Q467" s="27">
        <f>IFERROR(IF(Q466+'[1]asv | data'!$F$21&gt;=$I$2,$I$2,+Q466+'[1]asv | data'!$F$21),"")</f>
        <v>22950</v>
      </c>
    </row>
    <row r="468" spans="2:17" ht="21" customHeight="1" x14ac:dyDescent="0.35">
      <c r="B468" s="36"/>
      <c r="C468" s="26">
        <f>IFERROR(IF($B468&lt;&gt;"",($C467+$E$2+$D468)*(1-'[1]asv | data'!$F$26/12),0),"")</f>
        <v>0</v>
      </c>
      <c r="D468" s="27">
        <f>IFERROR(IF($B468&lt;&gt;"",$C467*(1+'[1]asv | data'!$F$22/12)-$C467,0),"")</f>
        <v>0</v>
      </c>
      <c r="E468" s="27">
        <f>IFERROR(IF($B468&lt;&gt;"",($C467+$E$2+$D468)-($C467+$E$2+$D468)*(1-'[1]asv | data'!$F$26/12),0),"")</f>
        <v>0</v>
      </c>
      <c r="F468" s="26">
        <f>IFERROR(IF($B468&lt;&gt;"",($F467+$E$2+$G468)*(1-'[1]asv | data'!$F$26/12),0),"")</f>
        <v>0</v>
      </c>
      <c r="G468" s="27">
        <f>IFERROR(IF($B468&lt;&gt;"",$F467*(1+'[1]asv | data'!$B$30/12)-$F467,0),"")</f>
        <v>0</v>
      </c>
      <c r="H468" s="27">
        <f>IFERROR(IF($B468&lt;&gt;"",($F467+$E$2+$G468)-($F467+$E$2+$G468)*(1-'[1]asv | data'!$F$26/12),0),"")</f>
        <v>0</v>
      </c>
      <c r="I468" s="26">
        <f>IFERROR(IF($B468&lt;&gt;"",($I467+$E$2+$J468)*(1-'[1]asv | data'!$F$26/12),0),"")</f>
        <v>0</v>
      </c>
      <c r="J468" s="27">
        <f>IFERROR(IF($B468&lt;&gt;"",$I467*(1+'[1]asv | data'!$B$32/12)-$I467,0),"")</f>
        <v>0</v>
      </c>
      <c r="K468" s="27">
        <f>IFERROR(IF($B468&lt;&gt;"",($I467+$E$2+$J468)-($I467+$E$2+$J468)*(1-'[1]asv | data'!$F$26/12),0),"")</f>
        <v>0</v>
      </c>
      <c r="L468" s="26">
        <f>IFERROR(IF($B468&lt;&gt;"",($L467+$E$2+$M468)*(1-'[1]asv | data'!$F$26/12),0),"")</f>
        <v>0</v>
      </c>
      <c r="M468" s="27">
        <f>IFERROR(IF($B468&lt;&gt;"",$L467*(1+'[1]asv | data'!$B$34/12)-$L467,0),"")</f>
        <v>0</v>
      </c>
      <c r="N468" s="27">
        <f>IFERROR(IF($B468&lt;&gt;"",($L467+$E$2+$M468)-($L467+$E$2+$M468)*(1-'[1]asv | data'!$F$26/12),0),"")</f>
        <v>0</v>
      </c>
      <c r="O468" s="26" t="str">
        <f>IFERROR(IF(B468&lt;&gt;"",IF(Q467&gt;=$I$2,+O467+P468,+O467+'[1]asv | data'!$F$21+P468),""),"")</f>
        <v/>
      </c>
      <c r="P468" s="27" t="str">
        <f>IFERROR(IF($B468&lt;&gt;"",IF(Q468&gt;=$I$2,O467*(1+'[1]asv | simul'!$B$18/12)-O467,$O467*(1+'[1]asv | simul'!$B$18/12)-$O467),""),"")</f>
        <v/>
      </c>
      <c r="Q468" s="27">
        <f>IFERROR(IF(Q467+'[1]asv | data'!$F$21&gt;=$I$2,$I$2,+Q467+'[1]asv | data'!$F$21),"")</f>
        <v>22950</v>
      </c>
    </row>
    <row r="469" spans="2:17" ht="21" customHeight="1" x14ac:dyDescent="0.35">
      <c r="B469" s="36"/>
      <c r="C469" s="26">
        <f>IFERROR(IF($B469&lt;&gt;"",($C468+$E$2+$D469)*(1-'[1]asv | data'!$F$26/12),0),"")</f>
        <v>0</v>
      </c>
      <c r="D469" s="27">
        <f>IFERROR(IF($B469&lt;&gt;"",$C468*(1+'[1]asv | data'!$F$22/12)-$C468,0),"")</f>
        <v>0</v>
      </c>
      <c r="E469" s="27">
        <f>IFERROR(IF($B469&lt;&gt;"",($C468+$E$2+$D469)-($C468+$E$2+$D469)*(1-'[1]asv | data'!$F$26/12),0),"")</f>
        <v>0</v>
      </c>
      <c r="F469" s="26">
        <f>IFERROR(IF($B469&lt;&gt;"",($F468+$E$2+$G469)*(1-'[1]asv | data'!$F$26/12),0),"")</f>
        <v>0</v>
      </c>
      <c r="G469" s="27">
        <f>IFERROR(IF($B469&lt;&gt;"",$F468*(1+'[1]asv | data'!$B$30/12)-$F468,0),"")</f>
        <v>0</v>
      </c>
      <c r="H469" s="27">
        <f>IFERROR(IF($B469&lt;&gt;"",($F468+$E$2+$G469)-($F468+$E$2+$G469)*(1-'[1]asv | data'!$F$26/12),0),"")</f>
        <v>0</v>
      </c>
      <c r="I469" s="26">
        <f>IFERROR(IF($B469&lt;&gt;"",($I468+$E$2+$J469)*(1-'[1]asv | data'!$F$26/12),0),"")</f>
        <v>0</v>
      </c>
      <c r="J469" s="27">
        <f>IFERROR(IF($B469&lt;&gt;"",$I468*(1+'[1]asv | data'!$B$32/12)-$I468,0),"")</f>
        <v>0</v>
      </c>
      <c r="K469" s="27">
        <f>IFERROR(IF($B469&lt;&gt;"",($I468+$E$2+$J469)-($I468+$E$2+$J469)*(1-'[1]asv | data'!$F$26/12),0),"")</f>
        <v>0</v>
      </c>
      <c r="L469" s="26">
        <f>IFERROR(IF($B469&lt;&gt;"",($L468+$E$2+$M469)*(1-'[1]asv | data'!$F$26/12),0),"")</f>
        <v>0</v>
      </c>
      <c r="M469" s="27">
        <f>IFERROR(IF($B469&lt;&gt;"",$L468*(1+'[1]asv | data'!$B$34/12)-$L468,0),"")</f>
        <v>0</v>
      </c>
      <c r="N469" s="27">
        <f>IFERROR(IF($B469&lt;&gt;"",($L468+$E$2+$M469)-($L468+$E$2+$M469)*(1-'[1]asv | data'!$F$26/12),0),"")</f>
        <v>0</v>
      </c>
      <c r="O469" s="26" t="str">
        <f>IFERROR(IF(B469&lt;&gt;"",IF(Q468&gt;=$I$2,+O468+P469,+O468+'[1]asv | data'!$F$21+P469),""),"")</f>
        <v/>
      </c>
      <c r="P469" s="27" t="str">
        <f>IFERROR(IF($B469&lt;&gt;"",IF(Q469&gt;=$I$2,O468*(1+'[1]asv | simul'!$B$18/12)-O468,$O468*(1+'[1]asv | simul'!$B$18/12)-$O468),""),"")</f>
        <v/>
      </c>
      <c r="Q469" s="27">
        <f>IFERROR(IF(Q468+'[1]asv | data'!$F$21&gt;=$I$2,$I$2,+Q468+'[1]asv | data'!$F$21),"")</f>
        <v>22950</v>
      </c>
    </row>
    <row r="470" spans="2:17" ht="21" customHeight="1" x14ac:dyDescent="0.35">
      <c r="B470" s="36"/>
      <c r="C470" s="26">
        <f>IFERROR(IF($B470&lt;&gt;"",($C469+$E$2+$D470)*(1-'[1]asv | data'!$F$26/12),0),"")</f>
        <v>0</v>
      </c>
      <c r="D470" s="27">
        <f>IFERROR(IF($B470&lt;&gt;"",$C469*(1+'[1]asv | data'!$F$22/12)-$C469,0),"")</f>
        <v>0</v>
      </c>
      <c r="E470" s="27">
        <f>IFERROR(IF($B470&lt;&gt;"",($C469+$E$2+$D470)-($C469+$E$2+$D470)*(1-'[1]asv | data'!$F$26/12),0),"")</f>
        <v>0</v>
      </c>
      <c r="F470" s="26">
        <f>IFERROR(IF($B470&lt;&gt;"",($F469+$E$2+$G470)*(1-'[1]asv | data'!$F$26/12),0),"")</f>
        <v>0</v>
      </c>
      <c r="G470" s="27">
        <f>IFERROR(IF($B470&lt;&gt;"",$F469*(1+'[1]asv | data'!$B$30/12)-$F469,0),"")</f>
        <v>0</v>
      </c>
      <c r="H470" s="27">
        <f>IFERROR(IF($B470&lt;&gt;"",($F469+$E$2+$G470)-($F469+$E$2+$G470)*(1-'[1]asv | data'!$F$26/12),0),"")</f>
        <v>0</v>
      </c>
      <c r="I470" s="26">
        <f>IFERROR(IF($B470&lt;&gt;"",($I469+$E$2+$J470)*(1-'[1]asv | data'!$F$26/12),0),"")</f>
        <v>0</v>
      </c>
      <c r="J470" s="27">
        <f>IFERROR(IF($B470&lt;&gt;"",$I469*(1+'[1]asv | data'!$B$32/12)-$I469,0),"")</f>
        <v>0</v>
      </c>
      <c r="K470" s="27">
        <f>IFERROR(IF($B470&lt;&gt;"",($I469+$E$2+$J470)-($I469+$E$2+$J470)*(1-'[1]asv | data'!$F$26/12),0),"")</f>
        <v>0</v>
      </c>
      <c r="L470" s="26">
        <f>IFERROR(IF($B470&lt;&gt;"",($L469+$E$2+$M470)*(1-'[1]asv | data'!$F$26/12),0),"")</f>
        <v>0</v>
      </c>
      <c r="M470" s="27">
        <f>IFERROR(IF($B470&lt;&gt;"",$L469*(1+'[1]asv | data'!$B$34/12)-$L469,0),"")</f>
        <v>0</v>
      </c>
      <c r="N470" s="27">
        <f>IFERROR(IF($B470&lt;&gt;"",($L469+$E$2+$M470)-($L469+$E$2+$M470)*(1-'[1]asv | data'!$F$26/12),0),"")</f>
        <v>0</v>
      </c>
      <c r="O470" s="26" t="str">
        <f>IFERROR(IF(B470&lt;&gt;"",IF(Q469&gt;=$I$2,+O469+P470,+O469+'[1]asv | data'!$F$21+P470),""),"")</f>
        <v/>
      </c>
      <c r="P470" s="27" t="str">
        <f>IFERROR(IF($B470&lt;&gt;"",IF(Q470&gt;=$I$2,O469*(1+'[1]asv | simul'!$B$18/12)-O469,$O469*(1+'[1]asv | simul'!$B$18/12)-$O469),""),"")</f>
        <v/>
      </c>
      <c r="Q470" s="27">
        <f>IFERROR(IF(Q469+'[1]asv | data'!$F$21&gt;=$I$2,$I$2,+Q469+'[1]asv | data'!$F$21),"")</f>
        <v>22950</v>
      </c>
    </row>
    <row r="471" spans="2:17" ht="21" customHeight="1" x14ac:dyDescent="0.35">
      <c r="B471" s="36"/>
      <c r="C471" s="26">
        <f>IFERROR(IF($B471&lt;&gt;"",($C470+$E$2+$D471)*(1-'[1]asv | data'!$F$26/12),0),"")</f>
        <v>0</v>
      </c>
      <c r="D471" s="27">
        <f>IFERROR(IF($B471&lt;&gt;"",$C470*(1+'[1]asv | data'!$F$22/12)-$C470,0),"")</f>
        <v>0</v>
      </c>
      <c r="E471" s="27">
        <f>IFERROR(IF($B471&lt;&gt;"",($C470+$E$2+$D471)-($C470+$E$2+$D471)*(1-'[1]asv | data'!$F$26/12),0),"")</f>
        <v>0</v>
      </c>
      <c r="F471" s="26">
        <f>IFERROR(IF($B471&lt;&gt;"",($F470+$E$2+$G471)*(1-'[1]asv | data'!$F$26/12),0),"")</f>
        <v>0</v>
      </c>
      <c r="G471" s="27">
        <f>IFERROR(IF($B471&lt;&gt;"",$F470*(1+'[1]asv | data'!$B$30/12)-$F470,0),"")</f>
        <v>0</v>
      </c>
      <c r="H471" s="27">
        <f>IFERROR(IF($B471&lt;&gt;"",($F470+$E$2+$G471)-($F470+$E$2+$G471)*(1-'[1]asv | data'!$F$26/12),0),"")</f>
        <v>0</v>
      </c>
      <c r="I471" s="26">
        <f>IFERROR(IF($B471&lt;&gt;"",($I470+$E$2+$J471)*(1-'[1]asv | data'!$F$26/12),0),"")</f>
        <v>0</v>
      </c>
      <c r="J471" s="27">
        <f>IFERROR(IF($B471&lt;&gt;"",$I470*(1+'[1]asv | data'!$B$32/12)-$I470,0),"")</f>
        <v>0</v>
      </c>
      <c r="K471" s="27">
        <f>IFERROR(IF($B471&lt;&gt;"",($I470+$E$2+$J471)-($I470+$E$2+$J471)*(1-'[1]asv | data'!$F$26/12),0),"")</f>
        <v>0</v>
      </c>
      <c r="L471" s="26">
        <f>IFERROR(IF($B471&lt;&gt;"",($L470+$E$2+$M471)*(1-'[1]asv | data'!$F$26/12),0),"")</f>
        <v>0</v>
      </c>
      <c r="M471" s="27">
        <f>IFERROR(IF($B471&lt;&gt;"",$L470*(1+'[1]asv | data'!$B$34/12)-$L470,0),"")</f>
        <v>0</v>
      </c>
      <c r="N471" s="27">
        <f>IFERROR(IF($B471&lt;&gt;"",($L470+$E$2+$M471)-($L470+$E$2+$M471)*(1-'[1]asv | data'!$F$26/12),0),"")</f>
        <v>0</v>
      </c>
      <c r="O471" s="26" t="str">
        <f>IFERROR(IF(B471&lt;&gt;"",IF(Q470&gt;=$I$2,+O470+P471,+O470+'[1]asv | data'!$F$21+P471),""),"")</f>
        <v/>
      </c>
      <c r="P471" s="27" t="str">
        <f>IFERROR(IF($B471&lt;&gt;"",IF(Q471&gt;=$I$2,O470*(1+'[1]asv | simul'!$B$18/12)-O470,$O470*(1+'[1]asv | simul'!$B$18/12)-$O470),""),"")</f>
        <v/>
      </c>
      <c r="Q471" s="27">
        <f>IFERROR(IF(Q470+'[1]asv | data'!$F$21&gt;=$I$2,$I$2,+Q470+'[1]asv | data'!$F$21),"")</f>
        <v>22950</v>
      </c>
    </row>
    <row r="472" spans="2:17" ht="21" customHeight="1" x14ac:dyDescent="0.35">
      <c r="B472" s="36"/>
      <c r="C472" s="26">
        <f>IFERROR(IF($B472&lt;&gt;"",($C471+$E$2+$D472)*(1-'[1]asv | data'!$F$26/12),0),"")</f>
        <v>0</v>
      </c>
      <c r="D472" s="27">
        <f>IFERROR(IF($B472&lt;&gt;"",$C471*(1+'[1]asv | data'!$F$22/12)-$C471,0),"")</f>
        <v>0</v>
      </c>
      <c r="E472" s="27">
        <f>IFERROR(IF($B472&lt;&gt;"",($C471+$E$2+$D472)-($C471+$E$2+$D472)*(1-'[1]asv | data'!$F$26/12),0),"")</f>
        <v>0</v>
      </c>
      <c r="F472" s="26">
        <f>IFERROR(IF($B472&lt;&gt;"",($F471+$E$2+$G472)*(1-'[1]asv | data'!$F$26/12),0),"")</f>
        <v>0</v>
      </c>
      <c r="G472" s="27">
        <f>IFERROR(IF($B472&lt;&gt;"",$F471*(1+'[1]asv | data'!$B$30/12)-$F471,0),"")</f>
        <v>0</v>
      </c>
      <c r="H472" s="27">
        <f>IFERROR(IF($B472&lt;&gt;"",($F471+$E$2+$G472)-($F471+$E$2+$G472)*(1-'[1]asv | data'!$F$26/12),0),"")</f>
        <v>0</v>
      </c>
      <c r="I472" s="26">
        <f>IFERROR(IF($B472&lt;&gt;"",($I471+$E$2+$J472)*(1-'[1]asv | data'!$F$26/12),0),"")</f>
        <v>0</v>
      </c>
      <c r="J472" s="27">
        <f>IFERROR(IF($B472&lt;&gt;"",$I471*(1+'[1]asv | data'!$B$32/12)-$I471,0),"")</f>
        <v>0</v>
      </c>
      <c r="K472" s="27">
        <f>IFERROR(IF($B472&lt;&gt;"",($I471+$E$2+$J472)-($I471+$E$2+$J472)*(1-'[1]asv | data'!$F$26/12),0),"")</f>
        <v>0</v>
      </c>
      <c r="L472" s="26">
        <f>IFERROR(IF($B472&lt;&gt;"",($L471+$E$2+$M472)*(1-'[1]asv | data'!$F$26/12),0),"")</f>
        <v>0</v>
      </c>
      <c r="M472" s="27">
        <f>IFERROR(IF($B472&lt;&gt;"",$L471*(1+'[1]asv | data'!$B$34/12)-$L471,0),"")</f>
        <v>0</v>
      </c>
      <c r="N472" s="27">
        <f>IFERROR(IF($B472&lt;&gt;"",($L471+$E$2+$M472)-($L471+$E$2+$M472)*(1-'[1]asv | data'!$F$26/12),0),"")</f>
        <v>0</v>
      </c>
      <c r="O472" s="26" t="str">
        <f>IFERROR(IF(B472&lt;&gt;"",IF(Q471&gt;=$I$2,+O471+P472,+O471+'[1]asv | data'!$F$21+P472),""),"")</f>
        <v/>
      </c>
      <c r="P472" s="27" t="str">
        <f>IFERROR(IF($B472&lt;&gt;"",IF(Q472&gt;=$I$2,O471*(1+'[1]asv | simul'!$B$18/12)-O471,$O471*(1+'[1]asv | simul'!$B$18/12)-$O471),""),"")</f>
        <v/>
      </c>
      <c r="Q472" s="27">
        <f>IFERROR(IF(Q471+'[1]asv | data'!$F$21&gt;=$I$2,$I$2,+Q471+'[1]asv | data'!$F$21),"")</f>
        <v>22950</v>
      </c>
    </row>
    <row r="473" spans="2:17" ht="21" customHeight="1" x14ac:dyDescent="0.35">
      <c r="B473" s="36"/>
      <c r="C473" s="26">
        <f>IFERROR(IF($B473&lt;&gt;"",($C472+$E$2+$D473)*(1-'[1]asv | data'!$F$26/12),0),"")</f>
        <v>0</v>
      </c>
      <c r="D473" s="27">
        <f>IFERROR(IF($B473&lt;&gt;"",$C472*(1+'[1]asv | data'!$F$22/12)-$C472,0),"")</f>
        <v>0</v>
      </c>
      <c r="E473" s="27">
        <f>IFERROR(IF($B473&lt;&gt;"",($C472+$E$2+$D473)-($C472+$E$2+$D473)*(1-'[1]asv | data'!$F$26/12),0),"")</f>
        <v>0</v>
      </c>
      <c r="F473" s="26">
        <f>IFERROR(IF($B473&lt;&gt;"",($F472+$E$2+$G473)*(1-'[1]asv | data'!$F$26/12),0),"")</f>
        <v>0</v>
      </c>
      <c r="G473" s="27">
        <f>IFERROR(IF($B473&lt;&gt;"",$F472*(1+'[1]asv | data'!$B$30/12)-$F472,0),"")</f>
        <v>0</v>
      </c>
      <c r="H473" s="27">
        <f>IFERROR(IF($B473&lt;&gt;"",($F472+$E$2+$G473)-($F472+$E$2+$G473)*(1-'[1]asv | data'!$F$26/12),0),"")</f>
        <v>0</v>
      </c>
      <c r="I473" s="26">
        <f>IFERROR(IF($B473&lt;&gt;"",($I472+$E$2+$J473)*(1-'[1]asv | data'!$F$26/12),0),"")</f>
        <v>0</v>
      </c>
      <c r="J473" s="27">
        <f>IFERROR(IF($B473&lt;&gt;"",$I472*(1+'[1]asv | data'!$B$32/12)-$I472,0),"")</f>
        <v>0</v>
      </c>
      <c r="K473" s="27">
        <f>IFERROR(IF($B473&lt;&gt;"",($I472+$E$2+$J473)-($I472+$E$2+$J473)*(1-'[1]asv | data'!$F$26/12),0),"")</f>
        <v>0</v>
      </c>
      <c r="L473" s="26">
        <f>IFERROR(IF($B473&lt;&gt;"",($L472+$E$2+$M473)*(1-'[1]asv | data'!$F$26/12),0),"")</f>
        <v>0</v>
      </c>
      <c r="M473" s="27">
        <f>IFERROR(IF($B473&lt;&gt;"",$L472*(1+'[1]asv | data'!$B$34/12)-$L472,0),"")</f>
        <v>0</v>
      </c>
      <c r="N473" s="27">
        <f>IFERROR(IF($B473&lt;&gt;"",($L472+$E$2+$M473)-($L472+$E$2+$M473)*(1-'[1]asv | data'!$F$26/12),0),"")</f>
        <v>0</v>
      </c>
      <c r="O473" s="26" t="str">
        <f>IFERROR(IF(B473&lt;&gt;"",IF(Q472&gt;=$I$2,+O472+P473,+O472+'[1]asv | data'!$F$21+P473),""),"")</f>
        <v/>
      </c>
      <c r="P473" s="27" t="str">
        <f>IFERROR(IF($B473&lt;&gt;"",IF(Q473&gt;=$I$2,O472*(1+'[1]asv | simul'!$B$18/12)-O472,$O472*(1+'[1]asv | simul'!$B$18/12)-$O472),""),"")</f>
        <v/>
      </c>
      <c r="Q473" s="27">
        <f>IFERROR(IF(Q472+'[1]asv | data'!$F$21&gt;=$I$2,$I$2,+Q472+'[1]asv | data'!$F$21),"")</f>
        <v>22950</v>
      </c>
    </row>
    <row r="474" spans="2:17" ht="21" customHeight="1" x14ac:dyDescent="0.35">
      <c r="B474" s="36"/>
      <c r="C474" s="26">
        <f>IFERROR(IF($B474&lt;&gt;"",($C473+$E$2+$D474)*(1-'[1]asv | data'!$F$26/12),0),"")</f>
        <v>0</v>
      </c>
      <c r="D474" s="27">
        <f>IFERROR(IF($B474&lt;&gt;"",$C473*(1+'[1]asv | data'!$F$22/12)-$C473,0),"")</f>
        <v>0</v>
      </c>
      <c r="E474" s="27">
        <f>IFERROR(IF($B474&lt;&gt;"",($C473+$E$2+$D474)-($C473+$E$2+$D474)*(1-'[1]asv | data'!$F$26/12),0),"")</f>
        <v>0</v>
      </c>
      <c r="F474" s="26">
        <f>IFERROR(IF($B474&lt;&gt;"",($F473+$E$2+$G474)*(1-'[1]asv | data'!$F$26/12),0),"")</f>
        <v>0</v>
      </c>
      <c r="G474" s="27">
        <f>IFERROR(IF($B474&lt;&gt;"",$F473*(1+'[1]asv | data'!$B$30/12)-$F473,0),"")</f>
        <v>0</v>
      </c>
      <c r="H474" s="27">
        <f>IFERROR(IF($B474&lt;&gt;"",($F473+$E$2+$G474)-($F473+$E$2+$G474)*(1-'[1]asv | data'!$F$26/12),0),"")</f>
        <v>0</v>
      </c>
      <c r="I474" s="26">
        <f>IFERROR(IF($B474&lt;&gt;"",($I473+$E$2+$J474)*(1-'[1]asv | data'!$F$26/12),0),"")</f>
        <v>0</v>
      </c>
      <c r="J474" s="27">
        <f>IFERROR(IF($B474&lt;&gt;"",$I473*(1+'[1]asv | data'!$B$32/12)-$I473,0),"")</f>
        <v>0</v>
      </c>
      <c r="K474" s="27">
        <f>IFERROR(IF($B474&lt;&gt;"",($I473+$E$2+$J474)-($I473+$E$2+$J474)*(1-'[1]asv | data'!$F$26/12),0),"")</f>
        <v>0</v>
      </c>
      <c r="L474" s="26">
        <f>IFERROR(IF($B474&lt;&gt;"",($L473+$E$2+$M474)*(1-'[1]asv | data'!$F$26/12),0),"")</f>
        <v>0</v>
      </c>
      <c r="M474" s="27">
        <f>IFERROR(IF($B474&lt;&gt;"",$L473*(1+'[1]asv | data'!$B$34/12)-$L473,0),"")</f>
        <v>0</v>
      </c>
      <c r="N474" s="27">
        <f>IFERROR(IF($B474&lt;&gt;"",($L473+$E$2+$M474)-($L473+$E$2+$M474)*(1-'[1]asv | data'!$F$26/12),0),"")</f>
        <v>0</v>
      </c>
      <c r="O474" s="26" t="str">
        <f>IFERROR(IF(B474&lt;&gt;"",IF(Q473&gt;=$I$2,+O473+P474,+O473+'[1]asv | data'!$F$21+P474),""),"")</f>
        <v/>
      </c>
      <c r="P474" s="27" t="str">
        <f>IFERROR(IF($B474&lt;&gt;"",IF(Q474&gt;=$I$2,O473*(1+'[1]asv | simul'!$B$18/12)-O473,$O473*(1+'[1]asv | simul'!$B$18/12)-$O473),""),"")</f>
        <v/>
      </c>
      <c r="Q474" s="27">
        <f>IFERROR(IF(Q473+'[1]asv | data'!$F$21&gt;=$I$2,$I$2,+Q473+'[1]asv | data'!$F$21),"")</f>
        <v>22950</v>
      </c>
    </row>
    <row r="475" spans="2:17" ht="21" customHeight="1" x14ac:dyDescent="0.35">
      <c r="B475" s="36"/>
      <c r="C475" s="26">
        <f>IFERROR(IF($B475&lt;&gt;"",($C474+$E$2+$D475)*(1-'[1]asv | data'!$F$26/12),0),"")</f>
        <v>0</v>
      </c>
      <c r="D475" s="27">
        <f>IFERROR(IF($B475&lt;&gt;"",$C474*(1+'[1]asv | data'!$F$22/12)-$C474,0),"")</f>
        <v>0</v>
      </c>
      <c r="E475" s="27">
        <f>IFERROR(IF($B475&lt;&gt;"",($C474+$E$2+$D475)-($C474+$E$2+$D475)*(1-'[1]asv | data'!$F$26/12),0),"")</f>
        <v>0</v>
      </c>
      <c r="F475" s="26">
        <f>IFERROR(IF($B475&lt;&gt;"",($F474+$E$2+$G475)*(1-'[1]asv | data'!$F$26/12),0),"")</f>
        <v>0</v>
      </c>
      <c r="G475" s="27">
        <f>IFERROR(IF($B475&lt;&gt;"",$F474*(1+'[1]asv | data'!$B$30/12)-$F474,0),"")</f>
        <v>0</v>
      </c>
      <c r="H475" s="27">
        <f>IFERROR(IF($B475&lt;&gt;"",($F474+$E$2+$G475)-($F474+$E$2+$G475)*(1-'[1]asv | data'!$F$26/12),0),"")</f>
        <v>0</v>
      </c>
      <c r="I475" s="26">
        <f>IFERROR(IF($B475&lt;&gt;"",($I474+$E$2+$J475)*(1-'[1]asv | data'!$F$26/12),0),"")</f>
        <v>0</v>
      </c>
      <c r="J475" s="27">
        <f>IFERROR(IF($B475&lt;&gt;"",$I474*(1+'[1]asv | data'!$B$32/12)-$I474,0),"")</f>
        <v>0</v>
      </c>
      <c r="K475" s="27">
        <f>IFERROR(IF($B475&lt;&gt;"",($I474+$E$2+$J475)-($I474+$E$2+$J475)*(1-'[1]asv | data'!$F$26/12),0),"")</f>
        <v>0</v>
      </c>
      <c r="L475" s="26">
        <f>IFERROR(IF($B475&lt;&gt;"",($L474+$E$2+$M475)*(1-'[1]asv | data'!$F$26/12),0),"")</f>
        <v>0</v>
      </c>
      <c r="M475" s="27">
        <f>IFERROR(IF($B475&lt;&gt;"",$L474*(1+'[1]asv | data'!$B$34/12)-$L474,0),"")</f>
        <v>0</v>
      </c>
      <c r="N475" s="27">
        <f>IFERROR(IF($B475&lt;&gt;"",($L474+$E$2+$M475)-($L474+$E$2+$M475)*(1-'[1]asv | data'!$F$26/12),0),"")</f>
        <v>0</v>
      </c>
      <c r="O475" s="26" t="str">
        <f>IFERROR(IF(B475&lt;&gt;"",IF(Q474&gt;=$I$2,+O474+P475,+O474+'[1]asv | data'!$F$21+P475),""),"")</f>
        <v/>
      </c>
      <c r="P475" s="27" t="str">
        <f>IFERROR(IF($B475&lt;&gt;"",IF(Q475&gt;=$I$2,O474*(1+'[1]asv | simul'!$B$18/12)-O474,$O474*(1+'[1]asv | simul'!$B$18/12)-$O474),""),"")</f>
        <v/>
      </c>
      <c r="Q475" s="27">
        <f>IFERROR(IF(Q474+'[1]asv | data'!$F$21&gt;=$I$2,$I$2,+Q474+'[1]asv | data'!$F$21),"")</f>
        <v>22950</v>
      </c>
    </row>
    <row r="476" spans="2:17" ht="21" customHeight="1" x14ac:dyDescent="0.35">
      <c r="B476" s="36"/>
      <c r="C476" s="26">
        <f>IFERROR(IF($B476&lt;&gt;"",($C475+$E$2+$D476)*(1-'[1]asv | data'!$F$26/12),0),"")</f>
        <v>0</v>
      </c>
      <c r="D476" s="27">
        <f>IFERROR(IF($B476&lt;&gt;"",$C475*(1+'[1]asv | data'!$F$22/12)-$C475,0),"")</f>
        <v>0</v>
      </c>
      <c r="E476" s="27">
        <f>IFERROR(IF($B476&lt;&gt;"",($C475+$E$2+$D476)-($C475+$E$2+$D476)*(1-'[1]asv | data'!$F$26/12),0),"")</f>
        <v>0</v>
      </c>
      <c r="F476" s="26">
        <f>IFERROR(IF($B476&lt;&gt;"",($F475+$E$2+$G476)*(1-'[1]asv | data'!$F$26/12),0),"")</f>
        <v>0</v>
      </c>
      <c r="G476" s="27">
        <f>IFERROR(IF($B476&lt;&gt;"",$F475*(1+'[1]asv | data'!$B$30/12)-$F475,0),"")</f>
        <v>0</v>
      </c>
      <c r="H476" s="27">
        <f>IFERROR(IF($B476&lt;&gt;"",($F475+$E$2+$G476)-($F475+$E$2+$G476)*(1-'[1]asv | data'!$F$26/12),0),"")</f>
        <v>0</v>
      </c>
      <c r="I476" s="26">
        <f>IFERROR(IF($B476&lt;&gt;"",($I475+$E$2+$J476)*(1-'[1]asv | data'!$F$26/12),0),"")</f>
        <v>0</v>
      </c>
      <c r="J476" s="27">
        <f>IFERROR(IF($B476&lt;&gt;"",$I475*(1+'[1]asv | data'!$B$32/12)-$I475,0),"")</f>
        <v>0</v>
      </c>
      <c r="K476" s="27">
        <f>IFERROR(IF($B476&lt;&gt;"",($I475+$E$2+$J476)-($I475+$E$2+$J476)*(1-'[1]asv | data'!$F$26/12),0),"")</f>
        <v>0</v>
      </c>
      <c r="L476" s="26">
        <f>IFERROR(IF($B476&lt;&gt;"",($L475+$E$2+$M476)*(1-'[1]asv | data'!$F$26/12),0),"")</f>
        <v>0</v>
      </c>
      <c r="M476" s="27">
        <f>IFERROR(IF($B476&lt;&gt;"",$L475*(1+'[1]asv | data'!$B$34/12)-$L475,0),"")</f>
        <v>0</v>
      </c>
      <c r="N476" s="27">
        <f>IFERROR(IF($B476&lt;&gt;"",($L475+$E$2+$M476)-($L475+$E$2+$M476)*(1-'[1]asv | data'!$F$26/12),0),"")</f>
        <v>0</v>
      </c>
      <c r="O476" s="26" t="str">
        <f>IFERROR(IF(B476&lt;&gt;"",IF(Q475&gt;=$I$2,+O475+P476,+O475+'[1]asv | data'!$F$21+P476),""),"")</f>
        <v/>
      </c>
      <c r="P476" s="27" t="str">
        <f>IFERROR(IF($B476&lt;&gt;"",IF(Q476&gt;=$I$2,O475*(1+'[1]asv | simul'!$B$18/12)-O475,$O475*(1+'[1]asv | simul'!$B$18/12)-$O475),""),"")</f>
        <v/>
      </c>
      <c r="Q476" s="27">
        <f>IFERROR(IF(Q475+'[1]asv | data'!$F$21&gt;=$I$2,$I$2,+Q475+'[1]asv | data'!$F$21),"")</f>
        <v>22950</v>
      </c>
    </row>
    <row r="477" spans="2:17" ht="21" customHeight="1" x14ac:dyDescent="0.35">
      <c r="B477" s="36"/>
      <c r="C477" s="26">
        <f>IFERROR(IF($B477&lt;&gt;"",($C476+$E$2+$D477)*(1-'[1]asv | data'!$F$26/12),0),"")</f>
        <v>0</v>
      </c>
      <c r="D477" s="27">
        <f>IFERROR(IF($B477&lt;&gt;"",$C476*(1+'[1]asv | data'!$F$22/12)-$C476,0),"")</f>
        <v>0</v>
      </c>
      <c r="E477" s="27">
        <f>IFERROR(IF($B477&lt;&gt;"",($C476+$E$2+$D477)-($C476+$E$2+$D477)*(1-'[1]asv | data'!$F$26/12),0),"")</f>
        <v>0</v>
      </c>
      <c r="F477" s="26">
        <f>IFERROR(IF($B477&lt;&gt;"",($F476+$E$2+$G477)*(1-'[1]asv | data'!$F$26/12),0),"")</f>
        <v>0</v>
      </c>
      <c r="G477" s="27">
        <f>IFERROR(IF($B477&lt;&gt;"",$F476*(1+'[1]asv | data'!$B$30/12)-$F476,0),"")</f>
        <v>0</v>
      </c>
      <c r="H477" s="27">
        <f>IFERROR(IF($B477&lt;&gt;"",($F476+$E$2+$G477)-($F476+$E$2+$G477)*(1-'[1]asv | data'!$F$26/12),0),"")</f>
        <v>0</v>
      </c>
      <c r="I477" s="26">
        <f>IFERROR(IF($B477&lt;&gt;"",($I476+$E$2+$J477)*(1-'[1]asv | data'!$F$26/12),0),"")</f>
        <v>0</v>
      </c>
      <c r="J477" s="27">
        <f>IFERROR(IF($B477&lt;&gt;"",$I476*(1+'[1]asv | data'!$B$32/12)-$I476,0),"")</f>
        <v>0</v>
      </c>
      <c r="K477" s="27">
        <f>IFERROR(IF($B477&lt;&gt;"",($I476+$E$2+$J477)-($I476+$E$2+$J477)*(1-'[1]asv | data'!$F$26/12),0),"")</f>
        <v>0</v>
      </c>
      <c r="L477" s="26">
        <f>IFERROR(IF($B477&lt;&gt;"",($L476+$E$2+$M477)*(1-'[1]asv | data'!$F$26/12),0),"")</f>
        <v>0</v>
      </c>
      <c r="M477" s="27">
        <f>IFERROR(IF($B477&lt;&gt;"",$L476*(1+'[1]asv | data'!$B$34/12)-$L476,0),"")</f>
        <v>0</v>
      </c>
      <c r="N477" s="27">
        <f>IFERROR(IF($B477&lt;&gt;"",($L476+$E$2+$M477)-($L476+$E$2+$M477)*(1-'[1]asv | data'!$F$26/12),0),"")</f>
        <v>0</v>
      </c>
      <c r="O477" s="26" t="str">
        <f>IFERROR(IF(B477&lt;&gt;"",IF(Q476&gt;=$I$2,+O476+P477,+O476+'[1]asv | data'!$F$21+P477),""),"")</f>
        <v/>
      </c>
      <c r="P477" s="27" t="str">
        <f>IFERROR(IF($B477&lt;&gt;"",IF(Q477&gt;=$I$2,O476*(1+'[1]asv | simul'!$B$18/12)-O476,$O476*(1+'[1]asv | simul'!$B$18/12)-$O476),""),"")</f>
        <v/>
      </c>
      <c r="Q477" s="27">
        <f>IFERROR(IF(Q476+'[1]asv | data'!$F$21&gt;=$I$2,$I$2,+Q476+'[1]asv | data'!$F$21),"")</f>
        <v>22950</v>
      </c>
    </row>
    <row r="478" spans="2:17" ht="21" customHeight="1" x14ac:dyDescent="0.35">
      <c r="B478" s="36"/>
      <c r="C478" s="26">
        <f>IFERROR(IF($B478&lt;&gt;"",($C477+$E$2+$D478)*(1-'[1]asv | data'!$F$26/12),0),"")</f>
        <v>0</v>
      </c>
      <c r="D478" s="27">
        <f>IFERROR(IF($B478&lt;&gt;"",$C477*(1+'[1]asv | data'!$F$22/12)-$C477,0),"")</f>
        <v>0</v>
      </c>
      <c r="E478" s="27">
        <f>IFERROR(IF($B478&lt;&gt;"",($C477+$E$2+$D478)-($C477+$E$2+$D478)*(1-'[1]asv | data'!$F$26/12),0),"")</f>
        <v>0</v>
      </c>
      <c r="F478" s="26">
        <f>IFERROR(IF($B478&lt;&gt;"",($F477+$E$2+$G478)*(1-'[1]asv | data'!$F$26/12),0),"")</f>
        <v>0</v>
      </c>
      <c r="G478" s="27">
        <f>IFERROR(IF($B478&lt;&gt;"",$F477*(1+'[1]asv | data'!$B$30/12)-$F477,0),"")</f>
        <v>0</v>
      </c>
      <c r="H478" s="27">
        <f>IFERROR(IF($B478&lt;&gt;"",($F477+$E$2+$G478)-($F477+$E$2+$G478)*(1-'[1]asv | data'!$F$26/12),0),"")</f>
        <v>0</v>
      </c>
      <c r="I478" s="26">
        <f>IFERROR(IF($B478&lt;&gt;"",($I477+$E$2+$J478)*(1-'[1]asv | data'!$F$26/12),0),"")</f>
        <v>0</v>
      </c>
      <c r="J478" s="27">
        <f>IFERROR(IF($B478&lt;&gt;"",$I477*(1+'[1]asv | data'!$B$32/12)-$I477,0),"")</f>
        <v>0</v>
      </c>
      <c r="K478" s="27">
        <f>IFERROR(IF($B478&lt;&gt;"",($I477+$E$2+$J478)-($I477+$E$2+$J478)*(1-'[1]asv | data'!$F$26/12),0),"")</f>
        <v>0</v>
      </c>
      <c r="L478" s="26">
        <f>IFERROR(IF($B478&lt;&gt;"",($L477+$E$2+$M478)*(1-'[1]asv | data'!$F$26/12),0),"")</f>
        <v>0</v>
      </c>
      <c r="M478" s="27">
        <f>IFERROR(IF($B478&lt;&gt;"",$L477*(1+'[1]asv | data'!$B$34/12)-$L477,0),"")</f>
        <v>0</v>
      </c>
      <c r="N478" s="27">
        <f>IFERROR(IF($B478&lt;&gt;"",($L477+$E$2+$M478)-($L477+$E$2+$M478)*(1-'[1]asv | data'!$F$26/12),0),"")</f>
        <v>0</v>
      </c>
      <c r="O478" s="26" t="str">
        <f>IFERROR(IF(B478&lt;&gt;"",IF(Q477&gt;=$I$2,+O477+P478,+O477+'[1]asv | data'!$F$21+P478),""),"")</f>
        <v/>
      </c>
      <c r="P478" s="27" t="str">
        <f>IFERROR(IF($B478&lt;&gt;"",IF(Q478&gt;=$I$2,O477*(1+'[1]asv | simul'!$B$18/12)-O477,$O477*(1+'[1]asv | simul'!$B$18/12)-$O477),""),"")</f>
        <v/>
      </c>
      <c r="Q478" s="27">
        <f>IFERROR(IF(Q477+'[1]asv | data'!$F$21&gt;=$I$2,$I$2,+Q477+'[1]asv | data'!$F$21),"")</f>
        <v>22950</v>
      </c>
    </row>
    <row r="479" spans="2:17" ht="21" customHeight="1" x14ac:dyDescent="0.35">
      <c r="B479" s="36"/>
      <c r="C479" s="26">
        <f>IFERROR(IF($B479&lt;&gt;"",($C478+$E$2+$D479)*(1-'[1]asv | data'!$F$26/12),0),"")</f>
        <v>0</v>
      </c>
      <c r="D479" s="27">
        <f>IFERROR(IF($B479&lt;&gt;"",$C478*(1+'[1]asv | data'!$F$22/12)-$C478,0),"")</f>
        <v>0</v>
      </c>
      <c r="E479" s="27">
        <f>IFERROR(IF($B479&lt;&gt;"",($C478+$E$2+$D479)-($C478+$E$2+$D479)*(1-'[1]asv | data'!$F$26/12),0),"")</f>
        <v>0</v>
      </c>
      <c r="F479" s="26">
        <f>IFERROR(IF($B479&lt;&gt;"",($F478+$E$2+$G479)*(1-'[1]asv | data'!$F$26/12),0),"")</f>
        <v>0</v>
      </c>
      <c r="G479" s="27">
        <f>IFERROR(IF($B479&lt;&gt;"",$F478*(1+'[1]asv | data'!$B$30/12)-$F478,0),"")</f>
        <v>0</v>
      </c>
      <c r="H479" s="27">
        <f>IFERROR(IF($B479&lt;&gt;"",($F478+$E$2+$G479)-($F478+$E$2+$G479)*(1-'[1]asv | data'!$F$26/12),0),"")</f>
        <v>0</v>
      </c>
      <c r="I479" s="26">
        <f>IFERROR(IF($B479&lt;&gt;"",($I478+$E$2+$J479)*(1-'[1]asv | data'!$F$26/12),0),"")</f>
        <v>0</v>
      </c>
      <c r="J479" s="27">
        <f>IFERROR(IF($B479&lt;&gt;"",$I478*(1+'[1]asv | data'!$B$32/12)-$I478,0),"")</f>
        <v>0</v>
      </c>
      <c r="K479" s="27">
        <f>IFERROR(IF($B479&lt;&gt;"",($I478+$E$2+$J479)-($I478+$E$2+$J479)*(1-'[1]asv | data'!$F$26/12),0),"")</f>
        <v>0</v>
      </c>
      <c r="L479" s="26">
        <f>IFERROR(IF($B479&lt;&gt;"",($L478+$E$2+$M479)*(1-'[1]asv | data'!$F$26/12),0),"")</f>
        <v>0</v>
      </c>
      <c r="M479" s="27">
        <f>IFERROR(IF($B479&lt;&gt;"",$L478*(1+'[1]asv | data'!$B$34/12)-$L478,0),"")</f>
        <v>0</v>
      </c>
      <c r="N479" s="27">
        <f>IFERROR(IF($B479&lt;&gt;"",($L478+$E$2+$M479)-($L478+$E$2+$M479)*(1-'[1]asv | data'!$F$26/12),0),"")</f>
        <v>0</v>
      </c>
      <c r="O479" s="26" t="str">
        <f>IFERROR(IF(B479&lt;&gt;"",IF(Q478&gt;=$I$2,+O478+P479,+O478+'[1]asv | data'!$F$21+P479),""),"")</f>
        <v/>
      </c>
      <c r="P479" s="27" t="str">
        <f>IFERROR(IF($B479&lt;&gt;"",IF(Q479&gt;=$I$2,O478*(1+'[1]asv | simul'!$B$18/12)-O478,$O478*(1+'[1]asv | simul'!$B$18/12)-$O478),""),"")</f>
        <v/>
      </c>
      <c r="Q479" s="27">
        <f>IFERROR(IF(Q478+'[1]asv | data'!$F$21&gt;=$I$2,$I$2,+Q478+'[1]asv | data'!$F$21),"")</f>
        <v>22950</v>
      </c>
    </row>
    <row r="480" spans="2:17" ht="21" customHeight="1" x14ac:dyDescent="0.35">
      <c r="B480" s="36"/>
      <c r="C480" s="26">
        <f>IFERROR(IF($B480&lt;&gt;"",($C479+$E$2+$D480)*(1-'[1]asv | data'!$F$26/12),0),"")</f>
        <v>0</v>
      </c>
      <c r="D480" s="27">
        <f>IFERROR(IF($B480&lt;&gt;"",$C479*(1+'[1]asv | data'!$F$22/12)-$C479,0),"")</f>
        <v>0</v>
      </c>
      <c r="E480" s="27">
        <f>IFERROR(IF($B480&lt;&gt;"",($C479+$E$2+$D480)-($C479+$E$2+$D480)*(1-'[1]asv | data'!$F$26/12),0),"")</f>
        <v>0</v>
      </c>
      <c r="F480" s="26">
        <f>IFERROR(IF($B480&lt;&gt;"",($F479+$E$2+$G480)*(1-'[1]asv | data'!$F$26/12),0),"")</f>
        <v>0</v>
      </c>
      <c r="G480" s="27">
        <f>IFERROR(IF($B480&lt;&gt;"",$F479*(1+'[1]asv | data'!$B$30/12)-$F479,0),"")</f>
        <v>0</v>
      </c>
      <c r="H480" s="27">
        <f>IFERROR(IF($B480&lt;&gt;"",($F479+$E$2+$G480)-($F479+$E$2+$G480)*(1-'[1]asv | data'!$F$26/12),0),"")</f>
        <v>0</v>
      </c>
      <c r="I480" s="26">
        <f>IFERROR(IF($B480&lt;&gt;"",($I479+$E$2+$J480)*(1-'[1]asv | data'!$F$26/12),0),"")</f>
        <v>0</v>
      </c>
      <c r="J480" s="27">
        <f>IFERROR(IF($B480&lt;&gt;"",$I479*(1+'[1]asv | data'!$B$32/12)-$I479,0),"")</f>
        <v>0</v>
      </c>
      <c r="K480" s="27">
        <f>IFERROR(IF($B480&lt;&gt;"",($I479+$E$2+$J480)-($I479+$E$2+$J480)*(1-'[1]asv | data'!$F$26/12),0),"")</f>
        <v>0</v>
      </c>
      <c r="L480" s="26">
        <f>IFERROR(IF($B480&lt;&gt;"",($L479+$E$2+$M480)*(1-'[1]asv | data'!$F$26/12),0),"")</f>
        <v>0</v>
      </c>
      <c r="M480" s="27">
        <f>IFERROR(IF($B480&lt;&gt;"",$L479*(1+'[1]asv | data'!$B$34/12)-$L479,0),"")</f>
        <v>0</v>
      </c>
      <c r="N480" s="27">
        <f>IFERROR(IF($B480&lt;&gt;"",($L479+$E$2+$M480)-($L479+$E$2+$M480)*(1-'[1]asv | data'!$F$26/12),0),"")</f>
        <v>0</v>
      </c>
      <c r="O480" s="26" t="str">
        <f>IFERROR(IF(B480&lt;&gt;"",IF(Q479&gt;=$I$2,+O479+P480,+O479+'[1]asv | data'!$F$21+P480),""),"")</f>
        <v/>
      </c>
      <c r="P480" s="27" t="str">
        <f>IFERROR(IF($B480&lt;&gt;"",IF(Q480&gt;=$I$2,O479*(1+'[1]asv | simul'!$B$18/12)-O479,$O479*(1+'[1]asv | simul'!$B$18/12)-$O479),""),"")</f>
        <v/>
      </c>
      <c r="Q480" s="27">
        <f>IFERROR(IF(Q479+'[1]asv | data'!$F$21&gt;=$I$2,$I$2,+Q479+'[1]asv | data'!$F$21),"")</f>
        <v>22950</v>
      </c>
    </row>
    <row r="481" spans="2:17" ht="21" customHeight="1" x14ac:dyDescent="0.35">
      <c r="B481" s="36"/>
      <c r="C481" s="26">
        <f>IFERROR(IF($B481&lt;&gt;"",($C480+$E$2+$D481)*(1-'[1]asv | data'!$F$26/12),0),"")</f>
        <v>0</v>
      </c>
      <c r="D481" s="27">
        <f>IFERROR(IF($B481&lt;&gt;"",$C480*(1+'[1]asv | data'!$F$22/12)-$C480,0),"")</f>
        <v>0</v>
      </c>
      <c r="E481" s="27">
        <f>IFERROR(IF($B481&lt;&gt;"",($C480+$E$2+$D481)-($C480+$E$2+$D481)*(1-'[1]asv | data'!$F$26/12),0),"")</f>
        <v>0</v>
      </c>
      <c r="F481" s="26">
        <f>IFERROR(IF($B481&lt;&gt;"",($F480+$E$2+$G481)*(1-'[1]asv | data'!$F$26/12),0),"")</f>
        <v>0</v>
      </c>
      <c r="G481" s="27">
        <f>IFERROR(IF($B481&lt;&gt;"",$F480*(1+'[1]asv | data'!$B$30/12)-$F480,0),"")</f>
        <v>0</v>
      </c>
      <c r="H481" s="27">
        <f>IFERROR(IF($B481&lt;&gt;"",($F480+$E$2+$G481)-($F480+$E$2+$G481)*(1-'[1]asv | data'!$F$26/12),0),"")</f>
        <v>0</v>
      </c>
      <c r="I481" s="26">
        <f>IFERROR(IF($B481&lt;&gt;"",($I480+$E$2+$J481)*(1-'[1]asv | data'!$F$26/12),0),"")</f>
        <v>0</v>
      </c>
      <c r="J481" s="27">
        <f>IFERROR(IF($B481&lt;&gt;"",$I480*(1+'[1]asv | data'!$B$32/12)-$I480,0),"")</f>
        <v>0</v>
      </c>
      <c r="K481" s="27">
        <f>IFERROR(IF($B481&lt;&gt;"",($I480+$E$2+$J481)-($I480+$E$2+$J481)*(1-'[1]asv | data'!$F$26/12),0),"")</f>
        <v>0</v>
      </c>
      <c r="L481" s="26">
        <f>IFERROR(IF($B481&lt;&gt;"",($L480+$E$2+$M481)*(1-'[1]asv | data'!$F$26/12),0),"")</f>
        <v>0</v>
      </c>
      <c r="M481" s="27">
        <f>IFERROR(IF($B481&lt;&gt;"",$L480*(1+'[1]asv | data'!$B$34/12)-$L480,0),"")</f>
        <v>0</v>
      </c>
      <c r="N481" s="27">
        <f>IFERROR(IF($B481&lt;&gt;"",($L480+$E$2+$M481)-($L480+$E$2+$M481)*(1-'[1]asv | data'!$F$26/12),0),"")</f>
        <v>0</v>
      </c>
      <c r="O481" s="26" t="str">
        <f>IFERROR(IF(B481&lt;&gt;"",IF(Q480&gt;=$I$2,+O480+P481,+O480+'[1]asv | data'!$F$21+P481),""),"")</f>
        <v/>
      </c>
      <c r="P481" s="27" t="str">
        <f>IFERROR(IF($B481&lt;&gt;"",IF(Q481&gt;=$I$2,O480*(1+'[1]asv | simul'!$B$18/12)-O480,$O480*(1+'[1]asv | simul'!$B$18/12)-$O480),""),"")</f>
        <v/>
      </c>
      <c r="Q481" s="27">
        <f>IFERROR(IF(Q480+'[1]asv | data'!$F$21&gt;=$I$2,$I$2,+Q480+'[1]asv | data'!$F$21),"")</f>
        <v>22950</v>
      </c>
    </row>
    <row r="482" spans="2:17" ht="21" customHeight="1" x14ac:dyDescent="0.35">
      <c r="B482" s="36"/>
      <c r="C482" s="26">
        <f>IFERROR(IF($B482&lt;&gt;"",($C481+$E$2+$D482)*(1-'[1]asv | data'!$F$26/12),0),"")</f>
        <v>0</v>
      </c>
      <c r="D482" s="27">
        <f>IFERROR(IF($B482&lt;&gt;"",$C481*(1+'[1]asv | data'!$F$22/12)-$C481,0),"")</f>
        <v>0</v>
      </c>
      <c r="E482" s="27">
        <f>IFERROR(IF($B482&lt;&gt;"",($C481+$E$2+$D482)-($C481+$E$2+$D482)*(1-'[1]asv | data'!$F$26/12),0),"")</f>
        <v>0</v>
      </c>
      <c r="F482" s="26">
        <f>IFERROR(IF($B482&lt;&gt;"",($F481+$E$2+$G482)*(1-'[1]asv | data'!$F$26/12),0),"")</f>
        <v>0</v>
      </c>
      <c r="G482" s="27">
        <f>IFERROR(IF($B482&lt;&gt;"",$F481*(1+'[1]asv | data'!$B$30/12)-$F481,0),"")</f>
        <v>0</v>
      </c>
      <c r="H482" s="27">
        <f>IFERROR(IF($B482&lt;&gt;"",($F481+$E$2+$G482)-($F481+$E$2+$G482)*(1-'[1]asv | data'!$F$26/12),0),"")</f>
        <v>0</v>
      </c>
      <c r="I482" s="26">
        <f>IFERROR(IF($B482&lt;&gt;"",($I481+$E$2+$J482)*(1-'[1]asv | data'!$F$26/12),0),"")</f>
        <v>0</v>
      </c>
      <c r="J482" s="27">
        <f>IFERROR(IF($B482&lt;&gt;"",$I481*(1+'[1]asv | data'!$B$32/12)-$I481,0),"")</f>
        <v>0</v>
      </c>
      <c r="K482" s="27">
        <f>IFERROR(IF($B482&lt;&gt;"",($I481+$E$2+$J482)-($I481+$E$2+$J482)*(1-'[1]asv | data'!$F$26/12),0),"")</f>
        <v>0</v>
      </c>
      <c r="L482" s="26">
        <f>IFERROR(IF($B482&lt;&gt;"",($L481+$E$2+$M482)*(1-'[1]asv | data'!$F$26/12),0),"")</f>
        <v>0</v>
      </c>
      <c r="M482" s="27">
        <f>IFERROR(IF($B482&lt;&gt;"",$L481*(1+'[1]asv | data'!$B$34/12)-$L481,0),"")</f>
        <v>0</v>
      </c>
      <c r="N482" s="27">
        <f>IFERROR(IF($B482&lt;&gt;"",($L481+$E$2+$M482)-($L481+$E$2+$M482)*(1-'[1]asv | data'!$F$26/12),0),"")</f>
        <v>0</v>
      </c>
      <c r="O482" s="26" t="str">
        <f>IFERROR(IF(B482&lt;&gt;"",IF(Q481&gt;=$I$2,+O481+P482,+O481+'[1]asv | data'!$F$21+P482),""),"")</f>
        <v/>
      </c>
      <c r="P482" s="27" t="str">
        <f>IFERROR(IF($B482&lt;&gt;"",IF(Q482&gt;=$I$2,O481*(1+'[1]asv | simul'!$B$18/12)-O481,$O481*(1+'[1]asv | simul'!$B$18/12)-$O481),""),"")</f>
        <v/>
      </c>
      <c r="Q482" s="27">
        <f>IFERROR(IF(Q481+'[1]asv | data'!$F$21&gt;=$I$2,$I$2,+Q481+'[1]asv | data'!$F$21),"")</f>
        <v>22950</v>
      </c>
    </row>
    <row r="483" spans="2:17" ht="21" customHeight="1" x14ac:dyDescent="0.35">
      <c r="B483" s="36"/>
      <c r="C483" s="26">
        <f>IFERROR(IF($B483&lt;&gt;"",($C482+$E$2+$D483)*(1-'[1]asv | data'!$F$26/12),0),"")</f>
        <v>0</v>
      </c>
      <c r="D483" s="27">
        <f>IFERROR(IF($B483&lt;&gt;"",$C482*(1+'[1]asv | data'!$F$22/12)-$C482,0),"")</f>
        <v>0</v>
      </c>
      <c r="E483" s="27">
        <f>IFERROR(IF($B483&lt;&gt;"",($C482+$E$2+$D483)-($C482+$E$2+$D483)*(1-'[1]asv | data'!$F$26/12),0),"")</f>
        <v>0</v>
      </c>
      <c r="F483" s="26">
        <f>IFERROR(IF($B483&lt;&gt;"",($F482+$E$2+$G483)*(1-'[1]asv | data'!$F$26/12),0),"")</f>
        <v>0</v>
      </c>
      <c r="G483" s="27">
        <f>IFERROR(IF($B483&lt;&gt;"",$F482*(1+'[1]asv | data'!$B$30/12)-$F482,0),"")</f>
        <v>0</v>
      </c>
      <c r="H483" s="27">
        <f>IFERROR(IF($B483&lt;&gt;"",($F482+$E$2+$G483)-($F482+$E$2+$G483)*(1-'[1]asv | data'!$F$26/12),0),"")</f>
        <v>0</v>
      </c>
      <c r="I483" s="26">
        <f>IFERROR(IF($B483&lt;&gt;"",($I482+$E$2+$J483)*(1-'[1]asv | data'!$F$26/12),0),"")</f>
        <v>0</v>
      </c>
      <c r="J483" s="27">
        <f>IFERROR(IF($B483&lt;&gt;"",$I482*(1+'[1]asv | data'!$B$32/12)-$I482,0),"")</f>
        <v>0</v>
      </c>
      <c r="K483" s="27">
        <f>IFERROR(IF($B483&lt;&gt;"",($I482+$E$2+$J483)-($I482+$E$2+$J483)*(1-'[1]asv | data'!$F$26/12),0),"")</f>
        <v>0</v>
      </c>
      <c r="L483" s="26">
        <f>IFERROR(IF($B483&lt;&gt;"",($L482+$E$2+$M483)*(1-'[1]asv | data'!$F$26/12),0),"")</f>
        <v>0</v>
      </c>
      <c r="M483" s="27">
        <f>IFERROR(IF($B483&lt;&gt;"",$L482*(1+'[1]asv | data'!$B$34/12)-$L482,0),"")</f>
        <v>0</v>
      </c>
      <c r="N483" s="27">
        <f>IFERROR(IF($B483&lt;&gt;"",($L482+$E$2+$M483)-($L482+$E$2+$M483)*(1-'[1]asv | data'!$F$26/12),0),"")</f>
        <v>0</v>
      </c>
      <c r="O483" s="26" t="str">
        <f>IFERROR(IF(B483&lt;&gt;"",IF(Q482&gt;=$I$2,+O482+P483,+O482+'[1]asv | data'!$F$21+P483),""),"")</f>
        <v/>
      </c>
      <c r="P483" s="27" t="str">
        <f>IFERROR(IF($B483&lt;&gt;"",IF(Q483&gt;=$I$2,O482*(1+'[1]asv | simul'!$B$18/12)-O482,$O482*(1+'[1]asv | simul'!$B$18/12)-$O482),""),"")</f>
        <v/>
      </c>
      <c r="Q483" s="27">
        <f>IFERROR(IF(Q482+'[1]asv | data'!$F$21&gt;=$I$2,$I$2,+Q482+'[1]asv | data'!$F$21),"")</f>
        <v>22950</v>
      </c>
    </row>
    <row r="484" spans="2:17" ht="21" customHeight="1" x14ac:dyDescent="0.35">
      <c r="B484" s="36"/>
      <c r="C484" s="26">
        <f>IFERROR(IF($B484&lt;&gt;"",($C483+$E$2+$D484)*(1-'[1]asv | data'!$F$26/12),0),"")</f>
        <v>0</v>
      </c>
      <c r="D484" s="27">
        <f>IFERROR(IF($B484&lt;&gt;"",$C483*(1+'[1]asv | data'!$F$22/12)-$C483,0),"")</f>
        <v>0</v>
      </c>
      <c r="E484" s="27">
        <f>IFERROR(IF($B484&lt;&gt;"",($C483+$E$2+$D484)-($C483+$E$2+$D484)*(1-'[1]asv | data'!$F$26/12),0),"")</f>
        <v>0</v>
      </c>
      <c r="F484" s="26">
        <f>IFERROR(IF($B484&lt;&gt;"",($F483+$E$2+$G484)*(1-'[1]asv | data'!$F$26/12),0),"")</f>
        <v>0</v>
      </c>
      <c r="G484" s="27">
        <f>IFERROR(IF($B484&lt;&gt;"",$F483*(1+'[1]asv | data'!$B$30/12)-$F483,0),"")</f>
        <v>0</v>
      </c>
      <c r="H484" s="27">
        <f>IFERROR(IF($B484&lt;&gt;"",($F483+$E$2+$G484)-($F483+$E$2+$G484)*(1-'[1]asv | data'!$F$26/12),0),"")</f>
        <v>0</v>
      </c>
      <c r="I484" s="26">
        <f>IFERROR(IF($B484&lt;&gt;"",($I483+$E$2+$J484)*(1-'[1]asv | data'!$F$26/12),0),"")</f>
        <v>0</v>
      </c>
      <c r="J484" s="27">
        <f>IFERROR(IF($B484&lt;&gt;"",$I483*(1+'[1]asv | data'!$B$32/12)-$I483,0),"")</f>
        <v>0</v>
      </c>
      <c r="K484" s="27">
        <f>IFERROR(IF($B484&lt;&gt;"",($I483+$E$2+$J484)-($I483+$E$2+$J484)*(1-'[1]asv | data'!$F$26/12),0),"")</f>
        <v>0</v>
      </c>
      <c r="L484" s="26">
        <f>IFERROR(IF($B484&lt;&gt;"",($L483+$E$2+$M484)*(1-'[1]asv | data'!$F$26/12),0),"")</f>
        <v>0</v>
      </c>
      <c r="M484" s="27">
        <f>IFERROR(IF($B484&lt;&gt;"",$L483*(1+'[1]asv | data'!$B$34/12)-$L483,0),"")</f>
        <v>0</v>
      </c>
      <c r="N484" s="27">
        <f>IFERROR(IF($B484&lt;&gt;"",($L483+$E$2+$M484)-($L483+$E$2+$M484)*(1-'[1]asv | data'!$F$26/12),0),"")</f>
        <v>0</v>
      </c>
      <c r="O484" s="26" t="str">
        <f>IFERROR(IF(B484&lt;&gt;"",IF(Q483&gt;=$I$2,+O483+P484,+O483+'[1]asv | data'!$F$21+P484),""),"")</f>
        <v/>
      </c>
      <c r="P484" s="27" t="str">
        <f>IFERROR(IF($B484&lt;&gt;"",IF(Q484&gt;=$I$2,O483*(1+'[1]asv | simul'!$B$18/12)-O483,$O483*(1+'[1]asv | simul'!$B$18/12)-$O483),""),"")</f>
        <v/>
      </c>
      <c r="Q484" s="27">
        <f>IFERROR(IF(Q483+'[1]asv | data'!$F$21&gt;=$I$2,$I$2,+Q483+'[1]asv | data'!$F$21),"")</f>
        <v>22950</v>
      </c>
    </row>
    <row r="485" spans="2:17" ht="21" customHeight="1" x14ac:dyDescent="0.35">
      <c r="B485" s="36"/>
      <c r="C485" s="26">
        <f>IFERROR(IF($B485&lt;&gt;"",($C484+$E$2+$D485)*(1-'[1]asv | data'!$F$26/12),0),"")</f>
        <v>0</v>
      </c>
      <c r="D485" s="27">
        <f>IFERROR(IF($B485&lt;&gt;"",$C484*(1+'[1]asv | data'!$F$22/12)-$C484,0),"")</f>
        <v>0</v>
      </c>
      <c r="E485" s="27">
        <f>IFERROR(IF($B485&lt;&gt;"",($C484+$E$2+$D485)-($C484+$E$2+$D485)*(1-'[1]asv | data'!$F$26/12),0),"")</f>
        <v>0</v>
      </c>
      <c r="F485" s="26">
        <f>IFERROR(IF($B485&lt;&gt;"",($F484+$E$2+$G485)*(1-'[1]asv | data'!$F$26/12),0),"")</f>
        <v>0</v>
      </c>
      <c r="G485" s="27">
        <f>IFERROR(IF($B485&lt;&gt;"",$F484*(1+'[1]asv | data'!$B$30/12)-$F484,0),"")</f>
        <v>0</v>
      </c>
      <c r="H485" s="27">
        <f>IFERROR(IF($B485&lt;&gt;"",($F484+$E$2+$G485)-($F484+$E$2+$G485)*(1-'[1]asv | data'!$F$26/12),0),"")</f>
        <v>0</v>
      </c>
      <c r="I485" s="26">
        <f>IFERROR(IF($B485&lt;&gt;"",($I484+$E$2+$J485)*(1-'[1]asv | data'!$F$26/12),0),"")</f>
        <v>0</v>
      </c>
      <c r="J485" s="27">
        <f>IFERROR(IF($B485&lt;&gt;"",$I484*(1+'[1]asv | data'!$B$32/12)-$I484,0),"")</f>
        <v>0</v>
      </c>
      <c r="K485" s="27">
        <f>IFERROR(IF($B485&lt;&gt;"",($I484+$E$2+$J485)-($I484+$E$2+$J485)*(1-'[1]asv | data'!$F$26/12),0),"")</f>
        <v>0</v>
      </c>
      <c r="L485" s="26">
        <f>IFERROR(IF($B485&lt;&gt;"",($L484+$E$2+$M485)*(1-'[1]asv | data'!$F$26/12),0),"")</f>
        <v>0</v>
      </c>
      <c r="M485" s="27">
        <f>IFERROR(IF($B485&lt;&gt;"",$L484*(1+'[1]asv | data'!$B$34/12)-$L484,0),"")</f>
        <v>0</v>
      </c>
      <c r="N485" s="27">
        <f>IFERROR(IF($B485&lt;&gt;"",($L484+$E$2+$M485)-($L484+$E$2+$M485)*(1-'[1]asv | data'!$F$26/12),0),"")</f>
        <v>0</v>
      </c>
      <c r="O485" s="26" t="str">
        <f>IFERROR(IF(B485&lt;&gt;"",IF(Q484&gt;=$I$2,+O484+P485,+O484+'[1]asv | data'!$F$21+P485),""),"")</f>
        <v/>
      </c>
      <c r="P485" s="27" t="str">
        <f>IFERROR(IF($B485&lt;&gt;"",IF(Q485&gt;=$I$2,O484*(1+'[1]asv | simul'!$B$18/12)-O484,$O484*(1+'[1]asv | simul'!$B$18/12)-$O484),""),"")</f>
        <v/>
      </c>
      <c r="Q485" s="27">
        <f>IFERROR(IF(Q484+'[1]asv | data'!$F$21&gt;=$I$2,$I$2,+Q484+'[1]asv | data'!$F$21),"")</f>
        <v>22950</v>
      </c>
    </row>
    <row r="486" spans="2:17" ht="21" customHeight="1" x14ac:dyDescent="0.35">
      <c r="B486" s="36"/>
      <c r="C486" s="26">
        <f>IFERROR(IF($B486&lt;&gt;"",($C485+$E$2+$D486)*(1-'[1]asv | data'!$F$26/12),0),"")</f>
        <v>0</v>
      </c>
      <c r="D486" s="27">
        <f>IFERROR(IF($B486&lt;&gt;"",$C485*(1+'[1]asv | data'!$F$22/12)-$C485,0),"")</f>
        <v>0</v>
      </c>
      <c r="E486" s="27">
        <f>IFERROR(IF($B486&lt;&gt;"",($C485+$E$2+$D486)-($C485+$E$2+$D486)*(1-'[1]asv | data'!$F$26/12),0),"")</f>
        <v>0</v>
      </c>
      <c r="F486" s="26">
        <f>IFERROR(IF($B486&lt;&gt;"",($F485+$E$2+$G486)*(1-'[1]asv | data'!$F$26/12),0),"")</f>
        <v>0</v>
      </c>
      <c r="G486" s="27">
        <f>IFERROR(IF($B486&lt;&gt;"",$F485*(1+'[1]asv | data'!$B$30/12)-$F485,0),"")</f>
        <v>0</v>
      </c>
      <c r="H486" s="27">
        <f>IFERROR(IF($B486&lt;&gt;"",($F485+$E$2+$G486)-($F485+$E$2+$G486)*(1-'[1]asv | data'!$F$26/12),0),"")</f>
        <v>0</v>
      </c>
      <c r="I486" s="26">
        <f>IFERROR(IF($B486&lt;&gt;"",($I485+$E$2+$J486)*(1-'[1]asv | data'!$F$26/12),0),"")</f>
        <v>0</v>
      </c>
      <c r="J486" s="27">
        <f>IFERROR(IF($B486&lt;&gt;"",$I485*(1+'[1]asv | data'!$B$32/12)-$I485,0),"")</f>
        <v>0</v>
      </c>
      <c r="K486" s="27">
        <f>IFERROR(IF($B486&lt;&gt;"",($I485+$E$2+$J486)-($I485+$E$2+$J486)*(1-'[1]asv | data'!$F$26/12),0),"")</f>
        <v>0</v>
      </c>
      <c r="L486" s="26">
        <f>IFERROR(IF($B486&lt;&gt;"",($L485+$E$2+$M486)*(1-'[1]asv | data'!$F$26/12),0),"")</f>
        <v>0</v>
      </c>
      <c r="M486" s="27">
        <f>IFERROR(IF($B486&lt;&gt;"",$L485*(1+'[1]asv | data'!$B$34/12)-$L485,0),"")</f>
        <v>0</v>
      </c>
      <c r="N486" s="27">
        <f>IFERROR(IF($B486&lt;&gt;"",($L485+$E$2+$M486)-($L485+$E$2+$M486)*(1-'[1]asv | data'!$F$26/12),0),"")</f>
        <v>0</v>
      </c>
      <c r="O486" s="26" t="str">
        <f>IFERROR(IF(B486&lt;&gt;"",IF(Q485&gt;=$I$2,+O485+P486,+O485+'[1]asv | data'!$F$21+P486),""),"")</f>
        <v/>
      </c>
      <c r="P486" s="27" t="str">
        <f>IFERROR(IF($B486&lt;&gt;"",IF(Q486&gt;=$I$2,O485*(1+'[1]asv | simul'!$B$18/12)-O485,$O485*(1+'[1]asv | simul'!$B$18/12)-$O485),""),"")</f>
        <v/>
      </c>
      <c r="Q486" s="27">
        <f>IFERROR(IF(Q485+'[1]asv | data'!$F$21&gt;=$I$2,$I$2,+Q485+'[1]asv | data'!$F$21),"")</f>
        <v>22950</v>
      </c>
    </row>
    <row r="487" spans="2:17" ht="21" customHeight="1" x14ac:dyDescent="0.35">
      <c r="B487" s="36"/>
      <c r="C487" s="26">
        <f>IFERROR(IF($B487&lt;&gt;"",($C486+$E$2+$D487)*(1-'[1]asv | data'!$F$26/12),0),"")</f>
        <v>0</v>
      </c>
      <c r="D487" s="27">
        <f>IFERROR(IF($B487&lt;&gt;"",$C486*(1+'[1]asv | data'!$F$22/12)-$C486,0),"")</f>
        <v>0</v>
      </c>
      <c r="E487" s="27">
        <f>IFERROR(IF($B487&lt;&gt;"",($C486+$E$2+$D487)-($C486+$E$2+$D487)*(1-'[1]asv | data'!$F$26/12),0),"")</f>
        <v>0</v>
      </c>
      <c r="F487" s="26">
        <f>IFERROR(IF($B487&lt;&gt;"",($F486+$E$2+$G487)*(1-'[1]asv | data'!$F$26/12),0),"")</f>
        <v>0</v>
      </c>
      <c r="G487" s="27">
        <f>IFERROR(IF($B487&lt;&gt;"",$F486*(1+'[1]asv | data'!$B$30/12)-$F486,0),"")</f>
        <v>0</v>
      </c>
      <c r="H487" s="27">
        <f>IFERROR(IF($B487&lt;&gt;"",($F486+$E$2+$G487)-($F486+$E$2+$G487)*(1-'[1]asv | data'!$F$26/12),0),"")</f>
        <v>0</v>
      </c>
      <c r="I487" s="26">
        <f>IFERROR(IF($B487&lt;&gt;"",($I486+$E$2+$J487)*(1-'[1]asv | data'!$F$26/12),0),"")</f>
        <v>0</v>
      </c>
      <c r="J487" s="27">
        <f>IFERROR(IF($B487&lt;&gt;"",$I486*(1+'[1]asv | data'!$B$32/12)-$I486,0),"")</f>
        <v>0</v>
      </c>
      <c r="K487" s="27">
        <f>IFERROR(IF($B487&lt;&gt;"",($I486+$E$2+$J487)-($I486+$E$2+$J487)*(1-'[1]asv | data'!$F$26/12),0),"")</f>
        <v>0</v>
      </c>
      <c r="L487" s="26">
        <f>IFERROR(IF($B487&lt;&gt;"",($L486+$E$2+$M487)*(1-'[1]asv | data'!$F$26/12),0),"")</f>
        <v>0</v>
      </c>
      <c r="M487" s="27">
        <f>IFERROR(IF($B487&lt;&gt;"",$L486*(1+'[1]asv | data'!$B$34/12)-$L486,0),"")</f>
        <v>0</v>
      </c>
      <c r="N487" s="27">
        <f>IFERROR(IF($B487&lt;&gt;"",($L486+$E$2+$M487)-($L486+$E$2+$M487)*(1-'[1]asv | data'!$F$26/12),0),"")</f>
        <v>0</v>
      </c>
      <c r="O487" s="26" t="str">
        <f>IFERROR(IF(B487&lt;&gt;"",IF(Q486&gt;=$I$2,+O486+P487,+O486+'[1]asv | data'!$F$21+P487),""),"")</f>
        <v/>
      </c>
      <c r="P487" s="27" t="str">
        <f>IFERROR(IF($B487&lt;&gt;"",IF(Q487&gt;=$I$2,O486*(1+'[1]asv | simul'!$B$18/12)-O486,$O486*(1+'[1]asv | simul'!$B$18/12)-$O486),""),"")</f>
        <v/>
      </c>
      <c r="Q487" s="27">
        <f>IFERROR(IF(Q486+'[1]asv | data'!$F$21&gt;=$I$2,$I$2,+Q486+'[1]asv | data'!$F$21),"")</f>
        <v>22950</v>
      </c>
    </row>
    <row r="488" spans="2:17" ht="21" customHeight="1" x14ac:dyDescent="0.35">
      <c r="B488" s="36"/>
      <c r="C488" s="26">
        <f>IFERROR(IF($B488&lt;&gt;"",($C487+$E$2+$D488)*(1-'[1]asv | data'!$F$26/12),0),"")</f>
        <v>0</v>
      </c>
      <c r="D488" s="27">
        <f>IFERROR(IF($B488&lt;&gt;"",$C487*(1+'[1]asv | data'!$F$22/12)-$C487,0),"")</f>
        <v>0</v>
      </c>
      <c r="E488" s="27">
        <f>IFERROR(IF($B488&lt;&gt;"",($C487+$E$2+$D488)-($C487+$E$2+$D488)*(1-'[1]asv | data'!$F$26/12),0),"")</f>
        <v>0</v>
      </c>
      <c r="F488" s="26">
        <f>IFERROR(IF($B488&lt;&gt;"",($F487+$E$2+$G488)*(1-'[1]asv | data'!$F$26/12),0),"")</f>
        <v>0</v>
      </c>
      <c r="G488" s="27">
        <f>IFERROR(IF($B488&lt;&gt;"",$F487*(1+'[1]asv | data'!$B$30/12)-$F487,0),"")</f>
        <v>0</v>
      </c>
      <c r="H488" s="27">
        <f>IFERROR(IF($B488&lt;&gt;"",($F487+$E$2+$G488)-($F487+$E$2+$G488)*(1-'[1]asv | data'!$F$26/12),0),"")</f>
        <v>0</v>
      </c>
      <c r="I488" s="26">
        <f>IFERROR(IF($B488&lt;&gt;"",($I487+$E$2+$J488)*(1-'[1]asv | data'!$F$26/12),0),"")</f>
        <v>0</v>
      </c>
      <c r="J488" s="27">
        <f>IFERROR(IF($B488&lt;&gt;"",$I487*(1+'[1]asv | data'!$B$32/12)-$I487,0),"")</f>
        <v>0</v>
      </c>
      <c r="K488" s="27">
        <f>IFERROR(IF($B488&lt;&gt;"",($I487+$E$2+$J488)-($I487+$E$2+$J488)*(1-'[1]asv | data'!$F$26/12),0),"")</f>
        <v>0</v>
      </c>
      <c r="L488" s="26">
        <f>IFERROR(IF($B488&lt;&gt;"",($L487+$E$2+$M488)*(1-'[1]asv | data'!$F$26/12),0),"")</f>
        <v>0</v>
      </c>
      <c r="M488" s="27">
        <f>IFERROR(IF($B488&lt;&gt;"",$L487*(1+'[1]asv | data'!$B$34/12)-$L487,0),"")</f>
        <v>0</v>
      </c>
      <c r="N488" s="27">
        <f>IFERROR(IF($B488&lt;&gt;"",($L487+$E$2+$M488)-($L487+$E$2+$M488)*(1-'[1]asv | data'!$F$26/12),0),"")</f>
        <v>0</v>
      </c>
      <c r="O488" s="26" t="str">
        <f>IFERROR(IF(B488&lt;&gt;"",IF(Q487&gt;=$I$2,+O487+P488,+O487+'[1]asv | data'!$F$21+P488),""),"")</f>
        <v/>
      </c>
      <c r="P488" s="27" t="str">
        <f>IFERROR(IF($B488&lt;&gt;"",IF(Q488&gt;=$I$2,O487*(1+'[1]asv | simul'!$B$18/12)-O487,$O487*(1+'[1]asv | simul'!$B$18/12)-$O487),""),"")</f>
        <v/>
      </c>
      <c r="Q488" s="27">
        <f>IFERROR(IF(Q487+'[1]asv | data'!$F$21&gt;=$I$2,$I$2,+Q487+'[1]asv | data'!$F$21),"")</f>
        <v>22950</v>
      </c>
    </row>
    <row r="489" spans="2:17" ht="21" customHeight="1" x14ac:dyDescent="0.35">
      <c r="B489" s="36"/>
      <c r="C489" s="26">
        <f>IFERROR(IF($B489&lt;&gt;"",($C488+$E$2+$D489)*(1-'[1]asv | data'!$F$26/12),0),"")</f>
        <v>0</v>
      </c>
      <c r="D489" s="27">
        <f>IFERROR(IF($B489&lt;&gt;"",$C488*(1+'[1]asv | data'!$F$22/12)-$C488,0),"")</f>
        <v>0</v>
      </c>
      <c r="E489" s="27">
        <f>IFERROR(IF($B489&lt;&gt;"",($C488+$E$2+$D489)-($C488+$E$2+$D489)*(1-'[1]asv | data'!$F$26/12),0),"")</f>
        <v>0</v>
      </c>
      <c r="F489" s="26">
        <f>IFERROR(IF($B489&lt;&gt;"",($F488+$E$2+$G489)*(1-'[1]asv | data'!$F$26/12),0),"")</f>
        <v>0</v>
      </c>
      <c r="G489" s="27">
        <f>IFERROR(IF($B489&lt;&gt;"",$F488*(1+'[1]asv | data'!$B$30/12)-$F488,0),"")</f>
        <v>0</v>
      </c>
      <c r="H489" s="27">
        <f>IFERROR(IF($B489&lt;&gt;"",($F488+$E$2+$G489)-($F488+$E$2+$G489)*(1-'[1]asv | data'!$F$26/12),0),"")</f>
        <v>0</v>
      </c>
      <c r="I489" s="26">
        <f>IFERROR(IF($B489&lt;&gt;"",($I488+$E$2+$J489)*(1-'[1]asv | data'!$F$26/12),0),"")</f>
        <v>0</v>
      </c>
      <c r="J489" s="27">
        <f>IFERROR(IF($B489&lt;&gt;"",$I488*(1+'[1]asv | data'!$B$32/12)-$I488,0),"")</f>
        <v>0</v>
      </c>
      <c r="K489" s="27">
        <f>IFERROR(IF($B489&lt;&gt;"",($I488+$E$2+$J489)-($I488+$E$2+$J489)*(1-'[1]asv | data'!$F$26/12),0),"")</f>
        <v>0</v>
      </c>
      <c r="L489" s="26">
        <f>IFERROR(IF($B489&lt;&gt;"",($L488+$E$2+$M489)*(1-'[1]asv | data'!$F$26/12),0),"")</f>
        <v>0</v>
      </c>
      <c r="M489" s="27">
        <f>IFERROR(IF($B489&lt;&gt;"",$L488*(1+'[1]asv | data'!$B$34/12)-$L488,0),"")</f>
        <v>0</v>
      </c>
      <c r="N489" s="27">
        <f>IFERROR(IF($B489&lt;&gt;"",($L488+$E$2+$M489)-($L488+$E$2+$M489)*(1-'[1]asv | data'!$F$26/12),0),"")</f>
        <v>0</v>
      </c>
      <c r="O489" s="26" t="str">
        <f>IFERROR(IF(B489&lt;&gt;"",IF(Q488&gt;=$I$2,+O488+P489,+O488+'[1]asv | data'!$F$21+P489),""),"")</f>
        <v/>
      </c>
      <c r="P489" s="27" t="str">
        <f>IFERROR(IF($B489&lt;&gt;"",IF(Q489&gt;=$I$2,O488*(1+'[1]asv | simul'!$B$18/12)-O488,$O488*(1+'[1]asv | simul'!$B$18/12)-$O488),""),"")</f>
        <v/>
      </c>
      <c r="Q489" s="27">
        <f>IFERROR(IF(Q488+'[1]asv | data'!$F$21&gt;=$I$2,$I$2,+Q488+'[1]asv | data'!$F$21),"")</f>
        <v>22950</v>
      </c>
    </row>
    <row r="490" spans="2:17" ht="21" customHeight="1" x14ac:dyDescent="0.35">
      <c r="B490" s="36"/>
      <c r="C490" s="26">
        <f>IFERROR(IF($B490&lt;&gt;"",($C489+$E$2+$D490)*(1-'[1]asv | data'!$F$26/12),0),"")</f>
        <v>0</v>
      </c>
      <c r="D490" s="27">
        <f>IFERROR(IF($B490&lt;&gt;"",$C489*(1+'[1]asv | data'!$F$22/12)-$C489,0),"")</f>
        <v>0</v>
      </c>
      <c r="E490" s="27">
        <f>IFERROR(IF($B490&lt;&gt;"",($C489+$E$2+$D490)-($C489+$E$2+$D490)*(1-'[1]asv | data'!$F$26/12),0),"")</f>
        <v>0</v>
      </c>
      <c r="F490" s="26">
        <f>IFERROR(IF($B490&lt;&gt;"",($F489+$E$2+$G490)*(1-'[1]asv | data'!$F$26/12),0),"")</f>
        <v>0</v>
      </c>
      <c r="G490" s="27">
        <f>IFERROR(IF($B490&lt;&gt;"",$F489*(1+'[1]asv | data'!$B$30/12)-$F489,0),"")</f>
        <v>0</v>
      </c>
      <c r="H490" s="27">
        <f>IFERROR(IF($B490&lt;&gt;"",($F489+$E$2+$G490)-($F489+$E$2+$G490)*(1-'[1]asv | data'!$F$26/12),0),"")</f>
        <v>0</v>
      </c>
      <c r="I490" s="26">
        <f>IFERROR(IF($B490&lt;&gt;"",($I489+$E$2+$J490)*(1-'[1]asv | data'!$F$26/12),0),"")</f>
        <v>0</v>
      </c>
      <c r="J490" s="27">
        <f>IFERROR(IF($B490&lt;&gt;"",$I489*(1+'[1]asv | data'!$B$32/12)-$I489,0),"")</f>
        <v>0</v>
      </c>
      <c r="K490" s="27">
        <f>IFERROR(IF($B490&lt;&gt;"",($I489+$E$2+$J490)-($I489+$E$2+$J490)*(1-'[1]asv | data'!$F$26/12),0),"")</f>
        <v>0</v>
      </c>
      <c r="L490" s="26">
        <f>IFERROR(IF($B490&lt;&gt;"",($L489+$E$2+$M490)*(1-'[1]asv | data'!$F$26/12),0),"")</f>
        <v>0</v>
      </c>
      <c r="M490" s="27">
        <f>IFERROR(IF($B490&lt;&gt;"",$L489*(1+'[1]asv | data'!$B$34/12)-$L489,0),"")</f>
        <v>0</v>
      </c>
      <c r="N490" s="27">
        <f>IFERROR(IF($B490&lt;&gt;"",($L489+$E$2+$M490)-($L489+$E$2+$M490)*(1-'[1]asv | data'!$F$26/12),0),"")</f>
        <v>0</v>
      </c>
      <c r="O490" s="26" t="str">
        <f>IFERROR(IF(B490&lt;&gt;"",IF(Q489&gt;=$I$2,+O489+P490,+O489+'[1]asv | data'!$F$21+P490),""),"")</f>
        <v/>
      </c>
      <c r="P490" s="27" t="str">
        <f>IFERROR(IF($B490&lt;&gt;"",IF(Q490&gt;=$I$2,O489*(1+'[1]asv | simul'!$B$18/12)-O489,$O489*(1+'[1]asv | simul'!$B$18/12)-$O489),""),"")</f>
        <v/>
      </c>
      <c r="Q490" s="27">
        <f>IFERROR(IF(Q489+'[1]asv | data'!$F$21&gt;=$I$2,$I$2,+Q489+'[1]asv | data'!$F$21),"")</f>
        <v>22950</v>
      </c>
    </row>
    <row r="491" spans="2:17" ht="21" customHeight="1" x14ac:dyDescent="0.35">
      <c r="B491" s="36"/>
      <c r="C491" s="26">
        <f>IFERROR(IF($B491&lt;&gt;"",($C490+$E$2+$D491)*(1-'[1]asv | data'!$F$26/12),0),"")</f>
        <v>0</v>
      </c>
      <c r="D491" s="27">
        <f>IFERROR(IF($B491&lt;&gt;"",$C490*(1+'[1]asv | data'!$F$22/12)-$C490,0),"")</f>
        <v>0</v>
      </c>
      <c r="E491" s="27">
        <f>IFERROR(IF($B491&lt;&gt;"",($C490+$E$2+$D491)-($C490+$E$2+$D491)*(1-'[1]asv | data'!$F$26/12),0),"")</f>
        <v>0</v>
      </c>
      <c r="F491" s="26">
        <f>IFERROR(IF($B491&lt;&gt;"",($F490+$E$2+$G491)*(1-'[1]asv | data'!$F$26/12),0),"")</f>
        <v>0</v>
      </c>
      <c r="G491" s="27">
        <f>IFERROR(IF($B491&lt;&gt;"",$F490*(1+'[1]asv | data'!$B$30/12)-$F490,0),"")</f>
        <v>0</v>
      </c>
      <c r="H491" s="27">
        <f>IFERROR(IF($B491&lt;&gt;"",($F490+$E$2+$G491)-($F490+$E$2+$G491)*(1-'[1]asv | data'!$F$26/12),0),"")</f>
        <v>0</v>
      </c>
      <c r="I491" s="26">
        <f>IFERROR(IF($B491&lt;&gt;"",($I490+$E$2+$J491)*(1-'[1]asv | data'!$F$26/12),0),"")</f>
        <v>0</v>
      </c>
      <c r="J491" s="27">
        <f>IFERROR(IF($B491&lt;&gt;"",$I490*(1+'[1]asv | data'!$B$32/12)-$I490,0),"")</f>
        <v>0</v>
      </c>
      <c r="K491" s="27">
        <f>IFERROR(IF($B491&lt;&gt;"",($I490+$E$2+$J491)-($I490+$E$2+$J491)*(1-'[1]asv | data'!$F$26/12),0),"")</f>
        <v>0</v>
      </c>
      <c r="L491" s="26">
        <f>IFERROR(IF($B491&lt;&gt;"",($L490+$E$2+$M491)*(1-'[1]asv | data'!$F$26/12),0),"")</f>
        <v>0</v>
      </c>
      <c r="M491" s="27">
        <f>IFERROR(IF($B491&lt;&gt;"",$L490*(1+'[1]asv | data'!$B$34/12)-$L490,0),"")</f>
        <v>0</v>
      </c>
      <c r="N491" s="27">
        <f>IFERROR(IF($B491&lt;&gt;"",($L490+$E$2+$M491)-($L490+$E$2+$M491)*(1-'[1]asv | data'!$F$26/12),0),"")</f>
        <v>0</v>
      </c>
      <c r="O491" s="26" t="str">
        <f>IFERROR(IF(B491&lt;&gt;"",IF(Q490&gt;=$I$2,+O490+P491,+O490+'[1]asv | data'!$F$21+P491),""),"")</f>
        <v/>
      </c>
      <c r="P491" s="27" t="str">
        <f>IFERROR(IF($B491&lt;&gt;"",IF(Q491&gt;=$I$2,O490*(1+'[1]asv | simul'!$B$18/12)-O490,$O490*(1+'[1]asv | simul'!$B$18/12)-$O490),""),"")</f>
        <v/>
      </c>
      <c r="Q491" s="27">
        <f>IFERROR(IF(Q490+'[1]asv | data'!$F$21&gt;=$I$2,$I$2,+Q490+'[1]asv | data'!$F$21),"")</f>
        <v>22950</v>
      </c>
    </row>
    <row r="492" spans="2:17" ht="21" customHeight="1" x14ac:dyDescent="0.35">
      <c r="B492" s="36"/>
      <c r="C492" s="26">
        <f>IFERROR(IF($B492&lt;&gt;"",($C491+$E$2+$D492)*(1-'[1]asv | data'!$F$26/12),0),"")</f>
        <v>0</v>
      </c>
      <c r="D492" s="27">
        <f>IFERROR(IF($B492&lt;&gt;"",$C491*(1+'[1]asv | data'!$F$22/12)-$C491,0),"")</f>
        <v>0</v>
      </c>
      <c r="E492" s="27">
        <f>IFERROR(IF($B492&lt;&gt;"",($C491+$E$2+$D492)-($C491+$E$2+$D492)*(1-'[1]asv | data'!$F$26/12),0),"")</f>
        <v>0</v>
      </c>
      <c r="F492" s="26">
        <f>IFERROR(IF($B492&lt;&gt;"",($F491+$E$2+$G492)*(1-'[1]asv | data'!$F$26/12),0),"")</f>
        <v>0</v>
      </c>
      <c r="G492" s="27">
        <f>IFERROR(IF($B492&lt;&gt;"",$F491*(1+'[1]asv | data'!$B$30/12)-$F491,0),"")</f>
        <v>0</v>
      </c>
      <c r="H492" s="27">
        <f>IFERROR(IF($B492&lt;&gt;"",($F491+$E$2+$G492)-($F491+$E$2+$G492)*(1-'[1]asv | data'!$F$26/12),0),"")</f>
        <v>0</v>
      </c>
      <c r="I492" s="26">
        <f>IFERROR(IF($B492&lt;&gt;"",($I491+$E$2+$J492)*(1-'[1]asv | data'!$F$26/12),0),"")</f>
        <v>0</v>
      </c>
      <c r="J492" s="27">
        <f>IFERROR(IF($B492&lt;&gt;"",$I491*(1+'[1]asv | data'!$B$32/12)-$I491,0),"")</f>
        <v>0</v>
      </c>
      <c r="K492" s="27">
        <f>IFERROR(IF($B492&lt;&gt;"",($I491+$E$2+$J492)-($I491+$E$2+$J492)*(1-'[1]asv | data'!$F$26/12),0),"")</f>
        <v>0</v>
      </c>
      <c r="L492" s="26">
        <f>IFERROR(IF($B492&lt;&gt;"",($L491+$E$2+$M492)*(1-'[1]asv | data'!$F$26/12),0),"")</f>
        <v>0</v>
      </c>
      <c r="M492" s="27">
        <f>IFERROR(IF($B492&lt;&gt;"",$L491*(1+'[1]asv | data'!$B$34/12)-$L491,0),"")</f>
        <v>0</v>
      </c>
      <c r="N492" s="27">
        <f>IFERROR(IF($B492&lt;&gt;"",($L491+$E$2+$M492)-($L491+$E$2+$M492)*(1-'[1]asv | data'!$F$26/12),0),"")</f>
        <v>0</v>
      </c>
      <c r="O492" s="26" t="str">
        <f>IFERROR(IF(B492&lt;&gt;"",IF(Q491&gt;=$I$2,+O491+P492,+O491+'[1]asv | data'!$F$21+P492),""),"")</f>
        <v/>
      </c>
      <c r="P492" s="27" t="str">
        <f>IFERROR(IF($B492&lt;&gt;"",IF(Q492&gt;=$I$2,O491*(1+'[1]asv | simul'!$B$18/12)-O491,$O491*(1+'[1]asv | simul'!$B$18/12)-$O491),""),"")</f>
        <v/>
      </c>
      <c r="Q492" s="27">
        <f>IFERROR(IF(Q491+'[1]asv | data'!$F$21&gt;=$I$2,$I$2,+Q491+'[1]asv | data'!$F$21),"")</f>
        <v>22950</v>
      </c>
    </row>
    <row r="493" spans="2:17" ht="21" customHeight="1" x14ac:dyDescent="0.35">
      <c r="B493" s="36"/>
      <c r="C493" s="26">
        <f>IFERROR(IF($B493&lt;&gt;"",($C492+$E$2+$D493)*(1-'[1]asv | data'!$F$26/12),0),"")</f>
        <v>0</v>
      </c>
      <c r="D493" s="27">
        <f>IFERROR(IF($B493&lt;&gt;"",$C492*(1+'[1]asv | data'!$F$22/12)-$C492,0),"")</f>
        <v>0</v>
      </c>
      <c r="E493" s="27">
        <f>IFERROR(IF($B493&lt;&gt;"",($C492+$E$2+$D493)-($C492+$E$2+$D493)*(1-'[1]asv | data'!$F$26/12),0),"")</f>
        <v>0</v>
      </c>
      <c r="F493" s="26">
        <f>IFERROR(IF($B493&lt;&gt;"",($F492+$E$2+$G493)*(1-'[1]asv | data'!$F$26/12),0),"")</f>
        <v>0</v>
      </c>
      <c r="G493" s="27">
        <f>IFERROR(IF($B493&lt;&gt;"",$F492*(1+'[1]asv | data'!$B$30/12)-$F492,0),"")</f>
        <v>0</v>
      </c>
      <c r="H493" s="27">
        <f>IFERROR(IF($B493&lt;&gt;"",($F492+$E$2+$G493)-($F492+$E$2+$G493)*(1-'[1]asv | data'!$F$26/12),0),"")</f>
        <v>0</v>
      </c>
      <c r="I493" s="26">
        <f>IFERROR(IF($B493&lt;&gt;"",($I492+$E$2+$J493)*(1-'[1]asv | data'!$F$26/12),0),"")</f>
        <v>0</v>
      </c>
      <c r="J493" s="27">
        <f>IFERROR(IF($B493&lt;&gt;"",$I492*(1+'[1]asv | data'!$B$32/12)-$I492,0),"")</f>
        <v>0</v>
      </c>
      <c r="K493" s="27">
        <f>IFERROR(IF($B493&lt;&gt;"",($I492+$E$2+$J493)-($I492+$E$2+$J493)*(1-'[1]asv | data'!$F$26/12),0),"")</f>
        <v>0</v>
      </c>
      <c r="L493" s="26">
        <f>IFERROR(IF($B493&lt;&gt;"",($L492+$E$2+$M493)*(1-'[1]asv | data'!$F$26/12),0),"")</f>
        <v>0</v>
      </c>
      <c r="M493" s="27">
        <f>IFERROR(IF($B493&lt;&gt;"",$L492*(1+'[1]asv | data'!$B$34/12)-$L492,0),"")</f>
        <v>0</v>
      </c>
      <c r="N493" s="27">
        <f>IFERROR(IF($B493&lt;&gt;"",($L492+$E$2+$M493)-($L492+$E$2+$M493)*(1-'[1]asv | data'!$F$26/12),0),"")</f>
        <v>0</v>
      </c>
      <c r="O493" s="26" t="str">
        <f>IFERROR(IF(B493&lt;&gt;"",IF(Q492&gt;=$I$2,+O492+P493,+O492+'[1]asv | data'!$F$21+P493),""),"")</f>
        <v/>
      </c>
      <c r="P493" s="27" t="str">
        <f>IFERROR(IF($B493&lt;&gt;"",IF(Q493&gt;=$I$2,O492*(1+'[1]asv | simul'!$B$18/12)-O492,$O492*(1+'[1]asv | simul'!$B$18/12)-$O492),""),"")</f>
        <v/>
      </c>
      <c r="Q493" s="27">
        <f>IFERROR(IF(Q492+'[1]asv | data'!$F$21&gt;=$I$2,$I$2,+Q492+'[1]asv | data'!$F$21),"")</f>
        <v>22950</v>
      </c>
    </row>
    <row r="494" spans="2:17" ht="21" customHeight="1" x14ac:dyDescent="0.35">
      <c r="B494" s="36"/>
      <c r="C494" s="26">
        <f>IFERROR(IF($B494&lt;&gt;"",($C493+$E$2+$D494)*(1-'[1]asv | data'!$F$26/12),0),"")</f>
        <v>0</v>
      </c>
      <c r="D494" s="27">
        <f>IFERROR(IF($B494&lt;&gt;"",$C493*(1+'[1]asv | data'!$F$22/12)-$C493,0),"")</f>
        <v>0</v>
      </c>
      <c r="E494" s="27">
        <f>IFERROR(IF($B494&lt;&gt;"",($C493+$E$2+$D494)-($C493+$E$2+$D494)*(1-'[1]asv | data'!$F$26/12),0),"")</f>
        <v>0</v>
      </c>
      <c r="F494" s="26">
        <f>IFERROR(IF($B494&lt;&gt;"",($F493+$E$2+$G494)*(1-'[1]asv | data'!$F$26/12),0),"")</f>
        <v>0</v>
      </c>
      <c r="G494" s="27">
        <f>IFERROR(IF($B494&lt;&gt;"",$F493*(1+'[1]asv | data'!$B$30/12)-$F493,0),"")</f>
        <v>0</v>
      </c>
      <c r="H494" s="27">
        <f>IFERROR(IF($B494&lt;&gt;"",($F493+$E$2+$G494)-($F493+$E$2+$G494)*(1-'[1]asv | data'!$F$26/12),0),"")</f>
        <v>0</v>
      </c>
      <c r="I494" s="26">
        <f>IFERROR(IF($B494&lt;&gt;"",($I493+$E$2+$J494)*(1-'[1]asv | data'!$F$26/12),0),"")</f>
        <v>0</v>
      </c>
      <c r="J494" s="27">
        <f>IFERROR(IF($B494&lt;&gt;"",$I493*(1+'[1]asv | data'!$B$32/12)-$I493,0),"")</f>
        <v>0</v>
      </c>
      <c r="K494" s="27">
        <f>IFERROR(IF($B494&lt;&gt;"",($I493+$E$2+$J494)-($I493+$E$2+$J494)*(1-'[1]asv | data'!$F$26/12),0),"")</f>
        <v>0</v>
      </c>
      <c r="L494" s="26">
        <f>IFERROR(IF($B494&lt;&gt;"",($L493+$E$2+$M494)*(1-'[1]asv | data'!$F$26/12),0),"")</f>
        <v>0</v>
      </c>
      <c r="M494" s="27">
        <f>IFERROR(IF($B494&lt;&gt;"",$L493*(1+'[1]asv | data'!$B$34/12)-$L493,0),"")</f>
        <v>0</v>
      </c>
      <c r="N494" s="27">
        <f>IFERROR(IF($B494&lt;&gt;"",($L493+$E$2+$M494)-($L493+$E$2+$M494)*(1-'[1]asv | data'!$F$26/12),0),"")</f>
        <v>0</v>
      </c>
      <c r="O494" s="26" t="str">
        <f>IFERROR(IF(B494&lt;&gt;"",IF(Q493&gt;=$I$2,+O493+P494,+O493+'[1]asv | data'!$F$21+P494),""),"")</f>
        <v/>
      </c>
      <c r="P494" s="27" t="str">
        <f>IFERROR(IF($B494&lt;&gt;"",IF(Q494&gt;=$I$2,O493*(1+'[1]asv | simul'!$B$18/12)-O493,$O493*(1+'[1]asv | simul'!$B$18/12)-$O493),""),"")</f>
        <v/>
      </c>
      <c r="Q494" s="27">
        <f>IFERROR(IF(Q493+'[1]asv | data'!$F$21&gt;=$I$2,$I$2,+Q493+'[1]asv | data'!$F$21),"")</f>
        <v>22950</v>
      </c>
    </row>
    <row r="495" spans="2:17" ht="21" customHeight="1" x14ac:dyDescent="0.35">
      <c r="B495" s="36"/>
      <c r="C495" s="26">
        <f>IFERROR(IF($B495&lt;&gt;"",($C494+$E$2+$D495)*(1-'[1]asv | data'!$F$26/12),0),"")</f>
        <v>0</v>
      </c>
      <c r="D495" s="27">
        <f>IFERROR(IF($B495&lt;&gt;"",$C494*(1+'[1]asv | data'!$F$22/12)-$C494,0),"")</f>
        <v>0</v>
      </c>
      <c r="E495" s="27">
        <f>IFERROR(IF($B495&lt;&gt;"",($C494+$E$2+$D495)-($C494+$E$2+$D495)*(1-'[1]asv | data'!$F$26/12),0),"")</f>
        <v>0</v>
      </c>
      <c r="F495" s="26">
        <f>IFERROR(IF($B495&lt;&gt;"",($F494+$E$2+$G495)*(1-'[1]asv | data'!$F$26/12),0),"")</f>
        <v>0</v>
      </c>
      <c r="G495" s="27">
        <f>IFERROR(IF($B495&lt;&gt;"",$F494*(1+'[1]asv | data'!$B$30/12)-$F494,0),"")</f>
        <v>0</v>
      </c>
      <c r="H495" s="27">
        <f>IFERROR(IF($B495&lt;&gt;"",($F494+$E$2+$G495)-($F494+$E$2+$G495)*(1-'[1]asv | data'!$F$26/12),0),"")</f>
        <v>0</v>
      </c>
      <c r="I495" s="26">
        <f>IFERROR(IF($B495&lt;&gt;"",($I494+$E$2+$J495)*(1-'[1]asv | data'!$F$26/12),0),"")</f>
        <v>0</v>
      </c>
      <c r="J495" s="27">
        <f>IFERROR(IF($B495&lt;&gt;"",$I494*(1+'[1]asv | data'!$B$32/12)-$I494,0),"")</f>
        <v>0</v>
      </c>
      <c r="K495" s="27">
        <f>IFERROR(IF($B495&lt;&gt;"",($I494+$E$2+$J495)-($I494+$E$2+$J495)*(1-'[1]asv | data'!$F$26/12),0),"")</f>
        <v>0</v>
      </c>
      <c r="L495" s="26">
        <f>IFERROR(IF($B495&lt;&gt;"",($L494+$E$2+$M495)*(1-'[1]asv | data'!$F$26/12),0),"")</f>
        <v>0</v>
      </c>
      <c r="M495" s="27">
        <f>IFERROR(IF($B495&lt;&gt;"",$L494*(1+'[1]asv | data'!$B$34/12)-$L494,0),"")</f>
        <v>0</v>
      </c>
      <c r="N495" s="27">
        <f>IFERROR(IF($B495&lt;&gt;"",($L494+$E$2+$M495)-($L494+$E$2+$M495)*(1-'[1]asv | data'!$F$26/12),0),"")</f>
        <v>0</v>
      </c>
      <c r="O495" s="26" t="str">
        <f>IFERROR(IF(B495&lt;&gt;"",IF(Q494&gt;=$I$2,+O494+P495,+O494+'[1]asv | data'!$F$21+P495),""),"")</f>
        <v/>
      </c>
      <c r="P495" s="27" t="str">
        <f>IFERROR(IF($B495&lt;&gt;"",IF(Q495&gt;=$I$2,O494*(1+'[1]asv | simul'!$B$18/12)-O494,$O494*(1+'[1]asv | simul'!$B$18/12)-$O494),""),"")</f>
        <v/>
      </c>
      <c r="Q495" s="27">
        <f>IFERROR(IF(Q494+'[1]asv | data'!$F$21&gt;=$I$2,$I$2,+Q494+'[1]asv | data'!$F$21),"")</f>
        <v>22950</v>
      </c>
    </row>
    <row r="496" spans="2:17" ht="21" customHeight="1" x14ac:dyDescent="0.35">
      <c r="B496" s="36"/>
      <c r="C496" s="26">
        <f>IFERROR(IF($B496&lt;&gt;"",($C495+$E$2+$D496)*(1-'[1]asv | data'!$F$26/12),0),"")</f>
        <v>0</v>
      </c>
      <c r="D496" s="27">
        <f>IFERROR(IF($B496&lt;&gt;"",$C495*(1+'[1]asv | data'!$F$22/12)-$C495,0),"")</f>
        <v>0</v>
      </c>
      <c r="E496" s="27">
        <f>IFERROR(IF($B496&lt;&gt;"",($C495+$E$2+$D496)-($C495+$E$2+$D496)*(1-'[1]asv | data'!$F$26/12),0),"")</f>
        <v>0</v>
      </c>
      <c r="F496" s="26">
        <f>IFERROR(IF($B496&lt;&gt;"",($F495+$E$2+$G496)*(1-'[1]asv | data'!$F$26/12),0),"")</f>
        <v>0</v>
      </c>
      <c r="G496" s="27">
        <f>IFERROR(IF($B496&lt;&gt;"",$F495*(1+'[1]asv | data'!$B$30/12)-$F495,0),"")</f>
        <v>0</v>
      </c>
      <c r="H496" s="27">
        <f>IFERROR(IF($B496&lt;&gt;"",($F495+$E$2+$G496)-($F495+$E$2+$G496)*(1-'[1]asv | data'!$F$26/12),0),"")</f>
        <v>0</v>
      </c>
      <c r="I496" s="26">
        <f>IFERROR(IF($B496&lt;&gt;"",($I495+$E$2+$J496)*(1-'[1]asv | data'!$F$26/12),0),"")</f>
        <v>0</v>
      </c>
      <c r="J496" s="27">
        <f>IFERROR(IF($B496&lt;&gt;"",$I495*(1+'[1]asv | data'!$B$32/12)-$I495,0),"")</f>
        <v>0</v>
      </c>
      <c r="K496" s="27">
        <f>IFERROR(IF($B496&lt;&gt;"",($I495+$E$2+$J496)-($I495+$E$2+$J496)*(1-'[1]asv | data'!$F$26/12),0),"")</f>
        <v>0</v>
      </c>
      <c r="L496" s="26">
        <f>IFERROR(IF($B496&lt;&gt;"",($L495+$E$2+$M496)*(1-'[1]asv | data'!$F$26/12),0),"")</f>
        <v>0</v>
      </c>
      <c r="M496" s="27">
        <f>IFERROR(IF($B496&lt;&gt;"",$L495*(1+'[1]asv | data'!$B$34/12)-$L495,0),"")</f>
        <v>0</v>
      </c>
      <c r="N496" s="27">
        <f>IFERROR(IF($B496&lt;&gt;"",($L495+$E$2+$M496)-($L495+$E$2+$M496)*(1-'[1]asv | data'!$F$26/12),0),"")</f>
        <v>0</v>
      </c>
      <c r="O496" s="26" t="str">
        <f>IFERROR(IF(B496&lt;&gt;"",IF(Q495&gt;=$I$2,+O495+P496,+O495+'[1]asv | data'!$F$21+P496),""),"")</f>
        <v/>
      </c>
      <c r="P496" s="27" t="str">
        <f>IFERROR(IF($B496&lt;&gt;"",IF(Q496&gt;=$I$2,O495*(1+'[1]asv | simul'!$B$18/12)-O495,$O495*(1+'[1]asv | simul'!$B$18/12)-$O495),""),"")</f>
        <v/>
      </c>
      <c r="Q496" s="27">
        <f>IFERROR(IF(Q495+'[1]asv | data'!$F$21&gt;=$I$2,$I$2,+Q495+'[1]asv | data'!$F$21),"")</f>
        <v>22950</v>
      </c>
    </row>
    <row r="497" spans="2:17" ht="21" customHeight="1" x14ac:dyDescent="0.35">
      <c r="B497" s="36"/>
      <c r="C497" s="26">
        <f>IFERROR(IF($B497&lt;&gt;"",($C496+$E$2+$D497)*(1-'[1]asv | data'!$F$26/12),0),"")</f>
        <v>0</v>
      </c>
      <c r="D497" s="27">
        <f>IFERROR(IF($B497&lt;&gt;"",$C496*(1+'[1]asv | data'!$F$22/12)-$C496,0),"")</f>
        <v>0</v>
      </c>
      <c r="E497" s="27">
        <f>IFERROR(IF($B497&lt;&gt;"",($C496+$E$2+$D497)-($C496+$E$2+$D497)*(1-'[1]asv | data'!$F$26/12),0),"")</f>
        <v>0</v>
      </c>
      <c r="F497" s="26">
        <f>IFERROR(IF($B497&lt;&gt;"",($F496+$E$2+$G497)*(1-'[1]asv | data'!$F$26/12),0),"")</f>
        <v>0</v>
      </c>
      <c r="G497" s="27">
        <f>IFERROR(IF($B497&lt;&gt;"",$F496*(1+'[1]asv | data'!$B$30/12)-$F496,0),"")</f>
        <v>0</v>
      </c>
      <c r="H497" s="27">
        <f>IFERROR(IF($B497&lt;&gt;"",($F496+$E$2+$G497)-($F496+$E$2+$G497)*(1-'[1]asv | data'!$F$26/12),0),"")</f>
        <v>0</v>
      </c>
      <c r="I497" s="26">
        <f>IFERROR(IF($B497&lt;&gt;"",($I496+$E$2+$J497)*(1-'[1]asv | data'!$F$26/12),0),"")</f>
        <v>0</v>
      </c>
      <c r="J497" s="27">
        <f>IFERROR(IF($B497&lt;&gt;"",$I496*(1+'[1]asv | data'!$B$32/12)-$I496,0),"")</f>
        <v>0</v>
      </c>
      <c r="K497" s="27">
        <f>IFERROR(IF($B497&lt;&gt;"",($I496+$E$2+$J497)-($I496+$E$2+$J497)*(1-'[1]asv | data'!$F$26/12),0),"")</f>
        <v>0</v>
      </c>
      <c r="L497" s="26">
        <f>IFERROR(IF($B497&lt;&gt;"",($L496+$E$2+$M497)*(1-'[1]asv | data'!$F$26/12),0),"")</f>
        <v>0</v>
      </c>
      <c r="M497" s="27">
        <f>IFERROR(IF($B497&lt;&gt;"",$L496*(1+'[1]asv | data'!$B$34/12)-$L496,0),"")</f>
        <v>0</v>
      </c>
      <c r="N497" s="27">
        <f>IFERROR(IF($B497&lt;&gt;"",($L496+$E$2+$M497)-($L496+$E$2+$M497)*(1-'[1]asv | data'!$F$26/12),0),"")</f>
        <v>0</v>
      </c>
      <c r="O497" s="26" t="str">
        <f>IFERROR(IF(B497&lt;&gt;"",IF(Q496&gt;=$I$2,+O496+P497,+O496+'[1]asv | data'!$F$21+P497),""),"")</f>
        <v/>
      </c>
      <c r="P497" s="27" t="str">
        <f>IFERROR(IF($B497&lt;&gt;"",IF(Q497&gt;=$I$2,O496*(1+'[1]asv | simul'!$B$18/12)-O496,$O496*(1+'[1]asv | simul'!$B$18/12)-$O496),""),"")</f>
        <v/>
      </c>
      <c r="Q497" s="27">
        <f>IFERROR(IF(Q496+'[1]asv | data'!$F$21&gt;=$I$2,$I$2,+Q496+'[1]asv | data'!$F$21),"")</f>
        <v>22950</v>
      </c>
    </row>
    <row r="498" spans="2:17" ht="21" customHeight="1" x14ac:dyDescent="0.35">
      <c r="B498" s="36"/>
      <c r="C498" s="26">
        <f>IFERROR(IF($B498&lt;&gt;"",($C497+$E$2+$D498)*(1-'[1]asv | data'!$F$26/12),0),"")</f>
        <v>0</v>
      </c>
      <c r="D498" s="27">
        <f>IFERROR(IF($B498&lt;&gt;"",$C497*(1+'[1]asv | data'!$F$22/12)-$C497,0),"")</f>
        <v>0</v>
      </c>
      <c r="E498" s="27">
        <f>IFERROR(IF($B498&lt;&gt;"",($C497+$E$2+$D498)-($C497+$E$2+$D498)*(1-'[1]asv | data'!$F$26/12),0),"")</f>
        <v>0</v>
      </c>
      <c r="F498" s="26">
        <f>IFERROR(IF($B498&lt;&gt;"",($F497+$E$2+$G498)*(1-'[1]asv | data'!$F$26/12),0),"")</f>
        <v>0</v>
      </c>
      <c r="G498" s="27">
        <f>IFERROR(IF($B498&lt;&gt;"",$F497*(1+'[1]asv | data'!$B$30/12)-$F497,0),"")</f>
        <v>0</v>
      </c>
      <c r="H498" s="27">
        <f>IFERROR(IF($B498&lt;&gt;"",($F497+$E$2+$G498)-($F497+$E$2+$G498)*(1-'[1]asv | data'!$F$26/12),0),"")</f>
        <v>0</v>
      </c>
      <c r="I498" s="26">
        <f>IFERROR(IF($B498&lt;&gt;"",($I497+$E$2+$J498)*(1-'[1]asv | data'!$F$26/12),0),"")</f>
        <v>0</v>
      </c>
      <c r="J498" s="27">
        <f>IFERROR(IF($B498&lt;&gt;"",$I497*(1+'[1]asv | data'!$B$32/12)-$I497,0),"")</f>
        <v>0</v>
      </c>
      <c r="K498" s="27">
        <f>IFERROR(IF($B498&lt;&gt;"",($I497+$E$2+$J498)-($I497+$E$2+$J498)*(1-'[1]asv | data'!$F$26/12),0),"")</f>
        <v>0</v>
      </c>
      <c r="L498" s="26">
        <f>IFERROR(IF($B498&lt;&gt;"",($L497+$E$2+$M498)*(1-'[1]asv | data'!$F$26/12),0),"")</f>
        <v>0</v>
      </c>
      <c r="M498" s="27">
        <f>IFERROR(IF($B498&lt;&gt;"",$L497*(1+'[1]asv | data'!$B$34/12)-$L497,0),"")</f>
        <v>0</v>
      </c>
      <c r="N498" s="27">
        <f>IFERROR(IF($B498&lt;&gt;"",($L497+$E$2+$M498)-($L497+$E$2+$M498)*(1-'[1]asv | data'!$F$26/12),0),"")</f>
        <v>0</v>
      </c>
      <c r="O498" s="26" t="str">
        <f>IFERROR(IF(B498&lt;&gt;"",IF(Q497&gt;=$I$2,+O497+P498,+O497+'[1]asv | data'!$F$21+P498),""),"")</f>
        <v/>
      </c>
      <c r="P498" s="27" t="str">
        <f>IFERROR(IF($B498&lt;&gt;"",IF(Q498&gt;=$I$2,O497*(1+'[1]asv | simul'!$B$18/12)-O497,$O497*(1+'[1]asv | simul'!$B$18/12)-$O497),""),"")</f>
        <v/>
      </c>
      <c r="Q498" s="27">
        <f>IFERROR(IF(Q497+'[1]asv | data'!$F$21&gt;=$I$2,$I$2,+Q497+'[1]asv | data'!$F$21),"")</f>
        <v>22950</v>
      </c>
    </row>
    <row r="499" spans="2:17" ht="21" customHeight="1" x14ac:dyDescent="0.35">
      <c r="B499" s="36"/>
      <c r="C499" s="26">
        <f>IFERROR(IF($B499&lt;&gt;"",($C498+$E$2+$D499)*(1-'[1]asv | data'!$F$26/12),0),"")</f>
        <v>0</v>
      </c>
      <c r="D499" s="27">
        <f>IFERROR(IF($B499&lt;&gt;"",$C498*(1+'[1]asv | data'!$F$22/12)-$C498,0),"")</f>
        <v>0</v>
      </c>
      <c r="E499" s="27">
        <f>IFERROR(IF($B499&lt;&gt;"",($C498+$E$2+$D499)-($C498+$E$2+$D499)*(1-'[1]asv | data'!$F$26/12),0),"")</f>
        <v>0</v>
      </c>
      <c r="F499" s="26">
        <f>IFERROR(IF($B499&lt;&gt;"",($F498+$E$2+$G499)*(1-'[1]asv | data'!$F$26/12),0),"")</f>
        <v>0</v>
      </c>
      <c r="G499" s="27">
        <f>IFERROR(IF($B499&lt;&gt;"",$F498*(1+'[1]asv | data'!$B$30/12)-$F498,0),"")</f>
        <v>0</v>
      </c>
      <c r="H499" s="27">
        <f>IFERROR(IF($B499&lt;&gt;"",($F498+$E$2+$G499)-($F498+$E$2+$G499)*(1-'[1]asv | data'!$F$26/12),0),"")</f>
        <v>0</v>
      </c>
      <c r="I499" s="26">
        <f>IFERROR(IF($B499&lt;&gt;"",($I498+$E$2+$J499)*(1-'[1]asv | data'!$F$26/12),0),"")</f>
        <v>0</v>
      </c>
      <c r="J499" s="27">
        <f>IFERROR(IF($B499&lt;&gt;"",$I498*(1+'[1]asv | data'!$B$32/12)-$I498,0),"")</f>
        <v>0</v>
      </c>
      <c r="K499" s="27">
        <f>IFERROR(IF($B499&lt;&gt;"",($I498+$E$2+$J499)-($I498+$E$2+$J499)*(1-'[1]asv | data'!$F$26/12),0),"")</f>
        <v>0</v>
      </c>
      <c r="L499" s="26">
        <f>IFERROR(IF($B499&lt;&gt;"",($L498+$E$2+$M499)*(1-'[1]asv | data'!$F$26/12),0),"")</f>
        <v>0</v>
      </c>
      <c r="M499" s="27">
        <f>IFERROR(IF($B499&lt;&gt;"",$L498*(1+'[1]asv | data'!$B$34/12)-$L498,0),"")</f>
        <v>0</v>
      </c>
      <c r="N499" s="27">
        <f>IFERROR(IF($B499&lt;&gt;"",($L498+$E$2+$M499)-($L498+$E$2+$M499)*(1-'[1]asv | data'!$F$26/12),0),"")</f>
        <v>0</v>
      </c>
      <c r="O499" s="26" t="str">
        <f>IFERROR(IF(B499&lt;&gt;"",IF(Q498&gt;=$I$2,+O498+P499,+O498+'[1]asv | data'!$F$21+P499),""),"")</f>
        <v/>
      </c>
      <c r="P499" s="27" t="str">
        <f>IFERROR(IF($B499&lt;&gt;"",IF(Q499&gt;=$I$2,O498*(1+'[1]asv | simul'!$B$18/12)-O498,$O498*(1+'[1]asv | simul'!$B$18/12)-$O498),""),"")</f>
        <v/>
      </c>
      <c r="Q499" s="27">
        <f>IFERROR(IF(Q498+'[1]asv | data'!$F$21&gt;=$I$2,$I$2,+Q498+'[1]asv | data'!$F$21),"")</f>
        <v>22950</v>
      </c>
    </row>
    <row r="500" spans="2:17" ht="21" customHeight="1" x14ac:dyDescent="0.35">
      <c r="B500" s="36"/>
      <c r="C500" s="26">
        <f>IFERROR(IF($B500&lt;&gt;"",($C499+$E$2+$D500)*(1-'[1]asv | data'!$F$26/12),0),"")</f>
        <v>0</v>
      </c>
      <c r="D500" s="27">
        <f>IFERROR(IF($B500&lt;&gt;"",$C499*(1+'[1]asv | data'!$F$22/12)-$C499,0),"")</f>
        <v>0</v>
      </c>
      <c r="E500" s="27">
        <f>IFERROR(IF($B500&lt;&gt;"",($C499+$E$2+$D500)-($C499+$E$2+$D500)*(1-'[1]asv | data'!$F$26/12),0),"")</f>
        <v>0</v>
      </c>
      <c r="F500" s="26">
        <f>IFERROR(IF($B500&lt;&gt;"",($F499+$E$2+$G500)*(1-'[1]asv | data'!$F$26/12),0),"")</f>
        <v>0</v>
      </c>
      <c r="G500" s="27">
        <f>IFERROR(IF($B500&lt;&gt;"",$F499*(1+'[1]asv | data'!$B$30/12)-$F499,0),"")</f>
        <v>0</v>
      </c>
      <c r="H500" s="27">
        <f>IFERROR(IF($B500&lt;&gt;"",($F499+$E$2+$G500)-($F499+$E$2+$G500)*(1-'[1]asv | data'!$F$26/12),0),"")</f>
        <v>0</v>
      </c>
      <c r="I500" s="26">
        <f>IFERROR(IF($B500&lt;&gt;"",($I499+$E$2+$J500)*(1-'[1]asv | data'!$F$26/12),0),"")</f>
        <v>0</v>
      </c>
      <c r="J500" s="27">
        <f>IFERROR(IF($B500&lt;&gt;"",$I499*(1+'[1]asv | data'!$B$32/12)-$I499,0),"")</f>
        <v>0</v>
      </c>
      <c r="K500" s="27">
        <f>IFERROR(IF($B500&lt;&gt;"",($I499+$E$2+$J500)-($I499+$E$2+$J500)*(1-'[1]asv | data'!$F$26/12),0),"")</f>
        <v>0</v>
      </c>
      <c r="L500" s="26">
        <f>IFERROR(IF($B500&lt;&gt;"",($L499+$E$2+$M500)*(1-'[1]asv | data'!$F$26/12),0),"")</f>
        <v>0</v>
      </c>
      <c r="M500" s="27">
        <f>IFERROR(IF($B500&lt;&gt;"",$L499*(1+'[1]asv | data'!$B$34/12)-$L499,0),"")</f>
        <v>0</v>
      </c>
      <c r="N500" s="27">
        <f>IFERROR(IF($B500&lt;&gt;"",($L499+$E$2+$M500)-($L499+$E$2+$M500)*(1-'[1]asv | data'!$F$26/12),0),"")</f>
        <v>0</v>
      </c>
      <c r="O500" s="26" t="str">
        <f>IFERROR(IF(B500&lt;&gt;"",IF(Q499&gt;=$I$2,+O499+P500,+O499+'[1]asv | data'!$F$21+P500),""),"")</f>
        <v/>
      </c>
      <c r="P500" s="27" t="str">
        <f>IFERROR(IF($B500&lt;&gt;"",IF(Q500&gt;=$I$2,O499*(1+'[1]asv | simul'!$B$18/12)-O499,$O499*(1+'[1]asv | simul'!$B$18/12)-$O499),""),"")</f>
        <v/>
      </c>
      <c r="Q500" s="27">
        <f>IFERROR(IF(Q499+'[1]asv | data'!$F$21&gt;=$I$2,$I$2,+Q499+'[1]asv | data'!$F$21),"")</f>
        <v>22950</v>
      </c>
    </row>
    <row r="501" spans="2:17" ht="21" customHeight="1" x14ac:dyDescent="0.35">
      <c r="B501" s="36"/>
      <c r="C501" s="26">
        <f>IFERROR(IF($B501&lt;&gt;"",($C500+$E$2+$D501)*(1-'[1]asv | data'!$F$26/12),0),"")</f>
        <v>0</v>
      </c>
      <c r="D501" s="27">
        <f>IFERROR(IF($B501&lt;&gt;"",$C500*(1+'[1]asv | data'!$F$22/12)-$C500,0),"")</f>
        <v>0</v>
      </c>
      <c r="E501" s="27">
        <f>IFERROR(IF($B501&lt;&gt;"",($C500+$E$2+$D501)-($C500+$E$2+$D501)*(1-'[1]asv | data'!$F$26/12),0),"")</f>
        <v>0</v>
      </c>
      <c r="F501" s="26">
        <f>IFERROR(IF($B501&lt;&gt;"",($F500+$E$2+$G501)*(1-'[1]asv | data'!$F$26/12),0),"")</f>
        <v>0</v>
      </c>
      <c r="G501" s="27">
        <f>IFERROR(IF($B501&lt;&gt;"",$F500*(1+'[1]asv | data'!$B$30/12)-$F500,0),"")</f>
        <v>0</v>
      </c>
      <c r="H501" s="27">
        <f>IFERROR(IF($B501&lt;&gt;"",($F500+$E$2+$G501)-($F500+$E$2+$G501)*(1-'[1]asv | data'!$F$26/12),0),"")</f>
        <v>0</v>
      </c>
      <c r="I501" s="26">
        <f>IFERROR(IF($B501&lt;&gt;"",($I500+$E$2+$J501)*(1-'[1]asv | data'!$F$26/12),0),"")</f>
        <v>0</v>
      </c>
      <c r="J501" s="27">
        <f>IFERROR(IF($B501&lt;&gt;"",$I500*(1+'[1]asv | data'!$B$32/12)-$I500,0),"")</f>
        <v>0</v>
      </c>
      <c r="K501" s="27">
        <f>IFERROR(IF($B501&lt;&gt;"",($I500+$E$2+$J501)-($I500+$E$2+$J501)*(1-'[1]asv | data'!$F$26/12),0),"")</f>
        <v>0</v>
      </c>
      <c r="L501" s="26">
        <f>IFERROR(IF($B501&lt;&gt;"",($L500+$E$2+$M501)*(1-'[1]asv | data'!$F$26/12),0),"")</f>
        <v>0</v>
      </c>
      <c r="M501" s="27">
        <f>IFERROR(IF($B501&lt;&gt;"",$L500*(1+'[1]asv | data'!$B$34/12)-$L500,0),"")</f>
        <v>0</v>
      </c>
      <c r="N501" s="27">
        <f>IFERROR(IF($B501&lt;&gt;"",($L500+$E$2+$M501)-($L500+$E$2+$M501)*(1-'[1]asv | data'!$F$26/12),0),"")</f>
        <v>0</v>
      </c>
      <c r="O501" s="26" t="str">
        <f>IFERROR(IF(B501&lt;&gt;"",IF(Q500&gt;=$I$2,+O500+P501,+O500+'[1]asv | data'!$F$21+P501),""),"")</f>
        <v/>
      </c>
      <c r="P501" s="27" t="str">
        <f>IFERROR(IF($B501&lt;&gt;"",IF(Q501&gt;=$I$2,O500*(1+'[1]asv | simul'!$B$18/12)-O500,$O500*(1+'[1]asv | simul'!$B$18/12)-$O500),""),"")</f>
        <v/>
      </c>
      <c r="Q501" s="27">
        <f>IFERROR(IF(Q500+'[1]asv | data'!$F$21&gt;=$I$2,$I$2,+Q500+'[1]asv | data'!$F$21),"")</f>
        <v>22950</v>
      </c>
    </row>
    <row r="502" spans="2:17" ht="21" customHeight="1" x14ac:dyDescent="0.35">
      <c r="B502" s="36"/>
      <c r="C502" s="26">
        <f>IFERROR(IF($B502&lt;&gt;"",($C501+$E$2+$D502)*(1-'[1]asv | data'!$F$26/12),0),"")</f>
        <v>0</v>
      </c>
      <c r="D502" s="27">
        <f>IFERROR(IF($B502&lt;&gt;"",$C501*(1+'[1]asv | data'!$F$22/12)-$C501,0),"")</f>
        <v>0</v>
      </c>
      <c r="E502" s="27">
        <f>IFERROR(IF($B502&lt;&gt;"",($C501+$E$2+$D502)-($C501+$E$2+$D502)*(1-'[1]asv | data'!$F$26/12),0),"")</f>
        <v>0</v>
      </c>
      <c r="F502" s="26">
        <f>IFERROR(IF($B502&lt;&gt;"",($F501+$E$2+$G502)*(1-'[1]asv | data'!$F$26/12),0),"")</f>
        <v>0</v>
      </c>
      <c r="G502" s="27">
        <f>IFERROR(IF($B502&lt;&gt;"",$F501*(1+'[1]asv | data'!$B$30/12)-$F501,0),"")</f>
        <v>0</v>
      </c>
      <c r="H502" s="27">
        <f>IFERROR(IF($B502&lt;&gt;"",($F501+$E$2+$G502)-($F501+$E$2+$G502)*(1-'[1]asv | data'!$F$26/12),0),"")</f>
        <v>0</v>
      </c>
      <c r="I502" s="26">
        <f>IFERROR(IF($B502&lt;&gt;"",($I501+$E$2+$J502)*(1-'[1]asv | data'!$F$26/12),0),"")</f>
        <v>0</v>
      </c>
      <c r="J502" s="27">
        <f>IFERROR(IF($B502&lt;&gt;"",$I501*(1+'[1]asv | data'!$B$32/12)-$I501,0),"")</f>
        <v>0</v>
      </c>
      <c r="K502" s="27">
        <f>IFERROR(IF($B502&lt;&gt;"",($I501+$E$2+$J502)-($I501+$E$2+$J502)*(1-'[1]asv | data'!$F$26/12),0),"")</f>
        <v>0</v>
      </c>
      <c r="L502" s="26">
        <f>IFERROR(IF($B502&lt;&gt;"",($L501+$E$2+$M502)*(1-'[1]asv | data'!$F$26/12),0),"")</f>
        <v>0</v>
      </c>
      <c r="M502" s="27">
        <f>IFERROR(IF($B502&lt;&gt;"",$L501*(1+'[1]asv | data'!$B$34/12)-$L501,0),"")</f>
        <v>0</v>
      </c>
      <c r="N502" s="27">
        <f>IFERROR(IF($B502&lt;&gt;"",($L501+$E$2+$M502)-($L501+$E$2+$M502)*(1-'[1]asv | data'!$F$26/12),0),"")</f>
        <v>0</v>
      </c>
      <c r="O502" s="26" t="str">
        <f>IFERROR(IF(B502&lt;&gt;"",IF(Q501&gt;=$I$2,+O501+P502,+O501+'[1]asv | data'!$F$21+P502),""),"")</f>
        <v/>
      </c>
      <c r="P502" s="27" t="str">
        <f>IFERROR(IF($B502&lt;&gt;"",IF(Q502&gt;=$I$2,O501*(1+'[1]asv | simul'!$B$18/12)-O501,$O501*(1+'[1]asv | simul'!$B$18/12)-$O501),""),"")</f>
        <v/>
      </c>
      <c r="Q502" s="27">
        <f>IFERROR(IF(Q501+'[1]asv | data'!$F$21&gt;=$I$2,$I$2,+Q501+'[1]asv | data'!$F$21),"")</f>
        <v>22950</v>
      </c>
    </row>
    <row r="503" spans="2:17" ht="21" customHeight="1" x14ac:dyDescent="0.35">
      <c r="B503" s="36"/>
      <c r="C503" s="26">
        <f>IFERROR(IF($B503&lt;&gt;"",($C502+$E$2+$D503)*(1-'[1]asv | data'!$F$26/12),0),"")</f>
        <v>0</v>
      </c>
      <c r="D503" s="27">
        <f>IFERROR(IF($B503&lt;&gt;"",$C502*(1+'[1]asv | data'!$F$22/12)-$C502,0),"")</f>
        <v>0</v>
      </c>
      <c r="E503" s="27">
        <f>IFERROR(IF($B503&lt;&gt;"",($C502+$E$2+$D503)-($C502+$E$2+$D503)*(1-'[1]asv | data'!$F$26/12),0),"")</f>
        <v>0</v>
      </c>
      <c r="F503" s="26">
        <f>IFERROR(IF($B503&lt;&gt;"",($F502+$E$2+$G503)*(1-'[1]asv | data'!$F$26/12),0),"")</f>
        <v>0</v>
      </c>
      <c r="G503" s="27">
        <f>IFERROR(IF($B503&lt;&gt;"",$F502*(1+'[1]asv | data'!$B$30/12)-$F502,0),"")</f>
        <v>0</v>
      </c>
      <c r="H503" s="27">
        <f>IFERROR(IF($B503&lt;&gt;"",($F502+$E$2+$G503)-($F502+$E$2+$G503)*(1-'[1]asv | data'!$F$26/12),0),"")</f>
        <v>0</v>
      </c>
      <c r="I503" s="26">
        <f>IFERROR(IF($B503&lt;&gt;"",($I502+$E$2+$J503)*(1-'[1]asv | data'!$F$26/12),0),"")</f>
        <v>0</v>
      </c>
      <c r="J503" s="27">
        <f>IFERROR(IF($B503&lt;&gt;"",$I502*(1+'[1]asv | data'!$B$32/12)-$I502,0),"")</f>
        <v>0</v>
      </c>
      <c r="K503" s="27">
        <f>IFERROR(IF($B503&lt;&gt;"",($I502+$E$2+$J503)-($I502+$E$2+$J503)*(1-'[1]asv | data'!$F$26/12),0),"")</f>
        <v>0</v>
      </c>
      <c r="L503" s="26">
        <f>IFERROR(IF($B503&lt;&gt;"",($L502+$E$2+$M503)*(1-'[1]asv | data'!$F$26/12),0),"")</f>
        <v>0</v>
      </c>
      <c r="M503" s="27">
        <f>IFERROR(IF($B503&lt;&gt;"",$L502*(1+'[1]asv | data'!$B$34/12)-$L502,0),"")</f>
        <v>0</v>
      </c>
      <c r="N503" s="27">
        <f>IFERROR(IF($B503&lt;&gt;"",($L502+$E$2+$M503)-($L502+$E$2+$M503)*(1-'[1]asv | data'!$F$26/12),0),"")</f>
        <v>0</v>
      </c>
      <c r="O503" s="26" t="str">
        <f>IFERROR(IF(B503&lt;&gt;"",IF(Q502&gt;=$I$2,+O502+P503,+O502+'[1]asv | data'!$F$21+P503),""),"")</f>
        <v/>
      </c>
      <c r="P503" s="27" t="str">
        <f>IFERROR(IF($B503&lt;&gt;"",IF(Q503&gt;=$I$2,O502*(1+'[1]asv | simul'!$B$18/12)-O502,$O502*(1+'[1]asv | simul'!$B$18/12)-$O502),""),"")</f>
        <v/>
      </c>
      <c r="Q503" s="27">
        <f>IFERROR(IF(Q502+'[1]asv | data'!$F$21&gt;=$I$2,$I$2,+Q502+'[1]asv | data'!$F$21),"")</f>
        <v>22950</v>
      </c>
    </row>
    <row r="504" spans="2:17" ht="21" customHeight="1" x14ac:dyDescent="0.35">
      <c r="B504" s="36"/>
      <c r="C504" s="26">
        <f>IFERROR(IF($B504&lt;&gt;"",($C503+$E$2+$D504)*(1-'[1]asv | data'!$F$26/12),0),"")</f>
        <v>0</v>
      </c>
      <c r="D504" s="27">
        <f>IFERROR(IF($B504&lt;&gt;"",$C503*(1+'[1]asv | data'!$F$22/12)-$C503,0),"")</f>
        <v>0</v>
      </c>
      <c r="E504" s="27">
        <f>IFERROR(IF($B504&lt;&gt;"",($C503+$E$2+$D504)-($C503+$E$2+$D504)*(1-'[1]asv | data'!$F$26/12),0),"")</f>
        <v>0</v>
      </c>
      <c r="F504" s="26">
        <f>IFERROR(IF($B504&lt;&gt;"",($F503+$E$2+$G504)*(1-'[1]asv | data'!$F$26/12),0),"")</f>
        <v>0</v>
      </c>
      <c r="G504" s="27">
        <f>IFERROR(IF($B504&lt;&gt;"",$F503*(1+'[1]asv | data'!$B$30/12)-$F503,0),"")</f>
        <v>0</v>
      </c>
      <c r="H504" s="27">
        <f>IFERROR(IF($B504&lt;&gt;"",($F503+$E$2+$G504)-($F503+$E$2+$G504)*(1-'[1]asv | data'!$F$26/12),0),"")</f>
        <v>0</v>
      </c>
      <c r="I504" s="26">
        <f>IFERROR(IF($B504&lt;&gt;"",($I503+$E$2+$J504)*(1-'[1]asv | data'!$F$26/12),0),"")</f>
        <v>0</v>
      </c>
      <c r="J504" s="27">
        <f>IFERROR(IF($B504&lt;&gt;"",$I503*(1+'[1]asv | data'!$B$32/12)-$I503,0),"")</f>
        <v>0</v>
      </c>
      <c r="K504" s="27">
        <f>IFERROR(IF($B504&lt;&gt;"",($I503+$E$2+$J504)-($I503+$E$2+$J504)*(1-'[1]asv | data'!$F$26/12),0),"")</f>
        <v>0</v>
      </c>
      <c r="L504" s="26">
        <f>IFERROR(IF($B504&lt;&gt;"",($L503+$E$2+$M504)*(1-'[1]asv | data'!$F$26/12),0),"")</f>
        <v>0</v>
      </c>
      <c r="M504" s="27">
        <f>IFERROR(IF($B504&lt;&gt;"",$L503*(1+'[1]asv | data'!$B$34/12)-$L503,0),"")</f>
        <v>0</v>
      </c>
      <c r="N504" s="27">
        <f>IFERROR(IF($B504&lt;&gt;"",($L503+$E$2+$M504)-($L503+$E$2+$M504)*(1-'[1]asv | data'!$F$26/12),0),"")</f>
        <v>0</v>
      </c>
      <c r="O504" s="26" t="str">
        <f>IFERROR(IF(B504&lt;&gt;"",IF(Q503&gt;=$I$2,+O503+P504,+O503+'[1]asv | data'!$F$21+P504),""),"")</f>
        <v/>
      </c>
      <c r="P504" s="27" t="str">
        <f>IFERROR(IF($B504&lt;&gt;"",IF(Q504&gt;=$I$2,O503*(1+'[1]asv | simul'!$B$18/12)-O503,$O503*(1+'[1]asv | simul'!$B$18/12)-$O503),""),"")</f>
        <v/>
      </c>
      <c r="Q504" s="27">
        <f>IFERROR(IF(Q503+'[1]asv | data'!$F$21&gt;=$I$2,$I$2,+Q503+'[1]asv | data'!$F$21),"")</f>
        <v>22950</v>
      </c>
    </row>
    <row r="505" spans="2:17" ht="21" customHeight="1" x14ac:dyDescent="0.35">
      <c r="B505" s="36"/>
      <c r="C505" s="26">
        <f>IFERROR(IF($B505&lt;&gt;"",($C504+$E$2+$D505)*(1-'[1]asv | data'!$F$26/12),0),"")</f>
        <v>0</v>
      </c>
      <c r="D505" s="27">
        <f>IFERROR(IF($B505&lt;&gt;"",$C504*(1+'[1]asv | data'!$F$22/12)-$C504,0),"")</f>
        <v>0</v>
      </c>
      <c r="E505" s="27">
        <f>IFERROR(IF($B505&lt;&gt;"",($C504+$E$2+$D505)-($C504+$E$2+$D505)*(1-'[1]asv | data'!$F$26/12),0),"")</f>
        <v>0</v>
      </c>
      <c r="F505" s="26">
        <f>IFERROR(IF($B505&lt;&gt;"",($F504+$E$2+$G505)*(1-'[1]asv | data'!$F$26/12),0),"")</f>
        <v>0</v>
      </c>
      <c r="G505" s="27">
        <f>IFERROR(IF($B505&lt;&gt;"",$F504*(1+'[1]asv | data'!$B$30/12)-$F504,0),"")</f>
        <v>0</v>
      </c>
      <c r="H505" s="27">
        <f>IFERROR(IF($B505&lt;&gt;"",($F504+$E$2+$G505)-($F504+$E$2+$G505)*(1-'[1]asv | data'!$F$26/12),0),"")</f>
        <v>0</v>
      </c>
      <c r="I505" s="26">
        <f>IFERROR(IF($B505&lt;&gt;"",($I504+$E$2+$J505)*(1-'[1]asv | data'!$F$26/12),0),"")</f>
        <v>0</v>
      </c>
      <c r="J505" s="27">
        <f>IFERROR(IF($B505&lt;&gt;"",$I504*(1+'[1]asv | data'!$B$32/12)-$I504,0),"")</f>
        <v>0</v>
      </c>
      <c r="K505" s="27">
        <f>IFERROR(IF($B505&lt;&gt;"",($I504+$E$2+$J505)-($I504+$E$2+$J505)*(1-'[1]asv | data'!$F$26/12),0),"")</f>
        <v>0</v>
      </c>
      <c r="L505" s="26">
        <f>IFERROR(IF($B505&lt;&gt;"",($L504+$E$2+$M505)*(1-'[1]asv | data'!$F$26/12),0),"")</f>
        <v>0</v>
      </c>
      <c r="M505" s="27">
        <f>IFERROR(IF($B505&lt;&gt;"",$L504*(1+'[1]asv | data'!$B$34/12)-$L504,0),"")</f>
        <v>0</v>
      </c>
      <c r="N505" s="27">
        <f>IFERROR(IF($B505&lt;&gt;"",($L504+$E$2+$M505)-($L504+$E$2+$M505)*(1-'[1]asv | data'!$F$26/12),0),"")</f>
        <v>0</v>
      </c>
      <c r="O505" s="26" t="str">
        <f>IFERROR(IF(B505&lt;&gt;"",IF(Q504&gt;=$I$2,+O504+P505,+O504+'[1]asv | data'!$F$21+P505),""),"")</f>
        <v/>
      </c>
      <c r="P505" s="27" t="str">
        <f>IFERROR(IF($B505&lt;&gt;"",IF(Q505&gt;=$I$2,O504*(1+'[1]asv | simul'!$B$18/12)-O504,$O504*(1+'[1]asv | simul'!$B$18/12)-$O504),""),"")</f>
        <v/>
      </c>
      <c r="Q505" s="27">
        <f>IFERROR(IF(Q504+'[1]asv | data'!$F$21&gt;=$I$2,$I$2,+Q504+'[1]asv | data'!$F$21),"")</f>
        <v>22950</v>
      </c>
    </row>
    <row r="506" spans="2:17" ht="21" customHeight="1" x14ac:dyDescent="0.35">
      <c r="B506" s="36"/>
      <c r="C506" s="26">
        <f>IFERROR(IF($B506&lt;&gt;"",($C505+$E$2+$D506)*(1-'[1]asv | data'!$F$26/12),0),"")</f>
        <v>0</v>
      </c>
      <c r="D506" s="27">
        <f>IFERROR(IF($B506&lt;&gt;"",$C505*(1+'[1]asv | data'!$F$22/12)-$C505,0),"")</f>
        <v>0</v>
      </c>
      <c r="E506" s="27">
        <f>IFERROR(IF($B506&lt;&gt;"",($C505+$E$2+$D506)-($C505+$E$2+$D506)*(1-'[1]asv | data'!$F$26/12),0),"")</f>
        <v>0</v>
      </c>
      <c r="F506" s="26">
        <f>IFERROR(IF($B506&lt;&gt;"",($F505+$E$2+$G506)*(1-'[1]asv | data'!$F$26/12),0),"")</f>
        <v>0</v>
      </c>
      <c r="G506" s="27">
        <f>IFERROR(IF($B506&lt;&gt;"",$F505*(1+'[1]asv | data'!$B$30/12)-$F505,0),"")</f>
        <v>0</v>
      </c>
      <c r="H506" s="27">
        <f>IFERROR(IF($B506&lt;&gt;"",($F505+$E$2+$G506)-($F505+$E$2+$G506)*(1-'[1]asv | data'!$F$26/12),0),"")</f>
        <v>0</v>
      </c>
      <c r="I506" s="26">
        <f>IFERROR(IF($B506&lt;&gt;"",($I505+$E$2+$J506)*(1-'[1]asv | data'!$F$26/12),0),"")</f>
        <v>0</v>
      </c>
      <c r="J506" s="27">
        <f>IFERROR(IF($B506&lt;&gt;"",$I505*(1+'[1]asv | data'!$B$32/12)-$I505,0),"")</f>
        <v>0</v>
      </c>
      <c r="K506" s="27">
        <f>IFERROR(IF($B506&lt;&gt;"",($I505+$E$2+$J506)-($I505+$E$2+$J506)*(1-'[1]asv | data'!$F$26/12),0),"")</f>
        <v>0</v>
      </c>
      <c r="L506" s="26">
        <f>IFERROR(IF($B506&lt;&gt;"",($L505+$E$2+$M506)*(1-'[1]asv | data'!$F$26/12),0),"")</f>
        <v>0</v>
      </c>
      <c r="M506" s="27">
        <f>IFERROR(IF($B506&lt;&gt;"",$L505*(1+'[1]asv | data'!$B$34/12)-$L505,0),"")</f>
        <v>0</v>
      </c>
      <c r="N506" s="27">
        <f>IFERROR(IF($B506&lt;&gt;"",($L505+$E$2+$M506)-($L505+$E$2+$M506)*(1-'[1]asv | data'!$F$26/12),0),"")</f>
        <v>0</v>
      </c>
      <c r="O506" s="26" t="str">
        <f>IFERROR(IF(B506&lt;&gt;"",IF(Q505&gt;=$I$2,+O505+P506,+O505+'[1]asv | data'!$F$21+P506),""),"")</f>
        <v/>
      </c>
      <c r="P506" s="27" t="str">
        <f>IFERROR(IF($B506&lt;&gt;"",IF(Q506&gt;=$I$2,O505*(1+'[1]asv | simul'!$B$18/12)-O505,$O505*(1+'[1]asv | simul'!$B$18/12)-$O505),""),"")</f>
        <v/>
      </c>
      <c r="Q506" s="27">
        <f>IFERROR(IF(Q505+'[1]asv | data'!$F$21&gt;=$I$2,$I$2,+Q505+'[1]asv | data'!$F$21),"")</f>
        <v>22950</v>
      </c>
    </row>
    <row r="507" spans="2:17" ht="21" customHeight="1" x14ac:dyDescent="0.35">
      <c r="B507" s="36"/>
      <c r="C507" s="26">
        <f>IFERROR(IF($B507&lt;&gt;"",($C506+$E$2+$D507)*(1-'[1]asv | data'!$F$26/12),0),"")</f>
        <v>0</v>
      </c>
      <c r="D507" s="27">
        <f>IFERROR(IF($B507&lt;&gt;"",$C506*(1+'[1]asv | data'!$F$22/12)-$C506,0),"")</f>
        <v>0</v>
      </c>
      <c r="E507" s="27">
        <f>IFERROR(IF($B507&lt;&gt;"",($C506+$E$2+$D507)-($C506+$E$2+$D507)*(1-'[1]asv | data'!$F$26/12),0),"")</f>
        <v>0</v>
      </c>
      <c r="F507" s="26">
        <f>IFERROR(IF($B507&lt;&gt;"",($F506+$E$2+$G507)*(1-'[1]asv | data'!$F$26/12),0),"")</f>
        <v>0</v>
      </c>
      <c r="G507" s="27">
        <f>IFERROR(IF($B507&lt;&gt;"",$F506*(1+'[1]asv | data'!$B$30/12)-$F506,0),"")</f>
        <v>0</v>
      </c>
      <c r="H507" s="27">
        <f>IFERROR(IF($B507&lt;&gt;"",($F506+$E$2+$G507)-($F506+$E$2+$G507)*(1-'[1]asv | data'!$F$26/12),0),"")</f>
        <v>0</v>
      </c>
      <c r="I507" s="26">
        <f>IFERROR(IF($B507&lt;&gt;"",($I506+$E$2+$J507)*(1-'[1]asv | data'!$F$26/12),0),"")</f>
        <v>0</v>
      </c>
      <c r="J507" s="27">
        <f>IFERROR(IF($B507&lt;&gt;"",$I506*(1+'[1]asv | data'!$B$32/12)-$I506,0),"")</f>
        <v>0</v>
      </c>
      <c r="K507" s="27">
        <f>IFERROR(IF($B507&lt;&gt;"",($I506+$E$2+$J507)-($I506+$E$2+$J507)*(1-'[1]asv | data'!$F$26/12),0),"")</f>
        <v>0</v>
      </c>
      <c r="L507" s="26">
        <f>IFERROR(IF($B507&lt;&gt;"",($L506+$E$2+$M507)*(1-'[1]asv | data'!$F$26/12),0),"")</f>
        <v>0</v>
      </c>
      <c r="M507" s="27">
        <f>IFERROR(IF($B507&lt;&gt;"",$L506*(1+'[1]asv | data'!$B$34/12)-$L506,0),"")</f>
        <v>0</v>
      </c>
      <c r="N507" s="27">
        <f>IFERROR(IF($B507&lt;&gt;"",($L506+$E$2+$M507)-($L506+$E$2+$M507)*(1-'[1]asv | data'!$F$26/12),0),"")</f>
        <v>0</v>
      </c>
      <c r="O507" s="26" t="str">
        <f>IFERROR(IF(B507&lt;&gt;"",IF(Q506&gt;=$I$2,+O506+P507,+O506+'[1]asv | data'!$F$21+P507),""),"")</f>
        <v/>
      </c>
      <c r="P507" s="27" t="str">
        <f>IFERROR(IF($B507&lt;&gt;"",IF(Q507&gt;=$I$2,O506*(1+'[1]asv | simul'!$B$18/12)-O506,$O506*(1+'[1]asv | simul'!$B$18/12)-$O506),""),"")</f>
        <v/>
      </c>
      <c r="Q507" s="27">
        <f>IFERROR(IF(Q506+'[1]asv | data'!$F$21&gt;=$I$2,$I$2,+Q506+'[1]asv | data'!$F$21),"")</f>
        <v>22950</v>
      </c>
    </row>
    <row r="508" spans="2:17" ht="21" customHeight="1" x14ac:dyDescent="0.35">
      <c r="B508" s="36"/>
      <c r="C508" s="26">
        <f>IFERROR(IF($B508&lt;&gt;"",($C507+$E$2+$D508)*(1-'[1]asv | data'!$F$26/12),0),"")</f>
        <v>0</v>
      </c>
      <c r="D508" s="27">
        <f>IFERROR(IF($B508&lt;&gt;"",$C507*(1+'[1]asv | data'!$F$22/12)-$C507,0),"")</f>
        <v>0</v>
      </c>
      <c r="E508" s="27">
        <f>IFERROR(IF($B508&lt;&gt;"",($C507+$E$2+$D508)-($C507+$E$2+$D508)*(1-'[1]asv | data'!$F$26/12),0),"")</f>
        <v>0</v>
      </c>
      <c r="F508" s="26">
        <f>IFERROR(IF($B508&lt;&gt;"",($F507+$E$2+$G508)*(1-'[1]asv | data'!$F$26/12),0),"")</f>
        <v>0</v>
      </c>
      <c r="G508" s="27">
        <f>IFERROR(IF($B508&lt;&gt;"",$F507*(1+'[1]asv | data'!$B$30/12)-$F507,0),"")</f>
        <v>0</v>
      </c>
      <c r="H508" s="27">
        <f>IFERROR(IF($B508&lt;&gt;"",($F507+$E$2+$G508)-($F507+$E$2+$G508)*(1-'[1]asv | data'!$F$26/12),0),"")</f>
        <v>0</v>
      </c>
      <c r="I508" s="26">
        <f>IFERROR(IF($B508&lt;&gt;"",($I507+$E$2+$J508)*(1-'[1]asv | data'!$F$26/12),0),"")</f>
        <v>0</v>
      </c>
      <c r="J508" s="27">
        <f>IFERROR(IF($B508&lt;&gt;"",$I507*(1+'[1]asv | data'!$B$32/12)-$I507,0),"")</f>
        <v>0</v>
      </c>
      <c r="K508" s="27">
        <f>IFERROR(IF($B508&lt;&gt;"",($I507+$E$2+$J508)-($I507+$E$2+$J508)*(1-'[1]asv | data'!$F$26/12),0),"")</f>
        <v>0</v>
      </c>
      <c r="L508" s="26">
        <f>IFERROR(IF($B508&lt;&gt;"",($L507+$E$2+$M508)*(1-'[1]asv | data'!$F$26/12),0),"")</f>
        <v>0</v>
      </c>
      <c r="M508" s="27">
        <f>IFERROR(IF($B508&lt;&gt;"",$L507*(1+'[1]asv | data'!$B$34/12)-$L507,0),"")</f>
        <v>0</v>
      </c>
      <c r="N508" s="27">
        <f>IFERROR(IF($B508&lt;&gt;"",($L507+$E$2+$M508)-($L507+$E$2+$M508)*(1-'[1]asv | data'!$F$26/12),0),"")</f>
        <v>0</v>
      </c>
      <c r="O508" s="26" t="str">
        <f>IFERROR(IF(B508&lt;&gt;"",IF(Q507&gt;=$I$2,+O507+P508,+O507+'[1]asv | data'!$F$21+P508),""),"")</f>
        <v/>
      </c>
      <c r="P508" s="27" t="str">
        <f>IFERROR(IF($B508&lt;&gt;"",IF(Q508&gt;=$I$2,O507*(1+'[1]asv | simul'!$B$18/12)-O507,$O507*(1+'[1]asv | simul'!$B$18/12)-$O507),""),"")</f>
        <v/>
      </c>
      <c r="Q508" s="27">
        <f>IFERROR(IF(Q507+'[1]asv | data'!$F$21&gt;=$I$2,$I$2,+Q507+'[1]asv | data'!$F$21),"")</f>
        <v>22950</v>
      </c>
    </row>
    <row r="509" spans="2:17" ht="21" customHeight="1" x14ac:dyDescent="0.35">
      <c r="B509" s="36"/>
      <c r="C509" s="26">
        <f>IFERROR(IF($B509&lt;&gt;"",($C508+$E$2+$D509)*(1-'[1]asv | data'!$F$26/12),0),"")</f>
        <v>0</v>
      </c>
      <c r="D509" s="27">
        <f>IFERROR(IF($B509&lt;&gt;"",$C508*(1+'[1]asv | data'!$F$22/12)-$C508,0),"")</f>
        <v>0</v>
      </c>
      <c r="E509" s="27">
        <f>IFERROR(IF($B509&lt;&gt;"",($C508+$E$2+$D509)-($C508+$E$2+$D509)*(1-'[1]asv | data'!$F$26/12),0),"")</f>
        <v>0</v>
      </c>
      <c r="F509" s="26">
        <f>IFERROR(IF($B509&lt;&gt;"",($F508+$E$2+$G509)*(1-'[1]asv | data'!$F$26/12),0),"")</f>
        <v>0</v>
      </c>
      <c r="G509" s="27">
        <f>IFERROR(IF($B509&lt;&gt;"",$F508*(1+'[1]asv | data'!$B$30/12)-$F508,0),"")</f>
        <v>0</v>
      </c>
      <c r="H509" s="27">
        <f>IFERROR(IF($B509&lt;&gt;"",($F508+$E$2+$G509)-($F508+$E$2+$G509)*(1-'[1]asv | data'!$F$26/12),0),"")</f>
        <v>0</v>
      </c>
      <c r="I509" s="26">
        <f>IFERROR(IF($B509&lt;&gt;"",($I508+$E$2+$J509)*(1-'[1]asv | data'!$F$26/12),0),"")</f>
        <v>0</v>
      </c>
      <c r="J509" s="27">
        <f>IFERROR(IF($B509&lt;&gt;"",$I508*(1+'[1]asv | data'!$B$32/12)-$I508,0),"")</f>
        <v>0</v>
      </c>
      <c r="K509" s="27">
        <f>IFERROR(IF($B509&lt;&gt;"",($I508+$E$2+$J509)-($I508+$E$2+$J509)*(1-'[1]asv | data'!$F$26/12),0),"")</f>
        <v>0</v>
      </c>
      <c r="L509" s="26">
        <f>IFERROR(IF($B509&lt;&gt;"",($L508+$E$2+$M509)*(1-'[1]asv | data'!$F$26/12),0),"")</f>
        <v>0</v>
      </c>
      <c r="M509" s="27">
        <f>IFERROR(IF($B509&lt;&gt;"",$L508*(1+'[1]asv | data'!$B$34/12)-$L508,0),"")</f>
        <v>0</v>
      </c>
      <c r="N509" s="27">
        <f>IFERROR(IF($B509&lt;&gt;"",($L508+$E$2+$M509)-($L508+$E$2+$M509)*(1-'[1]asv | data'!$F$26/12),0),"")</f>
        <v>0</v>
      </c>
      <c r="O509" s="26" t="str">
        <f>IFERROR(IF(B509&lt;&gt;"",IF(Q508&gt;=$I$2,+O508+P509,+O508+'[1]asv | data'!$F$21+P509),""),"")</f>
        <v/>
      </c>
      <c r="P509" s="27" t="str">
        <f>IFERROR(IF($B509&lt;&gt;"",IF(Q509&gt;=$I$2,O508*(1+'[1]asv | simul'!$B$18/12)-O508,$O508*(1+'[1]asv | simul'!$B$18/12)-$O508),""),"")</f>
        <v/>
      </c>
      <c r="Q509" s="27">
        <f>IFERROR(IF(Q508+'[1]asv | data'!$F$21&gt;=$I$2,$I$2,+Q508+'[1]asv | data'!$F$21),"")</f>
        <v>22950</v>
      </c>
    </row>
    <row r="510" spans="2:17" ht="21" customHeight="1" x14ac:dyDescent="0.35">
      <c r="B510" s="36"/>
      <c r="C510" s="26">
        <f>IFERROR(IF($B510&lt;&gt;"",($C509+$E$2+$D510)*(1-'[1]asv | data'!$F$26/12),0),"")</f>
        <v>0</v>
      </c>
      <c r="D510" s="27">
        <f>IFERROR(IF($B510&lt;&gt;"",$C509*(1+'[1]asv | data'!$F$22/12)-$C509,0),"")</f>
        <v>0</v>
      </c>
      <c r="E510" s="27">
        <f>IFERROR(IF($B510&lt;&gt;"",($C509+$E$2+$D510)-($C509+$E$2+$D510)*(1-'[1]asv | data'!$F$26/12),0),"")</f>
        <v>0</v>
      </c>
      <c r="F510" s="26">
        <f>IFERROR(IF($B510&lt;&gt;"",($F509+$E$2+$G510)*(1-'[1]asv | data'!$F$26/12),0),"")</f>
        <v>0</v>
      </c>
      <c r="G510" s="27">
        <f>IFERROR(IF($B510&lt;&gt;"",$F509*(1+'[1]asv | data'!$B$30/12)-$F509,0),"")</f>
        <v>0</v>
      </c>
      <c r="H510" s="27">
        <f>IFERROR(IF($B510&lt;&gt;"",($F509+$E$2+$G510)-($F509+$E$2+$G510)*(1-'[1]asv | data'!$F$26/12),0),"")</f>
        <v>0</v>
      </c>
      <c r="I510" s="26">
        <f>IFERROR(IF($B510&lt;&gt;"",($I509+$E$2+$J510)*(1-'[1]asv | data'!$F$26/12),0),"")</f>
        <v>0</v>
      </c>
      <c r="J510" s="27">
        <f>IFERROR(IF($B510&lt;&gt;"",$I509*(1+'[1]asv | data'!$B$32/12)-$I509,0),"")</f>
        <v>0</v>
      </c>
      <c r="K510" s="27">
        <f>IFERROR(IF($B510&lt;&gt;"",($I509+$E$2+$J510)-($I509+$E$2+$J510)*(1-'[1]asv | data'!$F$26/12),0),"")</f>
        <v>0</v>
      </c>
      <c r="L510" s="26">
        <f>IFERROR(IF($B510&lt;&gt;"",($L509+$E$2+$M510)*(1-'[1]asv | data'!$F$26/12),0),"")</f>
        <v>0</v>
      </c>
      <c r="M510" s="27">
        <f>IFERROR(IF($B510&lt;&gt;"",$L509*(1+'[1]asv | data'!$B$34/12)-$L509,0),"")</f>
        <v>0</v>
      </c>
      <c r="N510" s="27">
        <f>IFERROR(IF($B510&lt;&gt;"",($L509+$E$2+$M510)-($L509+$E$2+$M510)*(1-'[1]asv | data'!$F$26/12),0),"")</f>
        <v>0</v>
      </c>
      <c r="O510" s="26" t="str">
        <f>IFERROR(IF(B510&lt;&gt;"",IF(Q509&gt;=$I$2,+O509+P510,+O509+'[1]asv | data'!$F$21+P510),""),"")</f>
        <v/>
      </c>
      <c r="P510" s="27" t="str">
        <f>IFERROR(IF($B510&lt;&gt;"",IF(Q510&gt;=$I$2,O509*(1+'[1]asv | simul'!$B$18/12)-O509,$O509*(1+'[1]asv | simul'!$B$18/12)-$O509),""),"")</f>
        <v/>
      </c>
      <c r="Q510" s="27">
        <f>IFERROR(IF(Q509+'[1]asv | data'!$F$21&gt;=$I$2,$I$2,+Q509+'[1]asv | data'!$F$21),"")</f>
        <v>22950</v>
      </c>
    </row>
    <row r="511" spans="2:17" ht="21" customHeight="1" x14ac:dyDescent="0.35">
      <c r="B511" s="36"/>
      <c r="C511" s="26">
        <f>IFERROR(IF($B511&lt;&gt;"",($C510+$E$2+$D511)*(1-'[1]asv | data'!$F$26/12),0),"")</f>
        <v>0</v>
      </c>
      <c r="D511" s="27">
        <f>IFERROR(IF($B511&lt;&gt;"",$C510*(1+'[1]asv | data'!$F$22/12)-$C510,0),"")</f>
        <v>0</v>
      </c>
      <c r="E511" s="27">
        <f>IFERROR(IF($B511&lt;&gt;"",($C510+$E$2+$D511)-($C510+$E$2+$D511)*(1-'[1]asv | data'!$F$26/12),0),"")</f>
        <v>0</v>
      </c>
      <c r="F511" s="26">
        <f>IFERROR(IF($B511&lt;&gt;"",($F510+$E$2+$G511)*(1-'[1]asv | data'!$F$26/12),0),"")</f>
        <v>0</v>
      </c>
      <c r="G511" s="27">
        <f>IFERROR(IF($B511&lt;&gt;"",$F510*(1+'[1]asv | data'!$B$30/12)-$F510,0),"")</f>
        <v>0</v>
      </c>
      <c r="H511" s="27">
        <f>IFERROR(IF($B511&lt;&gt;"",($F510+$E$2+$G511)-($F510+$E$2+$G511)*(1-'[1]asv | data'!$F$26/12),0),"")</f>
        <v>0</v>
      </c>
      <c r="I511" s="26">
        <f>IFERROR(IF($B511&lt;&gt;"",($I510+$E$2+$J511)*(1-'[1]asv | data'!$F$26/12),0),"")</f>
        <v>0</v>
      </c>
      <c r="J511" s="27">
        <f>IFERROR(IF($B511&lt;&gt;"",$I510*(1+'[1]asv | data'!$B$32/12)-$I510,0),"")</f>
        <v>0</v>
      </c>
      <c r="K511" s="27">
        <f>IFERROR(IF($B511&lt;&gt;"",($I510+$E$2+$J511)-($I510+$E$2+$J511)*(1-'[1]asv | data'!$F$26/12),0),"")</f>
        <v>0</v>
      </c>
      <c r="L511" s="26">
        <f>IFERROR(IF($B511&lt;&gt;"",($L510+$E$2+$M511)*(1-'[1]asv | data'!$F$26/12),0),"")</f>
        <v>0</v>
      </c>
      <c r="M511" s="27">
        <f>IFERROR(IF($B511&lt;&gt;"",$L510*(1+'[1]asv | data'!$B$34/12)-$L510,0),"")</f>
        <v>0</v>
      </c>
      <c r="N511" s="27">
        <f>IFERROR(IF($B511&lt;&gt;"",($L510+$E$2+$M511)-($L510+$E$2+$M511)*(1-'[1]asv | data'!$F$26/12),0),"")</f>
        <v>0</v>
      </c>
      <c r="O511" s="26" t="str">
        <f>IFERROR(IF(B511&lt;&gt;"",IF(Q510&gt;=$I$2,+O510+P511,+O510+'[1]asv | data'!$F$21+P511),""),"")</f>
        <v/>
      </c>
      <c r="P511" s="27" t="str">
        <f>IFERROR(IF($B511&lt;&gt;"",IF(Q511&gt;=$I$2,O510*(1+'[1]asv | simul'!$B$18/12)-O510,$O510*(1+'[1]asv | simul'!$B$18/12)-$O510),""),"")</f>
        <v/>
      </c>
      <c r="Q511" s="27">
        <f>IFERROR(IF(Q510+'[1]asv | data'!$F$21&gt;=$I$2,$I$2,+Q510+'[1]asv | data'!$F$21),"")</f>
        <v>22950</v>
      </c>
    </row>
    <row r="512" spans="2:17" ht="21" customHeight="1" x14ac:dyDescent="0.35">
      <c r="B512" s="36"/>
      <c r="C512" s="26">
        <f>IFERROR(IF($B512&lt;&gt;"",($C511+$E$2+$D512)*(1-'[1]asv | data'!$F$26/12),0),"")</f>
        <v>0</v>
      </c>
      <c r="D512" s="27">
        <f>IFERROR(IF($B512&lt;&gt;"",$C511*(1+'[1]asv | data'!$F$22/12)-$C511,0),"")</f>
        <v>0</v>
      </c>
      <c r="E512" s="27">
        <f>IFERROR(IF($B512&lt;&gt;"",($C511+$E$2+$D512)-($C511+$E$2+$D512)*(1-'[1]asv | data'!$F$26/12),0),"")</f>
        <v>0</v>
      </c>
      <c r="F512" s="26">
        <f>IFERROR(IF($B512&lt;&gt;"",($F511+$E$2+$G512)*(1-'[1]asv | data'!$F$26/12),0),"")</f>
        <v>0</v>
      </c>
      <c r="G512" s="27">
        <f>IFERROR(IF($B512&lt;&gt;"",$F511*(1+'[1]asv | data'!$B$30/12)-$F511,0),"")</f>
        <v>0</v>
      </c>
      <c r="H512" s="27">
        <f>IFERROR(IF($B512&lt;&gt;"",($F511+$E$2+$G512)-($F511+$E$2+$G512)*(1-'[1]asv | data'!$F$26/12),0),"")</f>
        <v>0</v>
      </c>
      <c r="I512" s="26">
        <f>IFERROR(IF($B512&lt;&gt;"",($I511+$E$2+$J512)*(1-'[1]asv | data'!$F$26/12),0),"")</f>
        <v>0</v>
      </c>
      <c r="J512" s="27">
        <f>IFERROR(IF($B512&lt;&gt;"",$I511*(1+'[1]asv | data'!$B$32/12)-$I511,0),"")</f>
        <v>0</v>
      </c>
      <c r="K512" s="27">
        <f>IFERROR(IF($B512&lt;&gt;"",($I511+$E$2+$J512)-($I511+$E$2+$J512)*(1-'[1]asv | data'!$F$26/12),0),"")</f>
        <v>0</v>
      </c>
      <c r="L512" s="26">
        <f>IFERROR(IF($B512&lt;&gt;"",($L511+$E$2+$M512)*(1-'[1]asv | data'!$F$26/12),0),"")</f>
        <v>0</v>
      </c>
      <c r="M512" s="27">
        <f>IFERROR(IF($B512&lt;&gt;"",$L511*(1+'[1]asv | data'!$B$34/12)-$L511,0),"")</f>
        <v>0</v>
      </c>
      <c r="N512" s="27">
        <f>IFERROR(IF($B512&lt;&gt;"",($L511+$E$2+$M512)-($L511+$E$2+$M512)*(1-'[1]asv | data'!$F$26/12),0),"")</f>
        <v>0</v>
      </c>
      <c r="O512" s="26" t="str">
        <f>IFERROR(IF(B512&lt;&gt;"",IF(Q511&gt;=$I$2,+O511+P512,+O511+'[1]asv | data'!$F$21+P512),""),"")</f>
        <v/>
      </c>
      <c r="P512" s="27" t="str">
        <f>IFERROR(IF($B512&lt;&gt;"",IF(Q512&gt;=$I$2,O511*(1+'[1]asv | simul'!$B$18/12)-O511,$O511*(1+'[1]asv | simul'!$B$18/12)-$O511),""),"")</f>
        <v/>
      </c>
      <c r="Q512" s="27">
        <f>IFERROR(IF(Q511+'[1]asv | data'!$F$21&gt;=$I$2,$I$2,+Q511+'[1]asv | data'!$F$21),"")</f>
        <v>22950</v>
      </c>
    </row>
    <row r="513" spans="2:17" ht="21" customHeight="1" x14ac:dyDescent="0.35">
      <c r="B513" s="36"/>
      <c r="C513" s="26">
        <f>IFERROR(IF($B513&lt;&gt;"",($C512+$E$2+$D513)*(1-'[1]asv | data'!$F$26/12),0),"")</f>
        <v>0</v>
      </c>
      <c r="D513" s="27">
        <f>IFERROR(IF($B513&lt;&gt;"",$C512*(1+'[1]asv | data'!$F$22/12)-$C512,0),"")</f>
        <v>0</v>
      </c>
      <c r="E513" s="27">
        <f>IFERROR(IF($B513&lt;&gt;"",($C512+$E$2+$D513)-($C512+$E$2+$D513)*(1-'[1]asv | data'!$F$26/12),0),"")</f>
        <v>0</v>
      </c>
      <c r="F513" s="26">
        <f>IFERROR(IF($B513&lt;&gt;"",($F512+$E$2+$G513)*(1-'[1]asv | data'!$F$26/12),0),"")</f>
        <v>0</v>
      </c>
      <c r="G513" s="27">
        <f>IFERROR(IF($B513&lt;&gt;"",$F512*(1+'[1]asv | data'!$B$30/12)-$F512,0),"")</f>
        <v>0</v>
      </c>
      <c r="H513" s="27">
        <f>IFERROR(IF($B513&lt;&gt;"",($F512+$E$2+$G513)-($F512+$E$2+$G513)*(1-'[1]asv | data'!$F$26/12),0),"")</f>
        <v>0</v>
      </c>
      <c r="I513" s="26">
        <f>IFERROR(IF($B513&lt;&gt;"",($I512+$E$2+$J513)*(1-'[1]asv | data'!$F$26/12),0),"")</f>
        <v>0</v>
      </c>
      <c r="J513" s="27">
        <f>IFERROR(IF($B513&lt;&gt;"",$I512*(1+'[1]asv | data'!$B$32/12)-$I512,0),"")</f>
        <v>0</v>
      </c>
      <c r="K513" s="27">
        <f>IFERROR(IF($B513&lt;&gt;"",($I512+$E$2+$J513)-($I512+$E$2+$J513)*(1-'[1]asv | data'!$F$26/12),0),"")</f>
        <v>0</v>
      </c>
      <c r="L513" s="26">
        <f>IFERROR(IF($B513&lt;&gt;"",($L512+$E$2+$M513)*(1-'[1]asv | data'!$F$26/12),0),"")</f>
        <v>0</v>
      </c>
      <c r="M513" s="27">
        <f>IFERROR(IF($B513&lt;&gt;"",$L512*(1+'[1]asv | data'!$B$34/12)-$L512,0),"")</f>
        <v>0</v>
      </c>
      <c r="N513" s="27">
        <f>IFERROR(IF($B513&lt;&gt;"",($L512+$E$2+$M513)-($L512+$E$2+$M513)*(1-'[1]asv | data'!$F$26/12),0),"")</f>
        <v>0</v>
      </c>
      <c r="O513" s="26" t="str">
        <f>IFERROR(IF(B513&lt;&gt;"",IF(Q512&gt;=$I$2,+O512+P513,+O512+'[1]asv | data'!$F$21+P513),""),"")</f>
        <v/>
      </c>
      <c r="P513" s="27" t="str">
        <f>IFERROR(IF($B513&lt;&gt;"",IF(Q513&gt;=$I$2,O512*(1+'[1]asv | simul'!$B$18/12)-O512,$O512*(1+'[1]asv | simul'!$B$18/12)-$O512),""),"")</f>
        <v/>
      </c>
      <c r="Q513" s="27">
        <f>IFERROR(IF(Q512+'[1]asv | data'!$F$21&gt;=$I$2,$I$2,+Q512+'[1]asv | data'!$F$21),"")</f>
        <v>22950</v>
      </c>
    </row>
    <row r="514" spans="2:17" ht="21" customHeight="1" x14ac:dyDescent="0.35">
      <c r="B514" s="36"/>
      <c r="C514" s="26">
        <f>IFERROR(IF($B514&lt;&gt;"",($C513+$E$2+$D514)*(1-'[1]asv | data'!$F$26/12),0),"")</f>
        <v>0</v>
      </c>
      <c r="D514" s="27">
        <f>IFERROR(IF($B514&lt;&gt;"",$C513*(1+'[1]asv | data'!$F$22/12)-$C513,0),"")</f>
        <v>0</v>
      </c>
      <c r="E514" s="27">
        <f>IFERROR(IF($B514&lt;&gt;"",($C513+$E$2+$D514)-($C513+$E$2+$D514)*(1-'[1]asv | data'!$F$26/12),0),"")</f>
        <v>0</v>
      </c>
      <c r="F514" s="26">
        <f>IFERROR(IF($B514&lt;&gt;"",($F513+$E$2+$G514)*(1-'[1]asv | data'!$F$26/12),0),"")</f>
        <v>0</v>
      </c>
      <c r="G514" s="27">
        <f>IFERROR(IF($B514&lt;&gt;"",$F513*(1+'[1]asv | data'!$B$30/12)-$F513,0),"")</f>
        <v>0</v>
      </c>
      <c r="H514" s="27">
        <f>IFERROR(IF($B514&lt;&gt;"",($F513+$E$2+$G514)-($F513+$E$2+$G514)*(1-'[1]asv | data'!$F$26/12),0),"")</f>
        <v>0</v>
      </c>
      <c r="I514" s="26">
        <f>IFERROR(IF($B514&lt;&gt;"",($I513+$E$2+$J514)*(1-'[1]asv | data'!$F$26/12),0),"")</f>
        <v>0</v>
      </c>
      <c r="J514" s="27">
        <f>IFERROR(IF($B514&lt;&gt;"",$I513*(1+'[1]asv | data'!$B$32/12)-$I513,0),"")</f>
        <v>0</v>
      </c>
      <c r="K514" s="27">
        <f>IFERROR(IF($B514&lt;&gt;"",($I513+$E$2+$J514)-($I513+$E$2+$J514)*(1-'[1]asv | data'!$F$26/12),0),"")</f>
        <v>0</v>
      </c>
      <c r="L514" s="26">
        <f>IFERROR(IF($B514&lt;&gt;"",($L513+$E$2+$M514)*(1-'[1]asv | data'!$F$26/12),0),"")</f>
        <v>0</v>
      </c>
      <c r="M514" s="27">
        <f>IFERROR(IF($B514&lt;&gt;"",$L513*(1+'[1]asv | data'!$B$34/12)-$L513,0),"")</f>
        <v>0</v>
      </c>
      <c r="N514" s="27">
        <f>IFERROR(IF($B514&lt;&gt;"",($L513+$E$2+$M514)-($L513+$E$2+$M514)*(1-'[1]asv | data'!$F$26/12),0),"")</f>
        <v>0</v>
      </c>
      <c r="O514" s="26" t="str">
        <f>IFERROR(IF(B514&lt;&gt;"",IF(Q513&gt;=$I$2,+O513+P514,+O513+'[1]asv | data'!$F$21+P514),""),"")</f>
        <v/>
      </c>
      <c r="P514" s="27" t="str">
        <f>IFERROR(IF($B514&lt;&gt;"",IF(Q514&gt;=$I$2,O513*(1+'[1]asv | simul'!$B$18/12)-O513,$O513*(1+'[1]asv | simul'!$B$18/12)-$O513),""),"")</f>
        <v/>
      </c>
      <c r="Q514" s="27">
        <f>IFERROR(IF(Q513+'[1]asv | data'!$F$21&gt;=$I$2,$I$2,+Q513+'[1]asv | data'!$F$21),"")</f>
        <v>22950</v>
      </c>
    </row>
    <row r="515" spans="2:17" ht="21" customHeight="1" x14ac:dyDescent="0.35">
      <c r="B515" s="36"/>
      <c r="C515" s="26">
        <f>IFERROR(IF($B515&lt;&gt;"",($C514+$E$2+$D515)*(1-'[1]asv | data'!$F$26/12),0),"")</f>
        <v>0</v>
      </c>
      <c r="D515" s="27">
        <f>IFERROR(IF($B515&lt;&gt;"",$C514*(1+'[1]asv | data'!$F$22/12)-$C514,0),"")</f>
        <v>0</v>
      </c>
      <c r="E515" s="27">
        <f>IFERROR(IF($B515&lt;&gt;"",($C514+$E$2+$D515)-($C514+$E$2+$D515)*(1-'[1]asv | data'!$F$26/12),0),"")</f>
        <v>0</v>
      </c>
      <c r="F515" s="26">
        <f>IFERROR(IF($B515&lt;&gt;"",($F514+$E$2+$G515)*(1-'[1]asv | data'!$F$26/12),0),"")</f>
        <v>0</v>
      </c>
      <c r="G515" s="27">
        <f>IFERROR(IF($B515&lt;&gt;"",$F514*(1+'[1]asv | data'!$B$30/12)-$F514,0),"")</f>
        <v>0</v>
      </c>
      <c r="H515" s="27">
        <f>IFERROR(IF($B515&lt;&gt;"",($F514+$E$2+$G515)-($F514+$E$2+$G515)*(1-'[1]asv | data'!$F$26/12),0),"")</f>
        <v>0</v>
      </c>
      <c r="I515" s="26">
        <f>IFERROR(IF($B515&lt;&gt;"",($I514+$E$2+$J515)*(1-'[1]asv | data'!$F$26/12),0),"")</f>
        <v>0</v>
      </c>
      <c r="J515" s="27">
        <f>IFERROR(IF($B515&lt;&gt;"",$I514*(1+'[1]asv | data'!$B$32/12)-$I514,0),"")</f>
        <v>0</v>
      </c>
      <c r="K515" s="27">
        <f>IFERROR(IF($B515&lt;&gt;"",($I514+$E$2+$J515)-($I514+$E$2+$J515)*(1-'[1]asv | data'!$F$26/12),0),"")</f>
        <v>0</v>
      </c>
      <c r="L515" s="26">
        <f>IFERROR(IF($B515&lt;&gt;"",($L514+$E$2+$M515)*(1-'[1]asv | data'!$F$26/12),0),"")</f>
        <v>0</v>
      </c>
      <c r="M515" s="27">
        <f>IFERROR(IF($B515&lt;&gt;"",$L514*(1+'[1]asv | data'!$B$34/12)-$L514,0),"")</f>
        <v>0</v>
      </c>
      <c r="N515" s="27">
        <f>IFERROR(IF($B515&lt;&gt;"",($L514+$E$2+$M515)-($L514+$E$2+$M515)*(1-'[1]asv | data'!$F$26/12),0),"")</f>
        <v>0</v>
      </c>
      <c r="O515" s="26" t="str">
        <f>IFERROR(IF(B515&lt;&gt;"",IF(Q514&gt;=$I$2,+O514+P515,+O514+'[1]asv | data'!$F$21+P515),""),"")</f>
        <v/>
      </c>
      <c r="P515" s="27" t="str">
        <f>IFERROR(IF($B515&lt;&gt;"",IF(Q515&gt;=$I$2,O514*(1+'[1]asv | simul'!$B$18/12)-O514,$O514*(1+'[1]asv | simul'!$B$18/12)-$O514),""),"")</f>
        <v/>
      </c>
      <c r="Q515" s="27">
        <f>IFERROR(IF(Q514+'[1]asv | data'!$F$21&gt;=$I$2,$I$2,+Q514+'[1]asv | data'!$F$21),"")</f>
        <v>22950</v>
      </c>
    </row>
    <row r="516" spans="2:17" ht="21" customHeight="1" x14ac:dyDescent="0.35">
      <c r="B516" s="36"/>
      <c r="C516" s="26">
        <f>IFERROR(IF($B516&lt;&gt;"",($C515+$E$2+$D516)*(1-'[1]asv | data'!$F$26/12),0),"")</f>
        <v>0</v>
      </c>
      <c r="D516" s="27">
        <f>IFERROR(IF($B516&lt;&gt;"",$C515*(1+'[1]asv | data'!$F$22/12)-$C515,0),"")</f>
        <v>0</v>
      </c>
      <c r="E516" s="27">
        <f>IFERROR(IF($B516&lt;&gt;"",($C515+$E$2+$D516)-($C515+$E$2+$D516)*(1-'[1]asv | data'!$F$26/12),0),"")</f>
        <v>0</v>
      </c>
      <c r="F516" s="26">
        <f>IFERROR(IF($B516&lt;&gt;"",($F515+$E$2+$G516)*(1-'[1]asv | data'!$F$26/12),0),"")</f>
        <v>0</v>
      </c>
      <c r="G516" s="27">
        <f>IFERROR(IF($B516&lt;&gt;"",$F515*(1+'[1]asv | data'!$B$30/12)-$F515,0),"")</f>
        <v>0</v>
      </c>
      <c r="H516" s="27">
        <f>IFERROR(IF($B516&lt;&gt;"",($F515+$E$2+$G516)-($F515+$E$2+$G516)*(1-'[1]asv | data'!$F$26/12),0),"")</f>
        <v>0</v>
      </c>
      <c r="I516" s="26">
        <f>IFERROR(IF($B516&lt;&gt;"",($I515+$E$2+$J516)*(1-'[1]asv | data'!$F$26/12),0),"")</f>
        <v>0</v>
      </c>
      <c r="J516" s="27">
        <f>IFERROR(IF($B516&lt;&gt;"",$I515*(1+'[1]asv | data'!$B$32/12)-$I515,0),"")</f>
        <v>0</v>
      </c>
      <c r="K516" s="27">
        <f>IFERROR(IF($B516&lt;&gt;"",($I515+$E$2+$J516)-($I515+$E$2+$J516)*(1-'[1]asv | data'!$F$26/12),0),"")</f>
        <v>0</v>
      </c>
      <c r="L516" s="26">
        <f>IFERROR(IF($B516&lt;&gt;"",($L515+$E$2+$M516)*(1-'[1]asv | data'!$F$26/12),0),"")</f>
        <v>0</v>
      </c>
      <c r="M516" s="27">
        <f>IFERROR(IF($B516&lt;&gt;"",$L515*(1+'[1]asv | data'!$B$34/12)-$L515,0),"")</f>
        <v>0</v>
      </c>
      <c r="N516" s="27">
        <f>IFERROR(IF($B516&lt;&gt;"",($L515+$E$2+$M516)-($L515+$E$2+$M516)*(1-'[1]asv | data'!$F$26/12),0),"")</f>
        <v>0</v>
      </c>
      <c r="O516" s="26" t="str">
        <f>IFERROR(IF(B516&lt;&gt;"",IF(Q515&gt;=$I$2,+O515+P516,+O515+'[1]asv | data'!$F$21+P516),""),"")</f>
        <v/>
      </c>
      <c r="P516" s="27" t="str">
        <f>IFERROR(IF($B516&lt;&gt;"",IF(Q516&gt;=$I$2,O515*(1+'[1]asv | simul'!$B$18/12)-O515,$O515*(1+'[1]asv | simul'!$B$18/12)-$O515),""),"")</f>
        <v/>
      </c>
      <c r="Q516" s="27">
        <f>IFERROR(IF(Q515+'[1]asv | data'!$F$21&gt;=$I$2,$I$2,+Q515+'[1]asv | data'!$F$21),"")</f>
        <v>22950</v>
      </c>
    </row>
    <row r="517" spans="2:17" ht="21" customHeight="1" x14ac:dyDescent="0.35">
      <c r="B517" s="36"/>
      <c r="C517" s="26">
        <f>IFERROR(IF($B517&lt;&gt;"",($C516+$E$2+$D517)*(1-'[1]asv | data'!$F$26/12),0),"")</f>
        <v>0</v>
      </c>
      <c r="D517" s="27">
        <f>IFERROR(IF($B517&lt;&gt;"",$C516*(1+'[1]asv | data'!$F$22/12)-$C516,0),"")</f>
        <v>0</v>
      </c>
      <c r="E517" s="27">
        <f>IFERROR(IF($B517&lt;&gt;"",($C516+$E$2+$D517)-($C516+$E$2+$D517)*(1-'[1]asv | data'!$F$26/12),0),"")</f>
        <v>0</v>
      </c>
      <c r="F517" s="26">
        <f>IFERROR(IF($B517&lt;&gt;"",($F516+$E$2+$G517)*(1-'[1]asv | data'!$F$26/12),0),"")</f>
        <v>0</v>
      </c>
      <c r="G517" s="27">
        <f>IFERROR(IF($B517&lt;&gt;"",$F516*(1+'[1]asv | data'!$B$30/12)-$F516,0),"")</f>
        <v>0</v>
      </c>
      <c r="H517" s="27">
        <f>IFERROR(IF($B517&lt;&gt;"",($F516+$E$2+$G517)-($F516+$E$2+$G517)*(1-'[1]asv | data'!$F$26/12),0),"")</f>
        <v>0</v>
      </c>
      <c r="I517" s="26">
        <f>IFERROR(IF($B517&lt;&gt;"",($I516+$E$2+$J517)*(1-'[1]asv | data'!$F$26/12),0),"")</f>
        <v>0</v>
      </c>
      <c r="J517" s="27">
        <f>IFERROR(IF($B517&lt;&gt;"",$I516*(1+'[1]asv | data'!$B$32/12)-$I516,0),"")</f>
        <v>0</v>
      </c>
      <c r="K517" s="27">
        <f>IFERROR(IF($B517&lt;&gt;"",($I516+$E$2+$J517)-($I516+$E$2+$J517)*(1-'[1]asv | data'!$F$26/12),0),"")</f>
        <v>0</v>
      </c>
      <c r="L517" s="26">
        <f>IFERROR(IF($B517&lt;&gt;"",($L516+$E$2+$M517)*(1-'[1]asv | data'!$F$26/12),0),"")</f>
        <v>0</v>
      </c>
      <c r="M517" s="27">
        <f>IFERROR(IF($B517&lt;&gt;"",$L516*(1+'[1]asv | data'!$B$34/12)-$L516,0),"")</f>
        <v>0</v>
      </c>
      <c r="N517" s="27">
        <f>IFERROR(IF($B517&lt;&gt;"",($L516+$E$2+$M517)-($L516+$E$2+$M517)*(1-'[1]asv | data'!$F$26/12),0),"")</f>
        <v>0</v>
      </c>
      <c r="O517" s="26" t="str">
        <f>IFERROR(IF(B517&lt;&gt;"",IF(Q516&gt;=$I$2,+O516+P517,+O516+'[1]asv | data'!$F$21+P517),""),"")</f>
        <v/>
      </c>
      <c r="P517" s="27" t="str">
        <f>IFERROR(IF($B517&lt;&gt;"",IF(Q517&gt;=$I$2,O516*(1+'[1]asv | simul'!$B$18/12)-O516,$O516*(1+'[1]asv | simul'!$B$18/12)-$O516),""),"")</f>
        <v/>
      </c>
      <c r="Q517" s="27">
        <f>IFERROR(IF(Q516+'[1]asv | data'!$F$21&gt;=$I$2,$I$2,+Q516+'[1]asv | data'!$F$21),"")</f>
        <v>22950</v>
      </c>
    </row>
    <row r="518" spans="2:17" ht="21" customHeight="1" x14ac:dyDescent="0.35">
      <c r="B518" s="36"/>
      <c r="C518" s="26">
        <f>IFERROR(IF($B518&lt;&gt;"",($C517+$E$2+$D518)*(1-'[1]asv | data'!$F$26/12),0),"")</f>
        <v>0</v>
      </c>
      <c r="D518" s="27">
        <f>IFERROR(IF($B518&lt;&gt;"",$C517*(1+'[1]asv | data'!$F$22/12)-$C517,0),"")</f>
        <v>0</v>
      </c>
      <c r="E518" s="27">
        <f>IFERROR(IF($B518&lt;&gt;"",($C517+$E$2+$D518)-($C517+$E$2+$D518)*(1-'[1]asv | data'!$F$26/12),0),"")</f>
        <v>0</v>
      </c>
      <c r="F518" s="26">
        <f>IFERROR(IF($B518&lt;&gt;"",($F517+$E$2+$G518)*(1-'[1]asv | data'!$F$26/12),0),"")</f>
        <v>0</v>
      </c>
      <c r="G518" s="27">
        <f>IFERROR(IF($B518&lt;&gt;"",$F517*(1+'[1]asv | data'!$B$30/12)-$F517,0),"")</f>
        <v>0</v>
      </c>
      <c r="H518" s="27">
        <f>IFERROR(IF($B518&lt;&gt;"",($F517+$E$2+$G518)-($F517+$E$2+$G518)*(1-'[1]asv | data'!$F$26/12),0),"")</f>
        <v>0</v>
      </c>
      <c r="I518" s="26">
        <f>IFERROR(IF($B518&lt;&gt;"",($I517+$E$2+$J518)*(1-'[1]asv | data'!$F$26/12),0),"")</f>
        <v>0</v>
      </c>
      <c r="J518" s="27">
        <f>IFERROR(IF($B518&lt;&gt;"",$I517*(1+'[1]asv | data'!$B$32/12)-$I517,0),"")</f>
        <v>0</v>
      </c>
      <c r="K518" s="27">
        <f>IFERROR(IF($B518&lt;&gt;"",($I517+$E$2+$J518)-($I517+$E$2+$J518)*(1-'[1]asv | data'!$F$26/12),0),"")</f>
        <v>0</v>
      </c>
      <c r="L518" s="26">
        <f>IFERROR(IF($B518&lt;&gt;"",($L517+$E$2+$M518)*(1-'[1]asv | data'!$F$26/12),0),"")</f>
        <v>0</v>
      </c>
      <c r="M518" s="27">
        <f>IFERROR(IF($B518&lt;&gt;"",$L517*(1+'[1]asv | data'!$B$34/12)-$L517,0),"")</f>
        <v>0</v>
      </c>
      <c r="N518" s="27">
        <f>IFERROR(IF($B518&lt;&gt;"",($L517+$E$2+$M518)-($L517+$E$2+$M518)*(1-'[1]asv | data'!$F$26/12),0),"")</f>
        <v>0</v>
      </c>
      <c r="O518" s="26" t="str">
        <f>IFERROR(IF(B518&lt;&gt;"",IF(Q517&gt;=$I$2,+O517+P518,+O517+'[1]asv | data'!$F$21+P518),""),"")</f>
        <v/>
      </c>
      <c r="P518" s="27" t="str">
        <f>IFERROR(IF($B518&lt;&gt;"",IF(Q518&gt;=$I$2,O517*(1+'[1]asv | simul'!$B$18/12)-O517,$O517*(1+'[1]asv | simul'!$B$18/12)-$O517),""),"")</f>
        <v/>
      </c>
      <c r="Q518" s="27">
        <f>IFERROR(IF(Q517+'[1]asv | data'!$F$21&gt;=$I$2,$I$2,+Q517+'[1]asv | data'!$F$21),"")</f>
        <v>22950</v>
      </c>
    </row>
    <row r="519" spans="2:17" ht="21" customHeight="1" x14ac:dyDescent="0.35">
      <c r="B519" s="36"/>
      <c r="C519" s="26">
        <f>IFERROR(IF($B519&lt;&gt;"",($C518+$E$2+$D519)*(1-'[1]asv | data'!$F$26/12),0),"")</f>
        <v>0</v>
      </c>
      <c r="D519" s="27">
        <f>IFERROR(IF($B519&lt;&gt;"",$C518*(1+'[1]asv | data'!$F$22/12)-$C518,0),"")</f>
        <v>0</v>
      </c>
      <c r="E519" s="27">
        <f>IFERROR(IF($B519&lt;&gt;"",($C518+$E$2+$D519)-($C518+$E$2+$D519)*(1-'[1]asv | data'!$F$26/12),0),"")</f>
        <v>0</v>
      </c>
      <c r="F519" s="26">
        <f>IFERROR(IF($B519&lt;&gt;"",($F518+$E$2+$G519)*(1-'[1]asv | data'!$F$26/12),0),"")</f>
        <v>0</v>
      </c>
      <c r="G519" s="27">
        <f>IFERROR(IF($B519&lt;&gt;"",$F518*(1+'[1]asv | data'!$B$30/12)-$F518,0),"")</f>
        <v>0</v>
      </c>
      <c r="H519" s="27">
        <f>IFERROR(IF($B519&lt;&gt;"",($F518+$E$2+$G519)-($F518+$E$2+$G519)*(1-'[1]asv | data'!$F$26/12),0),"")</f>
        <v>0</v>
      </c>
      <c r="I519" s="26">
        <f>IFERROR(IF($B519&lt;&gt;"",($I518+$E$2+$J519)*(1-'[1]asv | data'!$F$26/12),0),"")</f>
        <v>0</v>
      </c>
      <c r="J519" s="27">
        <f>IFERROR(IF($B519&lt;&gt;"",$I518*(1+'[1]asv | data'!$B$32/12)-$I518,0),"")</f>
        <v>0</v>
      </c>
      <c r="K519" s="27">
        <f>IFERROR(IF($B519&lt;&gt;"",($I518+$E$2+$J519)-($I518+$E$2+$J519)*(1-'[1]asv | data'!$F$26/12),0),"")</f>
        <v>0</v>
      </c>
      <c r="L519" s="26">
        <f>IFERROR(IF($B519&lt;&gt;"",($L518+$E$2+$M519)*(1-'[1]asv | data'!$F$26/12),0),"")</f>
        <v>0</v>
      </c>
      <c r="M519" s="27">
        <f>IFERROR(IF($B519&lt;&gt;"",$L518*(1+'[1]asv | data'!$B$34/12)-$L518,0),"")</f>
        <v>0</v>
      </c>
      <c r="N519" s="27">
        <f>IFERROR(IF($B519&lt;&gt;"",($L518+$E$2+$M519)-($L518+$E$2+$M519)*(1-'[1]asv | data'!$F$26/12),0),"")</f>
        <v>0</v>
      </c>
      <c r="O519" s="26" t="str">
        <f>IFERROR(IF(B519&lt;&gt;"",IF(Q518&gt;=$I$2,+O518+P519,+O518+'[1]asv | data'!$F$21+P519),""),"")</f>
        <v/>
      </c>
      <c r="P519" s="27" t="str">
        <f>IFERROR(IF($B519&lt;&gt;"",IF(Q519&gt;=$I$2,O518*(1+'[1]asv | simul'!$B$18/12)-O518,$O518*(1+'[1]asv | simul'!$B$18/12)-$O518),""),"")</f>
        <v/>
      </c>
      <c r="Q519" s="27">
        <f>IFERROR(IF(Q518+'[1]asv | data'!$F$21&gt;=$I$2,$I$2,+Q518+'[1]asv | data'!$F$21),"")</f>
        <v>22950</v>
      </c>
    </row>
    <row r="520" spans="2:17" ht="21" customHeight="1" x14ac:dyDescent="0.35">
      <c r="B520" s="36"/>
      <c r="C520" s="26">
        <f>IFERROR(IF($B520&lt;&gt;"",($C519+$E$2+$D520)*(1-'[1]asv | data'!$F$26/12),0),"")</f>
        <v>0</v>
      </c>
      <c r="D520" s="27">
        <f>IFERROR(IF($B520&lt;&gt;"",$C519*(1+'[1]asv | data'!$F$22/12)-$C519,0),"")</f>
        <v>0</v>
      </c>
      <c r="E520" s="27">
        <f>IFERROR(IF($B520&lt;&gt;"",($C519+$E$2+$D520)-($C519+$E$2+$D520)*(1-'[1]asv | data'!$F$26/12),0),"")</f>
        <v>0</v>
      </c>
      <c r="F520" s="26">
        <f>IFERROR(IF($B520&lt;&gt;"",($F519+$E$2+$G520)*(1-'[1]asv | data'!$F$26/12),0),"")</f>
        <v>0</v>
      </c>
      <c r="G520" s="27">
        <f>IFERROR(IF($B520&lt;&gt;"",$F519*(1+'[1]asv | data'!$B$30/12)-$F519,0),"")</f>
        <v>0</v>
      </c>
      <c r="H520" s="27">
        <f>IFERROR(IF($B520&lt;&gt;"",($F519+$E$2+$G520)-($F519+$E$2+$G520)*(1-'[1]asv | data'!$F$26/12),0),"")</f>
        <v>0</v>
      </c>
      <c r="I520" s="26">
        <f>IFERROR(IF($B520&lt;&gt;"",($I519+$E$2+$J520)*(1-'[1]asv | data'!$F$26/12),0),"")</f>
        <v>0</v>
      </c>
      <c r="J520" s="27">
        <f>IFERROR(IF($B520&lt;&gt;"",$I519*(1+'[1]asv | data'!$B$32/12)-$I519,0),"")</f>
        <v>0</v>
      </c>
      <c r="K520" s="27">
        <f>IFERROR(IF($B520&lt;&gt;"",($I519+$E$2+$J520)-($I519+$E$2+$J520)*(1-'[1]asv | data'!$F$26/12),0),"")</f>
        <v>0</v>
      </c>
      <c r="L520" s="26">
        <f>IFERROR(IF($B520&lt;&gt;"",($L519+$E$2+$M520)*(1-'[1]asv | data'!$F$26/12),0),"")</f>
        <v>0</v>
      </c>
      <c r="M520" s="27">
        <f>IFERROR(IF($B520&lt;&gt;"",$L519*(1+'[1]asv | data'!$B$34/12)-$L519,0),"")</f>
        <v>0</v>
      </c>
      <c r="N520" s="27">
        <f>IFERROR(IF($B520&lt;&gt;"",($L519+$E$2+$M520)-($L519+$E$2+$M520)*(1-'[1]asv | data'!$F$26/12),0),"")</f>
        <v>0</v>
      </c>
      <c r="O520" s="26" t="str">
        <f>IFERROR(IF(B520&lt;&gt;"",IF(Q519&gt;=$I$2,+O519+P520,+O519+'[1]asv | data'!$F$21+P520),""),"")</f>
        <v/>
      </c>
      <c r="P520" s="27" t="str">
        <f>IFERROR(IF($B520&lt;&gt;"",IF(Q520&gt;=$I$2,O519*(1+'[1]asv | simul'!$B$18/12)-O519,$O519*(1+'[1]asv | simul'!$B$18/12)-$O519),""),"")</f>
        <v/>
      </c>
      <c r="Q520" s="27">
        <f>IFERROR(IF(Q519+'[1]asv | data'!$F$21&gt;=$I$2,$I$2,+Q519+'[1]asv | data'!$F$21),"")</f>
        <v>22950</v>
      </c>
    </row>
    <row r="521" spans="2:17" ht="21" customHeight="1" x14ac:dyDescent="0.35">
      <c r="B521" s="36"/>
      <c r="C521" s="26">
        <f>IFERROR(IF($B521&lt;&gt;"",($C520+$E$2+$D521)*(1-'[1]asv | data'!$F$26/12),0),"")</f>
        <v>0</v>
      </c>
      <c r="D521" s="27">
        <f>IFERROR(IF($B521&lt;&gt;"",$C520*(1+'[1]asv | data'!$F$22/12)-$C520,0),"")</f>
        <v>0</v>
      </c>
      <c r="E521" s="27">
        <f>IFERROR(IF($B521&lt;&gt;"",($C520+$E$2+$D521)-($C520+$E$2+$D521)*(1-'[1]asv | data'!$F$26/12),0),"")</f>
        <v>0</v>
      </c>
      <c r="F521" s="26">
        <f>IFERROR(IF($B521&lt;&gt;"",($F520+$E$2+$G521)*(1-'[1]asv | data'!$F$26/12),0),"")</f>
        <v>0</v>
      </c>
      <c r="G521" s="27">
        <f>IFERROR(IF($B521&lt;&gt;"",$F520*(1+'[1]asv | data'!$B$30/12)-$F520,0),"")</f>
        <v>0</v>
      </c>
      <c r="H521" s="27">
        <f>IFERROR(IF($B521&lt;&gt;"",($F520+$E$2+$G521)-($F520+$E$2+$G521)*(1-'[1]asv | data'!$F$26/12),0),"")</f>
        <v>0</v>
      </c>
      <c r="I521" s="26">
        <f>IFERROR(IF($B521&lt;&gt;"",($I520+$E$2+$J521)*(1-'[1]asv | data'!$F$26/12),0),"")</f>
        <v>0</v>
      </c>
      <c r="J521" s="27">
        <f>IFERROR(IF($B521&lt;&gt;"",$I520*(1+'[1]asv | data'!$B$32/12)-$I520,0),"")</f>
        <v>0</v>
      </c>
      <c r="K521" s="27">
        <f>IFERROR(IF($B521&lt;&gt;"",($I520+$E$2+$J521)-($I520+$E$2+$J521)*(1-'[1]asv | data'!$F$26/12),0),"")</f>
        <v>0</v>
      </c>
      <c r="L521" s="26">
        <f>IFERROR(IF($B521&lt;&gt;"",($L520+$E$2+$M521)*(1-'[1]asv | data'!$F$26/12),0),"")</f>
        <v>0</v>
      </c>
      <c r="M521" s="27">
        <f>IFERROR(IF($B521&lt;&gt;"",$L520*(1+'[1]asv | data'!$B$34/12)-$L520,0),"")</f>
        <v>0</v>
      </c>
      <c r="N521" s="27">
        <f>IFERROR(IF($B521&lt;&gt;"",($L520+$E$2+$M521)-($L520+$E$2+$M521)*(1-'[1]asv | data'!$F$26/12),0),"")</f>
        <v>0</v>
      </c>
      <c r="O521" s="26" t="str">
        <f>IFERROR(IF(B521&lt;&gt;"",IF(Q520&gt;=$I$2,+O520+P521,+O520+'[1]asv | data'!$F$21+P521),""),"")</f>
        <v/>
      </c>
      <c r="P521" s="27" t="str">
        <f>IFERROR(IF($B521&lt;&gt;"",IF(Q521&gt;=$I$2,O520*(1+'[1]asv | simul'!$B$18/12)-O520,$O520*(1+'[1]asv | simul'!$B$18/12)-$O520),""),"")</f>
        <v/>
      </c>
      <c r="Q521" s="27">
        <f>IFERROR(IF(Q520+'[1]asv | data'!$F$21&gt;=$I$2,$I$2,+Q520+'[1]asv | data'!$F$21),"")</f>
        <v>22950</v>
      </c>
    </row>
    <row r="522" spans="2:17" ht="21" customHeight="1" x14ac:dyDescent="0.35">
      <c r="B522" s="36"/>
      <c r="C522" s="26">
        <f>IFERROR(IF($B522&lt;&gt;"",($C521+$E$2+$D522)*(1-'[1]asv | data'!$F$26/12),0),"")</f>
        <v>0</v>
      </c>
      <c r="D522" s="27">
        <f>IFERROR(IF($B522&lt;&gt;"",$C521*(1+'[1]asv | data'!$F$22/12)-$C521,0),"")</f>
        <v>0</v>
      </c>
      <c r="E522" s="27">
        <f>IFERROR(IF($B522&lt;&gt;"",($C521+$E$2+$D522)-($C521+$E$2+$D522)*(1-'[1]asv | data'!$F$26/12),0),"")</f>
        <v>0</v>
      </c>
      <c r="F522" s="26">
        <f>IFERROR(IF($B522&lt;&gt;"",($F521+$E$2+$G522)*(1-'[1]asv | data'!$F$26/12),0),"")</f>
        <v>0</v>
      </c>
      <c r="G522" s="27">
        <f>IFERROR(IF($B522&lt;&gt;"",$F521*(1+'[1]asv | data'!$B$30/12)-$F521,0),"")</f>
        <v>0</v>
      </c>
      <c r="H522" s="27">
        <f>IFERROR(IF($B522&lt;&gt;"",($F521+$E$2+$G522)-($F521+$E$2+$G522)*(1-'[1]asv | data'!$F$26/12),0),"")</f>
        <v>0</v>
      </c>
      <c r="I522" s="26">
        <f>IFERROR(IF($B522&lt;&gt;"",($I521+$E$2+$J522)*(1-'[1]asv | data'!$F$26/12),0),"")</f>
        <v>0</v>
      </c>
      <c r="J522" s="27">
        <f>IFERROR(IF($B522&lt;&gt;"",$I521*(1+'[1]asv | data'!$B$32/12)-$I521,0),"")</f>
        <v>0</v>
      </c>
      <c r="K522" s="27">
        <f>IFERROR(IF($B522&lt;&gt;"",($I521+$E$2+$J522)-($I521+$E$2+$J522)*(1-'[1]asv | data'!$F$26/12),0),"")</f>
        <v>0</v>
      </c>
      <c r="L522" s="26">
        <f>IFERROR(IF($B522&lt;&gt;"",($L521+$E$2+$M522)*(1-'[1]asv | data'!$F$26/12),0),"")</f>
        <v>0</v>
      </c>
      <c r="M522" s="27">
        <f>IFERROR(IF($B522&lt;&gt;"",$L521*(1+'[1]asv | data'!$B$34/12)-$L521,0),"")</f>
        <v>0</v>
      </c>
      <c r="N522" s="27">
        <f>IFERROR(IF($B522&lt;&gt;"",($L521+$E$2+$M522)-($L521+$E$2+$M522)*(1-'[1]asv | data'!$F$26/12),0),"")</f>
        <v>0</v>
      </c>
      <c r="O522" s="26" t="str">
        <f>IFERROR(IF(B522&lt;&gt;"",IF(Q521&gt;=$I$2,+O521+P522,+O521+'[1]asv | data'!$F$21+P522),""),"")</f>
        <v/>
      </c>
      <c r="P522" s="27" t="str">
        <f>IFERROR(IF($B522&lt;&gt;"",IF(Q522&gt;=$I$2,O521*(1+'[1]asv | simul'!$B$18/12)-O521,$O521*(1+'[1]asv | simul'!$B$18/12)-$O521),""),"")</f>
        <v/>
      </c>
      <c r="Q522" s="27">
        <f>IFERROR(IF(Q521+'[1]asv | data'!$F$21&gt;=$I$2,$I$2,+Q521+'[1]asv | data'!$F$21),"")</f>
        <v>22950</v>
      </c>
    </row>
    <row r="523" spans="2:17" ht="21" customHeight="1" x14ac:dyDescent="0.35">
      <c r="B523" s="36"/>
      <c r="C523" s="26">
        <f>IFERROR(IF($B523&lt;&gt;"",($C522+$E$2+$D523)*(1-'[1]asv | data'!$F$26/12),0),"")</f>
        <v>0</v>
      </c>
      <c r="D523" s="27">
        <f>IFERROR(IF($B523&lt;&gt;"",$C522*(1+'[1]asv | data'!$F$22/12)-$C522,0),"")</f>
        <v>0</v>
      </c>
      <c r="E523" s="27">
        <f>IFERROR(IF($B523&lt;&gt;"",($C522+$E$2+$D523)-($C522+$E$2+$D523)*(1-'[1]asv | data'!$F$26/12),0),"")</f>
        <v>0</v>
      </c>
      <c r="F523" s="26">
        <f>IFERROR(IF($B523&lt;&gt;"",($F522+$E$2+$G523)*(1-'[1]asv | data'!$F$26/12),0),"")</f>
        <v>0</v>
      </c>
      <c r="G523" s="27">
        <f>IFERROR(IF($B523&lt;&gt;"",$F522*(1+'[1]asv | data'!$B$30/12)-$F522,0),"")</f>
        <v>0</v>
      </c>
      <c r="H523" s="27">
        <f>IFERROR(IF($B523&lt;&gt;"",($F522+$E$2+$G523)-($F522+$E$2+$G523)*(1-'[1]asv | data'!$F$26/12),0),"")</f>
        <v>0</v>
      </c>
      <c r="I523" s="26">
        <f>IFERROR(IF($B523&lt;&gt;"",($I522+$E$2+$J523)*(1-'[1]asv | data'!$F$26/12),0),"")</f>
        <v>0</v>
      </c>
      <c r="J523" s="27">
        <f>IFERROR(IF($B523&lt;&gt;"",$I522*(1+'[1]asv | data'!$B$32/12)-$I522,0),"")</f>
        <v>0</v>
      </c>
      <c r="K523" s="27">
        <f>IFERROR(IF($B523&lt;&gt;"",($I522+$E$2+$J523)-($I522+$E$2+$J523)*(1-'[1]asv | data'!$F$26/12),0),"")</f>
        <v>0</v>
      </c>
      <c r="L523" s="26">
        <f>IFERROR(IF($B523&lt;&gt;"",($L522+$E$2+$M523)*(1-'[1]asv | data'!$F$26/12),0),"")</f>
        <v>0</v>
      </c>
      <c r="M523" s="27">
        <f>IFERROR(IF($B523&lt;&gt;"",$L522*(1+'[1]asv | data'!$B$34/12)-$L522,0),"")</f>
        <v>0</v>
      </c>
      <c r="N523" s="27">
        <f>IFERROR(IF($B523&lt;&gt;"",($L522+$E$2+$M523)-($L522+$E$2+$M523)*(1-'[1]asv | data'!$F$26/12),0),"")</f>
        <v>0</v>
      </c>
      <c r="O523" s="26" t="str">
        <f>IFERROR(IF(B523&lt;&gt;"",IF(Q522&gt;=$I$2,+O522+P523,+O522+'[1]asv | data'!$F$21+P523),""),"")</f>
        <v/>
      </c>
      <c r="P523" s="27" t="str">
        <f>IFERROR(IF($B523&lt;&gt;"",IF(Q523&gt;=$I$2,O522*(1+'[1]asv | simul'!$B$18/12)-O522,$O522*(1+'[1]asv | simul'!$B$18/12)-$O522),""),"")</f>
        <v/>
      </c>
      <c r="Q523" s="27">
        <f>IFERROR(IF(Q522+'[1]asv | data'!$F$21&gt;=$I$2,$I$2,+Q522+'[1]asv | data'!$F$21),"")</f>
        <v>22950</v>
      </c>
    </row>
    <row r="524" spans="2:17" ht="21" customHeight="1" x14ac:dyDescent="0.35">
      <c r="B524" s="36"/>
      <c r="C524" s="26">
        <f>IFERROR(IF($B524&lt;&gt;"",($C523+$E$2+$D524)*(1-'[1]asv | data'!$F$26/12),0),"")</f>
        <v>0</v>
      </c>
      <c r="D524" s="27">
        <f>IFERROR(IF($B524&lt;&gt;"",$C523*(1+'[1]asv | data'!$F$22/12)-$C523,0),"")</f>
        <v>0</v>
      </c>
      <c r="E524" s="27">
        <f>IFERROR(IF($B524&lt;&gt;"",($C523+$E$2+$D524)-($C523+$E$2+$D524)*(1-'[1]asv | data'!$F$26/12),0),"")</f>
        <v>0</v>
      </c>
      <c r="F524" s="26">
        <f>IFERROR(IF($B524&lt;&gt;"",($F523+$E$2+$G524)*(1-'[1]asv | data'!$F$26/12),0),"")</f>
        <v>0</v>
      </c>
      <c r="G524" s="27">
        <f>IFERROR(IF($B524&lt;&gt;"",$F523*(1+'[1]asv | data'!$B$30/12)-$F523,0),"")</f>
        <v>0</v>
      </c>
      <c r="H524" s="27">
        <f>IFERROR(IF($B524&lt;&gt;"",($F523+$E$2+$G524)-($F523+$E$2+$G524)*(1-'[1]asv | data'!$F$26/12),0),"")</f>
        <v>0</v>
      </c>
      <c r="I524" s="26">
        <f>IFERROR(IF($B524&lt;&gt;"",($I523+$E$2+$J524)*(1-'[1]asv | data'!$F$26/12),0),"")</f>
        <v>0</v>
      </c>
      <c r="J524" s="27">
        <f>IFERROR(IF($B524&lt;&gt;"",$I523*(1+'[1]asv | data'!$B$32/12)-$I523,0),"")</f>
        <v>0</v>
      </c>
      <c r="K524" s="27">
        <f>IFERROR(IF($B524&lt;&gt;"",($I523+$E$2+$J524)-($I523+$E$2+$J524)*(1-'[1]asv | data'!$F$26/12),0),"")</f>
        <v>0</v>
      </c>
      <c r="L524" s="26">
        <f>IFERROR(IF($B524&lt;&gt;"",($L523+$E$2+$M524)*(1-'[1]asv | data'!$F$26/12),0),"")</f>
        <v>0</v>
      </c>
      <c r="M524" s="27">
        <f>IFERROR(IF($B524&lt;&gt;"",$L523*(1+'[1]asv | data'!$B$34/12)-$L523,0),"")</f>
        <v>0</v>
      </c>
      <c r="N524" s="27">
        <f>IFERROR(IF($B524&lt;&gt;"",($L523+$E$2+$M524)-($L523+$E$2+$M524)*(1-'[1]asv | data'!$F$26/12),0),"")</f>
        <v>0</v>
      </c>
      <c r="O524" s="26" t="str">
        <f>IFERROR(IF(B524&lt;&gt;"",IF(Q523&gt;=$I$2,+O523+P524,+O523+'[1]asv | data'!$F$21+P524),""),"")</f>
        <v/>
      </c>
      <c r="P524" s="27" t="str">
        <f>IFERROR(IF($B524&lt;&gt;"",IF(Q524&gt;=$I$2,O523*(1+'[1]asv | simul'!$B$18/12)-O523,$O523*(1+'[1]asv | simul'!$B$18/12)-$O523),""),"")</f>
        <v/>
      </c>
      <c r="Q524" s="27">
        <f>IFERROR(IF(Q523+'[1]asv | data'!$F$21&gt;=$I$2,$I$2,+Q523+'[1]asv | data'!$F$21),"")</f>
        <v>22950</v>
      </c>
    </row>
    <row r="525" spans="2:17" ht="21" customHeight="1" x14ac:dyDescent="0.35">
      <c r="B525" s="36"/>
      <c r="C525" s="26">
        <f>IFERROR(IF($B525&lt;&gt;"",($C524+$E$2+$D525)*(1-'[1]asv | data'!$F$26/12),0),"")</f>
        <v>0</v>
      </c>
      <c r="D525" s="27">
        <f>IFERROR(IF($B525&lt;&gt;"",$C524*(1+'[1]asv | data'!$F$22/12)-$C524,0),"")</f>
        <v>0</v>
      </c>
      <c r="E525" s="27">
        <f>IFERROR(IF($B525&lt;&gt;"",($C524+$E$2+$D525)-($C524+$E$2+$D525)*(1-'[1]asv | data'!$F$26/12),0),"")</f>
        <v>0</v>
      </c>
      <c r="F525" s="26">
        <f>IFERROR(IF($B525&lt;&gt;"",($F524+$E$2+$G525)*(1-'[1]asv | data'!$F$26/12),0),"")</f>
        <v>0</v>
      </c>
      <c r="G525" s="27">
        <f>IFERROR(IF($B525&lt;&gt;"",$F524*(1+'[1]asv | data'!$B$30/12)-$F524,0),"")</f>
        <v>0</v>
      </c>
      <c r="H525" s="27">
        <f>IFERROR(IF($B525&lt;&gt;"",($F524+$E$2+$G525)-($F524+$E$2+$G525)*(1-'[1]asv | data'!$F$26/12),0),"")</f>
        <v>0</v>
      </c>
      <c r="I525" s="26">
        <f>IFERROR(IF($B525&lt;&gt;"",($I524+$E$2+$J525)*(1-'[1]asv | data'!$F$26/12),0),"")</f>
        <v>0</v>
      </c>
      <c r="J525" s="27">
        <f>IFERROR(IF($B525&lt;&gt;"",$I524*(1+'[1]asv | data'!$B$32/12)-$I524,0),"")</f>
        <v>0</v>
      </c>
      <c r="K525" s="27">
        <f>IFERROR(IF($B525&lt;&gt;"",($I524+$E$2+$J525)-($I524+$E$2+$J525)*(1-'[1]asv | data'!$F$26/12),0),"")</f>
        <v>0</v>
      </c>
      <c r="L525" s="26">
        <f>IFERROR(IF($B525&lt;&gt;"",($L524+$E$2+$M525)*(1-'[1]asv | data'!$F$26/12),0),"")</f>
        <v>0</v>
      </c>
      <c r="M525" s="27">
        <f>IFERROR(IF($B525&lt;&gt;"",$L524*(1+'[1]asv | data'!$B$34/12)-$L524,0),"")</f>
        <v>0</v>
      </c>
      <c r="N525" s="27">
        <f>IFERROR(IF($B525&lt;&gt;"",($L524+$E$2+$M525)-($L524+$E$2+$M525)*(1-'[1]asv | data'!$F$26/12),0),"")</f>
        <v>0</v>
      </c>
      <c r="O525" s="26" t="str">
        <f>IFERROR(IF(B525&lt;&gt;"",IF(Q524&gt;=$I$2,+O524+P525,+O524+'[1]asv | data'!$F$21+P525),""),"")</f>
        <v/>
      </c>
      <c r="P525" s="27" t="str">
        <f>IFERROR(IF($B525&lt;&gt;"",IF(Q525&gt;=$I$2,O524*(1+'[1]asv | simul'!$B$18/12)-O524,$O524*(1+'[1]asv | simul'!$B$18/12)-$O524),""),"")</f>
        <v/>
      </c>
      <c r="Q525" s="27">
        <f>IFERROR(IF(Q524+'[1]asv | data'!$F$21&gt;=$I$2,$I$2,+Q524+'[1]asv | data'!$F$21),"")</f>
        <v>22950</v>
      </c>
    </row>
    <row r="526" spans="2:17" ht="21" customHeight="1" x14ac:dyDescent="0.35">
      <c r="B526" s="36"/>
      <c r="C526" s="26">
        <f>IFERROR(IF($B526&lt;&gt;"",($C525+$E$2+$D526)*(1-'[1]asv | data'!$F$26/12),0),"")</f>
        <v>0</v>
      </c>
      <c r="D526" s="27">
        <f>IFERROR(IF($B526&lt;&gt;"",$C525*(1+'[1]asv | data'!$F$22/12)-$C525,0),"")</f>
        <v>0</v>
      </c>
      <c r="E526" s="27">
        <f>IFERROR(IF($B526&lt;&gt;"",($C525+$E$2+$D526)-($C525+$E$2+$D526)*(1-'[1]asv | data'!$F$26/12),0),"")</f>
        <v>0</v>
      </c>
      <c r="F526" s="26">
        <f>IFERROR(IF($B526&lt;&gt;"",($F525+$E$2+$G526)*(1-'[1]asv | data'!$F$26/12),0),"")</f>
        <v>0</v>
      </c>
      <c r="G526" s="27">
        <f>IFERROR(IF($B526&lt;&gt;"",$F525*(1+'[1]asv | data'!$B$30/12)-$F525,0),"")</f>
        <v>0</v>
      </c>
      <c r="H526" s="27">
        <f>IFERROR(IF($B526&lt;&gt;"",($F525+$E$2+$G526)-($F525+$E$2+$G526)*(1-'[1]asv | data'!$F$26/12),0),"")</f>
        <v>0</v>
      </c>
      <c r="I526" s="26">
        <f>IFERROR(IF($B526&lt;&gt;"",($I525+$E$2+$J526)*(1-'[1]asv | data'!$F$26/12),0),"")</f>
        <v>0</v>
      </c>
      <c r="J526" s="27">
        <f>IFERROR(IF($B526&lt;&gt;"",$I525*(1+'[1]asv | data'!$B$32/12)-$I525,0),"")</f>
        <v>0</v>
      </c>
      <c r="K526" s="27">
        <f>IFERROR(IF($B526&lt;&gt;"",($I525+$E$2+$J526)-($I525+$E$2+$J526)*(1-'[1]asv | data'!$F$26/12),0),"")</f>
        <v>0</v>
      </c>
      <c r="L526" s="26">
        <f>IFERROR(IF($B526&lt;&gt;"",($L525+$E$2+$M526)*(1-'[1]asv | data'!$F$26/12),0),"")</f>
        <v>0</v>
      </c>
      <c r="M526" s="27">
        <f>IFERROR(IF($B526&lt;&gt;"",$L525*(1+'[1]asv | data'!$B$34/12)-$L525,0),"")</f>
        <v>0</v>
      </c>
      <c r="N526" s="27">
        <f>IFERROR(IF($B526&lt;&gt;"",($L525+$E$2+$M526)-($L525+$E$2+$M526)*(1-'[1]asv | data'!$F$26/12),0),"")</f>
        <v>0</v>
      </c>
      <c r="O526" s="26" t="str">
        <f>IFERROR(IF(B526&lt;&gt;"",IF(Q525&gt;=$I$2,+O525+P526,+O525+'[1]asv | data'!$F$21+P526),""),"")</f>
        <v/>
      </c>
      <c r="P526" s="27" t="str">
        <f>IFERROR(IF($B526&lt;&gt;"",IF(Q526&gt;=$I$2,O525*(1+'[1]asv | simul'!$B$18/12)-O525,$O525*(1+'[1]asv | simul'!$B$18/12)-$O525),""),"")</f>
        <v/>
      </c>
      <c r="Q526" s="27">
        <f>IFERROR(IF(Q525+'[1]asv | data'!$F$21&gt;=$I$2,$I$2,+Q525+'[1]asv | data'!$F$21),"")</f>
        <v>22950</v>
      </c>
    </row>
    <row r="527" spans="2:17" ht="21" customHeight="1" x14ac:dyDescent="0.35">
      <c r="B527" s="36"/>
      <c r="C527" s="26">
        <f>IFERROR(IF($B527&lt;&gt;"",($C526+$E$2+$D527)*(1-'[1]asv | data'!$F$26/12),0),"")</f>
        <v>0</v>
      </c>
      <c r="D527" s="27">
        <f>IFERROR(IF($B527&lt;&gt;"",$C526*(1+'[1]asv | data'!$F$22/12)-$C526,0),"")</f>
        <v>0</v>
      </c>
      <c r="E527" s="27">
        <f>IFERROR(IF($B527&lt;&gt;"",($C526+$E$2+$D527)-($C526+$E$2+$D527)*(1-'[1]asv | data'!$F$26/12),0),"")</f>
        <v>0</v>
      </c>
      <c r="F527" s="26">
        <f>IFERROR(IF($B527&lt;&gt;"",($F526+$E$2+$G527)*(1-'[1]asv | data'!$F$26/12),0),"")</f>
        <v>0</v>
      </c>
      <c r="G527" s="27">
        <f>IFERROR(IF($B527&lt;&gt;"",$F526*(1+'[1]asv | data'!$B$30/12)-$F526,0),"")</f>
        <v>0</v>
      </c>
      <c r="H527" s="27">
        <f>IFERROR(IF($B527&lt;&gt;"",($F526+$E$2+$G527)-($F526+$E$2+$G527)*(1-'[1]asv | data'!$F$26/12),0),"")</f>
        <v>0</v>
      </c>
      <c r="I527" s="26">
        <f>IFERROR(IF($B527&lt;&gt;"",($I526+$E$2+$J527)*(1-'[1]asv | data'!$F$26/12),0),"")</f>
        <v>0</v>
      </c>
      <c r="J527" s="27">
        <f>IFERROR(IF($B527&lt;&gt;"",$I526*(1+'[1]asv | data'!$B$32/12)-$I526,0),"")</f>
        <v>0</v>
      </c>
      <c r="K527" s="27">
        <f>IFERROR(IF($B527&lt;&gt;"",($I526+$E$2+$J527)-($I526+$E$2+$J527)*(1-'[1]asv | data'!$F$26/12),0),"")</f>
        <v>0</v>
      </c>
      <c r="L527" s="26">
        <f>IFERROR(IF($B527&lt;&gt;"",($L526+$E$2+$M527)*(1-'[1]asv | data'!$F$26/12),0),"")</f>
        <v>0</v>
      </c>
      <c r="M527" s="27">
        <f>IFERROR(IF($B527&lt;&gt;"",$L526*(1+'[1]asv | data'!$B$34/12)-$L526,0),"")</f>
        <v>0</v>
      </c>
      <c r="N527" s="27">
        <f>IFERROR(IF($B527&lt;&gt;"",($L526+$E$2+$M527)-($L526+$E$2+$M527)*(1-'[1]asv | data'!$F$26/12),0),"")</f>
        <v>0</v>
      </c>
      <c r="O527" s="26" t="str">
        <f>IFERROR(IF(B527&lt;&gt;"",IF(Q526&gt;=$I$2,+O526+P527,+O526+'[1]asv | data'!$F$21+P527),""),"")</f>
        <v/>
      </c>
      <c r="P527" s="27" t="str">
        <f>IFERROR(IF($B527&lt;&gt;"",IF(Q527&gt;=$I$2,O526*(1+'[1]asv | simul'!$B$18/12)-O526,$O526*(1+'[1]asv | simul'!$B$18/12)-$O526),""),"")</f>
        <v/>
      </c>
      <c r="Q527" s="27">
        <f>IFERROR(IF(Q526+'[1]asv | data'!$F$21&gt;=$I$2,$I$2,+Q526+'[1]asv | data'!$F$21),"")</f>
        <v>22950</v>
      </c>
    </row>
    <row r="528" spans="2:17" ht="21" customHeight="1" x14ac:dyDescent="0.35">
      <c r="B528" s="36"/>
      <c r="C528" s="26">
        <f>IFERROR(IF($B528&lt;&gt;"",($C527+$E$2+$D528)*(1-'[1]asv | data'!$F$26/12),0),"")</f>
        <v>0</v>
      </c>
      <c r="D528" s="27">
        <f>IFERROR(IF($B528&lt;&gt;"",$C527*(1+'[1]asv | data'!$F$22/12)-$C527,0),"")</f>
        <v>0</v>
      </c>
      <c r="E528" s="27">
        <f>IFERROR(IF($B528&lt;&gt;"",($C527+$E$2+$D528)-($C527+$E$2+$D528)*(1-'[1]asv | data'!$F$26/12),0),"")</f>
        <v>0</v>
      </c>
      <c r="F528" s="26">
        <f>IFERROR(IF($B528&lt;&gt;"",($F527+$E$2+$G528)*(1-'[1]asv | data'!$F$26/12),0),"")</f>
        <v>0</v>
      </c>
      <c r="G528" s="27">
        <f>IFERROR(IF($B528&lt;&gt;"",$F527*(1+'[1]asv | data'!$B$30/12)-$F527,0),"")</f>
        <v>0</v>
      </c>
      <c r="H528" s="27">
        <f>IFERROR(IF($B528&lt;&gt;"",($F527+$E$2+$G528)-($F527+$E$2+$G528)*(1-'[1]asv | data'!$F$26/12),0),"")</f>
        <v>0</v>
      </c>
      <c r="I528" s="26">
        <f>IFERROR(IF($B528&lt;&gt;"",($I527+$E$2+$J528)*(1-'[1]asv | data'!$F$26/12),0),"")</f>
        <v>0</v>
      </c>
      <c r="J528" s="27">
        <f>IFERROR(IF($B528&lt;&gt;"",$I527*(1+'[1]asv | data'!$B$32/12)-$I527,0),"")</f>
        <v>0</v>
      </c>
      <c r="K528" s="27">
        <f>IFERROR(IF($B528&lt;&gt;"",($I527+$E$2+$J528)-($I527+$E$2+$J528)*(1-'[1]asv | data'!$F$26/12),0),"")</f>
        <v>0</v>
      </c>
      <c r="L528" s="26">
        <f>IFERROR(IF($B528&lt;&gt;"",($L527+$E$2+$M528)*(1-'[1]asv | data'!$F$26/12),0),"")</f>
        <v>0</v>
      </c>
      <c r="M528" s="27">
        <f>IFERROR(IF($B528&lt;&gt;"",$L527*(1+'[1]asv | data'!$B$34/12)-$L527,0),"")</f>
        <v>0</v>
      </c>
      <c r="N528" s="27">
        <f>IFERROR(IF($B528&lt;&gt;"",($L527+$E$2+$M528)-($L527+$E$2+$M528)*(1-'[1]asv | data'!$F$26/12),0),"")</f>
        <v>0</v>
      </c>
      <c r="O528" s="26" t="str">
        <f>IFERROR(IF(B528&lt;&gt;"",IF(Q527&gt;=$I$2,+O527+P528,+O527+'[1]asv | data'!$F$21+P528),""),"")</f>
        <v/>
      </c>
      <c r="P528" s="27" t="str">
        <f>IFERROR(IF($B528&lt;&gt;"",IF(Q528&gt;=$I$2,O527*(1+'[1]asv | simul'!$B$18/12)-O527,$O527*(1+'[1]asv | simul'!$B$18/12)-$O527),""),"")</f>
        <v/>
      </c>
      <c r="Q528" s="27">
        <f>IFERROR(IF(Q527+'[1]asv | data'!$F$21&gt;=$I$2,$I$2,+Q527+'[1]asv | data'!$F$21),"")</f>
        <v>22950</v>
      </c>
    </row>
    <row r="529" spans="2:17" ht="21" customHeight="1" x14ac:dyDescent="0.35">
      <c r="B529" s="36"/>
      <c r="C529" s="26">
        <f>IFERROR(IF($B529&lt;&gt;"",($C528+$E$2+$D529)*(1-'[1]asv | data'!$F$26/12),0),"")</f>
        <v>0</v>
      </c>
      <c r="D529" s="27">
        <f>IFERROR(IF($B529&lt;&gt;"",$C528*(1+'[1]asv | data'!$F$22/12)-$C528,0),"")</f>
        <v>0</v>
      </c>
      <c r="E529" s="27">
        <f>IFERROR(IF($B529&lt;&gt;"",($C528+$E$2+$D529)-($C528+$E$2+$D529)*(1-'[1]asv | data'!$F$26/12),0),"")</f>
        <v>0</v>
      </c>
      <c r="F529" s="26">
        <f>IFERROR(IF($B529&lt;&gt;"",($F528+$E$2+$G529)*(1-'[1]asv | data'!$F$26/12),0),"")</f>
        <v>0</v>
      </c>
      <c r="G529" s="27">
        <f>IFERROR(IF($B529&lt;&gt;"",$F528*(1+'[1]asv | data'!$B$30/12)-$F528,0),"")</f>
        <v>0</v>
      </c>
      <c r="H529" s="27">
        <f>IFERROR(IF($B529&lt;&gt;"",($F528+$E$2+$G529)-($F528+$E$2+$G529)*(1-'[1]asv | data'!$F$26/12),0),"")</f>
        <v>0</v>
      </c>
      <c r="I529" s="26">
        <f>IFERROR(IF($B529&lt;&gt;"",($I528+$E$2+$J529)*(1-'[1]asv | data'!$F$26/12),0),"")</f>
        <v>0</v>
      </c>
      <c r="J529" s="27">
        <f>IFERROR(IF($B529&lt;&gt;"",$I528*(1+'[1]asv | data'!$B$32/12)-$I528,0),"")</f>
        <v>0</v>
      </c>
      <c r="K529" s="27">
        <f>IFERROR(IF($B529&lt;&gt;"",($I528+$E$2+$J529)-($I528+$E$2+$J529)*(1-'[1]asv | data'!$F$26/12),0),"")</f>
        <v>0</v>
      </c>
      <c r="L529" s="26">
        <f>IFERROR(IF($B529&lt;&gt;"",($L528+$E$2+$M529)*(1-'[1]asv | data'!$F$26/12),0),"")</f>
        <v>0</v>
      </c>
      <c r="M529" s="27">
        <f>IFERROR(IF($B529&lt;&gt;"",$L528*(1+'[1]asv | data'!$B$34/12)-$L528,0),"")</f>
        <v>0</v>
      </c>
      <c r="N529" s="27">
        <f>IFERROR(IF($B529&lt;&gt;"",($L528+$E$2+$M529)-($L528+$E$2+$M529)*(1-'[1]asv | data'!$F$26/12),0),"")</f>
        <v>0</v>
      </c>
      <c r="O529" s="26" t="str">
        <f>IFERROR(IF(B529&lt;&gt;"",IF(Q528&gt;=$I$2,+O528+P529,+O528+'[1]asv | data'!$F$21+P529),""),"")</f>
        <v/>
      </c>
      <c r="P529" s="27" t="str">
        <f>IFERROR(IF($B529&lt;&gt;"",IF(Q529&gt;=$I$2,O528*(1+'[1]asv | simul'!$B$18/12)-O528,$O528*(1+'[1]asv | simul'!$B$18/12)-$O528),""),"")</f>
        <v/>
      </c>
      <c r="Q529" s="27">
        <f>IFERROR(IF(Q528+'[1]asv | data'!$F$21&gt;=$I$2,$I$2,+Q528+'[1]asv | data'!$F$21),"")</f>
        <v>22950</v>
      </c>
    </row>
    <row r="530" spans="2:17" ht="21" customHeight="1" x14ac:dyDescent="0.35">
      <c r="B530" s="36"/>
      <c r="C530" s="26">
        <f>IFERROR(IF($B530&lt;&gt;"",($C529+$E$2+$D530)*(1-'[1]asv | data'!$F$26/12),0),"")</f>
        <v>0</v>
      </c>
      <c r="D530" s="27">
        <f>IFERROR(IF($B530&lt;&gt;"",$C529*(1+'[1]asv | data'!$F$22/12)-$C529,0),"")</f>
        <v>0</v>
      </c>
      <c r="E530" s="27">
        <f>IFERROR(IF($B530&lt;&gt;"",($C529+$E$2+$D530)-($C529+$E$2+$D530)*(1-'[1]asv | data'!$F$26/12),0),"")</f>
        <v>0</v>
      </c>
      <c r="F530" s="26">
        <f>IFERROR(IF($B530&lt;&gt;"",($F529+$E$2+$G530)*(1-'[1]asv | data'!$F$26/12),0),"")</f>
        <v>0</v>
      </c>
      <c r="G530" s="27">
        <f>IFERROR(IF($B530&lt;&gt;"",$F529*(1+'[1]asv | data'!$B$30/12)-$F529,0),"")</f>
        <v>0</v>
      </c>
      <c r="H530" s="27">
        <f>IFERROR(IF($B530&lt;&gt;"",($F529+$E$2+$G530)-($F529+$E$2+$G530)*(1-'[1]asv | data'!$F$26/12),0),"")</f>
        <v>0</v>
      </c>
      <c r="I530" s="26">
        <f>IFERROR(IF($B530&lt;&gt;"",($I529+$E$2+$J530)*(1-'[1]asv | data'!$F$26/12),0),"")</f>
        <v>0</v>
      </c>
      <c r="J530" s="27">
        <f>IFERROR(IF($B530&lt;&gt;"",$I529*(1+'[1]asv | data'!$B$32/12)-$I529,0),"")</f>
        <v>0</v>
      </c>
      <c r="K530" s="27">
        <f>IFERROR(IF($B530&lt;&gt;"",($I529+$E$2+$J530)-($I529+$E$2+$J530)*(1-'[1]asv | data'!$F$26/12),0),"")</f>
        <v>0</v>
      </c>
      <c r="L530" s="26">
        <f>IFERROR(IF($B530&lt;&gt;"",($L529+$E$2+$M530)*(1-'[1]asv | data'!$F$26/12),0),"")</f>
        <v>0</v>
      </c>
      <c r="M530" s="27">
        <f>IFERROR(IF($B530&lt;&gt;"",$L529*(1+'[1]asv | data'!$B$34/12)-$L529,0),"")</f>
        <v>0</v>
      </c>
      <c r="N530" s="27">
        <f>IFERROR(IF($B530&lt;&gt;"",($L529+$E$2+$M530)-($L529+$E$2+$M530)*(1-'[1]asv | data'!$F$26/12),0),"")</f>
        <v>0</v>
      </c>
      <c r="O530" s="26" t="str">
        <f>IFERROR(IF(B530&lt;&gt;"",IF(Q529&gt;=$I$2,+O529+P530,+O529+'[1]asv | data'!$F$21+P530),""),"")</f>
        <v/>
      </c>
      <c r="P530" s="27" t="str">
        <f>IFERROR(IF($B530&lt;&gt;"",IF(Q530&gt;=$I$2,O529*(1+'[1]asv | simul'!$B$18/12)-O529,$O529*(1+'[1]asv | simul'!$B$18/12)-$O529),""),"")</f>
        <v/>
      </c>
      <c r="Q530" s="27">
        <f>IFERROR(IF(Q529+'[1]asv | data'!$F$21&gt;=$I$2,$I$2,+Q529+'[1]asv | data'!$F$21),"")</f>
        <v>22950</v>
      </c>
    </row>
    <row r="531" spans="2:17" ht="21" customHeight="1" x14ac:dyDescent="0.35">
      <c r="B531" s="36"/>
      <c r="C531" s="26">
        <f>IFERROR(IF($B531&lt;&gt;"",($C530+$E$2+$D531)*(1-'[1]asv | data'!$F$26/12),0),"")</f>
        <v>0</v>
      </c>
      <c r="D531" s="27">
        <f>IFERROR(IF($B531&lt;&gt;"",$C530*(1+'[1]asv | data'!$F$22/12)-$C530,0),"")</f>
        <v>0</v>
      </c>
      <c r="E531" s="27">
        <f>IFERROR(IF($B531&lt;&gt;"",($C530+$E$2+$D531)-($C530+$E$2+$D531)*(1-'[1]asv | data'!$F$26/12),0),"")</f>
        <v>0</v>
      </c>
      <c r="F531" s="26">
        <f>IFERROR(IF($B531&lt;&gt;"",($F530+$E$2+$G531)*(1-'[1]asv | data'!$F$26/12),0),"")</f>
        <v>0</v>
      </c>
      <c r="G531" s="27">
        <f>IFERROR(IF($B531&lt;&gt;"",$F530*(1+'[1]asv | data'!$B$30/12)-$F530,0),"")</f>
        <v>0</v>
      </c>
      <c r="H531" s="27">
        <f>IFERROR(IF($B531&lt;&gt;"",($F530+$E$2+$G531)-($F530+$E$2+$G531)*(1-'[1]asv | data'!$F$26/12),0),"")</f>
        <v>0</v>
      </c>
      <c r="I531" s="26">
        <f>IFERROR(IF($B531&lt;&gt;"",($I530+$E$2+$J531)*(1-'[1]asv | data'!$F$26/12),0),"")</f>
        <v>0</v>
      </c>
      <c r="J531" s="27">
        <f>IFERROR(IF($B531&lt;&gt;"",$I530*(1+'[1]asv | data'!$B$32/12)-$I530,0),"")</f>
        <v>0</v>
      </c>
      <c r="K531" s="27">
        <f>IFERROR(IF($B531&lt;&gt;"",($I530+$E$2+$J531)-($I530+$E$2+$J531)*(1-'[1]asv | data'!$F$26/12),0),"")</f>
        <v>0</v>
      </c>
      <c r="L531" s="26">
        <f>IFERROR(IF($B531&lt;&gt;"",($L530+$E$2+$M531)*(1-'[1]asv | data'!$F$26/12),0),"")</f>
        <v>0</v>
      </c>
      <c r="M531" s="27">
        <f>IFERROR(IF($B531&lt;&gt;"",$L530*(1+'[1]asv | data'!$B$34/12)-$L530,0),"")</f>
        <v>0</v>
      </c>
      <c r="N531" s="27">
        <f>IFERROR(IF($B531&lt;&gt;"",($L530+$E$2+$M531)-($L530+$E$2+$M531)*(1-'[1]asv | data'!$F$26/12),0),"")</f>
        <v>0</v>
      </c>
      <c r="O531" s="26" t="str">
        <f>IFERROR(IF(B531&lt;&gt;"",IF(Q530&gt;=$I$2,+O530+P531,+O530+'[1]asv | data'!$F$21+P531),""),"")</f>
        <v/>
      </c>
      <c r="P531" s="27" t="str">
        <f>IFERROR(IF($B531&lt;&gt;"",IF(Q531&gt;=$I$2,O530*(1+'[1]asv | simul'!$B$18/12)-O530,$O530*(1+'[1]asv | simul'!$B$18/12)-$O530),""),"")</f>
        <v/>
      </c>
      <c r="Q531" s="27">
        <f>IFERROR(IF(Q530+'[1]asv | data'!$F$21&gt;=$I$2,$I$2,+Q530+'[1]asv | data'!$F$21),"")</f>
        <v>22950</v>
      </c>
    </row>
    <row r="532" spans="2:17" ht="21" customHeight="1" x14ac:dyDescent="0.35">
      <c r="B532" s="36"/>
      <c r="C532" s="26">
        <f>IFERROR(IF($B532&lt;&gt;"",($C531+$E$2+$D532)*(1-'[1]asv | data'!$F$26/12),0),"")</f>
        <v>0</v>
      </c>
      <c r="D532" s="27">
        <f>IFERROR(IF($B532&lt;&gt;"",$C531*(1+'[1]asv | data'!$F$22/12)-$C531,0),"")</f>
        <v>0</v>
      </c>
      <c r="E532" s="27">
        <f>IFERROR(IF($B532&lt;&gt;"",($C531+$E$2+$D532)-($C531+$E$2+$D532)*(1-'[1]asv | data'!$F$26/12),0),"")</f>
        <v>0</v>
      </c>
      <c r="F532" s="26">
        <f>IFERROR(IF($B532&lt;&gt;"",($F531+$E$2+$G532)*(1-'[1]asv | data'!$F$26/12),0),"")</f>
        <v>0</v>
      </c>
      <c r="G532" s="27">
        <f>IFERROR(IF($B532&lt;&gt;"",$F531*(1+'[1]asv | data'!$B$30/12)-$F531,0),"")</f>
        <v>0</v>
      </c>
      <c r="H532" s="27">
        <f>IFERROR(IF($B532&lt;&gt;"",($F531+$E$2+$G532)-($F531+$E$2+$G532)*(1-'[1]asv | data'!$F$26/12),0),"")</f>
        <v>0</v>
      </c>
      <c r="I532" s="26">
        <f>IFERROR(IF($B532&lt;&gt;"",($I531+$E$2+$J532)*(1-'[1]asv | data'!$F$26/12),0),"")</f>
        <v>0</v>
      </c>
      <c r="J532" s="27">
        <f>IFERROR(IF($B532&lt;&gt;"",$I531*(1+'[1]asv | data'!$B$32/12)-$I531,0),"")</f>
        <v>0</v>
      </c>
      <c r="K532" s="27">
        <f>IFERROR(IF($B532&lt;&gt;"",($I531+$E$2+$J532)-($I531+$E$2+$J532)*(1-'[1]asv | data'!$F$26/12),0),"")</f>
        <v>0</v>
      </c>
      <c r="L532" s="26">
        <f>IFERROR(IF($B532&lt;&gt;"",($L531+$E$2+$M532)*(1-'[1]asv | data'!$F$26/12),0),"")</f>
        <v>0</v>
      </c>
      <c r="M532" s="27">
        <f>IFERROR(IF($B532&lt;&gt;"",$L531*(1+'[1]asv | data'!$B$34/12)-$L531,0),"")</f>
        <v>0</v>
      </c>
      <c r="N532" s="27">
        <f>IFERROR(IF($B532&lt;&gt;"",($L531+$E$2+$M532)-($L531+$E$2+$M532)*(1-'[1]asv | data'!$F$26/12),0),"")</f>
        <v>0</v>
      </c>
      <c r="O532" s="26" t="str">
        <f>IFERROR(IF(B532&lt;&gt;"",IF(Q531&gt;=$I$2,+O531+P532,+O531+'[1]asv | data'!$F$21+P532),""),"")</f>
        <v/>
      </c>
      <c r="P532" s="27" t="str">
        <f>IFERROR(IF($B532&lt;&gt;"",IF(Q532&gt;=$I$2,O531*(1+'[1]asv | simul'!$B$18/12)-O531,$O531*(1+'[1]asv | simul'!$B$18/12)-$O531),""),"")</f>
        <v/>
      </c>
      <c r="Q532" s="27">
        <f>IFERROR(IF(Q531+'[1]asv | data'!$F$21&gt;=$I$2,$I$2,+Q531+'[1]asv | data'!$F$21),"")</f>
        <v>22950</v>
      </c>
    </row>
    <row r="533" spans="2:17" ht="21" customHeight="1" x14ac:dyDescent="0.35">
      <c r="B533" s="36"/>
      <c r="C533" s="26">
        <f>IFERROR(IF($B533&lt;&gt;"",($C532+$E$2+$D533)*(1-'[1]asv | data'!$F$26/12),0),"")</f>
        <v>0</v>
      </c>
      <c r="D533" s="27">
        <f>IFERROR(IF($B533&lt;&gt;"",$C532*(1+'[1]asv | data'!$F$22/12)-$C532,0),"")</f>
        <v>0</v>
      </c>
      <c r="E533" s="27">
        <f>IFERROR(IF($B533&lt;&gt;"",($C532+$E$2+$D533)-($C532+$E$2+$D533)*(1-'[1]asv | data'!$F$26/12),0),"")</f>
        <v>0</v>
      </c>
      <c r="F533" s="26">
        <f>IFERROR(IF($B533&lt;&gt;"",($F532+$E$2+$G533)*(1-'[1]asv | data'!$F$26/12),0),"")</f>
        <v>0</v>
      </c>
      <c r="G533" s="27">
        <f>IFERROR(IF($B533&lt;&gt;"",$F532*(1+'[1]asv | data'!$B$30/12)-$F532,0),"")</f>
        <v>0</v>
      </c>
      <c r="H533" s="27">
        <f>IFERROR(IF($B533&lt;&gt;"",($F532+$E$2+$G533)-($F532+$E$2+$G533)*(1-'[1]asv | data'!$F$26/12),0),"")</f>
        <v>0</v>
      </c>
      <c r="I533" s="26">
        <f>IFERROR(IF($B533&lt;&gt;"",($I532+$E$2+$J533)*(1-'[1]asv | data'!$F$26/12),0),"")</f>
        <v>0</v>
      </c>
      <c r="J533" s="27">
        <f>IFERROR(IF($B533&lt;&gt;"",$I532*(1+'[1]asv | data'!$B$32/12)-$I532,0),"")</f>
        <v>0</v>
      </c>
      <c r="K533" s="27">
        <f>IFERROR(IF($B533&lt;&gt;"",($I532+$E$2+$J533)-($I532+$E$2+$J533)*(1-'[1]asv | data'!$F$26/12),0),"")</f>
        <v>0</v>
      </c>
      <c r="L533" s="26">
        <f>IFERROR(IF($B533&lt;&gt;"",($L532+$E$2+$M533)*(1-'[1]asv | data'!$F$26/12),0),"")</f>
        <v>0</v>
      </c>
      <c r="M533" s="27">
        <f>IFERROR(IF($B533&lt;&gt;"",$L532*(1+'[1]asv | data'!$B$34/12)-$L532,0),"")</f>
        <v>0</v>
      </c>
      <c r="N533" s="27">
        <f>IFERROR(IF($B533&lt;&gt;"",($L532+$E$2+$M533)-($L532+$E$2+$M533)*(1-'[1]asv | data'!$F$26/12),0),"")</f>
        <v>0</v>
      </c>
      <c r="O533" s="26" t="str">
        <f>IFERROR(IF(B533&lt;&gt;"",IF(Q532&gt;=$I$2,+O532+P533,+O532+'[1]asv | data'!$F$21+P533),""),"")</f>
        <v/>
      </c>
      <c r="P533" s="27" t="str">
        <f>IFERROR(IF($B533&lt;&gt;"",IF(Q533&gt;=$I$2,O532*(1+'[1]asv | simul'!$B$18/12)-O532,$O532*(1+'[1]asv | simul'!$B$18/12)-$O532),""),"")</f>
        <v/>
      </c>
      <c r="Q533" s="27">
        <f>IFERROR(IF(Q532+'[1]asv | data'!$F$21&gt;=$I$2,$I$2,+Q532+'[1]asv | data'!$F$21),"")</f>
        <v>22950</v>
      </c>
    </row>
    <row r="534" spans="2:17" ht="21" customHeight="1" x14ac:dyDescent="0.35">
      <c r="B534" s="36"/>
      <c r="C534" s="26">
        <f>IFERROR(IF($B534&lt;&gt;"",($C533+$E$2+$D534)*(1-'[1]asv | data'!$F$26/12),0),"")</f>
        <v>0</v>
      </c>
      <c r="D534" s="27">
        <f>IFERROR(IF($B534&lt;&gt;"",$C533*(1+'[1]asv | data'!$F$22/12)-$C533,0),"")</f>
        <v>0</v>
      </c>
      <c r="E534" s="27">
        <f>IFERROR(IF($B534&lt;&gt;"",($C533+$E$2+$D534)-($C533+$E$2+$D534)*(1-'[1]asv | data'!$F$26/12),0),"")</f>
        <v>0</v>
      </c>
      <c r="F534" s="26">
        <f>IFERROR(IF($B534&lt;&gt;"",($F533+$E$2+$G534)*(1-'[1]asv | data'!$F$26/12),0),"")</f>
        <v>0</v>
      </c>
      <c r="G534" s="27">
        <f>IFERROR(IF($B534&lt;&gt;"",$F533*(1+'[1]asv | data'!$B$30/12)-$F533,0),"")</f>
        <v>0</v>
      </c>
      <c r="H534" s="27">
        <f>IFERROR(IF($B534&lt;&gt;"",($F533+$E$2+$G534)-($F533+$E$2+$G534)*(1-'[1]asv | data'!$F$26/12),0),"")</f>
        <v>0</v>
      </c>
      <c r="I534" s="26">
        <f>IFERROR(IF($B534&lt;&gt;"",($I533+$E$2+$J534)*(1-'[1]asv | data'!$F$26/12),0),"")</f>
        <v>0</v>
      </c>
      <c r="J534" s="27">
        <f>IFERROR(IF($B534&lt;&gt;"",$I533*(1+'[1]asv | data'!$B$32/12)-$I533,0),"")</f>
        <v>0</v>
      </c>
      <c r="K534" s="27">
        <f>IFERROR(IF($B534&lt;&gt;"",($I533+$E$2+$J534)-($I533+$E$2+$J534)*(1-'[1]asv | data'!$F$26/12),0),"")</f>
        <v>0</v>
      </c>
      <c r="L534" s="26">
        <f>IFERROR(IF($B534&lt;&gt;"",($L533+$E$2+$M534)*(1-'[1]asv | data'!$F$26/12),0),"")</f>
        <v>0</v>
      </c>
      <c r="M534" s="27">
        <f>IFERROR(IF($B534&lt;&gt;"",$L533*(1+'[1]asv | data'!$B$34/12)-$L533,0),"")</f>
        <v>0</v>
      </c>
      <c r="N534" s="27">
        <f>IFERROR(IF($B534&lt;&gt;"",($L533+$E$2+$M534)-($L533+$E$2+$M534)*(1-'[1]asv | data'!$F$26/12),0),"")</f>
        <v>0</v>
      </c>
      <c r="O534" s="26" t="str">
        <f>IFERROR(IF(B534&lt;&gt;"",IF(Q533&gt;=$I$2,+O533+P534,+O533+'[1]asv | data'!$F$21+P534),""),"")</f>
        <v/>
      </c>
      <c r="P534" s="27" t="str">
        <f>IFERROR(IF($B534&lt;&gt;"",IF(Q534&gt;=$I$2,O533*(1+'[1]asv | simul'!$B$18/12)-O533,$O533*(1+'[1]asv | simul'!$B$18/12)-$O533),""),"")</f>
        <v/>
      </c>
      <c r="Q534" s="27">
        <f>IFERROR(IF(Q533+'[1]asv | data'!$F$21&gt;=$I$2,$I$2,+Q533+'[1]asv | data'!$F$21),"")</f>
        <v>22950</v>
      </c>
    </row>
    <row r="535" spans="2:17" ht="21" customHeight="1" x14ac:dyDescent="0.35">
      <c r="B535" s="36"/>
      <c r="C535" s="26">
        <f>IFERROR(IF($B535&lt;&gt;"",($C534+$E$2+$D535)*(1-'[1]asv | data'!$F$26/12),0),"")</f>
        <v>0</v>
      </c>
      <c r="D535" s="27">
        <f>IFERROR(IF($B535&lt;&gt;"",$C534*(1+'[1]asv | data'!$F$22/12)-$C534,0),"")</f>
        <v>0</v>
      </c>
      <c r="E535" s="27">
        <f>IFERROR(IF($B535&lt;&gt;"",($C534+$E$2+$D535)-($C534+$E$2+$D535)*(1-'[1]asv | data'!$F$26/12),0),"")</f>
        <v>0</v>
      </c>
      <c r="F535" s="26">
        <f>IFERROR(IF($B535&lt;&gt;"",($F534+$E$2+$G535)*(1-'[1]asv | data'!$F$26/12),0),"")</f>
        <v>0</v>
      </c>
      <c r="G535" s="27">
        <f>IFERROR(IF($B535&lt;&gt;"",$F534*(1+'[1]asv | data'!$B$30/12)-$F534,0),"")</f>
        <v>0</v>
      </c>
      <c r="H535" s="27">
        <f>IFERROR(IF($B535&lt;&gt;"",($F534+$E$2+$G535)-($F534+$E$2+$G535)*(1-'[1]asv | data'!$F$26/12),0),"")</f>
        <v>0</v>
      </c>
      <c r="I535" s="26">
        <f>IFERROR(IF($B535&lt;&gt;"",($I534+$E$2+$J535)*(1-'[1]asv | data'!$F$26/12),0),"")</f>
        <v>0</v>
      </c>
      <c r="J535" s="27">
        <f>IFERROR(IF($B535&lt;&gt;"",$I534*(1+'[1]asv | data'!$B$32/12)-$I534,0),"")</f>
        <v>0</v>
      </c>
      <c r="K535" s="27">
        <f>IFERROR(IF($B535&lt;&gt;"",($I534+$E$2+$J535)-($I534+$E$2+$J535)*(1-'[1]asv | data'!$F$26/12),0),"")</f>
        <v>0</v>
      </c>
      <c r="L535" s="26">
        <f>IFERROR(IF($B535&lt;&gt;"",($L534+$E$2+$M535)*(1-'[1]asv | data'!$F$26/12),0),"")</f>
        <v>0</v>
      </c>
      <c r="M535" s="27">
        <f>IFERROR(IF($B535&lt;&gt;"",$L534*(1+'[1]asv | data'!$B$34/12)-$L534,0),"")</f>
        <v>0</v>
      </c>
      <c r="N535" s="27">
        <f>IFERROR(IF($B535&lt;&gt;"",($L534+$E$2+$M535)-($L534+$E$2+$M535)*(1-'[1]asv | data'!$F$26/12),0),"")</f>
        <v>0</v>
      </c>
      <c r="O535" s="26" t="str">
        <f>IFERROR(IF(B535&lt;&gt;"",IF(Q534&gt;=$I$2,+O534+P535,+O534+'[1]asv | data'!$F$21+P535),""),"")</f>
        <v/>
      </c>
      <c r="P535" s="27" t="str">
        <f>IFERROR(IF($B535&lt;&gt;"",IF(Q535&gt;=$I$2,O534*(1+'[1]asv | simul'!$B$18/12)-O534,$O534*(1+'[1]asv | simul'!$B$18/12)-$O534),""),"")</f>
        <v/>
      </c>
      <c r="Q535" s="27">
        <f>IFERROR(IF(Q534+'[1]asv | data'!$F$21&gt;=$I$2,$I$2,+Q534+'[1]asv | data'!$F$21),"")</f>
        <v>22950</v>
      </c>
    </row>
    <row r="536" spans="2:17" ht="21" customHeight="1" x14ac:dyDescent="0.35">
      <c r="B536" s="36"/>
      <c r="C536" s="26">
        <f>IFERROR(IF($B536&lt;&gt;"",($C535+$E$2+$D536)*(1-'[1]asv | data'!$F$26/12),0),"")</f>
        <v>0</v>
      </c>
      <c r="D536" s="27">
        <f>IFERROR(IF($B536&lt;&gt;"",$C535*(1+'[1]asv | data'!$F$22/12)-$C535,0),"")</f>
        <v>0</v>
      </c>
      <c r="E536" s="27">
        <f>IFERROR(IF($B536&lt;&gt;"",($C535+$E$2+$D536)-($C535+$E$2+$D536)*(1-'[1]asv | data'!$F$26/12),0),"")</f>
        <v>0</v>
      </c>
      <c r="F536" s="26">
        <f>IFERROR(IF($B536&lt;&gt;"",($F535+$E$2+$G536)*(1-'[1]asv | data'!$F$26/12),0),"")</f>
        <v>0</v>
      </c>
      <c r="G536" s="27">
        <f>IFERROR(IF($B536&lt;&gt;"",$F535*(1+'[1]asv | data'!$B$30/12)-$F535,0),"")</f>
        <v>0</v>
      </c>
      <c r="H536" s="27">
        <f>IFERROR(IF($B536&lt;&gt;"",($F535+$E$2+$G536)-($F535+$E$2+$G536)*(1-'[1]asv | data'!$F$26/12),0),"")</f>
        <v>0</v>
      </c>
      <c r="I536" s="26">
        <f>IFERROR(IF($B536&lt;&gt;"",($I535+$E$2+$J536)*(1-'[1]asv | data'!$F$26/12),0),"")</f>
        <v>0</v>
      </c>
      <c r="J536" s="27">
        <f>IFERROR(IF($B536&lt;&gt;"",$I535*(1+'[1]asv | data'!$B$32/12)-$I535,0),"")</f>
        <v>0</v>
      </c>
      <c r="K536" s="27">
        <f>IFERROR(IF($B536&lt;&gt;"",($I535+$E$2+$J536)-($I535+$E$2+$J536)*(1-'[1]asv | data'!$F$26/12),0),"")</f>
        <v>0</v>
      </c>
      <c r="L536" s="26">
        <f>IFERROR(IF($B536&lt;&gt;"",($L535+$E$2+$M536)*(1-'[1]asv | data'!$F$26/12),0),"")</f>
        <v>0</v>
      </c>
      <c r="M536" s="27">
        <f>IFERROR(IF($B536&lt;&gt;"",$L535*(1+'[1]asv | data'!$B$34/12)-$L535,0),"")</f>
        <v>0</v>
      </c>
      <c r="N536" s="27">
        <f>IFERROR(IF($B536&lt;&gt;"",($L535+$E$2+$M536)-($L535+$E$2+$M536)*(1-'[1]asv | data'!$F$26/12),0),"")</f>
        <v>0</v>
      </c>
      <c r="O536" s="26" t="str">
        <f>IFERROR(IF(B536&lt;&gt;"",IF(Q535&gt;=$I$2,+O535+P536,+O535+'[1]asv | data'!$F$21+P536),""),"")</f>
        <v/>
      </c>
      <c r="P536" s="27" t="str">
        <f>IFERROR(IF($B536&lt;&gt;"",IF(Q536&gt;=$I$2,O535*(1+'[1]asv | simul'!$B$18/12)-O535,$O535*(1+'[1]asv | simul'!$B$18/12)-$O535),""),"")</f>
        <v/>
      </c>
      <c r="Q536" s="27">
        <f>IFERROR(IF(Q535+'[1]asv | data'!$F$21&gt;=$I$2,$I$2,+Q535+'[1]asv | data'!$F$21),"")</f>
        <v>22950</v>
      </c>
    </row>
    <row r="537" spans="2:17" ht="21" customHeight="1" x14ac:dyDescent="0.35">
      <c r="B537" s="36"/>
      <c r="C537" s="26">
        <f>IFERROR(IF($B537&lt;&gt;"",($C536+$E$2+$D537)*(1-'[1]asv | data'!$F$26/12),0),"")</f>
        <v>0</v>
      </c>
      <c r="D537" s="27">
        <f>IFERROR(IF($B537&lt;&gt;"",$C536*(1+'[1]asv | data'!$F$22/12)-$C536,0),"")</f>
        <v>0</v>
      </c>
      <c r="E537" s="27">
        <f>IFERROR(IF($B537&lt;&gt;"",($C536+$E$2+$D537)-($C536+$E$2+$D537)*(1-'[1]asv | data'!$F$26/12),0),"")</f>
        <v>0</v>
      </c>
      <c r="F537" s="26">
        <f>IFERROR(IF($B537&lt;&gt;"",($F536+$E$2+$G537)*(1-'[1]asv | data'!$F$26/12),0),"")</f>
        <v>0</v>
      </c>
      <c r="G537" s="27">
        <f>IFERROR(IF($B537&lt;&gt;"",$F536*(1+'[1]asv | data'!$B$30/12)-$F536,0),"")</f>
        <v>0</v>
      </c>
      <c r="H537" s="27">
        <f>IFERROR(IF($B537&lt;&gt;"",($F536+$E$2+$G537)-($F536+$E$2+$G537)*(1-'[1]asv | data'!$F$26/12),0),"")</f>
        <v>0</v>
      </c>
      <c r="I537" s="26">
        <f>IFERROR(IF($B537&lt;&gt;"",($I536+$E$2+$J537)*(1-'[1]asv | data'!$F$26/12),0),"")</f>
        <v>0</v>
      </c>
      <c r="J537" s="27">
        <f>IFERROR(IF($B537&lt;&gt;"",$I536*(1+'[1]asv | data'!$B$32/12)-$I536,0),"")</f>
        <v>0</v>
      </c>
      <c r="K537" s="27">
        <f>IFERROR(IF($B537&lt;&gt;"",($I536+$E$2+$J537)-($I536+$E$2+$J537)*(1-'[1]asv | data'!$F$26/12),0),"")</f>
        <v>0</v>
      </c>
      <c r="L537" s="26">
        <f>IFERROR(IF($B537&lt;&gt;"",($L536+$E$2+$M537)*(1-'[1]asv | data'!$F$26/12),0),"")</f>
        <v>0</v>
      </c>
      <c r="M537" s="27">
        <f>IFERROR(IF($B537&lt;&gt;"",$L536*(1+'[1]asv | data'!$B$34/12)-$L536,0),"")</f>
        <v>0</v>
      </c>
      <c r="N537" s="27">
        <f>IFERROR(IF($B537&lt;&gt;"",($L536+$E$2+$M537)-($L536+$E$2+$M537)*(1-'[1]asv | data'!$F$26/12),0),"")</f>
        <v>0</v>
      </c>
      <c r="O537" s="26" t="str">
        <f>IFERROR(IF(B537&lt;&gt;"",IF(Q536&gt;=$I$2,+O536+P537,+O536+'[1]asv | data'!$F$21+P537),""),"")</f>
        <v/>
      </c>
      <c r="P537" s="27" t="str">
        <f>IFERROR(IF($B537&lt;&gt;"",IF(Q537&gt;=$I$2,O536*(1+'[1]asv | simul'!$B$18/12)-O536,$O536*(1+'[1]asv | simul'!$B$18/12)-$O536),""),"")</f>
        <v/>
      </c>
      <c r="Q537" s="27">
        <f>IFERROR(IF(Q536+'[1]asv | data'!$F$21&gt;=$I$2,$I$2,+Q536+'[1]asv | data'!$F$21),"")</f>
        <v>22950</v>
      </c>
    </row>
    <row r="538" spans="2:17" ht="21" customHeight="1" x14ac:dyDescent="0.35">
      <c r="B538" s="36"/>
      <c r="C538" s="26">
        <f>IFERROR(IF($B538&lt;&gt;"",($C537+$E$2+$D538)*(1-'[1]asv | data'!$F$26/12),0),"")</f>
        <v>0</v>
      </c>
      <c r="D538" s="27">
        <f>IFERROR(IF($B538&lt;&gt;"",$C537*(1+'[1]asv | data'!$F$22/12)-$C537,0),"")</f>
        <v>0</v>
      </c>
      <c r="E538" s="27">
        <f>IFERROR(IF($B538&lt;&gt;"",($C537+$E$2+$D538)-($C537+$E$2+$D538)*(1-'[1]asv | data'!$F$26/12),0),"")</f>
        <v>0</v>
      </c>
      <c r="F538" s="26">
        <f>IFERROR(IF($B538&lt;&gt;"",($F537+$E$2+$G538)*(1-'[1]asv | data'!$F$26/12),0),"")</f>
        <v>0</v>
      </c>
      <c r="G538" s="27">
        <f>IFERROR(IF($B538&lt;&gt;"",$F537*(1+'[1]asv | data'!$B$30/12)-$F537,0),"")</f>
        <v>0</v>
      </c>
      <c r="H538" s="27">
        <f>IFERROR(IF($B538&lt;&gt;"",($F537+$E$2+$G538)-($F537+$E$2+$G538)*(1-'[1]asv | data'!$F$26/12),0),"")</f>
        <v>0</v>
      </c>
      <c r="I538" s="26">
        <f>IFERROR(IF($B538&lt;&gt;"",($I537+$E$2+$J538)*(1-'[1]asv | data'!$F$26/12),0),"")</f>
        <v>0</v>
      </c>
      <c r="J538" s="27">
        <f>IFERROR(IF($B538&lt;&gt;"",$I537*(1+'[1]asv | data'!$B$32/12)-$I537,0),"")</f>
        <v>0</v>
      </c>
      <c r="K538" s="27">
        <f>IFERROR(IF($B538&lt;&gt;"",($I537+$E$2+$J538)-($I537+$E$2+$J538)*(1-'[1]asv | data'!$F$26/12),0),"")</f>
        <v>0</v>
      </c>
      <c r="L538" s="26">
        <f>IFERROR(IF($B538&lt;&gt;"",($L537+$E$2+$M538)*(1-'[1]asv | data'!$F$26/12),0),"")</f>
        <v>0</v>
      </c>
      <c r="M538" s="27">
        <f>IFERROR(IF($B538&lt;&gt;"",$L537*(1+'[1]asv | data'!$B$34/12)-$L537,0),"")</f>
        <v>0</v>
      </c>
      <c r="N538" s="27">
        <f>IFERROR(IF($B538&lt;&gt;"",($L537+$E$2+$M538)-($L537+$E$2+$M538)*(1-'[1]asv | data'!$F$26/12),0),"")</f>
        <v>0</v>
      </c>
      <c r="O538" s="26" t="str">
        <f>IFERROR(IF(B538&lt;&gt;"",IF(Q537&gt;=$I$2,+O537+P538,+O537+'[1]asv | data'!$F$21+P538),""),"")</f>
        <v/>
      </c>
      <c r="P538" s="27" t="str">
        <f>IFERROR(IF($B538&lt;&gt;"",IF(Q538&gt;=$I$2,O537*(1+'[1]asv | simul'!$B$18/12)-O537,$O537*(1+'[1]asv | simul'!$B$18/12)-$O537),""),"")</f>
        <v/>
      </c>
      <c r="Q538" s="27">
        <f>IFERROR(IF(Q537+'[1]asv | data'!$F$21&gt;=$I$2,$I$2,+Q537+'[1]asv | data'!$F$21),"")</f>
        <v>22950</v>
      </c>
    </row>
    <row r="539" spans="2:17" ht="21" customHeight="1" x14ac:dyDescent="0.35">
      <c r="B539" s="36"/>
      <c r="C539" s="26">
        <f>IFERROR(IF($B539&lt;&gt;"",($C538+$E$2+$D539)*(1-'[1]asv | data'!$F$26/12),0),"")</f>
        <v>0</v>
      </c>
      <c r="D539" s="27">
        <f>IFERROR(IF($B539&lt;&gt;"",$C538*(1+'[1]asv | data'!$F$22/12)-$C538,0),"")</f>
        <v>0</v>
      </c>
      <c r="E539" s="27">
        <f>IFERROR(IF($B539&lt;&gt;"",($C538+$E$2+$D539)-($C538+$E$2+$D539)*(1-'[1]asv | data'!$F$26/12),0),"")</f>
        <v>0</v>
      </c>
      <c r="F539" s="26">
        <f>IFERROR(IF($B539&lt;&gt;"",($F538+$E$2+$G539)*(1-'[1]asv | data'!$F$26/12),0),"")</f>
        <v>0</v>
      </c>
      <c r="G539" s="27">
        <f>IFERROR(IF($B539&lt;&gt;"",$F538*(1+'[1]asv | data'!$B$30/12)-$F538,0),"")</f>
        <v>0</v>
      </c>
      <c r="H539" s="27">
        <f>IFERROR(IF($B539&lt;&gt;"",($F538+$E$2+$G539)-($F538+$E$2+$G539)*(1-'[1]asv | data'!$F$26/12),0),"")</f>
        <v>0</v>
      </c>
      <c r="I539" s="26">
        <f>IFERROR(IF($B539&lt;&gt;"",($I538+$E$2+$J539)*(1-'[1]asv | data'!$F$26/12),0),"")</f>
        <v>0</v>
      </c>
      <c r="J539" s="27">
        <f>IFERROR(IF($B539&lt;&gt;"",$I538*(1+'[1]asv | data'!$B$32/12)-$I538,0),"")</f>
        <v>0</v>
      </c>
      <c r="K539" s="27">
        <f>IFERROR(IF($B539&lt;&gt;"",($I538+$E$2+$J539)-($I538+$E$2+$J539)*(1-'[1]asv | data'!$F$26/12),0),"")</f>
        <v>0</v>
      </c>
      <c r="L539" s="26">
        <f>IFERROR(IF($B539&lt;&gt;"",($L538+$E$2+$M539)*(1-'[1]asv | data'!$F$26/12),0),"")</f>
        <v>0</v>
      </c>
      <c r="M539" s="27">
        <f>IFERROR(IF($B539&lt;&gt;"",$L538*(1+'[1]asv | data'!$B$34/12)-$L538,0),"")</f>
        <v>0</v>
      </c>
      <c r="N539" s="27">
        <f>IFERROR(IF($B539&lt;&gt;"",($L538+$E$2+$M539)-($L538+$E$2+$M539)*(1-'[1]asv | data'!$F$26/12),0),"")</f>
        <v>0</v>
      </c>
      <c r="O539" s="26" t="str">
        <f>IFERROR(IF(B539&lt;&gt;"",IF(Q538&gt;=$I$2,+O538+P539,+O538+'[1]asv | data'!$F$21+P539),""),"")</f>
        <v/>
      </c>
      <c r="P539" s="27" t="str">
        <f>IFERROR(IF($B539&lt;&gt;"",IF(Q539&gt;=$I$2,O538*(1+'[1]asv | simul'!$B$18/12)-O538,$O538*(1+'[1]asv | simul'!$B$18/12)-$O538),""),"")</f>
        <v/>
      </c>
      <c r="Q539" s="27">
        <f>IFERROR(IF(Q538+'[1]asv | data'!$F$21&gt;=$I$2,$I$2,+Q538+'[1]asv | data'!$F$21),"")</f>
        <v>22950</v>
      </c>
    </row>
    <row r="540" spans="2:17" ht="21" customHeight="1" x14ac:dyDescent="0.35">
      <c r="B540" s="36"/>
      <c r="C540" s="26">
        <f>IFERROR(IF($B540&lt;&gt;"",($C539+$E$2+$D540)*(1-'[1]asv | data'!$F$26/12),0),"")</f>
        <v>0</v>
      </c>
      <c r="D540" s="27">
        <f>IFERROR(IF($B540&lt;&gt;"",$C539*(1+'[1]asv | data'!$F$22/12)-$C539,0),"")</f>
        <v>0</v>
      </c>
      <c r="E540" s="27">
        <f>IFERROR(IF($B540&lt;&gt;"",($C539+$E$2+$D540)-($C539+$E$2+$D540)*(1-'[1]asv | data'!$F$26/12),0),"")</f>
        <v>0</v>
      </c>
      <c r="F540" s="26">
        <f>IFERROR(IF($B540&lt;&gt;"",($F539+$E$2+$G540)*(1-'[1]asv | data'!$F$26/12),0),"")</f>
        <v>0</v>
      </c>
      <c r="G540" s="27">
        <f>IFERROR(IF($B540&lt;&gt;"",$F539*(1+'[1]asv | data'!$B$30/12)-$F539,0),"")</f>
        <v>0</v>
      </c>
      <c r="H540" s="27">
        <f>IFERROR(IF($B540&lt;&gt;"",($F539+$E$2+$G540)-($F539+$E$2+$G540)*(1-'[1]asv | data'!$F$26/12),0),"")</f>
        <v>0</v>
      </c>
      <c r="I540" s="26">
        <f>IFERROR(IF($B540&lt;&gt;"",($I539+$E$2+$J540)*(1-'[1]asv | data'!$F$26/12),0),"")</f>
        <v>0</v>
      </c>
      <c r="J540" s="27">
        <f>IFERROR(IF($B540&lt;&gt;"",$I539*(1+'[1]asv | data'!$B$32/12)-$I539,0),"")</f>
        <v>0</v>
      </c>
      <c r="K540" s="27">
        <f>IFERROR(IF($B540&lt;&gt;"",($I539+$E$2+$J540)-($I539+$E$2+$J540)*(1-'[1]asv | data'!$F$26/12),0),"")</f>
        <v>0</v>
      </c>
      <c r="L540" s="26">
        <f>IFERROR(IF($B540&lt;&gt;"",($L539+$E$2+$M540)*(1-'[1]asv | data'!$F$26/12),0),"")</f>
        <v>0</v>
      </c>
      <c r="M540" s="27">
        <f>IFERROR(IF($B540&lt;&gt;"",$L539*(1+'[1]asv | data'!$B$34/12)-$L539,0),"")</f>
        <v>0</v>
      </c>
      <c r="N540" s="27">
        <f>IFERROR(IF($B540&lt;&gt;"",($L539+$E$2+$M540)-($L539+$E$2+$M540)*(1-'[1]asv | data'!$F$26/12),0),"")</f>
        <v>0</v>
      </c>
      <c r="O540" s="26" t="str">
        <f>IFERROR(IF(B540&lt;&gt;"",IF(Q539&gt;=$I$2,+O539+P540,+O539+'[1]asv | data'!$F$21+P540),""),"")</f>
        <v/>
      </c>
      <c r="P540" s="27" t="str">
        <f>IFERROR(IF($B540&lt;&gt;"",IF(Q540&gt;=$I$2,O539*(1+'[1]asv | simul'!$B$18/12)-O539,$O539*(1+'[1]asv | simul'!$B$18/12)-$O539),""),"")</f>
        <v/>
      </c>
      <c r="Q540" s="27">
        <f>IFERROR(IF(Q539+'[1]asv | data'!$F$21&gt;=$I$2,$I$2,+Q539+'[1]asv | data'!$F$21),"")</f>
        <v>22950</v>
      </c>
    </row>
    <row r="541" spans="2:17" ht="21" customHeight="1" x14ac:dyDescent="0.35">
      <c r="B541" s="36"/>
      <c r="C541" s="26">
        <f>IFERROR(IF($B541&lt;&gt;"",($C540+$E$2+$D541)*(1-'[1]asv | data'!$F$26/12),0),"")</f>
        <v>0</v>
      </c>
      <c r="D541" s="27">
        <f>IFERROR(IF($B541&lt;&gt;"",$C540*(1+'[1]asv | data'!$F$22/12)-$C540,0),"")</f>
        <v>0</v>
      </c>
      <c r="E541" s="27">
        <f>IFERROR(IF($B541&lt;&gt;"",($C540+$E$2+$D541)-($C540+$E$2+$D541)*(1-'[1]asv | data'!$F$26/12),0),"")</f>
        <v>0</v>
      </c>
      <c r="F541" s="26">
        <f>IFERROR(IF($B541&lt;&gt;"",($F540+$E$2+$G541)*(1-'[1]asv | data'!$F$26/12),0),"")</f>
        <v>0</v>
      </c>
      <c r="G541" s="27">
        <f>IFERROR(IF($B541&lt;&gt;"",$F540*(1+'[1]asv | data'!$B$30/12)-$F540,0),"")</f>
        <v>0</v>
      </c>
      <c r="H541" s="27">
        <f>IFERROR(IF($B541&lt;&gt;"",($F540+$E$2+$G541)-($F540+$E$2+$G541)*(1-'[1]asv | data'!$F$26/12),0),"")</f>
        <v>0</v>
      </c>
      <c r="I541" s="26">
        <f>IFERROR(IF($B541&lt;&gt;"",($I540+$E$2+$J541)*(1-'[1]asv | data'!$F$26/12),0),"")</f>
        <v>0</v>
      </c>
      <c r="J541" s="27">
        <f>IFERROR(IF($B541&lt;&gt;"",$I540*(1+'[1]asv | data'!$B$32/12)-$I540,0),"")</f>
        <v>0</v>
      </c>
      <c r="K541" s="27">
        <f>IFERROR(IF($B541&lt;&gt;"",($I540+$E$2+$J541)-($I540+$E$2+$J541)*(1-'[1]asv | data'!$F$26/12),0),"")</f>
        <v>0</v>
      </c>
      <c r="L541" s="26">
        <f>IFERROR(IF($B541&lt;&gt;"",($L540+$E$2+$M541)*(1-'[1]asv | data'!$F$26/12),0),"")</f>
        <v>0</v>
      </c>
      <c r="M541" s="27">
        <f>IFERROR(IF($B541&lt;&gt;"",$L540*(1+'[1]asv | data'!$B$34/12)-$L540,0),"")</f>
        <v>0</v>
      </c>
      <c r="N541" s="27">
        <f>IFERROR(IF($B541&lt;&gt;"",($L540+$E$2+$M541)-($L540+$E$2+$M541)*(1-'[1]asv | data'!$F$26/12),0),"")</f>
        <v>0</v>
      </c>
      <c r="O541" s="26" t="str">
        <f>IFERROR(IF(B541&lt;&gt;"",IF(Q540&gt;=$I$2,+O540+P541,+O540+'[1]asv | data'!$F$21+P541),""),"")</f>
        <v/>
      </c>
      <c r="P541" s="27" t="str">
        <f>IFERROR(IF($B541&lt;&gt;"",IF(Q541&gt;=$I$2,O540*(1+'[1]asv | simul'!$B$18/12)-O540,$O540*(1+'[1]asv | simul'!$B$18/12)-$O540),""),"")</f>
        <v/>
      </c>
      <c r="Q541" s="27">
        <f>IFERROR(IF(Q540+'[1]asv | data'!$F$21&gt;=$I$2,$I$2,+Q540+'[1]asv | data'!$F$21),"")</f>
        <v>22950</v>
      </c>
    </row>
    <row r="542" spans="2:17" ht="21" customHeight="1" x14ac:dyDescent="0.35">
      <c r="B542" s="36"/>
      <c r="C542" s="26">
        <f>IFERROR(IF($B542&lt;&gt;"",($C541+$E$2+$D542)*(1-'[1]asv | data'!$F$26/12),0),"")</f>
        <v>0</v>
      </c>
      <c r="D542" s="27">
        <f>IFERROR(IF($B542&lt;&gt;"",$C541*(1+'[1]asv | data'!$F$22/12)-$C541,0),"")</f>
        <v>0</v>
      </c>
      <c r="E542" s="27">
        <f>IFERROR(IF($B542&lt;&gt;"",($C541+$E$2+$D542)-($C541+$E$2+$D542)*(1-'[1]asv | data'!$F$26/12),0),"")</f>
        <v>0</v>
      </c>
      <c r="F542" s="26">
        <f>IFERROR(IF($B542&lt;&gt;"",($F541+$E$2+$G542)*(1-'[1]asv | data'!$F$26/12),0),"")</f>
        <v>0</v>
      </c>
      <c r="G542" s="27">
        <f>IFERROR(IF($B542&lt;&gt;"",$F541*(1+'[1]asv | data'!$B$30/12)-$F541,0),"")</f>
        <v>0</v>
      </c>
      <c r="H542" s="27">
        <f>IFERROR(IF($B542&lt;&gt;"",($F541+$E$2+$G542)-($F541+$E$2+$G542)*(1-'[1]asv | data'!$F$26/12),0),"")</f>
        <v>0</v>
      </c>
      <c r="I542" s="26">
        <f>IFERROR(IF($B542&lt;&gt;"",($I541+$E$2+$J542)*(1-'[1]asv | data'!$F$26/12),0),"")</f>
        <v>0</v>
      </c>
      <c r="J542" s="27">
        <f>IFERROR(IF($B542&lt;&gt;"",$I541*(1+'[1]asv | data'!$B$32/12)-$I541,0),"")</f>
        <v>0</v>
      </c>
      <c r="K542" s="27">
        <f>IFERROR(IF($B542&lt;&gt;"",($I541+$E$2+$J542)-($I541+$E$2+$J542)*(1-'[1]asv | data'!$F$26/12),0),"")</f>
        <v>0</v>
      </c>
      <c r="L542" s="26">
        <f>IFERROR(IF($B542&lt;&gt;"",($L541+$E$2+$M542)*(1-'[1]asv | data'!$F$26/12),0),"")</f>
        <v>0</v>
      </c>
      <c r="M542" s="27">
        <f>IFERROR(IF($B542&lt;&gt;"",$L541*(1+'[1]asv | data'!$B$34/12)-$L541,0),"")</f>
        <v>0</v>
      </c>
      <c r="N542" s="27">
        <f>IFERROR(IF($B542&lt;&gt;"",($L541+$E$2+$M542)-($L541+$E$2+$M542)*(1-'[1]asv | data'!$F$26/12),0),"")</f>
        <v>0</v>
      </c>
      <c r="O542" s="26" t="str">
        <f>IFERROR(IF(B542&lt;&gt;"",IF(Q541&gt;=$I$2,+O541+P542,+O541+'[1]asv | data'!$F$21+P542),""),"")</f>
        <v/>
      </c>
      <c r="P542" s="27" t="str">
        <f>IFERROR(IF($B542&lt;&gt;"",IF(Q542&gt;=$I$2,O541*(1+'[1]asv | simul'!$B$18/12)-O541,$O541*(1+'[1]asv | simul'!$B$18/12)-$O541),""),"")</f>
        <v/>
      </c>
      <c r="Q542" s="27">
        <f>IFERROR(IF(Q541+'[1]asv | data'!$F$21&gt;=$I$2,$I$2,+Q541+'[1]asv | data'!$F$21),"")</f>
        <v>22950</v>
      </c>
    </row>
    <row r="543" spans="2:17" ht="21" customHeight="1" x14ac:dyDescent="0.35">
      <c r="B543" s="36"/>
      <c r="C543" s="26">
        <f>IFERROR(IF($B543&lt;&gt;"",($C542+$E$2+$D543)*(1-'[1]asv | data'!$F$26/12),0),"")</f>
        <v>0</v>
      </c>
      <c r="D543" s="27">
        <f>IFERROR(IF($B543&lt;&gt;"",$C542*(1+'[1]asv | data'!$F$22/12)-$C542,0),"")</f>
        <v>0</v>
      </c>
      <c r="E543" s="27">
        <f>IFERROR(IF($B543&lt;&gt;"",($C542+$E$2+$D543)-($C542+$E$2+$D543)*(1-'[1]asv | data'!$F$26/12),0),"")</f>
        <v>0</v>
      </c>
      <c r="F543" s="26">
        <f>IFERROR(IF($B543&lt;&gt;"",($F542+$E$2+$G543)*(1-'[1]asv | data'!$F$26/12),0),"")</f>
        <v>0</v>
      </c>
      <c r="G543" s="27">
        <f>IFERROR(IF($B543&lt;&gt;"",$F542*(1+'[1]asv | data'!$B$30/12)-$F542,0),"")</f>
        <v>0</v>
      </c>
      <c r="H543" s="27">
        <f>IFERROR(IF($B543&lt;&gt;"",($F542+$E$2+$G543)-($F542+$E$2+$G543)*(1-'[1]asv | data'!$F$26/12),0),"")</f>
        <v>0</v>
      </c>
      <c r="I543" s="26">
        <f>IFERROR(IF($B543&lt;&gt;"",($I542+$E$2+$J543)*(1-'[1]asv | data'!$F$26/12),0),"")</f>
        <v>0</v>
      </c>
      <c r="J543" s="27">
        <f>IFERROR(IF($B543&lt;&gt;"",$I542*(1+'[1]asv | data'!$B$32/12)-$I542,0),"")</f>
        <v>0</v>
      </c>
      <c r="K543" s="27">
        <f>IFERROR(IF($B543&lt;&gt;"",($I542+$E$2+$J543)-($I542+$E$2+$J543)*(1-'[1]asv | data'!$F$26/12),0),"")</f>
        <v>0</v>
      </c>
      <c r="L543" s="26">
        <f>IFERROR(IF($B543&lt;&gt;"",($L542+$E$2+$M543)*(1-'[1]asv | data'!$F$26/12),0),"")</f>
        <v>0</v>
      </c>
      <c r="M543" s="27">
        <f>IFERROR(IF($B543&lt;&gt;"",$L542*(1+'[1]asv | data'!$B$34/12)-$L542,0),"")</f>
        <v>0</v>
      </c>
      <c r="N543" s="27">
        <f>IFERROR(IF($B543&lt;&gt;"",($L542+$E$2+$M543)-($L542+$E$2+$M543)*(1-'[1]asv | data'!$F$26/12),0),"")</f>
        <v>0</v>
      </c>
      <c r="O543" s="26" t="str">
        <f>IFERROR(IF(B543&lt;&gt;"",IF(Q542&gt;=$I$2,+O542+P543,+O542+'[1]asv | data'!$F$21+P543),""),"")</f>
        <v/>
      </c>
      <c r="P543" s="27" t="str">
        <f>IFERROR(IF($B543&lt;&gt;"",IF(Q543&gt;=$I$2,O542*(1+'[1]asv | simul'!$B$18/12)-O542,$O542*(1+'[1]asv | simul'!$B$18/12)-$O542),""),"")</f>
        <v/>
      </c>
      <c r="Q543" s="27">
        <f>IFERROR(IF(Q542+'[1]asv | data'!$F$21&gt;=$I$2,$I$2,+Q542+'[1]asv | data'!$F$21),"")</f>
        <v>22950</v>
      </c>
    </row>
    <row r="544" spans="2:17" ht="21" customHeight="1" x14ac:dyDescent="0.35">
      <c r="B544" s="36"/>
      <c r="C544" s="26">
        <f>IFERROR(IF($B544&lt;&gt;"",($C543+$E$2+$D544)*(1-'[1]asv | data'!$F$26/12),0),"")</f>
        <v>0</v>
      </c>
      <c r="D544" s="27">
        <f>IFERROR(IF($B544&lt;&gt;"",$C543*(1+'[1]asv | data'!$F$22/12)-$C543,0),"")</f>
        <v>0</v>
      </c>
      <c r="E544" s="27">
        <f>IFERROR(IF($B544&lt;&gt;"",($C543+$E$2+$D544)-($C543+$E$2+$D544)*(1-'[1]asv | data'!$F$26/12),0),"")</f>
        <v>0</v>
      </c>
      <c r="F544" s="26">
        <f>IFERROR(IF($B544&lt;&gt;"",($F543+$E$2+$G544)*(1-'[1]asv | data'!$F$26/12),0),"")</f>
        <v>0</v>
      </c>
      <c r="G544" s="27">
        <f>IFERROR(IF($B544&lt;&gt;"",$F543*(1+'[1]asv | data'!$B$30/12)-$F543,0),"")</f>
        <v>0</v>
      </c>
      <c r="H544" s="27">
        <f>IFERROR(IF($B544&lt;&gt;"",($F543+$E$2+$G544)-($F543+$E$2+$G544)*(1-'[1]asv | data'!$F$26/12),0),"")</f>
        <v>0</v>
      </c>
      <c r="I544" s="26">
        <f>IFERROR(IF($B544&lt;&gt;"",($I543+$E$2+$J544)*(1-'[1]asv | data'!$F$26/12),0),"")</f>
        <v>0</v>
      </c>
      <c r="J544" s="27">
        <f>IFERROR(IF($B544&lt;&gt;"",$I543*(1+'[1]asv | data'!$B$32/12)-$I543,0),"")</f>
        <v>0</v>
      </c>
      <c r="K544" s="27">
        <f>IFERROR(IF($B544&lt;&gt;"",($I543+$E$2+$J544)-($I543+$E$2+$J544)*(1-'[1]asv | data'!$F$26/12),0),"")</f>
        <v>0</v>
      </c>
      <c r="L544" s="26">
        <f>IFERROR(IF($B544&lt;&gt;"",($L543+$E$2+$M544)*(1-'[1]asv | data'!$F$26/12),0),"")</f>
        <v>0</v>
      </c>
      <c r="M544" s="27">
        <f>IFERROR(IF($B544&lt;&gt;"",$L543*(1+'[1]asv | data'!$B$34/12)-$L543,0),"")</f>
        <v>0</v>
      </c>
      <c r="N544" s="27">
        <f>IFERROR(IF($B544&lt;&gt;"",($L543+$E$2+$M544)-($L543+$E$2+$M544)*(1-'[1]asv | data'!$F$26/12),0),"")</f>
        <v>0</v>
      </c>
      <c r="O544" s="26" t="str">
        <f>IFERROR(IF(B544&lt;&gt;"",IF(Q543&gt;=$I$2,+O543+P544,+O543+'[1]asv | data'!$F$21+P544),""),"")</f>
        <v/>
      </c>
      <c r="P544" s="27" t="str">
        <f>IFERROR(IF($B544&lt;&gt;"",IF(Q544&gt;=$I$2,O543*(1+'[1]asv | simul'!$B$18/12)-O543,$O543*(1+'[1]asv | simul'!$B$18/12)-$O543),""),"")</f>
        <v/>
      </c>
      <c r="Q544" s="27">
        <f>IFERROR(IF(Q543+'[1]asv | data'!$F$21&gt;=$I$2,$I$2,+Q543+'[1]asv | data'!$F$21),"")</f>
        <v>22950</v>
      </c>
    </row>
    <row r="545" spans="2:17" ht="21" customHeight="1" x14ac:dyDescent="0.35">
      <c r="B545" s="36"/>
      <c r="C545" s="26">
        <f>IFERROR(IF($B545&lt;&gt;"",($C544+$E$2+$D545)*(1-'[1]asv | data'!$F$26/12),0),"")</f>
        <v>0</v>
      </c>
      <c r="D545" s="27">
        <f>IFERROR(IF($B545&lt;&gt;"",$C544*(1+'[1]asv | data'!$F$22/12)-$C544,0),"")</f>
        <v>0</v>
      </c>
      <c r="E545" s="27">
        <f>IFERROR(IF($B545&lt;&gt;"",($C544+$E$2+$D545)-($C544+$E$2+$D545)*(1-'[1]asv | data'!$F$26/12),0),"")</f>
        <v>0</v>
      </c>
      <c r="F545" s="26">
        <f>IFERROR(IF($B545&lt;&gt;"",($F544+$E$2+$G545)*(1-'[1]asv | data'!$F$26/12),0),"")</f>
        <v>0</v>
      </c>
      <c r="G545" s="27">
        <f>IFERROR(IF($B545&lt;&gt;"",$F544*(1+'[1]asv | data'!$B$30/12)-$F544,0),"")</f>
        <v>0</v>
      </c>
      <c r="H545" s="27">
        <f>IFERROR(IF($B545&lt;&gt;"",($F544+$E$2+$G545)-($F544+$E$2+$G545)*(1-'[1]asv | data'!$F$26/12),0),"")</f>
        <v>0</v>
      </c>
      <c r="I545" s="26">
        <f>IFERROR(IF($B545&lt;&gt;"",($I544+$E$2+$J545)*(1-'[1]asv | data'!$F$26/12),0),"")</f>
        <v>0</v>
      </c>
      <c r="J545" s="27">
        <f>IFERROR(IF($B545&lt;&gt;"",$I544*(1+'[1]asv | data'!$B$32/12)-$I544,0),"")</f>
        <v>0</v>
      </c>
      <c r="K545" s="27">
        <f>IFERROR(IF($B545&lt;&gt;"",($I544+$E$2+$J545)-($I544+$E$2+$J545)*(1-'[1]asv | data'!$F$26/12),0),"")</f>
        <v>0</v>
      </c>
      <c r="L545" s="26">
        <f>IFERROR(IF($B545&lt;&gt;"",($L544+$E$2+$M545)*(1-'[1]asv | data'!$F$26/12),0),"")</f>
        <v>0</v>
      </c>
      <c r="M545" s="27">
        <f>IFERROR(IF($B545&lt;&gt;"",$L544*(1+'[1]asv | data'!$B$34/12)-$L544,0),"")</f>
        <v>0</v>
      </c>
      <c r="N545" s="27">
        <f>IFERROR(IF($B545&lt;&gt;"",($L544+$E$2+$M545)-($L544+$E$2+$M545)*(1-'[1]asv | data'!$F$26/12),0),"")</f>
        <v>0</v>
      </c>
      <c r="O545" s="26" t="str">
        <f>IFERROR(IF(B545&lt;&gt;"",IF(Q544&gt;=$I$2,+O544+P545,+O544+'[1]asv | data'!$F$21+P545),""),"")</f>
        <v/>
      </c>
      <c r="P545" s="27" t="str">
        <f>IFERROR(IF($B545&lt;&gt;"",IF(Q545&gt;=$I$2,O544*(1+'[1]asv | simul'!$B$18/12)-O544,$O544*(1+'[1]asv | simul'!$B$18/12)-$O544),""),"")</f>
        <v/>
      </c>
      <c r="Q545" s="27">
        <f>IFERROR(IF(Q544+'[1]asv | data'!$F$21&gt;=$I$2,$I$2,+Q544+'[1]asv | data'!$F$21),"")</f>
        <v>22950</v>
      </c>
    </row>
    <row r="546" spans="2:17" ht="21" customHeight="1" x14ac:dyDescent="0.35">
      <c r="B546" s="36"/>
      <c r="C546" s="26">
        <f>IFERROR(IF($B546&lt;&gt;"",($C545+$E$2+$D546)*(1-'[1]asv | data'!$F$26/12),0),"")</f>
        <v>0</v>
      </c>
      <c r="D546" s="27">
        <f>IFERROR(IF($B546&lt;&gt;"",$C545*(1+'[1]asv | data'!$F$22/12)-$C545,0),"")</f>
        <v>0</v>
      </c>
      <c r="E546" s="27">
        <f>IFERROR(IF($B546&lt;&gt;"",($C545+$E$2+$D546)-($C545+$E$2+$D546)*(1-'[1]asv | data'!$F$26/12),0),"")</f>
        <v>0</v>
      </c>
      <c r="F546" s="26">
        <f>IFERROR(IF($B546&lt;&gt;"",($F545+$E$2+$G546)*(1-'[1]asv | data'!$F$26/12),0),"")</f>
        <v>0</v>
      </c>
      <c r="G546" s="27">
        <f>IFERROR(IF($B546&lt;&gt;"",$F545*(1+'[1]asv | data'!$B$30/12)-$F545,0),"")</f>
        <v>0</v>
      </c>
      <c r="H546" s="27">
        <f>IFERROR(IF($B546&lt;&gt;"",($F545+$E$2+$G546)-($F545+$E$2+$G546)*(1-'[1]asv | data'!$F$26/12),0),"")</f>
        <v>0</v>
      </c>
      <c r="I546" s="26">
        <f>IFERROR(IF($B546&lt;&gt;"",($I545+$E$2+$J546)*(1-'[1]asv | data'!$F$26/12),0),"")</f>
        <v>0</v>
      </c>
      <c r="J546" s="27">
        <f>IFERROR(IF($B546&lt;&gt;"",$I545*(1+'[1]asv | data'!$B$32/12)-$I545,0),"")</f>
        <v>0</v>
      </c>
      <c r="K546" s="27">
        <f>IFERROR(IF($B546&lt;&gt;"",($I545+$E$2+$J546)-($I545+$E$2+$J546)*(1-'[1]asv | data'!$F$26/12),0),"")</f>
        <v>0</v>
      </c>
      <c r="L546" s="26">
        <f>IFERROR(IF($B546&lt;&gt;"",($L545+$E$2+$M546)*(1-'[1]asv | data'!$F$26/12),0),"")</f>
        <v>0</v>
      </c>
      <c r="M546" s="27">
        <f>IFERROR(IF($B546&lt;&gt;"",$L545*(1+'[1]asv | data'!$B$34/12)-$L545,0),"")</f>
        <v>0</v>
      </c>
      <c r="N546" s="27">
        <f>IFERROR(IF($B546&lt;&gt;"",($L545+$E$2+$M546)-($L545+$E$2+$M546)*(1-'[1]asv | data'!$F$26/12),0),"")</f>
        <v>0</v>
      </c>
      <c r="O546" s="26" t="str">
        <f>IFERROR(IF(B546&lt;&gt;"",IF(Q545&gt;=$I$2,+O545+P546,+O545+'[1]asv | data'!$F$21+P546),""),"")</f>
        <v/>
      </c>
      <c r="P546" s="27" t="str">
        <f>IFERROR(IF($B546&lt;&gt;"",IF(Q546&gt;=$I$2,O545*(1+'[1]asv | simul'!$B$18/12)-O545,$O545*(1+'[1]asv | simul'!$B$18/12)-$O545),""),"")</f>
        <v/>
      </c>
      <c r="Q546" s="27">
        <f>IFERROR(IF(Q545+'[1]asv | data'!$F$21&gt;=$I$2,$I$2,+Q545+'[1]asv | data'!$F$21),"")</f>
        <v>22950</v>
      </c>
    </row>
    <row r="547" spans="2:17" ht="21" customHeight="1" x14ac:dyDescent="0.35">
      <c r="B547" s="36"/>
      <c r="C547" s="26">
        <f>IFERROR(IF($B547&lt;&gt;"",($C546+$E$2+$D547)*(1-'[1]asv | data'!$F$26/12),0),"")</f>
        <v>0</v>
      </c>
      <c r="D547" s="27">
        <f>IFERROR(IF($B547&lt;&gt;"",$C546*(1+'[1]asv | data'!$F$22/12)-$C546,0),"")</f>
        <v>0</v>
      </c>
      <c r="E547" s="27">
        <f>IFERROR(IF($B547&lt;&gt;"",($C546+$E$2+$D547)-($C546+$E$2+$D547)*(1-'[1]asv | data'!$F$26/12),0),"")</f>
        <v>0</v>
      </c>
      <c r="F547" s="26">
        <f>IFERROR(IF($B547&lt;&gt;"",($F546+$E$2+$G547)*(1-'[1]asv | data'!$F$26/12),0),"")</f>
        <v>0</v>
      </c>
      <c r="G547" s="27">
        <f>IFERROR(IF($B547&lt;&gt;"",$F546*(1+'[1]asv | data'!$B$30/12)-$F546,0),"")</f>
        <v>0</v>
      </c>
      <c r="H547" s="27">
        <f>IFERROR(IF($B547&lt;&gt;"",($F546+$E$2+$G547)-($F546+$E$2+$G547)*(1-'[1]asv | data'!$F$26/12),0),"")</f>
        <v>0</v>
      </c>
      <c r="I547" s="26">
        <f>IFERROR(IF($B547&lt;&gt;"",($I546+$E$2+$J547)*(1-'[1]asv | data'!$F$26/12),0),"")</f>
        <v>0</v>
      </c>
      <c r="J547" s="27">
        <f>IFERROR(IF($B547&lt;&gt;"",$I546*(1+'[1]asv | data'!$B$32/12)-$I546,0),"")</f>
        <v>0</v>
      </c>
      <c r="K547" s="27">
        <f>IFERROR(IF($B547&lt;&gt;"",($I546+$E$2+$J547)-($I546+$E$2+$J547)*(1-'[1]asv | data'!$F$26/12),0),"")</f>
        <v>0</v>
      </c>
      <c r="L547" s="26">
        <f>IFERROR(IF($B547&lt;&gt;"",($L546+$E$2+$M547)*(1-'[1]asv | data'!$F$26/12),0),"")</f>
        <v>0</v>
      </c>
      <c r="M547" s="27">
        <f>IFERROR(IF($B547&lt;&gt;"",$L546*(1+'[1]asv | data'!$B$34/12)-$L546,0),"")</f>
        <v>0</v>
      </c>
      <c r="N547" s="27">
        <f>IFERROR(IF($B547&lt;&gt;"",($L546+$E$2+$M547)-($L546+$E$2+$M547)*(1-'[1]asv | data'!$F$26/12),0),"")</f>
        <v>0</v>
      </c>
      <c r="O547" s="26" t="str">
        <f>IFERROR(IF(B547&lt;&gt;"",IF(Q546&gt;=$I$2,+O546+P547,+O546+'[1]asv | data'!$F$21+P547),""),"")</f>
        <v/>
      </c>
      <c r="P547" s="27" t="str">
        <f>IFERROR(IF($B547&lt;&gt;"",IF(Q547&gt;=$I$2,O546*(1+'[1]asv | simul'!$B$18/12)-O546,$O546*(1+'[1]asv | simul'!$B$18/12)-$O546),""),"")</f>
        <v/>
      </c>
      <c r="Q547" s="27">
        <f>IFERROR(IF(Q546+'[1]asv | data'!$F$21&gt;=$I$2,$I$2,+Q546+'[1]asv | data'!$F$21),"")</f>
        <v>22950</v>
      </c>
    </row>
    <row r="548" spans="2:17" ht="21" customHeight="1" x14ac:dyDescent="0.35">
      <c r="B548" s="36"/>
      <c r="C548" s="26">
        <f>IFERROR(IF($B548&lt;&gt;"",($C547+$E$2+$D548)*(1-'[1]asv | data'!$F$26/12),0),"")</f>
        <v>0</v>
      </c>
      <c r="D548" s="27">
        <f>IFERROR(IF($B548&lt;&gt;"",$C547*(1+'[1]asv | data'!$F$22/12)-$C547,0),"")</f>
        <v>0</v>
      </c>
      <c r="E548" s="27">
        <f>IFERROR(IF($B548&lt;&gt;"",($C547+$E$2+$D548)-($C547+$E$2+$D548)*(1-'[1]asv | data'!$F$26/12),0),"")</f>
        <v>0</v>
      </c>
      <c r="F548" s="26">
        <f>IFERROR(IF($B548&lt;&gt;"",($F547+$E$2+$G548)*(1-'[1]asv | data'!$F$26/12),0),"")</f>
        <v>0</v>
      </c>
      <c r="G548" s="27">
        <f>IFERROR(IF($B548&lt;&gt;"",$F547*(1+'[1]asv | data'!$B$30/12)-$F547,0),"")</f>
        <v>0</v>
      </c>
      <c r="H548" s="27">
        <f>IFERROR(IF($B548&lt;&gt;"",($F547+$E$2+$G548)-($F547+$E$2+$G548)*(1-'[1]asv | data'!$F$26/12),0),"")</f>
        <v>0</v>
      </c>
      <c r="I548" s="26">
        <f>IFERROR(IF($B548&lt;&gt;"",($I547+$E$2+$J548)*(1-'[1]asv | data'!$F$26/12),0),"")</f>
        <v>0</v>
      </c>
      <c r="J548" s="27">
        <f>IFERROR(IF($B548&lt;&gt;"",$I547*(1+'[1]asv | data'!$B$32/12)-$I547,0),"")</f>
        <v>0</v>
      </c>
      <c r="K548" s="27">
        <f>IFERROR(IF($B548&lt;&gt;"",($I547+$E$2+$J548)-($I547+$E$2+$J548)*(1-'[1]asv | data'!$F$26/12),0),"")</f>
        <v>0</v>
      </c>
      <c r="L548" s="26">
        <f>IFERROR(IF($B548&lt;&gt;"",($L547+$E$2+$M548)*(1-'[1]asv | data'!$F$26/12),0),"")</f>
        <v>0</v>
      </c>
      <c r="M548" s="27">
        <f>IFERROR(IF($B548&lt;&gt;"",$L547*(1+'[1]asv | data'!$B$34/12)-$L547,0),"")</f>
        <v>0</v>
      </c>
      <c r="N548" s="27">
        <f>IFERROR(IF($B548&lt;&gt;"",($L547+$E$2+$M548)-($L547+$E$2+$M548)*(1-'[1]asv | data'!$F$26/12),0),"")</f>
        <v>0</v>
      </c>
      <c r="O548" s="26" t="str">
        <f>IFERROR(IF(B548&lt;&gt;"",IF(Q547&gt;=$I$2,+O547+P548,+O547+'[1]asv | data'!$F$21+P548),""),"")</f>
        <v/>
      </c>
      <c r="P548" s="27" t="str">
        <f>IFERROR(IF($B548&lt;&gt;"",IF(Q548&gt;=$I$2,O547*(1+'[1]asv | simul'!$B$18/12)-O547,$O547*(1+'[1]asv | simul'!$B$18/12)-$O547),""),"")</f>
        <v/>
      </c>
      <c r="Q548" s="27">
        <f>IFERROR(IF(Q547+'[1]asv | data'!$F$21&gt;=$I$2,$I$2,+Q547+'[1]asv | data'!$F$21),"")</f>
        <v>22950</v>
      </c>
    </row>
    <row r="549" spans="2:17" ht="21" customHeight="1" x14ac:dyDescent="0.35">
      <c r="B549" s="36"/>
      <c r="C549" s="26">
        <f>IFERROR(IF($B549&lt;&gt;"",($C548+$E$2+$D549)*(1-'[1]asv | data'!$F$26/12),0),"")</f>
        <v>0</v>
      </c>
      <c r="D549" s="27">
        <f>IFERROR(IF($B549&lt;&gt;"",$C548*(1+'[1]asv | data'!$F$22/12)-$C548,0),"")</f>
        <v>0</v>
      </c>
      <c r="E549" s="27">
        <f>IFERROR(IF($B549&lt;&gt;"",($C548+$E$2+$D549)-($C548+$E$2+$D549)*(1-'[1]asv | data'!$F$26/12),0),"")</f>
        <v>0</v>
      </c>
      <c r="F549" s="26">
        <f>IFERROR(IF($B549&lt;&gt;"",($F548+$E$2+$G549)*(1-'[1]asv | data'!$F$26/12),0),"")</f>
        <v>0</v>
      </c>
      <c r="G549" s="27">
        <f>IFERROR(IF($B549&lt;&gt;"",$F548*(1+'[1]asv | data'!$B$30/12)-$F548,0),"")</f>
        <v>0</v>
      </c>
      <c r="H549" s="27">
        <f>IFERROR(IF($B549&lt;&gt;"",($F548+$E$2+$G549)-($F548+$E$2+$G549)*(1-'[1]asv | data'!$F$26/12),0),"")</f>
        <v>0</v>
      </c>
      <c r="I549" s="26">
        <f>IFERROR(IF($B549&lt;&gt;"",($I548+$E$2+$J549)*(1-'[1]asv | data'!$F$26/12),0),"")</f>
        <v>0</v>
      </c>
      <c r="J549" s="27">
        <f>IFERROR(IF($B549&lt;&gt;"",$I548*(1+'[1]asv | data'!$B$32/12)-$I548,0),"")</f>
        <v>0</v>
      </c>
      <c r="K549" s="27">
        <f>IFERROR(IF($B549&lt;&gt;"",($I548+$E$2+$J549)-($I548+$E$2+$J549)*(1-'[1]asv | data'!$F$26/12),0),"")</f>
        <v>0</v>
      </c>
      <c r="L549" s="26">
        <f>IFERROR(IF($B549&lt;&gt;"",($L548+$E$2+$M549)*(1-'[1]asv | data'!$F$26/12),0),"")</f>
        <v>0</v>
      </c>
      <c r="M549" s="27">
        <f>IFERROR(IF($B549&lt;&gt;"",$L548*(1+'[1]asv | data'!$B$34/12)-$L548,0),"")</f>
        <v>0</v>
      </c>
      <c r="N549" s="27">
        <f>IFERROR(IF($B549&lt;&gt;"",($L548+$E$2+$M549)-($L548+$E$2+$M549)*(1-'[1]asv | data'!$F$26/12),0),"")</f>
        <v>0</v>
      </c>
      <c r="O549" s="26" t="str">
        <f>IFERROR(IF(B549&lt;&gt;"",IF(Q548&gt;=$I$2,+O548+P549,+O548+'[1]asv | data'!$F$21+P549),""),"")</f>
        <v/>
      </c>
      <c r="P549" s="27" t="str">
        <f>IFERROR(IF($B549&lt;&gt;"",IF(Q549&gt;=$I$2,O548*(1+'[1]asv | simul'!$B$18/12)-O548,$O548*(1+'[1]asv | simul'!$B$18/12)-$O548),""),"")</f>
        <v/>
      </c>
      <c r="Q549" s="27">
        <f>IFERROR(IF(Q548+'[1]asv | data'!$F$21&gt;=$I$2,$I$2,+Q548+'[1]asv | data'!$F$21),"")</f>
        <v>22950</v>
      </c>
    </row>
    <row r="550" spans="2:17" ht="21" customHeight="1" x14ac:dyDescent="0.35">
      <c r="B550" s="36"/>
      <c r="C550" s="26">
        <f>IFERROR(IF($B550&lt;&gt;"",($C549+$E$2+$D550)*(1-'[1]asv | data'!$F$26/12),0),"")</f>
        <v>0</v>
      </c>
      <c r="D550" s="27">
        <f>IFERROR(IF($B550&lt;&gt;"",$C549*(1+'[1]asv | data'!$F$22/12)-$C549,0),"")</f>
        <v>0</v>
      </c>
      <c r="E550" s="27">
        <f>IFERROR(IF($B550&lt;&gt;"",($C549+$E$2+$D550)-($C549+$E$2+$D550)*(1-'[1]asv | data'!$F$26/12),0),"")</f>
        <v>0</v>
      </c>
      <c r="F550" s="26">
        <f>IFERROR(IF($B550&lt;&gt;"",($F549+$E$2+$G550)*(1-'[1]asv | data'!$F$26/12),0),"")</f>
        <v>0</v>
      </c>
      <c r="G550" s="27">
        <f>IFERROR(IF($B550&lt;&gt;"",$F549*(1+'[1]asv | data'!$B$30/12)-$F549,0),"")</f>
        <v>0</v>
      </c>
      <c r="H550" s="27">
        <f>IFERROR(IF($B550&lt;&gt;"",($F549+$E$2+$G550)-($F549+$E$2+$G550)*(1-'[1]asv | data'!$F$26/12),0),"")</f>
        <v>0</v>
      </c>
      <c r="I550" s="26">
        <f>IFERROR(IF($B550&lt;&gt;"",($I549+$E$2+$J550)*(1-'[1]asv | data'!$F$26/12),0),"")</f>
        <v>0</v>
      </c>
      <c r="J550" s="27">
        <f>IFERROR(IF($B550&lt;&gt;"",$I549*(1+'[1]asv | data'!$B$32/12)-$I549,0),"")</f>
        <v>0</v>
      </c>
      <c r="K550" s="27">
        <f>IFERROR(IF($B550&lt;&gt;"",($I549+$E$2+$J550)-($I549+$E$2+$J550)*(1-'[1]asv | data'!$F$26/12),0),"")</f>
        <v>0</v>
      </c>
      <c r="L550" s="26">
        <f>IFERROR(IF($B550&lt;&gt;"",($L549+$E$2+$M550)*(1-'[1]asv | data'!$F$26/12),0),"")</f>
        <v>0</v>
      </c>
      <c r="M550" s="27">
        <f>IFERROR(IF($B550&lt;&gt;"",$L549*(1+'[1]asv | data'!$B$34/12)-$L549,0),"")</f>
        <v>0</v>
      </c>
      <c r="N550" s="27">
        <f>IFERROR(IF($B550&lt;&gt;"",($L549+$E$2+$M550)-($L549+$E$2+$M550)*(1-'[1]asv | data'!$F$26/12),0),"")</f>
        <v>0</v>
      </c>
      <c r="O550" s="26" t="str">
        <f>IFERROR(IF(B550&lt;&gt;"",IF(Q549&gt;=$I$2,+O549+P550,+O549+'[1]asv | data'!$F$21+P550),""),"")</f>
        <v/>
      </c>
      <c r="P550" s="27" t="str">
        <f>IFERROR(IF($B550&lt;&gt;"",IF(Q550&gt;=$I$2,O549*(1+'[1]asv | simul'!$B$18/12)-O549,$O549*(1+'[1]asv | simul'!$B$18/12)-$O549),""),"")</f>
        <v/>
      </c>
      <c r="Q550" s="27">
        <f>IFERROR(IF(Q549+'[1]asv | data'!$F$21&gt;=$I$2,$I$2,+Q549+'[1]asv | data'!$F$21),"")</f>
        <v>22950</v>
      </c>
    </row>
    <row r="551" spans="2:17" ht="21" customHeight="1" x14ac:dyDescent="0.35">
      <c r="B551" s="36"/>
      <c r="C551" s="26">
        <f>IFERROR(IF($B551&lt;&gt;"",($C550+$E$2+$D551)*(1-'[1]asv | data'!$F$26/12),0),"")</f>
        <v>0</v>
      </c>
      <c r="D551" s="27">
        <f>IFERROR(IF($B551&lt;&gt;"",$C550*(1+'[1]asv | data'!$F$22/12)-$C550,0),"")</f>
        <v>0</v>
      </c>
      <c r="E551" s="27">
        <f>IFERROR(IF($B551&lt;&gt;"",($C550+$E$2+$D551)-($C550+$E$2+$D551)*(1-'[1]asv | data'!$F$26/12),0),"")</f>
        <v>0</v>
      </c>
      <c r="F551" s="26">
        <f>IFERROR(IF($B551&lt;&gt;"",($F550+$E$2+$G551)*(1-'[1]asv | data'!$F$26/12),0),"")</f>
        <v>0</v>
      </c>
      <c r="G551" s="27">
        <f>IFERROR(IF($B551&lt;&gt;"",$F550*(1+'[1]asv | data'!$B$30/12)-$F550,0),"")</f>
        <v>0</v>
      </c>
      <c r="H551" s="27">
        <f>IFERROR(IF($B551&lt;&gt;"",($F550+$E$2+$G551)-($F550+$E$2+$G551)*(1-'[1]asv | data'!$F$26/12),0),"")</f>
        <v>0</v>
      </c>
      <c r="I551" s="26">
        <f>IFERROR(IF($B551&lt;&gt;"",($I550+$E$2+$J551)*(1-'[1]asv | data'!$F$26/12),0),"")</f>
        <v>0</v>
      </c>
      <c r="J551" s="27">
        <f>IFERROR(IF($B551&lt;&gt;"",$I550*(1+'[1]asv | data'!$B$32/12)-$I550,0),"")</f>
        <v>0</v>
      </c>
      <c r="K551" s="27">
        <f>IFERROR(IF($B551&lt;&gt;"",($I550+$E$2+$J551)-($I550+$E$2+$J551)*(1-'[1]asv | data'!$F$26/12),0),"")</f>
        <v>0</v>
      </c>
      <c r="L551" s="26">
        <f>IFERROR(IF($B551&lt;&gt;"",($L550+$E$2+$M551)*(1-'[1]asv | data'!$F$26/12),0),"")</f>
        <v>0</v>
      </c>
      <c r="M551" s="27">
        <f>IFERROR(IF($B551&lt;&gt;"",$L550*(1+'[1]asv | data'!$B$34/12)-$L550,0),"")</f>
        <v>0</v>
      </c>
      <c r="N551" s="27">
        <f>IFERROR(IF($B551&lt;&gt;"",($L550+$E$2+$M551)-($L550+$E$2+$M551)*(1-'[1]asv | data'!$F$26/12),0),"")</f>
        <v>0</v>
      </c>
      <c r="O551" s="26" t="str">
        <f>IFERROR(IF(B551&lt;&gt;"",IF(Q550&gt;=$I$2,+O550+P551,+O550+'[1]asv | data'!$F$21+P551),""),"")</f>
        <v/>
      </c>
      <c r="P551" s="27" t="str">
        <f>IFERROR(IF($B551&lt;&gt;"",IF(Q551&gt;=$I$2,O550*(1+'[1]asv | simul'!$B$18/12)-O550,$O550*(1+'[1]asv | simul'!$B$18/12)-$O550),""),"")</f>
        <v/>
      </c>
      <c r="Q551" s="27">
        <f>IFERROR(IF(Q550+'[1]asv | data'!$F$21&gt;=$I$2,$I$2,+Q550+'[1]asv | data'!$F$21),"")</f>
        <v>22950</v>
      </c>
    </row>
    <row r="552" spans="2:17" ht="21" customHeight="1" x14ac:dyDescent="0.35">
      <c r="B552" s="36"/>
      <c r="C552" s="26">
        <f>IFERROR(IF($B552&lt;&gt;"",($C551+$E$2+$D552)*(1-'[1]asv | data'!$F$26/12),0),"")</f>
        <v>0</v>
      </c>
      <c r="D552" s="27">
        <f>IFERROR(IF($B552&lt;&gt;"",$C551*(1+'[1]asv | data'!$F$22/12)-$C551,0),"")</f>
        <v>0</v>
      </c>
      <c r="E552" s="27">
        <f>IFERROR(IF($B552&lt;&gt;"",($C551+$E$2+$D552)-($C551+$E$2+$D552)*(1-'[1]asv | data'!$F$26/12),0),"")</f>
        <v>0</v>
      </c>
      <c r="F552" s="26">
        <f>IFERROR(IF($B552&lt;&gt;"",($F551+$E$2+$G552)*(1-'[1]asv | data'!$F$26/12),0),"")</f>
        <v>0</v>
      </c>
      <c r="G552" s="27">
        <f>IFERROR(IF($B552&lt;&gt;"",$F551*(1+'[1]asv | data'!$B$30/12)-$F551,0),"")</f>
        <v>0</v>
      </c>
      <c r="H552" s="27">
        <f>IFERROR(IF($B552&lt;&gt;"",($F551+$E$2+$G552)-($F551+$E$2+$G552)*(1-'[1]asv | data'!$F$26/12),0),"")</f>
        <v>0</v>
      </c>
      <c r="I552" s="26">
        <f>IFERROR(IF($B552&lt;&gt;"",($I551+$E$2+$J552)*(1-'[1]asv | data'!$F$26/12),0),"")</f>
        <v>0</v>
      </c>
      <c r="J552" s="27">
        <f>IFERROR(IF($B552&lt;&gt;"",$I551*(1+'[1]asv | data'!$B$32/12)-$I551,0),"")</f>
        <v>0</v>
      </c>
      <c r="K552" s="27">
        <f>IFERROR(IF($B552&lt;&gt;"",($I551+$E$2+$J552)-($I551+$E$2+$J552)*(1-'[1]asv | data'!$F$26/12),0),"")</f>
        <v>0</v>
      </c>
      <c r="L552" s="26">
        <f>IFERROR(IF($B552&lt;&gt;"",($L551+$E$2+$M552)*(1-'[1]asv | data'!$F$26/12),0),"")</f>
        <v>0</v>
      </c>
      <c r="M552" s="27">
        <f>IFERROR(IF($B552&lt;&gt;"",$L551*(1+'[1]asv | data'!$B$34/12)-$L551,0),"")</f>
        <v>0</v>
      </c>
      <c r="N552" s="27">
        <f>IFERROR(IF($B552&lt;&gt;"",($L551+$E$2+$M552)-($L551+$E$2+$M552)*(1-'[1]asv | data'!$F$26/12),0),"")</f>
        <v>0</v>
      </c>
      <c r="O552" s="26" t="str">
        <f>IFERROR(IF(B552&lt;&gt;"",IF(Q551&gt;=$I$2,+O551+P552,+O551+'[1]asv | data'!$F$21+P552),""),"")</f>
        <v/>
      </c>
      <c r="P552" s="27" t="str">
        <f>IFERROR(IF($B552&lt;&gt;"",IF(Q552&gt;=$I$2,O551*(1+'[1]asv | simul'!$B$18/12)-O551,$O551*(1+'[1]asv | simul'!$B$18/12)-$O551),""),"")</f>
        <v/>
      </c>
      <c r="Q552" s="27">
        <f>IFERROR(IF(Q551+'[1]asv | data'!$F$21&gt;=$I$2,$I$2,+Q551+'[1]asv | data'!$F$21),"")</f>
        <v>22950</v>
      </c>
    </row>
    <row r="553" spans="2:17" ht="21" customHeight="1" x14ac:dyDescent="0.35">
      <c r="B553" s="36"/>
      <c r="C553" s="26">
        <f>IFERROR(IF($B553&lt;&gt;"",($C552+$E$2+$D553)*(1-'[1]asv | data'!$F$26/12),0),"")</f>
        <v>0</v>
      </c>
      <c r="D553" s="27">
        <f>IFERROR(IF($B553&lt;&gt;"",$C552*(1+'[1]asv | data'!$F$22/12)-$C552,0),"")</f>
        <v>0</v>
      </c>
      <c r="E553" s="27">
        <f>IFERROR(IF($B553&lt;&gt;"",($C552+$E$2+$D553)-($C552+$E$2+$D553)*(1-'[1]asv | data'!$F$26/12),0),"")</f>
        <v>0</v>
      </c>
      <c r="F553" s="26">
        <f>IFERROR(IF($B553&lt;&gt;"",($F552+$E$2+$G553)*(1-'[1]asv | data'!$F$26/12),0),"")</f>
        <v>0</v>
      </c>
      <c r="G553" s="27">
        <f>IFERROR(IF($B553&lt;&gt;"",$F552*(1+'[1]asv | data'!$B$30/12)-$F552,0),"")</f>
        <v>0</v>
      </c>
      <c r="H553" s="27">
        <f>IFERROR(IF($B553&lt;&gt;"",($F552+$E$2+$G553)-($F552+$E$2+$G553)*(1-'[1]asv | data'!$F$26/12),0),"")</f>
        <v>0</v>
      </c>
      <c r="I553" s="26">
        <f>IFERROR(IF($B553&lt;&gt;"",($I552+$E$2+$J553)*(1-'[1]asv | data'!$F$26/12),0),"")</f>
        <v>0</v>
      </c>
      <c r="J553" s="27">
        <f>IFERROR(IF($B553&lt;&gt;"",$I552*(1+'[1]asv | data'!$B$32/12)-$I552,0),"")</f>
        <v>0</v>
      </c>
      <c r="K553" s="27">
        <f>IFERROR(IF($B553&lt;&gt;"",($I552+$E$2+$J553)-($I552+$E$2+$J553)*(1-'[1]asv | data'!$F$26/12),0),"")</f>
        <v>0</v>
      </c>
      <c r="L553" s="26">
        <f>IFERROR(IF($B553&lt;&gt;"",($L552+$E$2+$M553)*(1-'[1]asv | data'!$F$26/12),0),"")</f>
        <v>0</v>
      </c>
      <c r="M553" s="27">
        <f>IFERROR(IF($B553&lt;&gt;"",$L552*(1+'[1]asv | data'!$B$34/12)-$L552,0),"")</f>
        <v>0</v>
      </c>
      <c r="N553" s="27">
        <f>IFERROR(IF($B553&lt;&gt;"",($L552+$E$2+$M553)-($L552+$E$2+$M553)*(1-'[1]asv | data'!$F$26/12),0),"")</f>
        <v>0</v>
      </c>
      <c r="O553" s="26" t="str">
        <f>IFERROR(IF(B553&lt;&gt;"",IF(Q552&gt;=$I$2,+O552+P553,+O552+'[1]asv | data'!$F$21+P553),""),"")</f>
        <v/>
      </c>
      <c r="P553" s="27" t="str">
        <f>IFERROR(IF($B553&lt;&gt;"",IF(Q553&gt;=$I$2,O552*(1+'[1]asv | simul'!$B$18/12)-O552,$O552*(1+'[1]asv | simul'!$B$18/12)-$O552),""),"")</f>
        <v/>
      </c>
      <c r="Q553" s="27">
        <f>IFERROR(IF(Q552+'[1]asv | data'!$F$21&gt;=$I$2,$I$2,+Q552+'[1]asv | data'!$F$21),"")</f>
        <v>22950</v>
      </c>
    </row>
    <row r="554" spans="2:17" ht="21" customHeight="1" x14ac:dyDescent="0.35">
      <c r="B554" s="36"/>
      <c r="C554" s="26">
        <f>IFERROR(IF($B554&lt;&gt;"",($C553+$E$2+$D554)*(1-'[1]asv | data'!$F$26/12),0),"")</f>
        <v>0</v>
      </c>
      <c r="D554" s="27">
        <f>IFERROR(IF($B554&lt;&gt;"",$C553*(1+'[1]asv | data'!$F$22/12)-$C553,0),"")</f>
        <v>0</v>
      </c>
      <c r="E554" s="27">
        <f>IFERROR(IF($B554&lt;&gt;"",($C553+$E$2+$D554)-($C553+$E$2+$D554)*(1-'[1]asv | data'!$F$26/12),0),"")</f>
        <v>0</v>
      </c>
      <c r="F554" s="26">
        <f>IFERROR(IF($B554&lt;&gt;"",($F553+$E$2+$G554)*(1-'[1]asv | data'!$F$26/12),0),"")</f>
        <v>0</v>
      </c>
      <c r="G554" s="27">
        <f>IFERROR(IF($B554&lt;&gt;"",$F553*(1+'[1]asv | data'!$B$30/12)-$F553,0),"")</f>
        <v>0</v>
      </c>
      <c r="H554" s="27">
        <f>IFERROR(IF($B554&lt;&gt;"",($F553+$E$2+$G554)-($F553+$E$2+$G554)*(1-'[1]asv | data'!$F$26/12),0),"")</f>
        <v>0</v>
      </c>
      <c r="I554" s="26">
        <f>IFERROR(IF($B554&lt;&gt;"",($I553+$E$2+$J554)*(1-'[1]asv | data'!$F$26/12),0),"")</f>
        <v>0</v>
      </c>
      <c r="J554" s="27">
        <f>IFERROR(IF($B554&lt;&gt;"",$I553*(1+'[1]asv | data'!$B$32/12)-$I553,0),"")</f>
        <v>0</v>
      </c>
      <c r="K554" s="27">
        <f>IFERROR(IF($B554&lt;&gt;"",($I553+$E$2+$J554)-($I553+$E$2+$J554)*(1-'[1]asv | data'!$F$26/12),0),"")</f>
        <v>0</v>
      </c>
      <c r="L554" s="26">
        <f>IFERROR(IF($B554&lt;&gt;"",($L553+$E$2+$M554)*(1-'[1]asv | data'!$F$26/12),0),"")</f>
        <v>0</v>
      </c>
      <c r="M554" s="27">
        <f>IFERROR(IF($B554&lt;&gt;"",$L553*(1+'[1]asv | data'!$B$34/12)-$L553,0),"")</f>
        <v>0</v>
      </c>
      <c r="N554" s="27">
        <f>IFERROR(IF($B554&lt;&gt;"",($L553+$E$2+$M554)-($L553+$E$2+$M554)*(1-'[1]asv | data'!$F$26/12),0),"")</f>
        <v>0</v>
      </c>
      <c r="O554" s="26" t="str">
        <f>IFERROR(IF(B554&lt;&gt;"",IF(Q553&gt;=$I$2,+O553+P554,+O553+'[1]asv | data'!$F$21+P554),""),"")</f>
        <v/>
      </c>
      <c r="P554" s="27" t="str">
        <f>IFERROR(IF($B554&lt;&gt;"",IF(Q554&gt;=$I$2,O553*(1+'[1]asv | simul'!$B$18/12)-O553,$O553*(1+'[1]asv | simul'!$B$18/12)-$O553),""),"")</f>
        <v/>
      </c>
      <c r="Q554" s="27">
        <f>IFERROR(IF(Q553+'[1]asv | data'!$F$21&gt;=$I$2,$I$2,+Q553+'[1]asv | data'!$F$21),"")</f>
        <v>22950</v>
      </c>
    </row>
    <row r="555" spans="2:17" ht="21" customHeight="1" x14ac:dyDescent="0.35">
      <c r="B555" s="36"/>
      <c r="C555" s="26">
        <f>IFERROR(IF($B555&lt;&gt;"",($C554+$E$2+$D555)*(1-'[1]asv | data'!$F$26/12),0),"")</f>
        <v>0</v>
      </c>
      <c r="D555" s="27">
        <f>IFERROR(IF($B555&lt;&gt;"",$C554*(1+'[1]asv | data'!$F$22/12)-$C554,0),"")</f>
        <v>0</v>
      </c>
      <c r="E555" s="27">
        <f>IFERROR(IF($B555&lt;&gt;"",($C554+$E$2+$D555)-($C554+$E$2+$D555)*(1-'[1]asv | data'!$F$26/12),0),"")</f>
        <v>0</v>
      </c>
      <c r="F555" s="26">
        <f>IFERROR(IF($B555&lt;&gt;"",($F554+$E$2+$G555)*(1-'[1]asv | data'!$F$26/12),0),"")</f>
        <v>0</v>
      </c>
      <c r="G555" s="27">
        <f>IFERROR(IF($B555&lt;&gt;"",$F554*(1+'[1]asv | data'!$B$30/12)-$F554,0),"")</f>
        <v>0</v>
      </c>
      <c r="H555" s="27">
        <f>IFERROR(IF($B555&lt;&gt;"",($F554+$E$2+$G555)-($F554+$E$2+$G555)*(1-'[1]asv | data'!$F$26/12),0),"")</f>
        <v>0</v>
      </c>
      <c r="I555" s="26">
        <f>IFERROR(IF($B555&lt;&gt;"",($I554+$E$2+$J555)*(1-'[1]asv | data'!$F$26/12),0),"")</f>
        <v>0</v>
      </c>
      <c r="J555" s="27">
        <f>IFERROR(IF($B555&lt;&gt;"",$I554*(1+'[1]asv | data'!$B$32/12)-$I554,0),"")</f>
        <v>0</v>
      </c>
      <c r="K555" s="27">
        <f>IFERROR(IF($B555&lt;&gt;"",($I554+$E$2+$J555)-($I554+$E$2+$J555)*(1-'[1]asv | data'!$F$26/12),0),"")</f>
        <v>0</v>
      </c>
      <c r="L555" s="26">
        <f>IFERROR(IF($B555&lt;&gt;"",($L554+$E$2+$M555)*(1-'[1]asv | data'!$F$26/12),0),"")</f>
        <v>0</v>
      </c>
      <c r="M555" s="27">
        <f>IFERROR(IF($B555&lt;&gt;"",$L554*(1+'[1]asv | data'!$B$34/12)-$L554,0),"")</f>
        <v>0</v>
      </c>
      <c r="N555" s="27">
        <f>IFERROR(IF($B555&lt;&gt;"",($L554+$E$2+$M555)-($L554+$E$2+$M555)*(1-'[1]asv | data'!$F$26/12),0),"")</f>
        <v>0</v>
      </c>
      <c r="O555" s="26" t="str">
        <f>IFERROR(IF(B555&lt;&gt;"",IF(Q554&gt;=$I$2,+O554+P555,+O554+'[1]asv | data'!$F$21+P555),""),"")</f>
        <v/>
      </c>
      <c r="P555" s="27" t="str">
        <f>IFERROR(IF($B555&lt;&gt;"",IF(Q555&gt;=$I$2,O554*(1+'[1]asv | simul'!$B$18/12)-O554,$O554*(1+'[1]asv | simul'!$B$18/12)-$O554),""),"")</f>
        <v/>
      </c>
      <c r="Q555" s="27">
        <f>IFERROR(IF(Q554+'[1]asv | data'!$F$21&gt;=$I$2,$I$2,+Q554+'[1]asv | data'!$F$21),"")</f>
        <v>22950</v>
      </c>
    </row>
    <row r="556" spans="2:17" ht="21" customHeight="1" x14ac:dyDescent="0.35">
      <c r="B556" s="36"/>
      <c r="C556" s="26">
        <f>IFERROR(IF($B556&lt;&gt;"",($C555+$E$2+$D556)*(1-'[1]asv | data'!$F$26/12),0),"")</f>
        <v>0</v>
      </c>
      <c r="D556" s="27">
        <f>IFERROR(IF($B556&lt;&gt;"",$C555*(1+'[1]asv | data'!$F$22/12)-$C555,0),"")</f>
        <v>0</v>
      </c>
      <c r="E556" s="27">
        <f>IFERROR(IF($B556&lt;&gt;"",($C555+$E$2+$D556)-($C555+$E$2+$D556)*(1-'[1]asv | data'!$F$26/12),0),"")</f>
        <v>0</v>
      </c>
      <c r="F556" s="26">
        <f>IFERROR(IF($B556&lt;&gt;"",($F555+$E$2+$G556)*(1-'[1]asv | data'!$F$26/12),0),"")</f>
        <v>0</v>
      </c>
      <c r="G556" s="27">
        <f>IFERROR(IF($B556&lt;&gt;"",$F555*(1+'[1]asv | data'!$B$30/12)-$F555,0),"")</f>
        <v>0</v>
      </c>
      <c r="H556" s="27">
        <f>IFERROR(IF($B556&lt;&gt;"",($F555+$E$2+$G556)-($F555+$E$2+$G556)*(1-'[1]asv | data'!$F$26/12),0),"")</f>
        <v>0</v>
      </c>
      <c r="I556" s="26">
        <f>IFERROR(IF($B556&lt;&gt;"",($I555+$E$2+$J556)*(1-'[1]asv | data'!$F$26/12),0),"")</f>
        <v>0</v>
      </c>
      <c r="J556" s="27">
        <f>IFERROR(IF($B556&lt;&gt;"",$I555*(1+'[1]asv | data'!$B$32/12)-$I555,0),"")</f>
        <v>0</v>
      </c>
      <c r="K556" s="27">
        <f>IFERROR(IF($B556&lt;&gt;"",($I555+$E$2+$J556)-($I555+$E$2+$J556)*(1-'[1]asv | data'!$F$26/12),0),"")</f>
        <v>0</v>
      </c>
      <c r="L556" s="26">
        <f>IFERROR(IF($B556&lt;&gt;"",($L555+$E$2+$M556)*(1-'[1]asv | data'!$F$26/12),0),"")</f>
        <v>0</v>
      </c>
      <c r="M556" s="27">
        <f>IFERROR(IF($B556&lt;&gt;"",$L555*(1+'[1]asv | data'!$B$34/12)-$L555,0),"")</f>
        <v>0</v>
      </c>
      <c r="N556" s="27">
        <f>IFERROR(IF($B556&lt;&gt;"",($L555+$E$2+$M556)-($L555+$E$2+$M556)*(1-'[1]asv | data'!$F$26/12),0),"")</f>
        <v>0</v>
      </c>
      <c r="O556" s="26" t="str">
        <f>IFERROR(IF(B556&lt;&gt;"",IF(Q555&gt;=$I$2,+O555+P556,+O555+'[1]asv | data'!$F$21+P556),""),"")</f>
        <v/>
      </c>
      <c r="P556" s="27" t="str">
        <f>IFERROR(IF($B556&lt;&gt;"",IF(Q556&gt;=$I$2,O555*(1+'[1]asv | simul'!$B$18/12)-O555,$O555*(1+'[1]asv | simul'!$B$18/12)-$O555),""),"")</f>
        <v/>
      </c>
      <c r="Q556" s="27">
        <f>IFERROR(IF(Q555+'[1]asv | data'!$F$21&gt;=$I$2,$I$2,+Q555+'[1]asv | data'!$F$21),"")</f>
        <v>22950</v>
      </c>
    </row>
    <row r="557" spans="2:17" ht="21" customHeight="1" x14ac:dyDescent="0.35">
      <c r="B557" s="36"/>
      <c r="C557" s="26">
        <f>IFERROR(IF($B557&lt;&gt;"",($C556+$E$2+$D557)*(1-'[1]asv | data'!$F$26/12),0),"")</f>
        <v>0</v>
      </c>
      <c r="D557" s="27">
        <f>IFERROR(IF($B557&lt;&gt;"",$C556*(1+'[1]asv | data'!$F$22/12)-$C556,0),"")</f>
        <v>0</v>
      </c>
      <c r="E557" s="27">
        <f>IFERROR(IF($B557&lt;&gt;"",($C556+$E$2+$D557)-($C556+$E$2+$D557)*(1-'[1]asv | data'!$F$26/12),0),"")</f>
        <v>0</v>
      </c>
      <c r="F557" s="26">
        <f>IFERROR(IF($B557&lt;&gt;"",($F556+$E$2+$G557)*(1-'[1]asv | data'!$F$26/12),0),"")</f>
        <v>0</v>
      </c>
      <c r="G557" s="27">
        <f>IFERROR(IF($B557&lt;&gt;"",$F556*(1+'[1]asv | data'!$B$30/12)-$F556,0),"")</f>
        <v>0</v>
      </c>
      <c r="H557" s="27">
        <f>IFERROR(IF($B557&lt;&gt;"",($F556+$E$2+$G557)-($F556+$E$2+$G557)*(1-'[1]asv | data'!$F$26/12),0),"")</f>
        <v>0</v>
      </c>
      <c r="I557" s="26">
        <f>IFERROR(IF($B557&lt;&gt;"",($I556+$E$2+$J557)*(1-'[1]asv | data'!$F$26/12),0),"")</f>
        <v>0</v>
      </c>
      <c r="J557" s="27">
        <f>IFERROR(IF($B557&lt;&gt;"",$I556*(1+'[1]asv | data'!$B$32/12)-$I556,0),"")</f>
        <v>0</v>
      </c>
      <c r="K557" s="27">
        <f>IFERROR(IF($B557&lt;&gt;"",($I556+$E$2+$J557)-($I556+$E$2+$J557)*(1-'[1]asv | data'!$F$26/12),0),"")</f>
        <v>0</v>
      </c>
      <c r="L557" s="26">
        <f>IFERROR(IF($B557&lt;&gt;"",($L556+$E$2+$M557)*(1-'[1]asv | data'!$F$26/12),0),"")</f>
        <v>0</v>
      </c>
      <c r="M557" s="27">
        <f>IFERROR(IF($B557&lt;&gt;"",$L556*(1+'[1]asv | data'!$B$34/12)-$L556,0),"")</f>
        <v>0</v>
      </c>
      <c r="N557" s="27">
        <f>IFERROR(IF($B557&lt;&gt;"",($L556+$E$2+$M557)-($L556+$E$2+$M557)*(1-'[1]asv | data'!$F$26/12),0),"")</f>
        <v>0</v>
      </c>
      <c r="O557" s="26" t="str">
        <f>IFERROR(IF(B557&lt;&gt;"",IF(Q556&gt;=$I$2,+O556+P557,+O556+'[1]asv | data'!$F$21+P557),""),"")</f>
        <v/>
      </c>
      <c r="P557" s="27" t="str">
        <f>IFERROR(IF($B557&lt;&gt;"",IF(Q557&gt;=$I$2,O556*(1+'[1]asv | simul'!$B$18/12)-O556,$O556*(1+'[1]asv | simul'!$B$18/12)-$O556),""),"")</f>
        <v/>
      </c>
      <c r="Q557" s="27">
        <f>IFERROR(IF(Q556+'[1]asv | data'!$F$21&gt;=$I$2,$I$2,+Q556+'[1]asv | data'!$F$21),"")</f>
        <v>22950</v>
      </c>
    </row>
    <row r="558" spans="2:17" ht="21" customHeight="1" x14ac:dyDescent="0.35">
      <c r="B558" s="36"/>
      <c r="C558" s="26">
        <f>IFERROR(IF($B558&lt;&gt;"",($C557+$E$2+$D558)*(1-'[1]asv | data'!$F$26/12),0),"")</f>
        <v>0</v>
      </c>
      <c r="D558" s="27">
        <f>IFERROR(IF($B558&lt;&gt;"",$C557*(1+'[1]asv | data'!$F$22/12)-$C557,0),"")</f>
        <v>0</v>
      </c>
      <c r="E558" s="27">
        <f>IFERROR(IF($B558&lt;&gt;"",($C557+$E$2+$D558)-($C557+$E$2+$D558)*(1-'[1]asv | data'!$F$26/12),0),"")</f>
        <v>0</v>
      </c>
      <c r="F558" s="26">
        <f>IFERROR(IF($B558&lt;&gt;"",($F557+$E$2+$G558)*(1-'[1]asv | data'!$F$26/12),0),"")</f>
        <v>0</v>
      </c>
      <c r="G558" s="27">
        <f>IFERROR(IF($B558&lt;&gt;"",$F557*(1+'[1]asv | data'!$B$30/12)-$F557,0),"")</f>
        <v>0</v>
      </c>
      <c r="H558" s="27">
        <f>IFERROR(IF($B558&lt;&gt;"",($F557+$E$2+$G558)-($F557+$E$2+$G558)*(1-'[1]asv | data'!$F$26/12),0),"")</f>
        <v>0</v>
      </c>
      <c r="I558" s="26">
        <f>IFERROR(IF($B558&lt;&gt;"",($I557+$E$2+$J558)*(1-'[1]asv | data'!$F$26/12),0),"")</f>
        <v>0</v>
      </c>
      <c r="J558" s="27">
        <f>IFERROR(IF($B558&lt;&gt;"",$I557*(1+'[1]asv | data'!$B$32/12)-$I557,0),"")</f>
        <v>0</v>
      </c>
      <c r="K558" s="27">
        <f>IFERROR(IF($B558&lt;&gt;"",($I557+$E$2+$J558)-($I557+$E$2+$J558)*(1-'[1]asv | data'!$F$26/12),0),"")</f>
        <v>0</v>
      </c>
      <c r="L558" s="26">
        <f>IFERROR(IF($B558&lt;&gt;"",($L557+$E$2+$M558)*(1-'[1]asv | data'!$F$26/12),0),"")</f>
        <v>0</v>
      </c>
      <c r="M558" s="27">
        <f>IFERROR(IF($B558&lt;&gt;"",$L557*(1+'[1]asv | data'!$B$34/12)-$L557,0),"")</f>
        <v>0</v>
      </c>
      <c r="N558" s="27">
        <f>IFERROR(IF($B558&lt;&gt;"",($L557+$E$2+$M558)-($L557+$E$2+$M558)*(1-'[1]asv | data'!$F$26/12),0),"")</f>
        <v>0</v>
      </c>
      <c r="O558" s="26" t="str">
        <f>IFERROR(IF(B558&lt;&gt;"",IF(Q557&gt;=$I$2,+O557+P558,+O557+'[1]asv | data'!$F$21+P558),""),"")</f>
        <v/>
      </c>
      <c r="P558" s="27" t="str">
        <f>IFERROR(IF($B558&lt;&gt;"",IF(Q558&gt;=$I$2,O557*(1+'[1]asv | simul'!$B$18/12)-O557,$O557*(1+'[1]asv | simul'!$B$18/12)-$O557),""),"")</f>
        <v/>
      </c>
      <c r="Q558" s="27">
        <f>IFERROR(IF(Q557+'[1]asv | data'!$F$21&gt;=$I$2,$I$2,+Q557+'[1]asv | data'!$F$21),"")</f>
        <v>22950</v>
      </c>
    </row>
    <row r="559" spans="2:17" ht="21" customHeight="1" x14ac:dyDescent="0.35">
      <c r="B559" s="36"/>
      <c r="C559" s="26">
        <f>IFERROR(IF($B559&lt;&gt;"",($C558+$E$2+$D559)*(1-'[1]asv | data'!$F$26/12),0),"")</f>
        <v>0</v>
      </c>
      <c r="D559" s="27">
        <f>IFERROR(IF($B559&lt;&gt;"",$C558*(1+'[1]asv | data'!$F$22/12)-$C558,0),"")</f>
        <v>0</v>
      </c>
      <c r="E559" s="27">
        <f>IFERROR(IF($B559&lt;&gt;"",($C558+$E$2+$D559)-($C558+$E$2+$D559)*(1-'[1]asv | data'!$F$26/12),0),"")</f>
        <v>0</v>
      </c>
      <c r="F559" s="26">
        <f>IFERROR(IF($B559&lt;&gt;"",($F558+$E$2+$G559)*(1-'[1]asv | data'!$F$26/12),0),"")</f>
        <v>0</v>
      </c>
      <c r="G559" s="27">
        <f>IFERROR(IF($B559&lt;&gt;"",$F558*(1+'[1]asv | data'!$B$30/12)-$F558,0),"")</f>
        <v>0</v>
      </c>
      <c r="H559" s="27">
        <f>IFERROR(IF($B559&lt;&gt;"",($F558+$E$2+$G559)-($F558+$E$2+$G559)*(1-'[1]asv | data'!$F$26/12),0),"")</f>
        <v>0</v>
      </c>
      <c r="I559" s="26">
        <f>IFERROR(IF($B559&lt;&gt;"",($I558+$E$2+$J559)*(1-'[1]asv | data'!$F$26/12),0),"")</f>
        <v>0</v>
      </c>
      <c r="J559" s="27">
        <f>IFERROR(IF($B559&lt;&gt;"",$I558*(1+'[1]asv | data'!$B$32/12)-$I558,0),"")</f>
        <v>0</v>
      </c>
      <c r="K559" s="27">
        <f>IFERROR(IF($B559&lt;&gt;"",($I558+$E$2+$J559)-($I558+$E$2+$J559)*(1-'[1]asv | data'!$F$26/12),0),"")</f>
        <v>0</v>
      </c>
      <c r="L559" s="26">
        <f>IFERROR(IF($B559&lt;&gt;"",($L558+$E$2+$M559)*(1-'[1]asv | data'!$F$26/12),0),"")</f>
        <v>0</v>
      </c>
      <c r="M559" s="27">
        <f>IFERROR(IF($B559&lt;&gt;"",$L558*(1+'[1]asv | data'!$B$34/12)-$L558,0),"")</f>
        <v>0</v>
      </c>
      <c r="N559" s="27">
        <f>IFERROR(IF($B559&lt;&gt;"",($L558+$E$2+$M559)-($L558+$E$2+$M559)*(1-'[1]asv | data'!$F$26/12),0),"")</f>
        <v>0</v>
      </c>
      <c r="O559" s="26" t="str">
        <f>IFERROR(IF(B559&lt;&gt;"",IF(Q558&gt;=$I$2,+O558+P559,+O558+'[1]asv | data'!$F$21+P559),""),"")</f>
        <v/>
      </c>
      <c r="P559" s="27" t="str">
        <f>IFERROR(IF($B559&lt;&gt;"",IF(Q559&gt;=$I$2,O558*(1+'[1]asv | simul'!$B$18/12)-O558,$O558*(1+'[1]asv | simul'!$B$18/12)-$O558),""),"")</f>
        <v/>
      </c>
      <c r="Q559" s="27">
        <f>IFERROR(IF(Q558+'[1]asv | data'!$F$21&gt;=$I$2,$I$2,+Q558+'[1]asv | data'!$F$21),"")</f>
        <v>22950</v>
      </c>
    </row>
    <row r="560" spans="2:17" ht="21" customHeight="1" x14ac:dyDescent="0.35">
      <c r="B560" s="36"/>
      <c r="C560" s="26">
        <f>IFERROR(IF($B560&lt;&gt;"",($C559+$E$2+$D560)*(1-'[1]asv | data'!$F$26/12),0),"")</f>
        <v>0</v>
      </c>
      <c r="D560" s="27">
        <f>IFERROR(IF($B560&lt;&gt;"",$C559*(1+'[1]asv | data'!$F$22/12)-$C559,0),"")</f>
        <v>0</v>
      </c>
      <c r="E560" s="27">
        <f>IFERROR(IF($B560&lt;&gt;"",($C559+$E$2+$D560)-($C559+$E$2+$D560)*(1-'[1]asv | data'!$F$26/12),0),"")</f>
        <v>0</v>
      </c>
      <c r="F560" s="26">
        <f>IFERROR(IF($B560&lt;&gt;"",($F559+$E$2+$G560)*(1-'[1]asv | data'!$F$26/12),0),"")</f>
        <v>0</v>
      </c>
      <c r="G560" s="27">
        <f>IFERROR(IF($B560&lt;&gt;"",$F559*(1+'[1]asv | data'!$B$30/12)-$F559,0),"")</f>
        <v>0</v>
      </c>
      <c r="H560" s="27">
        <f>IFERROR(IF($B560&lt;&gt;"",($F559+$E$2+$G560)-($F559+$E$2+$G560)*(1-'[1]asv | data'!$F$26/12),0),"")</f>
        <v>0</v>
      </c>
      <c r="I560" s="26">
        <f>IFERROR(IF($B560&lt;&gt;"",($I559+$E$2+$J560)*(1-'[1]asv | data'!$F$26/12),0),"")</f>
        <v>0</v>
      </c>
      <c r="J560" s="27">
        <f>IFERROR(IF($B560&lt;&gt;"",$I559*(1+'[1]asv | data'!$B$32/12)-$I559,0),"")</f>
        <v>0</v>
      </c>
      <c r="K560" s="27">
        <f>IFERROR(IF($B560&lt;&gt;"",($I559+$E$2+$J560)-($I559+$E$2+$J560)*(1-'[1]asv | data'!$F$26/12),0),"")</f>
        <v>0</v>
      </c>
      <c r="L560" s="26">
        <f>IFERROR(IF($B560&lt;&gt;"",($L559+$E$2+$M560)*(1-'[1]asv | data'!$F$26/12),0),"")</f>
        <v>0</v>
      </c>
      <c r="M560" s="27">
        <f>IFERROR(IF($B560&lt;&gt;"",$L559*(1+'[1]asv | data'!$B$34/12)-$L559,0),"")</f>
        <v>0</v>
      </c>
      <c r="N560" s="27">
        <f>IFERROR(IF($B560&lt;&gt;"",($L559+$E$2+$M560)-($L559+$E$2+$M560)*(1-'[1]asv | data'!$F$26/12),0),"")</f>
        <v>0</v>
      </c>
      <c r="O560" s="26" t="str">
        <f>IFERROR(IF(B560&lt;&gt;"",IF(Q559&gt;=$I$2,+O559+P560,+O559+'[1]asv | data'!$F$21+P560),""),"")</f>
        <v/>
      </c>
      <c r="P560" s="27" t="str">
        <f>IFERROR(IF($B560&lt;&gt;"",IF(Q560&gt;=$I$2,O559*(1+'[1]asv | simul'!$B$18/12)-O559,$O559*(1+'[1]asv | simul'!$B$18/12)-$O559),""),"")</f>
        <v/>
      </c>
      <c r="Q560" s="27">
        <f>IFERROR(IF(Q559+'[1]asv | data'!$F$21&gt;=$I$2,$I$2,+Q559+'[1]asv | data'!$F$21),"")</f>
        <v>22950</v>
      </c>
    </row>
    <row r="561" spans="2:17" ht="21" customHeight="1" x14ac:dyDescent="0.35">
      <c r="B561" s="36"/>
      <c r="C561" s="26">
        <f>IFERROR(IF($B561&lt;&gt;"",($C560+$E$2+$D561)*(1-'[1]asv | data'!$F$26/12),0),"")</f>
        <v>0</v>
      </c>
      <c r="D561" s="27">
        <f>IFERROR(IF($B561&lt;&gt;"",$C560*(1+'[1]asv | data'!$F$22/12)-$C560,0),"")</f>
        <v>0</v>
      </c>
      <c r="E561" s="27">
        <f>IFERROR(IF($B561&lt;&gt;"",($C560+$E$2+$D561)-($C560+$E$2+$D561)*(1-'[1]asv | data'!$F$26/12),0),"")</f>
        <v>0</v>
      </c>
      <c r="F561" s="26">
        <f>IFERROR(IF($B561&lt;&gt;"",($F560+$E$2+$G561)*(1-'[1]asv | data'!$F$26/12),0),"")</f>
        <v>0</v>
      </c>
      <c r="G561" s="27">
        <f>IFERROR(IF($B561&lt;&gt;"",$F560*(1+'[1]asv | data'!$B$30/12)-$F560,0),"")</f>
        <v>0</v>
      </c>
      <c r="H561" s="27">
        <f>IFERROR(IF($B561&lt;&gt;"",($F560+$E$2+$G561)-($F560+$E$2+$G561)*(1-'[1]asv | data'!$F$26/12),0),"")</f>
        <v>0</v>
      </c>
      <c r="I561" s="26">
        <f>IFERROR(IF($B561&lt;&gt;"",($I560+$E$2+$J561)*(1-'[1]asv | data'!$F$26/12),0),"")</f>
        <v>0</v>
      </c>
      <c r="J561" s="27">
        <f>IFERROR(IF($B561&lt;&gt;"",$I560*(1+'[1]asv | data'!$B$32/12)-$I560,0),"")</f>
        <v>0</v>
      </c>
      <c r="K561" s="27">
        <f>IFERROR(IF($B561&lt;&gt;"",($I560+$E$2+$J561)-($I560+$E$2+$J561)*(1-'[1]asv | data'!$F$26/12),0),"")</f>
        <v>0</v>
      </c>
      <c r="L561" s="26">
        <f>IFERROR(IF($B561&lt;&gt;"",($L560+$E$2+$M561)*(1-'[1]asv | data'!$F$26/12),0),"")</f>
        <v>0</v>
      </c>
      <c r="M561" s="27">
        <f>IFERROR(IF($B561&lt;&gt;"",$L560*(1+'[1]asv | data'!$B$34/12)-$L560,0),"")</f>
        <v>0</v>
      </c>
      <c r="N561" s="27">
        <f>IFERROR(IF($B561&lt;&gt;"",($L560+$E$2+$M561)-($L560+$E$2+$M561)*(1-'[1]asv | data'!$F$26/12),0),"")</f>
        <v>0</v>
      </c>
      <c r="O561" s="26" t="str">
        <f>IFERROR(IF(B561&lt;&gt;"",IF(Q560&gt;=$I$2,+O560+P561,+O560+'[1]asv | data'!$F$21+P561),""),"")</f>
        <v/>
      </c>
      <c r="P561" s="27" t="str">
        <f>IFERROR(IF($B561&lt;&gt;"",IF(Q561&gt;=$I$2,O560*(1+'[1]asv | simul'!$B$18/12)-O560,$O560*(1+'[1]asv | simul'!$B$18/12)-$O560),""),"")</f>
        <v/>
      </c>
      <c r="Q561" s="27">
        <f>IFERROR(IF(Q560+'[1]asv | data'!$F$21&gt;=$I$2,$I$2,+Q560+'[1]asv | data'!$F$21),"")</f>
        <v>22950</v>
      </c>
    </row>
    <row r="562" spans="2:17" ht="21" customHeight="1" x14ac:dyDescent="0.35">
      <c r="B562" s="36"/>
      <c r="C562" s="26">
        <f>IFERROR(IF($B562&lt;&gt;"",($C561+$E$2+$D562)*(1-'[1]asv | data'!$F$26/12),0),"")</f>
        <v>0</v>
      </c>
      <c r="D562" s="27">
        <f>IFERROR(IF($B562&lt;&gt;"",$C561*(1+'[1]asv | data'!$F$22/12)-$C561,0),"")</f>
        <v>0</v>
      </c>
      <c r="E562" s="27">
        <f>IFERROR(IF($B562&lt;&gt;"",($C561+$E$2+$D562)-($C561+$E$2+$D562)*(1-'[1]asv | data'!$F$26/12),0),"")</f>
        <v>0</v>
      </c>
      <c r="F562" s="26">
        <f>IFERROR(IF($B562&lt;&gt;"",($F561+$E$2+$G562)*(1-'[1]asv | data'!$F$26/12),0),"")</f>
        <v>0</v>
      </c>
      <c r="G562" s="27">
        <f>IFERROR(IF($B562&lt;&gt;"",$F561*(1+'[1]asv | data'!$B$30/12)-$F561,0),"")</f>
        <v>0</v>
      </c>
      <c r="H562" s="27">
        <f>IFERROR(IF($B562&lt;&gt;"",($F561+$E$2+$G562)-($F561+$E$2+$G562)*(1-'[1]asv | data'!$F$26/12),0),"")</f>
        <v>0</v>
      </c>
      <c r="I562" s="26">
        <f>IFERROR(IF($B562&lt;&gt;"",($I561+$E$2+$J562)*(1-'[1]asv | data'!$F$26/12),0),"")</f>
        <v>0</v>
      </c>
      <c r="J562" s="27">
        <f>IFERROR(IF($B562&lt;&gt;"",$I561*(1+'[1]asv | data'!$B$32/12)-$I561,0),"")</f>
        <v>0</v>
      </c>
      <c r="K562" s="27">
        <f>IFERROR(IF($B562&lt;&gt;"",($I561+$E$2+$J562)-($I561+$E$2+$J562)*(1-'[1]asv | data'!$F$26/12),0),"")</f>
        <v>0</v>
      </c>
      <c r="L562" s="26">
        <f>IFERROR(IF($B562&lt;&gt;"",($L561+$E$2+$M562)*(1-'[1]asv | data'!$F$26/12),0),"")</f>
        <v>0</v>
      </c>
      <c r="M562" s="27">
        <f>IFERROR(IF($B562&lt;&gt;"",$L561*(1+'[1]asv | data'!$B$34/12)-$L561,0),"")</f>
        <v>0</v>
      </c>
      <c r="N562" s="27">
        <f>IFERROR(IF($B562&lt;&gt;"",($L561+$E$2+$M562)-($L561+$E$2+$M562)*(1-'[1]asv | data'!$F$26/12),0),"")</f>
        <v>0</v>
      </c>
      <c r="O562" s="26" t="str">
        <f>IFERROR(IF(B562&lt;&gt;"",IF(Q561&gt;=$I$2,+O561+P562,+O561+'[1]asv | data'!$F$21+P562),""),"")</f>
        <v/>
      </c>
      <c r="P562" s="27" t="str">
        <f>IFERROR(IF($B562&lt;&gt;"",IF(Q562&gt;=$I$2,O561*(1+'[1]asv | simul'!$B$18/12)-O561,$O561*(1+'[1]asv | simul'!$B$18/12)-$O561),""),"")</f>
        <v/>
      </c>
      <c r="Q562" s="27">
        <f>IFERROR(IF(Q561+'[1]asv | data'!$F$21&gt;=$I$2,$I$2,+Q561+'[1]asv | data'!$F$21),"")</f>
        <v>22950</v>
      </c>
    </row>
    <row r="563" spans="2:17" ht="21" customHeight="1" x14ac:dyDescent="0.35">
      <c r="B563" s="36"/>
      <c r="C563" s="26">
        <f>IFERROR(IF($B563&lt;&gt;"",($C562+$E$2+$D563)*(1-'[1]asv | data'!$F$26/12),0),"")</f>
        <v>0</v>
      </c>
      <c r="D563" s="27">
        <f>IFERROR(IF($B563&lt;&gt;"",$C562*(1+'[1]asv | data'!$F$22/12)-$C562,0),"")</f>
        <v>0</v>
      </c>
      <c r="E563" s="27">
        <f>IFERROR(IF($B563&lt;&gt;"",($C562+$E$2+$D563)-($C562+$E$2+$D563)*(1-'[1]asv | data'!$F$26/12),0),"")</f>
        <v>0</v>
      </c>
      <c r="F563" s="26">
        <f>IFERROR(IF($B563&lt;&gt;"",($F562+$E$2+$G563)*(1-'[1]asv | data'!$F$26/12),0),"")</f>
        <v>0</v>
      </c>
      <c r="G563" s="27">
        <f>IFERROR(IF($B563&lt;&gt;"",$F562*(1+'[1]asv | data'!$B$30/12)-$F562,0),"")</f>
        <v>0</v>
      </c>
      <c r="H563" s="27">
        <f>IFERROR(IF($B563&lt;&gt;"",($F562+$E$2+$G563)-($F562+$E$2+$G563)*(1-'[1]asv | data'!$F$26/12),0),"")</f>
        <v>0</v>
      </c>
      <c r="I563" s="26">
        <f>IFERROR(IF($B563&lt;&gt;"",($I562+$E$2+$J563)*(1-'[1]asv | data'!$F$26/12),0),"")</f>
        <v>0</v>
      </c>
      <c r="J563" s="27">
        <f>IFERROR(IF($B563&lt;&gt;"",$I562*(1+'[1]asv | data'!$B$32/12)-$I562,0),"")</f>
        <v>0</v>
      </c>
      <c r="K563" s="27">
        <f>IFERROR(IF($B563&lt;&gt;"",($I562+$E$2+$J563)-($I562+$E$2+$J563)*(1-'[1]asv | data'!$F$26/12),0),"")</f>
        <v>0</v>
      </c>
      <c r="L563" s="26">
        <f>IFERROR(IF($B563&lt;&gt;"",($L562+$E$2+$M563)*(1-'[1]asv | data'!$F$26/12),0),"")</f>
        <v>0</v>
      </c>
      <c r="M563" s="27">
        <f>IFERROR(IF($B563&lt;&gt;"",$L562*(1+'[1]asv | data'!$B$34/12)-$L562,0),"")</f>
        <v>0</v>
      </c>
      <c r="N563" s="27">
        <f>IFERROR(IF($B563&lt;&gt;"",($L562+$E$2+$M563)-($L562+$E$2+$M563)*(1-'[1]asv | data'!$F$26/12),0),"")</f>
        <v>0</v>
      </c>
      <c r="O563" s="26" t="str">
        <f>IFERROR(IF(B563&lt;&gt;"",IF(Q562&gt;=$I$2,+O562+P563,+O562+'[1]asv | data'!$F$21+P563),""),"")</f>
        <v/>
      </c>
      <c r="P563" s="27" t="str">
        <f>IFERROR(IF($B563&lt;&gt;"",IF(Q563&gt;=$I$2,O562*(1+'[1]asv | simul'!$B$18/12)-O562,$O562*(1+'[1]asv | simul'!$B$18/12)-$O562),""),"")</f>
        <v/>
      </c>
      <c r="Q563" s="27">
        <f>IFERROR(IF(Q562+'[1]asv | data'!$F$21&gt;=$I$2,$I$2,+Q562+'[1]asv | data'!$F$21),"")</f>
        <v>22950</v>
      </c>
    </row>
    <row r="564" spans="2:17" ht="21" customHeight="1" x14ac:dyDescent="0.35">
      <c r="B564" s="36"/>
      <c r="C564" s="26">
        <f>IFERROR(IF($B564&lt;&gt;"",($C563+$E$2+$D564)*(1-'[1]asv | data'!$F$26/12),0),"")</f>
        <v>0</v>
      </c>
      <c r="D564" s="27">
        <f>IFERROR(IF($B564&lt;&gt;"",$C563*(1+'[1]asv | data'!$F$22/12)-$C563,0),"")</f>
        <v>0</v>
      </c>
      <c r="E564" s="27">
        <f>IFERROR(IF($B564&lt;&gt;"",($C563+$E$2+$D564)-($C563+$E$2+$D564)*(1-'[1]asv | data'!$F$26/12),0),"")</f>
        <v>0</v>
      </c>
      <c r="F564" s="26">
        <f>IFERROR(IF($B564&lt;&gt;"",($F563+$E$2+$G564)*(1-'[1]asv | data'!$F$26/12),0),"")</f>
        <v>0</v>
      </c>
      <c r="G564" s="27">
        <f>IFERROR(IF($B564&lt;&gt;"",$F563*(1+'[1]asv | data'!$B$30/12)-$F563,0),"")</f>
        <v>0</v>
      </c>
      <c r="H564" s="27">
        <f>IFERROR(IF($B564&lt;&gt;"",($F563+$E$2+$G564)-($F563+$E$2+$G564)*(1-'[1]asv | data'!$F$26/12),0),"")</f>
        <v>0</v>
      </c>
      <c r="I564" s="26">
        <f>IFERROR(IF($B564&lt;&gt;"",($I563+$E$2+$J564)*(1-'[1]asv | data'!$F$26/12),0),"")</f>
        <v>0</v>
      </c>
      <c r="J564" s="27">
        <f>IFERROR(IF($B564&lt;&gt;"",$I563*(1+'[1]asv | data'!$B$32/12)-$I563,0),"")</f>
        <v>0</v>
      </c>
      <c r="K564" s="27">
        <f>IFERROR(IF($B564&lt;&gt;"",($I563+$E$2+$J564)-($I563+$E$2+$J564)*(1-'[1]asv | data'!$F$26/12),0),"")</f>
        <v>0</v>
      </c>
      <c r="L564" s="26">
        <f>IFERROR(IF($B564&lt;&gt;"",($L563+$E$2+$M564)*(1-'[1]asv | data'!$F$26/12),0),"")</f>
        <v>0</v>
      </c>
      <c r="M564" s="27">
        <f>IFERROR(IF($B564&lt;&gt;"",$L563*(1+'[1]asv | data'!$B$34/12)-$L563,0),"")</f>
        <v>0</v>
      </c>
      <c r="N564" s="27">
        <f>IFERROR(IF($B564&lt;&gt;"",($L563+$E$2+$M564)-($L563+$E$2+$M564)*(1-'[1]asv | data'!$F$26/12),0),"")</f>
        <v>0</v>
      </c>
      <c r="O564" s="26" t="str">
        <f>IFERROR(IF(B564&lt;&gt;"",IF(Q563&gt;=$I$2,+O563+P564,+O563+'[1]asv | data'!$F$21+P564),""),"")</f>
        <v/>
      </c>
      <c r="P564" s="27" t="str">
        <f>IFERROR(IF($B564&lt;&gt;"",IF(Q564&gt;=$I$2,O563*(1+'[1]asv | simul'!$B$18/12)-O563,$O563*(1+'[1]asv | simul'!$B$18/12)-$O563),""),"")</f>
        <v/>
      </c>
      <c r="Q564" s="27">
        <f>IFERROR(IF(Q563+'[1]asv | data'!$F$21&gt;=$I$2,$I$2,+Q563+'[1]asv | data'!$F$21),"")</f>
        <v>22950</v>
      </c>
    </row>
    <row r="565" spans="2:17" ht="21" customHeight="1" x14ac:dyDescent="0.35">
      <c r="B565" s="36"/>
      <c r="C565" s="26">
        <f>IFERROR(IF($B565&lt;&gt;"",($C564+$E$2+$D565)*(1-'[1]asv | data'!$F$26/12),0),"")</f>
        <v>0</v>
      </c>
      <c r="D565" s="27">
        <f>IFERROR(IF($B565&lt;&gt;"",$C564*(1+'[1]asv | data'!$F$22/12)-$C564,0),"")</f>
        <v>0</v>
      </c>
      <c r="E565" s="27">
        <f>IFERROR(IF($B565&lt;&gt;"",($C564+$E$2+$D565)-($C564+$E$2+$D565)*(1-'[1]asv | data'!$F$26/12),0),"")</f>
        <v>0</v>
      </c>
      <c r="F565" s="26">
        <f>IFERROR(IF($B565&lt;&gt;"",($F564+$E$2+$G565)*(1-'[1]asv | data'!$F$26/12),0),"")</f>
        <v>0</v>
      </c>
      <c r="G565" s="27">
        <f>IFERROR(IF($B565&lt;&gt;"",$F564*(1+'[1]asv | data'!$B$30/12)-$F564,0),"")</f>
        <v>0</v>
      </c>
      <c r="H565" s="27">
        <f>IFERROR(IF($B565&lt;&gt;"",($F564+$E$2+$G565)-($F564+$E$2+$G565)*(1-'[1]asv | data'!$F$26/12),0),"")</f>
        <v>0</v>
      </c>
      <c r="I565" s="26">
        <f>IFERROR(IF($B565&lt;&gt;"",($I564+$E$2+$J565)*(1-'[1]asv | data'!$F$26/12),0),"")</f>
        <v>0</v>
      </c>
      <c r="J565" s="27">
        <f>IFERROR(IF($B565&lt;&gt;"",$I564*(1+'[1]asv | data'!$B$32/12)-$I564,0),"")</f>
        <v>0</v>
      </c>
      <c r="K565" s="27">
        <f>IFERROR(IF($B565&lt;&gt;"",($I564+$E$2+$J565)-($I564+$E$2+$J565)*(1-'[1]asv | data'!$F$26/12),0),"")</f>
        <v>0</v>
      </c>
      <c r="L565" s="26">
        <f>IFERROR(IF($B565&lt;&gt;"",($L564+$E$2+$M565)*(1-'[1]asv | data'!$F$26/12),0),"")</f>
        <v>0</v>
      </c>
      <c r="M565" s="27">
        <f>IFERROR(IF($B565&lt;&gt;"",$L564*(1+'[1]asv | data'!$B$34/12)-$L564,0),"")</f>
        <v>0</v>
      </c>
      <c r="N565" s="27">
        <f>IFERROR(IF($B565&lt;&gt;"",($L564+$E$2+$M565)-($L564+$E$2+$M565)*(1-'[1]asv | data'!$F$26/12),0),"")</f>
        <v>0</v>
      </c>
      <c r="O565" s="26" t="str">
        <f>IFERROR(IF(B565&lt;&gt;"",IF(Q564&gt;=$I$2,+O564+P565,+O564+'[1]asv | data'!$F$21+P565),""),"")</f>
        <v/>
      </c>
      <c r="P565" s="27" t="str">
        <f>IFERROR(IF($B565&lt;&gt;"",IF(Q565&gt;=$I$2,O564*(1+'[1]asv | simul'!$B$18/12)-O564,$O564*(1+'[1]asv | simul'!$B$18/12)-$O564),""),"")</f>
        <v/>
      </c>
      <c r="Q565" s="27">
        <f>IFERROR(IF(Q564+'[1]asv | data'!$F$21&gt;=$I$2,$I$2,+Q564+'[1]asv | data'!$F$21),"")</f>
        <v>22950</v>
      </c>
    </row>
    <row r="566" spans="2:17" ht="21" customHeight="1" x14ac:dyDescent="0.35">
      <c r="B566" s="36"/>
      <c r="C566" s="26">
        <f>IFERROR(IF($B566&lt;&gt;"",($C565+$E$2+$D566)*(1-'[1]asv | data'!$F$26/12),0),"")</f>
        <v>0</v>
      </c>
      <c r="D566" s="27">
        <f>IFERROR(IF($B566&lt;&gt;"",$C565*(1+'[1]asv | data'!$F$22/12)-$C565,0),"")</f>
        <v>0</v>
      </c>
      <c r="E566" s="27">
        <f>IFERROR(IF($B566&lt;&gt;"",($C565+$E$2+$D566)-($C565+$E$2+$D566)*(1-'[1]asv | data'!$F$26/12),0),"")</f>
        <v>0</v>
      </c>
      <c r="F566" s="26">
        <f>IFERROR(IF($B566&lt;&gt;"",($F565+$E$2+$G566)*(1-'[1]asv | data'!$F$26/12),0),"")</f>
        <v>0</v>
      </c>
      <c r="G566" s="27">
        <f>IFERROR(IF($B566&lt;&gt;"",$F565*(1+'[1]asv | data'!$B$30/12)-$F565,0),"")</f>
        <v>0</v>
      </c>
      <c r="H566" s="27">
        <f>IFERROR(IF($B566&lt;&gt;"",($F565+$E$2+$G566)-($F565+$E$2+$G566)*(1-'[1]asv | data'!$F$26/12),0),"")</f>
        <v>0</v>
      </c>
      <c r="I566" s="26">
        <f>IFERROR(IF($B566&lt;&gt;"",($I565+$E$2+$J566)*(1-'[1]asv | data'!$F$26/12),0),"")</f>
        <v>0</v>
      </c>
      <c r="J566" s="27">
        <f>IFERROR(IF($B566&lt;&gt;"",$I565*(1+'[1]asv | data'!$B$32/12)-$I565,0),"")</f>
        <v>0</v>
      </c>
      <c r="K566" s="27">
        <f>IFERROR(IF($B566&lt;&gt;"",($I565+$E$2+$J566)-($I565+$E$2+$J566)*(1-'[1]asv | data'!$F$26/12),0),"")</f>
        <v>0</v>
      </c>
      <c r="L566" s="26">
        <f>IFERROR(IF($B566&lt;&gt;"",($L565+$E$2+$M566)*(1-'[1]asv | data'!$F$26/12),0),"")</f>
        <v>0</v>
      </c>
      <c r="M566" s="27">
        <f>IFERROR(IF($B566&lt;&gt;"",$L565*(1+'[1]asv | data'!$B$34/12)-$L565,0),"")</f>
        <v>0</v>
      </c>
      <c r="N566" s="27">
        <f>IFERROR(IF($B566&lt;&gt;"",($L565+$E$2+$M566)-($L565+$E$2+$M566)*(1-'[1]asv | data'!$F$26/12),0),"")</f>
        <v>0</v>
      </c>
      <c r="O566" s="26" t="str">
        <f>IFERROR(IF(B566&lt;&gt;"",IF(Q565&gt;=$I$2,+O565+P566,+O565+'[1]asv | data'!$F$21+P566),""),"")</f>
        <v/>
      </c>
      <c r="P566" s="27" t="str">
        <f>IFERROR(IF($B566&lt;&gt;"",IF(Q566&gt;=$I$2,O565*(1+'[1]asv | simul'!$B$18/12)-O565,$O565*(1+'[1]asv | simul'!$B$18/12)-$O565),""),"")</f>
        <v/>
      </c>
      <c r="Q566" s="27">
        <f>IFERROR(IF(Q565+'[1]asv | data'!$F$21&gt;=$I$2,$I$2,+Q565+'[1]asv | data'!$F$21),"")</f>
        <v>22950</v>
      </c>
    </row>
    <row r="567" spans="2:17" ht="21" customHeight="1" x14ac:dyDescent="0.35">
      <c r="B567" s="36"/>
      <c r="C567" s="26">
        <f>IFERROR(IF($B567&lt;&gt;"",($C566+$E$2+$D567)*(1-'[1]asv | data'!$F$26/12),0),"")</f>
        <v>0</v>
      </c>
      <c r="D567" s="27">
        <f>IFERROR(IF($B567&lt;&gt;"",$C566*(1+'[1]asv | data'!$F$22/12)-$C566,0),"")</f>
        <v>0</v>
      </c>
      <c r="E567" s="27">
        <f>IFERROR(IF($B567&lt;&gt;"",($C566+$E$2+$D567)-($C566+$E$2+$D567)*(1-'[1]asv | data'!$F$26/12),0),"")</f>
        <v>0</v>
      </c>
      <c r="F567" s="26">
        <f>IFERROR(IF($B567&lt;&gt;"",($F566+$E$2+$G567)*(1-'[1]asv | data'!$F$26/12),0),"")</f>
        <v>0</v>
      </c>
      <c r="G567" s="27">
        <f>IFERROR(IF($B567&lt;&gt;"",$F566*(1+'[1]asv | data'!$B$30/12)-$F566,0),"")</f>
        <v>0</v>
      </c>
      <c r="H567" s="27">
        <f>IFERROR(IF($B567&lt;&gt;"",($F566+$E$2+$G567)-($F566+$E$2+$G567)*(1-'[1]asv | data'!$F$26/12),0),"")</f>
        <v>0</v>
      </c>
      <c r="I567" s="26">
        <f>IFERROR(IF($B567&lt;&gt;"",($I566+$E$2+$J567)*(1-'[1]asv | data'!$F$26/12),0),"")</f>
        <v>0</v>
      </c>
      <c r="J567" s="27">
        <f>IFERROR(IF($B567&lt;&gt;"",$I566*(1+'[1]asv | data'!$B$32/12)-$I566,0),"")</f>
        <v>0</v>
      </c>
      <c r="K567" s="27">
        <f>IFERROR(IF($B567&lt;&gt;"",($I566+$E$2+$J567)-($I566+$E$2+$J567)*(1-'[1]asv | data'!$F$26/12),0),"")</f>
        <v>0</v>
      </c>
      <c r="L567" s="26">
        <f>IFERROR(IF($B567&lt;&gt;"",($L566+$E$2+$M567)*(1-'[1]asv | data'!$F$26/12),0),"")</f>
        <v>0</v>
      </c>
      <c r="M567" s="27">
        <f>IFERROR(IF($B567&lt;&gt;"",$L566*(1+'[1]asv | data'!$B$34/12)-$L566,0),"")</f>
        <v>0</v>
      </c>
      <c r="N567" s="27">
        <f>IFERROR(IF($B567&lt;&gt;"",($L566+$E$2+$M567)-($L566+$E$2+$M567)*(1-'[1]asv | data'!$F$26/12),0),"")</f>
        <v>0</v>
      </c>
      <c r="O567" s="26" t="str">
        <f>IFERROR(IF(B567&lt;&gt;"",IF(Q566&gt;=$I$2,+O566+P567,+O566+'[1]asv | data'!$F$21+P567),""),"")</f>
        <v/>
      </c>
      <c r="P567" s="27" t="str">
        <f>IFERROR(IF($B567&lt;&gt;"",IF(Q567&gt;=$I$2,O566*(1+'[1]asv | simul'!$B$18/12)-O566,$O566*(1+'[1]asv | simul'!$B$18/12)-$O566),""),"")</f>
        <v/>
      </c>
      <c r="Q567" s="27">
        <f>IFERROR(IF(Q566+'[1]asv | data'!$F$21&gt;=$I$2,$I$2,+Q566+'[1]asv | data'!$F$21),"")</f>
        <v>22950</v>
      </c>
    </row>
    <row r="568" spans="2:17" ht="21" customHeight="1" x14ac:dyDescent="0.35">
      <c r="B568" s="36"/>
      <c r="C568" s="26">
        <f>IFERROR(IF($B568&lt;&gt;"",($C567+$E$2+$D568)*(1-'[1]asv | data'!$F$26/12),0),"")</f>
        <v>0</v>
      </c>
      <c r="D568" s="27">
        <f>IFERROR(IF($B568&lt;&gt;"",$C567*(1+'[1]asv | data'!$F$22/12)-$C567,0),"")</f>
        <v>0</v>
      </c>
      <c r="E568" s="27">
        <f>IFERROR(IF($B568&lt;&gt;"",($C567+$E$2+$D568)-($C567+$E$2+$D568)*(1-'[1]asv | data'!$F$26/12),0),"")</f>
        <v>0</v>
      </c>
      <c r="F568" s="26">
        <f>IFERROR(IF($B568&lt;&gt;"",($F567+$E$2+$G568)*(1-'[1]asv | data'!$F$26/12),0),"")</f>
        <v>0</v>
      </c>
      <c r="G568" s="27">
        <f>IFERROR(IF($B568&lt;&gt;"",$F567*(1+'[1]asv | data'!$B$30/12)-$F567,0),"")</f>
        <v>0</v>
      </c>
      <c r="H568" s="27">
        <f>IFERROR(IF($B568&lt;&gt;"",($F567+$E$2+$G568)-($F567+$E$2+$G568)*(1-'[1]asv | data'!$F$26/12),0),"")</f>
        <v>0</v>
      </c>
      <c r="I568" s="26">
        <f>IFERROR(IF($B568&lt;&gt;"",($I567+$E$2+$J568)*(1-'[1]asv | data'!$F$26/12),0),"")</f>
        <v>0</v>
      </c>
      <c r="J568" s="27">
        <f>IFERROR(IF($B568&lt;&gt;"",$I567*(1+'[1]asv | data'!$B$32/12)-$I567,0),"")</f>
        <v>0</v>
      </c>
      <c r="K568" s="27">
        <f>IFERROR(IF($B568&lt;&gt;"",($I567+$E$2+$J568)-($I567+$E$2+$J568)*(1-'[1]asv | data'!$F$26/12),0),"")</f>
        <v>0</v>
      </c>
      <c r="L568" s="26">
        <f>IFERROR(IF($B568&lt;&gt;"",($L567+$E$2+$M568)*(1-'[1]asv | data'!$F$26/12),0),"")</f>
        <v>0</v>
      </c>
      <c r="M568" s="27">
        <f>IFERROR(IF($B568&lt;&gt;"",$L567*(1+'[1]asv | data'!$B$34/12)-$L567,0),"")</f>
        <v>0</v>
      </c>
      <c r="N568" s="27">
        <f>IFERROR(IF($B568&lt;&gt;"",($L567+$E$2+$M568)-($L567+$E$2+$M568)*(1-'[1]asv | data'!$F$26/12),0),"")</f>
        <v>0</v>
      </c>
      <c r="O568" s="26" t="str">
        <f>IFERROR(IF(B568&lt;&gt;"",IF(Q567&gt;=$I$2,+O567+P568,+O567+'[1]asv | data'!$F$21+P568),""),"")</f>
        <v/>
      </c>
      <c r="P568" s="27" t="str">
        <f>IFERROR(IF($B568&lt;&gt;"",IF(Q568&gt;=$I$2,O567*(1+'[1]asv | simul'!$B$18/12)-O567,$O567*(1+'[1]asv | simul'!$B$18/12)-$O567),""),"")</f>
        <v/>
      </c>
      <c r="Q568" s="27">
        <f>IFERROR(IF(Q567+'[1]asv | data'!$F$21&gt;=$I$2,$I$2,+Q567+'[1]asv | data'!$F$21),"")</f>
        <v>22950</v>
      </c>
    </row>
    <row r="569" spans="2:17" ht="21" customHeight="1" x14ac:dyDescent="0.35">
      <c r="B569" s="36"/>
      <c r="C569" s="26">
        <f>IFERROR(IF($B569&lt;&gt;"",($C568+$E$2+$D569)*(1-'[1]asv | data'!$F$26/12),0),"")</f>
        <v>0</v>
      </c>
      <c r="D569" s="27">
        <f>IFERROR(IF($B569&lt;&gt;"",$C568*(1+'[1]asv | data'!$F$22/12)-$C568,0),"")</f>
        <v>0</v>
      </c>
      <c r="E569" s="27">
        <f>IFERROR(IF($B569&lt;&gt;"",($C568+$E$2+$D569)-($C568+$E$2+$D569)*(1-'[1]asv | data'!$F$26/12),0),"")</f>
        <v>0</v>
      </c>
      <c r="F569" s="26">
        <f>IFERROR(IF($B569&lt;&gt;"",($F568+$E$2+$G569)*(1-'[1]asv | data'!$F$26/12),0),"")</f>
        <v>0</v>
      </c>
      <c r="G569" s="27">
        <f>IFERROR(IF($B569&lt;&gt;"",$F568*(1+'[1]asv | data'!$B$30/12)-$F568,0),"")</f>
        <v>0</v>
      </c>
      <c r="H569" s="27">
        <f>IFERROR(IF($B569&lt;&gt;"",($F568+$E$2+$G569)-($F568+$E$2+$G569)*(1-'[1]asv | data'!$F$26/12),0),"")</f>
        <v>0</v>
      </c>
      <c r="I569" s="26">
        <f>IFERROR(IF($B569&lt;&gt;"",($I568+$E$2+$J569)*(1-'[1]asv | data'!$F$26/12),0),"")</f>
        <v>0</v>
      </c>
      <c r="J569" s="27">
        <f>IFERROR(IF($B569&lt;&gt;"",$I568*(1+'[1]asv | data'!$B$32/12)-$I568,0),"")</f>
        <v>0</v>
      </c>
      <c r="K569" s="27">
        <f>IFERROR(IF($B569&lt;&gt;"",($I568+$E$2+$J569)-($I568+$E$2+$J569)*(1-'[1]asv | data'!$F$26/12),0),"")</f>
        <v>0</v>
      </c>
      <c r="L569" s="26">
        <f>IFERROR(IF($B569&lt;&gt;"",($L568+$E$2+$M569)*(1-'[1]asv | data'!$F$26/12),0),"")</f>
        <v>0</v>
      </c>
      <c r="M569" s="27">
        <f>IFERROR(IF($B569&lt;&gt;"",$L568*(1+'[1]asv | data'!$B$34/12)-$L568,0),"")</f>
        <v>0</v>
      </c>
      <c r="N569" s="27">
        <f>IFERROR(IF($B569&lt;&gt;"",($L568+$E$2+$M569)-($L568+$E$2+$M569)*(1-'[1]asv | data'!$F$26/12),0),"")</f>
        <v>0</v>
      </c>
      <c r="O569" s="26" t="str">
        <f>IFERROR(IF(B569&lt;&gt;"",IF(Q568&gt;=$I$2,+O568+P569,+O568+'[1]asv | data'!$F$21+P569),""),"")</f>
        <v/>
      </c>
      <c r="P569" s="27" t="str">
        <f>IFERROR(IF($B569&lt;&gt;"",IF(Q569&gt;=$I$2,O568*(1+'[1]asv | simul'!$B$18/12)-O568,$O568*(1+'[1]asv | simul'!$B$18/12)-$O568),""),"")</f>
        <v/>
      </c>
      <c r="Q569" s="27">
        <f>IFERROR(IF(Q568+'[1]asv | data'!$F$21&gt;=$I$2,$I$2,+Q568+'[1]asv | data'!$F$21),"")</f>
        <v>22950</v>
      </c>
    </row>
    <row r="570" spans="2:17" ht="21" customHeight="1" x14ac:dyDescent="0.35">
      <c r="B570" s="36"/>
      <c r="C570" s="26">
        <f>IFERROR(IF($B570&lt;&gt;"",($C569+$E$2+$D570)*(1-'[1]asv | data'!$F$26/12),0),"")</f>
        <v>0</v>
      </c>
      <c r="D570" s="27">
        <f>IFERROR(IF($B570&lt;&gt;"",$C569*(1+'[1]asv | data'!$F$22/12)-$C569,0),"")</f>
        <v>0</v>
      </c>
      <c r="E570" s="27">
        <f>IFERROR(IF($B570&lt;&gt;"",($C569+$E$2+$D570)-($C569+$E$2+$D570)*(1-'[1]asv | data'!$F$26/12),0),"")</f>
        <v>0</v>
      </c>
      <c r="F570" s="26">
        <f>IFERROR(IF($B570&lt;&gt;"",($F569+$E$2+$G570)*(1-'[1]asv | data'!$F$26/12),0),"")</f>
        <v>0</v>
      </c>
      <c r="G570" s="27">
        <f>IFERROR(IF($B570&lt;&gt;"",$F569*(1+'[1]asv | data'!$B$30/12)-$F569,0),"")</f>
        <v>0</v>
      </c>
      <c r="H570" s="27">
        <f>IFERROR(IF($B570&lt;&gt;"",($F569+$E$2+$G570)-($F569+$E$2+$G570)*(1-'[1]asv | data'!$F$26/12),0),"")</f>
        <v>0</v>
      </c>
      <c r="I570" s="26">
        <f>IFERROR(IF($B570&lt;&gt;"",($I569+$E$2+$J570)*(1-'[1]asv | data'!$F$26/12),0),"")</f>
        <v>0</v>
      </c>
      <c r="J570" s="27">
        <f>IFERROR(IF($B570&lt;&gt;"",$I569*(1+'[1]asv | data'!$B$32/12)-$I569,0),"")</f>
        <v>0</v>
      </c>
      <c r="K570" s="27">
        <f>IFERROR(IF($B570&lt;&gt;"",($I569+$E$2+$J570)-($I569+$E$2+$J570)*(1-'[1]asv | data'!$F$26/12),0),"")</f>
        <v>0</v>
      </c>
      <c r="L570" s="26">
        <f>IFERROR(IF($B570&lt;&gt;"",($L569+$E$2+$M570)*(1-'[1]asv | data'!$F$26/12),0),"")</f>
        <v>0</v>
      </c>
      <c r="M570" s="27">
        <f>IFERROR(IF($B570&lt;&gt;"",$L569*(1+'[1]asv | data'!$B$34/12)-$L569,0),"")</f>
        <v>0</v>
      </c>
      <c r="N570" s="27">
        <f>IFERROR(IF($B570&lt;&gt;"",($L569+$E$2+$M570)-($L569+$E$2+$M570)*(1-'[1]asv | data'!$F$26/12),0),"")</f>
        <v>0</v>
      </c>
      <c r="O570" s="26" t="str">
        <f>IFERROR(IF(B570&lt;&gt;"",IF(Q569&gt;=$I$2,+O569+P570,+O569+'[1]asv | data'!$F$21+P570),""),"")</f>
        <v/>
      </c>
      <c r="P570" s="27" t="str">
        <f>IFERROR(IF($B570&lt;&gt;"",IF(Q570&gt;=$I$2,O569*(1+'[1]asv | simul'!$B$18/12)-O569,$O569*(1+'[1]asv | simul'!$B$18/12)-$O569),""),"")</f>
        <v/>
      </c>
      <c r="Q570" s="27">
        <f>IFERROR(IF(Q569+'[1]asv | data'!$F$21&gt;=$I$2,$I$2,+Q569+'[1]asv | data'!$F$21),"")</f>
        <v>22950</v>
      </c>
    </row>
    <row r="571" spans="2:17" ht="21" customHeight="1" x14ac:dyDescent="0.35">
      <c r="B571" s="36"/>
      <c r="C571" s="26">
        <f>IFERROR(IF($B571&lt;&gt;"",($C570+$E$2+$D571)*(1-'[1]asv | data'!$F$26/12),0),"")</f>
        <v>0</v>
      </c>
      <c r="D571" s="27">
        <f>IFERROR(IF($B571&lt;&gt;"",$C570*(1+'[1]asv | data'!$F$22/12)-$C570,0),"")</f>
        <v>0</v>
      </c>
      <c r="E571" s="27">
        <f>IFERROR(IF($B571&lt;&gt;"",($C570+$E$2+$D571)-($C570+$E$2+$D571)*(1-'[1]asv | data'!$F$26/12),0),"")</f>
        <v>0</v>
      </c>
      <c r="F571" s="26">
        <f>IFERROR(IF($B571&lt;&gt;"",($F570+$E$2+$G571)*(1-'[1]asv | data'!$F$26/12),0),"")</f>
        <v>0</v>
      </c>
      <c r="G571" s="27">
        <f>IFERROR(IF($B571&lt;&gt;"",$F570*(1+'[1]asv | data'!$B$30/12)-$F570,0),"")</f>
        <v>0</v>
      </c>
      <c r="H571" s="27">
        <f>IFERROR(IF($B571&lt;&gt;"",($F570+$E$2+$G571)-($F570+$E$2+$G571)*(1-'[1]asv | data'!$F$26/12),0),"")</f>
        <v>0</v>
      </c>
      <c r="I571" s="26">
        <f>IFERROR(IF($B571&lt;&gt;"",($I570+$E$2+$J571)*(1-'[1]asv | data'!$F$26/12),0),"")</f>
        <v>0</v>
      </c>
      <c r="J571" s="27">
        <f>IFERROR(IF($B571&lt;&gt;"",$I570*(1+'[1]asv | data'!$B$32/12)-$I570,0),"")</f>
        <v>0</v>
      </c>
      <c r="K571" s="27">
        <f>IFERROR(IF($B571&lt;&gt;"",($I570+$E$2+$J571)-($I570+$E$2+$J571)*(1-'[1]asv | data'!$F$26/12),0),"")</f>
        <v>0</v>
      </c>
      <c r="L571" s="26">
        <f>IFERROR(IF($B571&lt;&gt;"",($L570+$E$2+$M571)*(1-'[1]asv | data'!$F$26/12),0),"")</f>
        <v>0</v>
      </c>
      <c r="M571" s="27">
        <f>IFERROR(IF($B571&lt;&gt;"",$L570*(1+'[1]asv | data'!$B$34/12)-$L570,0),"")</f>
        <v>0</v>
      </c>
      <c r="N571" s="27">
        <f>IFERROR(IF($B571&lt;&gt;"",($L570+$E$2+$M571)-($L570+$E$2+$M571)*(1-'[1]asv | data'!$F$26/12),0),"")</f>
        <v>0</v>
      </c>
      <c r="O571" s="26" t="str">
        <f>IFERROR(IF(B571&lt;&gt;"",IF(Q570&gt;=$I$2,+O570+P571,+O570+'[1]asv | data'!$F$21+P571),""),"")</f>
        <v/>
      </c>
      <c r="P571" s="27" t="str">
        <f>IFERROR(IF($B571&lt;&gt;"",IF(Q571&gt;=$I$2,O570*(1+'[1]asv | simul'!$B$18/12)-O570,$O570*(1+'[1]asv | simul'!$B$18/12)-$O570),""),"")</f>
        <v/>
      </c>
      <c r="Q571" s="27">
        <f>IFERROR(IF(Q570+'[1]asv | data'!$F$21&gt;=$I$2,$I$2,+Q570+'[1]asv | data'!$F$21),"")</f>
        <v>22950</v>
      </c>
    </row>
    <row r="572" spans="2:17" ht="21" customHeight="1" x14ac:dyDescent="0.35">
      <c r="B572" s="36"/>
      <c r="C572" s="26">
        <f>IFERROR(IF($B572&lt;&gt;"",($C571+$E$2+$D572)*(1-'[1]asv | data'!$F$26/12),0),"")</f>
        <v>0</v>
      </c>
      <c r="D572" s="27">
        <f>IFERROR(IF($B572&lt;&gt;"",$C571*(1+'[1]asv | data'!$F$22/12)-$C571,0),"")</f>
        <v>0</v>
      </c>
      <c r="E572" s="27">
        <f>IFERROR(IF($B572&lt;&gt;"",($C571+$E$2+$D572)-($C571+$E$2+$D572)*(1-'[1]asv | data'!$F$26/12),0),"")</f>
        <v>0</v>
      </c>
      <c r="F572" s="26">
        <f>IFERROR(IF($B572&lt;&gt;"",($F571+$E$2+$G572)*(1-'[1]asv | data'!$F$26/12),0),"")</f>
        <v>0</v>
      </c>
      <c r="G572" s="27">
        <f>IFERROR(IF($B572&lt;&gt;"",$F571*(1+'[1]asv | data'!$B$30/12)-$F571,0),"")</f>
        <v>0</v>
      </c>
      <c r="H572" s="27">
        <f>IFERROR(IF($B572&lt;&gt;"",($F571+$E$2+$G572)-($F571+$E$2+$G572)*(1-'[1]asv | data'!$F$26/12),0),"")</f>
        <v>0</v>
      </c>
      <c r="I572" s="26">
        <f>IFERROR(IF($B572&lt;&gt;"",($I571+$E$2+$J572)*(1-'[1]asv | data'!$F$26/12),0),"")</f>
        <v>0</v>
      </c>
      <c r="J572" s="27">
        <f>IFERROR(IF($B572&lt;&gt;"",$I571*(1+'[1]asv | data'!$B$32/12)-$I571,0),"")</f>
        <v>0</v>
      </c>
      <c r="K572" s="27">
        <f>IFERROR(IF($B572&lt;&gt;"",($I571+$E$2+$J572)-($I571+$E$2+$J572)*(1-'[1]asv | data'!$F$26/12),0),"")</f>
        <v>0</v>
      </c>
      <c r="L572" s="26">
        <f>IFERROR(IF($B572&lt;&gt;"",($L571+$E$2+$M572)*(1-'[1]asv | data'!$F$26/12),0),"")</f>
        <v>0</v>
      </c>
      <c r="M572" s="27">
        <f>IFERROR(IF($B572&lt;&gt;"",$L571*(1+'[1]asv | data'!$B$34/12)-$L571,0),"")</f>
        <v>0</v>
      </c>
      <c r="N572" s="27">
        <f>IFERROR(IF($B572&lt;&gt;"",($L571+$E$2+$M572)-($L571+$E$2+$M572)*(1-'[1]asv | data'!$F$26/12),0),"")</f>
        <v>0</v>
      </c>
      <c r="O572" s="26" t="str">
        <f>IFERROR(IF(B572&lt;&gt;"",IF(Q571&gt;=$I$2,+O571+P572,+O571+'[1]asv | data'!$F$21+P572),""),"")</f>
        <v/>
      </c>
      <c r="P572" s="27" t="str">
        <f>IFERROR(IF($B572&lt;&gt;"",IF(Q572&gt;=$I$2,O571*(1+'[1]asv | simul'!$B$18/12)-O571,$O571*(1+'[1]asv | simul'!$B$18/12)-$O571),""),"")</f>
        <v/>
      </c>
      <c r="Q572" s="27">
        <f>IFERROR(IF(Q571+'[1]asv | data'!$F$21&gt;=$I$2,$I$2,+Q571+'[1]asv | data'!$F$21),"")</f>
        <v>22950</v>
      </c>
    </row>
    <row r="573" spans="2:17" ht="21" customHeight="1" x14ac:dyDescent="0.35">
      <c r="B573" s="36"/>
      <c r="C573" s="26">
        <f>IFERROR(IF($B573&lt;&gt;"",($C572+$E$2+$D573)*(1-'[1]asv | data'!$F$26/12),0),"")</f>
        <v>0</v>
      </c>
      <c r="D573" s="27">
        <f>IFERROR(IF($B573&lt;&gt;"",$C572*(1+'[1]asv | data'!$F$22/12)-$C572,0),"")</f>
        <v>0</v>
      </c>
      <c r="E573" s="27">
        <f>IFERROR(IF($B573&lt;&gt;"",($C572+$E$2+$D573)-($C572+$E$2+$D573)*(1-'[1]asv | data'!$F$26/12),0),"")</f>
        <v>0</v>
      </c>
      <c r="F573" s="26">
        <f>IFERROR(IF($B573&lt;&gt;"",($F572+$E$2+$G573)*(1-'[1]asv | data'!$F$26/12),0),"")</f>
        <v>0</v>
      </c>
      <c r="G573" s="27">
        <f>IFERROR(IF($B573&lt;&gt;"",$F572*(1+'[1]asv | data'!$B$30/12)-$F572,0),"")</f>
        <v>0</v>
      </c>
      <c r="H573" s="27">
        <f>IFERROR(IF($B573&lt;&gt;"",($F572+$E$2+$G573)-($F572+$E$2+$G573)*(1-'[1]asv | data'!$F$26/12),0),"")</f>
        <v>0</v>
      </c>
      <c r="I573" s="26">
        <f>IFERROR(IF($B573&lt;&gt;"",($I572+$E$2+$J573)*(1-'[1]asv | data'!$F$26/12),0),"")</f>
        <v>0</v>
      </c>
      <c r="J573" s="27">
        <f>IFERROR(IF($B573&lt;&gt;"",$I572*(1+'[1]asv | data'!$B$32/12)-$I572,0),"")</f>
        <v>0</v>
      </c>
      <c r="K573" s="27">
        <f>IFERROR(IF($B573&lt;&gt;"",($I572+$E$2+$J573)-($I572+$E$2+$J573)*(1-'[1]asv | data'!$F$26/12),0),"")</f>
        <v>0</v>
      </c>
      <c r="L573" s="26">
        <f>IFERROR(IF($B573&lt;&gt;"",($L572+$E$2+$M573)*(1-'[1]asv | data'!$F$26/12),0),"")</f>
        <v>0</v>
      </c>
      <c r="M573" s="27">
        <f>IFERROR(IF($B573&lt;&gt;"",$L572*(1+'[1]asv | data'!$B$34/12)-$L572,0),"")</f>
        <v>0</v>
      </c>
      <c r="N573" s="27">
        <f>IFERROR(IF($B573&lt;&gt;"",($L572+$E$2+$M573)-($L572+$E$2+$M573)*(1-'[1]asv | data'!$F$26/12),0),"")</f>
        <v>0</v>
      </c>
      <c r="O573" s="26" t="str">
        <f>IFERROR(IF(B573&lt;&gt;"",IF(Q572&gt;=$I$2,+O572+P573,+O572+'[1]asv | data'!$F$21+P573),""),"")</f>
        <v/>
      </c>
      <c r="P573" s="27" t="str">
        <f>IFERROR(IF($B573&lt;&gt;"",IF(Q573&gt;=$I$2,O572*(1+'[1]asv | simul'!$B$18/12)-O572,$O572*(1+'[1]asv | simul'!$B$18/12)-$O572),""),"")</f>
        <v/>
      </c>
      <c r="Q573" s="27">
        <f>IFERROR(IF(Q572+'[1]asv | data'!$F$21&gt;=$I$2,$I$2,+Q572+'[1]asv | data'!$F$21),"")</f>
        <v>22950</v>
      </c>
    </row>
    <row r="574" spans="2:17" ht="21" customHeight="1" x14ac:dyDescent="0.35">
      <c r="B574" s="36"/>
      <c r="C574" s="26">
        <f>IFERROR(IF($B574&lt;&gt;"",($C573+$E$2+$D574)*(1-'[1]asv | data'!$F$26/12),0),"")</f>
        <v>0</v>
      </c>
      <c r="D574" s="27">
        <f>IFERROR(IF($B574&lt;&gt;"",$C573*(1+'[1]asv | data'!$F$22/12)-$C573,0),"")</f>
        <v>0</v>
      </c>
      <c r="E574" s="27">
        <f>IFERROR(IF($B574&lt;&gt;"",($C573+$E$2+$D574)-($C573+$E$2+$D574)*(1-'[1]asv | data'!$F$26/12),0),"")</f>
        <v>0</v>
      </c>
      <c r="F574" s="26">
        <f>IFERROR(IF($B574&lt;&gt;"",($F573+$E$2+$G574)*(1-'[1]asv | data'!$F$26/12),0),"")</f>
        <v>0</v>
      </c>
      <c r="G574" s="27">
        <f>IFERROR(IF($B574&lt;&gt;"",$F573*(1+'[1]asv | data'!$B$30/12)-$F573,0),"")</f>
        <v>0</v>
      </c>
      <c r="H574" s="27">
        <f>IFERROR(IF($B574&lt;&gt;"",($F573+$E$2+$G574)-($F573+$E$2+$G574)*(1-'[1]asv | data'!$F$26/12),0),"")</f>
        <v>0</v>
      </c>
      <c r="I574" s="26">
        <f>IFERROR(IF($B574&lt;&gt;"",($I573+$E$2+$J574)*(1-'[1]asv | data'!$F$26/12),0),"")</f>
        <v>0</v>
      </c>
      <c r="J574" s="27">
        <f>IFERROR(IF($B574&lt;&gt;"",$I573*(1+'[1]asv | data'!$B$32/12)-$I573,0),"")</f>
        <v>0</v>
      </c>
      <c r="K574" s="27">
        <f>IFERROR(IF($B574&lt;&gt;"",($I573+$E$2+$J574)-($I573+$E$2+$J574)*(1-'[1]asv | data'!$F$26/12),0),"")</f>
        <v>0</v>
      </c>
      <c r="L574" s="26">
        <f>IFERROR(IF($B574&lt;&gt;"",($L573+$E$2+$M574)*(1-'[1]asv | data'!$F$26/12),0),"")</f>
        <v>0</v>
      </c>
      <c r="M574" s="27">
        <f>IFERROR(IF($B574&lt;&gt;"",$L573*(1+'[1]asv | data'!$B$34/12)-$L573,0),"")</f>
        <v>0</v>
      </c>
      <c r="N574" s="27">
        <f>IFERROR(IF($B574&lt;&gt;"",($L573+$E$2+$M574)-($L573+$E$2+$M574)*(1-'[1]asv | data'!$F$26/12),0),"")</f>
        <v>0</v>
      </c>
      <c r="O574" s="26" t="str">
        <f>IFERROR(IF(B574&lt;&gt;"",IF(Q573&gt;=$I$2,+O573+P574,+O573+'[1]asv | data'!$F$21+P574),""),"")</f>
        <v/>
      </c>
      <c r="P574" s="27" t="str">
        <f>IFERROR(IF($B574&lt;&gt;"",IF(Q574&gt;=$I$2,O573*(1+'[1]asv | simul'!$B$18/12)-O573,$O573*(1+'[1]asv | simul'!$B$18/12)-$O573),""),"")</f>
        <v/>
      </c>
      <c r="Q574" s="27">
        <f>IFERROR(IF(Q573+'[1]asv | data'!$F$21&gt;=$I$2,$I$2,+Q573+'[1]asv | data'!$F$21),"")</f>
        <v>22950</v>
      </c>
    </row>
    <row r="575" spans="2:17" ht="21" customHeight="1" x14ac:dyDescent="0.35">
      <c r="B575" s="36"/>
      <c r="C575" s="26">
        <f>IFERROR(IF($B575&lt;&gt;"",($C574+$E$2+$D575)*(1-'[1]asv | data'!$F$26/12),0),"")</f>
        <v>0</v>
      </c>
      <c r="D575" s="27">
        <f>IFERROR(IF($B575&lt;&gt;"",$C574*(1+'[1]asv | data'!$F$22/12)-$C574,0),"")</f>
        <v>0</v>
      </c>
      <c r="E575" s="27">
        <f>IFERROR(IF($B575&lt;&gt;"",($C574+$E$2+$D575)-($C574+$E$2+$D575)*(1-'[1]asv | data'!$F$26/12),0),"")</f>
        <v>0</v>
      </c>
      <c r="F575" s="26">
        <f>IFERROR(IF($B575&lt;&gt;"",($F574+$E$2+$G575)*(1-'[1]asv | data'!$F$26/12),0),"")</f>
        <v>0</v>
      </c>
      <c r="G575" s="27">
        <f>IFERROR(IF($B575&lt;&gt;"",$F574*(1+'[1]asv | data'!$B$30/12)-$F574,0),"")</f>
        <v>0</v>
      </c>
      <c r="H575" s="27">
        <f>IFERROR(IF($B575&lt;&gt;"",($F574+$E$2+$G575)-($F574+$E$2+$G575)*(1-'[1]asv | data'!$F$26/12),0),"")</f>
        <v>0</v>
      </c>
      <c r="I575" s="26">
        <f>IFERROR(IF($B575&lt;&gt;"",($I574+$E$2+$J575)*(1-'[1]asv | data'!$F$26/12),0),"")</f>
        <v>0</v>
      </c>
      <c r="J575" s="27">
        <f>IFERROR(IF($B575&lt;&gt;"",$I574*(1+'[1]asv | data'!$B$32/12)-$I574,0),"")</f>
        <v>0</v>
      </c>
      <c r="K575" s="27">
        <f>IFERROR(IF($B575&lt;&gt;"",($I574+$E$2+$J575)-($I574+$E$2+$J575)*(1-'[1]asv | data'!$F$26/12),0),"")</f>
        <v>0</v>
      </c>
      <c r="L575" s="26">
        <f>IFERROR(IF($B575&lt;&gt;"",($L574+$E$2+$M575)*(1-'[1]asv | data'!$F$26/12),0),"")</f>
        <v>0</v>
      </c>
      <c r="M575" s="27">
        <f>IFERROR(IF($B575&lt;&gt;"",$L574*(1+'[1]asv | data'!$B$34/12)-$L574,0),"")</f>
        <v>0</v>
      </c>
      <c r="N575" s="27">
        <f>IFERROR(IF($B575&lt;&gt;"",($L574+$E$2+$M575)-($L574+$E$2+$M575)*(1-'[1]asv | data'!$F$26/12),0),"")</f>
        <v>0</v>
      </c>
      <c r="O575" s="26" t="str">
        <f>IFERROR(IF(B575&lt;&gt;"",IF(Q574&gt;=$I$2,+O574+P575,+O574+'[1]asv | data'!$F$21+P575),""),"")</f>
        <v/>
      </c>
      <c r="P575" s="27" t="str">
        <f>IFERROR(IF($B575&lt;&gt;"",IF(Q575&gt;=$I$2,O574*(1+'[1]asv | simul'!$B$18/12)-O574,$O574*(1+'[1]asv | simul'!$B$18/12)-$O574),""),"")</f>
        <v/>
      </c>
      <c r="Q575" s="27">
        <f>IFERROR(IF(Q574+'[1]asv | data'!$F$21&gt;=$I$2,$I$2,+Q574+'[1]asv | data'!$F$21),"")</f>
        <v>22950</v>
      </c>
    </row>
    <row r="576" spans="2:17" ht="21" customHeight="1" x14ac:dyDescent="0.35">
      <c r="B576" s="36"/>
      <c r="C576" s="26">
        <f>IFERROR(IF($B576&lt;&gt;"",($C575+$E$2+$D576)*(1-'[1]asv | data'!$F$26/12),0),"")</f>
        <v>0</v>
      </c>
      <c r="D576" s="27">
        <f>IFERROR(IF($B576&lt;&gt;"",$C575*(1+'[1]asv | data'!$F$22/12)-$C575,0),"")</f>
        <v>0</v>
      </c>
      <c r="E576" s="27">
        <f>IFERROR(IF($B576&lt;&gt;"",($C575+$E$2+$D576)-($C575+$E$2+$D576)*(1-'[1]asv | data'!$F$26/12),0),"")</f>
        <v>0</v>
      </c>
      <c r="F576" s="26">
        <f>IFERROR(IF($B576&lt;&gt;"",($F575+$E$2+$G576)*(1-'[1]asv | data'!$F$26/12),0),"")</f>
        <v>0</v>
      </c>
      <c r="G576" s="27">
        <f>IFERROR(IF($B576&lt;&gt;"",$F575*(1+'[1]asv | data'!$B$30/12)-$F575,0),"")</f>
        <v>0</v>
      </c>
      <c r="H576" s="27">
        <f>IFERROR(IF($B576&lt;&gt;"",($F575+$E$2+$G576)-($F575+$E$2+$G576)*(1-'[1]asv | data'!$F$26/12),0),"")</f>
        <v>0</v>
      </c>
      <c r="I576" s="26">
        <f>IFERROR(IF($B576&lt;&gt;"",($I575+$E$2+$J576)*(1-'[1]asv | data'!$F$26/12),0),"")</f>
        <v>0</v>
      </c>
      <c r="J576" s="27">
        <f>IFERROR(IF($B576&lt;&gt;"",$I575*(1+'[1]asv | data'!$B$32/12)-$I575,0),"")</f>
        <v>0</v>
      </c>
      <c r="K576" s="27">
        <f>IFERROR(IF($B576&lt;&gt;"",($I575+$E$2+$J576)-($I575+$E$2+$J576)*(1-'[1]asv | data'!$F$26/12),0),"")</f>
        <v>0</v>
      </c>
      <c r="L576" s="26">
        <f>IFERROR(IF($B576&lt;&gt;"",($L575+$E$2+$M576)*(1-'[1]asv | data'!$F$26/12),0),"")</f>
        <v>0</v>
      </c>
      <c r="M576" s="27">
        <f>IFERROR(IF($B576&lt;&gt;"",$L575*(1+'[1]asv | data'!$B$34/12)-$L575,0),"")</f>
        <v>0</v>
      </c>
      <c r="N576" s="27">
        <f>IFERROR(IF($B576&lt;&gt;"",($L575+$E$2+$M576)-($L575+$E$2+$M576)*(1-'[1]asv | data'!$F$26/12),0),"")</f>
        <v>0</v>
      </c>
      <c r="O576" s="26" t="str">
        <f>IFERROR(IF(B576&lt;&gt;"",IF(Q575&gt;=$I$2,+O575+P576,+O575+'[1]asv | data'!$F$21+P576),""),"")</f>
        <v/>
      </c>
      <c r="P576" s="27" t="str">
        <f>IFERROR(IF($B576&lt;&gt;"",IF(Q576&gt;=$I$2,O575*(1+'[1]asv | simul'!$B$18/12)-O575,$O575*(1+'[1]asv | simul'!$B$18/12)-$O575),""),"")</f>
        <v/>
      </c>
      <c r="Q576" s="27">
        <f>IFERROR(IF(Q575+'[1]asv | data'!$F$21&gt;=$I$2,$I$2,+Q575+'[1]asv | data'!$F$21),"")</f>
        <v>22950</v>
      </c>
    </row>
    <row r="577" spans="2:17" ht="21" customHeight="1" x14ac:dyDescent="0.35">
      <c r="B577" s="36"/>
      <c r="C577" s="26">
        <f>IFERROR(IF($B577&lt;&gt;"",($C576+$E$2+$D577)*(1-'[1]asv | data'!$F$26/12),0),"")</f>
        <v>0</v>
      </c>
      <c r="D577" s="27">
        <f>IFERROR(IF($B577&lt;&gt;"",$C576*(1+'[1]asv | data'!$F$22/12)-$C576,0),"")</f>
        <v>0</v>
      </c>
      <c r="E577" s="27">
        <f>IFERROR(IF($B577&lt;&gt;"",($C576+$E$2+$D577)-($C576+$E$2+$D577)*(1-'[1]asv | data'!$F$26/12),0),"")</f>
        <v>0</v>
      </c>
      <c r="F577" s="26">
        <f>IFERROR(IF($B577&lt;&gt;"",($F576+$E$2+$G577)*(1-'[1]asv | data'!$F$26/12),0),"")</f>
        <v>0</v>
      </c>
      <c r="G577" s="27">
        <f>IFERROR(IF($B577&lt;&gt;"",$F576*(1+'[1]asv | data'!$B$30/12)-$F576,0),"")</f>
        <v>0</v>
      </c>
      <c r="H577" s="27">
        <f>IFERROR(IF($B577&lt;&gt;"",($F576+$E$2+$G577)-($F576+$E$2+$G577)*(1-'[1]asv | data'!$F$26/12),0),"")</f>
        <v>0</v>
      </c>
      <c r="I577" s="26">
        <f>IFERROR(IF($B577&lt;&gt;"",($I576+$E$2+$J577)*(1-'[1]asv | data'!$F$26/12),0),"")</f>
        <v>0</v>
      </c>
      <c r="J577" s="27">
        <f>IFERROR(IF($B577&lt;&gt;"",$I576*(1+'[1]asv | data'!$B$32/12)-$I576,0),"")</f>
        <v>0</v>
      </c>
      <c r="K577" s="27">
        <f>IFERROR(IF($B577&lt;&gt;"",($I576+$E$2+$J577)-($I576+$E$2+$J577)*(1-'[1]asv | data'!$F$26/12),0),"")</f>
        <v>0</v>
      </c>
      <c r="L577" s="26">
        <f>IFERROR(IF($B577&lt;&gt;"",($L576+$E$2+$M577)*(1-'[1]asv | data'!$F$26/12),0),"")</f>
        <v>0</v>
      </c>
      <c r="M577" s="27">
        <f>IFERROR(IF($B577&lt;&gt;"",$L576*(1+'[1]asv | data'!$B$34/12)-$L576,0),"")</f>
        <v>0</v>
      </c>
      <c r="N577" s="27">
        <f>IFERROR(IF($B577&lt;&gt;"",($L576+$E$2+$M577)-($L576+$E$2+$M577)*(1-'[1]asv | data'!$F$26/12),0),"")</f>
        <v>0</v>
      </c>
      <c r="O577" s="26" t="str">
        <f>IFERROR(IF(B577&lt;&gt;"",IF(Q576&gt;=$I$2,+O576+P577,+O576+'[1]asv | data'!$F$21+P577),""),"")</f>
        <v/>
      </c>
      <c r="P577" s="27" t="str">
        <f>IFERROR(IF($B577&lt;&gt;"",IF(Q577&gt;=$I$2,O576*(1+'[1]asv | simul'!$B$18/12)-O576,$O576*(1+'[1]asv | simul'!$B$18/12)-$O576),""),"")</f>
        <v/>
      </c>
      <c r="Q577" s="27">
        <f>IFERROR(IF(Q576+'[1]asv | data'!$F$21&gt;=$I$2,$I$2,+Q576+'[1]asv | data'!$F$21),"")</f>
        <v>22950</v>
      </c>
    </row>
    <row r="578" spans="2:17" ht="21" customHeight="1" x14ac:dyDescent="0.35">
      <c r="B578" s="36"/>
      <c r="C578" s="26">
        <f>IFERROR(IF($B578&lt;&gt;"",($C577+$E$2+$D578)*(1-'[1]asv | data'!$F$26/12),0),"")</f>
        <v>0</v>
      </c>
      <c r="D578" s="27">
        <f>IFERROR(IF($B578&lt;&gt;"",$C577*(1+'[1]asv | data'!$F$22/12)-$C577,0),"")</f>
        <v>0</v>
      </c>
      <c r="E578" s="27">
        <f>IFERROR(IF($B578&lt;&gt;"",($C577+$E$2+$D578)-($C577+$E$2+$D578)*(1-'[1]asv | data'!$F$26/12),0),"")</f>
        <v>0</v>
      </c>
      <c r="F578" s="26">
        <f>IFERROR(IF($B578&lt;&gt;"",($F577+$E$2+$G578)*(1-'[1]asv | data'!$F$26/12),0),"")</f>
        <v>0</v>
      </c>
      <c r="G578" s="27">
        <f>IFERROR(IF($B578&lt;&gt;"",$F577*(1+'[1]asv | data'!$B$30/12)-$F577,0),"")</f>
        <v>0</v>
      </c>
      <c r="H578" s="27">
        <f>IFERROR(IF($B578&lt;&gt;"",($F577+$E$2+$G578)-($F577+$E$2+$G578)*(1-'[1]asv | data'!$F$26/12),0),"")</f>
        <v>0</v>
      </c>
      <c r="I578" s="26">
        <f>IFERROR(IF($B578&lt;&gt;"",($I577+$E$2+$J578)*(1-'[1]asv | data'!$F$26/12),0),"")</f>
        <v>0</v>
      </c>
      <c r="J578" s="27">
        <f>IFERROR(IF($B578&lt;&gt;"",$I577*(1+'[1]asv | data'!$B$32/12)-$I577,0),"")</f>
        <v>0</v>
      </c>
      <c r="K578" s="27">
        <f>IFERROR(IF($B578&lt;&gt;"",($I577+$E$2+$J578)-($I577+$E$2+$J578)*(1-'[1]asv | data'!$F$26/12),0),"")</f>
        <v>0</v>
      </c>
      <c r="L578" s="26">
        <f>IFERROR(IF($B578&lt;&gt;"",($L577+$E$2+$M578)*(1-'[1]asv | data'!$F$26/12),0),"")</f>
        <v>0</v>
      </c>
      <c r="M578" s="27">
        <f>IFERROR(IF($B578&lt;&gt;"",$L577*(1+'[1]asv | data'!$B$34/12)-$L577,0),"")</f>
        <v>0</v>
      </c>
      <c r="N578" s="27">
        <f>IFERROR(IF($B578&lt;&gt;"",($L577+$E$2+$M578)-($L577+$E$2+$M578)*(1-'[1]asv | data'!$F$26/12),0),"")</f>
        <v>0</v>
      </c>
      <c r="O578" s="26" t="str">
        <f>IFERROR(IF(B578&lt;&gt;"",IF(Q577&gt;=$I$2,+O577+P578,+O577+'[1]asv | data'!$F$21+P578),""),"")</f>
        <v/>
      </c>
      <c r="P578" s="27" t="str">
        <f>IFERROR(IF($B578&lt;&gt;"",IF(Q578&gt;=$I$2,O577*(1+'[1]asv | simul'!$B$18/12)-O577,$O577*(1+'[1]asv | simul'!$B$18/12)-$O577),""),"")</f>
        <v/>
      </c>
      <c r="Q578" s="27">
        <f>IFERROR(IF(Q577+'[1]asv | data'!$F$21&gt;=$I$2,$I$2,+Q577+'[1]asv | data'!$F$21),"")</f>
        <v>22950</v>
      </c>
    </row>
    <row r="579" spans="2:17" ht="21" customHeight="1" x14ac:dyDescent="0.35">
      <c r="B579" s="36"/>
      <c r="C579" s="26">
        <f>IFERROR(IF($B579&lt;&gt;"",($C578+$E$2+$D579)*(1-'[1]asv | data'!$F$26/12),0),"")</f>
        <v>0</v>
      </c>
      <c r="D579" s="27">
        <f>IFERROR(IF($B579&lt;&gt;"",$C578*(1+'[1]asv | data'!$F$22/12)-$C578,0),"")</f>
        <v>0</v>
      </c>
      <c r="E579" s="27">
        <f>IFERROR(IF($B579&lt;&gt;"",($C578+$E$2+$D579)-($C578+$E$2+$D579)*(1-'[1]asv | data'!$F$26/12),0),"")</f>
        <v>0</v>
      </c>
      <c r="F579" s="26">
        <f>IFERROR(IF($B579&lt;&gt;"",($F578+$E$2+$G579)*(1-'[1]asv | data'!$F$26/12),0),"")</f>
        <v>0</v>
      </c>
      <c r="G579" s="27">
        <f>IFERROR(IF($B579&lt;&gt;"",$F578*(1+'[1]asv | data'!$B$30/12)-$F578,0),"")</f>
        <v>0</v>
      </c>
      <c r="H579" s="27">
        <f>IFERROR(IF($B579&lt;&gt;"",($F578+$E$2+$G579)-($F578+$E$2+$G579)*(1-'[1]asv | data'!$F$26/12),0),"")</f>
        <v>0</v>
      </c>
      <c r="I579" s="26">
        <f>IFERROR(IF($B579&lt;&gt;"",($I578+$E$2+$J579)*(1-'[1]asv | data'!$F$26/12),0),"")</f>
        <v>0</v>
      </c>
      <c r="J579" s="27">
        <f>IFERROR(IF($B579&lt;&gt;"",$I578*(1+'[1]asv | data'!$B$32/12)-$I578,0),"")</f>
        <v>0</v>
      </c>
      <c r="K579" s="27">
        <f>IFERROR(IF($B579&lt;&gt;"",($I578+$E$2+$J579)-($I578+$E$2+$J579)*(1-'[1]asv | data'!$F$26/12),0),"")</f>
        <v>0</v>
      </c>
      <c r="L579" s="26">
        <f>IFERROR(IF($B579&lt;&gt;"",($L578+$E$2+$M579)*(1-'[1]asv | data'!$F$26/12),0),"")</f>
        <v>0</v>
      </c>
      <c r="M579" s="27">
        <f>IFERROR(IF($B579&lt;&gt;"",$L578*(1+'[1]asv | data'!$B$34/12)-$L578,0),"")</f>
        <v>0</v>
      </c>
      <c r="N579" s="27">
        <f>IFERROR(IF($B579&lt;&gt;"",($L578+$E$2+$M579)-($L578+$E$2+$M579)*(1-'[1]asv | data'!$F$26/12),0),"")</f>
        <v>0</v>
      </c>
      <c r="O579" s="26" t="str">
        <f>IFERROR(IF(B579&lt;&gt;"",IF(Q578&gt;=$I$2,+O578+P579,+O578+'[1]asv | data'!$F$21+P579),""),"")</f>
        <v/>
      </c>
      <c r="P579" s="27" t="str">
        <f>IFERROR(IF($B579&lt;&gt;"",IF(Q579&gt;=$I$2,O578*(1+'[1]asv | simul'!$B$18/12)-O578,$O578*(1+'[1]asv | simul'!$B$18/12)-$O578),""),"")</f>
        <v/>
      </c>
      <c r="Q579" s="27">
        <f>IFERROR(IF(Q578+'[1]asv | data'!$F$21&gt;=$I$2,$I$2,+Q578+'[1]asv | data'!$F$21),"")</f>
        <v>22950</v>
      </c>
    </row>
    <row r="580" spans="2:17" ht="21" customHeight="1" x14ac:dyDescent="0.35">
      <c r="B580" s="36"/>
      <c r="C580" s="26">
        <f>IFERROR(IF($B580&lt;&gt;"",($C579+$E$2+$D580)*(1-'[1]asv | data'!$F$26/12),0),"")</f>
        <v>0</v>
      </c>
      <c r="D580" s="27">
        <f>IFERROR(IF($B580&lt;&gt;"",$C579*(1+'[1]asv | data'!$F$22/12)-$C579,0),"")</f>
        <v>0</v>
      </c>
      <c r="E580" s="27">
        <f>IFERROR(IF($B580&lt;&gt;"",($C579+$E$2+$D580)-($C579+$E$2+$D580)*(1-'[1]asv | data'!$F$26/12),0),"")</f>
        <v>0</v>
      </c>
      <c r="F580" s="26">
        <f>IFERROR(IF($B580&lt;&gt;"",($F579+$E$2+$G580)*(1-'[1]asv | data'!$F$26/12),0),"")</f>
        <v>0</v>
      </c>
      <c r="G580" s="27">
        <f>IFERROR(IF($B580&lt;&gt;"",$F579*(1+'[1]asv | data'!$B$30/12)-$F579,0),"")</f>
        <v>0</v>
      </c>
      <c r="H580" s="27">
        <f>IFERROR(IF($B580&lt;&gt;"",($F579+$E$2+$G580)-($F579+$E$2+$G580)*(1-'[1]asv | data'!$F$26/12),0),"")</f>
        <v>0</v>
      </c>
      <c r="I580" s="26">
        <f>IFERROR(IF($B580&lt;&gt;"",($I579+$E$2+$J580)*(1-'[1]asv | data'!$F$26/12),0),"")</f>
        <v>0</v>
      </c>
      <c r="J580" s="27">
        <f>IFERROR(IF($B580&lt;&gt;"",$I579*(1+'[1]asv | data'!$B$32/12)-$I579,0),"")</f>
        <v>0</v>
      </c>
      <c r="K580" s="27">
        <f>IFERROR(IF($B580&lt;&gt;"",($I579+$E$2+$J580)-($I579+$E$2+$J580)*(1-'[1]asv | data'!$F$26/12),0),"")</f>
        <v>0</v>
      </c>
      <c r="L580" s="26">
        <f>IFERROR(IF($B580&lt;&gt;"",($L579+$E$2+$M580)*(1-'[1]asv | data'!$F$26/12),0),"")</f>
        <v>0</v>
      </c>
      <c r="M580" s="27">
        <f>IFERROR(IF($B580&lt;&gt;"",$L579*(1+'[1]asv | data'!$B$34/12)-$L579,0),"")</f>
        <v>0</v>
      </c>
      <c r="N580" s="27">
        <f>IFERROR(IF($B580&lt;&gt;"",($L579+$E$2+$M580)-($L579+$E$2+$M580)*(1-'[1]asv | data'!$F$26/12),0),"")</f>
        <v>0</v>
      </c>
      <c r="O580" s="26" t="str">
        <f>IFERROR(IF(B580&lt;&gt;"",IF(Q579&gt;=$I$2,+O579+P580,+O579+'[1]asv | data'!$F$21+P580),""),"")</f>
        <v/>
      </c>
      <c r="P580" s="27" t="str">
        <f>IFERROR(IF($B580&lt;&gt;"",IF(Q580&gt;=$I$2,O579*(1+'[1]asv | simul'!$B$18/12)-O579,$O579*(1+'[1]asv | simul'!$B$18/12)-$O579),""),"")</f>
        <v/>
      </c>
      <c r="Q580" s="27">
        <f>IFERROR(IF(Q579+'[1]asv | data'!$F$21&gt;=$I$2,$I$2,+Q579+'[1]asv | data'!$F$21),"")</f>
        <v>22950</v>
      </c>
    </row>
    <row r="581" spans="2:17" ht="21" customHeight="1" x14ac:dyDescent="0.35">
      <c r="B581" s="36"/>
      <c r="C581" s="26">
        <f>IFERROR(IF($B581&lt;&gt;"",($C580+$E$2+$D581)*(1-'[1]asv | data'!$F$26/12),0),"")</f>
        <v>0</v>
      </c>
      <c r="D581" s="27">
        <f>IFERROR(IF($B581&lt;&gt;"",$C580*(1+'[1]asv | data'!$F$22/12)-$C580,0),"")</f>
        <v>0</v>
      </c>
      <c r="E581" s="27">
        <f>IFERROR(IF($B581&lt;&gt;"",($C580+$E$2+$D581)-($C580+$E$2+$D581)*(1-'[1]asv | data'!$F$26/12),0),"")</f>
        <v>0</v>
      </c>
      <c r="F581" s="26">
        <f>IFERROR(IF($B581&lt;&gt;"",($F580+$E$2+$G581)*(1-'[1]asv | data'!$F$26/12),0),"")</f>
        <v>0</v>
      </c>
      <c r="G581" s="27">
        <f>IFERROR(IF($B581&lt;&gt;"",$F580*(1+'[1]asv | data'!$B$30/12)-$F580,0),"")</f>
        <v>0</v>
      </c>
      <c r="H581" s="27">
        <f>IFERROR(IF($B581&lt;&gt;"",($F580+$E$2+$G581)-($F580+$E$2+$G581)*(1-'[1]asv | data'!$F$26/12),0),"")</f>
        <v>0</v>
      </c>
      <c r="I581" s="26">
        <f>IFERROR(IF($B581&lt;&gt;"",($I580+$E$2+$J581)*(1-'[1]asv | data'!$F$26/12),0),"")</f>
        <v>0</v>
      </c>
      <c r="J581" s="27">
        <f>IFERROR(IF($B581&lt;&gt;"",$I580*(1+'[1]asv | data'!$B$32/12)-$I580,0),"")</f>
        <v>0</v>
      </c>
      <c r="K581" s="27">
        <f>IFERROR(IF($B581&lt;&gt;"",($I580+$E$2+$J581)-($I580+$E$2+$J581)*(1-'[1]asv | data'!$F$26/12),0),"")</f>
        <v>0</v>
      </c>
      <c r="L581" s="26">
        <f>IFERROR(IF($B581&lt;&gt;"",($L580+$E$2+$M581)*(1-'[1]asv | data'!$F$26/12),0),"")</f>
        <v>0</v>
      </c>
      <c r="M581" s="27">
        <f>IFERROR(IF($B581&lt;&gt;"",$L580*(1+'[1]asv | data'!$B$34/12)-$L580,0),"")</f>
        <v>0</v>
      </c>
      <c r="N581" s="27">
        <f>IFERROR(IF($B581&lt;&gt;"",($L580+$E$2+$M581)-($L580+$E$2+$M581)*(1-'[1]asv | data'!$F$26/12),0),"")</f>
        <v>0</v>
      </c>
      <c r="O581" s="26" t="str">
        <f>IFERROR(IF(B581&lt;&gt;"",IF(Q580&gt;=$I$2,+O580+P581,+O580+'[1]asv | data'!$F$21+P581),""),"")</f>
        <v/>
      </c>
      <c r="P581" s="27" t="str">
        <f>IFERROR(IF($B581&lt;&gt;"",IF(Q581&gt;=$I$2,O580*(1+'[1]asv | simul'!$B$18/12)-O580,$O580*(1+'[1]asv | simul'!$B$18/12)-$O580),""),"")</f>
        <v/>
      </c>
      <c r="Q581" s="27">
        <f>IFERROR(IF(Q580+'[1]asv | data'!$F$21&gt;=$I$2,$I$2,+Q580+'[1]asv | data'!$F$21),"")</f>
        <v>22950</v>
      </c>
    </row>
    <row r="582" spans="2:17" ht="21" customHeight="1" x14ac:dyDescent="0.35">
      <c r="B582" s="36"/>
      <c r="C582" s="26">
        <f>IFERROR(IF($B582&lt;&gt;"",($C581+$E$2+$D582)*(1-'[1]asv | data'!$F$26/12),0),"")</f>
        <v>0</v>
      </c>
      <c r="D582" s="27">
        <f>IFERROR(IF($B582&lt;&gt;"",$C581*(1+'[1]asv | data'!$F$22/12)-$C581,0),"")</f>
        <v>0</v>
      </c>
      <c r="E582" s="27">
        <f>IFERROR(IF($B582&lt;&gt;"",($C581+$E$2+$D582)-($C581+$E$2+$D582)*(1-'[1]asv | data'!$F$26/12),0),"")</f>
        <v>0</v>
      </c>
      <c r="F582" s="26">
        <f>IFERROR(IF($B582&lt;&gt;"",($F581+$E$2+$G582)*(1-'[1]asv | data'!$F$26/12),0),"")</f>
        <v>0</v>
      </c>
      <c r="G582" s="27">
        <f>IFERROR(IF($B582&lt;&gt;"",$F581*(1+'[1]asv | data'!$B$30/12)-$F581,0),"")</f>
        <v>0</v>
      </c>
      <c r="H582" s="27">
        <f>IFERROR(IF($B582&lt;&gt;"",($F581+$E$2+$G582)-($F581+$E$2+$G582)*(1-'[1]asv | data'!$F$26/12),0),"")</f>
        <v>0</v>
      </c>
      <c r="I582" s="26">
        <f>IFERROR(IF($B582&lt;&gt;"",($I581+$E$2+$J582)*(1-'[1]asv | data'!$F$26/12),0),"")</f>
        <v>0</v>
      </c>
      <c r="J582" s="27">
        <f>IFERROR(IF($B582&lt;&gt;"",$I581*(1+'[1]asv | data'!$B$32/12)-$I581,0),"")</f>
        <v>0</v>
      </c>
      <c r="K582" s="27">
        <f>IFERROR(IF($B582&lt;&gt;"",($I581+$E$2+$J582)-($I581+$E$2+$J582)*(1-'[1]asv | data'!$F$26/12),0),"")</f>
        <v>0</v>
      </c>
      <c r="L582" s="26">
        <f>IFERROR(IF($B582&lt;&gt;"",($L581+$E$2+$M582)*(1-'[1]asv | data'!$F$26/12),0),"")</f>
        <v>0</v>
      </c>
      <c r="M582" s="27">
        <f>IFERROR(IF($B582&lt;&gt;"",$L581*(1+'[1]asv | data'!$B$34/12)-$L581,0),"")</f>
        <v>0</v>
      </c>
      <c r="N582" s="27">
        <f>IFERROR(IF($B582&lt;&gt;"",($L581+$E$2+$M582)-($L581+$E$2+$M582)*(1-'[1]asv | data'!$F$26/12),0),"")</f>
        <v>0</v>
      </c>
      <c r="O582" s="26" t="str">
        <f>IFERROR(IF(B582&lt;&gt;"",IF(Q581&gt;=$I$2,+O581+P582,+O581+'[1]asv | data'!$F$21+P582),""),"")</f>
        <v/>
      </c>
      <c r="P582" s="27" t="str">
        <f>IFERROR(IF($B582&lt;&gt;"",IF(Q582&gt;=$I$2,O581*(1+'[1]asv | simul'!$B$18/12)-O581,$O581*(1+'[1]asv | simul'!$B$18/12)-$O581),""),"")</f>
        <v/>
      </c>
      <c r="Q582" s="27">
        <f>IFERROR(IF(Q581+'[1]asv | data'!$F$21&gt;=$I$2,$I$2,+Q581+'[1]asv | data'!$F$21),"")</f>
        <v>22950</v>
      </c>
    </row>
    <row r="583" spans="2:17" ht="21" customHeight="1" x14ac:dyDescent="0.35">
      <c r="B583" s="36"/>
      <c r="C583" s="26">
        <f>IFERROR(IF($B583&lt;&gt;"",($C582+$E$2+$D583)*(1-'[1]asv | data'!$F$26/12),0),"")</f>
        <v>0</v>
      </c>
      <c r="D583" s="27">
        <f>IFERROR(IF($B583&lt;&gt;"",$C582*(1+'[1]asv | data'!$F$22/12)-$C582,0),"")</f>
        <v>0</v>
      </c>
      <c r="E583" s="27">
        <f>IFERROR(IF($B583&lt;&gt;"",($C582+$E$2+$D583)-($C582+$E$2+$D583)*(1-'[1]asv | data'!$F$26/12),0),"")</f>
        <v>0</v>
      </c>
      <c r="F583" s="26">
        <f>IFERROR(IF($B583&lt;&gt;"",($F582+$E$2+$G583)*(1-'[1]asv | data'!$F$26/12),0),"")</f>
        <v>0</v>
      </c>
      <c r="G583" s="27">
        <f>IFERROR(IF($B583&lt;&gt;"",$F582*(1+'[1]asv | data'!$B$30/12)-$F582,0),"")</f>
        <v>0</v>
      </c>
      <c r="H583" s="27">
        <f>IFERROR(IF($B583&lt;&gt;"",($F582+$E$2+$G583)-($F582+$E$2+$G583)*(1-'[1]asv | data'!$F$26/12),0),"")</f>
        <v>0</v>
      </c>
      <c r="I583" s="26">
        <f>IFERROR(IF($B583&lt;&gt;"",($I582+$E$2+$J583)*(1-'[1]asv | data'!$F$26/12),0),"")</f>
        <v>0</v>
      </c>
      <c r="J583" s="27">
        <f>IFERROR(IF($B583&lt;&gt;"",$I582*(1+'[1]asv | data'!$B$32/12)-$I582,0),"")</f>
        <v>0</v>
      </c>
      <c r="K583" s="27">
        <f>IFERROR(IF($B583&lt;&gt;"",($I582+$E$2+$J583)-($I582+$E$2+$J583)*(1-'[1]asv | data'!$F$26/12),0),"")</f>
        <v>0</v>
      </c>
      <c r="L583" s="26">
        <f>IFERROR(IF($B583&lt;&gt;"",($L582+$E$2+$M583)*(1-'[1]asv | data'!$F$26/12),0),"")</f>
        <v>0</v>
      </c>
      <c r="M583" s="27">
        <f>IFERROR(IF($B583&lt;&gt;"",$L582*(1+'[1]asv | data'!$B$34/12)-$L582,0),"")</f>
        <v>0</v>
      </c>
      <c r="N583" s="27">
        <f>IFERROR(IF($B583&lt;&gt;"",($L582+$E$2+$M583)-($L582+$E$2+$M583)*(1-'[1]asv | data'!$F$26/12),0),"")</f>
        <v>0</v>
      </c>
      <c r="O583" s="26" t="str">
        <f>IFERROR(IF(B583&lt;&gt;"",IF(Q582&gt;=$I$2,+O582+P583,+O582+'[1]asv | data'!$F$21+P583),""),"")</f>
        <v/>
      </c>
      <c r="P583" s="27" t="str">
        <f>IFERROR(IF($B583&lt;&gt;"",IF(Q583&gt;=$I$2,O582*(1+'[1]asv | simul'!$B$18/12)-O582,$O582*(1+'[1]asv | simul'!$B$18/12)-$O582),""),"")</f>
        <v/>
      </c>
      <c r="Q583" s="27">
        <f>IFERROR(IF(Q582+'[1]asv | data'!$F$21&gt;=$I$2,$I$2,+Q582+'[1]asv | data'!$F$21),"")</f>
        <v>22950</v>
      </c>
    </row>
    <row r="584" spans="2:17" ht="21" customHeight="1" x14ac:dyDescent="0.35">
      <c r="B584" s="36"/>
      <c r="C584" s="26">
        <f>IFERROR(IF($B584&lt;&gt;"",($C583+$E$2+$D584)*(1-'[1]asv | data'!$F$26/12),0),"")</f>
        <v>0</v>
      </c>
      <c r="D584" s="27">
        <f>IFERROR(IF($B584&lt;&gt;"",$C583*(1+'[1]asv | data'!$F$22/12)-$C583,0),"")</f>
        <v>0</v>
      </c>
      <c r="E584" s="27">
        <f>IFERROR(IF($B584&lt;&gt;"",($C583+$E$2+$D584)-($C583+$E$2+$D584)*(1-'[1]asv | data'!$F$26/12),0),"")</f>
        <v>0</v>
      </c>
      <c r="F584" s="26">
        <f>IFERROR(IF($B584&lt;&gt;"",($F583+$E$2+$G584)*(1-'[1]asv | data'!$F$26/12),0),"")</f>
        <v>0</v>
      </c>
      <c r="G584" s="27">
        <f>IFERROR(IF($B584&lt;&gt;"",$F583*(1+'[1]asv | data'!$B$30/12)-$F583,0),"")</f>
        <v>0</v>
      </c>
      <c r="H584" s="27">
        <f>IFERROR(IF($B584&lt;&gt;"",($F583+$E$2+$G584)-($F583+$E$2+$G584)*(1-'[1]asv | data'!$F$26/12),0),"")</f>
        <v>0</v>
      </c>
      <c r="I584" s="26">
        <f>IFERROR(IF($B584&lt;&gt;"",($I583+$E$2+$J584)*(1-'[1]asv | data'!$F$26/12),0),"")</f>
        <v>0</v>
      </c>
      <c r="J584" s="27">
        <f>IFERROR(IF($B584&lt;&gt;"",$I583*(1+'[1]asv | data'!$B$32/12)-$I583,0),"")</f>
        <v>0</v>
      </c>
      <c r="K584" s="27">
        <f>IFERROR(IF($B584&lt;&gt;"",($I583+$E$2+$J584)-($I583+$E$2+$J584)*(1-'[1]asv | data'!$F$26/12),0),"")</f>
        <v>0</v>
      </c>
      <c r="L584" s="26">
        <f>IFERROR(IF($B584&lt;&gt;"",($L583+$E$2+$M584)*(1-'[1]asv | data'!$F$26/12),0),"")</f>
        <v>0</v>
      </c>
      <c r="M584" s="27">
        <f>IFERROR(IF($B584&lt;&gt;"",$L583*(1+'[1]asv | data'!$B$34/12)-$L583,0),"")</f>
        <v>0</v>
      </c>
      <c r="N584" s="27">
        <f>IFERROR(IF($B584&lt;&gt;"",($L583+$E$2+$M584)-($L583+$E$2+$M584)*(1-'[1]asv | data'!$F$26/12),0),"")</f>
        <v>0</v>
      </c>
      <c r="O584" s="26" t="str">
        <f>IFERROR(IF(B584&lt;&gt;"",IF(Q583&gt;=$I$2,+O583+P584,+O583+'[1]asv | data'!$F$21+P584),""),"")</f>
        <v/>
      </c>
      <c r="P584" s="27" t="str">
        <f>IFERROR(IF($B584&lt;&gt;"",IF(Q584&gt;=$I$2,O583*(1+'[1]asv | simul'!$B$18/12)-O583,$O583*(1+'[1]asv | simul'!$B$18/12)-$O583),""),"")</f>
        <v/>
      </c>
      <c r="Q584" s="27">
        <f>IFERROR(IF(Q583+'[1]asv | data'!$F$21&gt;=$I$2,$I$2,+Q583+'[1]asv | data'!$F$21),"")</f>
        <v>22950</v>
      </c>
    </row>
    <row r="585" spans="2:17" ht="21" customHeight="1" x14ac:dyDescent="0.35">
      <c r="B585" s="36"/>
      <c r="C585" s="26">
        <f>IFERROR(IF($B585&lt;&gt;"",($C584+$E$2+$D585)*(1-'[1]asv | data'!$F$26/12),0),"")</f>
        <v>0</v>
      </c>
      <c r="D585" s="27">
        <f>IFERROR(IF($B585&lt;&gt;"",$C584*(1+'[1]asv | data'!$F$22/12)-$C584,0),"")</f>
        <v>0</v>
      </c>
      <c r="E585" s="27">
        <f>IFERROR(IF($B585&lt;&gt;"",($C584+$E$2+$D585)-($C584+$E$2+$D585)*(1-'[1]asv | data'!$F$26/12),0),"")</f>
        <v>0</v>
      </c>
      <c r="F585" s="26">
        <f>IFERROR(IF($B585&lt;&gt;"",($F584+$E$2+$G585)*(1-'[1]asv | data'!$F$26/12),0),"")</f>
        <v>0</v>
      </c>
      <c r="G585" s="27">
        <f>IFERROR(IF($B585&lt;&gt;"",$F584*(1+'[1]asv | data'!$B$30/12)-$F584,0),"")</f>
        <v>0</v>
      </c>
      <c r="H585" s="27">
        <f>IFERROR(IF($B585&lt;&gt;"",($F584+$E$2+$G585)-($F584+$E$2+$G585)*(1-'[1]asv | data'!$F$26/12),0),"")</f>
        <v>0</v>
      </c>
      <c r="I585" s="26">
        <f>IFERROR(IF($B585&lt;&gt;"",($I584+$E$2+$J585)*(1-'[1]asv | data'!$F$26/12),0),"")</f>
        <v>0</v>
      </c>
      <c r="J585" s="27">
        <f>IFERROR(IF($B585&lt;&gt;"",$I584*(1+'[1]asv | data'!$B$32/12)-$I584,0),"")</f>
        <v>0</v>
      </c>
      <c r="K585" s="27">
        <f>IFERROR(IF($B585&lt;&gt;"",($I584+$E$2+$J585)-($I584+$E$2+$J585)*(1-'[1]asv | data'!$F$26/12),0),"")</f>
        <v>0</v>
      </c>
      <c r="L585" s="26">
        <f>IFERROR(IF($B585&lt;&gt;"",($L584+$E$2+$M585)*(1-'[1]asv | data'!$F$26/12),0),"")</f>
        <v>0</v>
      </c>
      <c r="M585" s="27">
        <f>IFERROR(IF($B585&lt;&gt;"",$L584*(1+'[1]asv | data'!$B$34/12)-$L584,0),"")</f>
        <v>0</v>
      </c>
      <c r="N585" s="27">
        <f>IFERROR(IF($B585&lt;&gt;"",($L584+$E$2+$M585)-($L584+$E$2+$M585)*(1-'[1]asv | data'!$F$26/12),0),"")</f>
        <v>0</v>
      </c>
      <c r="O585" s="26" t="str">
        <f>IFERROR(IF(B585&lt;&gt;"",IF(Q584&gt;=$I$2,+O584+P585,+O584+'[1]asv | data'!$F$21+P585),""),"")</f>
        <v/>
      </c>
      <c r="P585" s="27" t="str">
        <f>IFERROR(IF($B585&lt;&gt;"",IF(Q585&gt;=$I$2,O584*(1+'[1]asv | simul'!$B$18/12)-O584,$O584*(1+'[1]asv | simul'!$B$18/12)-$O584),""),"")</f>
        <v/>
      </c>
      <c r="Q585" s="27">
        <f>IFERROR(IF(Q584+'[1]asv | data'!$F$21&gt;=$I$2,$I$2,+Q584+'[1]asv | data'!$F$21),"")</f>
        <v>22950</v>
      </c>
    </row>
    <row r="586" spans="2:17" ht="21" customHeight="1" x14ac:dyDescent="0.35">
      <c r="B586" s="36"/>
      <c r="C586" s="26">
        <f>IFERROR(IF($B586&lt;&gt;"",($C585+$E$2+$D586)*(1-'[1]asv | data'!$F$26/12),0),"")</f>
        <v>0</v>
      </c>
      <c r="D586" s="27">
        <f>IFERROR(IF($B586&lt;&gt;"",$C585*(1+'[1]asv | data'!$F$22/12)-$C585,0),"")</f>
        <v>0</v>
      </c>
      <c r="E586" s="27">
        <f>IFERROR(IF($B586&lt;&gt;"",($C585+$E$2+$D586)-($C585+$E$2+$D586)*(1-'[1]asv | data'!$F$26/12),0),"")</f>
        <v>0</v>
      </c>
      <c r="F586" s="26">
        <f>IFERROR(IF($B586&lt;&gt;"",($F585+$E$2+$G586)*(1-'[1]asv | data'!$F$26/12),0),"")</f>
        <v>0</v>
      </c>
      <c r="G586" s="27">
        <f>IFERROR(IF($B586&lt;&gt;"",$F585*(1+'[1]asv | data'!$B$30/12)-$F585,0),"")</f>
        <v>0</v>
      </c>
      <c r="H586" s="27">
        <f>IFERROR(IF($B586&lt;&gt;"",($F585+$E$2+$G586)-($F585+$E$2+$G586)*(1-'[1]asv | data'!$F$26/12),0),"")</f>
        <v>0</v>
      </c>
      <c r="I586" s="26">
        <f>IFERROR(IF($B586&lt;&gt;"",($I585+$E$2+$J586)*(1-'[1]asv | data'!$F$26/12),0),"")</f>
        <v>0</v>
      </c>
      <c r="J586" s="27">
        <f>IFERROR(IF($B586&lt;&gt;"",$I585*(1+'[1]asv | data'!$B$32/12)-$I585,0),"")</f>
        <v>0</v>
      </c>
      <c r="K586" s="27">
        <f>IFERROR(IF($B586&lt;&gt;"",($I585+$E$2+$J586)-($I585+$E$2+$J586)*(1-'[1]asv | data'!$F$26/12),0),"")</f>
        <v>0</v>
      </c>
      <c r="L586" s="26">
        <f>IFERROR(IF($B586&lt;&gt;"",($L585+$E$2+$M586)*(1-'[1]asv | data'!$F$26/12),0),"")</f>
        <v>0</v>
      </c>
      <c r="M586" s="27">
        <f>IFERROR(IF($B586&lt;&gt;"",$L585*(1+'[1]asv | data'!$B$34/12)-$L585,0),"")</f>
        <v>0</v>
      </c>
      <c r="N586" s="27">
        <f>IFERROR(IF($B586&lt;&gt;"",($L585+$E$2+$M586)-($L585+$E$2+$M586)*(1-'[1]asv | data'!$F$26/12),0),"")</f>
        <v>0</v>
      </c>
      <c r="O586" s="26" t="str">
        <f>IFERROR(IF(B586&lt;&gt;"",IF(Q585&gt;=$I$2,+O585+P586,+O585+'[1]asv | data'!$F$21+P586),""),"")</f>
        <v/>
      </c>
      <c r="P586" s="27" t="str">
        <f>IFERROR(IF($B586&lt;&gt;"",IF(Q586&gt;=$I$2,O585*(1+'[1]asv | simul'!$B$18/12)-O585,$O585*(1+'[1]asv | simul'!$B$18/12)-$O585),""),"")</f>
        <v/>
      </c>
      <c r="Q586" s="27">
        <f>IFERROR(IF(Q585+'[1]asv | data'!$F$21&gt;=$I$2,$I$2,+Q585+'[1]asv | data'!$F$21),"")</f>
        <v>22950</v>
      </c>
    </row>
    <row r="587" spans="2:17" ht="21" customHeight="1" x14ac:dyDescent="0.35">
      <c r="B587" s="36"/>
      <c r="C587" s="26">
        <f>IFERROR(IF($B587&lt;&gt;"",($C586+$E$2+$D587)*(1-'[1]asv | data'!$F$26/12),0),"")</f>
        <v>0</v>
      </c>
      <c r="D587" s="27">
        <f>IFERROR(IF($B587&lt;&gt;"",$C586*(1+'[1]asv | data'!$F$22/12)-$C586,0),"")</f>
        <v>0</v>
      </c>
      <c r="E587" s="27">
        <f>IFERROR(IF($B587&lt;&gt;"",($C586+$E$2+$D587)-($C586+$E$2+$D587)*(1-'[1]asv | data'!$F$26/12),0),"")</f>
        <v>0</v>
      </c>
      <c r="F587" s="26">
        <f>IFERROR(IF($B587&lt;&gt;"",($F586+$E$2+$G587)*(1-'[1]asv | data'!$F$26/12),0),"")</f>
        <v>0</v>
      </c>
      <c r="G587" s="27">
        <f>IFERROR(IF($B587&lt;&gt;"",$F586*(1+'[1]asv | data'!$B$30/12)-$F586,0),"")</f>
        <v>0</v>
      </c>
      <c r="H587" s="27">
        <f>IFERROR(IF($B587&lt;&gt;"",($F586+$E$2+$G587)-($F586+$E$2+$G587)*(1-'[1]asv | data'!$F$26/12),0),"")</f>
        <v>0</v>
      </c>
      <c r="I587" s="26">
        <f>IFERROR(IF($B587&lt;&gt;"",($I586+$E$2+$J587)*(1-'[1]asv | data'!$F$26/12),0),"")</f>
        <v>0</v>
      </c>
      <c r="J587" s="27">
        <f>IFERROR(IF($B587&lt;&gt;"",$I586*(1+'[1]asv | data'!$B$32/12)-$I586,0),"")</f>
        <v>0</v>
      </c>
      <c r="K587" s="27">
        <f>IFERROR(IF($B587&lt;&gt;"",($I586+$E$2+$J587)-($I586+$E$2+$J587)*(1-'[1]asv | data'!$F$26/12),0),"")</f>
        <v>0</v>
      </c>
      <c r="L587" s="26">
        <f>IFERROR(IF($B587&lt;&gt;"",($L586+$E$2+$M587)*(1-'[1]asv | data'!$F$26/12),0),"")</f>
        <v>0</v>
      </c>
      <c r="M587" s="27">
        <f>IFERROR(IF($B587&lt;&gt;"",$L586*(1+'[1]asv | data'!$B$34/12)-$L586,0),"")</f>
        <v>0</v>
      </c>
      <c r="N587" s="27">
        <f>IFERROR(IF($B587&lt;&gt;"",($L586+$E$2+$M587)-($L586+$E$2+$M587)*(1-'[1]asv | data'!$F$26/12),0),"")</f>
        <v>0</v>
      </c>
      <c r="O587" s="26" t="str">
        <f>IFERROR(IF(B587&lt;&gt;"",IF(Q586&gt;=$I$2,+O586+P587,+O586+'[1]asv | data'!$F$21+P587),""),"")</f>
        <v/>
      </c>
      <c r="P587" s="27" t="str">
        <f>IFERROR(IF($B587&lt;&gt;"",IF(Q587&gt;=$I$2,O586*(1+'[1]asv | simul'!$B$18/12)-O586,$O586*(1+'[1]asv | simul'!$B$18/12)-$O586),""),"")</f>
        <v/>
      </c>
      <c r="Q587" s="27">
        <f>IFERROR(IF(Q586+'[1]asv | data'!$F$21&gt;=$I$2,$I$2,+Q586+'[1]asv | data'!$F$21),"")</f>
        <v>22950</v>
      </c>
    </row>
    <row r="588" spans="2:17" ht="21" customHeight="1" x14ac:dyDescent="0.35">
      <c r="B588" s="36"/>
      <c r="C588" s="26">
        <f>IFERROR(IF($B588&lt;&gt;"",($C587+$E$2+$D588)*(1-'[1]asv | data'!$F$26/12),0),"")</f>
        <v>0</v>
      </c>
      <c r="D588" s="27">
        <f>IFERROR(IF($B588&lt;&gt;"",$C587*(1+'[1]asv | data'!$F$22/12)-$C587,0),"")</f>
        <v>0</v>
      </c>
      <c r="E588" s="27">
        <f>IFERROR(IF($B588&lt;&gt;"",($C587+$E$2+$D588)-($C587+$E$2+$D588)*(1-'[1]asv | data'!$F$26/12),0),"")</f>
        <v>0</v>
      </c>
      <c r="F588" s="26">
        <f>IFERROR(IF($B588&lt;&gt;"",($F587+$E$2+$G588)*(1-'[1]asv | data'!$F$26/12),0),"")</f>
        <v>0</v>
      </c>
      <c r="G588" s="27">
        <f>IFERROR(IF($B588&lt;&gt;"",$F587*(1+'[1]asv | data'!$B$30/12)-$F587,0),"")</f>
        <v>0</v>
      </c>
      <c r="H588" s="27">
        <f>IFERROR(IF($B588&lt;&gt;"",($F587+$E$2+$G588)-($F587+$E$2+$G588)*(1-'[1]asv | data'!$F$26/12),0),"")</f>
        <v>0</v>
      </c>
      <c r="I588" s="26">
        <f>IFERROR(IF($B588&lt;&gt;"",($I587+$E$2+$J588)*(1-'[1]asv | data'!$F$26/12),0),"")</f>
        <v>0</v>
      </c>
      <c r="J588" s="27">
        <f>IFERROR(IF($B588&lt;&gt;"",$I587*(1+'[1]asv | data'!$B$32/12)-$I587,0),"")</f>
        <v>0</v>
      </c>
      <c r="K588" s="27">
        <f>IFERROR(IF($B588&lt;&gt;"",($I587+$E$2+$J588)-($I587+$E$2+$J588)*(1-'[1]asv | data'!$F$26/12),0),"")</f>
        <v>0</v>
      </c>
      <c r="L588" s="26">
        <f>IFERROR(IF($B588&lt;&gt;"",($L587+$E$2+$M588)*(1-'[1]asv | data'!$F$26/12),0),"")</f>
        <v>0</v>
      </c>
      <c r="M588" s="27">
        <f>IFERROR(IF($B588&lt;&gt;"",$L587*(1+'[1]asv | data'!$B$34/12)-$L587,0),"")</f>
        <v>0</v>
      </c>
      <c r="N588" s="27">
        <f>IFERROR(IF($B588&lt;&gt;"",($L587+$E$2+$M588)-($L587+$E$2+$M588)*(1-'[1]asv | data'!$F$26/12),0),"")</f>
        <v>0</v>
      </c>
      <c r="O588" s="26" t="str">
        <f>IFERROR(IF(B588&lt;&gt;"",IF(Q587&gt;=$I$2,+O587+P588,+O587+'[1]asv | data'!$F$21+P588),""),"")</f>
        <v/>
      </c>
      <c r="P588" s="27" t="str">
        <f>IFERROR(IF($B588&lt;&gt;"",IF(Q588&gt;=$I$2,O587*(1+'[1]asv | simul'!$B$18/12)-O587,$O587*(1+'[1]asv | simul'!$B$18/12)-$O587),""),"")</f>
        <v/>
      </c>
      <c r="Q588" s="27">
        <f>IFERROR(IF(Q587+'[1]asv | data'!$F$21&gt;=$I$2,$I$2,+Q587+'[1]asv | data'!$F$21),"")</f>
        <v>22950</v>
      </c>
    </row>
    <row r="589" spans="2:17" ht="21" customHeight="1" x14ac:dyDescent="0.35">
      <c r="B589" s="36"/>
      <c r="C589" s="26">
        <f>IFERROR(IF($B589&lt;&gt;"",($C588+$E$2+$D589)*(1-'[1]asv | data'!$F$26/12),0),"")</f>
        <v>0</v>
      </c>
      <c r="D589" s="27">
        <f>IFERROR(IF($B589&lt;&gt;"",$C588*(1+'[1]asv | data'!$F$22/12)-$C588,0),"")</f>
        <v>0</v>
      </c>
      <c r="E589" s="27">
        <f>IFERROR(IF($B589&lt;&gt;"",($C588+$E$2+$D589)-($C588+$E$2+$D589)*(1-'[1]asv | data'!$F$26/12),0),"")</f>
        <v>0</v>
      </c>
      <c r="F589" s="26">
        <f>IFERROR(IF($B589&lt;&gt;"",($F588+$E$2+$G589)*(1-'[1]asv | data'!$F$26/12),0),"")</f>
        <v>0</v>
      </c>
      <c r="G589" s="27">
        <f>IFERROR(IF($B589&lt;&gt;"",$F588*(1+'[1]asv | data'!$B$30/12)-$F588,0),"")</f>
        <v>0</v>
      </c>
      <c r="H589" s="27">
        <f>IFERROR(IF($B589&lt;&gt;"",($F588+$E$2+$G589)-($F588+$E$2+$G589)*(1-'[1]asv | data'!$F$26/12),0),"")</f>
        <v>0</v>
      </c>
      <c r="I589" s="26">
        <f>IFERROR(IF($B589&lt;&gt;"",($I588+$E$2+$J589)*(1-'[1]asv | data'!$F$26/12),0),"")</f>
        <v>0</v>
      </c>
      <c r="J589" s="27">
        <f>IFERROR(IF($B589&lt;&gt;"",$I588*(1+'[1]asv | data'!$B$32/12)-$I588,0),"")</f>
        <v>0</v>
      </c>
      <c r="K589" s="27">
        <f>IFERROR(IF($B589&lt;&gt;"",($I588+$E$2+$J589)-($I588+$E$2+$J589)*(1-'[1]asv | data'!$F$26/12),0),"")</f>
        <v>0</v>
      </c>
      <c r="L589" s="26">
        <f>IFERROR(IF($B589&lt;&gt;"",($L588+$E$2+$M589)*(1-'[1]asv | data'!$F$26/12),0),"")</f>
        <v>0</v>
      </c>
      <c r="M589" s="27">
        <f>IFERROR(IF($B589&lt;&gt;"",$L588*(1+'[1]asv | data'!$B$34/12)-$L588,0),"")</f>
        <v>0</v>
      </c>
      <c r="N589" s="27">
        <f>IFERROR(IF($B589&lt;&gt;"",($L588+$E$2+$M589)-($L588+$E$2+$M589)*(1-'[1]asv | data'!$F$26/12),0),"")</f>
        <v>0</v>
      </c>
      <c r="O589" s="26" t="str">
        <f>IFERROR(IF(B589&lt;&gt;"",IF(Q588&gt;=$I$2,+O588+P589,+O588+'[1]asv | data'!$F$21+P589),""),"")</f>
        <v/>
      </c>
      <c r="P589" s="27" t="str">
        <f>IFERROR(IF($B589&lt;&gt;"",IF(Q589&gt;=$I$2,O588*(1+'[1]asv | simul'!$B$18/12)-O588,$O588*(1+'[1]asv | simul'!$B$18/12)-$O588),""),"")</f>
        <v/>
      </c>
      <c r="Q589" s="27">
        <f>IFERROR(IF(Q588+'[1]asv | data'!$F$21&gt;=$I$2,$I$2,+Q588+'[1]asv | data'!$F$21),"")</f>
        <v>22950</v>
      </c>
    </row>
    <row r="590" spans="2:17" ht="21" customHeight="1" x14ac:dyDescent="0.35">
      <c r="B590" s="36"/>
      <c r="C590" s="26">
        <f>IFERROR(IF($B590&lt;&gt;"",($C589+$E$2+$D590)*(1-'[1]asv | data'!$F$26/12),0),"")</f>
        <v>0</v>
      </c>
      <c r="D590" s="27">
        <f>IFERROR(IF($B590&lt;&gt;"",$C589*(1+'[1]asv | data'!$F$22/12)-$C589,0),"")</f>
        <v>0</v>
      </c>
      <c r="E590" s="27">
        <f>IFERROR(IF($B590&lt;&gt;"",($C589+$E$2+$D590)-($C589+$E$2+$D590)*(1-'[1]asv | data'!$F$26/12),0),"")</f>
        <v>0</v>
      </c>
      <c r="F590" s="26">
        <f>IFERROR(IF($B590&lt;&gt;"",($F589+$E$2+$G590)*(1-'[1]asv | data'!$F$26/12),0),"")</f>
        <v>0</v>
      </c>
      <c r="G590" s="27">
        <f>IFERROR(IF($B590&lt;&gt;"",$F589*(1+'[1]asv | data'!$B$30/12)-$F589,0),"")</f>
        <v>0</v>
      </c>
      <c r="H590" s="27">
        <f>IFERROR(IF($B590&lt;&gt;"",($F589+$E$2+$G590)-($F589+$E$2+$G590)*(1-'[1]asv | data'!$F$26/12),0),"")</f>
        <v>0</v>
      </c>
      <c r="I590" s="26">
        <f>IFERROR(IF($B590&lt;&gt;"",($I589+$E$2+$J590)*(1-'[1]asv | data'!$F$26/12),0),"")</f>
        <v>0</v>
      </c>
      <c r="J590" s="27">
        <f>IFERROR(IF($B590&lt;&gt;"",$I589*(1+'[1]asv | data'!$B$32/12)-$I589,0),"")</f>
        <v>0</v>
      </c>
      <c r="K590" s="27">
        <f>IFERROR(IF($B590&lt;&gt;"",($I589+$E$2+$J590)-($I589+$E$2+$J590)*(1-'[1]asv | data'!$F$26/12),0),"")</f>
        <v>0</v>
      </c>
      <c r="L590" s="26">
        <f>IFERROR(IF($B590&lt;&gt;"",($L589+$E$2+$M590)*(1-'[1]asv | data'!$F$26/12),0),"")</f>
        <v>0</v>
      </c>
      <c r="M590" s="27">
        <f>IFERROR(IF($B590&lt;&gt;"",$L589*(1+'[1]asv | data'!$B$34/12)-$L589,0),"")</f>
        <v>0</v>
      </c>
      <c r="N590" s="27">
        <f>IFERROR(IF($B590&lt;&gt;"",($L589+$E$2+$M590)-($L589+$E$2+$M590)*(1-'[1]asv | data'!$F$26/12),0),"")</f>
        <v>0</v>
      </c>
      <c r="O590" s="26" t="str">
        <f>IFERROR(IF(B590&lt;&gt;"",IF(Q589&gt;=$I$2,+O589+P590,+O589+'[1]asv | data'!$F$21+P590),""),"")</f>
        <v/>
      </c>
      <c r="P590" s="27" t="str">
        <f>IFERROR(IF($B590&lt;&gt;"",IF(Q590&gt;=$I$2,O589*(1+'[1]asv | simul'!$B$18/12)-O589,$O589*(1+'[1]asv | simul'!$B$18/12)-$O589),""),"")</f>
        <v/>
      </c>
      <c r="Q590" s="27">
        <f>IFERROR(IF(Q589+'[1]asv | data'!$F$21&gt;=$I$2,$I$2,+Q589+'[1]asv | data'!$F$21),"")</f>
        <v>22950</v>
      </c>
    </row>
    <row r="591" spans="2:17" ht="21" customHeight="1" x14ac:dyDescent="0.35">
      <c r="B591" s="36"/>
      <c r="C591" s="26">
        <f>IFERROR(IF($B591&lt;&gt;"",($C590+$E$2+$D591)*(1-'[1]asv | data'!$F$26/12),0),"")</f>
        <v>0</v>
      </c>
      <c r="D591" s="27">
        <f>IFERROR(IF($B591&lt;&gt;"",$C590*(1+'[1]asv | data'!$F$22/12)-$C590,0),"")</f>
        <v>0</v>
      </c>
      <c r="E591" s="27">
        <f>IFERROR(IF($B591&lt;&gt;"",($C590+$E$2+$D591)-($C590+$E$2+$D591)*(1-'[1]asv | data'!$F$26/12),0),"")</f>
        <v>0</v>
      </c>
      <c r="F591" s="26">
        <f>IFERROR(IF($B591&lt;&gt;"",($F590+$E$2+$G591)*(1-'[1]asv | data'!$F$26/12),0),"")</f>
        <v>0</v>
      </c>
      <c r="G591" s="27">
        <f>IFERROR(IF($B591&lt;&gt;"",$F590*(1+'[1]asv | data'!$B$30/12)-$F590,0),"")</f>
        <v>0</v>
      </c>
      <c r="H591" s="27">
        <f>IFERROR(IF($B591&lt;&gt;"",($F590+$E$2+$G591)-($F590+$E$2+$G591)*(1-'[1]asv | data'!$F$26/12),0),"")</f>
        <v>0</v>
      </c>
      <c r="I591" s="26">
        <f>IFERROR(IF($B591&lt;&gt;"",($I590+$E$2+$J591)*(1-'[1]asv | data'!$F$26/12),0),"")</f>
        <v>0</v>
      </c>
      <c r="J591" s="27">
        <f>IFERROR(IF($B591&lt;&gt;"",$I590*(1+'[1]asv | data'!$B$32/12)-$I590,0),"")</f>
        <v>0</v>
      </c>
      <c r="K591" s="27">
        <f>IFERROR(IF($B591&lt;&gt;"",($I590+$E$2+$J591)-($I590+$E$2+$J591)*(1-'[1]asv | data'!$F$26/12),0),"")</f>
        <v>0</v>
      </c>
      <c r="L591" s="26">
        <f>IFERROR(IF($B591&lt;&gt;"",($L590+$E$2+$M591)*(1-'[1]asv | data'!$F$26/12),0),"")</f>
        <v>0</v>
      </c>
      <c r="M591" s="27">
        <f>IFERROR(IF($B591&lt;&gt;"",$L590*(1+'[1]asv | data'!$B$34/12)-$L590,0),"")</f>
        <v>0</v>
      </c>
      <c r="N591" s="27">
        <f>IFERROR(IF($B591&lt;&gt;"",($L590+$E$2+$M591)-($L590+$E$2+$M591)*(1-'[1]asv | data'!$F$26/12),0),"")</f>
        <v>0</v>
      </c>
      <c r="O591" s="26" t="str">
        <f>IFERROR(IF(B591&lt;&gt;"",IF(Q590&gt;=$I$2,+O590+P591,+O590+'[1]asv | data'!$F$21+P591),""),"")</f>
        <v/>
      </c>
      <c r="P591" s="27" t="str">
        <f>IFERROR(IF($B591&lt;&gt;"",IF(Q591&gt;=$I$2,O590*(1+'[1]asv | simul'!$B$18/12)-O590,$O590*(1+'[1]asv | simul'!$B$18/12)-$O590),""),"")</f>
        <v/>
      </c>
      <c r="Q591" s="27">
        <f>IFERROR(IF(Q590+'[1]asv | data'!$F$21&gt;=$I$2,$I$2,+Q590+'[1]asv | data'!$F$21),"")</f>
        <v>22950</v>
      </c>
    </row>
    <row r="592" spans="2:17" ht="21" customHeight="1" x14ac:dyDescent="0.35">
      <c r="B592" s="36"/>
      <c r="C592" s="26">
        <f>IFERROR(IF($B592&lt;&gt;"",($C591+$E$2+$D592)*(1-'[1]asv | data'!$F$26/12),0),"")</f>
        <v>0</v>
      </c>
      <c r="D592" s="27">
        <f>IFERROR(IF($B592&lt;&gt;"",$C591*(1+'[1]asv | data'!$F$22/12)-$C591,0),"")</f>
        <v>0</v>
      </c>
      <c r="E592" s="27">
        <f>IFERROR(IF($B592&lt;&gt;"",($C591+$E$2+$D592)-($C591+$E$2+$D592)*(1-'[1]asv | data'!$F$26/12),0),"")</f>
        <v>0</v>
      </c>
      <c r="F592" s="26">
        <f>IFERROR(IF($B592&lt;&gt;"",($F591+$E$2+$G592)*(1-'[1]asv | data'!$F$26/12),0),"")</f>
        <v>0</v>
      </c>
      <c r="G592" s="27">
        <f>IFERROR(IF($B592&lt;&gt;"",$F591*(1+'[1]asv | data'!$B$30/12)-$F591,0),"")</f>
        <v>0</v>
      </c>
      <c r="H592" s="27">
        <f>IFERROR(IF($B592&lt;&gt;"",($F591+$E$2+$G592)-($F591+$E$2+$G592)*(1-'[1]asv | data'!$F$26/12),0),"")</f>
        <v>0</v>
      </c>
      <c r="I592" s="26">
        <f>IFERROR(IF($B592&lt;&gt;"",($I591+$E$2+$J592)*(1-'[1]asv | data'!$F$26/12),0),"")</f>
        <v>0</v>
      </c>
      <c r="J592" s="27">
        <f>IFERROR(IF($B592&lt;&gt;"",$I591*(1+'[1]asv | data'!$B$32/12)-$I591,0),"")</f>
        <v>0</v>
      </c>
      <c r="K592" s="27">
        <f>IFERROR(IF($B592&lt;&gt;"",($I591+$E$2+$J592)-($I591+$E$2+$J592)*(1-'[1]asv | data'!$F$26/12),0),"")</f>
        <v>0</v>
      </c>
      <c r="L592" s="26">
        <f>IFERROR(IF($B592&lt;&gt;"",($L591+$E$2+$M592)*(1-'[1]asv | data'!$F$26/12),0),"")</f>
        <v>0</v>
      </c>
      <c r="M592" s="27">
        <f>IFERROR(IF($B592&lt;&gt;"",$L591*(1+'[1]asv | data'!$B$34/12)-$L591,0),"")</f>
        <v>0</v>
      </c>
      <c r="N592" s="27">
        <f>IFERROR(IF($B592&lt;&gt;"",($L591+$E$2+$M592)-($L591+$E$2+$M592)*(1-'[1]asv | data'!$F$26/12),0),"")</f>
        <v>0</v>
      </c>
      <c r="O592" s="26" t="str">
        <f>IFERROR(IF(B592&lt;&gt;"",IF(Q591&gt;=$I$2,+O591+P592,+O591+'[1]asv | data'!$F$21+P592),""),"")</f>
        <v/>
      </c>
      <c r="P592" s="27" t="str">
        <f>IFERROR(IF($B592&lt;&gt;"",IF(Q592&gt;=$I$2,O591*(1+'[1]asv | simul'!$B$18/12)-O591,$O591*(1+'[1]asv | simul'!$B$18/12)-$O591),""),"")</f>
        <v/>
      </c>
      <c r="Q592" s="27">
        <f>IFERROR(IF(Q591+'[1]asv | data'!$F$21&gt;=$I$2,$I$2,+Q591+'[1]asv | data'!$F$21),"")</f>
        <v>22950</v>
      </c>
    </row>
    <row r="593" spans="2:17" ht="21" customHeight="1" x14ac:dyDescent="0.35">
      <c r="B593" s="36"/>
      <c r="C593" s="26">
        <f>IFERROR(IF($B593&lt;&gt;"",($C592+$E$2+$D593)*(1-'[1]asv | data'!$F$26/12),0),"")</f>
        <v>0</v>
      </c>
      <c r="D593" s="27">
        <f>IFERROR(IF($B593&lt;&gt;"",$C592*(1+'[1]asv | data'!$F$22/12)-$C592,0),"")</f>
        <v>0</v>
      </c>
      <c r="E593" s="27">
        <f>IFERROR(IF($B593&lt;&gt;"",($C592+$E$2+$D593)-($C592+$E$2+$D593)*(1-'[1]asv | data'!$F$26/12),0),"")</f>
        <v>0</v>
      </c>
      <c r="F593" s="26">
        <f>IFERROR(IF($B593&lt;&gt;"",($F592+$E$2+$G593)*(1-'[1]asv | data'!$F$26/12),0),"")</f>
        <v>0</v>
      </c>
      <c r="G593" s="27">
        <f>IFERROR(IF($B593&lt;&gt;"",$F592*(1+'[1]asv | data'!$B$30/12)-$F592,0),"")</f>
        <v>0</v>
      </c>
      <c r="H593" s="27">
        <f>IFERROR(IF($B593&lt;&gt;"",($F592+$E$2+$G593)-($F592+$E$2+$G593)*(1-'[1]asv | data'!$F$26/12),0),"")</f>
        <v>0</v>
      </c>
      <c r="I593" s="26">
        <f>IFERROR(IF($B593&lt;&gt;"",($I592+$E$2+$J593)*(1-'[1]asv | data'!$F$26/12),0),"")</f>
        <v>0</v>
      </c>
      <c r="J593" s="27">
        <f>IFERROR(IF($B593&lt;&gt;"",$I592*(1+'[1]asv | data'!$B$32/12)-$I592,0),"")</f>
        <v>0</v>
      </c>
      <c r="K593" s="27">
        <f>IFERROR(IF($B593&lt;&gt;"",($I592+$E$2+$J593)-($I592+$E$2+$J593)*(1-'[1]asv | data'!$F$26/12),0),"")</f>
        <v>0</v>
      </c>
      <c r="L593" s="26">
        <f>IFERROR(IF($B593&lt;&gt;"",($L592+$E$2+$M593)*(1-'[1]asv | data'!$F$26/12),0),"")</f>
        <v>0</v>
      </c>
      <c r="M593" s="27">
        <f>IFERROR(IF($B593&lt;&gt;"",$L592*(1+'[1]asv | data'!$B$34/12)-$L592,0),"")</f>
        <v>0</v>
      </c>
      <c r="N593" s="27">
        <f>IFERROR(IF($B593&lt;&gt;"",($L592+$E$2+$M593)-($L592+$E$2+$M593)*(1-'[1]asv | data'!$F$26/12),0),"")</f>
        <v>0</v>
      </c>
      <c r="O593" s="26" t="str">
        <f>IFERROR(IF(B593&lt;&gt;"",IF(Q592&gt;=$I$2,+O592+P593,+O592+'[1]asv | data'!$F$21+P593),""),"")</f>
        <v/>
      </c>
      <c r="P593" s="27" t="str">
        <f>IFERROR(IF($B593&lt;&gt;"",IF(Q593&gt;=$I$2,O592*(1+'[1]asv | simul'!$B$18/12)-O592,$O592*(1+'[1]asv | simul'!$B$18/12)-$O592),""),"")</f>
        <v/>
      </c>
      <c r="Q593" s="27">
        <f>IFERROR(IF(Q592+'[1]asv | data'!$F$21&gt;=$I$2,$I$2,+Q592+'[1]asv | data'!$F$21),"")</f>
        <v>22950</v>
      </c>
    </row>
    <row r="594" spans="2:17" ht="21" customHeight="1" x14ac:dyDescent="0.35">
      <c r="B594" s="36"/>
      <c r="C594" s="26">
        <f>IFERROR(IF($B594&lt;&gt;"",($C593+$E$2+$D594)*(1-'[1]asv | data'!$F$26/12),0),"")</f>
        <v>0</v>
      </c>
      <c r="D594" s="27">
        <f>IFERROR(IF($B594&lt;&gt;"",$C593*(1+'[1]asv | data'!$F$22/12)-$C593,0),"")</f>
        <v>0</v>
      </c>
      <c r="E594" s="27">
        <f>IFERROR(IF($B594&lt;&gt;"",($C593+$E$2+$D594)-($C593+$E$2+$D594)*(1-'[1]asv | data'!$F$26/12),0),"")</f>
        <v>0</v>
      </c>
      <c r="F594" s="26">
        <f>IFERROR(IF($B594&lt;&gt;"",($F593+$E$2+$G594)*(1-'[1]asv | data'!$F$26/12),0),"")</f>
        <v>0</v>
      </c>
      <c r="G594" s="27">
        <f>IFERROR(IF($B594&lt;&gt;"",$F593*(1+'[1]asv | data'!$B$30/12)-$F593,0),"")</f>
        <v>0</v>
      </c>
      <c r="H594" s="27">
        <f>IFERROR(IF($B594&lt;&gt;"",($F593+$E$2+$G594)-($F593+$E$2+$G594)*(1-'[1]asv | data'!$F$26/12),0),"")</f>
        <v>0</v>
      </c>
      <c r="I594" s="26">
        <f>IFERROR(IF($B594&lt;&gt;"",($I593+$E$2+$J594)*(1-'[1]asv | data'!$F$26/12),0),"")</f>
        <v>0</v>
      </c>
      <c r="J594" s="27">
        <f>IFERROR(IF($B594&lt;&gt;"",$I593*(1+'[1]asv | data'!$B$32/12)-$I593,0),"")</f>
        <v>0</v>
      </c>
      <c r="K594" s="27">
        <f>IFERROR(IF($B594&lt;&gt;"",($I593+$E$2+$J594)-($I593+$E$2+$J594)*(1-'[1]asv | data'!$F$26/12),0),"")</f>
        <v>0</v>
      </c>
      <c r="L594" s="26">
        <f>IFERROR(IF($B594&lt;&gt;"",($L593+$E$2+$M594)*(1-'[1]asv | data'!$F$26/12),0),"")</f>
        <v>0</v>
      </c>
      <c r="M594" s="27">
        <f>IFERROR(IF($B594&lt;&gt;"",$L593*(1+'[1]asv | data'!$B$34/12)-$L593,0),"")</f>
        <v>0</v>
      </c>
      <c r="N594" s="27">
        <f>IFERROR(IF($B594&lt;&gt;"",($L593+$E$2+$M594)-($L593+$E$2+$M594)*(1-'[1]asv | data'!$F$26/12),0),"")</f>
        <v>0</v>
      </c>
      <c r="O594" s="26" t="str">
        <f>IFERROR(IF(B594&lt;&gt;"",IF(Q593&gt;=$I$2,+O593+P594,+O593+'[1]asv | data'!$F$21+P594),""),"")</f>
        <v/>
      </c>
      <c r="P594" s="27" t="str">
        <f>IFERROR(IF($B594&lt;&gt;"",IF(Q594&gt;=$I$2,O593*(1+'[1]asv | simul'!$B$18/12)-O593,$O593*(1+'[1]asv | simul'!$B$18/12)-$O593),""),"")</f>
        <v/>
      </c>
      <c r="Q594" s="27">
        <f>IFERROR(IF(Q593+'[1]asv | data'!$F$21&gt;=$I$2,$I$2,+Q593+'[1]asv | data'!$F$21),"")</f>
        <v>22950</v>
      </c>
    </row>
    <row r="595" spans="2:17" ht="21" customHeight="1" x14ac:dyDescent="0.35">
      <c r="B595" s="36"/>
      <c r="C595" s="26">
        <f>IFERROR(IF($B595&lt;&gt;"",($C594+$E$2+$D595)*(1-'[1]asv | data'!$F$26/12),0),"")</f>
        <v>0</v>
      </c>
      <c r="D595" s="27">
        <f>IFERROR(IF($B595&lt;&gt;"",$C594*(1+'[1]asv | data'!$F$22/12)-$C594,0),"")</f>
        <v>0</v>
      </c>
      <c r="E595" s="27">
        <f>IFERROR(IF($B595&lt;&gt;"",($C594+$E$2+$D595)-($C594+$E$2+$D595)*(1-'[1]asv | data'!$F$26/12),0),"")</f>
        <v>0</v>
      </c>
      <c r="F595" s="26">
        <f>IFERROR(IF($B595&lt;&gt;"",($F594+$E$2+$G595)*(1-'[1]asv | data'!$F$26/12),0),"")</f>
        <v>0</v>
      </c>
      <c r="G595" s="27">
        <f>IFERROR(IF($B595&lt;&gt;"",$F594*(1+'[1]asv | data'!$B$30/12)-$F594,0),"")</f>
        <v>0</v>
      </c>
      <c r="H595" s="27">
        <f>IFERROR(IF($B595&lt;&gt;"",($F594+$E$2+$G595)-($F594+$E$2+$G595)*(1-'[1]asv | data'!$F$26/12),0),"")</f>
        <v>0</v>
      </c>
      <c r="I595" s="26">
        <f>IFERROR(IF($B595&lt;&gt;"",($I594+$E$2+$J595)*(1-'[1]asv | data'!$F$26/12),0),"")</f>
        <v>0</v>
      </c>
      <c r="J595" s="27">
        <f>IFERROR(IF($B595&lt;&gt;"",$I594*(1+'[1]asv | data'!$B$32/12)-$I594,0),"")</f>
        <v>0</v>
      </c>
      <c r="K595" s="27">
        <f>IFERROR(IF($B595&lt;&gt;"",($I594+$E$2+$J595)-($I594+$E$2+$J595)*(1-'[1]asv | data'!$F$26/12),0),"")</f>
        <v>0</v>
      </c>
      <c r="L595" s="26">
        <f>IFERROR(IF($B595&lt;&gt;"",($L594+$E$2+$M595)*(1-'[1]asv | data'!$F$26/12),0),"")</f>
        <v>0</v>
      </c>
      <c r="M595" s="27">
        <f>IFERROR(IF($B595&lt;&gt;"",$L594*(1+'[1]asv | data'!$B$34/12)-$L594,0),"")</f>
        <v>0</v>
      </c>
      <c r="N595" s="27">
        <f>IFERROR(IF($B595&lt;&gt;"",($L594+$E$2+$M595)-($L594+$E$2+$M595)*(1-'[1]asv | data'!$F$26/12),0),"")</f>
        <v>0</v>
      </c>
      <c r="O595" s="26" t="str">
        <f>IFERROR(IF(B595&lt;&gt;"",IF(Q594&gt;=$I$2,+O594+P595,+O594+'[1]asv | data'!$F$21+P595),""),"")</f>
        <v/>
      </c>
      <c r="P595" s="27" t="str">
        <f>IFERROR(IF($B595&lt;&gt;"",IF(Q595&gt;=$I$2,O594*(1+'[1]asv | simul'!$B$18/12)-O594,$O594*(1+'[1]asv | simul'!$B$18/12)-$O594),""),"")</f>
        <v/>
      </c>
      <c r="Q595" s="27">
        <f>IFERROR(IF(Q594+'[1]asv | data'!$F$21&gt;=$I$2,$I$2,+Q594+'[1]asv | data'!$F$21),"")</f>
        <v>22950</v>
      </c>
    </row>
    <row r="596" spans="2:17" ht="21" customHeight="1" x14ac:dyDescent="0.35">
      <c r="B596" s="36"/>
      <c r="C596" s="26">
        <f>IFERROR(IF($B596&lt;&gt;"",($C595+$E$2+$D596)*(1-'[1]asv | data'!$F$26/12),0),"")</f>
        <v>0</v>
      </c>
      <c r="D596" s="27">
        <f>IFERROR(IF($B596&lt;&gt;"",$C595*(1+'[1]asv | data'!$F$22/12)-$C595,0),"")</f>
        <v>0</v>
      </c>
      <c r="E596" s="27">
        <f>IFERROR(IF($B596&lt;&gt;"",($C595+$E$2+$D596)-($C595+$E$2+$D596)*(1-'[1]asv | data'!$F$26/12),0),"")</f>
        <v>0</v>
      </c>
      <c r="F596" s="26">
        <f>IFERROR(IF($B596&lt;&gt;"",($F595+$E$2+$G596)*(1-'[1]asv | data'!$F$26/12),0),"")</f>
        <v>0</v>
      </c>
      <c r="G596" s="27">
        <f>IFERROR(IF($B596&lt;&gt;"",$F595*(1+'[1]asv | data'!$B$30/12)-$F595,0),"")</f>
        <v>0</v>
      </c>
      <c r="H596" s="27">
        <f>IFERROR(IF($B596&lt;&gt;"",($F595+$E$2+$G596)-($F595+$E$2+$G596)*(1-'[1]asv | data'!$F$26/12),0),"")</f>
        <v>0</v>
      </c>
      <c r="I596" s="26">
        <f>IFERROR(IF($B596&lt;&gt;"",($I595+$E$2+$J596)*(1-'[1]asv | data'!$F$26/12),0),"")</f>
        <v>0</v>
      </c>
      <c r="J596" s="27">
        <f>IFERROR(IF($B596&lt;&gt;"",$I595*(1+'[1]asv | data'!$B$32/12)-$I595,0),"")</f>
        <v>0</v>
      </c>
      <c r="K596" s="27">
        <f>IFERROR(IF($B596&lt;&gt;"",($I595+$E$2+$J596)-($I595+$E$2+$J596)*(1-'[1]asv | data'!$F$26/12),0),"")</f>
        <v>0</v>
      </c>
      <c r="L596" s="26">
        <f>IFERROR(IF($B596&lt;&gt;"",($L595+$E$2+$M596)*(1-'[1]asv | data'!$F$26/12),0),"")</f>
        <v>0</v>
      </c>
      <c r="M596" s="27">
        <f>IFERROR(IF($B596&lt;&gt;"",$L595*(1+'[1]asv | data'!$B$34/12)-$L595,0),"")</f>
        <v>0</v>
      </c>
      <c r="N596" s="27">
        <f>IFERROR(IF($B596&lt;&gt;"",($L595+$E$2+$M596)-($L595+$E$2+$M596)*(1-'[1]asv | data'!$F$26/12),0),"")</f>
        <v>0</v>
      </c>
      <c r="O596" s="26" t="str">
        <f>IFERROR(IF(B596&lt;&gt;"",IF(Q595&gt;=$I$2,+O595+P596,+O595+'[1]asv | data'!$F$21+P596),""),"")</f>
        <v/>
      </c>
      <c r="P596" s="27" t="str">
        <f>IFERROR(IF($B596&lt;&gt;"",IF(Q596&gt;=$I$2,O595*(1+'[1]asv | simul'!$B$18/12)-O595,$O595*(1+'[1]asv | simul'!$B$18/12)-$O595),""),"")</f>
        <v/>
      </c>
      <c r="Q596" s="27">
        <f>IFERROR(IF(Q595+'[1]asv | data'!$F$21&gt;=$I$2,$I$2,+Q595+'[1]asv | data'!$F$21),"")</f>
        <v>22950</v>
      </c>
    </row>
    <row r="597" spans="2:17" ht="21" customHeight="1" x14ac:dyDescent="0.35">
      <c r="B597" s="36"/>
      <c r="C597" s="26">
        <f>IFERROR(IF($B597&lt;&gt;"",($C596+$E$2+$D597)*(1-'[1]asv | data'!$F$26/12),0),"")</f>
        <v>0</v>
      </c>
      <c r="D597" s="27">
        <f>IFERROR(IF($B597&lt;&gt;"",$C596*(1+'[1]asv | data'!$F$22/12)-$C596,0),"")</f>
        <v>0</v>
      </c>
      <c r="E597" s="27">
        <f>IFERROR(IF($B597&lt;&gt;"",($C596+$E$2+$D597)-($C596+$E$2+$D597)*(1-'[1]asv | data'!$F$26/12),0),"")</f>
        <v>0</v>
      </c>
      <c r="F597" s="26">
        <f>IFERROR(IF($B597&lt;&gt;"",($F596+$E$2+$G597)*(1-'[1]asv | data'!$F$26/12),0),"")</f>
        <v>0</v>
      </c>
      <c r="G597" s="27">
        <f>IFERROR(IF($B597&lt;&gt;"",$F596*(1+'[1]asv | data'!$B$30/12)-$F596,0),"")</f>
        <v>0</v>
      </c>
      <c r="H597" s="27">
        <f>IFERROR(IF($B597&lt;&gt;"",($F596+$E$2+$G597)-($F596+$E$2+$G597)*(1-'[1]asv | data'!$F$26/12),0),"")</f>
        <v>0</v>
      </c>
      <c r="I597" s="26">
        <f>IFERROR(IF($B597&lt;&gt;"",($I596+$E$2+$J597)*(1-'[1]asv | data'!$F$26/12),0),"")</f>
        <v>0</v>
      </c>
      <c r="J597" s="27">
        <f>IFERROR(IF($B597&lt;&gt;"",$I596*(1+'[1]asv | data'!$B$32/12)-$I596,0),"")</f>
        <v>0</v>
      </c>
      <c r="K597" s="27">
        <f>IFERROR(IF($B597&lt;&gt;"",($I596+$E$2+$J597)-($I596+$E$2+$J597)*(1-'[1]asv | data'!$F$26/12),0),"")</f>
        <v>0</v>
      </c>
      <c r="L597" s="26">
        <f>IFERROR(IF($B597&lt;&gt;"",($L596+$E$2+$M597)*(1-'[1]asv | data'!$F$26/12),0),"")</f>
        <v>0</v>
      </c>
      <c r="M597" s="27">
        <f>IFERROR(IF($B597&lt;&gt;"",$L596*(1+'[1]asv | data'!$B$34/12)-$L596,0),"")</f>
        <v>0</v>
      </c>
      <c r="N597" s="27">
        <f>IFERROR(IF($B597&lt;&gt;"",($L596+$E$2+$M597)-($L596+$E$2+$M597)*(1-'[1]asv | data'!$F$26/12),0),"")</f>
        <v>0</v>
      </c>
      <c r="O597" s="26" t="str">
        <f>IFERROR(IF(B597&lt;&gt;"",IF(Q596&gt;=$I$2,+O596+P597,+O596+'[1]asv | data'!$F$21+P597),""),"")</f>
        <v/>
      </c>
      <c r="P597" s="27" t="str">
        <f>IFERROR(IF($B597&lt;&gt;"",IF(Q597&gt;=$I$2,O596*(1+'[1]asv | simul'!$B$18/12)-O596,$O596*(1+'[1]asv | simul'!$B$18/12)-$O596),""),"")</f>
        <v/>
      </c>
      <c r="Q597" s="27">
        <f>IFERROR(IF(Q596+'[1]asv | data'!$F$21&gt;=$I$2,$I$2,+Q596+'[1]asv | data'!$F$21),"")</f>
        <v>22950</v>
      </c>
    </row>
    <row r="598" spans="2:17" ht="21" customHeight="1" x14ac:dyDescent="0.35">
      <c r="B598" s="36"/>
      <c r="C598" s="26">
        <f>IFERROR(IF($B598&lt;&gt;"",($C597+$E$2+$D598)*(1-'[1]asv | data'!$F$26/12),0),"")</f>
        <v>0</v>
      </c>
      <c r="D598" s="27">
        <f>IFERROR(IF($B598&lt;&gt;"",$C597*(1+'[1]asv | data'!$F$22/12)-$C597,0),"")</f>
        <v>0</v>
      </c>
      <c r="E598" s="27">
        <f>IFERROR(IF($B598&lt;&gt;"",($C597+$E$2+$D598)-($C597+$E$2+$D598)*(1-'[1]asv | data'!$F$26/12),0),"")</f>
        <v>0</v>
      </c>
      <c r="F598" s="26">
        <f>IFERROR(IF($B598&lt;&gt;"",($F597+$E$2+$G598)*(1-'[1]asv | data'!$F$26/12),0),"")</f>
        <v>0</v>
      </c>
      <c r="G598" s="27">
        <f>IFERROR(IF($B598&lt;&gt;"",$F597*(1+'[1]asv | data'!$B$30/12)-$F597,0),"")</f>
        <v>0</v>
      </c>
      <c r="H598" s="27">
        <f>IFERROR(IF($B598&lt;&gt;"",($F597+$E$2+$G598)-($F597+$E$2+$G598)*(1-'[1]asv | data'!$F$26/12),0),"")</f>
        <v>0</v>
      </c>
      <c r="I598" s="26">
        <f>IFERROR(IF($B598&lt;&gt;"",($I597+$E$2+$J598)*(1-'[1]asv | data'!$F$26/12),0),"")</f>
        <v>0</v>
      </c>
      <c r="J598" s="27">
        <f>IFERROR(IF($B598&lt;&gt;"",$I597*(1+'[1]asv | data'!$B$32/12)-$I597,0),"")</f>
        <v>0</v>
      </c>
      <c r="K598" s="27">
        <f>IFERROR(IF($B598&lt;&gt;"",($I597+$E$2+$J598)-($I597+$E$2+$J598)*(1-'[1]asv | data'!$F$26/12),0),"")</f>
        <v>0</v>
      </c>
      <c r="L598" s="26">
        <f>IFERROR(IF($B598&lt;&gt;"",($L597+$E$2+$M598)*(1-'[1]asv | data'!$F$26/12),0),"")</f>
        <v>0</v>
      </c>
      <c r="M598" s="27">
        <f>IFERROR(IF($B598&lt;&gt;"",$L597*(1+'[1]asv | data'!$B$34/12)-$L597,0),"")</f>
        <v>0</v>
      </c>
      <c r="N598" s="27">
        <f>IFERROR(IF($B598&lt;&gt;"",($L597+$E$2+$M598)-($L597+$E$2+$M598)*(1-'[1]asv | data'!$F$26/12),0),"")</f>
        <v>0</v>
      </c>
      <c r="O598" s="26" t="str">
        <f>IFERROR(IF(B598&lt;&gt;"",IF(Q597&gt;=$I$2,+O597+P598,+O597+'[1]asv | data'!$F$21+P598),""),"")</f>
        <v/>
      </c>
      <c r="P598" s="27" t="str">
        <f>IFERROR(IF($B598&lt;&gt;"",IF(Q598&gt;=$I$2,O597*(1+'[1]asv | simul'!$B$18/12)-O597,$O597*(1+'[1]asv | simul'!$B$18/12)-$O597),""),"")</f>
        <v/>
      </c>
      <c r="Q598" s="27">
        <f>IFERROR(IF(Q597+'[1]asv | data'!$F$21&gt;=$I$2,$I$2,+Q597+'[1]asv | data'!$F$21),"")</f>
        <v>22950</v>
      </c>
    </row>
    <row r="599" spans="2:17" ht="21" customHeight="1" x14ac:dyDescent="0.35">
      <c r="B599" s="36"/>
      <c r="C599" s="26">
        <f>IFERROR(IF($B599&lt;&gt;"",($C598+$E$2+$D599)*(1-'[1]asv | data'!$F$26/12),0),"")</f>
        <v>0</v>
      </c>
      <c r="D599" s="27">
        <f>IFERROR(IF($B599&lt;&gt;"",$C598*(1+'[1]asv | data'!$F$22/12)-$C598,0),"")</f>
        <v>0</v>
      </c>
      <c r="E599" s="27">
        <f>IFERROR(IF($B599&lt;&gt;"",($C598+$E$2+$D599)-($C598+$E$2+$D599)*(1-'[1]asv | data'!$F$26/12),0),"")</f>
        <v>0</v>
      </c>
      <c r="F599" s="26">
        <f>IFERROR(IF($B599&lt;&gt;"",($F598+$E$2+$G599)*(1-'[1]asv | data'!$F$26/12),0),"")</f>
        <v>0</v>
      </c>
      <c r="G599" s="27">
        <f>IFERROR(IF($B599&lt;&gt;"",$F598*(1+'[1]asv | data'!$B$30/12)-$F598,0),"")</f>
        <v>0</v>
      </c>
      <c r="H599" s="27">
        <f>IFERROR(IF($B599&lt;&gt;"",($F598+$E$2+$G599)-($F598+$E$2+$G599)*(1-'[1]asv | data'!$F$26/12),0),"")</f>
        <v>0</v>
      </c>
      <c r="I599" s="26">
        <f>IFERROR(IF($B599&lt;&gt;"",($I598+$E$2+$J599)*(1-'[1]asv | data'!$F$26/12),0),"")</f>
        <v>0</v>
      </c>
      <c r="J599" s="27">
        <f>IFERROR(IF($B599&lt;&gt;"",$I598*(1+'[1]asv | data'!$B$32/12)-$I598,0),"")</f>
        <v>0</v>
      </c>
      <c r="K599" s="27">
        <f>IFERROR(IF($B599&lt;&gt;"",($I598+$E$2+$J599)-($I598+$E$2+$J599)*(1-'[1]asv | data'!$F$26/12),0),"")</f>
        <v>0</v>
      </c>
      <c r="L599" s="26">
        <f>IFERROR(IF($B599&lt;&gt;"",($L598+$E$2+$M599)*(1-'[1]asv | data'!$F$26/12),0),"")</f>
        <v>0</v>
      </c>
      <c r="M599" s="27">
        <f>IFERROR(IF($B599&lt;&gt;"",$L598*(1+'[1]asv | data'!$B$34/12)-$L598,0),"")</f>
        <v>0</v>
      </c>
      <c r="N599" s="27">
        <f>IFERROR(IF($B599&lt;&gt;"",($L598+$E$2+$M599)-($L598+$E$2+$M599)*(1-'[1]asv | data'!$F$26/12),0),"")</f>
        <v>0</v>
      </c>
      <c r="O599" s="26" t="str">
        <f>IFERROR(IF(B599&lt;&gt;"",IF(Q598&gt;=$I$2,+O598+P599,+O598+'[1]asv | data'!$F$21+P599),""),"")</f>
        <v/>
      </c>
      <c r="P599" s="27" t="str">
        <f>IFERROR(IF($B599&lt;&gt;"",IF(Q599&gt;=$I$2,O598*(1+'[1]asv | simul'!$B$18/12)-O598,$O598*(1+'[1]asv | simul'!$B$18/12)-$O598),""),"")</f>
        <v/>
      </c>
      <c r="Q599" s="27">
        <f>IFERROR(IF(Q598+'[1]asv | data'!$F$21&gt;=$I$2,$I$2,+Q598+'[1]asv | data'!$F$21),"")</f>
        <v>22950</v>
      </c>
    </row>
    <row r="600" spans="2:17" ht="21" customHeight="1" x14ac:dyDescent="0.35">
      <c r="B600" s="36"/>
      <c r="C600" s="26">
        <f>IFERROR(IF($B600&lt;&gt;"",($C599+$E$2+$D600)*(1-'[1]asv | data'!$F$26/12),0),"")</f>
        <v>0</v>
      </c>
      <c r="D600" s="27">
        <f>IFERROR(IF($B600&lt;&gt;"",$C599*(1+'[1]asv | data'!$F$22/12)-$C599,0),"")</f>
        <v>0</v>
      </c>
      <c r="E600" s="27">
        <f>IFERROR(IF($B600&lt;&gt;"",($C599+$E$2+$D600)-($C599+$E$2+$D600)*(1-'[1]asv | data'!$F$26/12),0),"")</f>
        <v>0</v>
      </c>
      <c r="F600" s="26">
        <f>IFERROR(IF($B600&lt;&gt;"",($F599+$E$2+$G600)*(1-'[1]asv | data'!$F$26/12),0),"")</f>
        <v>0</v>
      </c>
      <c r="G600" s="27">
        <f>IFERROR(IF($B600&lt;&gt;"",$F599*(1+'[1]asv | data'!$B$30/12)-$F599,0),"")</f>
        <v>0</v>
      </c>
      <c r="H600" s="27">
        <f>IFERROR(IF($B600&lt;&gt;"",($F599+$E$2+$G600)-($F599+$E$2+$G600)*(1-'[1]asv | data'!$F$26/12),0),"")</f>
        <v>0</v>
      </c>
      <c r="I600" s="26">
        <f>IFERROR(IF($B600&lt;&gt;"",($I599+$E$2+$J600)*(1-'[1]asv | data'!$F$26/12),0),"")</f>
        <v>0</v>
      </c>
      <c r="J600" s="27">
        <f>IFERROR(IF($B600&lt;&gt;"",$I599*(1+'[1]asv | data'!$B$32/12)-$I599,0),"")</f>
        <v>0</v>
      </c>
      <c r="K600" s="27">
        <f>IFERROR(IF($B600&lt;&gt;"",($I599+$E$2+$J600)-($I599+$E$2+$J600)*(1-'[1]asv | data'!$F$26/12),0),"")</f>
        <v>0</v>
      </c>
      <c r="L600" s="26">
        <f>IFERROR(IF($B600&lt;&gt;"",($L599+$E$2+$M600)*(1-'[1]asv | data'!$F$26/12),0),"")</f>
        <v>0</v>
      </c>
      <c r="M600" s="27">
        <f>IFERROR(IF($B600&lt;&gt;"",$L599*(1+'[1]asv | data'!$B$34/12)-$L599,0),"")</f>
        <v>0</v>
      </c>
      <c r="N600" s="27">
        <f>IFERROR(IF($B600&lt;&gt;"",($L599+$E$2+$M600)-($L599+$E$2+$M600)*(1-'[1]asv | data'!$F$26/12),0),"")</f>
        <v>0</v>
      </c>
      <c r="O600" s="26" t="str">
        <f>IFERROR(IF(B600&lt;&gt;"",IF(Q599&gt;=$I$2,+O599+P600,+O599+'[1]asv | data'!$F$21+P600),""),"")</f>
        <v/>
      </c>
      <c r="P600" s="27" t="str">
        <f>IFERROR(IF($B600&lt;&gt;"",IF(Q600&gt;=$I$2,O599*(1+'[1]asv | simul'!$B$18/12)-O599,$O599*(1+'[1]asv | simul'!$B$18/12)-$O599),""),"")</f>
        <v/>
      </c>
      <c r="Q600" s="27">
        <f>IFERROR(IF(Q599+'[1]asv | data'!$F$21&gt;=$I$2,$I$2,+Q599+'[1]asv | data'!$F$21),"")</f>
        <v>22950</v>
      </c>
    </row>
    <row r="601" spans="2:17" ht="21" customHeight="1" x14ac:dyDescent="0.35">
      <c r="B601" s="36"/>
      <c r="C601" s="26">
        <f>IFERROR(IF($B601&lt;&gt;"",($C600+$E$2+$D601)*(1-'[1]asv | data'!$F$26/12),0),"")</f>
        <v>0</v>
      </c>
      <c r="D601" s="27">
        <f>IFERROR(IF($B601&lt;&gt;"",$C600*(1+'[1]asv | data'!$F$22/12)-$C600,0),"")</f>
        <v>0</v>
      </c>
      <c r="E601" s="27">
        <f>IFERROR(IF($B601&lt;&gt;"",($C600+$E$2+$D601)-($C600+$E$2+$D601)*(1-'[1]asv | data'!$F$26/12),0),"")</f>
        <v>0</v>
      </c>
      <c r="F601" s="26">
        <f>IFERROR(IF($B601&lt;&gt;"",($F600+$E$2+$G601)*(1-'[1]asv | data'!$F$26/12),0),"")</f>
        <v>0</v>
      </c>
      <c r="G601" s="27">
        <f>IFERROR(IF($B601&lt;&gt;"",$F600*(1+'[1]asv | data'!$B$30/12)-$F600,0),"")</f>
        <v>0</v>
      </c>
      <c r="H601" s="27">
        <f>IFERROR(IF($B601&lt;&gt;"",($F600+$E$2+$G601)-($F600+$E$2+$G601)*(1-'[1]asv | data'!$F$26/12),0),"")</f>
        <v>0</v>
      </c>
      <c r="I601" s="26">
        <f>IFERROR(IF($B601&lt;&gt;"",($I600+$E$2+$J601)*(1-'[1]asv | data'!$F$26/12),0),"")</f>
        <v>0</v>
      </c>
      <c r="J601" s="27">
        <f>IFERROR(IF($B601&lt;&gt;"",$I600*(1+'[1]asv | data'!$B$32/12)-$I600,0),"")</f>
        <v>0</v>
      </c>
      <c r="K601" s="27">
        <f>IFERROR(IF($B601&lt;&gt;"",($I600+$E$2+$J601)-($I600+$E$2+$J601)*(1-'[1]asv | data'!$F$26/12),0),"")</f>
        <v>0</v>
      </c>
      <c r="L601" s="26">
        <f>IFERROR(IF($B601&lt;&gt;"",($L600+$E$2+$M601)*(1-'[1]asv | data'!$F$26/12),0),"")</f>
        <v>0</v>
      </c>
      <c r="M601" s="27">
        <f>IFERROR(IF($B601&lt;&gt;"",$L600*(1+'[1]asv | data'!$B$34/12)-$L600,0),"")</f>
        <v>0</v>
      </c>
      <c r="N601" s="27">
        <f>IFERROR(IF($B601&lt;&gt;"",($L600+$E$2+$M601)-($L600+$E$2+$M601)*(1-'[1]asv | data'!$F$26/12),0),"")</f>
        <v>0</v>
      </c>
      <c r="O601" s="26" t="str">
        <f>IFERROR(IF(B601&lt;&gt;"",IF(Q600&gt;=$I$2,+O600+P601,+O600+'[1]asv | data'!$F$21+P601),""),"")</f>
        <v/>
      </c>
      <c r="P601" s="27" t="str">
        <f>IFERROR(IF($B601&lt;&gt;"",IF(Q601&gt;=$I$2,O600*(1+'[1]asv | simul'!$B$18/12)-O600,$O600*(1+'[1]asv | simul'!$B$18/12)-$O600),""),"")</f>
        <v/>
      </c>
      <c r="Q601" s="27">
        <f>IFERROR(IF(Q600+'[1]asv | data'!$F$21&gt;=$I$2,$I$2,+Q600+'[1]asv | data'!$F$21),"")</f>
        <v>22950</v>
      </c>
    </row>
    <row r="602" spans="2:17" ht="21" customHeight="1" x14ac:dyDescent="0.35">
      <c r="B602" s="36"/>
      <c r="C602" s="26">
        <f>IFERROR(IF($B602&lt;&gt;"",($C601+$E$2+$D602)*(1-'[1]asv | data'!$F$26/12),0),"")</f>
        <v>0</v>
      </c>
      <c r="D602" s="27">
        <f>IFERROR(IF($B602&lt;&gt;"",$C601*(1+'[1]asv | data'!$F$22/12)-$C601,0),"")</f>
        <v>0</v>
      </c>
      <c r="E602" s="27">
        <f>IFERROR(IF($B602&lt;&gt;"",($C601+$E$2+$D602)-($C601+$E$2+$D602)*(1-'[1]asv | data'!$F$26/12),0),"")</f>
        <v>0</v>
      </c>
      <c r="F602" s="26">
        <f>IFERROR(IF($B602&lt;&gt;"",($F601+$E$2+$G602)*(1-'[1]asv | data'!$F$26/12),0),"")</f>
        <v>0</v>
      </c>
      <c r="G602" s="27">
        <f>IFERROR(IF($B602&lt;&gt;"",$F601*(1+'[1]asv | data'!$B$30/12)-$F601,0),"")</f>
        <v>0</v>
      </c>
      <c r="H602" s="27">
        <f>IFERROR(IF($B602&lt;&gt;"",($F601+$E$2+$G602)-($F601+$E$2+$G602)*(1-'[1]asv | data'!$F$26/12),0),"")</f>
        <v>0</v>
      </c>
      <c r="I602" s="26">
        <f>IFERROR(IF($B602&lt;&gt;"",($I601+$E$2+$J602)*(1-'[1]asv | data'!$F$26/12),0),"")</f>
        <v>0</v>
      </c>
      <c r="J602" s="27">
        <f>IFERROR(IF($B602&lt;&gt;"",$I601*(1+'[1]asv | data'!$B$32/12)-$I601,0),"")</f>
        <v>0</v>
      </c>
      <c r="K602" s="27">
        <f>IFERROR(IF($B602&lt;&gt;"",($I601+$E$2+$J602)-($I601+$E$2+$J602)*(1-'[1]asv | data'!$F$26/12),0),"")</f>
        <v>0</v>
      </c>
      <c r="L602" s="26">
        <f>IFERROR(IF($B602&lt;&gt;"",($L601+$E$2+$M602)*(1-'[1]asv | data'!$F$26/12),0),"")</f>
        <v>0</v>
      </c>
      <c r="M602" s="27">
        <f>IFERROR(IF($B602&lt;&gt;"",$L601*(1+'[1]asv | data'!$B$34/12)-$L601,0),"")</f>
        <v>0</v>
      </c>
      <c r="N602" s="27">
        <f>IFERROR(IF($B602&lt;&gt;"",($L601+$E$2+$M602)-($L601+$E$2+$M602)*(1-'[1]asv | data'!$F$26/12),0),"")</f>
        <v>0</v>
      </c>
      <c r="O602" s="26" t="str">
        <f>IFERROR(IF(B602&lt;&gt;"",IF(Q601&gt;=$I$2,+O601+P602,+O601+'[1]asv | data'!$F$21+P602),""),"")</f>
        <v/>
      </c>
      <c r="P602" s="27" t="str">
        <f>IFERROR(IF($B602&lt;&gt;"",IF(Q602&gt;=$I$2,O601*(1+'[1]asv | simul'!$B$18/12)-O601,$O601*(1+'[1]asv | simul'!$B$18/12)-$O601),""),"")</f>
        <v/>
      </c>
      <c r="Q602" s="27">
        <f>IFERROR(IF(Q601+'[1]asv | data'!$F$21&gt;=$I$2,$I$2,+Q601+'[1]asv | data'!$F$21),"")</f>
        <v>22950</v>
      </c>
    </row>
    <row r="603" spans="2:17" ht="21" customHeight="1" x14ac:dyDescent="0.35">
      <c r="B603" s="36"/>
      <c r="C603" s="26">
        <f>IFERROR(IF($B603&lt;&gt;"",($C602+$E$2+$D603)*(1-'[1]asv | data'!$F$26/12),0),"")</f>
        <v>0</v>
      </c>
      <c r="D603" s="27">
        <f>IFERROR(IF($B603&lt;&gt;"",$C602*(1+'[1]asv | data'!$F$22/12)-$C602,0),"")</f>
        <v>0</v>
      </c>
      <c r="E603" s="27">
        <f>IFERROR(IF($B603&lt;&gt;"",($C602+$E$2+$D603)-($C602+$E$2+$D603)*(1-'[1]asv | data'!$F$26/12),0),"")</f>
        <v>0</v>
      </c>
      <c r="F603" s="26">
        <f>IFERROR(IF($B603&lt;&gt;"",($F602+$E$2+$G603)*(1-'[1]asv | data'!$F$26/12),0),"")</f>
        <v>0</v>
      </c>
      <c r="G603" s="27">
        <f>IFERROR(IF($B603&lt;&gt;"",$F602*(1+'[1]asv | data'!$B$30/12)-$F602,0),"")</f>
        <v>0</v>
      </c>
      <c r="H603" s="27">
        <f>IFERROR(IF($B603&lt;&gt;"",($F602+$E$2+$G603)-($F602+$E$2+$G603)*(1-'[1]asv | data'!$F$26/12),0),"")</f>
        <v>0</v>
      </c>
      <c r="I603" s="26">
        <f>IFERROR(IF($B603&lt;&gt;"",($I602+$E$2+$J603)*(1-'[1]asv | data'!$F$26/12),0),"")</f>
        <v>0</v>
      </c>
      <c r="J603" s="27">
        <f>IFERROR(IF($B603&lt;&gt;"",$I602*(1+'[1]asv | data'!$B$32/12)-$I602,0),"")</f>
        <v>0</v>
      </c>
      <c r="K603" s="27">
        <f>IFERROR(IF($B603&lt;&gt;"",($I602+$E$2+$J603)-($I602+$E$2+$J603)*(1-'[1]asv | data'!$F$26/12),0),"")</f>
        <v>0</v>
      </c>
      <c r="L603" s="26">
        <f>IFERROR(IF($B603&lt;&gt;"",($L602+$E$2+$M603)*(1-'[1]asv | data'!$F$26/12),0),"")</f>
        <v>0</v>
      </c>
      <c r="M603" s="27">
        <f>IFERROR(IF($B603&lt;&gt;"",$L602*(1+'[1]asv | data'!$B$34/12)-$L602,0),"")</f>
        <v>0</v>
      </c>
      <c r="N603" s="27">
        <f>IFERROR(IF($B603&lt;&gt;"",($L602+$E$2+$M603)-($L602+$E$2+$M603)*(1-'[1]asv | data'!$F$26/12),0),"")</f>
        <v>0</v>
      </c>
      <c r="O603" s="26" t="str">
        <f>IFERROR(IF(B603&lt;&gt;"",IF(Q602&gt;=$I$2,+O602+P603,+O602+'[1]asv | data'!$F$21+P603),""),"")</f>
        <v/>
      </c>
      <c r="P603" s="27" t="str">
        <f>IFERROR(IF($B603&lt;&gt;"",IF(Q603&gt;=$I$2,O602*(1+'[1]asv | simul'!$B$18/12)-O602,$O602*(1+'[1]asv | simul'!$B$18/12)-$O602),""),"")</f>
        <v/>
      </c>
      <c r="Q603" s="27">
        <f>IFERROR(IF(Q602+'[1]asv | data'!$F$21&gt;=$I$2,$I$2,+Q602+'[1]asv | data'!$F$21),"")</f>
        <v>22950</v>
      </c>
    </row>
    <row r="604" spans="2:17" ht="21" customHeight="1" x14ac:dyDescent="0.35">
      <c r="B604" s="36"/>
      <c r="C604" s="26">
        <f>IFERROR(IF($B604&lt;&gt;"",($C603+$E$2+$D604)*(1-'[1]asv | data'!$F$26/12),0),"")</f>
        <v>0</v>
      </c>
      <c r="D604" s="27">
        <f>IFERROR(IF($B604&lt;&gt;"",$C603*(1+'[1]asv | data'!$F$22/12)-$C603,0),"")</f>
        <v>0</v>
      </c>
      <c r="E604" s="27">
        <f>IFERROR(IF($B604&lt;&gt;"",($C603+$E$2+$D604)-($C603+$E$2+$D604)*(1-'[1]asv | data'!$F$26/12),0),"")</f>
        <v>0</v>
      </c>
      <c r="F604" s="26">
        <f>IFERROR(IF($B604&lt;&gt;"",($F603+$E$2+$G604)*(1-'[1]asv | data'!$F$26/12),0),"")</f>
        <v>0</v>
      </c>
      <c r="G604" s="27">
        <f>IFERROR(IF($B604&lt;&gt;"",$F603*(1+'[1]asv | data'!$B$30/12)-$F603,0),"")</f>
        <v>0</v>
      </c>
      <c r="H604" s="27">
        <f>IFERROR(IF($B604&lt;&gt;"",($F603+$E$2+$G604)-($F603+$E$2+$G604)*(1-'[1]asv | data'!$F$26/12),0),"")</f>
        <v>0</v>
      </c>
      <c r="I604" s="26">
        <f>IFERROR(IF($B604&lt;&gt;"",($I603+$E$2+$J604)*(1-'[1]asv | data'!$F$26/12),0),"")</f>
        <v>0</v>
      </c>
      <c r="J604" s="27">
        <f>IFERROR(IF($B604&lt;&gt;"",$I603*(1+'[1]asv | data'!$B$32/12)-$I603,0),"")</f>
        <v>0</v>
      </c>
      <c r="K604" s="27">
        <f>IFERROR(IF($B604&lt;&gt;"",($I603+$E$2+$J604)-($I603+$E$2+$J604)*(1-'[1]asv | data'!$F$26/12),0),"")</f>
        <v>0</v>
      </c>
      <c r="L604" s="26">
        <f>IFERROR(IF($B604&lt;&gt;"",($L603+$E$2+$M604)*(1-'[1]asv | data'!$F$26/12),0),"")</f>
        <v>0</v>
      </c>
      <c r="M604" s="27">
        <f>IFERROR(IF($B604&lt;&gt;"",$L603*(1+'[1]asv | data'!$B$34/12)-$L603,0),"")</f>
        <v>0</v>
      </c>
      <c r="N604" s="27">
        <f>IFERROR(IF($B604&lt;&gt;"",($L603+$E$2+$M604)-($L603+$E$2+$M604)*(1-'[1]asv | data'!$F$26/12),0),"")</f>
        <v>0</v>
      </c>
      <c r="O604" s="26" t="str">
        <f>IFERROR(IF(B604&lt;&gt;"",IF(Q603&gt;=$I$2,+O603+P604,+O603+'[1]asv | data'!$F$21+P604),""),"")</f>
        <v/>
      </c>
      <c r="P604" s="27" t="str">
        <f>IFERROR(IF($B604&lt;&gt;"",IF(Q604&gt;=$I$2,O603*(1+'[1]asv | simul'!$B$18/12)-O603,$O603*(1+'[1]asv | simul'!$B$18/12)-$O603),""),"")</f>
        <v/>
      </c>
      <c r="Q604" s="27">
        <f>IFERROR(IF(Q603+'[1]asv | data'!$F$21&gt;=$I$2,$I$2,+Q603+'[1]asv | data'!$F$21),"")</f>
        <v>22950</v>
      </c>
    </row>
    <row r="605" spans="2:17" ht="21" customHeight="1" x14ac:dyDescent="0.35">
      <c r="B605" s="36"/>
      <c r="C605" s="26">
        <f>IFERROR(IF($B605&lt;&gt;"",($C604+$E$2+$D605)*(1-'[1]asv | data'!$F$26/12),0),"")</f>
        <v>0</v>
      </c>
      <c r="D605" s="27">
        <f>IFERROR(IF($B605&lt;&gt;"",$C604*(1+'[1]asv | data'!$F$22/12)-$C604,0),"")</f>
        <v>0</v>
      </c>
      <c r="E605" s="27">
        <f>IFERROR(IF($B605&lt;&gt;"",($C604+$E$2+$D605)-($C604+$E$2+$D605)*(1-'[1]asv | data'!$F$26/12),0),"")</f>
        <v>0</v>
      </c>
      <c r="F605" s="26">
        <f>IFERROR(IF($B605&lt;&gt;"",($F604+$E$2+$G605)*(1-'[1]asv | data'!$F$26/12),0),"")</f>
        <v>0</v>
      </c>
      <c r="G605" s="27">
        <f>IFERROR(IF($B605&lt;&gt;"",$F604*(1+'[1]asv | data'!$B$30/12)-$F604,0),"")</f>
        <v>0</v>
      </c>
      <c r="H605" s="27">
        <f>IFERROR(IF($B605&lt;&gt;"",($F604+$E$2+$G605)-($F604+$E$2+$G605)*(1-'[1]asv | data'!$F$26/12),0),"")</f>
        <v>0</v>
      </c>
      <c r="I605" s="26">
        <f>IFERROR(IF($B605&lt;&gt;"",($I604+$E$2+$J605)*(1-'[1]asv | data'!$F$26/12),0),"")</f>
        <v>0</v>
      </c>
      <c r="J605" s="27">
        <f>IFERROR(IF($B605&lt;&gt;"",$I604*(1+'[1]asv | data'!$B$32/12)-$I604,0),"")</f>
        <v>0</v>
      </c>
      <c r="K605" s="27">
        <f>IFERROR(IF($B605&lt;&gt;"",($I604+$E$2+$J605)-($I604+$E$2+$J605)*(1-'[1]asv | data'!$F$26/12),0),"")</f>
        <v>0</v>
      </c>
      <c r="L605" s="26">
        <f>IFERROR(IF($B605&lt;&gt;"",($L604+$E$2+$M605)*(1-'[1]asv | data'!$F$26/12),0),"")</f>
        <v>0</v>
      </c>
      <c r="M605" s="27">
        <f>IFERROR(IF($B605&lt;&gt;"",$L604*(1+'[1]asv | data'!$B$34/12)-$L604,0),"")</f>
        <v>0</v>
      </c>
      <c r="N605" s="27">
        <f>IFERROR(IF($B605&lt;&gt;"",($L604+$E$2+$M605)-($L604+$E$2+$M605)*(1-'[1]asv | data'!$F$26/12),0),"")</f>
        <v>0</v>
      </c>
      <c r="O605" s="26" t="str">
        <f>IFERROR(IF(B605&lt;&gt;"",IF(Q604&gt;=$I$2,+O604+P605,+O604+'[1]asv | data'!$F$21+P605),""),"")</f>
        <v/>
      </c>
      <c r="P605" s="27" t="str">
        <f>IFERROR(IF($B605&lt;&gt;"",IF(Q605&gt;=$I$2,O604*(1+'[1]asv | simul'!$B$18/12)-O604,$O604*(1+'[1]asv | simul'!$B$18/12)-$O604),""),"")</f>
        <v/>
      </c>
      <c r="Q605" s="27">
        <f>IFERROR(IF(Q604+'[1]asv | data'!$F$21&gt;=$I$2,$I$2,+Q604+'[1]asv | data'!$F$21),"")</f>
        <v>22950</v>
      </c>
    </row>
    <row r="606" spans="2:17" ht="21" customHeight="1" x14ac:dyDescent="0.35">
      <c r="B606" s="36"/>
      <c r="C606" s="26">
        <f>IFERROR(IF($B606&lt;&gt;"",($C605+$E$2+$D606)*(1-'[1]asv | data'!$F$26/12),0),"")</f>
        <v>0</v>
      </c>
      <c r="D606" s="27">
        <f>IFERROR(IF($B606&lt;&gt;"",$C605*(1+'[1]asv | data'!$F$22/12)-$C605,0),"")</f>
        <v>0</v>
      </c>
      <c r="E606" s="27">
        <f>IFERROR(IF($B606&lt;&gt;"",($C605+$E$2+$D606)-($C605+$E$2+$D606)*(1-'[1]asv | data'!$F$26/12),0),"")</f>
        <v>0</v>
      </c>
      <c r="F606" s="26">
        <f>IFERROR(IF($B606&lt;&gt;"",($F605+$E$2+$G606)*(1-'[1]asv | data'!$F$26/12),0),"")</f>
        <v>0</v>
      </c>
      <c r="G606" s="27">
        <f>IFERROR(IF($B606&lt;&gt;"",$F605*(1+'[1]asv | data'!$B$30/12)-$F605,0),"")</f>
        <v>0</v>
      </c>
      <c r="H606" s="27">
        <f>IFERROR(IF($B606&lt;&gt;"",($F605+$E$2+$G606)-($F605+$E$2+$G606)*(1-'[1]asv | data'!$F$26/12),0),"")</f>
        <v>0</v>
      </c>
      <c r="I606" s="26">
        <f>IFERROR(IF($B606&lt;&gt;"",($I605+$E$2+$J606)*(1-'[1]asv | data'!$F$26/12),0),"")</f>
        <v>0</v>
      </c>
      <c r="J606" s="27">
        <f>IFERROR(IF($B606&lt;&gt;"",$I605*(1+'[1]asv | data'!$B$32/12)-$I605,0),"")</f>
        <v>0</v>
      </c>
      <c r="K606" s="27">
        <f>IFERROR(IF($B606&lt;&gt;"",($I605+$E$2+$J606)-($I605+$E$2+$J606)*(1-'[1]asv | data'!$F$26/12),0),"")</f>
        <v>0</v>
      </c>
      <c r="L606" s="26">
        <f>IFERROR(IF($B606&lt;&gt;"",($L605+$E$2+$M606)*(1-'[1]asv | data'!$F$26/12),0),"")</f>
        <v>0</v>
      </c>
      <c r="M606" s="27">
        <f>IFERROR(IF($B606&lt;&gt;"",$L605*(1+'[1]asv | data'!$B$34/12)-$L605,0),"")</f>
        <v>0</v>
      </c>
      <c r="N606" s="27">
        <f>IFERROR(IF($B606&lt;&gt;"",($L605+$E$2+$M606)-($L605+$E$2+$M606)*(1-'[1]asv | data'!$F$26/12),0),"")</f>
        <v>0</v>
      </c>
      <c r="O606" s="26" t="str">
        <f>IFERROR(IF(B606&lt;&gt;"",IF(Q605&gt;=$I$2,+O605+P606,+O605+'[1]asv | data'!$F$21+P606),""),"")</f>
        <v/>
      </c>
      <c r="P606" s="27" t="str">
        <f>IFERROR(IF($B606&lt;&gt;"",IF(Q606&gt;=$I$2,O605*(1+'[1]asv | simul'!$B$18/12)-O605,$O605*(1+'[1]asv | simul'!$B$18/12)-$O605),""),"")</f>
        <v/>
      </c>
      <c r="Q606" s="27">
        <f>IFERROR(IF(Q605+'[1]asv | data'!$F$21&gt;=$I$2,$I$2,+Q605+'[1]asv | data'!$F$21),"")</f>
        <v>22950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0" orientation="portrait" r:id="rId1"/>
  <ignoredErrors>
    <ignoredError sqref="B2:BE7 B8:BE12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 Soronext</dc:creator>
  <cp:lastModifiedBy>Gestion Soronext</cp:lastModifiedBy>
  <dcterms:created xsi:type="dcterms:W3CDTF">2025-04-30T15:40:42Z</dcterms:created>
  <dcterms:modified xsi:type="dcterms:W3CDTF">2025-04-30T15:43:26Z</dcterms:modified>
</cp:coreProperties>
</file>