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LARSONNIER\Downloads\TABLEAU suivi comptable\Forum\"/>
    </mc:Choice>
  </mc:AlternateContent>
  <xr:revisionPtr revIDLastSave="0" documentId="13_ncr:1_{D216D8AA-2929-45F8-9AFA-72B087653732}" xr6:coauthVersionLast="47" xr6:coauthVersionMax="47" xr10:uidLastSave="{00000000-0000-0000-0000-000000000000}"/>
  <bookViews>
    <workbookView xWindow="-23148" yWindow="1536" windowWidth="23256" windowHeight="12576" xr2:uid="{E3F05BC9-CD8B-4551-B812-6138AE9A36DF}"/>
  </bookViews>
  <sheets>
    <sheet name="Calculs" sheetId="1" r:id="rId1"/>
    <sheet name="TB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1" l="1"/>
  <c r="Q2" i="1"/>
  <c r="S3" i="1"/>
  <c r="R3" i="1"/>
  <c r="A2" i="2"/>
  <c r="AG3" i="1"/>
  <c r="AC3" i="1"/>
  <c r="Y3" i="1"/>
  <c r="U3" i="1"/>
  <c r="B3" i="1"/>
  <c r="AG2" i="1"/>
  <c r="AC2" i="1"/>
  <c r="Y2" i="1"/>
  <c r="U2" i="1"/>
  <c r="B2" i="1"/>
  <c r="AJ3" i="1" l="1"/>
  <c r="AJ2" i="1"/>
</calcChain>
</file>

<file path=xl/sharedStrings.xml><?xml version="1.0" encoding="utf-8"?>
<sst xmlns="http://schemas.openxmlformats.org/spreadsheetml/2006/main" count="69" uniqueCount="65">
  <si>
    <t>Objet</t>
  </si>
  <si>
    <t>Milés.</t>
  </si>
  <si>
    <t>N° Marché</t>
  </si>
  <si>
    <t>Tiers</t>
  </si>
  <si>
    <t>Nom Fournisseur</t>
  </si>
  <si>
    <t>Notif</t>
  </si>
  <si>
    <t>Pour calcul2</t>
  </si>
  <si>
    <t>Fin Année 1</t>
  </si>
  <si>
    <t>Pour calcul4</t>
  </si>
  <si>
    <t>Fin Année 2</t>
  </si>
  <si>
    <t>Pour calcul6</t>
  </si>
  <si>
    <t>Fin Année 3</t>
  </si>
  <si>
    <t>Pour calcul8</t>
  </si>
  <si>
    <t>Fin Année 4</t>
  </si>
  <si>
    <t>Mini ttc</t>
  </si>
  <si>
    <t>Maxi ttc</t>
  </si>
  <si>
    <t>Total marché (4a)</t>
  </si>
  <si>
    <t>BDC</t>
  </si>
  <si>
    <t>Bdc L</t>
  </si>
  <si>
    <t>Total liquidé millésime 1</t>
  </si>
  <si>
    <t>% Max 1</t>
  </si>
  <si>
    <t>Bdc1</t>
  </si>
  <si>
    <t>Bdc L1</t>
  </si>
  <si>
    <t>Total liquidé millésime 2</t>
  </si>
  <si>
    <t>% Max 2</t>
  </si>
  <si>
    <t>Bdc2</t>
  </si>
  <si>
    <t>Bdc L2</t>
  </si>
  <si>
    <t>Total liquidé millésime 3</t>
  </si>
  <si>
    <t>% Max 3</t>
  </si>
  <si>
    <t>Bdc3</t>
  </si>
  <si>
    <t>Bdc L3</t>
  </si>
  <si>
    <t>Total liquidé millésime 4</t>
  </si>
  <si>
    <t>% Max 4</t>
  </si>
  <si>
    <t>Bdc4</t>
  </si>
  <si>
    <t>Bdc L4</t>
  </si>
  <si>
    <t>Moyenne /année</t>
  </si>
  <si>
    <t>Total engagé millé.1</t>
  </si>
  <si>
    <t>Total Dispo millé. 1</t>
  </si>
  <si>
    <t>Total engagé millé.2</t>
  </si>
  <si>
    <t>Total dispo millé. 2</t>
  </si>
  <si>
    <t>Total engagé millé.3</t>
  </si>
  <si>
    <t>Total dispo millé. 3</t>
  </si>
  <si>
    <t>Total engagé millé.4</t>
  </si>
  <si>
    <t>Total dispo millé. 4</t>
  </si>
  <si>
    <t>A</t>
  </si>
  <si>
    <t>B</t>
  </si>
  <si>
    <t>Date de reconduction</t>
  </si>
  <si>
    <t>Millésime</t>
  </si>
  <si>
    <t>1 - 2 - 3 ou 4</t>
  </si>
  <si>
    <t>selon la date du jour</t>
  </si>
  <si>
    <t>Année du millésime</t>
  </si>
  <si>
    <t>sur onglet calculs (colonne G - I - K ou M)</t>
  </si>
  <si>
    <t>% Consommation</t>
  </si>
  <si>
    <t>en fonction du millésime</t>
  </si>
  <si>
    <t>Total engagé</t>
  </si>
  <si>
    <t>Total disponible</t>
  </si>
  <si>
    <t>Total liquidé</t>
  </si>
  <si>
    <t>(En fonction d'une liste : A ou B)</t>
  </si>
  <si>
    <t>en fonction du millésime 2 (colonne H) - 3 (colonne J) et 4 (colonne L)</t>
  </si>
  <si>
    <t>sur onglet calculs (colonnes U - Y - AC ou AG)</t>
  </si>
  <si>
    <t>date du jour</t>
  </si>
  <si>
    <t>LISTE PRESTATAIRES</t>
  </si>
  <si>
    <t>sur onglet calculs (colonnes AK - AM - AO ou AQ)</t>
  </si>
  <si>
    <t>sur onglet calculs (colonnes AL - AN - AP ou AR)</t>
  </si>
  <si>
    <t>sur onglet calculs (colonnes T - X - AB ou AF)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</si>
</sst>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d/m/yy;@"/>
    <numFmt numFmtId="165" formatCode="#,##0.00\ &quot;€&quot;"/>
    <numFmt numFmtId="166" formatCode="0.0%"/>
  </numFmts>
  <fonts count="11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</font>
    <font>
      <b/>
      <sz val="11"/>
      <color rgb="FFFFFFFF"/>
      <name val="Calibri"/>
      <family val="2"/>
    </font>
    <font>
      <b/>
      <sz val="10"/>
      <color theme="4" tint="-0.249977111117893"/>
      <name val="Calibri"/>
      <family val="2"/>
    </font>
    <font>
      <b/>
      <sz val="11"/>
      <name val="Calibri"/>
      <family val="2"/>
    </font>
    <font>
      <b/>
      <sz val="9"/>
      <color theme="4" tint="-0.249977111117893"/>
      <name val="Arial"/>
      <family val="2"/>
    </font>
    <font>
      <sz val="10"/>
      <color theme="4" tint="-0.249977111117893"/>
      <name val="Calibri"/>
      <family val="2"/>
      <scheme val="minor"/>
    </font>
    <font>
      <b/>
      <sz val="9"/>
      <color rgb="FFFF0000"/>
      <name val="Arial"/>
      <family val="2"/>
    </font>
    <font>
      <sz val="9"/>
      <name val="Arial"/>
      <family val="2"/>
    </font>
    <font>
      <sz val="9"/>
      <color theme="4" tint="-0.249977111117893"/>
      <name val="Arial"/>
      <family val="2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79646"/>
        <bgColor rgb="FFF79646"/>
      </patternFill>
    </fill>
    <fill>
      <patternFill patternType="solid">
        <fgColor theme="0" tint="-0.14999847407452621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rgb="FF00000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/>
    </xf>
    <xf numFmtId="164" fontId="7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164" fontId="9" fillId="8" borderId="1" xfId="0" applyNumberFormat="1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horizontal="center" vertical="center"/>
    </xf>
    <xf numFmtId="6" fontId="9" fillId="7" borderId="1" xfId="0" applyNumberFormat="1" applyFont="1" applyFill="1" applyBorder="1" applyAlignment="1">
      <alignment horizontal="right" vertical="center"/>
    </xf>
    <xf numFmtId="165" fontId="9" fillId="7" borderId="1" xfId="0" applyNumberFormat="1" applyFont="1" applyFill="1" applyBorder="1" applyAlignment="1">
      <alignment horizontal="right" vertical="center"/>
    </xf>
    <xf numFmtId="1" fontId="9" fillId="7" borderId="1" xfId="0" applyNumberFormat="1" applyFont="1" applyFill="1" applyBorder="1" applyAlignment="1">
      <alignment horizontal="center" vertical="center"/>
    </xf>
    <xf numFmtId="166" fontId="9" fillId="7" borderId="1" xfId="0" applyNumberFormat="1" applyFont="1" applyFill="1" applyBorder="1" applyAlignment="1">
      <alignment horizontal="center" vertical="center"/>
    </xf>
    <xf numFmtId="165" fontId="9" fillId="7" borderId="1" xfId="0" applyNumberFormat="1" applyFont="1" applyFill="1" applyBorder="1" applyAlignment="1">
      <alignment horizontal="center" vertical="center"/>
    </xf>
    <xf numFmtId="2" fontId="9" fillId="7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164" fontId="7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6" fontId="9" fillId="0" borderId="1" xfId="0" applyNumberFormat="1" applyFont="1" applyBorder="1" applyAlignment="1">
      <alignment horizontal="right" vertical="center"/>
    </xf>
    <xf numFmtId="165" fontId="9" fillId="0" borderId="1" xfId="0" applyNumberFormat="1" applyFont="1" applyBorder="1" applyAlignment="1">
      <alignment horizontal="right" vertical="center"/>
    </xf>
    <xf numFmtId="1" fontId="9" fillId="0" borderId="1" xfId="0" applyNumberFormat="1" applyFont="1" applyBorder="1" applyAlignment="1">
      <alignment horizontal="center" vertical="center"/>
    </xf>
    <xf numFmtId="166" fontId="9" fillId="0" borderId="1" xfId="0" applyNumberFormat="1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0" fillId="0" borderId="0" xfId="0" applyFont="1"/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5" fontId="9" fillId="0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2EF97-AAE7-4C13-8F82-31411D44937C}">
  <dimension ref="A1:AR3"/>
  <sheetViews>
    <sheetView tabSelected="1" workbookViewId="0">
      <selection activeCell="D3" sqref="D3"/>
    </sheetView>
  </sheetViews>
  <sheetFormatPr baseColWidth="10" defaultRowHeight="14.4" x14ac:dyDescent="0.3"/>
  <cols>
    <col min="1" max="1" width="25.77734375" customWidth="1"/>
    <col min="2" max="2" width="8.44140625" customWidth="1"/>
    <col min="3" max="3" width="11" customWidth="1"/>
    <col min="4" max="4" width="7.109375" customWidth="1"/>
    <col min="5" max="5" width="29.44140625" customWidth="1"/>
    <col min="6" max="6" width="8.109375" customWidth="1"/>
    <col min="7" max="8" width="8.33203125" customWidth="1"/>
    <col min="9" max="9" width="7.21875" customWidth="1"/>
    <col min="10" max="10" width="8.77734375" customWidth="1"/>
    <col min="11" max="11" width="8" customWidth="1"/>
    <col min="12" max="12" width="8.5546875" customWidth="1"/>
    <col min="13" max="13" width="7.88671875" customWidth="1"/>
    <col min="14" max="14" width="8.77734375" customWidth="1"/>
    <col min="15" max="16" width="10.33203125" customWidth="1"/>
    <col min="17" max="17" width="12.5546875" customWidth="1"/>
    <col min="18" max="18" width="6.6640625" customWidth="1"/>
    <col min="19" max="19" width="7.5546875" customWidth="1"/>
    <col min="20" max="20" width="12.5546875" customWidth="1"/>
    <col min="21" max="21" width="10.21875" customWidth="1"/>
    <col min="22" max="22" width="7.109375" customWidth="1"/>
    <col min="23" max="23" width="8.5546875" customWidth="1"/>
    <col min="24" max="24" width="15" customWidth="1"/>
    <col min="25" max="25" width="10.21875" customWidth="1"/>
    <col min="26" max="26" width="7.109375" customWidth="1"/>
    <col min="27" max="27" width="8.5546875" customWidth="1"/>
    <col min="28" max="28" width="15.21875" customWidth="1"/>
    <col min="29" max="29" width="10.21875" customWidth="1"/>
    <col min="30" max="30" width="7.109375" customWidth="1"/>
    <col min="31" max="31" width="8.5546875" customWidth="1"/>
    <col min="32" max="32" width="15.21875" customWidth="1"/>
    <col min="33" max="33" width="10.21875" customWidth="1"/>
    <col min="34" max="34" width="7.109375" customWidth="1"/>
    <col min="35" max="35" width="8.5546875" customWidth="1"/>
    <col min="36" max="36" width="14.21875" customWidth="1"/>
    <col min="37" max="44" width="13.88671875" customWidth="1"/>
  </cols>
  <sheetData>
    <row r="1" spans="1:44" ht="33" customHeight="1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6" t="s">
        <v>5</v>
      </c>
      <c r="G1" s="7" t="s">
        <v>6</v>
      </c>
      <c r="H1" s="2" t="s">
        <v>7</v>
      </c>
      <c r="I1" s="7" t="s">
        <v>8</v>
      </c>
      <c r="J1" s="2" t="s">
        <v>9</v>
      </c>
      <c r="K1" s="7" t="s">
        <v>10</v>
      </c>
      <c r="L1" s="2" t="s">
        <v>11</v>
      </c>
      <c r="M1" s="7" t="s">
        <v>12</v>
      </c>
      <c r="N1" s="2" t="s">
        <v>13</v>
      </c>
      <c r="O1" s="5" t="s">
        <v>14</v>
      </c>
      <c r="P1" s="4" t="s">
        <v>15</v>
      </c>
      <c r="Q1" s="1" t="s">
        <v>16</v>
      </c>
      <c r="R1" s="8" t="s">
        <v>17</v>
      </c>
      <c r="S1" s="9" t="s">
        <v>18</v>
      </c>
      <c r="T1" s="1" t="s">
        <v>19</v>
      </c>
      <c r="U1" s="10" t="s">
        <v>20</v>
      </c>
      <c r="V1" s="8" t="s">
        <v>21</v>
      </c>
      <c r="W1" s="11" t="s">
        <v>22</v>
      </c>
      <c r="X1" s="12" t="s">
        <v>23</v>
      </c>
      <c r="Y1" s="4" t="s">
        <v>24</v>
      </c>
      <c r="Z1" s="8" t="s">
        <v>25</v>
      </c>
      <c r="AA1" s="11" t="s">
        <v>26</v>
      </c>
      <c r="AB1" s="1" t="s">
        <v>27</v>
      </c>
      <c r="AC1" s="4" t="s">
        <v>28</v>
      </c>
      <c r="AD1" s="8" t="s">
        <v>29</v>
      </c>
      <c r="AE1" s="11" t="s">
        <v>30</v>
      </c>
      <c r="AF1" s="1" t="s">
        <v>31</v>
      </c>
      <c r="AG1" s="13" t="s">
        <v>32</v>
      </c>
      <c r="AH1" s="8" t="s">
        <v>33</v>
      </c>
      <c r="AI1" s="11" t="s">
        <v>34</v>
      </c>
      <c r="AJ1" s="10" t="s">
        <v>35</v>
      </c>
      <c r="AK1" s="14" t="s">
        <v>36</v>
      </c>
      <c r="AL1" s="15" t="s">
        <v>37</v>
      </c>
      <c r="AM1" s="16" t="s">
        <v>38</v>
      </c>
      <c r="AN1" s="15" t="s">
        <v>39</v>
      </c>
      <c r="AO1" s="16" t="s">
        <v>40</v>
      </c>
      <c r="AP1" s="15" t="s">
        <v>41</v>
      </c>
      <c r="AQ1" s="16" t="s">
        <v>42</v>
      </c>
      <c r="AR1" s="15" t="s">
        <v>43</v>
      </c>
    </row>
    <row r="2" spans="1:44" x14ac:dyDescent="0.3">
      <c r="A2" s="17" t="s">
        <v>44</v>
      </c>
      <c r="B2" s="18" t="str">
        <f>IF($B$24&lt;=H2,"2025",IF($B$24&lt;=J2,"2026",IF($B$24&lt;=L2,"2027",IF($B$24&lt;=N2,"2028",""))))</f>
        <v>2025</v>
      </c>
      <c r="C2" s="19">
        <v>4994</v>
      </c>
      <c r="D2" s="20">
        <v>1578</v>
      </c>
      <c r="E2" s="20">
        <v>1</v>
      </c>
      <c r="F2" s="21">
        <v>45853</v>
      </c>
      <c r="G2" s="22">
        <v>2025</v>
      </c>
      <c r="H2" s="21">
        <v>46218</v>
      </c>
      <c r="I2" s="22">
        <v>2026</v>
      </c>
      <c r="J2" s="23">
        <v>46583</v>
      </c>
      <c r="K2" s="22">
        <v>2027</v>
      </c>
      <c r="L2" s="23">
        <v>46949</v>
      </c>
      <c r="M2" s="22">
        <v>2028</v>
      </c>
      <c r="N2" s="23">
        <v>47314</v>
      </c>
      <c r="O2" s="24">
        <v>72000</v>
      </c>
      <c r="P2" s="24">
        <v>432000</v>
      </c>
      <c r="Q2" s="25">
        <f>SUM(T2,X2,AB2,AF2)</f>
        <v>3300</v>
      </c>
      <c r="R2" s="26">
        <v>16</v>
      </c>
      <c r="S2" s="26">
        <v>13</v>
      </c>
      <c r="T2" s="25">
        <v>1000</v>
      </c>
      <c r="U2" s="27">
        <f>IF(T2=0,"**",T2/$P2)</f>
        <v>2.3148148148148147E-3</v>
      </c>
      <c r="V2" s="26">
        <v>5</v>
      </c>
      <c r="W2" s="26">
        <v>3</v>
      </c>
      <c r="X2" s="25">
        <v>1100</v>
      </c>
      <c r="Y2" s="27">
        <f>IF(X2=0,"**",X2/$P2)</f>
        <v>2.5462962962962965E-3</v>
      </c>
      <c r="Z2" s="26">
        <v>4</v>
      </c>
      <c r="AA2" s="26">
        <v>4</v>
      </c>
      <c r="AB2" s="25">
        <v>1200</v>
      </c>
      <c r="AC2" s="27">
        <f>IF(AB2=0,"**",AB2/$P2)</f>
        <v>2.7777777777777779E-3</v>
      </c>
      <c r="AD2" s="26">
        <v>7</v>
      </c>
      <c r="AE2" s="26">
        <v>6</v>
      </c>
      <c r="AF2" s="25">
        <v>0</v>
      </c>
      <c r="AG2" s="27" t="str">
        <f>IF(AF2=0,"**",AF2/$P2)</f>
        <v>**</v>
      </c>
      <c r="AH2" s="26">
        <v>0</v>
      </c>
      <c r="AI2" s="26">
        <v>0</v>
      </c>
      <c r="AJ2" s="25">
        <f>AVERAGE(T2,X2,AB2,AF2)</f>
        <v>825</v>
      </c>
      <c r="AK2" s="28">
        <v>1000</v>
      </c>
      <c r="AL2" s="28">
        <v>0</v>
      </c>
      <c r="AM2" s="29"/>
      <c r="AN2" s="29"/>
      <c r="AO2" s="29"/>
      <c r="AP2" s="29"/>
      <c r="AQ2" s="29"/>
      <c r="AR2" s="29"/>
    </row>
    <row r="3" spans="1:44" x14ac:dyDescent="0.3">
      <c r="A3" s="30" t="s">
        <v>45</v>
      </c>
      <c r="B3" s="31" t="str">
        <f>IF($B$24&lt;=H3,"2024",IF($B$24&lt;=J3,"2025",IF($B$24&lt;=L3,"2026",IF($B$24&lt;=N3,"2027",""))))</f>
        <v>2024</v>
      </c>
      <c r="C3" s="32">
        <v>4536</v>
      </c>
      <c r="D3" s="33">
        <v>197281</v>
      </c>
      <c r="E3" s="33">
        <v>2</v>
      </c>
      <c r="F3" s="21">
        <v>45594</v>
      </c>
      <c r="G3" s="34">
        <v>2024</v>
      </c>
      <c r="H3" s="21">
        <v>45959</v>
      </c>
      <c r="I3" s="34">
        <v>2025</v>
      </c>
      <c r="J3" s="35">
        <v>46324</v>
      </c>
      <c r="K3" s="34">
        <v>2026</v>
      </c>
      <c r="L3" s="35">
        <v>46689</v>
      </c>
      <c r="M3" s="34">
        <v>2027</v>
      </c>
      <c r="N3" s="35">
        <v>47055</v>
      </c>
      <c r="O3" s="36">
        <v>54000</v>
      </c>
      <c r="P3" s="36">
        <v>336000</v>
      </c>
      <c r="Q3" s="48">
        <f>SUM(T3,X3,AB3,AF3)</f>
        <v>13000</v>
      </c>
      <c r="R3" s="38">
        <f>SUM(V3,Z3,AD3,AH3)</f>
        <v>111</v>
      </c>
      <c r="S3" s="38">
        <f>SUM(W3,AA3,AE3,AI3)</f>
        <v>108</v>
      </c>
      <c r="T3" s="37">
        <v>4500</v>
      </c>
      <c r="U3" s="39">
        <f>IF(T3=0,"**",T3/$P3)</f>
        <v>1.3392857142857142E-2</v>
      </c>
      <c r="V3" s="38">
        <v>45</v>
      </c>
      <c r="W3" s="38">
        <v>42</v>
      </c>
      <c r="X3" s="37">
        <v>4300</v>
      </c>
      <c r="Y3" s="39">
        <f>IF(X3=0,"**",X3/$P3)</f>
        <v>1.2797619047619047E-2</v>
      </c>
      <c r="Z3" s="38">
        <v>35</v>
      </c>
      <c r="AA3" s="38">
        <v>35</v>
      </c>
      <c r="AB3" s="37">
        <v>4200</v>
      </c>
      <c r="AC3" s="39">
        <f>IF(AB3=0,"**",AB3/$P3)</f>
        <v>1.2500000000000001E-2</v>
      </c>
      <c r="AD3" s="38">
        <v>31</v>
      </c>
      <c r="AE3" s="38">
        <v>31</v>
      </c>
      <c r="AF3" s="37">
        <v>0</v>
      </c>
      <c r="AG3" s="39" t="str">
        <f>IF(AF3=0,"**",AF3/$P3)</f>
        <v>**</v>
      </c>
      <c r="AH3" s="38">
        <v>0</v>
      </c>
      <c r="AI3" s="38">
        <v>0</v>
      </c>
      <c r="AJ3" s="37">
        <f t="shared" ref="AJ3" si="0">AVERAGE(T3,X3,AB3,AF3)</f>
        <v>3250</v>
      </c>
      <c r="AK3" s="40">
        <v>4500</v>
      </c>
      <c r="AL3" s="40">
        <v>500</v>
      </c>
      <c r="AM3" s="41"/>
      <c r="AN3" s="41"/>
      <c r="AO3" s="41"/>
      <c r="AP3" s="41"/>
      <c r="AQ3" s="41"/>
      <c r="AR3" s="41"/>
    </row>
  </sheetData>
  <conditionalFormatting sqref="U2:U3 Y2:Y3 AC2:AC3 AG2:AG3">
    <cfRule type="cellIs" dxfId="0" priority="1" operator="between">
      <formula>0.8</formula>
      <formula>1.5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F52D0-5B1D-48B3-8247-456A268763A1}">
  <dimension ref="A1:H12"/>
  <sheetViews>
    <sheetView workbookViewId="0">
      <selection activeCell="B9" sqref="B9"/>
    </sheetView>
  </sheetViews>
  <sheetFormatPr baseColWidth="10" defaultRowHeight="14.4" x14ac:dyDescent="0.3"/>
  <cols>
    <col min="2" max="2" width="20.21875" customWidth="1"/>
  </cols>
  <sheetData>
    <row r="1" spans="1:8" x14ac:dyDescent="0.3">
      <c r="A1" t="s">
        <v>60</v>
      </c>
      <c r="B1" s="46" t="s">
        <v>61</v>
      </c>
      <c r="C1" s="46"/>
      <c r="D1" s="46"/>
      <c r="E1" s="46"/>
      <c r="F1" s="46"/>
      <c r="G1" s="46"/>
    </row>
    <row r="2" spans="1:8" x14ac:dyDescent="0.3">
      <c r="A2" s="42">
        <f ca="1">TODAY()</f>
        <v>45880</v>
      </c>
      <c r="B2" s="44" t="s">
        <v>44</v>
      </c>
      <c r="C2" s="44"/>
      <c r="D2" s="44"/>
      <c r="E2" s="44"/>
      <c r="F2" s="44"/>
      <c r="G2" s="44"/>
    </row>
    <row r="3" spans="1:8" x14ac:dyDescent="0.3">
      <c r="B3" s="45" t="s">
        <v>57</v>
      </c>
      <c r="C3" s="45"/>
      <c r="D3" s="45"/>
      <c r="E3" s="45"/>
      <c r="F3" s="45"/>
      <c r="G3" s="45"/>
    </row>
    <row r="5" spans="1:8" x14ac:dyDescent="0.3">
      <c r="B5" t="s">
        <v>47</v>
      </c>
      <c r="C5" s="47"/>
      <c r="D5" s="47"/>
      <c r="F5" t="s">
        <v>48</v>
      </c>
      <c r="G5" t="s">
        <v>49</v>
      </c>
    </row>
    <row r="7" spans="1:8" x14ac:dyDescent="0.3">
      <c r="B7" t="s">
        <v>46</v>
      </c>
      <c r="C7" s="47"/>
      <c r="D7" s="47"/>
      <c r="F7" s="43" t="s">
        <v>58</v>
      </c>
    </row>
    <row r="8" spans="1:8" x14ac:dyDescent="0.3">
      <c r="B8" t="s">
        <v>50</v>
      </c>
      <c r="C8" s="47"/>
      <c r="D8" s="47"/>
      <c r="F8" t="s">
        <v>51</v>
      </c>
    </row>
    <row r="9" spans="1:8" x14ac:dyDescent="0.3">
      <c r="B9" t="s">
        <v>52</v>
      </c>
      <c r="C9" s="47"/>
      <c r="D9" s="47"/>
      <c r="F9" t="s">
        <v>53</v>
      </c>
      <c r="H9" t="s">
        <v>59</v>
      </c>
    </row>
    <row r="10" spans="1:8" x14ac:dyDescent="0.3">
      <c r="B10" t="s">
        <v>54</v>
      </c>
      <c r="C10" s="47"/>
      <c r="D10" s="47"/>
      <c r="F10" t="s">
        <v>53</v>
      </c>
      <c r="H10" t="s">
        <v>62</v>
      </c>
    </row>
    <row r="11" spans="1:8" x14ac:dyDescent="0.3">
      <c r="B11" t="s">
        <v>55</v>
      </c>
      <c r="C11" s="47"/>
      <c r="D11" s="47"/>
      <c r="F11" t="s">
        <v>53</v>
      </c>
      <c r="H11" t="s">
        <v>63</v>
      </c>
    </row>
    <row r="12" spans="1:8" x14ac:dyDescent="0.3">
      <c r="B12" t="s">
        <v>56</v>
      </c>
      <c r="C12" s="47"/>
      <c r="D12" s="47"/>
      <c r="F12" t="s">
        <v>53</v>
      </c>
      <c r="H12" t="s">
        <v>64</v>
      </c>
    </row>
  </sheetData>
  <mergeCells count="10">
    <mergeCell ref="C9:D9"/>
    <mergeCell ref="C10:D10"/>
    <mergeCell ref="C11:D11"/>
    <mergeCell ref="C12:D12"/>
    <mergeCell ref="C5:D5"/>
    <mergeCell ref="B2:G2"/>
    <mergeCell ref="B3:G3"/>
    <mergeCell ref="B1:G1"/>
    <mergeCell ref="C7:D7"/>
    <mergeCell ref="C8:D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9FF71D0-3E9B-43A9-8FBC-60E295694A00}">
          <x14:formula1>
            <xm:f>Calculs!$A$2:$A$3</xm:f>
          </x14:formula1>
          <xm:sqref>B2:G2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</vt:lpstr>
      <vt:lpstr>TB</vt:lpstr>
    </vt:vector>
  </TitlesOfParts>
  <Company>Conseil departemental des bouches du Rhone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LARSONNIER David</dc:creator>
  <cp:lastModifiedBy>LARSONNIER David</cp:lastModifiedBy>
  <dcterms:created xsi:type="dcterms:W3CDTF">2025-08-11T09:34:13Z</dcterms:created>
  <dcterms:modified xsi:type="dcterms:W3CDTF">2025-08-11T12:29:35Z</dcterms:modified>
</cp:coreProperties>
</file>