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9440" windowHeight="9915"/>
  </bookViews>
  <sheets>
    <sheet name="DONNE" sheetId="2" r:id="rId1"/>
    <sheet name="FRGLE" sheetId="1" r:id="rId2"/>
    <sheet name="DOMPRIVE" sheetId="3" r:id="rId3"/>
    <sheet name="SPECIMEN" sheetId="9" r:id="rId4"/>
    <sheet name="SOLDE" sheetId="16" r:id="rId5"/>
    <sheet name="CHECKLISTE" sheetId="12" r:id="rId6"/>
    <sheet name="ENGAGEMENT" sheetId="13" r:id="rId7"/>
    <sheet name="VP" sheetId="6" r:id="rId8"/>
    <sheet name="DMDESESAME" sheetId="4" r:id="rId9"/>
    <sheet name="MANQUANT" sheetId="17" r:id="rId10"/>
  </sheets>
  <externalReferences>
    <externalReference r:id="rId11"/>
    <externalReference r:id="rId12"/>
  </externalReferences>
  <definedNames>
    <definedName name="AA">DONNE!$F$31</definedName>
    <definedName name="ANTOINE" localSheetId="4">[1]DONNE!$E$28</definedName>
    <definedName name="ANTOINE" localSheetId="3">[1]DONNE!$E$27</definedName>
    <definedName name="ANTOINE">DONNE!$E$59</definedName>
    <definedName name="Ben" localSheetId="3">[1]DONNE!$D$4</definedName>
    <definedName name="BENE">[2]DONNE!$D$4</definedName>
    <definedName name="BENIB" localSheetId="4">'[2]DOM PRIVE'!$C$9</definedName>
    <definedName name="BENIB">DOMPRIVE!$C$9</definedName>
    <definedName name="BENIZ" localSheetId="4">'[2]DOM PRIVE'!$C$8</definedName>
    <definedName name="BENIZ">DOMPRIVE!$C$8</definedName>
    <definedName name="BENIZB" localSheetId="4">'[2]DOM PRIVE'!$C$8</definedName>
    <definedName name="BENIZB">DOMPRIVE!$C$8</definedName>
    <definedName name="BOA">DONNE!$E$31</definedName>
    <definedName name="BOB">DONNE!$E$32</definedName>
    <definedName name="COQ">[1]DONNE!$D$4</definedName>
    <definedName name="DISEPT">DONNE!$E$65</definedName>
    <definedName name="DOMNOM" localSheetId="4">#REF!</definedName>
    <definedName name="DOMNOM" localSheetId="3">#REF!</definedName>
    <definedName name="DOMNOM">DOMPRIVE!$C$8</definedName>
    <definedName name="DOMPRE" localSheetId="4">#REF!</definedName>
    <definedName name="DOMPRE" localSheetId="3">#REF!</definedName>
    <definedName name="DOMPRE">DOMPRIVE!$C$9</definedName>
    <definedName name="JULIE">DONNE!$D$5</definedName>
    <definedName name="KAZOM">[2]DONNE!$E$54</definedName>
    <definedName name="MOD" localSheetId="4">[2]DONNE!$F$62</definedName>
    <definedName name="MOD">DONNE!$F$66</definedName>
    <definedName name="NOM">#REF!</definedName>
    <definedName name="NOMDOM">'[2]DOM PRIVE'!$C$8</definedName>
    <definedName name="OUV">[2]DONNE!$E$55</definedName>
    <definedName name="PAPA">DONNE!$D$4</definedName>
    <definedName name="PIP">[1]DONNE!$D$5</definedName>
    <definedName name="PREDOM">'[2]DOM PRIVE'!$C$9</definedName>
    <definedName name="QUATRVINT">DONNE!$F$65</definedName>
    <definedName name="QVINT" localSheetId="4">[2]DONNE!$F$60</definedName>
    <definedName name="QVINT">DONNE!$F$64</definedName>
    <definedName name="ZIGGY">DONNE!$F$32</definedName>
    <definedName name="ZOMA">#REF!</definedName>
    <definedName name="ZOMBE" localSheetId="4">'[2]DOM PRIVE'!$C$9</definedName>
    <definedName name="ZOMBE">DOMPRIVE!$C$9</definedName>
    <definedName name="ZOMKA" localSheetId="4">[1]DONNE!$E$27</definedName>
    <definedName name="ZOMKA" localSheetId="3">[1]DONNE!$E$26</definedName>
    <definedName name="ZOMKA">DONNE!$E$58</definedName>
    <definedName name="ZOMKA1">DONNE!$E$58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6" i="17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5"/>
  <c r="A3"/>
  <c r="A4" s="1"/>
  <c r="A54" i="1"/>
  <c r="A49"/>
  <c r="G17"/>
  <c r="D3"/>
  <c r="D2"/>
  <c r="D1"/>
  <c r="I11" i="6" l="1"/>
  <c r="B8" i="16"/>
  <c r="C17" i="4"/>
  <c r="H8"/>
  <c r="B7" i="16"/>
  <c r="F5" i="1"/>
  <c r="M4" i="9"/>
  <c r="D165" i="1"/>
  <c r="G67" i="16"/>
  <c r="B66"/>
  <c r="E61"/>
  <c r="D65"/>
  <c r="B64"/>
  <c r="C62"/>
  <c r="C11" i="3"/>
  <c r="D114" i="16" l="1"/>
  <c r="E63"/>
  <c r="E105" s="1"/>
  <c r="G66"/>
  <c r="G108" s="1"/>
  <c r="G129"/>
  <c r="G86"/>
  <c r="D72"/>
  <c r="G109"/>
  <c r="D119" s="1"/>
  <c r="B108"/>
  <c r="D107"/>
  <c r="B106"/>
  <c r="C104"/>
  <c r="E103"/>
  <c r="H8"/>
  <c r="D77" l="1"/>
  <c r="K10" i="9"/>
  <c r="C16" i="4"/>
  <c r="C15"/>
  <c r="C14"/>
  <c r="C12"/>
  <c r="G17" i="6"/>
  <c r="F17"/>
  <c r="B21"/>
  <c r="B16"/>
  <c r="B15"/>
  <c r="D12"/>
  <c r="D11"/>
  <c r="D9"/>
  <c r="J8" i="13"/>
  <c r="L6"/>
  <c r="U40" i="9"/>
  <c r="U84" s="1"/>
  <c r="V67"/>
  <c r="U64"/>
  <c r="W65"/>
  <c r="V68"/>
  <c r="S86"/>
  <c r="J42"/>
  <c r="J86" s="1"/>
  <c r="J41"/>
  <c r="J85" s="1"/>
  <c r="C39"/>
  <c r="C83" s="1"/>
  <c r="C37"/>
  <c r="C81" s="1"/>
  <c r="C36"/>
  <c r="C80" s="1"/>
  <c r="C10" i="3"/>
  <c r="D173" i="1"/>
  <c r="D172"/>
  <c r="F161"/>
  <c r="B111"/>
  <c r="B110"/>
  <c r="F55"/>
  <c r="B55"/>
  <c r="H53"/>
  <c r="E53"/>
  <c r="B53"/>
  <c r="G52"/>
  <c r="B52"/>
  <c r="B51"/>
  <c r="C50"/>
  <c r="C48"/>
  <c r="E23"/>
  <c r="E21"/>
  <c r="D4" i="2"/>
  <c r="C8" i="3" l="1"/>
  <c r="C12" i="9" s="1"/>
  <c r="C56" s="1"/>
  <c r="G31" i="1"/>
  <c r="F32"/>
  <c r="G30"/>
  <c r="C33"/>
  <c r="C32"/>
  <c r="E18"/>
  <c r="C17"/>
  <c r="B16"/>
  <c r="D12"/>
  <c r="D10"/>
  <c r="D11"/>
  <c r="D9"/>
  <c r="E7"/>
  <c r="D4"/>
  <c r="E86" i="2"/>
  <c r="H3" i="1"/>
  <c r="F76" i="2" l="1"/>
  <c r="S42" i="9"/>
  <c r="E85" i="2"/>
  <c r="E88"/>
  <c r="E87"/>
  <c r="D84"/>
  <c r="D85"/>
  <c r="D86"/>
  <c r="D87"/>
  <c r="D88"/>
  <c r="D89"/>
  <c r="D90"/>
  <c r="D91"/>
  <c r="D92"/>
  <c r="D83"/>
  <c r="E71"/>
  <c r="F16" i="13" l="1"/>
  <c r="E90" i="2"/>
  <c r="O33" i="12" l="1"/>
  <c r="B33"/>
  <c r="B8"/>
  <c r="B6"/>
  <c r="B4"/>
  <c r="D182" i="1"/>
  <c r="F71" i="2"/>
  <c r="B21" i="3" s="1"/>
  <c r="AF38" i="9" l="1"/>
  <c r="AF82" s="1"/>
  <c r="AD38"/>
  <c r="AD82" s="1"/>
  <c r="D8" i="1" l="1"/>
  <c r="F18" i="3" l="1"/>
  <c r="D18" i="4" l="1"/>
  <c r="D5" i="2"/>
  <c r="C42" i="3"/>
  <c r="F17"/>
  <c r="G2"/>
  <c r="G97" i="1"/>
  <c r="H50"/>
  <c r="C45"/>
  <c r="B44"/>
  <c r="H56"/>
  <c r="D56"/>
  <c r="G44"/>
  <c r="B81"/>
  <c r="B5"/>
  <c r="E24"/>
  <c r="E22"/>
  <c r="B6"/>
  <c r="B43" i="2" l="1"/>
  <c r="B7" i="1" l="1"/>
  <c r="C9" i="3"/>
  <c r="B6" i="16"/>
  <c r="E13" i="9" l="1"/>
  <c r="E57" s="1"/>
</calcChain>
</file>

<file path=xl/comments1.xml><?xml version="1.0" encoding="utf-8"?>
<comments xmlns="http://schemas.openxmlformats.org/spreadsheetml/2006/main">
  <authors>
    <author>bf0171</author>
  </authors>
  <commentList>
    <comment ref="B21" authorId="0">
      <text>
        <r>
          <rPr>
            <b/>
            <sz val="8"/>
            <color indexed="81"/>
            <rFont val="Tahoma"/>
            <family val="2"/>
          </rPr>
          <t>bf0171: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33"/>
            <rFont val="Tahoma"/>
            <family val="2"/>
          </rPr>
          <t>CASE RESERVEE AUX CLIENTS AYANT DEJA UN COMPTE CHEZ NOUS DONC SAISIR SON NUMERO</t>
        </r>
      </text>
    </comment>
    <comment ref="B46" authorId="0">
      <text>
        <r>
          <rPr>
            <b/>
            <sz val="8"/>
            <color indexed="81"/>
            <rFont val="Tahoma"/>
            <family val="2"/>
          </rPr>
          <t>bf0171:</t>
        </r>
        <r>
          <rPr>
            <sz val="8"/>
            <color indexed="81"/>
            <rFont val="Tahoma"/>
            <family val="2"/>
          </rPr>
          <t xml:space="preserve">
PAS DE SAISIE DANS CE CHAMP</t>
        </r>
      </text>
    </comment>
  </commentList>
</comments>
</file>

<file path=xl/sharedStrings.xml><?xml version="1.0" encoding="utf-8"?>
<sst xmlns="http://schemas.openxmlformats.org/spreadsheetml/2006/main" count="530" uniqueCount="388">
  <si>
    <t>DATE DU JOUR</t>
  </si>
  <si>
    <t>EXPL</t>
  </si>
  <si>
    <t>NOM DU PERE</t>
  </si>
  <si>
    <t>NOM DE LA MERE</t>
  </si>
  <si>
    <t>ADRESSE POSTALE</t>
  </si>
  <si>
    <t>A</t>
  </si>
  <si>
    <t>Expire le</t>
  </si>
  <si>
    <t>ADRESSE GEOGRAPHIQUE</t>
  </si>
  <si>
    <t>NOTE:</t>
  </si>
  <si>
    <t>COMPTES DE PARTICULIERS</t>
  </si>
  <si>
    <t>PROFESSION</t>
  </si>
  <si>
    <t>EMPLOYEUR:
(préciser adresse et n° tel)</t>
  </si>
  <si>
    <t>MONTANT MOYEN REVENUS MENSUELS:</t>
  </si>
  <si>
    <t>ANTECEDENTS BANCAIRES</t>
  </si>
  <si>
    <t>N° DU COMPTE:</t>
  </si>
  <si>
    <t>COMPTES OUVERTS CHEZ UN CONFRERE:</t>
  </si>
  <si>
    <t>NOM DE LA BANQUE:</t>
  </si>
  <si>
    <t>ADRESSE:</t>
  </si>
  <si>
    <t>COMMENTAIRES ET OBSERVATIONS</t>
  </si>
  <si>
    <t>Nombre d'enfants</t>
  </si>
  <si>
    <t>loisirs</t>
  </si>
  <si>
    <t>N°                     :</t>
  </si>
  <si>
    <t>Délivré le      :</t>
  </si>
  <si>
    <t>* PASSPORT</t>
  </si>
  <si>
    <t>* CNIB</t>
  </si>
  <si>
    <t>* AUTRES, PRECISER</t>
  </si>
  <si>
    <t>* PERMIS</t>
  </si>
  <si>
    <t>ADRESSE GEOGRAPHIQUE :</t>
  </si>
  <si>
    <t>PROFESSION:</t>
  </si>
  <si>
    <t>Valeur du bien:</t>
  </si>
  <si>
    <t>NOM ET PRENOM</t>
  </si>
  <si>
    <t>NAURE</t>
  </si>
  <si>
    <t xml:space="preserve">DELIVRE LE </t>
  </si>
  <si>
    <t>LIEU D'ETS</t>
  </si>
  <si>
    <t xml:space="preserve">EXPIRE LE </t>
  </si>
  <si>
    <t>EMPLOYEUR</t>
  </si>
  <si>
    <t>REVENUS MENSUELLE</t>
  </si>
  <si>
    <t>N° COMPTE BOA</t>
  </si>
  <si>
    <t>NOM BANK CONFRERE</t>
  </si>
  <si>
    <t>DATE DE NAISSANCE</t>
  </si>
  <si>
    <t>LIEU DE NAISSANCE</t>
  </si>
  <si>
    <t>SITUATION MATRIMONIALE</t>
  </si>
  <si>
    <t>NBRE D'ENFANT</t>
  </si>
  <si>
    <t>LOISIRS</t>
  </si>
  <si>
    <t>EMAIL</t>
  </si>
  <si>
    <t>MOYEN DE PLACEMENT</t>
  </si>
  <si>
    <t>PROPRIETAIRE BIEN IMMOBILIER</t>
  </si>
  <si>
    <t>VALEUR</t>
  </si>
  <si>
    <t>MONTANT A VERSER</t>
  </si>
  <si>
    <t xml:space="preserve"> </t>
  </si>
  <si>
    <t>IDENTITE DU DEMANDEUR:</t>
  </si>
  <si>
    <t>PRINCIPALES INFORMATIONS</t>
  </si>
  <si>
    <t>La documentation réglementaire  réunir selon la check list jointesera fonction
de la nature du compte cochée.</t>
  </si>
  <si>
    <t>Agence</t>
  </si>
  <si>
    <t>Exploitant</t>
  </si>
  <si>
    <t>veuillez remplir le formulaire en caractères majuscules</t>
  </si>
  <si>
    <t>Identification du souscripteur</t>
  </si>
  <si>
    <t>Nom et prénoms</t>
  </si>
  <si>
    <t>Nombre de personne à charge</t>
  </si>
  <si>
    <t>Adresse</t>
  </si>
  <si>
    <t>E-mail</t>
  </si>
  <si>
    <t>Depuis:</t>
  </si>
  <si>
    <t>Montant des revenus à domicilier:</t>
  </si>
  <si>
    <t>produits associés au package (critère de personnalisation)</t>
  </si>
  <si>
    <t>Autorisation de prélèvement</t>
  </si>
  <si>
    <t>Signature du souscripteur</t>
  </si>
  <si>
    <t>Signature de l'exploitant</t>
  </si>
  <si>
    <t>Fait à</t>
  </si>
  <si>
    <t xml:space="preserve">      le</t>
  </si>
  <si>
    <t>Nouveau Client</t>
  </si>
  <si>
    <t>NATIONALITE</t>
  </si>
  <si>
    <t>TEL</t>
  </si>
  <si>
    <t>PAYS</t>
  </si>
  <si>
    <t>VILLE</t>
  </si>
  <si>
    <t>AGENCE</t>
  </si>
  <si>
    <t>CLIENT PARRAINE PAR</t>
  </si>
  <si>
    <t>Client parrainé par</t>
  </si>
  <si>
    <t>Profession :</t>
  </si>
  <si>
    <t>Employeur   :</t>
  </si>
  <si>
    <t>Fin de validité :</t>
  </si>
  <si>
    <t>Délivré le   :</t>
  </si>
  <si>
    <t>Pièce d'identité:</t>
  </si>
  <si>
    <t>Régime matrimonial    :</t>
  </si>
  <si>
    <t xml:space="preserve">appliquées actuellemnt.Il déclare y adhérer sans réserve et s'engage à respecter lesdites conditions. </t>
  </si>
  <si>
    <t>Le souscripteur du package salaria autorise la banque  à prélever, sur son compte, les frais relatifs au présent contrat.</t>
  </si>
  <si>
    <t>Date et signature précédée de la mention 
"Lu et approuvée"</t>
  </si>
  <si>
    <t>mes sentiments distinguées.</t>
  </si>
  <si>
    <t>veuillez établir pour le compte suivant :</t>
  </si>
  <si>
    <t>Compte N°</t>
  </si>
  <si>
    <t>Devise</t>
  </si>
  <si>
    <t>Frans CFA</t>
  </si>
  <si>
    <t>X O F</t>
  </si>
  <si>
    <t>Nom :</t>
  </si>
  <si>
    <t>Adresse :</t>
  </si>
  <si>
    <t>Important</t>
  </si>
  <si>
    <t>Signature Client</t>
  </si>
  <si>
    <t>DCACHQ-1</t>
  </si>
  <si>
    <t>CELLULES</t>
  </si>
  <si>
    <t>IDENTITE DEMANDEUR</t>
  </si>
  <si>
    <t xml:space="preserve"> signature précédée de la mention 
"Lu et approuvée"</t>
  </si>
  <si>
    <t xml:space="preserve">                 le (s) tenir à ma disposition dans l'agence gérante du compte</t>
  </si>
  <si>
    <t xml:space="preserve">   Monsieur le Directeur Général</t>
  </si>
  <si>
    <t xml:space="preserve">   domicilié</t>
  </si>
  <si>
    <t xml:space="preserve">   conditions applicables à la gestion de ce compte telles qu'elles sont affichées dans vos locaux.</t>
  </si>
  <si>
    <t xml:space="preserve">   Dans l'attente d'une suite favorable, je vous prie d'agréer, Monsieur le Directeur Général, l'expression de</t>
  </si>
  <si>
    <t>Prénom:</t>
  </si>
  <si>
    <t>Adresse:</t>
  </si>
  <si>
    <t>Emploi:</t>
  </si>
  <si>
    <t>sur mon compte dont le relevé d'identité bancaire (RIB) est le suivant :</t>
  </si>
  <si>
    <t>(Code banque)</t>
  </si>
  <si>
    <t>(Code guichet)</t>
  </si>
  <si>
    <t>(numéro de compte)</t>
  </si>
  <si>
    <t>(Clé RIB)</t>
  </si>
  <si>
    <t xml:space="preserve">En outre, dans le cas où je viendrai à quitter mon emploi pour quelque cause que ce soit, </t>
  </si>
  <si>
    <t xml:space="preserve">toute somme me revenant de droit à quelque titre que ce soit : toutes indemnités, </t>
  </si>
  <si>
    <t xml:space="preserve">paiement de congés payés et toutes autres sommes que vous auriez à me régler pour </t>
  </si>
  <si>
    <t>pour solde de tout compte.</t>
  </si>
  <si>
    <t>Veuillez agréer, M</t>
  </si>
  <si>
    <t xml:space="preserve">l'expression de mes </t>
  </si>
  <si>
    <t>salutations distinguées.</t>
  </si>
  <si>
    <t>BASE FORMULE</t>
  </si>
  <si>
    <t>CHAMP FACULTATIF</t>
  </si>
  <si>
    <t>CHAMP OBLIGATOIRE</t>
  </si>
  <si>
    <t>LEGENDE</t>
  </si>
  <si>
    <t xml:space="preserve">TITRE DU PREMIER RESPONSABLE  </t>
  </si>
  <si>
    <t>NOM DE LA SOCIETE</t>
  </si>
  <si>
    <t>Numéro du Compte</t>
  </si>
  <si>
    <t xml:space="preserve">1 - Nom, Prénoms </t>
  </si>
  <si>
    <t>Adresse complète</t>
  </si>
  <si>
    <t>ville</t>
  </si>
  <si>
    <t>Secteur</t>
  </si>
  <si>
    <t>Boîte postale</t>
  </si>
  <si>
    <t>Référence Pièce</t>
  </si>
  <si>
    <t>Mobile</t>
  </si>
  <si>
    <t>A compléter par le titulaire du compte</t>
  </si>
  <si>
    <t xml:space="preserve">Je déclare adhérer sans réserve et assumer la responsabilité pleine et entière de l'utilisation de la carte délivrée jusqu'à restitution </t>
  </si>
  <si>
    <t>Renseignements concernant le mandataire de la carte</t>
  </si>
  <si>
    <t>Spécimen signature (1)</t>
  </si>
  <si>
    <t>(1) dans le cas de carte au nom d'un tiers</t>
  </si>
  <si>
    <t>3- Nom, prénom</t>
  </si>
  <si>
    <t xml:space="preserve">    Adresse</t>
  </si>
  <si>
    <t xml:space="preserve">    Téléphone Fixe</t>
  </si>
  <si>
    <t xml:space="preserve">    Réf.pièce d'identité</t>
  </si>
  <si>
    <t>N° COMPTE EPARGNE</t>
  </si>
  <si>
    <t>Monsieur/madame</t>
  </si>
  <si>
    <t>TEL/CEL :</t>
  </si>
  <si>
    <t>Tél/Cel :</t>
  </si>
  <si>
    <t>SOURCES DE DONNEES</t>
  </si>
  <si>
    <t xml:space="preserve">vous voudrez bien également verser au compte dont le RIB est sus-indiqué,  </t>
  </si>
  <si>
    <t>par ailleurs, dans le cas où surviendrait ultérieurement une circonstance qui affecterait</t>
  </si>
  <si>
    <t>MOTO</t>
  </si>
  <si>
    <t>NON</t>
  </si>
  <si>
    <t>N° COMPTE CHEQUE</t>
  </si>
  <si>
    <t>PERIODICITE ECHEANCE</t>
  </si>
  <si>
    <t>Mensuelle</t>
  </si>
  <si>
    <t>ORDONNATEUR :</t>
  </si>
  <si>
    <t>XOF</t>
  </si>
  <si>
    <t>N° de Compte</t>
  </si>
  <si>
    <t xml:space="preserve">BENEFICIAIRE </t>
  </si>
  <si>
    <t>ECHEANCES</t>
  </si>
  <si>
    <t>MONTANT</t>
  </si>
  <si>
    <t>DATE EXEC</t>
  </si>
  <si>
    <t>OBSERVATIONS</t>
  </si>
  <si>
    <t>NOM:</t>
  </si>
  <si>
    <t>CA 22 - 01/98 - 1/1</t>
  </si>
  <si>
    <t>MONTANT VP</t>
  </si>
  <si>
    <t>DATE D'EXECUTION</t>
  </si>
  <si>
    <t>CONCUBINAGE</t>
  </si>
  <si>
    <t>NUMERO MATRICULE</t>
  </si>
  <si>
    <t>CARNET DE CHEQUE</t>
  </si>
  <si>
    <t>MARIE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</si>
  <si>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</si>
  <si>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</si>
  <si>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</si>
  <si>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</si>
  <si>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</si>
  <si>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</si>
  <si>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</si>
  <si>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</si>
  <si>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</si>
  <si>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</si>
  <si>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</si>
  <si>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</si>
  <si>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</si>
  <si>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</si>
  <si>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</si>
  <si>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</si>
  <si>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</si>
  <si>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Civilité</t>
  </si>
  <si>
    <t>Né (e) le</t>
  </si>
  <si>
    <t>Nom et prénoms conjoint:</t>
  </si>
  <si>
    <t>Nombre personnes à charge :</t>
  </si>
  <si>
    <t>Pièce d'identité</t>
  </si>
  <si>
    <t>Filiation</t>
  </si>
  <si>
    <t>Mère :</t>
  </si>
  <si>
    <t>Père :</t>
  </si>
  <si>
    <t>Tél. fixe :</t>
  </si>
  <si>
    <t>bureau :</t>
  </si>
  <si>
    <t>Mobile:</t>
  </si>
  <si>
    <t>E-mail:</t>
  </si>
  <si>
    <t>Informations sur le client</t>
  </si>
  <si>
    <t>Numéro de compte :</t>
  </si>
  <si>
    <t>IDP :</t>
  </si>
  <si>
    <t>Client :</t>
  </si>
  <si>
    <t>Salarié</t>
  </si>
  <si>
    <t>Entreprise individuelle</t>
  </si>
  <si>
    <t>Employeur:</t>
  </si>
  <si>
    <t>Adresse employeur :</t>
  </si>
  <si>
    <t>Fonction exercée :</t>
  </si>
  <si>
    <t>Relations bancaires :</t>
  </si>
  <si>
    <t>Avez-vous des relations avec d'autres banques?</t>
  </si>
  <si>
    <t>OUI</t>
  </si>
  <si>
    <t>Lesquelles?</t>
  </si>
  <si>
    <t>Informations complémentaires :</t>
  </si>
  <si>
    <t>CS G PHR-1</t>
  </si>
  <si>
    <t>Relations banques</t>
  </si>
  <si>
    <t>Limite de la zone à scaner</t>
  </si>
  <si>
    <t>Signature du titulaire</t>
  </si>
  <si>
    <t>Prenom :</t>
  </si>
  <si>
    <t>Situa. Matrim.</t>
  </si>
  <si>
    <t>Salaire annuel :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</si>
  <si>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</si>
  <si>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</si>
  <si>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</si>
  <si>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</si>
  <si>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</si>
  <si>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</si>
  <si>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</si>
  <si>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</si>
  <si>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</si>
  <si>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</si>
  <si>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</si>
  <si>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DATE DE PRISE DE SERVICE</t>
  </si>
  <si>
    <r>
      <t>AUTRES SOURCES DE REVENUS:
(</t>
    </r>
    <r>
      <rPr>
        <sz val="10"/>
        <color indexed="8"/>
        <rFont val="Arial"/>
        <family val="2"/>
      </rPr>
      <t>préciser nature et montant</t>
    </r>
    <r>
      <rPr>
        <sz val="10"/>
        <color theme="1"/>
        <rFont val="Arial"/>
        <family val="2"/>
      </rPr>
      <t>)</t>
    </r>
  </si>
  <si>
    <r>
      <t xml:space="preserve">     me le(s) faire parvenir à l'adresse suivante : (</t>
    </r>
    <r>
      <rPr>
        <sz val="8"/>
        <color indexed="8"/>
        <rFont val="Calibri"/>
        <family val="2"/>
      </rPr>
      <t>les frais de port seront automatiquement débités sur votre compte sans avis</t>
    </r>
    <r>
      <rPr>
        <sz val="6"/>
        <color indexed="8"/>
        <rFont val="Calibri"/>
        <family val="2"/>
      </rPr>
      <t>)</t>
    </r>
  </si>
  <si>
    <t>NOM DU CONJOINT</t>
  </si>
  <si>
    <t>1 photocopie de la pièce d'identité du ou des signataires</t>
  </si>
  <si>
    <t>2 fiches de signatues</t>
  </si>
  <si>
    <t>2 photos d'identité</t>
  </si>
  <si>
    <t>Justification d'adresse</t>
  </si>
  <si>
    <t>Dépôt initial minimum</t>
  </si>
  <si>
    <t>Procuration simple éventuellement</t>
  </si>
  <si>
    <t>Fiche de renseignement client</t>
  </si>
  <si>
    <t>Les cases ci-dessous sont cochées par l'Agent</t>
  </si>
  <si>
    <t>Ayant recueilli les documents d'ouverture</t>
  </si>
  <si>
    <t>Signature</t>
  </si>
  <si>
    <t>Agent ayant fait la saisie</t>
  </si>
  <si>
    <t>Visa du responsable de service après vérification</t>
  </si>
  <si>
    <t>NATURE COMPTE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</si>
  <si>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</si>
  <si>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</si>
  <si>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</si>
  <si>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</si>
  <si>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</si>
  <si>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</si>
  <si>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</si>
  <si>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</si>
  <si>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</si>
  <si>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</si>
  <si>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</si>
  <si>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</si>
  <si>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</si>
  <si>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</si>
  <si>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</si>
  <si>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</si>
  <si>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</si>
  <si>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</si>
  <si>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</si>
  <si>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</si>
  <si>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</si>
  <si>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</si>
  <si>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</si>
  <si>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</si>
  <si>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</si>
  <si>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</si>
  <si>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</si>
  <si>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</si>
  <si>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</si>
  <si>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</si>
  <si>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</si>
  <si>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</si>
  <si>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</si>
  <si>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</si>
  <si>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</si>
  <si>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</si>
  <si>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</si>
  <si>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</si>
  <si>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</si>
  <si>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</si>
  <si>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</si>
  <si>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</si>
  <si>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</si>
  <si>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</si>
  <si>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</si>
  <si>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, NATURE COMPTE</t>
  </si>
  <si>
    <t>X</t>
  </si>
  <si>
    <t>PHOTO</t>
  </si>
  <si>
    <t>Il s'agit de :</t>
  </si>
  <si>
    <t>du dossier.</t>
  </si>
  <si>
    <t>Le client</t>
  </si>
  <si>
    <t>Date et Signature</t>
  </si>
  <si>
    <t>Faire précéder la signature du client de la mention "Lu et Approuvé"</t>
  </si>
  <si>
    <t>CNI+ACTE DE NAISSANCE</t>
  </si>
  <si>
    <t>PASSPORT+ACTE DE NAISSANCE</t>
  </si>
  <si>
    <t>CNI+ACTE DE NAISSANCE+FACTURE</t>
  </si>
  <si>
    <t>PASSPORT+ACTE DE NAISSANCE+FACTURE</t>
  </si>
  <si>
    <t xml:space="preserve">qualité de titulaire/mandataire : gérant de société ou autres,  </t>
  </si>
  <si>
    <t xml:space="preserve">signataire sur le compte n° </t>
  </si>
  <si>
    <t xml:space="preserve">Je soussigné Monsieur ou Madame </t>
  </si>
  <si>
    <t xml:space="preserve">m'engager par la présente à fournir sous huitaine le(s) document(s) manquant(s) dans </t>
  </si>
  <si>
    <t>mon dossier d'ouverture de compte.</t>
  </si>
  <si>
    <r>
      <t>titulaire,</t>
    </r>
    <r>
      <rPr>
        <sz val="11"/>
        <color theme="1"/>
        <rFont val="Arial"/>
        <family val="2"/>
      </rPr>
      <t xml:space="preserve"> reconnais  </t>
    </r>
  </si>
  <si>
    <t>FORMULE RIB</t>
  </si>
  <si>
    <t>B49</t>
  </si>
  <si>
    <t>CATEGORIE</t>
  </si>
  <si>
    <t xml:space="preserve">   NOM</t>
  </si>
  <si>
    <t xml:space="preserve">   PRENOM (S)</t>
  </si>
  <si>
    <t xml:space="preserve">   N° MLE</t>
  </si>
  <si>
    <t xml:space="preserve">   TEL :</t>
  </si>
  <si>
    <t xml:space="preserve">   Madame la Directrice,</t>
  </si>
  <si>
    <t xml:space="preserve">   Ci-joint à la présente :</t>
  </si>
  <si>
    <t xml:space="preserve">   -</t>
  </si>
  <si>
    <t xml:space="preserve">Mon dernier bulletin </t>
  </si>
  <si>
    <t>Deux (02) fiches d’engagement ferme et irrévocable de salaire.</t>
  </si>
  <si>
    <t xml:space="preserve">   Dans l'attente d'une suite favorable, je vous prie d'agréer Madame la Directrice, l'expression de mes </t>
  </si>
  <si>
    <t xml:space="preserve">   sentiments distingués.</t>
  </si>
  <si>
    <t>L'intéressé</t>
  </si>
  <si>
    <t xml:space="preserve">   Habilité à cet effet attestons avoir reçu de   :</t>
  </si>
  <si>
    <t xml:space="preserve">    Date de naissance</t>
  </si>
  <si>
    <t xml:space="preserve">    Numéro matricule à la fonction publique :</t>
  </si>
  <si>
    <t xml:space="preserve">    Fonction :</t>
  </si>
  <si>
    <t xml:space="preserve">    Régulièrement employé au </t>
  </si>
  <si>
    <t xml:space="preserve">    Depuis le </t>
  </si>
  <si>
    <t>date de départ à la retraite</t>
  </si>
  <si>
    <t xml:space="preserve">    Un ordre de virement irrévocable de son salaire dans le compte n°</t>
  </si>
  <si>
    <t xml:space="preserve">    irrévocablement à:</t>
  </si>
  <si>
    <t xml:space="preserve">   1) virer à son compte numéro</t>
  </si>
  <si>
    <t xml:space="preserve">la totalité des sommes dues ou à devoir par </t>
  </si>
  <si>
    <t xml:space="preserve">     nous au titre de salaire (solde, indemnité, primes).</t>
  </si>
  <si>
    <t xml:space="preserve">  2) En cas de départ pour quelque motif que ce soit (anticipé, décès…), nous nous engageons, sous notre pleine </t>
  </si>
  <si>
    <t xml:space="preserve">    et entière responsabilité, à virer toutes sommes dues au titre de salaires, droit et indemnités de toute nature.</t>
  </si>
  <si>
    <t xml:space="preserve">   3) A vous aviser de son départ au plus tard en même temps que nous vous adressons le virement des salaires</t>
  </si>
  <si>
    <t xml:space="preserve">    et droits liquidés sur compte n°</t>
  </si>
  <si>
    <t>dans vos livres.</t>
  </si>
  <si>
    <t xml:space="preserve">  4) A ne consentir aucun prêt et n'accepter aucune cession de salaire au profit d'une autre institution</t>
  </si>
  <si>
    <t xml:space="preserve">    financière de sorte à compromettre le denouement normal de ses engagements.</t>
  </si>
  <si>
    <t xml:space="preserve">  6) A défaut du respect de l'une de ses clauses, notre administration sera tenue pour responsable et de ce </t>
  </si>
  <si>
    <t xml:space="preserve">     N.B: cet engagement reste valable pour tout prêt consenti ou à consentir. En cas de cessation de service</t>
  </si>
  <si>
    <t xml:space="preserve">     Faso dans un délai de trois (3) mois.</t>
  </si>
  <si>
    <t xml:space="preserve">     Employé/e</t>
  </si>
  <si>
    <t>Employeur</t>
  </si>
  <si>
    <t xml:space="preserve">     Signature précédée de la Mention</t>
  </si>
  <si>
    <t xml:space="preserve">Cachet et signature précédés de la  </t>
  </si>
  <si>
    <t xml:space="preserve">     Manuscrite "lu et approuvé"</t>
  </si>
  <si>
    <t>Mention "lu et approuvé".</t>
  </si>
  <si>
    <t xml:space="preserve">     Signature précédée de la  </t>
  </si>
  <si>
    <t xml:space="preserve">     Mention "lu et approuvé"</t>
  </si>
  <si>
    <t>Estimation patrimoniale :</t>
  </si>
  <si>
    <t xml:space="preserve">DEMANDE  </t>
  </si>
  <si>
    <t xml:space="preserve">   J'ai l'honneur de solliciter de votre haute bienveillance……………………………………</t>
  </si>
  <si>
    <t xml:space="preserve"> signature </t>
  </si>
  <si>
    <t xml:space="preserve">Objet : </t>
  </si>
  <si>
    <t>siganture</t>
  </si>
  <si>
    <r>
      <t xml:space="preserve">   </t>
    </r>
    <r>
      <rPr>
        <b/>
        <sz val="13"/>
        <color indexed="8"/>
        <rFont val="Calibri"/>
        <family val="2"/>
      </rPr>
      <t>Objet</t>
    </r>
    <r>
      <rPr>
        <sz val="12"/>
        <color indexed="8"/>
        <rFont val="Calibri"/>
        <family val="2"/>
      </rPr>
      <t xml:space="preserve"> : </t>
    </r>
  </si>
  <si>
    <t>2- Je reconnais avoir pris connaissance des "………………………………….." dont un exemplaire m'est remis ce jour.</t>
  </si>
  <si>
    <t>PS PUBLIQUE</t>
  </si>
  <si>
    <t>PS PRIVE</t>
  </si>
  <si>
    <t>CL</t>
  </si>
  <si>
    <t>CH PRIVE</t>
  </si>
  <si>
    <t>CC</t>
  </si>
  <si>
    <t>CJ</t>
  </si>
  <si>
    <t xml:space="preserve">   J'ai l'honneur de solliciter de votre haute bienveillance le………………………………………………………..</t>
  </si>
  <si>
    <t xml:space="preserve">ENGAGEMENT FERME </t>
  </si>
  <si>
    <t xml:space="preserve">ENGAGEMENT FERME  </t>
  </si>
  <si>
    <t>CHECK LISTE</t>
  </si>
  <si>
    <t>B50</t>
  </si>
  <si>
    <t>CH PUBLIQUE</t>
  </si>
  <si>
    <t>EH</t>
  </si>
  <si>
    <t>01435000007</t>
  </si>
  <si>
    <t>NOM PRENOM</t>
  </si>
  <si>
    <t>N°</t>
  </si>
  <si>
    <t>PIECES MANQUANTES</t>
  </si>
  <si>
    <t>TELEPHONE</t>
  </si>
  <si>
    <t>ACTIONS</t>
  </si>
  <si>
    <t>WALAM LABILLE</t>
  </si>
  <si>
    <t>WALAM KASSI</t>
  </si>
  <si>
    <t>ORAMON KOSSI</t>
  </si>
  <si>
    <t>ACTE DE NAISSANCE, FACTURE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</si>
</sst>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\ _€_-;\-* #,##0\ _€_-;_-* &quot;-&quot;??\ _€_-;_-@_-"/>
    <numFmt numFmtId="165" formatCode="[$-40C]d\ mmmm\ yyyy;@"/>
    <numFmt numFmtId="166" formatCode="d/m/yy;@"/>
    <numFmt numFmtId="167" formatCode="[$-40C]d\-mmm\-yy;@"/>
    <numFmt numFmtId="168" formatCode="d/m;@"/>
  </numFmts>
  <fonts count="8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b/>
      <sz val="11"/>
      <color indexed="8"/>
      <name val="Calibri"/>
      <family val="2"/>
    </font>
    <font>
      <b/>
      <sz val="13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33"/>
      <name val="Tahoma"/>
      <family val="2"/>
    </font>
    <font>
      <b/>
      <sz val="13"/>
      <color indexed="28"/>
      <name val="Calibri"/>
      <family val="2"/>
    </font>
    <font>
      <sz val="12"/>
      <color indexed="8"/>
      <name val="Berlin Sans FB"/>
      <family val="2"/>
    </font>
    <font>
      <sz val="8"/>
      <color indexed="8"/>
      <name val="Berlin Sans FB"/>
      <family val="2"/>
    </font>
    <font>
      <sz val="13"/>
      <color indexed="8"/>
      <name val="Century Gothic"/>
      <family val="2"/>
    </font>
    <font>
      <sz val="12.5"/>
      <color indexed="8"/>
      <name val="Century Gothic"/>
      <family val="2"/>
    </font>
    <font>
      <sz val="10"/>
      <color indexed="8"/>
      <name val="Berlin Sans FB Demi"/>
      <family val="2"/>
    </font>
    <font>
      <sz val="9"/>
      <color indexed="8"/>
      <name val="Berlin Sans FB"/>
      <family val="2"/>
    </font>
    <font>
      <b/>
      <u/>
      <sz val="26"/>
      <color indexed="8"/>
      <name val="Calibri"/>
      <family val="2"/>
    </font>
    <font>
      <sz val="13"/>
      <color indexed="8"/>
      <name val="Berlin Sans FB"/>
      <family val="2"/>
    </font>
    <font>
      <b/>
      <sz val="13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5"/>
      <color theme="5" tint="-0.249977111117893"/>
      <name val="Calibri"/>
      <family val="2"/>
      <scheme val="minor"/>
    </font>
    <font>
      <b/>
      <sz val="15"/>
      <color theme="4" tint="-0.24997711111789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2" tint="-0.89999084444715716"/>
      <name val="Calibri"/>
      <family val="2"/>
      <scheme val="minor"/>
    </font>
    <font>
      <b/>
      <sz val="13"/>
      <color indexed="8"/>
      <name val="Calibri"/>
      <family val="2"/>
    </font>
    <font>
      <sz val="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.5"/>
      <color theme="1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b/>
      <sz val="8"/>
      <color rgb="FF92D050"/>
      <name val="Arial"/>
      <family val="2"/>
    </font>
    <font>
      <b/>
      <sz val="7"/>
      <color theme="1"/>
      <name val="Arial"/>
      <family val="2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b/>
      <u/>
      <sz val="7"/>
      <color theme="1"/>
      <name val="Arial"/>
      <family val="2"/>
    </font>
    <font>
      <b/>
      <sz val="7"/>
      <color rgb="FF92D050"/>
      <name val="Arial"/>
      <family val="2"/>
    </font>
    <font>
      <i/>
      <sz val="7"/>
      <color theme="1"/>
      <name val="Arial"/>
      <family val="2"/>
    </font>
    <font>
      <b/>
      <sz val="10"/>
      <color indexed="8"/>
      <name val="Arial"/>
      <family val="2"/>
    </font>
    <font>
      <u/>
      <sz val="10"/>
      <color indexed="8"/>
      <name val="Arial"/>
      <family val="2"/>
    </font>
    <font>
      <i/>
      <sz val="10"/>
      <color indexed="8"/>
      <name val="Arial"/>
      <family val="2"/>
    </font>
    <font>
      <u/>
      <sz val="11"/>
      <color theme="10"/>
      <name val="Calibri"/>
      <family val="2"/>
    </font>
    <font>
      <b/>
      <sz val="12"/>
      <color rgb="FF92D050"/>
      <name val="Arial"/>
      <family val="2"/>
    </font>
    <font>
      <sz val="9"/>
      <color indexed="8"/>
      <name val="Arial"/>
      <family val="2"/>
    </font>
    <font>
      <b/>
      <sz val="14"/>
      <color theme="6"/>
      <name val="Calibri"/>
      <family val="2"/>
    </font>
    <font>
      <sz val="8"/>
      <color indexed="8"/>
      <name val="Calibri"/>
      <family val="2"/>
    </font>
    <font>
      <sz val="6"/>
      <color indexed="8"/>
      <name val="Calibri"/>
      <family val="2"/>
    </font>
    <font>
      <u/>
      <sz val="11"/>
      <color indexed="8"/>
      <name val="Calibri"/>
      <family val="2"/>
    </font>
    <font>
      <sz val="8"/>
      <color indexed="8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u/>
      <sz val="14"/>
      <color indexed="8"/>
      <name val="Arial"/>
      <family val="2"/>
    </font>
    <font>
      <sz val="13"/>
      <color indexed="8"/>
      <name val="Arial"/>
      <family val="2"/>
    </font>
    <font>
      <b/>
      <u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6"/>
      <color theme="1"/>
      <name val="Arial"/>
      <family val="2"/>
    </font>
    <font>
      <b/>
      <sz val="11.5"/>
      <color theme="1"/>
      <name val="Arial"/>
      <family val="2"/>
    </font>
    <font>
      <sz val="12.5"/>
      <color theme="1"/>
      <name val="Arial"/>
      <family val="2"/>
    </font>
    <font>
      <sz val="12.5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2"/>
      <color indexed="8"/>
      <name val="Calibri"/>
      <family val="2"/>
    </font>
    <font>
      <b/>
      <sz val="16"/>
      <color indexed="8"/>
      <name val="Calibri"/>
      <family val="2"/>
    </font>
    <font>
      <sz val="18"/>
      <color indexed="8"/>
      <name val="Arial Black"/>
      <family val="2"/>
    </font>
    <font>
      <sz val="14"/>
      <color indexed="8"/>
      <name val="Arial"/>
      <family val="2"/>
    </font>
    <font>
      <b/>
      <sz val="10"/>
      <color theme="1"/>
      <name val="Arial"/>
      <family val="2"/>
    </font>
    <font>
      <sz val="13"/>
      <color rgb="FF00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DotDot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auto="1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</cellStyleXfs>
  <cellXfs count="671">
    <xf numFmtId="0" fontId="0" fillId="0" borderId="0" xfId="0"/>
    <xf numFmtId="0" fontId="0" fillId="0" borderId="0" xfId="0" applyFont="1" applyAlignment="1">
      <alignment horizontal="left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8" borderId="63" xfId="0" applyFont="1" applyFill="1" applyBorder="1" applyAlignment="1">
      <alignment vertical="center"/>
    </xf>
    <xf numFmtId="0" fontId="5" fillId="4" borderId="65" xfId="0" applyFont="1" applyFill="1" applyBorder="1" applyAlignment="1">
      <alignment horizontal="center" vertical="center"/>
    </xf>
    <xf numFmtId="0" fontId="7" fillId="8" borderId="63" xfId="0" applyFont="1" applyFill="1" applyBorder="1" applyAlignment="1">
      <alignment vertical="center"/>
    </xf>
    <xf numFmtId="0" fontId="7" fillId="4" borderId="65" xfId="0" applyFont="1" applyFill="1" applyBorder="1" applyAlignment="1">
      <alignment horizontal="center" vertical="center"/>
    </xf>
    <xf numFmtId="0" fontId="7" fillId="8" borderId="66" xfId="0" applyFont="1" applyFill="1" applyBorder="1" applyAlignment="1">
      <alignment vertical="center"/>
    </xf>
    <xf numFmtId="0" fontId="5" fillId="8" borderId="96" xfId="0" applyFont="1" applyFill="1" applyBorder="1" applyAlignment="1">
      <alignment vertical="center"/>
    </xf>
    <xf numFmtId="0" fontId="5" fillId="4" borderId="97" xfId="0" applyFont="1" applyFill="1" applyBorder="1" applyAlignment="1">
      <alignment horizontal="center" vertical="center"/>
    </xf>
    <xf numFmtId="0" fontId="6" fillId="8" borderId="60" xfId="0" applyFont="1" applyFill="1" applyBorder="1" applyAlignment="1">
      <alignment vertical="center"/>
    </xf>
    <xf numFmtId="0" fontId="6" fillId="9" borderId="62" xfId="0" applyFont="1" applyFill="1" applyBorder="1" applyAlignment="1">
      <alignment horizontal="center" vertical="center"/>
    </xf>
    <xf numFmtId="0" fontId="5" fillId="22" borderId="64" xfId="0" applyFont="1" applyFill="1" applyBorder="1" applyAlignment="1" applyProtection="1">
      <alignment horizontal="left" vertical="center"/>
      <protection locked="0"/>
    </xf>
    <xf numFmtId="0" fontId="7" fillId="22" borderId="64" xfId="0" applyFont="1" applyFill="1" applyBorder="1" applyAlignment="1" applyProtection="1">
      <alignment horizontal="left" vertical="center"/>
      <protection locked="0"/>
    </xf>
    <xf numFmtId="14" fontId="7" fillId="22" borderId="64" xfId="0" applyNumberFormat="1" applyFont="1" applyFill="1" applyBorder="1" applyAlignment="1" applyProtection="1">
      <alignment horizontal="left" vertical="center"/>
      <protection locked="0"/>
    </xf>
    <xf numFmtId="49" fontId="7" fillId="22" borderId="64" xfId="0" applyNumberFormat="1" applyFont="1" applyFill="1" applyBorder="1" applyAlignment="1" applyProtection="1">
      <alignment horizontal="left" vertical="center"/>
      <protection locked="0"/>
    </xf>
    <xf numFmtId="0" fontId="59" fillId="22" borderId="0" xfId="2" applyFill="1" applyAlignment="1" applyProtection="1">
      <protection locked="0"/>
    </xf>
    <xf numFmtId="49" fontId="7" fillId="18" borderId="64" xfId="0" applyNumberFormat="1" applyFont="1" applyFill="1" applyBorder="1" applyAlignment="1" applyProtection="1">
      <alignment horizontal="left" vertical="center"/>
      <protection locked="0"/>
    </xf>
    <xf numFmtId="0" fontId="5" fillId="22" borderId="64" xfId="0" applyFont="1" applyFill="1" applyBorder="1" applyAlignment="1" applyProtection="1">
      <alignment horizontal="left"/>
      <protection locked="0"/>
    </xf>
    <xf numFmtId="14" fontId="5" fillId="22" borderId="64" xfId="0" applyNumberFormat="1" applyFont="1" applyFill="1" applyBorder="1" applyAlignment="1" applyProtection="1">
      <alignment horizontal="left"/>
      <protection locked="0"/>
    </xf>
    <xf numFmtId="0" fontId="5" fillId="22" borderId="64" xfId="0" applyNumberFormat="1" applyFont="1" applyFill="1" applyBorder="1" applyAlignment="1" applyProtection="1">
      <alignment horizontal="left"/>
      <protection locked="0"/>
    </xf>
    <xf numFmtId="0" fontId="5" fillId="22" borderId="67" xfId="0" applyNumberFormat="1" applyFont="1" applyFill="1" applyBorder="1" applyAlignment="1" applyProtection="1">
      <alignment horizontal="left"/>
      <protection locked="0"/>
    </xf>
    <xf numFmtId="165" fontId="7" fillId="22" borderId="64" xfId="0" applyNumberFormat="1" applyFont="1" applyFill="1" applyBorder="1" applyAlignment="1" applyProtection="1">
      <alignment horizontal="left" vertical="center"/>
      <protection locked="0"/>
    </xf>
    <xf numFmtId="0" fontId="7" fillId="22" borderId="68" xfId="0" applyFont="1" applyFill="1" applyBorder="1" applyAlignment="1" applyProtection="1">
      <alignment horizontal="left" vertical="center"/>
      <protection locked="0"/>
    </xf>
    <xf numFmtId="0" fontId="7" fillId="22" borderId="64" xfId="1" applyNumberFormat="1" applyFont="1" applyFill="1" applyBorder="1" applyAlignment="1" applyProtection="1">
      <alignment horizontal="left" vertical="center"/>
      <protection locked="0"/>
    </xf>
    <xf numFmtId="0" fontId="6" fillId="18" borderId="61" xfId="0" applyFont="1" applyFill="1" applyBorder="1" applyAlignment="1" applyProtection="1">
      <alignment horizontal="left" vertical="center"/>
      <protection locked="0"/>
    </xf>
    <xf numFmtId="0" fontId="57" fillId="0" borderId="6" xfId="0" applyFont="1" applyBorder="1" applyAlignment="1" applyProtection="1">
      <alignment vertical="center"/>
      <protection hidden="1"/>
    </xf>
    <xf numFmtId="0" fontId="57" fillId="0" borderId="18" xfId="0" applyFont="1" applyBorder="1" applyAlignment="1" applyProtection="1">
      <alignment vertical="center"/>
      <protection hidden="1"/>
    </xf>
    <xf numFmtId="0" fontId="44" fillId="0" borderId="0" xfId="0" applyFont="1" applyAlignment="1" applyProtection="1">
      <alignment vertical="center"/>
      <protection hidden="1"/>
    </xf>
    <xf numFmtId="0" fontId="66" fillId="0" borderId="2" xfId="0" applyFont="1" applyBorder="1" applyAlignment="1" applyProtection="1">
      <alignment vertical="center"/>
      <protection hidden="1"/>
    </xf>
    <xf numFmtId="0" fontId="42" fillId="0" borderId="5" xfId="0" applyFont="1" applyBorder="1" applyAlignment="1" applyProtection="1">
      <alignment vertical="center"/>
      <protection hidden="1"/>
    </xf>
    <xf numFmtId="0" fontId="42" fillId="0" borderId="4" xfId="0" applyFont="1" applyBorder="1" applyAlignment="1" applyProtection="1">
      <alignment vertical="center"/>
      <protection hidden="1"/>
    </xf>
    <xf numFmtId="0" fontId="66" fillId="0" borderId="3" xfId="0" applyFont="1" applyBorder="1" applyAlignment="1" applyProtection="1">
      <alignment vertical="center"/>
      <protection hidden="1"/>
    </xf>
    <xf numFmtId="0" fontId="42" fillId="0" borderId="10" xfId="0" applyFont="1" applyBorder="1" applyAlignment="1" applyProtection="1">
      <alignment vertical="center"/>
      <protection hidden="1"/>
    </xf>
    <xf numFmtId="14" fontId="44" fillId="2" borderId="4" xfId="0" applyNumberFormat="1" applyFont="1" applyFill="1" applyBorder="1" applyAlignment="1" applyProtection="1">
      <alignment vertical="center"/>
      <protection hidden="1"/>
    </xf>
    <xf numFmtId="0" fontId="44" fillId="0" borderId="7" xfId="0" applyFont="1" applyBorder="1" applyAlignment="1" applyProtection="1">
      <alignment vertical="center"/>
      <protection hidden="1"/>
    </xf>
    <xf numFmtId="0" fontId="44" fillId="0" borderId="5" xfId="0" applyFont="1" applyBorder="1" applyAlignment="1" applyProtection="1">
      <alignment vertical="center"/>
      <protection hidden="1"/>
    </xf>
    <xf numFmtId="0" fontId="44" fillId="0" borderId="4" xfId="0" applyFont="1" applyBorder="1" applyAlignment="1" applyProtection="1">
      <alignment vertical="center"/>
      <protection hidden="1"/>
    </xf>
    <xf numFmtId="0" fontId="44" fillId="0" borderId="25" xfId="0" applyFont="1" applyBorder="1" applyAlignment="1" applyProtection="1">
      <alignment vertical="center"/>
      <protection hidden="1"/>
    </xf>
    <xf numFmtId="0" fontId="44" fillId="0" borderId="8" xfId="0" applyFont="1" applyBorder="1" applyAlignment="1" applyProtection="1">
      <alignment vertical="center"/>
      <protection hidden="1"/>
    </xf>
    <xf numFmtId="0" fontId="44" fillId="0" borderId="9" xfId="0" applyFont="1" applyBorder="1" applyAlignment="1" applyProtection="1">
      <alignment vertical="center"/>
      <protection hidden="1"/>
    </xf>
    <xf numFmtId="0" fontId="44" fillId="0" borderId="0" xfId="0" applyFont="1" applyBorder="1" applyAlignment="1" applyProtection="1">
      <alignment vertical="center"/>
      <protection hidden="1"/>
    </xf>
    <xf numFmtId="0" fontId="44" fillId="0" borderId="2" xfId="0" applyFont="1" applyBorder="1" applyAlignment="1" applyProtection="1">
      <alignment vertical="center"/>
      <protection hidden="1"/>
    </xf>
    <xf numFmtId="0" fontId="44" fillId="0" borderId="1" xfId="0" applyFont="1" applyBorder="1" applyAlignment="1" applyProtection="1">
      <alignment vertical="center"/>
      <protection hidden="1"/>
    </xf>
    <xf numFmtId="0" fontId="44" fillId="0" borderId="3" xfId="0" applyFont="1" applyBorder="1" applyAlignment="1" applyProtection="1">
      <alignment vertical="center"/>
      <protection hidden="1"/>
    </xf>
    <xf numFmtId="0" fontId="44" fillId="0" borderId="10" xfId="0" applyFont="1" applyBorder="1" applyAlignment="1" applyProtection="1">
      <alignment vertical="center"/>
      <protection hidden="1"/>
    </xf>
    <xf numFmtId="0" fontId="44" fillId="0" borderId="11" xfId="0" applyFont="1" applyBorder="1" applyAlignment="1" applyProtection="1">
      <alignment vertical="center"/>
      <protection hidden="1"/>
    </xf>
    <xf numFmtId="0" fontId="44" fillId="0" borderId="12" xfId="0" applyFont="1" applyBorder="1" applyAlignment="1" applyProtection="1">
      <alignment vertical="center"/>
      <protection hidden="1"/>
    </xf>
    <xf numFmtId="0" fontId="44" fillId="0" borderId="13" xfId="0" applyFont="1" applyBorder="1" applyAlignment="1" applyProtection="1">
      <alignment vertical="center"/>
      <protection hidden="1"/>
    </xf>
    <xf numFmtId="0" fontId="42" fillId="0" borderId="2" xfId="0" applyFont="1" applyBorder="1" applyAlignment="1" applyProtection="1">
      <alignment vertical="center"/>
      <protection hidden="1"/>
    </xf>
    <xf numFmtId="0" fontId="44" fillId="0" borderId="14" xfId="0" applyFont="1" applyBorder="1" applyAlignment="1" applyProtection="1">
      <alignment vertical="center"/>
      <protection hidden="1"/>
    </xf>
    <xf numFmtId="0" fontId="42" fillId="0" borderId="0" xfId="0" applyFont="1" applyBorder="1" applyAlignment="1" applyProtection="1">
      <alignment vertical="center"/>
      <protection hidden="1"/>
    </xf>
    <xf numFmtId="0" fontId="44" fillId="0" borderId="15" xfId="0" applyFont="1" applyBorder="1" applyAlignment="1" applyProtection="1">
      <alignment vertical="center"/>
      <protection hidden="1"/>
    </xf>
    <xf numFmtId="0" fontId="44" fillId="0" borderId="16" xfId="0" applyFont="1" applyBorder="1" applyAlignment="1" applyProtection="1">
      <alignment vertical="center"/>
      <protection hidden="1"/>
    </xf>
    <xf numFmtId="0" fontId="44" fillId="0" borderId="17" xfId="0" applyFont="1" applyBorder="1" applyAlignment="1" applyProtection="1">
      <alignment vertical="center"/>
      <protection hidden="1"/>
    </xf>
    <xf numFmtId="0" fontId="44" fillId="0" borderId="0" xfId="0" applyFont="1" applyProtection="1">
      <protection hidden="1"/>
    </xf>
    <xf numFmtId="0" fontId="44" fillId="0" borderId="19" xfId="0" applyFont="1" applyBorder="1" applyProtection="1">
      <protection hidden="1"/>
    </xf>
    <xf numFmtId="0" fontId="44" fillId="0" borderId="0" xfId="0" applyFont="1" applyBorder="1" applyProtection="1">
      <protection hidden="1"/>
    </xf>
    <xf numFmtId="0" fontId="44" fillId="0" borderId="7" xfId="0" applyFont="1" applyBorder="1" applyProtection="1">
      <protection hidden="1"/>
    </xf>
    <xf numFmtId="0" fontId="44" fillId="0" borderId="9" xfId="0" applyFont="1" applyBorder="1" applyProtection="1">
      <protection hidden="1"/>
    </xf>
    <xf numFmtId="0" fontId="44" fillId="0" borderId="26" xfId="0" applyFont="1" applyBorder="1" applyProtection="1">
      <protection hidden="1"/>
    </xf>
    <xf numFmtId="0" fontId="44" fillId="0" borderId="2" xfId="0" applyFont="1" applyBorder="1" applyProtection="1">
      <protection hidden="1"/>
    </xf>
    <xf numFmtId="0" fontId="44" fillId="0" borderId="13" xfId="0" applyFont="1" applyBorder="1" applyProtection="1">
      <protection hidden="1"/>
    </xf>
    <xf numFmtId="0" fontId="60" fillId="0" borderId="0" xfId="0" applyFont="1" applyBorder="1" applyProtection="1">
      <protection hidden="1"/>
    </xf>
    <xf numFmtId="0" fontId="42" fillId="0" borderId="1" xfId="0" applyFont="1" applyBorder="1" applyAlignment="1" applyProtection="1">
      <alignment horizontal="center" vertical="center"/>
      <protection hidden="1"/>
    </xf>
    <xf numFmtId="0" fontId="57" fillId="0" borderId="0" xfId="0" applyFont="1" applyBorder="1" applyAlignment="1" applyProtection="1">
      <alignment vertical="center"/>
      <protection hidden="1"/>
    </xf>
    <xf numFmtId="0" fontId="61" fillId="0" borderId="0" xfId="0" applyFont="1" applyBorder="1" applyAlignment="1" applyProtection="1">
      <alignment vertical="center"/>
      <protection hidden="1"/>
    </xf>
    <xf numFmtId="0" fontId="44" fillId="3" borderId="7" xfId="0" applyFont="1" applyFill="1" applyBorder="1" applyAlignment="1" applyProtection="1">
      <alignment vertical="center"/>
      <protection hidden="1"/>
    </xf>
    <xf numFmtId="0" fontId="44" fillId="3" borderId="9" xfId="0" applyFont="1" applyFill="1" applyBorder="1" applyAlignment="1" applyProtection="1">
      <alignment vertical="center"/>
      <protection hidden="1"/>
    </xf>
    <xf numFmtId="0" fontId="44" fillId="3" borderId="26" xfId="0" applyFont="1" applyFill="1" applyBorder="1" applyAlignment="1" applyProtection="1">
      <alignment vertical="center"/>
      <protection hidden="1"/>
    </xf>
    <xf numFmtId="0" fontId="44" fillId="0" borderId="2" xfId="0" applyFont="1" applyBorder="1" applyAlignment="1" applyProtection="1">
      <protection hidden="1"/>
    </xf>
    <xf numFmtId="0" fontId="44" fillId="0" borderId="0" xfId="0" applyFont="1" applyBorder="1" applyAlignment="1" applyProtection="1">
      <protection hidden="1"/>
    </xf>
    <xf numFmtId="0" fontId="44" fillId="0" borderId="0" xfId="0" applyFont="1" applyBorder="1" applyAlignment="1" applyProtection="1">
      <alignment horizontal="center"/>
      <protection hidden="1"/>
    </xf>
    <xf numFmtId="0" fontId="44" fillId="0" borderId="2" xfId="0" applyFont="1" applyBorder="1" applyAlignment="1" applyProtection="1">
      <alignment horizontal="left" vertical="center"/>
      <protection hidden="1"/>
    </xf>
    <xf numFmtId="0" fontId="44" fillId="0" borderId="3" xfId="0" applyFont="1" applyBorder="1" applyProtection="1">
      <protection hidden="1"/>
    </xf>
    <xf numFmtId="0" fontId="44" fillId="0" borderId="1" xfId="0" applyFont="1" applyBorder="1" applyProtection="1">
      <protection hidden="1"/>
    </xf>
    <xf numFmtId="0" fontId="44" fillId="0" borderId="14" xfId="0" applyFont="1" applyBorder="1" applyProtection="1">
      <protection hidden="1"/>
    </xf>
    <xf numFmtId="0" fontId="57" fillId="0" borderId="0" xfId="0" applyFont="1" applyProtection="1">
      <protection hidden="1"/>
    </xf>
    <xf numFmtId="0" fontId="69" fillId="0" borderId="0" xfId="0" applyFont="1" applyProtection="1">
      <protection hidden="1"/>
    </xf>
    <xf numFmtId="0" fontId="67" fillId="0" borderId="0" xfId="0" applyFont="1" applyProtection="1">
      <protection hidden="1"/>
    </xf>
    <xf numFmtId="0" fontId="68" fillId="0" borderId="0" xfId="0" applyFont="1" applyAlignment="1" applyProtection="1">
      <alignment horizontal="right"/>
      <protection hidden="1"/>
    </xf>
    <xf numFmtId="14" fontId="68" fillId="0" borderId="0" xfId="0" applyNumberFormat="1" applyFont="1" applyAlignment="1" applyProtection="1">
      <alignment horizontal="center"/>
      <protection hidden="1"/>
    </xf>
    <xf numFmtId="0" fontId="68" fillId="0" borderId="0" xfId="0" applyFont="1" applyProtection="1">
      <protection hidden="1"/>
    </xf>
    <xf numFmtId="0" fontId="68" fillId="0" borderId="0" xfId="0" applyFont="1" applyAlignment="1" applyProtection="1">
      <alignment horizontal="left"/>
      <protection hidden="1"/>
    </xf>
    <xf numFmtId="0" fontId="42" fillId="0" borderId="0" xfId="0" applyFont="1" applyProtection="1">
      <protection hidden="1"/>
    </xf>
    <xf numFmtId="0" fontId="68" fillId="0" borderId="0" xfId="0" applyFont="1" applyAlignment="1" applyProtection="1">
      <alignment horizontal="left" vertical="center"/>
      <protection hidden="1"/>
    </xf>
    <xf numFmtId="0" fontId="68" fillId="0" borderId="0" xfId="0" applyFont="1" applyAlignment="1" applyProtection="1">
      <alignment vertical="center"/>
      <protection hidden="1"/>
    </xf>
    <xf numFmtId="0" fontId="42" fillId="0" borderId="0" xfId="0" applyFont="1" applyAlignment="1" applyProtection="1">
      <alignment vertical="center"/>
      <protection hidden="1"/>
    </xf>
    <xf numFmtId="0" fontId="70" fillId="0" borderId="0" xfId="0" applyFont="1" applyProtection="1">
      <protection hidden="1"/>
    </xf>
    <xf numFmtId="0" fontId="0" fillId="0" borderId="0" xfId="0" applyProtection="1">
      <protection hidden="1"/>
    </xf>
    <xf numFmtId="0" fontId="35" fillId="12" borderId="0" xfId="0" applyFont="1" applyFill="1" applyAlignment="1" applyProtection="1">
      <alignment horizontal="left" vertical="center"/>
      <protection hidden="1"/>
    </xf>
    <xf numFmtId="0" fontId="0" fillId="12" borderId="0" xfId="0" applyFill="1" applyAlignment="1" applyProtection="1">
      <alignment horizontal="left"/>
      <protection hidden="1"/>
    </xf>
    <xf numFmtId="0" fontId="3" fillId="0" borderId="0" xfId="0" applyFont="1" applyAlignment="1" applyProtection="1">
      <alignment vertical="top"/>
      <protection hidden="1"/>
    </xf>
    <xf numFmtId="0" fontId="0" fillId="0" borderId="1" xfId="0" applyBorder="1" applyProtection="1">
      <protection hidden="1"/>
    </xf>
    <xf numFmtId="0" fontId="0" fillId="0" borderId="0" xfId="0" applyAlignment="1" applyProtection="1">
      <alignment vertical="top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23" xfId="0" applyFont="1" applyBorder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left" indent="1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hidden="1"/>
    </xf>
    <xf numFmtId="0" fontId="0" fillId="0" borderId="0" xfId="0" applyBorder="1" applyProtection="1">
      <protection hidden="1"/>
    </xf>
    <xf numFmtId="0" fontId="0" fillId="0" borderId="9" xfId="0" applyBorder="1" applyProtection="1">
      <protection hidden="1"/>
    </xf>
    <xf numFmtId="0" fontId="65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64" fillId="0" borderId="27" xfId="0" applyFont="1" applyBorder="1" applyProtection="1">
      <protection hidden="1"/>
    </xf>
    <xf numFmtId="0" fontId="44" fillId="0" borderId="0" xfId="0" applyFont="1" applyFill="1" applyBorder="1" applyProtection="1">
      <protection hidden="1"/>
    </xf>
    <xf numFmtId="0" fontId="3" fillId="0" borderId="1" xfId="0" applyFont="1" applyBorder="1" applyAlignment="1" applyProtection="1">
      <protection hidden="1"/>
    </xf>
    <xf numFmtId="0" fontId="26" fillId="0" borderId="0" xfId="0" applyFont="1" applyProtection="1">
      <protection hidden="1"/>
    </xf>
    <xf numFmtId="0" fontId="27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1" fillId="0" borderId="0" xfId="0" applyFont="1" applyProtection="1">
      <protection hidden="1"/>
    </xf>
    <xf numFmtId="0" fontId="9" fillId="0" borderId="24" xfId="0" applyFont="1" applyBorder="1" applyAlignment="1" applyProtection="1">
      <alignment horizontal="center"/>
      <protection hidden="1"/>
    </xf>
    <xf numFmtId="0" fontId="9" fillId="0" borderId="24" xfId="0" applyNumberFormat="1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top"/>
      <protection hidden="1"/>
    </xf>
    <xf numFmtId="0" fontId="41" fillId="0" borderId="0" xfId="0" applyFont="1" applyAlignment="1" applyProtection="1">
      <protection hidden="1"/>
    </xf>
    <xf numFmtId="0" fontId="0" fillId="0" borderId="0" xfId="0" applyAlignment="1" applyProtection="1">
      <protection hidden="1"/>
    </xf>
    <xf numFmtId="0" fontId="45" fillId="0" borderId="0" xfId="0" applyFont="1" applyAlignment="1" applyProtection="1">
      <protection hidden="1"/>
    </xf>
    <xf numFmtId="0" fontId="32" fillId="0" borderId="0" xfId="0" applyFont="1" applyAlignment="1" applyProtection="1">
      <protection hidden="1"/>
    </xf>
    <xf numFmtId="0" fontId="46" fillId="0" borderId="0" xfId="0" applyFont="1" applyAlignment="1" applyProtection="1">
      <protection hidden="1"/>
    </xf>
    <xf numFmtId="0" fontId="45" fillId="0" borderId="7" xfId="0" applyFont="1" applyBorder="1" applyAlignment="1" applyProtection="1">
      <protection hidden="1"/>
    </xf>
    <xf numFmtId="0" fontId="45" fillId="0" borderId="9" xfId="0" applyFont="1" applyBorder="1" applyAlignment="1" applyProtection="1">
      <protection hidden="1"/>
    </xf>
    <xf numFmtId="0" fontId="45" fillId="0" borderId="26" xfId="0" applyFont="1" applyBorder="1" applyAlignment="1" applyProtection="1">
      <protection hidden="1"/>
    </xf>
    <xf numFmtId="0" fontId="48" fillId="0" borderId="0" xfId="0" applyFont="1" applyAlignment="1" applyProtection="1">
      <protection hidden="1"/>
    </xf>
    <xf numFmtId="0" fontId="48" fillId="0" borderId="2" xfId="0" applyFont="1" applyBorder="1" applyAlignment="1" applyProtection="1">
      <protection hidden="1"/>
    </xf>
    <xf numFmtId="0" fontId="48" fillId="0" borderId="0" xfId="0" applyFont="1" applyBorder="1" applyAlignment="1" applyProtection="1">
      <protection hidden="1"/>
    </xf>
    <xf numFmtId="0" fontId="48" fillId="0" borderId="13" xfId="0" applyFont="1" applyBorder="1" applyAlignment="1" applyProtection="1">
      <protection hidden="1"/>
    </xf>
    <xf numFmtId="0" fontId="48" fillId="0" borderId="0" xfId="0" applyFont="1" applyAlignment="1" applyProtection="1">
      <alignment horizontal="center"/>
      <protection hidden="1"/>
    </xf>
    <xf numFmtId="0" fontId="51" fillId="0" borderId="0" xfId="0" applyFont="1" applyBorder="1" applyAlignment="1" applyProtection="1">
      <protection hidden="1"/>
    </xf>
    <xf numFmtId="0" fontId="51" fillId="0" borderId="2" xfId="0" applyFont="1" applyBorder="1" applyAlignment="1" applyProtection="1">
      <protection hidden="1"/>
    </xf>
    <xf numFmtId="0" fontId="52" fillId="0" borderId="0" xfId="0" applyFont="1" applyBorder="1" applyAlignment="1" applyProtection="1">
      <protection hidden="1"/>
    </xf>
    <xf numFmtId="0" fontId="48" fillId="0" borderId="3" xfId="0" applyFont="1" applyBorder="1" applyAlignment="1" applyProtection="1">
      <protection hidden="1"/>
    </xf>
    <xf numFmtId="0" fontId="48" fillId="0" borderId="1" xfId="0" applyFont="1" applyBorder="1" applyAlignment="1" applyProtection="1">
      <protection hidden="1"/>
    </xf>
    <xf numFmtId="0" fontId="48" fillId="0" borderId="14" xfId="0" applyFont="1" applyBorder="1" applyAlignment="1" applyProtection="1">
      <protection hidden="1"/>
    </xf>
    <xf numFmtId="0" fontId="51" fillId="0" borderId="83" xfId="0" applyFont="1" applyBorder="1" applyAlignment="1" applyProtection="1">
      <protection hidden="1"/>
    </xf>
    <xf numFmtId="0" fontId="48" fillId="0" borderId="84" xfId="0" applyFont="1" applyBorder="1" applyAlignment="1" applyProtection="1">
      <protection hidden="1"/>
    </xf>
    <xf numFmtId="0" fontId="48" fillId="0" borderId="86" xfId="0" applyFont="1" applyBorder="1" applyAlignment="1" applyProtection="1">
      <protection hidden="1"/>
    </xf>
    <xf numFmtId="0" fontId="52" fillId="0" borderId="0" xfId="0" applyFont="1" applyBorder="1" applyAlignment="1" applyProtection="1">
      <alignment horizontal="left"/>
      <protection hidden="1"/>
    </xf>
    <xf numFmtId="0" fontId="52" fillId="0" borderId="2" xfId="0" applyFont="1" applyFill="1" applyBorder="1" applyAlignment="1" applyProtection="1">
      <alignment horizontal="left"/>
      <protection hidden="1"/>
    </xf>
    <xf numFmtId="0" fontId="52" fillId="0" borderId="0" xfId="0" applyFont="1" applyFill="1" applyBorder="1" applyAlignment="1" applyProtection="1">
      <alignment horizontal="left"/>
      <protection hidden="1"/>
    </xf>
    <xf numFmtId="0" fontId="52" fillId="0" borderId="5" xfId="0" applyFont="1" applyFill="1" applyBorder="1" applyAlignment="1" applyProtection="1">
      <alignment horizontal="left"/>
      <protection hidden="1"/>
    </xf>
    <xf numFmtId="0" fontId="48" fillId="0" borderId="0" xfId="0" applyFont="1" applyFill="1" applyAlignment="1" applyProtection="1">
      <protection hidden="1"/>
    </xf>
    <xf numFmtId="0" fontId="50" fillId="0" borderId="1" xfId="0" applyFont="1" applyBorder="1" applyAlignment="1" applyProtection="1">
      <protection hidden="1"/>
    </xf>
    <xf numFmtId="0" fontId="50" fillId="0" borderId="23" xfId="0" applyFont="1" applyBorder="1" applyAlignment="1" applyProtection="1">
      <alignment horizontal="center"/>
      <protection hidden="1"/>
    </xf>
    <xf numFmtId="0" fontId="48" fillId="0" borderId="5" xfId="0" applyFont="1" applyBorder="1" applyAlignment="1" applyProtection="1">
      <protection hidden="1"/>
    </xf>
    <xf numFmtId="0" fontId="48" fillId="0" borderId="7" xfId="0" applyFont="1" applyBorder="1" applyAlignment="1" applyProtection="1">
      <protection hidden="1"/>
    </xf>
    <xf numFmtId="0" fontId="48" fillId="0" borderId="9" xfId="0" applyFont="1" applyBorder="1" applyAlignment="1" applyProtection="1">
      <protection hidden="1"/>
    </xf>
    <xf numFmtId="0" fontId="48" fillId="0" borderId="26" xfId="0" applyFont="1" applyBorder="1" applyAlignment="1" applyProtection="1">
      <protection hidden="1"/>
    </xf>
    <xf numFmtId="0" fontId="48" fillId="0" borderId="0" xfId="0" applyNumberFormat="1" applyFont="1" applyAlignment="1" applyProtection="1">
      <protection hidden="1"/>
    </xf>
    <xf numFmtId="0" fontId="48" fillId="0" borderId="10" xfId="0" applyFont="1" applyBorder="1" applyAlignment="1" applyProtection="1">
      <protection hidden="1"/>
    </xf>
    <xf numFmtId="0" fontId="48" fillId="0" borderId="0" xfId="0" applyFont="1" applyBorder="1" applyAlignment="1" applyProtection="1">
      <alignment horizontal="center"/>
      <protection hidden="1"/>
    </xf>
    <xf numFmtId="0" fontId="48" fillId="0" borderId="0" xfId="0" applyFont="1" applyBorder="1" applyAlignment="1" applyProtection="1">
      <alignment horizontal="left" vertical="center"/>
      <protection hidden="1"/>
    </xf>
    <xf numFmtId="0" fontId="52" fillId="0" borderId="7" xfId="0" applyFont="1" applyFill="1" applyBorder="1" applyAlignment="1" applyProtection="1">
      <alignment horizontal="left"/>
      <protection hidden="1"/>
    </xf>
    <xf numFmtId="0" fontId="52" fillId="0" borderId="9" xfId="0" applyFont="1" applyFill="1" applyBorder="1" applyAlignment="1" applyProtection="1">
      <alignment horizontal="left"/>
      <protection hidden="1"/>
    </xf>
    <xf numFmtId="0" fontId="52" fillId="0" borderId="26" xfId="0" applyFont="1" applyFill="1" applyBorder="1" applyAlignment="1" applyProtection="1">
      <alignment horizontal="left"/>
      <protection hidden="1"/>
    </xf>
    <xf numFmtId="0" fontId="47" fillId="0" borderId="0" xfId="0" applyFont="1" applyBorder="1" applyAlignment="1" applyProtection="1">
      <protection hidden="1"/>
    </xf>
    <xf numFmtId="0" fontId="47" fillId="0" borderId="0" xfId="0" applyFont="1" applyBorder="1" applyAlignment="1" applyProtection="1">
      <alignment horizontal="left"/>
      <protection hidden="1"/>
    </xf>
    <xf numFmtId="0" fontId="50" fillId="0" borderId="23" xfId="0" applyNumberFormat="1" applyFont="1" applyBorder="1" applyAlignment="1" applyProtection="1">
      <alignment horizontal="center"/>
      <protection hidden="1"/>
    </xf>
    <xf numFmtId="0" fontId="48" fillId="0" borderId="24" xfId="0" applyFont="1" applyBorder="1" applyAlignment="1" applyProtection="1">
      <protection hidden="1"/>
    </xf>
    <xf numFmtId="0" fontId="48" fillId="0" borderId="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0" fontId="48" fillId="0" borderId="81" xfId="0" applyFont="1" applyBorder="1" applyAlignment="1" applyProtection="1">
      <protection hidden="1"/>
    </xf>
    <xf numFmtId="0" fontId="48" fillId="0" borderId="82" xfId="0" applyFont="1" applyBorder="1" applyAlignment="1" applyProtection="1">
      <protection hidden="1"/>
    </xf>
    <xf numFmtId="0" fontId="48" fillId="0" borderId="0" xfId="0" applyFont="1" applyBorder="1" applyAlignment="1" applyProtection="1">
      <alignment horizontal="left"/>
      <protection hidden="1"/>
    </xf>
    <xf numFmtId="0" fontId="48" fillId="0" borderId="2" xfId="0" applyFont="1" applyFill="1" applyBorder="1" applyAlignment="1" applyProtection="1">
      <alignment horizontal="left"/>
      <protection hidden="1"/>
    </xf>
    <xf numFmtId="0" fontId="48" fillId="0" borderId="0" xfId="0" applyFont="1" applyFill="1" applyBorder="1" applyAlignment="1" applyProtection="1">
      <alignment horizontal="left"/>
      <protection hidden="1"/>
    </xf>
    <xf numFmtId="0" fontId="48" fillId="0" borderId="2" xfId="0" applyFont="1" applyFill="1" applyBorder="1" applyAlignment="1" applyProtection="1">
      <protection hidden="1"/>
    </xf>
    <xf numFmtId="0" fontId="48" fillId="0" borderId="0" xfId="0" applyFont="1" applyFill="1" applyBorder="1" applyAlignment="1" applyProtection="1">
      <protection hidden="1"/>
    </xf>
    <xf numFmtId="0" fontId="48" fillId="0" borderId="13" xfId="0" applyFont="1" applyFill="1" applyBorder="1" applyAlignment="1" applyProtection="1">
      <protection hidden="1"/>
    </xf>
    <xf numFmtId="0" fontId="53" fillId="0" borderId="2" xfId="0" applyFont="1" applyBorder="1" applyAlignment="1" applyProtection="1">
      <protection hidden="1"/>
    </xf>
    <xf numFmtId="0" fontId="48" fillId="0" borderId="27" xfId="0" applyFont="1" applyBorder="1" applyAlignment="1" applyProtection="1">
      <protection hidden="1"/>
    </xf>
    <xf numFmtId="0" fontId="48" fillId="0" borderId="93" xfId="0" applyFont="1" applyBorder="1" applyAlignment="1" applyProtection="1">
      <protection hidden="1"/>
    </xf>
    <xf numFmtId="0" fontId="48" fillId="0" borderId="93" xfId="0" applyFont="1" applyBorder="1" applyAlignment="1" applyProtection="1">
      <alignment horizontal="right"/>
      <protection hidden="1"/>
    </xf>
    <xf numFmtId="0" fontId="48" fillId="0" borderId="0" xfId="0" applyFont="1" applyBorder="1" applyAlignment="1" applyProtection="1">
      <alignment horizontal="right"/>
      <protection hidden="1"/>
    </xf>
    <xf numFmtId="0" fontId="51" fillId="0" borderId="94" xfId="0" applyFont="1" applyBorder="1" applyAlignment="1" applyProtection="1">
      <protection hidden="1"/>
    </xf>
    <xf numFmtId="0" fontId="48" fillId="0" borderId="0" xfId="0" applyFont="1" applyProtection="1">
      <protection hidden="1"/>
    </xf>
    <xf numFmtId="0" fontId="41" fillId="0" borderId="0" xfId="0" applyFont="1" applyProtection="1">
      <protection hidden="1"/>
    </xf>
    <xf numFmtId="0" fontId="71" fillId="0" borderId="0" xfId="0" applyFont="1" applyProtection="1">
      <protection hidden="1"/>
    </xf>
    <xf numFmtId="0" fontId="29" fillId="0" borderId="23" xfId="0" applyFont="1" applyBorder="1" applyAlignment="1" applyProtection="1">
      <alignment horizontal="center" vertical="center"/>
      <protection hidden="1"/>
    </xf>
    <xf numFmtId="0" fontId="29" fillId="0" borderId="0" xfId="0" applyFont="1" applyProtection="1"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29" fillId="0" borderId="0" xfId="0" applyFont="1" applyBorder="1" applyProtection="1">
      <protection hidden="1"/>
    </xf>
    <xf numFmtId="0" fontId="75" fillId="0" borderId="0" xfId="0" applyFont="1" applyAlignment="1" applyProtection="1">
      <protection hidden="1"/>
    </xf>
    <xf numFmtId="0" fontId="77" fillId="0" borderId="0" xfId="0" applyFont="1" applyProtection="1">
      <protection hidden="1"/>
    </xf>
    <xf numFmtId="0" fontId="77" fillId="0" borderId="30" xfId="0" applyFont="1" applyBorder="1" applyProtection="1">
      <protection hidden="1"/>
    </xf>
    <xf numFmtId="0" fontId="78" fillId="0" borderId="30" xfId="0" applyFont="1" applyBorder="1" applyProtection="1">
      <protection hidden="1"/>
    </xf>
    <xf numFmtId="0" fontId="78" fillId="0" borderId="0" xfId="0" applyFont="1" applyProtection="1">
      <protection hidden="1"/>
    </xf>
    <xf numFmtId="0" fontId="79" fillId="0" borderId="30" xfId="0" applyFont="1" applyBorder="1" applyProtection="1">
      <protection hidden="1"/>
    </xf>
    <xf numFmtId="0" fontId="73" fillId="0" borderId="0" xfId="0" applyFont="1" applyProtection="1">
      <protection hidden="1"/>
    </xf>
    <xf numFmtId="0" fontId="0" fillId="0" borderId="39" xfId="0" applyBorder="1" applyProtection="1">
      <protection hidden="1"/>
    </xf>
    <xf numFmtId="0" fontId="0" fillId="0" borderId="19" xfId="0" applyBorder="1" applyProtection="1">
      <protection hidden="1"/>
    </xf>
    <xf numFmtId="0" fontId="28" fillId="0" borderId="19" xfId="0" applyFont="1" applyBorder="1" applyAlignment="1" applyProtection="1">
      <protection hidden="1"/>
    </xf>
    <xf numFmtId="0" fontId="0" fillId="0" borderId="18" xfId="0" applyBorder="1" applyProtection="1">
      <protection hidden="1"/>
    </xf>
    <xf numFmtId="0" fontId="0" fillId="0" borderId="12" xfId="0" applyBorder="1" applyProtection="1">
      <protection hidden="1"/>
    </xf>
    <xf numFmtId="0" fontId="28" fillId="0" borderId="0" xfId="0" applyFont="1" applyBorder="1" applyAlignment="1" applyProtection="1">
      <protection hidden="1"/>
    </xf>
    <xf numFmtId="0" fontId="0" fillId="0" borderId="5" xfId="0" applyBorder="1" applyProtection="1">
      <protection hidden="1"/>
    </xf>
    <xf numFmtId="0" fontId="0" fillId="0" borderId="12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29" fillId="0" borderId="0" xfId="0" applyFont="1" applyBorder="1" applyAlignment="1" applyProtection="1">
      <alignment vertical="center"/>
      <protection hidden="1"/>
    </xf>
    <xf numFmtId="0" fontId="29" fillId="0" borderId="5" xfId="0" applyFont="1" applyBorder="1" applyAlignment="1" applyProtection="1">
      <alignment vertical="center"/>
      <protection hidden="1"/>
    </xf>
    <xf numFmtId="0" fontId="31" fillId="0" borderId="12" xfId="0" applyFont="1" applyBorder="1" applyAlignment="1" applyProtection="1">
      <alignment vertical="center"/>
      <protection hidden="1"/>
    </xf>
    <xf numFmtId="0" fontId="30" fillId="0" borderId="28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32" fillId="0" borderId="45" xfId="0" applyFont="1" applyBorder="1" applyAlignment="1" applyProtection="1">
      <alignment horizontal="center"/>
      <protection hidden="1"/>
    </xf>
    <xf numFmtId="0" fontId="29" fillId="0" borderId="46" xfId="0" applyFont="1" applyBorder="1" applyAlignment="1" applyProtection="1">
      <alignment vertical="center"/>
      <protection hidden="1"/>
    </xf>
    <xf numFmtId="0" fontId="29" fillId="0" borderId="48" xfId="0" applyFont="1" applyBorder="1" applyAlignment="1" applyProtection="1">
      <alignment vertical="center"/>
      <protection hidden="1"/>
    </xf>
    <xf numFmtId="164" fontId="29" fillId="0" borderId="49" xfId="1" applyNumberFormat="1" applyFont="1" applyBorder="1" applyAlignment="1" applyProtection="1">
      <alignment vertical="center"/>
      <protection hidden="1"/>
    </xf>
    <xf numFmtId="14" fontId="29" fillId="0" borderId="49" xfId="0" applyNumberFormat="1" applyFont="1" applyBorder="1" applyAlignment="1" applyProtection="1">
      <alignment vertical="center"/>
      <protection hidden="1"/>
    </xf>
    <xf numFmtId="0" fontId="29" fillId="0" borderId="51" xfId="0" applyFont="1" applyBorder="1" applyAlignment="1" applyProtection="1">
      <alignment vertical="center"/>
      <protection hidden="1"/>
    </xf>
    <xf numFmtId="0" fontId="29" fillId="0" borderId="52" xfId="0" applyFont="1" applyBorder="1" applyAlignment="1" applyProtection="1">
      <alignment vertical="center"/>
      <protection hidden="1"/>
    </xf>
    <xf numFmtId="164" fontId="29" fillId="0" borderId="53" xfId="1" applyNumberFormat="1" applyFont="1" applyBorder="1" applyAlignment="1" applyProtection="1">
      <alignment vertical="center"/>
      <protection hidden="1"/>
    </xf>
    <xf numFmtId="14" fontId="29" fillId="0" borderId="53" xfId="0" applyNumberFormat="1" applyFont="1" applyBorder="1" applyAlignment="1" applyProtection="1">
      <alignment vertical="center"/>
      <protection hidden="1"/>
    </xf>
    <xf numFmtId="0" fontId="29" fillId="0" borderId="31" xfId="0" applyFont="1" applyBorder="1" applyAlignment="1" applyProtection="1">
      <alignment vertical="center"/>
      <protection hidden="1"/>
    </xf>
    <xf numFmtId="0" fontId="29" fillId="0" borderId="55" xfId="0" applyFont="1" applyBorder="1" applyAlignment="1" applyProtection="1">
      <alignment vertical="center"/>
      <protection hidden="1"/>
    </xf>
    <xf numFmtId="0" fontId="29" fillId="0" borderId="56" xfId="0" applyFont="1" applyBorder="1" applyAlignment="1" applyProtection="1">
      <alignment vertical="center"/>
      <protection hidden="1"/>
    </xf>
    <xf numFmtId="0" fontId="29" fillId="0" borderId="57" xfId="0" applyFont="1" applyBorder="1" applyAlignment="1" applyProtection="1">
      <alignment vertical="center"/>
      <protection hidden="1"/>
    </xf>
    <xf numFmtId="164" fontId="29" fillId="0" borderId="58" xfId="1" applyNumberFormat="1" applyFont="1" applyBorder="1" applyAlignment="1" applyProtection="1">
      <alignment vertical="center"/>
      <protection hidden="1"/>
    </xf>
    <xf numFmtId="14" fontId="29" fillId="0" borderId="58" xfId="0" applyNumberFormat="1" applyFont="1" applyBorder="1" applyAlignment="1" applyProtection="1">
      <alignment vertical="center"/>
      <protection hidden="1"/>
    </xf>
    <xf numFmtId="0" fontId="0" fillId="0" borderId="19" xfId="0" applyBorder="1" applyAlignment="1" applyProtection="1">
      <alignment vertical="center"/>
      <protection hidden="1"/>
    </xf>
    <xf numFmtId="0" fontId="3" fillId="0" borderId="1" xfId="0" applyFont="1" applyBorder="1" applyProtection="1"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protection hidden="1"/>
    </xf>
    <xf numFmtId="0" fontId="25" fillId="0" borderId="30" xfId="0" applyFont="1" applyBorder="1" applyAlignment="1" applyProtection="1">
      <protection hidden="1"/>
    </xf>
    <xf numFmtId="0" fontId="19" fillId="0" borderId="0" xfId="0" applyFont="1" applyAlignment="1" applyProtection="1">
      <alignment vertical="top"/>
      <protection hidden="1"/>
    </xf>
    <xf numFmtId="0" fontId="2" fillId="0" borderId="0" xfId="0" applyFont="1" applyProtection="1">
      <protection hidden="1"/>
    </xf>
    <xf numFmtId="14" fontId="18" fillId="0" borderId="0" xfId="0" applyNumberFormat="1" applyFont="1" applyAlignment="1" applyProtection="1">
      <alignment horizontal="center"/>
      <protection hidden="1"/>
    </xf>
    <xf numFmtId="14" fontId="0" fillId="0" borderId="0" xfId="0" applyNumberFormat="1" applyProtection="1">
      <protection hidden="1"/>
    </xf>
    <xf numFmtId="0" fontId="3" fillId="0" borderId="30" xfId="0" applyFont="1" applyBorder="1" applyProtection="1">
      <protection hidden="1"/>
    </xf>
    <xf numFmtId="0" fontId="3" fillId="0" borderId="31" xfId="0" applyFont="1" applyBorder="1" applyProtection="1">
      <protection hidden="1"/>
    </xf>
    <xf numFmtId="0" fontId="3" fillId="0" borderId="0" xfId="0" applyFont="1" applyBorder="1" applyProtection="1">
      <protection hidden="1"/>
    </xf>
    <xf numFmtId="0" fontId="44" fillId="0" borderId="0" xfId="0" applyFont="1" applyAlignment="1" applyProtection="1">
      <alignment vertical="center"/>
      <protection hidden="1"/>
    </xf>
    <xf numFmtId="0" fontId="0" fillId="0" borderId="0" xfId="0" applyProtection="1"/>
    <xf numFmtId="0" fontId="44" fillId="0" borderId="0" xfId="0" applyFont="1" applyAlignment="1" applyProtection="1">
      <alignment vertical="center"/>
      <protection hidden="1"/>
    </xf>
    <xf numFmtId="0" fontId="44" fillId="0" borderId="0" xfId="0" applyFont="1" applyBorder="1" applyAlignment="1" applyProtection="1">
      <alignment horizontal="right"/>
      <protection hidden="1"/>
    </xf>
    <xf numFmtId="0" fontId="44" fillId="0" borderId="0" xfId="0" applyFont="1" applyAlignment="1" applyProtection="1">
      <alignment vertical="center"/>
      <protection hidden="1"/>
    </xf>
    <xf numFmtId="0" fontId="44" fillId="0" borderId="0" xfId="0" applyFont="1" applyAlignment="1" applyProtection="1">
      <alignment vertical="center"/>
      <protection hidden="1"/>
    </xf>
    <xf numFmtId="0" fontId="44" fillId="0" borderId="13" xfId="0" applyFont="1" applyBorder="1" applyAlignment="1" applyProtection="1">
      <protection hidden="1"/>
    </xf>
    <xf numFmtId="14" fontId="44" fillId="0" borderId="0" xfId="0" applyNumberFormat="1" applyFont="1" applyAlignment="1" applyProtection="1">
      <alignment vertical="center"/>
      <protection hidden="1"/>
    </xf>
    <xf numFmtId="14" fontId="44" fillId="0" borderId="0" xfId="0" applyNumberFormat="1" applyFont="1" applyBorder="1" applyAlignment="1" applyProtection="1">
      <alignment horizontal="center"/>
      <protection hidden="1"/>
    </xf>
    <xf numFmtId="0" fontId="48" fillId="0" borderId="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0" fontId="48" fillId="0" borderId="0" xfId="0" applyFont="1" applyBorder="1" applyAlignment="1" applyProtection="1">
      <alignment horizontal="center"/>
      <protection hidden="1"/>
    </xf>
    <xf numFmtId="0" fontId="18" fillId="0" borderId="0" xfId="0" applyFont="1" applyAlignment="1" applyProtection="1">
      <protection hidden="1"/>
    </xf>
    <xf numFmtId="0" fontId="35" fillId="0" borderId="0" xfId="0" applyFont="1" applyAlignment="1" applyProtection="1">
      <alignment vertical="center"/>
      <protection hidden="1"/>
    </xf>
    <xf numFmtId="0" fontId="50" fillId="0" borderId="14" xfId="0" applyFont="1" applyBorder="1" applyAlignment="1" applyProtection="1">
      <protection hidden="1"/>
    </xf>
    <xf numFmtId="0" fontId="30" fillId="0" borderId="28" xfId="0" applyFont="1" applyBorder="1" applyAlignment="1" applyProtection="1">
      <alignment vertical="center"/>
      <protection hidden="1"/>
    </xf>
    <xf numFmtId="0" fontId="30" fillId="0" borderId="47" xfId="0" applyFont="1" applyBorder="1" applyAlignment="1" applyProtection="1">
      <alignment vertical="center"/>
      <protection hidden="1"/>
    </xf>
    <xf numFmtId="0" fontId="30" fillId="0" borderId="102" xfId="0" applyFont="1" applyBorder="1" applyAlignment="1" applyProtection="1">
      <alignment vertical="center"/>
      <protection hidden="1"/>
    </xf>
    <xf numFmtId="0" fontId="30" fillId="0" borderId="31" xfId="0" applyFont="1" applyBorder="1" applyAlignment="1" applyProtection="1">
      <alignment vertical="center"/>
      <protection hidden="1"/>
    </xf>
    <xf numFmtId="0" fontId="30" fillId="0" borderId="103" xfId="0" applyFont="1" applyBorder="1" applyAlignment="1" applyProtection="1">
      <alignment vertical="center"/>
      <protection hidden="1"/>
    </xf>
    <xf numFmtId="0" fontId="30" fillId="0" borderId="31" xfId="0" applyNumberFormat="1" applyFont="1" applyBorder="1" applyAlignment="1" applyProtection="1">
      <alignment vertical="center"/>
      <protection hidden="1"/>
    </xf>
    <xf numFmtId="14" fontId="29" fillId="0" borderId="53" xfId="1" applyNumberFormat="1" applyFont="1" applyBorder="1" applyAlignment="1" applyProtection="1">
      <alignment vertical="center"/>
      <protection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 hidden="1"/>
    </xf>
    <xf numFmtId="0" fontId="0" fillId="0" borderId="0" xfId="0" applyBorder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right"/>
      <protection locked="0"/>
    </xf>
    <xf numFmtId="0" fontId="3" fillId="0" borderId="0" xfId="0" applyFont="1" applyBorder="1" applyAlignment="1" applyProtection="1">
      <alignment horizontal="center"/>
      <protection locked="0"/>
    </xf>
    <xf numFmtId="14" fontId="3" fillId="0" borderId="0" xfId="0" applyNumberFormat="1" applyFont="1" applyAlignment="1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left" wrapText="1"/>
      <protection locked="0"/>
    </xf>
    <xf numFmtId="0" fontId="80" fillId="0" borderId="0" xfId="0" applyFont="1" applyAlignment="1" applyProtection="1">
      <alignment horizontal="left"/>
      <protection locked="0"/>
    </xf>
    <xf numFmtId="0" fontId="80" fillId="0" borderId="0" xfId="0" applyFont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protection locked="0"/>
    </xf>
    <xf numFmtId="0" fontId="38" fillId="0" borderId="0" xfId="0" applyFont="1" applyProtection="1">
      <protection locked="0"/>
    </xf>
    <xf numFmtId="0" fontId="38" fillId="0" borderId="0" xfId="0" applyFont="1" applyBorder="1" applyProtection="1">
      <protection locked="0"/>
    </xf>
    <xf numFmtId="0" fontId="81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14" fontId="35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14" fontId="4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vertical="top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30" fillId="0" borderId="0" xfId="0" applyFont="1" applyFill="1" applyBorder="1" applyProtection="1">
      <protection locked="0"/>
    </xf>
    <xf numFmtId="0" fontId="30" fillId="0" borderId="0" xfId="0" applyFont="1" applyFill="1" applyBorder="1" applyAlignment="1" applyProtection="1">
      <alignment horizontal="center"/>
      <protection locked="0"/>
    </xf>
    <xf numFmtId="0" fontId="31" fillId="0" borderId="0" xfId="0" applyFont="1" applyFill="1" applyBorder="1" applyAlignment="1" applyProtection="1">
      <protection locked="0"/>
    </xf>
    <xf numFmtId="0" fontId="4" fillId="0" borderId="31" xfId="0" applyFont="1" applyBorder="1" applyAlignment="1" applyProtection="1">
      <alignment vertical="center"/>
      <protection locked="0"/>
    </xf>
    <xf numFmtId="0" fontId="68" fillId="0" borderId="0" xfId="0" applyFont="1" applyAlignment="1" applyProtection="1">
      <protection hidden="1"/>
    </xf>
    <xf numFmtId="0" fontId="70" fillId="0" borderId="30" xfId="0" applyFont="1" applyBorder="1" applyAlignment="1" applyProtection="1">
      <protection hidden="1"/>
    </xf>
    <xf numFmtId="0" fontId="44" fillId="0" borderId="106" xfId="0" applyFont="1" applyBorder="1" applyAlignment="1" applyProtection="1">
      <alignment vertical="center"/>
      <protection hidden="1"/>
    </xf>
    <xf numFmtId="49" fontId="42" fillId="0" borderId="101" xfId="0" applyNumberFormat="1" applyFont="1" applyBorder="1" applyAlignment="1" applyProtection="1">
      <alignment vertical="center"/>
      <protection hidden="1"/>
    </xf>
    <xf numFmtId="0" fontId="44" fillId="0" borderId="101" xfId="0" applyFont="1" applyBorder="1" applyAlignment="1" applyProtection="1">
      <alignment vertical="center"/>
      <protection hidden="1"/>
    </xf>
    <xf numFmtId="0" fontId="42" fillId="0" borderId="101" xfId="0" applyFont="1" applyBorder="1" applyAlignment="1" applyProtection="1">
      <alignment vertical="center"/>
      <protection hidden="1"/>
    </xf>
    <xf numFmtId="14" fontId="44" fillId="0" borderId="101" xfId="0" applyNumberFormat="1" applyFont="1" applyBorder="1" applyAlignment="1" applyProtection="1">
      <protection hidden="1"/>
    </xf>
    <xf numFmtId="14" fontId="44" fillId="0" borderId="108" xfId="0" applyNumberFormat="1" applyFont="1" applyBorder="1" applyAlignment="1" applyProtection="1">
      <alignment horizontal="center"/>
      <protection hidden="1"/>
    </xf>
    <xf numFmtId="0" fontId="44" fillId="0" borderId="107" xfId="0" applyFont="1" applyBorder="1" applyAlignment="1" applyProtection="1">
      <protection hidden="1"/>
    </xf>
    <xf numFmtId="0" fontId="44" fillId="0" borderId="33" xfId="0" applyFont="1" applyBorder="1" applyAlignment="1" applyProtection="1">
      <alignment vertical="center"/>
      <protection hidden="1"/>
    </xf>
    <xf numFmtId="0" fontId="0" fillId="0" borderId="0" xfId="0" applyNumberFormat="1" applyProtection="1">
      <protection hidden="1"/>
    </xf>
    <xf numFmtId="0" fontId="0" fillId="26" borderId="0" xfId="0" applyFill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0" fillId="11" borderId="0" xfId="0" applyFill="1" applyProtection="1">
      <protection hidden="1"/>
    </xf>
    <xf numFmtId="0" fontId="7" fillId="0" borderId="0" xfId="0" applyNumberFormat="1" applyFont="1" applyFill="1" applyBorder="1" applyAlignment="1" applyProtection="1">
      <alignment horizontal="left" vertical="center"/>
      <protection hidden="1"/>
    </xf>
    <xf numFmtId="0" fontId="40" fillId="0" borderId="0" xfId="0" applyNumberFormat="1" applyFont="1" applyFill="1" applyBorder="1" applyAlignment="1" applyProtection="1">
      <alignment horizontal="left" vertical="center"/>
      <protection hidden="1"/>
    </xf>
    <xf numFmtId="167" fontId="0" fillId="0" borderId="0" xfId="0" applyNumberFormat="1" applyAlignment="1" applyProtection="1">
      <alignment horizontal="left"/>
      <protection hidden="1"/>
    </xf>
    <xf numFmtId="0" fontId="0" fillId="0" borderId="0" xfId="0" applyNumberFormat="1" applyAlignment="1" applyProtection="1">
      <alignment horizontal="left"/>
      <protection hidden="1"/>
    </xf>
    <xf numFmtId="167" fontId="0" fillId="0" borderId="0" xfId="0" applyNumberFormat="1" applyProtection="1">
      <protection hidden="1"/>
    </xf>
    <xf numFmtId="0" fontId="0" fillId="23" borderId="0" xfId="0" applyFill="1" applyProtection="1">
      <protection hidden="1"/>
    </xf>
    <xf numFmtId="0" fontId="0" fillId="25" borderId="0" xfId="0" applyFill="1" applyProtection="1">
      <protection hidden="1"/>
    </xf>
    <xf numFmtId="0" fontId="0" fillId="24" borderId="0" xfId="0" applyFill="1" applyProtection="1">
      <protection hidden="1"/>
    </xf>
    <xf numFmtId="0" fontId="17" fillId="5" borderId="0" xfId="0" applyFont="1" applyFill="1" applyBorder="1" applyAlignment="1" applyProtection="1">
      <alignment vertical="center"/>
      <protection hidden="1"/>
    </xf>
    <xf numFmtId="0" fontId="34" fillId="7" borderId="0" xfId="0" applyFont="1" applyFill="1" applyAlignment="1" applyProtection="1">
      <alignment horizontal="left"/>
      <protection hidden="1"/>
    </xf>
    <xf numFmtId="0" fontId="8" fillId="8" borderId="0" xfId="0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28" fillId="9" borderId="69" xfId="0" applyFont="1" applyFill="1" applyBorder="1" applyProtection="1">
      <protection hidden="1"/>
    </xf>
    <xf numFmtId="0" fontId="31" fillId="9" borderId="70" xfId="0" applyFont="1" applyFill="1" applyBorder="1" applyAlignment="1" applyProtection="1">
      <protection hidden="1"/>
    </xf>
    <xf numFmtId="0" fontId="30" fillId="10" borderId="71" xfId="0" applyFont="1" applyFill="1" applyBorder="1" applyProtection="1">
      <protection hidden="1"/>
    </xf>
    <xf numFmtId="0" fontId="30" fillId="10" borderId="70" xfId="0" applyFont="1" applyFill="1" applyBorder="1" applyAlignment="1" applyProtection="1">
      <protection hidden="1"/>
    </xf>
    <xf numFmtId="0" fontId="30" fillId="10" borderId="72" xfId="0" applyFont="1" applyFill="1" applyBorder="1" applyProtection="1">
      <protection hidden="1"/>
    </xf>
    <xf numFmtId="0" fontId="30" fillId="10" borderId="0" xfId="0" applyFont="1" applyFill="1" applyAlignment="1" applyProtection="1">
      <alignment horizontal="left"/>
      <protection hidden="1"/>
    </xf>
    <xf numFmtId="0" fontId="31" fillId="7" borderId="79" xfId="0" applyFont="1" applyFill="1" applyBorder="1" applyAlignment="1" applyProtection="1">
      <protection hidden="1"/>
    </xf>
    <xf numFmtId="0" fontId="31" fillId="7" borderId="95" xfId="0" applyFont="1" applyFill="1" applyBorder="1" applyAlignment="1" applyProtection="1">
      <protection hidden="1"/>
    </xf>
    <xf numFmtId="0" fontId="30" fillId="12" borderId="73" xfId="0" applyFont="1" applyFill="1" applyBorder="1" applyProtection="1">
      <protection hidden="1"/>
    </xf>
    <xf numFmtId="0" fontId="0" fillId="12" borderId="74" xfId="0" applyFill="1" applyBorder="1" applyAlignment="1" applyProtection="1">
      <alignment horizontal="left"/>
      <protection hidden="1"/>
    </xf>
    <xf numFmtId="0" fontId="30" fillId="12" borderId="75" xfId="0" applyFont="1" applyFill="1" applyBorder="1" applyProtection="1">
      <protection hidden="1"/>
    </xf>
    <xf numFmtId="0" fontId="30" fillId="13" borderId="73" xfId="0" applyFont="1" applyFill="1" applyBorder="1" applyProtection="1">
      <protection hidden="1"/>
    </xf>
    <xf numFmtId="0" fontId="0" fillId="13" borderId="74" xfId="0" applyFill="1" applyBorder="1" applyAlignment="1" applyProtection="1">
      <alignment horizontal="left"/>
      <protection hidden="1"/>
    </xf>
    <xf numFmtId="0" fontId="0" fillId="13" borderId="74" xfId="0" applyFont="1" applyFill="1" applyBorder="1" applyAlignment="1" applyProtection="1">
      <alignment horizontal="left"/>
      <protection hidden="1"/>
    </xf>
    <xf numFmtId="0" fontId="30" fillId="13" borderId="75" xfId="0" applyFont="1" applyFill="1" applyBorder="1" applyProtection="1">
      <protection hidden="1"/>
    </xf>
    <xf numFmtId="0" fontId="0" fillId="13" borderId="76" xfId="0" applyFont="1" applyFill="1" applyBorder="1" applyAlignment="1" applyProtection="1">
      <alignment horizontal="left"/>
      <protection hidden="1"/>
    </xf>
    <xf numFmtId="0" fontId="31" fillId="14" borderId="79" xfId="0" applyFont="1" applyFill="1" applyBorder="1" applyAlignment="1" applyProtection="1">
      <protection hidden="1"/>
    </xf>
    <xf numFmtId="0" fontId="31" fillId="17" borderId="29" xfId="0" applyFont="1" applyFill="1" applyBorder="1" applyAlignment="1" applyProtection="1">
      <protection hidden="1"/>
    </xf>
    <xf numFmtId="0" fontId="7" fillId="16" borderId="98" xfId="0" applyNumberFormat="1" applyFont="1" applyFill="1" applyBorder="1" applyAlignment="1" applyProtection="1">
      <alignment vertical="center"/>
      <protection hidden="1"/>
    </xf>
    <xf numFmtId="0" fontId="7" fillId="16" borderId="100" xfId="0" applyNumberFormat="1" applyFont="1" applyFill="1" applyBorder="1" applyAlignment="1" applyProtection="1">
      <alignment vertical="center"/>
      <protection hidden="1"/>
    </xf>
    <xf numFmtId="0" fontId="30" fillId="17" borderId="98" xfId="0" applyFont="1" applyFill="1" applyBorder="1" applyProtection="1">
      <protection hidden="1"/>
    </xf>
    <xf numFmtId="0" fontId="38" fillId="16" borderId="98" xfId="0" applyFont="1" applyFill="1" applyBorder="1" applyAlignment="1" applyProtection="1">
      <protection hidden="1"/>
    </xf>
    <xf numFmtId="0" fontId="38" fillId="16" borderId="100" xfId="0" applyFont="1" applyFill="1" applyBorder="1" applyAlignment="1" applyProtection="1">
      <protection hidden="1"/>
    </xf>
    <xf numFmtId="0" fontId="30" fillId="15" borderId="98" xfId="0" applyFont="1" applyFill="1" applyBorder="1" applyProtection="1">
      <protection hidden="1"/>
    </xf>
    <xf numFmtId="0" fontId="30" fillId="15" borderId="99" xfId="0" applyFont="1" applyFill="1" applyBorder="1" applyProtection="1">
      <protection hidden="1"/>
    </xf>
    <xf numFmtId="0" fontId="44" fillId="0" borderId="0" xfId="0" applyFont="1" applyAlignment="1" applyProtection="1">
      <alignment vertical="center"/>
      <protection hidden="1"/>
    </xf>
    <xf numFmtId="0" fontId="7" fillId="18" borderId="64" xfId="0" applyNumberFormat="1" applyFont="1" applyFill="1" applyBorder="1" applyAlignment="1" applyProtection="1">
      <alignment horizontal="left" vertical="center"/>
    </xf>
    <xf numFmtId="0" fontId="5" fillId="22" borderId="64" xfId="0" applyFont="1" applyFill="1" applyBorder="1" applyAlignment="1" applyProtection="1">
      <alignment horizontal="left" wrapText="1"/>
      <protection hidden="1"/>
    </xf>
    <xf numFmtId="49" fontId="7" fillId="0" borderId="0" xfId="0" applyNumberFormat="1" applyFont="1" applyFill="1" applyBorder="1" applyAlignment="1" applyProtection="1">
      <alignment horizontal="left" vertical="center"/>
      <protection hidden="1"/>
    </xf>
    <xf numFmtId="167" fontId="38" fillId="20" borderId="109" xfId="0" applyNumberFormat="1" applyFont="1" applyFill="1" applyBorder="1" applyAlignment="1" applyProtection="1">
      <alignment horizontal="center" vertical="center"/>
      <protection hidden="1"/>
    </xf>
    <xf numFmtId="167" fontId="38" fillId="21" borderId="109" xfId="0" applyNumberFormat="1" applyFont="1" applyFill="1" applyBorder="1" applyAlignment="1" applyProtection="1">
      <alignment horizontal="center" vertical="center"/>
      <protection hidden="1"/>
    </xf>
    <xf numFmtId="0" fontId="36" fillId="0" borderId="0" xfId="0" applyFont="1" applyFill="1" applyBorder="1" applyAlignment="1" applyProtection="1">
      <alignment horizontal="center"/>
      <protection hidden="1"/>
    </xf>
    <xf numFmtId="0" fontId="37" fillId="0" borderId="0" xfId="0" applyFont="1" applyFill="1" applyBorder="1" applyAlignment="1" applyProtection="1">
      <alignment horizontal="center"/>
      <protection hidden="1"/>
    </xf>
    <xf numFmtId="0" fontId="38" fillId="0" borderId="0" xfId="0" applyFont="1" applyFill="1" applyBorder="1" applyAlignment="1" applyProtection="1">
      <alignment horizontal="left" vertical="center"/>
      <protection hidden="1"/>
    </xf>
    <xf numFmtId="0" fontId="38" fillId="0" borderId="0" xfId="0" applyNumberFormat="1" applyFont="1" applyFill="1" applyBorder="1" applyAlignment="1" applyProtection="1">
      <alignment horizontal="left"/>
      <protection hidden="1"/>
    </xf>
    <xf numFmtId="0" fontId="38" fillId="0" borderId="0" xfId="0" applyFont="1" applyFill="1" applyBorder="1" applyAlignment="1" applyProtection="1">
      <alignment horizontal="left"/>
      <protection hidden="1"/>
    </xf>
    <xf numFmtId="14" fontId="38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165" fontId="38" fillId="0" borderId="0" xfId="0" applyNumberFormat="1" applyFont="1" applyFill="1" applyBorder="1" applyAlignment="1" applyProtection="1">
      <alignment horizontal="left" vertical="center"/>
      <protection hidden="1"/>
    </xf>
    <xf numFmtId="49" fontId="38" fillId="0" borderId="0" xfId="0" applyNumberFormat="1" applyFont="1" applyFill="1" applyBorder="1" applyAlignment="1" applyProtection="1">
      <alignment horizontal="left"/>
      <protection hidden="1"/>
    </xf>
    <xf numFmtId="49" fontId="38" fillId="0" borderId="0" xfId="0" applyNumberFormat="1" applyFont="1" applyFill="1" applyBorder="1" applyAlignment="1" applyProtection="1">
      <alignment horizontal="left" vertical="center"/>
      <protection hidden="1"/>
    </xf>
    <xf numFmtId="0" fontId="30" fillId="0" borderId="0" xfId="0" applyFont="1" applyFill="1" applyBorder="1" applyProtection="1">
      <protection hidden="1"/>
    </xf>
    <xf numFmtId="0" fontId="29" fillId="0" borderId="0" xfId="0" applyFont="1" applyFill="1" applyBorder="1" applyProtection="1">
      <protection hidden="1"/>
    </xf>
    <xf numFmtId="14" fontId="29" fillId="0" borderId="0" xfId="0" applyNumberFormat="1" applyFont="1" applyFill="1" applyBorder="1" applyProtection="1">
      <protection hidden="1"/>
    </xf>
    <xf numFmtId="0" fontId="35" fillId="0" borderId="0" xfId="0" applyNumberFormat="1" applyFont="1" applyFill="1" applyBorder="1" applyProtection="1">
      <protection hidden="1"/>
    </xf>
    <xf numFmtId="166" fontId="0" fillId="0" borderId="0" xfId="0" applyNumberFormat="1" applyFill="1" applyBorder="1" applyProtection="1">
      <protection hidden="1"/>
    </xf>
    <xf numFmtId="14" fontId="0" fillId="0" borderId="0" xfId="0" applyNumberFormat="1" applyFill="1" applyBorder="1" applyProtection="1">
      <protection hidden="1"/>
    </xf>
    <xf numFmtId="15" fontId="0" fillId="0" borderId="0" xfId="0" applyNumberFormat="1" applyFill="1" applyBorder="1" applyProtection="1">
      <protection hidden="1"/>
    </xf>
    <xf numFmtId="0" fontId="0" fillId="0" borderId="0" xfId="0" applyFill="1" applyBorder="1" applyAlignment="1" applyProtection="1">
      <protection hidden="1"/>
    </xf>
    <xf numFmtId="0" fontId="0" fillId="0" borderId="0" xfId="0" applyFill="1" applyBorder="1" applyAlignment="1" applyProtection="1">
      <alignment horizontal="center"/>
      <protection hidden="1"/>
    </xf>
    <xf numFmtId="14" fontId="39" fillId="0" borderId="0" xfId="0" applyNumberFormat="1" applyFon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31" fillId="0" borderId="0" xfId="0" applyFont="1" applyFill="1" applyBorder="1" applyProtection="1">
      <protection hidden="1"/>
    </xf>
    <xf numFmtId="49" fontId="40" fillId="0" borderId="0" xfId="0" applyNumberFormat="1" applyFont="1" applyFill="1" applyBorder="1" applyAlignment="1" applyProtection="1">
      <alignment horizontal="left" vertical="center"/>
      <protection hidden="1"/>
    </xf>
    <xf numFmtId="0" fontId="28" fillId="0" borderId="0" xfId="0" applyFont="1" applyFill="1" applyBorder="1" applyProtection="1">
      <protection hidden="1"/>
    </xf>
    <xf numFmtId="168" fontId="0" fillId="0" borderId="0" xfId="0" applyNumberFormat="1" applyFill="1" applyBorder="1" applyProtection="1">
      <protection hidden="1"/>
    </xf>
    <xf numFmtId="0" fontId="30" fillId="0" borderId="0" xfId="0" applyFont="1" applyFill="1" applyBorder="1" applyAlignment="1" applyProtection="1">
      <alignment horizontal="left"/>
      <protection hidden="1"/>
    </xf>
    <xf numFmtId="0" fontId="31" fillId="0" borderId="0" xfId="0" applyFont="1" applyFill="1" applyBorder="1" applyAlignment="1" applyProtection="1"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30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/>
    <xf numFmtId="0" fontId="0" fillId="0" borderId="0" xfId="0" applyFont="1" applyFill="1" applyBorder="1" applyAlignment="1">
      <alignment horizontal="left"/>
    </xf>
    <xf numFmtId="0" fontId="30" fillId="12" borderId="0" xfId="0" applyFont="1" applyFill="1" applyBorder="1" applyProtection="1">
      <protection hidden="1"/>
    </xf>
    <xf numFmtId="0" fontId="0" fillId="12" borderId="0" xfId="0" applyFill="1" applyBorder="1" applyAlignment="1" applyProtection="1">
      <alignment horizontal="left"/>
      <protection hidden="1"/>
    </xf>
    <xf numFmtId="167" fontId="38" fillId="20" borderId="0" xfId="0" applyNumberFormat="1" applyFont="1" applyFill="1" applyBorder="1" applyAlignment="1" applyProtection="1">
      <alignment horizontal="center" vertical="center"/>
      <protection hidden="1"/>
    </xf>
    <xf numFmtId="167" fontId="38" fillId="21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30" fillId="0" borderId="0" xfId="0" applyFont="1" applyFill="1" applyBorder="1" applyAlignment="1" applyProtection="1">
      <alignment horizontal="center"/>
      <protection hidden="1"/>
    </xf>
    <xf numFmtId="0" fontId="31" fillId="0" borderId="0" xfId="0" applyFont="1" applyFill="1" applyBorder="1" applyAlignment="1" applyProtection="1">
      <alignment horizontal="center"/>
      <protection hidden="1"/>
    </xf>
    <xf numFmtId="0" fontId="7" fillId="16" borderId="98" xfId="0" applyNumberFormat="1" applyFont="1" applyFill="1" applyBorder="1" applyAlignment="1" applyProtection="1">
      <alignment vertical="center"/>
      <protection hidden="1"/>
    </xf>
    <xf numFmtId="0" fontId="7" fillId="16" borderId="100" xfId="0" applyNumberFormat="1" applyFont="1" applyFill="1" applyBorder="1" applyAlignment="1" applyProtection="1">
      <alignment vertical="center"/>
      <protection hidden="1"/>
    </xf>
    <xf numFmtId="0" fontId="24" fillId="0" borderId="0" xfId="0" applyFont="1" applyAlignment="1">
      <alignment horizontal="center"/>
    </xf>
    <xf numFmtId="0" fontId="31" fillId="12" borderId="77" xfId="0" applyFont="1" applyFill="1" applyBorder="1" applyAlignment="1" applyProtection="1">
      <alignment horizontal="center"/>
      <protection hidden="1"/>
    </xf>
    <xf numFmtId="0" fontId="31" fillId="12" borderId="78" xfId="0" applyFont="1" applyFill="1" applyBorder="1" applyAlignment="1" applyProtection="1">
      <alignment horizontal="center"/>
      <protection hidden="1"/>
    </xf>
    <xf numFmtId="0" fontId="31" fillId="11" borderId="79" xfId="0" applyFont="1" applyFill="1" applyBorder="1" applyAlignment="1" applyProtection="1">
      <alignment horizontal="left"/>
      <protection hidden="1"/>
    </xf>
    <xf numFmtId="0" fontId="31" fillId="11" borderId="80" xfId="0" applyFont="1" applyFill="1" applyBorder="1" applyAlignment="1" applyProtection="1">
      <alignment horizontal="left"/>
      <protection hidden="1"/>
    </xf>
    <xf numFmtId="0" fontId="44" fillId="0" borderId="2" xfId="0" applyFont="1" applyBorder="1" applyAlignment="1" applyProtection="1">
      <alignment horizontal="center" vertical="center"/>
      <protection hidden="1"/>
    </xf>
    <xf numFmtId="0" fontId="44" fillId="0" borderId="0" xfId="0" applyFont="1" applyBorder="1" applyAlignment="1" applyProtection="1">
      <alignment horizontal="center" vertical="center"/>
      <protection hidden="1"/>
    </xf>
    <xf numFmtId="0" fontId="44" fillId="0" borderId="12" xfId="0" applyFont="1" applyBorder="1" applyAlignment="1" applyProtection="1">
      <alignment horizontal="left" vertical="center"/>
      <protection hidden="1"/>
    </xf>
    <xf numFmtId="0" fontId="44" fillId="0" borderId="0" xfId="0" applyFont="1" applyBorder="1" applyAlignment="1" applyProtection="1">
      <alignment horizontal="left" vertical="center"/>
      <protection hidden="1"/>
    </xf>
    <xf numFmtId="0" fontId="60" fillId="0" borderId="0" xfId="0" applyFont="1" applyBorder="1" applyAlignment="1" applyProtection="1">
      <alignment horizontal="center" vertical="top"/>
      <protection hidden="1"/>
    </xf>
    <xf numFmtId="0" fontId="60" fillId="0" borderId="13" xfId="0" applyFont="1" applyBorder="1" applyAlignment="1" applyProtection="1">
      <alignment horizontal="center" vertical="top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0" fillId="0" borderId="0" xfId="0" applyAlignment="1" applyProtection="1">
      <alignment horizontal="right"/>
      <protection hidden="1"/>
    </xf>
    <xf numFmtId="0" fontId="42" fillId="0" borderId="2" xfId="0" applyFont="1" applyBorder="1" applyAlignment="1" applyProtection="1">
      <alignment horizontal="left" vertical="center" wrapText="1"/>
      <protection hidden="1"/>
    </xf>
    <xf numFmtId="0" fontId="42" fillId="0" borderId="0" xfId="0" applyFont="1" applyBorder="1" applyAlignment="1" applyProtection="1">
      <alignment horizontal="left" vertical="center" wrapText="1"/>
      <protection hidden="1"/>
    </xf>
    <xf numFmtId="0" fontId="62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68" fillId="0" borderId="0" xfId="0" applyFont="1" applyAlignment="1" applyProtection="1">
      <alignment horizontal="right"/>
      <protection hidden="1"/>
    </xf>
    <xf numFmtId="14" fontId="68" fillId="0" borderId="0" xfId="0" applyNumberFormat="1" applyFont="1" applyAlignment="1" applyProtection="1">
      <alignment horizontal="center"/>
      <protection hidden="1"/>
    </xf>
    <xf numFmtId="0" fontId="3" fillId="0" borderId="25" xfId="0" applyNumberFormat="1" applyFont="1" applyBorder="1" applyAlignment="1" applyProtection="1">
      <alignment horizontal="center" vertical="center"/>
      <protection hidden="1"/>
    </xf>
    <xf numFmtId="0" fontId="3" fillId="0" borderId="32" xfId="0" applyNumberFormat="1" applyFont="1" applyBorder="1" applyAlignment="1" applyProtection="1">
      <alignment horizontal="center" vertical="center"/>
      <protection hidden="1"/>
    </xf>
    <xf numFmtId="0" fontId="3" fillId="0" borderId="33" xfId="0" applyNumberFormat="1" applyFont="1" applyBorder="1" applyAlignment="1" applyProtection="1">
      <alignment horizontal="center" vertical="center"/>
      <protection hidden="1"/>
    </xf>
    <xf numFmtId="0" fontId="44" fillId="0" borderId="41" xfId="0" applyFont="1" applyBorder="1" applyAlignment="1" applyProtection="1">
      <alignment horizontal="center" vertical="center"/>
      <protection hidden="1"/>
    </xf>
    <xf numFmtId="0" fontId="44" fillId="0" borderId="31" xfId="0" applyFont="1" applyBorder="1" applyAlignment="1" applyProtection="1">
      <alignment horizontal="center" vertical="center"/>
      <protection hidden="1"/>
    </xf>
    <xf numFmtId="0" fontId="44" fillId="0" borderId="42" xfId="0" applyFont="1" applyBorder="1" applyAlignment="1" applyProtection="1">
      <alignment horizontal="center" vertical="center"/>
      <protection hidden="1"/>
    </xf>
    <xf numFmtId="0" fontId="44" fillId="0" borderId="0" xfId="0" applyFont="1" applyBorder="1" applyAlignment="1" applyProtection="1">
      <alignment horizontal="right"/>
      <protection hidden="1"/>
    </xf>
    <xf numFmtId="0" fontId="60" fillId="0" borderId="0" xfId="0" applyFont="1" applyBorder="1" applyAlignment="1" applyProtection="1">
      <alignment horizontal="center"/>
      <protection hidden="1"/>
    </xf>
    <xf numFmtId="0" fontId="60" fillId="0" borderId="13" xfId="0" applyFont="1" applyBorder="1" applyAlignment="1" applyProtection="1">
      <alignment horizontal="center"/>
      <protection hidden="1"/>
    </xf>
    <xf numFmtId="14" fontId="42" fillId="0" borderId="16" xfId="0" applyNumberFormat="1" applyFont="1" applyBorder="1" applyAlignment="1" applyProtection="1">
      <alignment horizontal="left" vertical="center"/>
      <protection hidden="1"/>
    </xf>
    <xf numFmtId="0" fontId="42" fillId="0" borderId="34" xfId="0" applyFont="1" applyBorder="1" applyAlignment="1" applyProtection="1">
      <alignment horizontal="left" vertical="center"/>
      <protection hidden="1"/>
    </xf>
    <xf numFmtId="0" fontId="44" fillId="0" borderId="2" xfId="0" applyFont="1" applyBorder="1" applyAlignment="1" applyProtection="1">
      <alignment horizontal="left"/>
      <protection hidden="1"/>
    </xf>
    <xf numFmtId="0" fontId="44" fillId="0" borderId="0" xfId="0" applyFont="1" applyBorder="1" applyAlignment="1" applyProtection="1">
      <alignment horizontal="left"/>
      <protection hidden="1"/>
    </xf>
    <xf numFmtId="0" fontId="44" fillId="0" borderId="13" xfId="0" applyFont="1" applyBorder="1" applyAlignment="1" applyProtection="1">
      <alignment horizontal="left"/>
      <protection hidden="1"/>
    </xf>
    <xf numFmtId="0" fontId="44" fillId="0" borderId="0" xfId="0" applyFont="1" applyAlignment="1" applyProtection="1">
      <alignment horizontal="left"/>
      <protection hidden="1"/>
    </xf>
    <xf numFmtId="14" fontId="44" fillId="0" borderId="101" xfId="0" applyNumberFormat="1" applyFont="1" applyBorder="1" applyAlignment="1" applyProtection="1">
      <alignment horizontal="center"/>
      <protection hidden="1"/>
    </xf>
    <xf numFmtId="14" fontId="44" fillId="0" borderId="100" xfId="0" applyNumberFormat="1" applyFont="1" applyBorder="1" applyAlignment="1" applyProtection="1">
      <alignment horizontal="center"/>
      <protection hidden="1"/>
    </xf>
    <xf numFmtId="0" fontId="44" fillId="0" borderId="101" xfId="0" applyFont="1" applyBorder="1" applyAlignment="1" applyProtection="1">
      <alignment horizontal="center"/>
      <protection hidden="1"/>
    </xf>
    <xf numFmtId="0" fontId="44" fillId="0" borderId="28" xfId="0" applyFont="1" applyBorder="1" applyAlignment="1" applyProtection="1">
      <alignment horizontal="left" vertical="center"/>
      <protection hidden="1"/>
    </xf>
    <xf numFmtId="0" fontId="44" fillId="0" borderId="107" xfId="0" applyFont="1" applyBorder="1" applyAlignment="1" applyProtection="1">
      <alignment horizontal="left" vertical="center"/>
      <protection hidden="1"/>
    </xf>
    <xf numFmtId="164" fontId="44" fillId="0" borderId="1" xfId="1" applyNumberFormat="1" applyFont="1" applyBorder="1" applyAlignment="1" applyProtection="1">
      <alignment horizontal="center" vertical="center"/>
      <protection hidden="1"/>
    </xf>
    <xf numFmtId="164" fontId="44" fillId="0" borderId="14" xfId="1" applyNumberFormat="1" applyFont="1" applyBorder="1" applyAlignment="1" applyProtection="1">
      <alignment horizontal="center" vertical="center"/>
      <protection hidden="1"/>
    </xf>
    <xf numFmtId="0" fontId="42" fillId="0" borderId="0" xfId="0" applyFont="1" applyAlignment="1" applyProtection="1">
      <alignment horizontal="center" vertical="top" wrapText="1"/>
      <protection hidden="1"/>
    </xf>
    <xf numFmtId="0" fontId="42" fillId="0" borderId="12" xfId="0" applyFont="1" applyBorder="1" applyAlignment="1" applyProtection="1">
      <alignment horizontal="left" vertical="center"/>
      <protection hidden="1"/>
    </xf>
    <xf numFmtId="0" fontId="42" fillId="0" borderId="0" xfId="0" applyFont="1" applyBorder="1" applyAlignment="1" applyProtection="1">
      <alignment horizontal="left" vertical="center"/>
      <protection hidden="1"/>
    </xf>
    <xf numFmtId="0" fontId="56" fillId="3" borderId="25" xfId="0" applyFont="1" applyFill="1" applyBorder="1" applyAlignment="1" applyProtection="1">
      <alignment horizontal="center" vertical="center"/>
      <protection hidden="1"/>
    </xf>
    <xf numFmtId="0" fontId="56" fillId="3" borderId="32" xfId="0" applyFont="1" applyFill="1" applyBorder="1" applyAlignment="1" applyProtection="1">
      <alignment horizontal="center" vertical="center"/>
      <protection hidden="1"/>
    </xf>
    <xf numFmtId="0" fontId="56" fillId="3" borderId="33" xfId="0" applyFont="1" applyFill="1" applyBorder="1" applyAlignment="1" applyProtection="1">
      <alignment horizontal="center" vertical="center"/>
      <protection hidden="1"/>
    </xf>
    <xf numFmtId="0" fontId="42" fillId="0" borderId="9" xfId="0" applyFont="1" applyBorder="1" applyAlignment="1" applyProtection="1">
      <alignment horizontal="left" vertical="center"/>
      <protection hidden="1"/>
    </xf>
    <xf numFmtId="14" fontId="42" fillId="0" borderId="0" xfId="0" applyNumberFormat="1" applyFont="1" applyBorder="1" applyAlignment="1" applyProtection="1">
      <alignment horizontal="left" vertical="center"/>
      <protection hidden="1"/>
    </xf>
    <xf numFmtId="0" fontId="42" fillId="0" borderId="13" xfId="0" applyFont="1" applyBorder="1" applyAlignment="1" applyProtection="1">
      <alignment horizontal="left" vertical="center"/>
      <protection hidden="1"/>
    </xf>
    <xf numFmtId="0" fontId="42" fillId="0" borderId="0" xfId="0" applyNumberFormat="1" applyFont="1" applyBorder="1" applyAlignment="1" applyProtection="1">
      <alignment horizontal="left" vertical="center"/>
      <protection hidden="1"/>
    </xf>
    <xf numFmtId="0" fontId="42" fillId="0" borderId="13" xfId="0" applyNumberFormat="1" applyFont="1" applyBorder="1" applyAlignment="1" applyProtection="1">
      <alignment horizontal="left" vertical="center"/>
      <protection hidden="1"/>
    </xf>
    <xf numFmtId="0" fontId="61" fillId="0" borderId="2" xfId="0" applyFont="1" applyBorder="1" applyAlignment="1" applyProtection="1">
      <alignment horizontal="left" vertical="center"/>
      <protection hidden="1"/>
    </xf>
    <xf numFmtId="0" fontId="61" fillId="0" borderId="0" xfId="0" applyFont="1" applyBorder="1" applyAlignment="1" applyProtection="1">
      <alignment horizontal="left" vertical="center"/>
      <protection hidden="1"/>
    </xf>
    <xf numFmtId="0" fontId="61" fillId="0" borderId="5" xfId="0" applyFont="1" applyBorder="1" applyAlignment="1" applyProtection="1">
      <alignment horizontal="left" vertical="center"/>
      <protection hidden="1"/>
    </xf>
    <xf numFmtId="14" fontId="44" fillId="0" borderId="0" xfId="0" applyNumberFormat="1" applyFont="1" applyBorder="1" applyAlignment="1" applyProtection="1">
      <alignment horizontal="left" vertical="center"/>
      <protection hidden="1"/>
    </xf>
    <xf numFmtId="0" fontId="44" fillId="0" borderId="2" xfId="0" applyFont="1" applyBorder="1" applyAlignment="1" applyProtection="1">
      <alignment horizontal="left" vertical="center"/>
      <protection hidden="1"/>
    </xf>
    <xf numFmtId="14" fontId="42" fillId="0" borderId="23" xfId="0" applyNumberFormat="1" applyFont="1" applyBorder="1" applyAlignment="1" applyProtection="1">
      <alignment horizontal="center" vertical="center"/>
      <protection hidden="1"/>
    </xf>
    <xf numFmtId="0" fontId="42" fillId="0" borderId="23" xfId="0" applyFont="1" applyBorder="1" applyAlignment="1" applyProtection="1">
      <alignment horizontal="center" vertical="center"/>
      <protection hidden="1"/>
    </xf>
    <xf numFmtId="0" fontId="42" fillId="0" borderId="7" xfId="0" applyFont="1" applyBorder="1" applyAlignment="1" applyProtection="1">
      <alignment horizontal="left" vertical="center"/>
      <protection hidden="1"/>
    </xf>
    <xf numFmtId="0" fontId="42" fillId="0" borderId="3" xfId="0" applyFont="1" applyBorder="1" applyAlignment="1" applyProtection="1">
      <alignment horizontal="left" vertical="center"/>
      <protection hidden="1"/>
    </xf>
    <xf numFmtId="0" fontId="42" fillId="0" borderId="1" xfId="0" applyFont="1" applyBorder="1" applyAlignment="1" applyProtection="1">
      <alignment horizontal="left" vertical="center"/>
      <protection hidden="1"/>
    </xf>
    <xf numFmtId="0" fontId="42" fillId="0" borderId="37" xfId="0" applyFont="1" applyBorder="1" applyAlignment="1" applyProtection="1">
      <alignment horizontal="center" vertical="center"/>
      <protection hidden="1"/>
    </xf>
    <xf numFmtId="0" fontId="42" fillId="0" borderId="32" xfId="0" applyFont="1" applyBorder="1" applyAlignment="1" applyProtection="1">
      <alignment horizontal="center" vertical="center"/>
      <protection hidden="1"/>
    </xf>
    <xf numFmtId="0" fontId="42" fillId="0" borderId="38" xfId="0" applyFont="1" applyBorder="1" applyAlignment="1" applyProtection="1">
      <alignment horizontal="center" vertical="center"/>
      <protection hidden="1"/>
    </xf>
    <xf numFmtId="0" fontId="44" fillId="0" borderId="13" xfId="0" applyFont="1" applyBorder="1" applyAlignment="1" applyProtection="1">
      <alignment horizontal="center" vertical="center"/>
      <protection hidden="1"/>
    </xf>
    <xf numFmtId="0" fontId="44" fillId="0" borderId="101" xfId="0" applyFont="1" applyBorder="1" applyAlignment="1" applyProtection="1">
      <alignment horizontal="left" vertical="center"/>
      <protection hidden="1"/>
    </xf>
    <xf numFmtId="0" fontId="44" fillId="0" borderId="25" xfId="0" applyFont="1" applyBorder="1" applyAlignment="1" applyProtection="1">
      <alignment horizontal="center" vertical="center"/>
      <protection hidden="1"/>
    </xf>
    <xf numFmtId="0" fontId="44" fillId="0" borderId="33" xfId="0" applyFont="1" applyBorder="1" applyAlignment="1" applyProtection="1">
      <alignment horizontal="center" vertical="center"/>
      <protection hidden="1"/>
    </xf>
    <xf numFmtId="0" fontId="42" fillId="0" borderId="12" xfId="0" applyFont="1" applyBorder="1" applyAlignment="1" applyProtection="1">
      <alignment horizontal="left" vertical="center" wrapText="1"/>
      <protection hidden="1"/>
    </xf>
    <xf numFmtId="0" fontId="44" fillId="0" borderId="9" xfId="0" applyFont="1" applyBorder="1" applyAlignment="1" applyProtection="1">
      <alignment horizontal="left" vertical="center"/>
      <protection hidden="1"/>
    </xf>
    <xf numFmtId="0" fontId="44" fillId="0" borderId="26" xfId="0" applyFont="1" applyBorder="1" applyAlignment="1" applyProtection="1">
      <alignment horizontal="left" vertical="center"/>
      <protection hidden="1"/>
    </xf>
    <xf numFmtId="0" fontId="44" fillId="0" borderId="1" xfId="0" applyFont="1" applyBorder="1" applyAlignment="1" applyProtection="1">
      <alignment horizontal="left" vertical="center"/>
      <protection hidden="1"/>
    </xf>
    <xf numFmtId="0" fontId="44" fillId="0" borderId="14" xfId="0" applyFont="1" applyBorder="1" applyAlignment="1" applyProtection="1">
      <alignment horizontal="left" vertical="center"/>
      <protection hidden="1"/>
    </xf>
    <xf numFmtId="0" fontId="44" fillId="0" borderId="3" xfId="0" applyFont="1" applyBorder="1" applyAlignment="1" applyProtection="1">
      <alignment horizontal="center" vertical="center"/>
      <protection hidden="1"/>
    </xf>
    <xf numFmtId="0" fontId="44" fillId="0" borderId="1" xfId="0" applyFont="1" applyBorder="1" applyAlignment="1" applyProtection="1">
      <alignment horizontal="center" vertical="center"/>
      <protection hidden="1"/>
    </xf>
    <xf numFmtId="0" fontId="42" fillId="0" borderId="25" xfId="0" applyFont="1" applyBorder="1" applyAlignment="1" applyProtection="1">
      <alignment horizontal="center" vertical="center"/>
      <protection hidden="1"/>
    </xf>
    <xf numFmtId="0" fontId="42" fillId="0" borderId="33" xfId="0" applyFont="1" applyBorder="1" applyAlignment="1" applyProtection="1">
      <alignment horizontal="center" vertical="center"/>
      <protection hidden="1"/>
    </xf>
    <xf numFmtId="0" fontId="56" fillId="6" borderId="39" xfId="0" applyFont="1" applyFill="1" applyBorder="1" applyAlignment="1" applyProtection="1">
      <alignment horizontal="left" vertical="center"/>
      <protection hidden="1"/>
    </xf>
    <xf numFmtId="0" fontId="56" fillId="6" borderId="19" xfId="0" applyFont="1" applyFill="1" applyBorder="1" applyAlignment="1" applyProtection="1">
      <alignment horizontal="left" vertical="center"/>
      <protection hidden="1"/>
    </xf>
    <xf numFmtId="0" fontId="56" fillId="6" borderId="40" xfId="0" applyFont="1" applyFill="1" applyBorder="1" applyAlignment="1" applyProtection="1">
      <alignment horizontal="left" vertical="center"/>
      <protection hidden="1"/>
    </xf>
    <xf numFmtId="0" fontId="56" fillId="6" borderId="12" xfId="0" applyFont="1" applyFill="1" applyBorder="1" applyAlignment="1" applyProtection="1">
      <alignment horizontal="left" vertical="center"/>
      <protection hidden="1"/>
    </xf>
    <xf numFmtId="0" fontId="56" fillId="6" borderId="0" xfId="0" applyFont="1" applyFill="1" applyBorder="1" applyAlignment="1" applyProtection="1">
      <alignment horizontal="left" vertical="center"/>
      <protection hidden="1"/>
    </xf>
    <xf numFmtId="0" fontId="56" fillId="6" borderId="13" xfId="0" applyFont="1" applyFill="1" applyBorder="1" applyAlignment="1" applyProtection="1">
      <alignment horizontal="left" vertical="center"/>
      <protection hidden="1"/>
    </xf>
    <xf numFmtId="0" fontId="56" fillId="6" borderId="36" xfId="0" applyFont="1" applyFill="1" applyBorder="1" applyAlignment="1" applyProtection="1">
      <alignment horizontal="left" vertical="center"/>
      <protection hidden="1"/>
    </xf>
    <xf numFmtId="0" fontId="56" fillId="6" borderId="1" xfId="0" applyFont="1" applyFill="1" applyBorder="1" applyAlignment="1" applyProtection="1">
      <alignment horizontal="left" vertical="center"/>
      <protection hidden="1"/>
    </xf>
    <xf numFmtId="0" fontId="56" fillId="6" borderId="14" xfId="0" applyFont="1" applyFill="1" applyBorder="1" applyAlignment="1" applyProtection="1">
      <alignment horizontal="left" vertical="center"/>
      <protection hidden="1"/>
    </xf>
    <xf numFmtId="0" fontId="58" fillId="0" borderId="4" xfId="0" applyFont="1" applyBorder="1" applyAlignment="1" applyProtection="1">
      <alignment horizontal="center" vertical="center"/>
      <protection hidden="1"/>
    </xf>
    <xf numFmtId="0" fontId="58" fillId="0" borderId="23" xfId="0" applyFont="1" applyBorder="1" applyAlignment="1" applyProtection="1">
      <alignment horizontal="center" vertical="center"/>
      <protection hidden="1"/>
    </xf>
    <xf numFmtId="0" fontId="44" fillId="0" borderId="2" xfId="0" applyFont="1" applyBorder="1" applyAlignment="1" applyProtection="1">
      <alignment vertical="center"/>
      <protection hidden="1"/>
    </xf>
    <xf numFmtId="0" fontId="44" fillId="0" borderId="0" xfId="0" applyFont="1" applyAlignment="1" applyProtection="1">
      <alignment vertical="center"/>
      <protection hidden="1"/>
    </xf>
    <xf numFmtId="0" fontId="44" fillId="0" borderId="13" xfId="0" applyFont="1" applyBorder="1" applyAlignment="1" applyProtection="1">
      <alignment vertical="center"/>
      <protection hidden="1"/>
    </xf>
    <xf numFmtId="0" fontId="42" fillId="0" borderId="25" xfId="0" applyFont="1" applyBorder="1" applyAlignment="1" applyProtection="1">
      <alignment horizontal="left" vertical="center" wrapText="1"/>
      <protection hidden="1"/>
    </xf>
    <xf numFmtId="0" fontId="42" fillId="0" borderId="32" xfId="0" applyFont="1" applyBorder="1" applyAlignment="1" applyProtection="1">
      <alignment horizontal="left" vertical="center" wrapText="1"/>
      <protection hidden="1"/>
    </xf>
    <xf numFmtId="0" fontId="42" fillId="0" borderId="33" xfId="0" applyFont="1" applyBorder="1" applyAlignment="1" applyProtection="1">
      <alignment horizontal="left" vertical="center" wrapText="1"/>
      <protection hidden="1"/>
    </xf>
    <xf numFmtId="0" fontId="42" fillId="0" borderId="32" xfId="0" applyFont="1" applyBorder="1" applyAlignment="1" applyProtection="1">
      <alignment horizontal="left" vertical="center"/>
      <protection hidden="1"/>
    </xf>
    <xf numFmtId="0" fontId="42" fillId="0" borderId="33" xfId="0" applyFont="1" applyBorder="1" applyAlignment="1" applyProtection="1">
      <alignment horizontal="left" vertical="center"/>
      <protection hidden="1"/>
    </xf>
    <xf numFmtId="0" fontId="44" fillId="0" borderId="9" xfId="0" applyFont="1" applyBorder="1" applyAlignment="1" applyProtection="1">
      <alignment horizontal="center" vertical="center"/>
      <protection hidden="1"/>
    </xf>
    <xf numFmtId="0" fontId="42" fillId="0" borderId="7" xfId="0" applyFont="1" applyBorder="1" applyAlignment="1" applyProtection="1">
      <alignment horizontal="left" vertical="center" wrapText="1"/>
      <protection hidden="1"/>
    </xf>
    <xf numFmtId="0" fontId="42" fillId="0" borderId="11" xfId="0" applyFont="1" applyBorder="1" applyAlignment="1" applyProtection="1">
      <alignment horizontal="left" vertical="center" wrapText="1"/>
      <protection hidden="1"/>
    </xf>
    <xf numFmtId="0" fontId="42" fillId="0" borderId="5" xfId="0" applyFont="1" applyBorder="1" applyAlignment="1" applyProtection="1">
      <alignment horizontal="left" vertical="center" wrapText="1"/>
      <protection hidden="1"/>
    </xf>
    <xf numFmtId="14" fontId="42" fillId="0" borderId="13" xfId="0" applyNumberFormat="1" applyFont="1" applyBorder="1" applyAlignment="1" applyProtection="1">
      <alignment horizontal="left" vertical="center"/>
      <protection hidden="1"/>
    </xf>
    <xf numFmtId="0" fontId="44" fillId="0" borderId="36" xfId="0" applyFont="1" applyBorder="1" applyAlignment="1" applyProtection="1">
      <alignment horizontal="left" vertical="center"/>
      <protection hidden="1"/>
    </xf>
    <xf numFmtId="0" fontId="44" fillId="0" borderId="36" xfId="0" applyFont="1" applyBorder="1" applyAlignment="1" applyProtection="1">
      <alignment horizontal="left" vertical="center" wrapText="1"/>
      <protection hidden="1"/>
    </xf>
    <xf numFmtId="0" fontId="44" fillId="0" borderId="1" xfId="0" applyFont="1" applyBorder="1" applyAlignment="1" applyProtection="1">
      <alignment horizontal="left" vertical="center" wrapText="1"/>
      <protection hidden="1"/>
    </xf>
    <xf numFmtId="0" fontId="44" fillId="0" borderId="35" xfId="0" applyFont="1" applyBorder="1" applyAlignment="1" applyProtection="1">
      <alignment horizontal="left" vertical="center"/>
      <protection hidden="1"/>
    </xf>
    <xf numFmtId="0" fontId="44" fillId="0" borderId="16" xfId="0" applyFont="1" applyBorder="1" applyAlignment="1" applyProtection="1">
      <alignment horizontal="left" vertical="center"/>
      <protection hidden="1"/>
    </xf>
    <xf numFmtId="0" fontId="44" fillId="0" borderId="0" xfId="0" applyFont="1" applyAlignment="1" applyProtection="1">
      <alignment horizontal="left" vertical="center"/>
      <protection hidden="1"/>
    </xf>
    <xf numFmtId="164" fontId="44" fillId="0" borderId="0" xfId="1" applyNumberFormat="1" applyFont="1" applyAlignment="1" applyProtection="1">
      <alignment horizontal="center" vertical="center"/>
      <protection hidden="1"/>
    </xf>
    <xf numFmtId="164" fontId="44" fillId="0" borderId="13" xfId="1" applyNumberFormat="1" applyFont="1" applyBorder="1" applyAlignment="1" applyProtection="1">
      <alignment horizontal="center" vertical="center"/>
      <protection hidden="1"/>
    </xf>
    <xf numFmtId="0" fontId="44" fillId="0" borderId="28" xfId="0" applyFont="1" applyBorder="1" applyAlignment="1" applyProtection="1">
      <alignment horizontal="left"/>
      <protection hidden="1"/>
    </xf>
    <xf numFmtId="0" fontId="44" fillId="0" borderId="28" xfId="0" applyFont="1" applyBorder="1" applyAlignment="1" applyProtection="1">
      <alignment horizontal="center"/>
      <protection hidden="1"/>
    </xf>
    <xf numFmtId="0" fontId="44" fillId="0" borderId="107" xfId="0" applyFont="1" applyBorder="1" applyAlignment="1" applyProtection="1">
      <alignment horizontal="center"/>
      <protection hidden="1"/>
    </xf>
    <xf numFmtId="0" fontId="44" fillId="0" borderId="101" xfId="0" applyFont="1" applyBorder="1" applyAlignment="1" applyProtection="1">
      <alignment horizontal="center" vertical="center"/>
      <protection hidden="1"/>
    </xf>
    <xf numFmtId="0" fontId="44" fillId="0" borderId="100" xfId="0" applyFont="1" applyBorder="1" applyAlignment="1" applyProtection="1">
      <alignment horizontal="center" vertical="center"/>
      <protection hidden="1"/>
    </xf>
    <xf numFmtId="0" fontId="84" fillId="0" borderId="0" xfId="0" applyFont="1" applyAlignment="1" applyProtection="1">
      <alignment horizontal="left" vertical="center"/>
      <protection hidden="1"/>
    </xf>
    <xf numFmtId="0" fontId="44" fillId="0" borderId="2" xfId="0" applyFont="1" applyBorder="1" applyAlignment="1" applyProtection="1">
      <alignment horizontal="right" vertical="center"/>
      <protection hidden="1"/>
    </xf>
    <xf numFmtId="0" fontId="44" fillId="0" borderId="0" xfId="0" applyFont="1" applyBorder="1" applyAlignment="1" applyProtection="1">
      <alignment horizontal="right" vertic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3" xfId="0" applyNumberFormat="1" applyFont="1" applyBorder="1" applyAlignment="1" applyProtection="1">
      <alignment horizontal="center"/>
      <protection hidden="1"/>
    </xf>
    <xf numFmtId="0" fontId="9" fillId="0" borderId="1" xfId="0" applyNumberFormat="1" applyFont="1" applyBorder="1" applyAlignment="1" applyProtection="1">
      <alignment horizontal="center"/>
      <protection hidden="1"/>
    </xf>
    <xf numFmtId="0" fontId="9" fillId="0" borderId="14" xfId="0" applyNumberFormat="1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top"/>
      <protection hidden="1"/>
    </xf>
    <xf numFmtId="0" fontId="3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right"/>
      <protection hidden="1"/>
    </xf>
    <xf numFmtId="0" fontId="13" fillId="0" borderId="0" xfId="0" applyFont="1" applyAlignment="1" applyProtection="1">
      <alignment horizontal="left"/>
      <protection hidden="1"/>
    </xf>
    <xf numFmtId="0" fontId="3" fillId="0" borderId="32" xfId="0" applyFont="1" applyBorder="1" applyAlignment="1" applyProtection="1">
      <alignment horizontal="left"/>
      <protection hidden="1"/>
    </xf>
    <xf numFmtId="0" fontId="3" fillId="0" borderId="32" xfId="0" applyFont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43" fillId="0" borderId="1" xfId="0" applyFont="1" applyBorder="1" applyAlignment="1" applyProtection="1">
      <alignment horizontal="left"/>
      <protection hidden="1"/>
    </xf>
    <xf numFmtId="0" fontId="49" fillId="0" borderId="0" xfId="0" applyFont="1" applyAlignment="1" applyProtection="1">
      <alignment horizontal="center"/>
      <protection hidden="1"/>
    </xf>
    <xf numFmtId="0" fontId="48" fillId="0" borderId="32" xfId="0" applyFont="1" applyBorder="1" applyAlignment="1" applyProtection="1">
      <alignment horizontal="center"/>
      <protection hidden="1"/>
    </xf>
    <xf numFmtId="0" fontId="48" fillId="0" borderId="33" xfId="0" applyFont="1" applyBorder="1" applyAlignment="1" applyProtection="1">
      <alignment horizontal="center"/>
      <protection hidden="1"/>
    </xf>
    <xf numFmtId="0" fontId="48" fillId="0" borderId="0" xfId="0" applyFont="1" applyBorder="1" applyAlignment="1" applyProtection="1">
      <alignment horizontal="center"/>
      <protection hidden="1"/>
    </xf>
    <xf numFmtId="0" fontId="48" fillId="0" borderId="13" xfId="0" applyFont="1" applyBorder="1" applyAlignment="1" applyProtection="1">
      <alignment horizontal="center"/>
      <protection hidden="1"/>
    </xf>
    <xf numFmtId="0" fontId="48" fillId="0" borderId="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0" fontId="50" fillId="0" borderId="32" xfId="0" applyFont="1" applyBorder="1" applyAlignment="1" applyProtection="1">
      <alignment horizontal="left"/>
      <protection hidden="1"/>
    </xf>
    <xf numFmtId="0" fontId="50" fillId="0" borderId="87" xfId="0" applyFont="1" applyBorder="1" applyAlignment="1" applyProtection="1">
      <alignment horizontal="center" vertical="center"/>
      <protection hidden="1"/>
    </xf>
    <xf numFmtId="0" fontId="50" fillId="0" borderId="87" xfId="0" applyFont="1" applyBorder="1" applyAlignment="1" applyProtection="1">
      <alignment horizontal="center"/>
      <protection hidden="1"/>
    </xf>
    <xf numFmtId="0" fontId="50" fillId="0" borderId="88" xfId="0" applyFont="1" applyBorder="1" applyAlignment="1" applyProtection="1">
      <alignment horizontal="center"/>
      <protection hidden="1"/>
    </xf>
    <xf numFmtId="0" fontId="54" fillId="0" borderId="0" xfId="0" applyFont="1" applyAlignment="1" applyProtection="1">
      <alignment horizontal="left"/>
      <protection hidden="1"/>
    </xf>
    <xf numFmtId="0" fontId="50" fillId="0" borderId="3" xfId="0" applyFont="1" applyBorder="1" applyAlignment="1" applyProtection="1">
      <alignment horizontal="center"/>
      <protection hidden="1"/>
    </xf>
    <xf numFmtId="0" fontId="50" fillId="0" borderId="1" xfId="0" applyFont="1" applyBorder="1" applyAlignment="1" applyProtection="1">
      <alignment horizontal="center"/>
      <protection hidden="1"/>
    </xf>
    <xf numFmtId="0" fontId="50" fillId="0" borderId="14" xfId="0" applyFont="1" applyBorder="1" applyAlignment="1" applyProtection="1">
      <alignment horizontal="center"/>
      <protection hidden="1"/>
    </xf>
    <xf numFmtId="14" fontId="48" fillId="0" borderId="3" xfId="0" applyNumberFormat="1" applyFont="1" applyBorder="1" applyAlignment="1" applyProtection="1">
      <alignment horizontal="center"/>
      <protection hidden="1"/>
    </xf>
    <xf numFmtId="14" fontId="48" fillId="0" borderId="1" xfId="0" applyNumberFormat="1" applyFont="1" applyBorder="1" applyAlignment="1" applyProtection="1">
      <alignment horizontal="center"/>
      <protection hidden="1"/>
    </xf>
    <xf numFmtId="14" fontId="48" fillId="0" borderId="14" xfId="0" applyNumberFormat="1" applyFont="1" applyBorder="1" applyAlignment="1" applyProtection="1">
      <alignment horizontal="center"/>
      <protection hidden="1"/>
    </xf>
    <xf numFmtId="14" fontId="50" fillId="0" borderId="3" xfId="0" applyNumberFormat="1" applyFont="1" applyBorder="1" applyAlignment="1" applyProtection="1">
      <alignment horizontal="center"/>
      <protection hidden="1"/>
    </xf>
    <xf numFmtId="14" fontId="50" fillId="0" borderId="1" xfId="0" applyNumberFormat="1" applyFont="1" applyBorder="1" applyAlignment="1" applyProtection="1">
      <alignment horizontal="center"/>
      <protection hidden="1"/>
    </xf>
    <xf numFmtId="14" fontId="50" fillId="0" borderId="14" xfId="0" applyNumberFormat="1" applyFont="1" applyBorder="1" applyAlignment="1" applyProtection="1">
      <alignment horizontal="center"/>
      <protection hidden="1"/>
    </xf>
    <xf numFmtId="0" fontId="48" fillId="0" borderId="2" xfId="0" applyFont="1" applyBorder="1" applyAlignment="1" applyProtection="1">
      <alignment horizontal="center"/>
      <protection hidden="1"/>
    </xf>
    <xf numFmtId="0" fontId="50" fillId="0" borderId="3" xfId="0" applyNumberFormat="1" applyFont="1" applyBorder="1" applyAlignment="1" applyProtection="1">
      <alignment horizontal="center"/>
      <protection hidden="1"/>
    </xf>
    <xf numFmtId="0" fontId="50" fillId="0" borderId="1" xfId="0" applyNumberFormat="1" applyFont="1" applyBorder="1" applyAlignment="1" applyProtection="1">
      <alignment horizontal="center"/>
      <protection hidden="1"/>
    </xf>
    <xf numFmtId="0" fontId="50" fillId="0" borderId="14" xfId="0" applyNumberFormat="1" applyFont="1" applyBorder="1" applyAlignment="1" applyProtection="1">
      <alignment horizontal="center"/>
      <protection hidden="1"/>
    </xf>
    <xf numFmtId="0" fontId="48" fillId="0" borderId="32" xfId="0" applyFont="1" applyBorder="1" applyAlignment="1" applyProtection="1">
      <alignment horizontal="left"/>
      <protection hidden="1"/>
    </xf>
    <xf numFmtId="0" fontId="50" fillId="0" borderId="38" xfId="0" applyFont="1" applyBorder="1" applyAlignment="1" applyProtection="1">
      <alignment horizontal="left"/>
      <protection hidden="1"/>
    </xf>
    <xf numFmtId="0" fontId="48" fillId="0" borderId="14" xfId="0" applyFont="1" applyBorder="1" applyAlignment="1" applyProtection="1">
      <alignment horizontal="left"/>
      <protection hidden="1"/>
    </xf>
    <xf numFmtId="0" fontId="54" fillId="0" borderId="0" xfId="0" applyFont="1" applyAlignment="1" applyProtection="1">
      <alignment horizontal="center"/>
      <protection hidden="1"/>
    </xf>
    <xf numFmtId="0" fontId="48" fillId="19" borderId="89" xfId="0" applyFont="1" applyFill="1" applyBorder="1" applyAlignment="1" applyProtection="1">
      <alignment horizontal="left"/>
      <protection hidden="1"/>
    </xf>
    <xf numFmtId="0" fontId="48" fillId="19" borderId="85" xfId="0" applyFont="1" applyFill="1" applyBorder="1" applyAlignment="1" applyProtection="1">
      <alignment horizontal="left"/>
      <protection hidden="1"/>
    </xf>
    <xf numFmtId="0" fontId="48" fillId="19" borderId="92" xfId="0" applyFont="1" applyFill="1" applyBorder="1" applyAlignment="1" applyProtection="1">
      <alignment horizontal="left"/>
      <protection hidden="1"/>
    </xf>
    <xf numFmtId="0" fontId="50" fillId="0" borderId="32" xfId="0" applyFont="1" applyFill="1" applyBorder="1" applyAlignment="1" applyProtection="1">
      <alignment horizontal="left"/>
      <protection hidden="1"/>
    </xf>
    <xf numFmtId="0" fontId="50" fillId="0" borderId="38" xfId="0" applyFont="1" applyFill="1" applyBorder="1" applyAlignment="1" applyProtection="1">
      <alignment horizontal="left"/>
      <protection hidden="1"/>
    </xf>
    <xf numFmtId="0" fontId="52" fillId="3" borderId="2" xfId="0" applyFont="1" applyFill="1" applyBorder="1" applyAlignment="1" applyProtection="1">
      <alignment horizontal="left"/>
      <protection hidden="1"/>
    </xf>
    <xf numFmtId="0" fontId="52" fillId="3" borderId="0" xfId="0" applyFont="1" applyFill="1" applyBorder="1" applyAlignment="1" applyProtection="1">
      <alignment horizontal="left"/>
      <protection hidden="1"/>
    </xf>
    <xf numFmtId="0" fontId="52" fillId="3" borderId="5" xfId="0" applyFont="1" applyFill="1" applyBorder="1" applyAlignment="1" applyProtection="1">
      <alignment horizontal="left"/>
      <protection hidden="1"/>
    </xf>
    <xf numFmtId="0" fontId="52" fillId="3" borderId="25" xfId="0" applyFont="1" applyFill="1" applyBorder="1" applyAlignment="1" applyProtection="1">
      <alignment horizontal="left"/>
      <protection hidden="1"/>
    </xf>
    <xf numFmtId="0" fontId="52" fillId="3" borderId="32" xfId="0" applyFont="1" applyFill="1" applyBorder="1" applyAlignment="1" applyProtection="1">
      <alignment horizontal="left"/>
      <protection hidden="1"/>
    </xf>
    <xf numFmtId="0" fontId="50" fillId="0" borderId="1" xfId="0" applyFont="1" applyBorder="1" applyAlignment="1" applyProtection="1">
      <alignment horizontal="left"/>
      <protection hidden="1"/>
    </xf>
    <xf numFmtId="0" fontId="50" fillId="0" borderId="14" xfId="0" applyFont="1" applyBorder="1" applyAlignment="1" applyProtection="1">
      <alignment horizontal="left"/>
      <protection hidden="1"/>
    </xf>
    <xf numFmtId="0" fontId="50" fillId="0" borderId="10" xfId="0" applyFont="1" applyBorder="1" applyAlignment="1" applyProtection="1">
      <alignment horizontal="left"/>
      <protection hidden="1"/>
    </xf>
    <xf numFmtId="0" fontId="50" fillId="0" borderId="33" xfId="0" applyFont="1" applyBorder="1" applyAlignment="1" applyProtection="1">
      <alignment horizontal="left"/>
      <protection hidden="1"/>
    </xf>
    <xf numFmtId="0" fontId="52" fillId="0" borderId="1" xfId="0" applyFont="1" applyBorder="1" applyAlignment="1" applyProtection="1">
      <alignment horizontal="left"/>
      <protection hidden="1"/>
    </xf>
    <xf numFmtId="0" fontId="52" fillId="0" borderId="32" xfId="0" applyFont="1" applyBorder="1" applyAlignment="1" applyProtection="1">
      <alignment horizontal="left" vertical="center"/>
      <protection hidden="1"/>
    </xf>
    <xf numFmtId="0" fontId="52" fillId="0" borderId="27" xfId="0" applyFont="1" applyBorder="1" applyAlignment="1" applyProtection="1">
      <alignment horizontal="left"/>
      <protection hidden="1"/>
    </xf>
    <xf numFmtId="0" fontId="55" fillId="0" borderId="93" xfId="0" applyFont="1" applyBorder="1" applyAlignment="1" applyProtection="1">
      <alignment horizontal="right"/>
      <protection hidden="1"/>
    </xf>
    <xf numFmtId="0" fontId="50" fillId="0" borderId="10" xfId="0" applyFont="1" applyBorder="1" applyAlignment="1" applyProtection="1">
      <alignment horizontal="center"/>
      <protection hidden="1"/>
    </xf>
    <xf numFmtId="0" fontId="48" fillId="0" borderId="33" xfId="0" applyFont="1" applyBorder="1" applyAlignment="1" applyProtection="1">
      <alignment horizontal="left"/>
      <protection hidden="1"/>
    </xf>
    <xf numFmtId="0" fontId="52" fillId="3" borderId="7" xfId="0" applyFont="1" applyFill="1" applyBorder="1" applyAlignment="1" applyProtection="1">
      <alignment horizontal="left"/>
      <protection hidden="1"/>
    </xf>
    <xf numFmtId="0" fontId="52" fillId="3" borderId="9" xfId="0" applyFont="1" applyFill="1" applyBorder="1" applyAlignment="1" applyProtection="1">
      <alignment horizontal="left"/>
      <protection hidden="1"/>
    </xf>
    <xf numFmtId="0" fontId="50" fillId="0" borderId="90" xfId="0" applyFont="1" applyBorder="1" applyAlignment="1" applyProtection="1">
      <alignment horizontal="left"/>
      <protection hidden="1"/>
    </xf>
    <xf numFmtId="0" fontId="50" fillId="0" borderId="91" xfId="0" applyFont="1" applyBorder="1" applyAlignment="1" applyProtection="1">
      <alignment horizontal="left"/>
      <protection hidden="1"/>
    </xf>
    <xf numFmtId="14" fontId="50" fillId="0" borderId="32" xfId="0" applyNumberFormat="1" applyFont="1" applyBorder="1" applyAlignment="1" applyProtection="1">
      <alignment horizontal="left"/>
      <protection hidden="1"/>
    </xf>
    <xf numFmtId="0" fontId="50" fillId="0" borderId="32" xfId="0" applyFont="1" applyBorder="1" applyAlignment="1" applyProtection="1">
      <alignment horizontal="left" wrapText="1"/>
      <protection hidden="1"/>
    </xf>
    <xf numFmtId="0" fontId="50" fillId="0" borderId="33" xfId="0" applyFont="1" applyBorder="1" applyAlignment="1" applyProtection="1">
      <alignment horizontal="left" wrapText="1"/>
      <protection hidden="1"/>
    </xf>
    <xf numFmtId="0" fontId="48" fillId="0" borderId="1" xfId="0" applyFont="1" applyBorder="1" applyAlignment="1" applyProtection="1">
      <alignment horizontal="center"/>
      <protection hidden="1"/>
    </xf>
    <xf numFmtId="0" fontId="48" fillId="0" borderId="10" xfId="0" applyFont="1" applyBorder="1" applyAlignment="1" applyProtection="1">
      <alignment horizontal="center"/>
      <protection hidden="1"/>
    </xf>
    <xf numFmtId="0" fontId="52" fillId="0" borderId="84" xfId="0" applyFont="1" applyBorder="1" applyAlignment="1" applyProtection="1">
      <alignment horizontal="left"/>
      <protection hidden="1"/>
    </xf>
    <xf numFmtId="0" fontId="55" fillId="0" borderId="86" xfId="0" applyFont="1" applyBorder="1" applyAlignment="1" applyProtection="1">
      <alignment horizontal="right"/>
      <protection hidden="1"/>
    </xf>
    <xf numFmtId="0" fontId="50" fillId="0" borderId="1" xfId="0" applyNumberFormat="1" applyFont="1" applyBorder="1" applyAlignment="1" applyProtection="1">
      <alignment horizontal="left"/>
      <protection hidden="1"/>
    </xf>
    <xf numFmtId="0" fontId="50" fillId="0" borderId="10" xfId="0" applyNumberFormat="1" applyFont="1" applyBorder="1" applyAlignment="1" applyProtection="1">
      <alignment horizontal="left"/>
      <protection hidden="1"/>
    </xf>
    <xf numFmtId="2" fontId="4" fillId="0" borderId="30" xfId="0" applyNumberFormat="1" applyFont="1" applyBorder="1" applyAlignment="1" applyProtection="1">
      <alignment horizontal="center"/>
      <protection locked="0"/>
    </xf>
    <xf numFmtId="2" fontId="4" fillId="0" borderId="30" xfId="1" applyNumberFormat="1" applyFont="1" applyBorder="1" applyAlignment="1" applyProtection="1">
      <alignment horizontal="center" vertical="center"/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0" fontId="4" fillId="0" borderId="30" xfId="0" applyFont="1" applyBorder="1" applyAlignment="1" applyProtection="1">
      <alignment horizontal="left" vertical="center"/>
      <protection locked="0"/>
    </xf>
    <xf numFmtId="0" fontId="4" fillId="0" borderId="31" xfId="0" applyFont="1" applyBorder="1" applyAlignment="1" applyProtection="1">
      <alignment horizontal="left" vertical="center"/>
      <protection locked="0"/>
    </xf>
    <xf numFmtId="14" fontId="4" fillId="0" borderId="30" xfId="0" applyNumberFormat="1" applyFont="1" applyBorder="1" applyAlignment="1" applyProtection="1">
      <alignment horizontal="center" vertical="center"/>
      <protection locked="0"/>
    </xf>
    <xf numFmtId="0" fontId="3" fillId="0" borderId="104" xfId="0" applyFont="1" applyBorder="1" applyAlignment="1" applyProtection="1">
      <alignment horizontal="center" vertical="center"/>
      <protection locked="0"/>
    </xf>
    <xf numFmtId="14" fontId="4" fillId="0" borderId="31" xfId="0" applyNumberFormat="1" applyFont="1" applyBorder="1" applyAlignment="1" applyProtection="1">
      <alignment horizontal="center" vertical="center"/>
      <protection locked="0"/>
    </xf>
    <xf numFmtId="2" fontId="4" fillId="0" borderId="31" xfId="0" applyNumberFormat="1" applyFont="1" applyBorder="1" applyAlignment="1" applyProtection="1">
      <alignment horizontal="center"/>
      <protection locked="0"/>
    </xf>
    <xf numFmtId="0" fontId="3" fillId="0" borderId="104" xfId="0" applyFont="1" applyBorder="1" applyAlignment="1" applyProtection="1">
      <alignment horizontal="left" vertical="center"/>
      <protection locked="0"/>
    </xf>
    <xf numFmtId="14" fontId="4" fillId="0" borderId="31" xfId="0" applyNumberFormat="1" applyFont="1" applyBorder="1" applyAlignment="1" applyProtection="1">
      <alignment horizontal="center" vertical="center"/>
    </xf>
    <xf numFmtId="164" fontId="4" fillId="0" borderId="30" xfId="1" applyNumberFormat="1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left" vertical="center"/>
      <protection locked="0"/>
    </xf>
    <xf numFmtId="14" fontId="35" fillId="0" borderId="30" xfId="0" applyNumberFormat="1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 wrapText="1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105" xfId="0" applyFont="1" applyBorder="1" applyAlignment="1" applyProtection="1">
      <alignment horizontal="left"/>
      <protection locked="0"/>
    </xf>
    <xf numFmtId="0" fontId="3" fillId="0" borderId="31" xfId="0" applyFont="1" applyBorder="1" applyAlignment="1" applyProtection="1">
      <alignment horizontal="left"/>
      <protection locked="0"/>
    </xf>
    <xf numFmtId="0" fontId="3" fillId="0" borderId="32" xfId="0" applyFont="1" applyBorder="1" applyAlignment="1" applyProtection="1">
      <alignment horizontal="left"/>
      <protection locked="0"/>
    </xf>
    <xf numFmtId="0" fontId="29" fillId="0" borderId="0" xfId="0" applyFont="1" applyAlignment="1" applyProtection="1">
      <alignment horizontal="center"/>
      <protection hidden="1"/>
    </xf>
    <xf numFmtId="0" fontId="72" fillId="0" borderId="0" xfId="0" applyFont="1" applyAlignment="1" applyProtection="1">
      <alignment horizontal="center"/>
      <protection hidden="1"/>
    </xf>
    <xf numFmtId="0" fontId="74" fillId="0" borderId="0" xfId="0" applyFont="1" applyAlignment="1" applyProtection="1">
      <alignment horizontal="center"/>
      <protection hidden="1"/>
    </xf>
    <xf numFmtId="0" fontId="73" fillId="0" borderId="0" xfId="0" applyFont="1" applyAlignment="1" applyProtection="1">
      <alignment horizontal="center"/>
      <protection hidden="1"/>
    </xf>
    <xf numFmtId="0" fontId="76" fillId="0" borderId="30" xfId="0" applyFont="1" applyBorder="1" applyAlignment="1" applyProtection="1">
      <alignment horizontal="left"/>
      <protection hidden="1"/>
    </xf>
    <xf numFmtId="0" fontId="29" fillId="0" borderId="0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29" fillId="0" borderId="53" xfId="0" applyFont="1" applyBorder="1" applyAlignment="1" applyProtection="1">
      <alignment horizontal="center" vertical="center"/>
      <protection hidden="1"/>
    </xf>
    <xf numFmtId="0" fontId="29" fillId="0" borderId="54" xfId="0" applyFont="1" applyBorder="1" applyAlignment="1" applyProtection="1">
      <alignment horizontal="center" vertical="center"/>
      <protection hidden="1"/>
    </xf>
    <xf numFmtId="0" fontId="29" fillId="0" borderId="58" xfId="0" applyFont="1" applyBorder="1" applyAlignment="1" applyProtection="1">
      <alignment horizontal="center" vertical="center"/>
      <protection hidden="1"/>
    </xf>
    <xf numFmtId="0" fontId="29" fillId="0" borderId="59" xfId="0" applyFont="1" applyBorder="1" applyAlignment="1" applyProtection="1">
      <alignment horizontal="center" vertical="center"/>
      <protection hidden="1"/>
    </xf>
    <xf numFmtId="0" fontId="30" fillId="0" borderId="19" xfId="0" applyFont="1" applyBorder="1" applyAlignment="1" applyProtection="1">
      <alignment horizontal="left" vertical="center"/>
      <protection hidden="1"/>
    </xf>
    <xf numFmtId="0" fontId="33" fillId="0" borderId="19" xfId="0" applyFont="1" applyBorder="1" applyAlignment="1" applyProtection="1">
      <alignment horizontal="right" vertical="center"/>
      <protection hidden="1"/>
    </xf>
    <xf numFmtId="0" fontId="30" fillId="0" borderId="31" xfId="0" applyFont="1" applyBorder="1" applyAlignment="1" applyProtection="1">
      <alignment horizontal="center" vertical="center"/>
      <protection hidden="1"/>
    </xf>
    <xf numFmtId="0" fontId="28" fillId="0" borderId="25" xfId="0" applyFont="1" applyBorder="1" applyAlignment="1" applyProtection="1">
      <alignment horizontal="center"/>
      <protection hidden="1"/>
    </xf>
    <xf numFmtId="0" fontId="28" fillId="0" borderId="32" xfId="0" applyFont="1" applyBorder="1" applyAlignment="1" applyProtection="1">
      <alignment horizontal="center"/>
      <protection hidden="1"/>
    </xf>
    <xf numFmtId="0" fontId="28" fillId="0" borderId="33" xfId="0" applyFont="1" applyBorder="1" applyAlignment="1" applyProtection="1">
      <alignment horizontal="center"/>
      <protection hidden="1"/>
    </xf>
    <xf numFmtId="0" fontId="30" fillId="0" borderId="28" xfId="0" applyFont="1" applyBorder="1" applyAlignment="1" applyProtection="1">
      <alignment horizontal="center" vertical="center"/>
      <protection hidden="1"/>
    </xf>
    <xf numFmtId="0" fontId="76" fillId="0" borderId="30" xfId="0" applyFont="1" applyBorder="1" applyAlignment="1" applyProtection="1">
      <alignment horizontal="center"/>
      <protection hidden="1"/>
    </xf>
    <xf numFmtId="0" fontId="29" fillId="0" borderId="28" xfId="0" applyFont="1" applyBorder="1" applyAlignment="1" applyProtection="1">
      <alignment horizontal="center" vertical="center"/>
      <protection hidden="1"/>
    </xf>
    <xf numFmtId="0" fontId="29" fillId="0" borderId="43" xfId="0" applyFont="1" applyBorder="1" applyAlignment="1" applyProtection="1">
      <alignment horizontal="center" vertical="center"/>
      <protection hidden="1"/>
    </xf>
    <xf numFmtId="0" fontId="31" fillId="0" borderId="44" xfId="0" applyFont="1" applyBorder="1" applyAlignment="1" applyProtection="1">
      <alignment horizontal="center"/>
      <protection hidden="1"/>
    </xf>
    <xf numFmtId="0" fontId="31" fillId="0" borderId="45" xfId="0" applyFont="1" applyBorder="1" applyAlignment="1" applyProtection="1">
      <alignment horizontal="center"/>
      <protection hidden="1"/>
    </xf>
    <xf numFmtId="0" fontId="32" fillId="0" borderId="7" xfId="0" applyFont="1" applyBorder="1" applyAlignment="1" applyProtection="1">
      <alignment horizontal="center"/>
      <protection hidden="1"/>
    </xf>
    <xf numFmtId="0" fontId="32" fillId="0" borderId="9" xfId="0" applyFont="1" applyBorder="1" applyAlignment="1" applyProtection="1">
      <alignment horizontal="center"/>
      <protection hidden="1"/>
    </xf>
    <xf numFmtId="0" fontId="32" fillId="0" borderId="11" xfId="0" applyFont="1" applyBorder="1" applyAlignment="1" applyProtection="1">
      <alignment horizontal="center"/>
      <protection hidden="1"/>
    </xf>
    <xf numFmtId="0" fontId="29" fillId="0" borderId="49" xfId="0" applyFont="1" applyBorder="1" applyAlignment="1" applyProtection="1">
      <alignment horizontal="center" vertical="center"/>
      <protection hidden="1"/>
    </xf>
    <xf numFmtId="0" fontId="29" fillId="0" borderId="50" xfId="0" applyFont="1" applyBorder="1" applyAlignment="1" applyProtection="1">
      <alignment horizontal="center" vertical="center"/>
      <protection hidden="1"/>
    </xf>
    <xf numFmtId="0" fontId="30" fillId="0" borderId="101" xfId="0" applyNumberFormat="1" applyFont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0" fillId="0" borderId="0" xfId="0" applyFont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/>
      <protection hidden="1"/>
    </xf>
    <xf numFmtId="0" fontId="23" fillId="0" borderId="0" xfId="0" applyFont="1" applyAlignment="1" applyProtection="1">
      <alignment horizontal="left"/>
      <protection hidden="1"/>
    </xf>
    <xf numFmtId="0" fontId="23" fillId="0" borderId="0" xfId="0" applyFont="1" applyAlignment="1" applyProtection="1">
      <alignment horizontal="center" vertical="top"/>
      <protection hidden="1"/>
    </xf>
    <xf numFmtId="0" fontId="68" fillId="0" borderId="0" xfId="0" applyFont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82" fillId="0" borderId="0" xfId="0" applyFont="1" applyAlignment="1" applyProtection="1">
      <alignment horizontal="left"/>
      <protection hidden="1"/>
    </xf>
    <xf numFmtId="0" fontId="83" fillId="0" borderId="25" xfId="0" applyNumberFormat="1" applyFont="1" applyBorder="1" applyAlignment="1" applyProtection="1">
      <alignment horizontal="center" vertical="center"/>
      <protection hidden="1"/>
    </xf>
    <xf numFmtId="0" fontId="83" fillId="0" borderId="32" xfId="0" applyNumberFormat="1" applyFont="1" applyBorder="1" applyAlignment="1" applyProtection="1">
      <alignment horizontal="center" vertical="center"/>
      <protection hidden="1"/>
    </xf>
    <xf numFmtId="0" fontId="83" fillId="0" borderId="33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0" fillId="0" borderId="110" xfId="0" applyBorder="1"/>
    <xf numFmtId="0" fontId="0" fillId="0" borderId="64" xfId="0" applyBorder="1"/>
    <xf numFmtId="0" fontId="0" fillId="0" borderId="111" xfId="0" applyBorder="1"/>
    <xf numFmtId="0" fontId="0" fillId="0" borderId="112" xfId="0" applyBorder="1"/>
    <xf numFmtId="0" fontId="0" fillId="0" borderId="113" xfId="0" applyBorder="1"/>
    <xf numFmtId="0" fontId="0" fillId="0" borderId="114" xfId="0" applyBorder="1"/>
    <xf numFmtId="0" fontId="0" fillId="0" borderId="72" xfId="0" applyBorder="1"/>
    <xf numFmtId="0" fontId="0" fillId="0" borderId="115" xfId="0" applyBorder="1"/>
    <xf numFmtId="0" fontId="0" fillId="0" borderId="116" xfId="0" applyBorder="1"/>
    <xf numFmtId="0" fontId="0" fillId="0" borderId="117" xfId="0" applyBorder="1"/>
    <xf numFmtId="0" fontId="0" fillId="0" borderId="118" xfId="0" applyBorder="1"/>
    <xf numFmtId="0" fontId="85" fillId="0" borderId="0" xfId="0" applyFont="1"/>
    <xf numFmtId="0" fontId="7" fillId="0" borderId="64" xfId="0" applyFont="1" applyFill="1" applyBorder="1" applyAlignment="1" applyProtection="1">
      <alignment horizontal="left" vertical="center"/>
      <protection locked="0"/>
    </xf>
    <xf numFmtId="0" fontId="7" fillId="27" borderId="64" xfId="0" applyFont="1" applyFill="1" applyBorder="1" applyAlignment="1" applyProtection="1">
      <alignment horizontal="left" vertical="center" wrapText="1"/>
      <protection locked="0"/>
    </xf>
    <xf numFmtId="14" fontId="7" fillId="0" borderId="64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7" fillId="0" borderId="64" xfId="0" applyFont="1" applyFill="1" applyBorder="1" applyAlignment="1" applyProtection="1">
      <alignment horizontal="left" vertical="center" wrapText="1"/>
      <protection locked="0"/>
    </xf>
    <xf numFmtId="0" fontId="5" fillId="27" borderId="72" xfId="0" applyFont="1" applyFill="1" applyBorder="1" applyAlignment="1" applyProtection="1">
      <alignment horizontal="left" vertical="center"/>
      <protection locked="0"/>
    </xf>
    <xf numFmtId="0" fontId="38" fillId="27" borderId="0" xfId="0" applyFont="1" applyFill="1" applyBorder="1" applyAlignment="1" applyProtection="1">
      <alignment horizontal="left" vertical="center"/>
      <protection hidden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60</xdr:row>
      <xdr:rowOff>66675</xdr:rowOff>
    </xdr:from>
    <xdr:to>
      <xdr:col>0</xdr:col>
      <xdr:colOff>200025</xdr:colOff>
      <xdr:row>60</xdr:row>
      <xdr:rowOff>171450</xdr:rowOff>
    </xdr:to>
    <xdr:sp macro="" textlink="">
      <xdr:nvSpPr>
        <xdr:cNvPr id="3" name="Rectangle 2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61</xdr:row>
      <xdr:rowOff>66675</xdr:rowOff>
    </xdr:from>
    <xdr:to>
      <xdr:col>0</xdr:col>
      <xdr:colOff>200025</xdr:colOff>
      <xdr:row>61</xdr:row>
      <xdr:rowOff>171450</xdr:rowOff>
    </xdr:to>
    <xdr:sp macro="" textlink="">
      <xdr:nvSpPr>
        <xdr:cNvPr id="4" name="Rectangle 3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62</xdr:row>
      <xdr:rowOff>66675</xdr:rowOff>
    </xdr:from>
    <xdr:to>
      <xdr:col>0</xdr:col>
      <xdr:colOff>200025</xdr:colOff>
      <xdr:row>62</xdr:row>
      <xdr:rowOff>171450</xdr:rowOff>
    </xdr:to>
    <xdr:sp macro="" textlink="">
      <xdr:nvSpPr>
        <xdr:cNvPr id="5" name="Rectangle 4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63</xdr:row>
      <xdr:rowOff>66675</xdr:rowOff>
    </xdr:from>
    <xdr:to>
      <xdr:col>0</xdr:col>
      <xdr:colOff>200025</xdr:colOff>
      <xdr:row>63</xdr:row>
      <xdr:rowOff>171450</xdr:rowOff>
    </xdr:to>
    <xdr:sp macro="" textlink="">
      <xdr:nvSpPr>
        <xdr:cNvPr id="6" name="Rectangle 5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65</xdr:row>
      <xdr:rowOff>66675</xdr:rowOff>
    </xdr:from>
    <xdr:to>
      <xdr:col>0</xdr:col>
      <xdr:colOff>200025</xdr:colOff>
      <xdr:row>65</xdr:row>
      <xdr:rowOff>171450</xdr:rowOff>
    </xdr:to>
    <xdr:sp macro="" textlink="">
      <xdr:nvSpPr>
        <xdr:cNvPr id="7" name="Rectangle 6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61</xdr:row>
      <xdr:rowOff>66675</xdr:rowOff>
    </xdr:from>
    <xdr:to>
      <xdr:col>0</xdr:col>
      <xdr:colOff>200025</xdr:colOff>
      <xdr:row>61</xdr:row>
      <xdr:rowOff>171450</xdr:rowOff>
    </xdr:to>
    <xdr:sp macro="" textlink="">
      <xdr:nvSpPr>
        <xdr:cNvPr id="8" name="Rectangle 7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62</xdr:row>
      <xdr:rowOff>66675</xdr:rowOff>
    </xdr:from>
    <xdr:to>
      <xdr:col>0</xdr:col>
      <xdr:colOff>200025</xdr:colOff>
      <xdr:row>62</xdr:row>
      <xdr:rowOff>171450</xdr:rowOff>
    </xdr:to>
    <xdr:sp macro="" textlink="">
      <xdr:nvSpPr>
        <xdr:cNvPr id="9" name="Rectangle 8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63</xdr:row>
      <xdr:rowOff>66675</xdr:rowOff>
    </xdr:from>
    <xdr:to>
      <xdr:col>0</xdr:col>
      <xdr:colOff>200025</xdr:colOff>
      <xdr:row>63</xdr:row>
      <xdr:rowOff>171450</xdr:rowOff>
    </xdr:to>
    <xdr:sp macro="" textlink="">
      <xdr:nvSpPr>
        <xdr:cNvPr id="10" name="Rectangle 9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65</xdr:row>
      <xdr:rowOff>66675</xdr:rowOff>
    </xdr:from>
    <xdr:to>
      <xdr:col>0</xdr:col>
      <xdr:colOff>200025</xdr:colOff>
      <xdr:row>65</xdr:row>
      <xdr:rowOff>171450</xdr:rowOff>
    </xdr:to>
    <xdr:sp macro="" textlink="">
      <xdr:nvSpPr>
        <xdr:cNvPr id="11" name="Rectangle 10"/>
        <xdr:cNvSpPr/>
      </xdr:nvSpPr>
      <xdr:spPr>
        <a:xfrm>
          <a:off x="38100" y="15354300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70</xdr:row>
      <xdr:rowOff>66675</xdr:rowOff>
    </xdr:from>
    <xdr:to>
      <xdr:col>0</xdr:col>
      <xdr:colOff>200025</xdr:colOff>
      <xdr:row>70</xdr:row>
      <xdr:rowOff>171450</xdr:rowOff>
    </xdr:to>
    <xdr:sp macro="" textlink="">
      <xdr:nvSpPr>
        <xdr:cNvPr id="12" name="Rectangle 11"/>
        <xdr:cNvSpPr/>
      </xdr:nvSpPr>
      <xdr:spPr>
        <a:xfrm>
          <a:off x="38100" y="15573375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38100</xdr:colOff>
      <xdr:row>70</xdr:row>
      <xdr:rowOff>66675</xdr:rowOff>
    </xdr:from>
    <xdr:to>
      <xdr:col>0</xdr:col>
      <xdr:colOff>200025</xdr:colOff>
      <xdr:row>70</xdr:row>
      <xdr:rowOff>171450</xdr:rowOff>
    </xdr:to>
    <xdr:sp macro="" textlink="">
      <xdr:nvSpPr>
        <xdr:cNvPr id="13" name="Rectangle 12"/>
        <xdr:cNvSpPr/>
      </xdr:nvSpPr>
      <xdr:spPr>
        <a:xfrm>
          <a:off x="38100" y="15573375"/>
          <a:ext cx="16192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142875</xdr:colOff>
      <xdr:row>166</xdr:row>
      <xdr:rowOff>47625</xdr:rowOff>
    </xdr:from>
    <xdr:to>
      <xdr:col>5</xdr:col>
      <xdr:colOff>352425</xdr:colOff>
      <xdr:row>166</xdr:row>
      <xdr:rowOff>209550</xdr:rowOff>
    </xdr:to>
    <xdr:sp macro="" textlink="">
      <xdr:nvSpPr>
        <xdr:cNvPr id="22" name="Rectangle 18"/>
        <xdr:cNvSpPr>
          <a:spLocks noChangeArrowheads="1"/>
        </xdr:cNvSpPr>
      </xdr:nvSpPr>
      <xdr:spPr bwMode="auto">
        <a:xfrm>
          <a:off x="4171950" y="37585650"/>
          <a:ext cx="209550" cy="161925"/>
        </a:xfrm>
        <a:prstGeom prst="rect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76201</xdr:colOff>
      <xdr:row>169</xdr:row>
      <xdr:rowOff>28575</xdr:rowOff>
    </xdr:from>
    <xdr:to>
      <xdr:col>0</xdr:col>
      <xdr:colOff>304801</xdr:colOff>
      <xdr:row>169</xdr:row>
      <xdr:rowOff>180975</xdr:rowOff>
    </xdr:to>
    <xdr:sp macro="" textlink="">
      <xdr:nvSpPr>
        <xdr:cNvPr id="26" name="Rectangle 25"/>
        <xdr:cNvSpPr/>
      </xdr:nvSpPr>
      <xdr:spPr>
        <a:xfrm>
          <a:off x="76201" y="37785675"/>
          <a:ext cx="228600" cy="152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0" cap="none" spc="0">
            <a:ln w="18415" cmpd="sng">
              <a:solidFill>
                <a:schemeClr val="bg1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9525</xdr:colOff>
      <xdr:row>166</xdr:row>
      <xdr:rowOff>47625</xdr:rowOff>
    </xdr:from>
    <xdr:to>
      <xdr:col>7</xdr:col>
      <xdr:colOff>219075</xdr:colOff>
      <xdr:row>166</xdr:row>
      <xdr:rowOff>209550</xdr:rowOff>
    </xdr:to>
    <xdr:sp macro="" textlink="">
      <xdr:nvSpPr>
        <xdr:cNvPr id="28" name="Rectangle 18"/>
        <xdr:cNvSpPr>
          <a:spLocks noChangeArrowheads="1"/>
        </xdr:cNvSpPr>
      </xdr:nvSpPr>
      <xdr:spPr bwMode="auto">
        <a:xfrm>
          <a:off x="5467350" y="37585650"/>
          <a:ext cx="209550" cy="161925"/>
        </a:xfrm>
        <a:prstGeom prst="rect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168</xdr:row>
      <xdr:rowOff>38100</xdr:rowOff>
    </xdr:from>
    <xdr:to>
      <xdr:col>0</xdr:col>
      <xdr:colOff>295275</xdr:colOff>
      <xdr:row>168</xdr:row>
      <xdr:rowOff>190500</xdr:rowOff>
    </xdr:to>
    <xdr:sp macro="" textlink="">
      <xdr:nvSpPr>
        <xdr:cNvPr id="29" name="Rectangle 28"/>
        <xdr:cNvSpPr/>
      </xdr:nvSpPr>
      <xdr:spPr>
        <a:xfrm>
          <a:off x="66675" y="37538025"/>
          <a:ext cx="228600" cy="152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0" cap="none" spc="0">
            <a:ln w="18415" cmpd="sng">
              <a:solidFill>
                <a:schemeClr val="bg1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S%20FOROM%20EXCEL/BASE%20DE%20DONNE/NO%20TOUCH%20V2/OUV%20PACK%20SALARIA%20PUB1%20PARAME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S%20FOROM%20EXCEL/BASE%20DE%20DONNE/NO%20TOUCH%20V2/OUV%20PACK%20SALARIA%20PRIVE%20B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SPECIMEN "/>
      <sheetName val="SOLDE"/>
      <sheetName val="CHECK L"/>
      <sheetName val="ENGAGEMENT"/>
      <sheetName val="VP MM"/>
      <sheetName val="CONDI PS"/>
      <sheetName val="OUV PACK SALARIA PUB1 PARAMETRE"/>
    </sheetNames>
    <sheetDataSet>
      <sheetData sheetId="0">
        <row r="4">
          <cell r="D4">
            <v>7</v>
          </cell>
        </row>
        <row r="5">
          <cell r="D5">
            <v>8</v>
          </cell>
        </row>
        <row r="26">
          <cell r="E26" t="str">
            <v>FORMULE COMPTE EPARGNE</v>
          </cell>
        </row>
        <row r="27">
          <cell r="E27" t="str">
            <v>01235000017</v>
          </cell>
        </row>
        <row r="28">
          <cell r="E28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SPECIMEN "/>
      <sheetName val="CHECK L"/>
      <sheetName val="ENGAGEMENT"/>
      <sheetName val="VP"/>
      <sheetName val="DMDE SESAME"/>
      <sheetName val="FR EN COURS"/>
    </sheetNames>
    <sheetDataSet>
      <sheetData sheetId="0">
        <row r="4">
          <cell r="D4">
            <v>7</v>
          </cell>
        </row>
        <row r="62">
          <cell r="F62">
            <v>1001</v>
          </cell>
        </row>
      </sheetData>
      <sheetData sheetId="1"/>
      <sheetData sheetId="2">
        <row r="8">
          <cell r="C8" t="str">
            <v xml:space="preserve">ZOMA </v>
          </cell>
        </row>
        <row r="9">
          <cell r="C9" t="str">
            <v>BENOIT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/>
  </sheetPr>
  <dimension ref="A1:CG214"/>
  <sheetViews>
    <sheetView tabSelected="1" workbookViewId="0">
      <selection activeCell="E9" sqref="E9"/>
    </sheetView>
  </sheetViews>
  <sheetFormatPr baseColWidth="10" defaultRowHeight="15"/>
  <cols>
    <col min="1" max="1" width="35.7109375" customWidth="1"/>
    <col min="2" max="2" width="38.42578125" style="1" customWidth="1"/>
    <col min="4" max="4" width="11.42578125" style="243"/>
    <col min="5" max="5" width="31.28515625" style="243" customWidth="1"/>
    <col min="6" max="6" width="39" style="243" customWidth="1"/>
    <col min="7" max="7" width="11.42578125" style="243"/>
    <col min="8" max="8" width="22.7109375" style="243" customWidth="1"/>
    <col min="9" max="16" width="11.42578125" style="243"/>
  </cols>
  <sheetData>
    <row r="1" spans="1:85" ht="33.75">
      <c r="A1" s="394" t="s">
        <v>147</v>
      </c>
      <c r="B1" s="394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</row>
    <row r="2" spans="1:85" ht="15.75" thickBot="1"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</row>
    <row r="3" spans="1:85" ht="21" thickTop="1" thickBot="1">
      <c r="A3" s="2" t="s">
        <v>31</v>
      </c>
      <c r="B3" s="3" t="s">
        <v>120</v>
      </c>
      <c r="C3" s="4" t="s">
        <v>97</v>
      </c>
      <c r="D3" s="92"/>
      <c r="E3" s="354"/>
      <c r="F3" s="355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</row>
    <row r="4" spans="1:85" ht="20.25" thickTop="1">
      <c r="A4" s="13" t="s">
        <v>248</v>
      </c>
      <c r="B4" s="28" t="s">
        <v>365</v>
      </c>
      <c r="C4" s="14" t="s">
        <v>249</v>
      </c>
      <c r="D4" s="307">
        <f>SEARCH(" ",$B$4,(SEARCH(" ",$B$4,1)))</f>
        <v>3</v>
      </c>
      <c r="E4" s="354"/>
      <c r="F4" s="355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</row>
    <row r="5" spans="1:85" ht="25.5" customHeight="1">
      <c r="A5" s="11" t="s">
        <v>30</v>
      </c>
      <c r="B5" s="669" t="s">
        <v>384</v>
      </c>
      <c r="C5" s="12" t="s">
        <v>250</v>
      </c>
      <c r="D5" s="307">
        <f>SEARCH(" ",$B$5,(SEARCH(" ",$B$5,1)))</f>
        <v>6</v>
      </c>
      <c r="E5" s="356"/>
      <c r="F5" s="357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</row>
    <row r="6" spans="1:85" ht="17.25">
      <c r="A6" s="6" t="s">
        <v>2</v>
      </c>
      <c r="B6" s="15" t="s">
        <v>385</v>
      </c>
      <c r="C6" s="7" t="s">
        <v>251</v>
      </c>
      <c r="D6" s="92"/>
      <c r="E6" s="356"/>
      <c r="F6" s="358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</row>
    <row r="7" spans="1:85" ht="17.25">
      <c r="A7" s="8" t="s">
        <v>3</v>
      </c>
      <c r="B7" s="16" t="s">
        <v>386</v>
      </c>
      <c r="C7" s="9" t="s">
        <v>252</v>
      </c>
      <c r="D7" s="308" t="s">
        <v>49</v>
      </c>
      <c r="E7" s="356"/>
      <c r="F7" s="359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</row>
    <row r="8" spans="1:85" ht="17.25">
      <c r="A8" s="8" t="s">
        <v>1</v>
      </c>
      <c r="B8" s="664" t="s">
        <v>377</v>
      </c>
      <c r="C8" s="12" t="s">
        <v>253</v>
      </c>
      <c r="D8" s="110" t="s">
        <v>49</v>
      </c>
      <c r="E8" s="360"/>
      <c r="F8" s="358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</row>
    <row r="9" spans="1:85" ht="17.25">
      <c r="A9" s="8" t="s">
        <v>222</v>
      </c>
      <c r="B9" s="664" t="s">
        <v>229</v>
      </c>
      <c r="C9" s="7" t="s">
        <v>254</v>
      </c>
      <c r="D9" s="92"/>
      <c r="E9" s="360"/>
      <c r="F9" s="358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</row>
    <row r="10" spans="1:85" ht="17.25">
      <c r="A10" s="8" t="s">
        <v>230</v>
      </c>
      <c r="B10" s="664"/>
      <c r="C10" s="9" t="s">
        <v>255</v>
      </c>
      <c r="D10" s="238" t="s">
        <v>49</v>
      </c>
      <c r="E10" s="361"/>
      <c r="F10" s="358"/>
      <c r="G10" s="124"/>
      <c r="H10" s="124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</row>
    <row r="11" spans="1:85" ht="17.25">
      <c r="A11" s="8" t="s">
        <v>32</v>
      </c>
      <c r="B11" s="666"/>
      <c r="C11" s="12" t="s">
        <v>256</v>
      </c>
      <c r="D11" s="92"/>
      <c r="E11" s="356"/>
      <c r="F11" s="358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</row>
    <row r="12" spans="1:85" ht="17.25">
      <c r="A12" s="8" t="s">
        <v>33</v>
      </c>
      <c r="B12" s="667"/>
      <c r="C12" s="7" t="s">
        <v>257</v>
      </c>
      <c r="D12" s="92"/>
      <c r="E12" s="356"/>
      <c r="F12" s="358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</row>
    <row r="13" spans="1:85" ht="17.25">
      <c r="A13" s="8" t="s">
        <v>34</v>
      </c>
      <c r="B13" s="666"/>
      <c r="C13" s="9" t="s">
        <v>258</v>
      </c>
      <c r="D13" s="92"/>
      <c r="E13" s="670" t="s">
        <v>387</v>
      </c>
      <c r="F13" s="358"/>
      <c r="G13" s="238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</row>
    <row r="14" spans="1:85" ht="17.25">
      <c r="A14" s="8" t="s">
        <v>4</v>
      </c>
      <c r="B14" s="668"/>
      <c r="C14" s="12" t="s">
        <v>259</v>
      </c>
      <c r="D14" s="92"/>
      <c r="E14" s="356"/>
      <c r="F14" s="663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</row>
    <row r="15" spans="1:85" ht="17.25">
      <c r="A15" s="8" t="s">
        <v>296</v>
      </c>
      <c r="B15" s="668"/>
      <c r="C15" s="7" t="s">
        <v>260</v>
      </c>
      <c r="D15" s="92"/>
      <c r="E15" s="356"/>
      <c r="F15" s="36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</row>
    <row r="16" spans="1:85" ht="17.25">
      <c r="A16" s="8" t="s">
        <v>7</v>
      </c>
      <c r="B16" s="16"/>
      <c r="C16" s="9" t="s">
        <v>261</v>
      </c>
      <c r="D16" s="92"/>
      <c r="E16" s="363"/>
      <c r="F16" s="358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</row>
    <row r="17" spans="1:85" ht="17.25">
      <c r="A17" s="8" t="s">
        <v>71</v>
      </c>
      <c r="B17" s="665">
        <v>98976763</v>
      </c>
      <c r="C17" s="12" t="s">
        <v>262</v>
      </c>
      <c r="D17" s="92"/>
      <c r="E17" s="356"/>
      <c r="F17" s="358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</row>
    <row r="18" spans="1:85" ht="17.25">
      <c r="A18" s="8" t="s">
        <v>10</v>
      </c>
      <c r="B18" s="664"/>
      <c r="C18" s="7" t="s">
        <v>263</v>
      </c>
      <c r="D18" s="92"/>
      <c r="E18" s="189"/>
      <c r="F18" s="189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</row>
    <row r="19" spans="1:85" ht="17.25">
      <c r="A19" s="8" t="s">
        <v>35</v>
      </c>
      <c r="B19" s="664"/>
      <c r="C19" s="9" t="s">
        <v>264</v>
      </c>
      <c r="D19" s="92"/>
      <c r="E19" s="364"/>
      <c r="F19" s="364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</row>
    <row r="20" spans="1:85" ht="17.25">
      <c r="A20" s="8" t="s">
        <v>36</v>
      </c>
      <c r="B20" s="16"/>
      <c r="C20" s="12" t="s">
        <v>265</v>
      </c>
      <c r="D20" s="92"/>
      <c r="E20" s="365"/>
      <c r="F20" s="366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</row>
    <row r="21" spans="1:85" ht="17.25">
      <c r="A21" s="8" t="s">
        <v>37</v>
      </c>
      <c r="B21" s="18"/>
      <c r="C21" s="7" t="s">
        <v>266</v>
      </c>
      <c r="D21" s="92"/>
      <c r="E21" s="365"/>
      <c r="F21" s="366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</row>
    <row r="22" spans="1:85" ht="17.25">
      <c r="A22" s="8" t="s">
        <v>38</v>
      </c>
      <c r="B22" s="16"/>
      <c r="C22" s="9" t="s">
        <v>267</v>
      </c>
      <c r="D22" s="92"/>
      <c r="E22" s="189"/>
      <c r="F22" s="189"/>
      <c r="G22" s="92"/>
      <c r="H22" s="309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</row>
    <row r="23" spans="1:85" ht="17.25">
      <c r="A23" s="8" t="s">
        <v>39</v>
      </c>
      <c r="B23" s="25"/>
      <c r="C23" s="12" t="s">
        <v>268</v>
      </c>
      <c r="D23" s="92"/>
      <c r="E23" s="367"/>
      <c r="F23" s="189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</row>
    <row r="24" spans="1:85" ht="17.25">
      <c r="A24" s="8" t="s">
        <v>40</v>
      </c>
      <c r="B24" s="16"/>
      <c r="C24" s="7" t="s">
        <v>269</v>
      </c>
      <c r="D24" s="92"/>
      <c r="E24" s="368"/>
      <c r="F24" s="189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</row>
    <row r="25" spans="1:85" ht="17.25">
      <c r="A25" s="8" t="s">
        <v>41</v>
      </c>
      <c r="B25" s="16"/>
      <c r="C25" s="9" t="s">
        <v>270</v>
      </c>
      <c r="D25" s="92"/>
      <c r="E25" s="368"/>
      <c r="F25" s="369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</row>
    <row r="26" spans="1:85" ht="17.25">
      <c r="A26" s="8" t="s">
        <v>235</v>
      </c>
      <c r="B26" s="16"/>
      <c r="C26" s="12" t="s">
        <v>271</v>
      </c>
      <c r="D26" s="92"/>
      <c r="E26" s="368"/>
      <c r="F26" s="369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</row>
    <row r="27" spans="1:85" ht="17.25">
      <c r="A27" s="8" t="s">
        <v>42</v>
      </c>
      <c r="B27" s="16"/>
      <c r="C27" s="7" t="s">
        <v>272</v>
      </c>
      <c r="D27" s="92"/>
      <c r="E27" s="370"/>
      <c r="F27" s="370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</row>
    <row r="28" spans="1:85" ht="17.25">
      <c r="A28" s="8" t="s">
        <v>43</v>
      </c>
      <c r="B28" s="16"/>
      <c r="C28" s="9" t="s">
        <v>273</v>
      </c>
      <c r="D28" s="92"/>
      <c r="E28" s="189"/>
      <c r="F28" s="189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</row>
    <row r="29" spans="1:85" ht="17.25">
      <c r="A29" s="8" t="s">
        <v>44</v>
      </c>
      <c r="B29" s="19"/>
      <c r="C29" s="12" t="s">
        <v>274</v>
      </c>
      <c r="D29" s="92"/>
      <c r="E29" s="389"/>
      <c r="F29" s="389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</row>
    <row r="30" spans="1:85" ht="17.25">
      <c r="A30" s="8" t="s">
        <v>45</v>
      </c>
      <c r="B30" s="16"/>
      <c r="C30" s="7" t="s">
        <v>275</v>
      </c>
      <c r="D30" s="92"/>
      <c r="E30" s="189"/>
      <c r="F30" s="189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</row>
    <row r="31" spans="1:85" ht="17.25">
      <c r="A31" s="8" t="s">
        <v>46</v>
      </c>
      <c r="B31" s="16"/>
      <c r="C31" s="9" t="s">
        <v>276</v>
      </c>
      <c r="D31" s="92"/>
      <c r="E31" s="371"/>
      <c r="F31" s="189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</row>
    <row r="32" spans="1:85" ht="17.25">
      <c r="A32" s="8" t="s">
        <v>47</v>
      </c>
      <c r="B32" s="27"/>
      <c r="C32" s="12" t="s">
        <v>277</v>
      </c>
      <c r="D32" s="92"/>
      <c r="E32" s="189"/>
      <c r="F32" s="189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</row>
    <row r="33" spans="1:85" ht="17.25">
      <c r="A33" s="8" t="s">
        <v>48</v>
      </c>
      <c r="B33" s="27"/>
      <c r="C33" s="7" t="s">
        <v>278</v>
      </c>
      <c r="D33" s="92"/>
      <c r="E33" s="189"/>
      <c r="F33" s="189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</row>
    <row r="34" spans="1:85" ht="17.25">
      <c r="A34" s="8" t="s">
        <v>70</v>
      </c>
      <c r="B34" s="16"/>
      <c r="C34" s="9" t="s">
        <v>279</v>
      </c>
      <c r="D34" s="92"/>
      <c r="E34" s="189"/>
      <c r="F34" s="189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</row>
    <row r="35" spans="1:85" ht="17.25">
      <c r="A35" s="8" t="s">
        <v>232</v>
      </c>
      <c r="B35" s="17"/>
      <c r="C35" s="12" t="s">
        <v>280</v>
      </c>
      <c r="D35" s="92"/>
      <c r="E35" s="390"/>
      <c r="F35" s="390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</row>
    <row r="36" spans="1:85" ht="17.25">
      <c r="A36" s="8" t="s">
        <v>72</v>
      </c>
      <c r="B36" s="16"/>
      <c r="C36" s="7" t="s">
        <v>281</v>
      </c>
      <c r="D36" s="92"/>
      <c r="E36" s="189"/>
      <c r="F36" s="189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</row>
    <row r="37" spans="1:85" ht="17.25">
      <c r="A37" s="8" t="s">
        <v>73</v>
      </c>
      <c r="B37" s="16"/>
      <c r="C37" s="9" t="s">
        <v>282</v>
      </c>
      <c r="D37" s="92"/>
      <c r="E37" s="189"/>
      <c r="F37" s="189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</row>
    <row r="38" spans="1:85" ht="17.25">
      <c r="A38" s="8" t="s">
        <v>74</v>
      </c>
      <c r="B38" s="16"/>
      <c r="C38" s="12" t="s">
        <v>283</v>
      </c>
      <c r="D38" s="92"/>
      <c r="E38" s="189"/>
      <c r="F38" s="189"/>
      <c r="G38" s="92" t="s">
        <v>49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</row>
    <row r="39" spans="1:85" ht="17.25">
      <c r="A39" s="8" t="s">
        <v>75</v>
      </c>
      <c r="B39" s="16"/>
      <c r="C39" s="7" t="s">
        <v>284</v>
      </c>
      <c r="D39" s="92"/>
      <c r="E39" s="189"/>
      <c r="F39" s="189"/>
      <c r="G39" s="92" t="s">
        <v>49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</row>
    <row r="40" spans="1:85" ht="17.25">
      <c r="A40" s="8" t="s">
        <v>168</v>
      </c>
      <c r="B40" s="16"/>
      <c r="C40" s="9" t="s">
        <v>285</v>
      </c>
      <c r="D40" s="92"/>
      <c r="E40" s="189"/>
      <c r="F40" s="189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</row>
    <row r="41" spans="1:85" ht="17.25">
      <c r="A41" s="8" t="s">
        <v>314</v>
      </c>
      <c r="B41" s="16"/>
      <c r="C41" s="12" t="s">
        <v>286</v>
      </c>
      <c r="D41" s="92"/>
      <c r="E41" s="189"/>
      <c r="F41" s="189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/>
      <c r="CB41" s="92"/>
      <c r="CC41" s="92"/>
      <c r="CD41" s="92"/>
      <c r="CE41" s="92"/>
      <c r="CF41" s="92"/>
      <c r="CG41" s="92"/>
    </row>
    <row r="42" spans="1:85" ht="17.25">
      <c r="A42" s="8" t="s">
        <v>152</v>
      </c>
      <c r="B42" s="20" t="s">
        <v>378</v>
      </c>
      <c r="C42" s="7" t="s">
        <v>287</v>
      </c>
      <c r="D42" s="92"/>
      <c r="E42" s="311"/>
      <c r="F42" s="190"/>
      <c r="G42" s="92" t="s">
        <v>49</v>
      </c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</row>
    <row r="43" spans="1:85" ht="17.25">
      <c r="A43" s="8" t="s">
        <v>143</v>
      </c>
      <c r="B43" s="349">
        <f>IF(ZOMKA="",ANTOINE,ZOMKA)</f>
        <v>0</v>
      </c>
      <c r="C43" s="9" t="s">
        <v>288</v>
      </c>
      <c r="D43" s="92"/>
      <c r="E43" s="189"/>
      <c r="F43" s="37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</row>
    <row r="44" spans="1:85" ht="17.25">
      <c r="A44" s="8" t="s">
        <v>98</v>
      </c>
      <c r="B44" s="26"/>
      <c r="C44" s="12" t="s">
        <v>289</v>
      </c>
      <c r="D44" s="92"/>
      <c r="E44" s="189"/>
      <c r="F44" s="189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</row>
    <row r="45" spans="1:85" ht="17.25">
      <c r="A45" s="8" t="s">
        <v>124</v>
      </c>
      <c r="B45" s="21"/>
      <c r="C45" s="7" t="s">
        <v>290</v>
      </c>
      <c r="D45" s="92"/>
      <c r="E45" s="189"/>
      <c r="F45" s="189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2"/>
    </row>
    <row r="46" spans="1:85" ht="17.25">
      <c r="A46" s="8" t="s">
        <v>125</v>
      </c>
      <c r="B46" s="350"/>
      <c r="C46" s="9" t="s">
        <v>291</v>
      </c>
      <c r="D46" s="92"/>
      <c r="E46" s="189"/>
      <c r="F46" s="189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92"/>
      <c r="CG46" s="92"/>
    </row>
    <row r="47" spans="1:85" ht="17.25">
      <c r="A47" s="8" t="s">
        <v>165</v>
      </c>
      <c r="B47" s="27">
        <v>30000</v>
      </c>
      <c r="C47" s="12" t="s">
        <v>292</v>
      </c>
      <c r="D47" s="92"/>
      <c r="E47" s="189"/>
      <c r="F47" s="189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92"/>
      <c r="CC47" s="92"/>
      <c r="CD47" s="92"/>
      <c r="CE47" s="92"/>
      <c r="CF47" s="92"/>
      <c r="CG47" s="92"/>
    </row>
    <row r="48" spans="1:85" ht="17.25">
      <c r="A48" s="8" t="s">
        <v>166</v>
      </c>
      <c r="B48" s="22">
        <v>40741</v>
      </c>
      <c r="C48" s="7" t="s">
        <v>293</v>
      </c>
      <c r="D48" s="92"/>
      <c r="E48" s="189"/>
      <c r="F48" s="189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</row>
    <row r="49" spans="1:85" ht="17.25">
      <c r="A49" s="8" t="s">
        <v>169</v>
      </c>
      <c r="B49" s="23">
        <v>50</v>
      </c>
      <c r="C49" s="9" t="s">
        <v>313</v>
      </c>
      <c r="D49" s="92"/>
      <c r="E49" s="189"/>
      <c r="F49" s="189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92"/>
      <c r="CC49" s="92"/>
      <c r="CD49" s="92"/>
      <c r="CE49" s="92"/>
      <c r="CF49" s="92"/>
      <c r="CG49" s="92"/>
    </row>
    <row r="50" spans="1:85" ht="18" thickBot="1">
      <c r="A50" s="10" t="s">
        <v>231</v>
      </c>
      <c r="B50" s="24"/>
      <c r="C50" s="12" t="s">
        <v>375</v>
      </c>
      <c r="D50" s="92"/>
      <c r="E50" s="189"/>
      <c r="F50" s="189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92"/>
      <c r="BN50" s="92"/>
      <c r="BO50" s="92"/>
      <c r="BP50" s="92"/>
      <c r="BQ50" s="92"/>
      <c r="BR50" s="92"/>
      <c r="BS50" s="92"/>
      <c r="BT50" s="92"/>
      <c r="BU50" s="92"/>
      <c r="BV50" s="92"/>
      <c r="BW50" s="92"/>
      <c r="BX50" s="92"/>
      <c r="BY50" s="92"/>
      <c r="BZ50" s="92"/>
      <c r="CA50" s="92"/>
      <c r="CB50" s="92"/>
      <c r="CC50" s="92"/>
      <c r="CD50" s="92"/>
      <c r="CE50" s="92"/>
      <c r="CF50" s="92"/>
      <c r="CG50" s="92"/>
    </row>
    <row r="51" spans="1:85" ht="15.75" thickTop="1">
      <c r="B51" s="5"/>
      <c r="D51" s="92"/>
      <c r="E51" s="189"/>
      <c r="F51" s="189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/>
      <c r="BS51" s="92"/>
      <c r="BT51" s="92"/>
      <c r="BU51" s="92"/>
      <c r="BV51" s="92"/>
      <c r="BW51" s="92"/>
      <c r="BX51" s="92"/>
      <c r="BY51" s="92"/>
      <c r="BZ51" s="92"/>
      <c r="CA51" s="92"/>
      <c r="CB51" s="92"/>
      <c r="CC51" s="92"/>
      <c r="CD51" s="92"/>
      <c r="CE51" s="92"/>
      <c r="CF51" s="92"/>
      <c r="CG51" s="92"/>
    </row>
    <row r="52" spans="1:85" ht="17.25">
      <c r="A52" s="319" t="s">
        <v>123</v>
      </c>
      <c r="B52" s="102"/>
      <c r="C52" s="92"/>
      <c r="D52" s="92"/>
      <c r="E52" s="189"/>
      <c r="F52" s="189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/>
      <c r="BS52" s="92"/>
      <c r="BT52" s="92"/>
      <c r="BU52" s="92"/>
      <c r="BV52" s="92"/>
      <c r="BW52" s="92"/>
      <c r="BX52" s="92"/>
      <c r="BY52" s="92"/>
      <c r="BZ52" s="92"/>
      <c r="CA52" s="92"/>
      <c r="CB52" s="92"/>
      <c r="CC52" s="92"/>
      <c r="CD52" s="92"/>
      <c r="CE52" s="92"/>
      <c r="CF52" s="92"/>
      <c r="CG52" s="92"/>
    </row>
    <row r="53" spans="1:85">
      <c r="A53" s="320" t="s">
        <v>121</v>
      </c>
      <c r="B53" s="102"/>
      <c r="C53" s="92"/>
      <c r="D53" s="92"/>
      <c r="E53" s="189"/>
      <c r="F53" s="189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W53" s="92"/>
      <c r="BX53" s="92"/>
      <c r="BY53" s="92"/>
      <c r="BZ53" s="92"/>
      <c r="CA53" s="92"/>
      <c r="CB53" s="92"/>
      <c r="CC53" s="92"/>
      <c r="CD53" s="92"/>
      <c r="CE53" s="92"/>
      <c r="CF53" s="92"/>
      <c r="CG53" s="92"/>
    </row>
    <row r="54" spans="1:85">
      <c r="A54" s="321" t="s">
        <v>122</v>
      </c>
      <c r="B54" s="102"/>
      <c r="C54" s="92"/>
      <c r="D54" s="92"/>
      <c r="E54" s="189"/>
      <c r="F54" s="189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/>
      <c r="BS54" s="92"/>
      <c r="BT54" s="92"/>
      <c r="BU54" s="92"/>
      <c r="BV54" s="92"/>
      <c r="BW54" s="92"/>
      <c r="BX54" s="92"/>
      <c r="BY54" s="92"/>
      <c r="BZ54" s="92"/>
      <c r="CA54" s="92"/>
      <c r="CB54" s="92"/>
      <c r="CC54" s="92"/>
      <c r="CD54" s="92"/>
      <c r="CE54" s="92"/>
      <c r="CF54" s="92"/>
      <c r="CG54" s="92"/>
    </row>
    <row r="55" spans="1:85">
      <c r="A55" s="92"/>
      <c r="B55" s="322"/>
      <c r="C55" s="92"/>
      <c r="D55" s="92"/>
      <c r="E55" s="189"/>
      <c r="F55" s="189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92"/>
      <c r="BN55" s="92"/>
      <c r="BO55" s="92"/>
      <c r="BP55" s="92"/>
      <c r="BQ55" s="92"/>
      <c r="BR55" s="92"/>
      <c r="BS55" s="92"/>
      <c r="BT55" s="92"/>
      <c r="BU55" s="92"/>
      <c r="BV55" s="92"/>
      <c r="BW55" s="92"/>
      <c r="BX55" s="92"/>
      <c r="BY55" s="92"/>
      <c r="BZ55" s="92"/>
      <c r="CA55" s="92"/>
      <c r="CB55" s="92"/>
      <c r="CC55" s="92"/>
      <c r="CD55" s="92"/>
      <c r="CE55" s="92"/>
      <c r="CF55" s="92"/>
      <c r="CG55" s="92"/>
    </row>
    <row r="56" spans="1:85">
      <c r="A56" s="92"/>
      <c r="B56" s="32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</row>
    <row r="57" spans="1:85" ht="18.75">
      <c r="A57" s="323" t="s">
        <v>174</v>
      </c>
      <c r="B57" s="324" t="s">
        <v>175</v>
      </c>
      <c r="C57" s="92"/>
      <c r="D57" s="92"/>
      <c r="E57" s="373"/>
      <c r="F57" s="189"/>
      <c r="G57" s="189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W57" s="92"/>
      <c r="BX57" s="92"/>
      <c r="BY57" s="92"/>
      <c r="BZ57" s="92"/>
      <c r="CA57" s="92"/>
      <c r="CB57" s="92"/>
      <c r="CC57" s="92"/>
      <c r="CD57" s="92"/>
      <c r="CE57" s="92"/>
      <c r="CF57" s="92"/>
      <c r="CG57" s="92"/>
    </row>
    <row r="58" spans="1:85" ht="15.75">
      <c r="A58" s="325" t="s">
        <v>173</v>
      </c>
      <c r="B58" s="326" t="s">
        <v>5</v>
      </c>
      <c r="C58" s="92"/>
      <c r="D58" s="92"/>
      <c r="E58" s="374"/>
      <c r="F58" s="374"/>
      <c r="G58" s="189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92"/>
      <c r="CG58" s="92"/>
    </row>
    <row r="59" spans="1:85" ht="15.75">
      <c r="A59" s="325" t="s">
        <v>176</v>
      </c>
      <c r="B59" s="326" t="s">
        <v>177</v>
      </c>
      <c r="C59" s="92"/>
      <c r="D59" s="92"/>
      <c r="E59" s="189"/>
      <c r="F59" s="189"/>
      <c r="G59" s="189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92"/>
      <c r="BS59" s="92"/>
      <c r="BT59" s="92"/>
      <c r="BU59" s="92"/>
      <c r="BV59" s="92"/>
      <c r="BW59" s="92"/>
      <c r="BX59" s="92"/>
      <c r="BY59" s="92"/>
      <c r="BZ59" s="92"/>
      <c r="CA59" s="92"/>
      <c r="CB59" s="92"/>
      <c r="CC59" s="92"/>
      <c r="CD59" s="92"/>
      <c r="CE59" s="92"/>
      <c r="CF59" s="92"/>
      <c r="CG59" s="92"/>
    </row>
    <row r="60" spans="1:85" ht="15.75">
      <c r="A60" s="327" t="s">
        <v>178</v>
      </c>
      <c r="B60" s="326" t="s">
        <v>172</v>
      </c>
      <c r="C60" s="92"/>
      <c r="D60" s="92"/>
      <c r="E60" s="189"/>
      <c r="F60" s="189"/>
      <c r="G60" s="189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/>
      <c r="CB60" s="92"/>
      <c r="CC60" s="92"/>
      <c r="CD60" s="92"/>
      <c r="CE60" s="92"/>
      <c r="CF60" s="92"/>
      <c r="CG60" s="92"/>
    </row>
    <row r="61" spans="1:85" ht="17.25">
      <c r="A61" s="92"/>
      <c r="B61" s="328" t="s">
        <v>179</v>
      </c>
      <c r="C61" s="92"/>
      <c r="D61" s="92"/>
      <c r="E61" s="311"/>
      <c r="F61" s="189"/>
      <c r="G61" s="189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/>
      <c r="CB61" s="92"/>
      <c r="CC61" s="92"/>
      <c r="CD61" s="92"/>
      <c r="CE61" s="92"/>
      <c r="CF61" s="92"/>
      <c r="CG61" s="92"/>
    </row>
    <row r="62" spans="1:85" ht="17.25">
      <c r="A62" s="92"/>
      <c r="B62" s="328" t="s">
        <v>180</v>
      </c>
      <c r="C62" s="92"/>
      <c r="D62" s="92"/>
      <c r="E62" s="312"/>
      <c r="F62" s="375"/>
      <c r="G62" s="189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/>
      <c r="CB62" s="92"/>
      <c r="CC62" s="92"/>
      <c r="CD62" s="92"/>
      <c r="CE62" s="92"/>
      <c r="CF62" s="92"/>
      <c r="CG62" s="92"/>
    </row>
    <row r="63" spans="1:85" ht="17.25">
      <c r="A63" s="92"/>
      <c r="B63" s="328" t="s">
        <v>181</v>
      </c>
      <c r="C63" s="92"/>
      <c r="D63" s="92"/>
      <c r="E63" s="376"/>
      <c r="F63" s="375"/>
      <c r="G63" s="189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/>
      <c r="BS63" s="92"/>
      <c r="BT63" s="92"/>
      <c r="BU63" s="92"/>
      <c r="BV63" s="92"/>
      <c r="BW63" s="92"/>
      <c r="BX63" s="92"/>
      <c r="BY63" s="92"/>
      <c r="BZ63" s="92"/>
      <c r="CA63" s="92"/>
      <c r="CB63" s="92"/>
      <c r="CC63" s="92"/>
      <c r="CD63" s="92"/>
      <c r="CE63" s="92"/>
      <c r="CF63" s="92"/>
      <c r="CG63" s="92"/>
    </row>
    <row r="64" spans="1:85" ht="17.25">
      <c r="A64" s="92"/>
      <c r="B64" s="322"/>
      <c r="C64" s="92"/>
      <c r="D64" s="92"/>
      <c r="E64" s="351"/>
      <c r="F64" s="189"/>
      <c r="G64" s="189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92"/>
      <c r="CG64" s="92"/>
    </row>
    <row r="65" spans="1:85" ht="17.25">
      <c r="A65" s="92"/>
      <c r="B65" s="322"/>
      <c r="C65" s="92"/>
      <c r="D65" s="92"/>
      <c r="E65" s="311"/>
      <c r="F65" s="365"/>
      <c r="G65" s="189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/>
      <c r="CB65" s="92"/>
      <c r="CC65" s="92"/>
      <c r="CD65" s="92"/>
      <c r="CE65" s="92"/>
      <c r="CF65" s="92"/>
      <c r="CG65" s="92"/>
    </row>
    <row r="66" spans="1:85" ht="17.25">
      <c r="A66" s="329" t="s">
        <v>41</v>
      </c>
      <c r="B66" s="330" t="s">
        <v>248</v>
      </c>
      <c r="C66" s="92"/>
      <c r="D66" s="92"/>
      <c r="E66" s="311"/>
      <c r="F66" s="189"/>
      <c r="G66" s="189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/>
      <c r="BQ66" s="92"/>
      <c r="BR66" s="92"/>
      <c r="BS66" s="92"/>
      <c r="BT66" s="92"/>
      <c r="BU66" s="92"/>
      <c r="BV66" s="92"/>
      <c r="BW66" s="92"/>
      <c r="BX66" s="92"/>
      <c r="BY66" s="92"/>
      <c r="BZ66" s="92"/>
      <c r="CA66" s="92"/>
      <c r="CB66" s="92"/>
      <c r="CC66" s="92"/>
      <c r="CD66" s="92"/>
      <c r="CE66" s="92"/>
      <c r="CF66" s="92"/>
      <c r="CG66" s="92"/>
    </row>
    <row r="67" spans="1:85" ht="18.75">
      <c r="A67" s="331" t="s">
        <v>182</v>
      </c>
      <c r="B67" s="332" t="s">
        <v>365</v>
      </c>
      <c r="C67" s="92"/>
      <c r="D67" s="92"/>
      <c r="E67" s="312"/>
      <c r="F67" s="377"/>
      <c r="G67" s="189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/>
      <c r="CB67" s="92"/>
      <c r="CC67" s="92"/>
      <c r="CD67" s="92"/>
      <c r="CE67" s="92"/>
      <c r="CF67" s="92"/>
      <c r="CG67" s="92"/>
    </row>
    <row r="68" spans="1:85" ht="18.75">
      <c r="A68" s="331" t="s">
        <v>170</v>
      </c>
      <c r="B68" s="332" t="s">
        <v>366</v>
      </c>
      <c r="C68" s="92"/>
      <c r="D68" s="92"/>
      <c r="E68" s="311"/>
      <c r="F68" s="377"/>
      <c r="G68" s="189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/>
      <c r="CB68" s="92"/>
      <c r="CC68" s="92"/>
      <c r="CD68" s="92"/>
      <c r="CE68" s="92"/>
      <c r="CF68" s="92"/>
      <c r="CG68" s="92"/>
    </row>
    <row r="69" spans="1:85" ht="15.75">
      <c r="A69" s="331" t="s">
        <v>167</v>
      </c>
      <c r="B69" s="332" t="s">
        <v>367</v>
      </c>
      <c r="C69" s="92"/>
      <c r="D69" s="92"/>
      <c r="E69" s="369"/>
      <c r="F69" s="378"/>
      <c r="G69" s="189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</row>
    <row r="70" spans="1:85" ht="15.75">
      <c r="A70" s="331" t="s">
        <v>183</v>
      </c>
      <c r="B70" s="332" t="s">
        <v>368</v>
      </c>
      <c r="C70" s="92"/>
      <c r="D70" s="92"/>
      <c r="E70" s="379"/>
      <c r="F70" s="379"/>
      <c r="G70" s="189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92"/>
      <c r="CG70" s="92"/>
    </row>
    <row r="71" spans="1:85" ht="18" thickBot="1">
      <c r="A71" s="333" t="s">
        <v>221</v>
      </c>
      <c r="B71" s="332" t="s">
        <v>376</v>
      </c>
      <c r="C71" s="92"/>
      <c r="D71" s="92"/>
      <c r="E71" s="352">
        <f ca="1">TODAY()</f>
        <v>40796</v>
      </c>
      <c r="F71" s="353" t="str">
        <f ca="1">IF(TEXT(E71,"jj")&gt;="26",TEXT(EDATE(TEXT(E71,"mmmm aaaa"),1),"mmmm aaaa"),TEXT(E71,"mmmm aaaa"))</f>
        <v>septembre 2011</v>
      </c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2"/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/>
      <c r="CB71" s="92"/>
      <c r="CC71" s="92"/>
      <c r="CD71" s="92"/>
      <c r="CE71" s="92"/>
      <c r="CF71" s="92"/>
      <c r="CG71" s="92"/>
    </row>
    <row r="72" spans="1:85" ht="17.25">
      <c r="A72" s="385"/>
      <c r="B72" s="386" t="s">
        <v>369</v>
      </c>
      <c r="C72" s="92"/>
      <c r="D72" s="92"/>
      <c r="E72" s="387"/>
      <c r="F72" s="388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/>
      <c r="CB72" s="92"/>
      <c r="CC72" s="92"/>
      <c r="CD72" s="92"/>
      <c r="CE72" s="92"/>
      <c r="CF72" s="92"/>
      <c r="CG72" s="92"/>
    </row>
    <row r="73" spans="1:85" ht="17.25">
      <c r="A73" s="385"/>
      <c r="B73" s="386" t="s">
        <v>370</v>
      </c>
      <c r="C73" s="92"/>
      <c r="D73" s="92"/>
      <c r="E73" s="387"/>
      <c r="F73" s="388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</row>
    <row r="74" spans="1:85" ht="17.25">
      <c r="A74" s="385"/>
      <c r="B74" s="386"/>
      <c r="C74" s="92"/>
      <c r="D74" s="92"/>
      <c r="E74" s="387"/>
      <c r="F74" s="388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/>
      <c r="CB74" s="92"/>
      <c r="CC74" s="92"/>
      <c r="CD74" s="92"/>
      <c r="CE74" s="92"/>
      <c r="CF74" s="92"/>
      <c r="CG74" s="92"/>
    </row>
    <row r="75" spans="1:85">
      <c r="A75" s="92"/>
      <c r="B75" s="322"/>
      <c r="C75" s="92"/>
      <c r="D75" s="92"/>
      <c r="E75" s="92"/>
      <c r="F75" s="313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/>
      <c r="CB75" s="92"/>
      <c r="CC75" s="92"/>
      <c r="CD75" s="92"/>
      <c r="CE75" s="92"/>
      <c r="CF75" s="92"/>
      <c r="CG75" s="92"/>
    </row>
    <row r="76" spans="1:85" ht="17.25">
      <c r="A76" s="395" t="s">
        <v>184</v>
      </c>
      <c r="B76" s="396"/>
      <c r="C76" s="92"/>
      <c r="D76" s="92"/>
      <c r="E76" s="313" t="s">
        <v>312</v>
      </c>
      <c r="F76" s="314">
        <f>MOD((97-(89*26084)+(15*1001)+(3*B42)),97)</f>
        <v>55</v>
      </c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2"/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/>
      <c r="CB76" s="92"/>
      <c r="CC76" s="92"/>
      <c r="CD76" s="92"/>
      <c r="CE76" s="92"/>
      <c r="CF76" s="92"/>
      <c r="CG76" s="92"/>
    </row>
    <row r="77" spans="1:85" ht="15.75">
      <c r="A77" s="334" t="s">
        <v>150</v>
      </c>
      <c r="B77" s="335" t="s">
        <v>211</v>
      </c>
      <c r="C77" s="92"/>
      <c r="D77" s="92"/>
      <c r="E77" s="315"/>
      <c r="F77" s="92" t="s">
        <v>49</v>
      </c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/>
      <c r="CB77" s="92"/>
      <c r="CC77" s="92"/>
      <c r="CD77" s="92"/>
      <c r="CE77" s="92"/>
      <c r="CF77" s="92"/>
      <c r="CG77" s="92"/>
    </row>
    <row r="78" spans="1:85" ht="15.75">
      <c r="A78" s="334" t="s">
        <v>171</v>
      </c>
      <c r="B78" s="335" t="s">
        <v>151</v>
      </c>
      <c r="C78" s="92"/>
      <c r="D78" s="92"/>
      <c r="E78" s="315"/>
      <c r="F78" s="315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/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/>
      <c r="CB78" s="92"/>
      <c r="CC78" s="92"/>
      <c r="CD78" s="92"/>
      <c r="CE78" s="92"/>
      <c r="CF78" s="92"/>
      <c r="CG78" s="92"/>
    </row>
    <row r="79" spans="1:85" ht="15.75">
      <c r="A79" s="334" t="s">
        <v>185</v>
      </c>
      <c r="B79" s="336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/>
      <c r="CB79" s="92"/>
      <c r="CC79" s="92"/>
      <c r="CD79" s="92"/>
      <c r="CE79" s="92"/>
      <c r="CF79" s="92"/>
      <c r="CG79" s="92"/>
    </row>
    <row r="80" spans="1:85" ht="15.75">
      <c r="A80" s="337" t="s">
        <v>186</v>
      </c>
      <c r="B80" s="338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/>
      <c r="CB80" s="92"/>
      <c r="CC80" s="92"/>
      <c r="CD80" s="92"/>
      <c r="CE80" s="92"/>
      <c r="CF80" s="92"/>
      <c r="CG80" s="92"/>
    </row>
    <row r="81" spans="1:85">
      <c r="A81" s="92"/>
      <c r="B81" s="322"/>
      <c r="C81" s="92"/>
      <c r="D81" s="92"/>
      <c r="E81" s="92" t="s">
        <v>49</v>
      </c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/>
      <c r="CB81" s="92"/>
      <c r="CC81" s="92"/>
      <c r="CD81" s="92"/>
      <c r="CE81" s="92"/>
      <c r="CF81" s="92"/>
      <c r="CG81" s="92"/>
    </row>
    <row r="82" spans="1:85" ht="17.25">
      <c r="A82" s="339" t="s">
        <v>187</v>
      </c>
      <c r="B82" s="397" t="s">
        <v>223</v>
      </c>
      <c r="C82" s="398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92"/>
      <c r="BN82" s="92"/>
      <c r="BO82" s="92"/>
      <c r="BP82" s="92"/>
      <c r="BQ82" s="92"/>
      <c r="BR82" s="92"/>
      <c r="BS82" s="92"/>
      <c r="BT82" s="92"/>
      <c r="BU82" s="92"/>
      <c r="BV82" s="92"/>
      <c r="BW82" s="92"/>
      <c r="BX82" s="92"/>
      <c r="BY82" s="92"/>
      <c r="BZ82" s="92"/>
      <c r="CA82" s="92"/>
      <c r="CB82" s="92"/>
      <c r="CC82" s="92"/>
      <c r="CD82" s="92"/>
      <c r="CE82" s="92"/>
      <c r="CF82" s="92"/>
      <c r="CG82" s="92"/>
    </row>
    <row r="83" spans="1:85" ht="17.25">
      <c r="A83" s="340"/>
      <c r="B83" s="341" t="s">
        <v>229</v>
      </c>
      <c r="C83" s="342"/>
      <c r="D83" s="92">
        <f>LEN(B83)</f>
        <v>3</v>
      </c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  <c r="BA83" s="92"/>
      <c r="BB83" s="92"/>
      <c r="BC83" s="92"/>
      <c r="BD83" s="92"/>
      <c r="BE83" s="92"/>
      <c r="BF83" s="92"/>
      <c r="BG83" s="92"/>
      <c r="BH83" s="92"/>
      <c r="BI83" s="92"/>
      <c r="BJ83" s="92"/>
      <c r="BK83" s="92"/>
      <c r="BL83" s="92"/>
      <c r="BM83" s="92"/>
      <c r="BN83" s="92"/>
      <c r="BO83" s="92"/>
      <c r="BP83" s="92"/>
      <c r="BQ83" s="92"/>
      <c r="BR83" s="92"/>
      <c r="BS83" s="92"/>
      <c r="BT83" s="92"/>
      <c r="BU83" s="92"/>
      <c r="BV83" s="92"/>
      <c r="BW83" s="92"/>
      <c r="BX83" s="92"/>
      <c r="BY83" s="92"/>
      <c r="BZ83" s="92"/>
      <c r="CA83" s="92"/>
      <c r="CB83" s="92"/>
      <c r="CC83" s="92"/>
      <c r="CD83" s="92"/>
      <c r="CE83" s="92"/>
      <c r="CF83" s="92"/>
      <c r="CG83" s="92"/>
    </row>
    <row r="84" spans="1:85" ht="17.25">
      <c r="A84" s="343"/>
      <c r="B84" s="344" t="s">
        <v>302</v>
      </c>
      <c r="C84" s="345"/>
      <c r="D84" s="92">
        <f t="shared" ref="D84:D92" si="0">LEN(B84)</f>
        <v>21</v>
      </c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2"/>
      <c r="BI84" s="92"/>
      <c r="BJ84" s="92"/>
      <c r="BK84" s="92"/>
      <c r="BL84" s="92"/>
      <c r="BM84" s="92"/>
      <c r="BN84" s="92"/>
      <c r="BO84" s="92"/>
      <c r="BP84" s="92"/>
      <c r="BQ84" s="92"/>
      <c r="BR84" s="92"/>
      <c r="BS84" s="92"/>
      <c r="BT84" s="92"/>
      <c r="BU84" s="92"/>
      <c r="BV84" s="92"/>
      <c r="BW84" s="92"/>
      <c r="BX84" s="92"/>
      <c r="BY84" s="92"/>
      <c r="BZ84" s="92"/>
      <c r="CA84" s="92"/>
      <c r="CB84" s="92"/>
      <c r="CC84" s="92"/>
      <c r="CD84" s="92"/>
      <c r="CE84" s="92"/>
      <c r="CF84" s="92"/>
      <c r="CG84" s="92"/>
    </row>
    <row r="85" spans="1:85" ht="17.25">
      <c r="A85" s="346"/>
      <c r="B85" s="341" t="s">
        <v>304</v>
      </c>
      <c r="C85" s="342"/>
      <c r="D85" s="92">
        <f t="shared" si="0"/>
        <v>29</v>
      </c>
      <c r="E85" s="310" t="str">
        <f>IF(LEN(B9)&lt;=8,"COPIE ACTE DE NAISSANCE, COPIE FACTURE","")</f>
        <v>COPIE ACTE DE NAISSANCE, COPIE FACTURE</v>
      </c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2"/>
      <c r="BQ85" s="92"/>
      <c r="BR85" s="92"/>
      <c r="BS85" s="92"/>
      <c r="BT85" s="92"/>
      <c r="BU85" s="92"/>
      <c r="BV85" s="92"/>
      <c r="BW85" s="92"/>
      <c r="BX85" s="92"/>
      <c r="BY85" s="92"/>
      <c r="BZ85" s="92"/>
      <c r="CA85" s="92"/>
      <c r="CB85" s="92"/>
      <c r="CC85" s="92"/>
      <c r="CD85" s="92"/>
      <c r="CE85" s="92"/>
      <c r="CF85" s="92"/>
      <c r="CG85" s="92"/>
    </row>
    <row r="86" spans="1:85" ht="17.25">
      <c r="A86" s="346"/>
      <c r="B86" s="341" t="s">
        <v>224</v>
      </c>
      <c r="C86" s="342"/>
      <c r="D86" s="92">
        <f t="shared" si="0"/>
        <v>8</v>
      </c>
      <c r="E86" s="316" t="b">
        <f>IF(LEN(B9)&gt;15,IF((LEN(B9)&lt;=28),"COPIE FACTURE",""))</f>
        <v>0</v>
      </c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  <c r="BD86" s="92"/>
      <c r="BE86" s="92"/>
      <c r="BF86" s="92"/>
      <c r="BG86" s="92"/>
      <c r="BH86" s="92"/>
      <c r="BI86" s="92"/>
      <c r="BJ86" s="92"/>
      <c r="BK86" s="92"/>
      <c r="BL86" s="92"/>
      <c r="BM86" s="92"/>
      <c r="BN86" s="92"/>
      <c r="BO86" s="92"/>
      <c r="BP86" s="92"/>
      <c r="BQ86" s="92"/>
      <c r="BR86" s="92"/>
      <c r="BS86" s="92"/>
      <c r="BT86" s="92"/>
      <c r="BU86" s="92"/>
      <c r="BV86" s="92"/>
      <c r="BW86" s="92"/>
      <c r="BX86" s="92"/>
      <c r="BY86" s="92"/>
      <c r="BZ86" s="92"/>
      <c r="CA86" s="92"/>
      <c r="CB86" s="92"/>
      <c r="CC86" s="92"/>
      <c r="CD86" s="92"/>
      <c r="CE86" s="92"/>
      <c r="CF86" s="92"/>
      <c r="CG86" s="92"/>
    </row>
    <row r="87" spans="1:85" ht="17.25">
      <c r="A87" s="346"/>
      <c r="B87" s="341" t="s">
        <v>303</v>
      </c>
      <c r="C87" s="342"/>
      <c r="D87" s="92">
        <f t="shared" si="0"/>
        <v>26</v>
      </c>
      <c r="E87" s="317" t="str">
        <f>IF(B14="NEANT","ADRESSE POSTALE","")</f>
        <v/>
      </c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/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/>
      <c r="CB87" s="92"/>
      <c r="CC87" s="92"/>
      <c r="CD87" s="92"/>
      <c r="CE87" s="92"/>
      <c r="CF87" s="92"/>
      <c r="CG87" s="92"/>
    </row>
    <row r="88" spans="1:85" ht="17.25">
      <c r="A88" s="346"/>
      <c r="B88" s="341" t="s">
        <v>305</v>
      </c>
      <c r="C88" s="342"/>
      <c r="D88" s="92">
        <f t="shared" si="0"/>
        <v>34</v>
      </c>
      <c r="E88" s="318" t="str">
        <f>IF(B15="NON","2 PHOTOS","")</f>
        <v/>
      </c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92"/>
      <c r="CG88" s="92"/>
    </row>
    <row r="89" spans="1:85" ht="17.25">
      <c r="A89" s="346"/>
      <c r="B89" s="341" t="s">
        <v>226</v>
      </c>
      <c r="C89" s="342"/>
      <c r="D89" s="92">
        <f t="shared" si="0"/>
        <v>22</v>
      </c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/>
      <c r="CB89" s="92"/>
      <c r="CC89" s="92"/>
      <c r="CD89" s="92"/>
      <c r="CE89" s="92"/>
      <c r="CF89" s="92"/>
      <c r="CG89" s="92"/>
    </row>
    <row r="90" spans="1:85" ht="17.25">
      <c r="A90" s="346"/>
      <c r="B90" s="341" t="s">
        <v>225</v>
      </c>
      <c r="C90" s="342"/>
      <c r="D90" s="92">
        <f t="shared" si="0"/>
        <v>21</v>
      </c>
      <c r="E90" s="92" t="str">
        <f>CONCATENATE(E85,", ",E86,", ",E87,", ",E88," ",)</f>
        <v xml:space="preserve">COPIE ACTE DE NAISSANCE, COPIE FACTURE, FAUX, ,  </v>
      </c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/>
      <c r="CB90" s="92"/>
      <c r="CC90" s="92"/>
      <c r="CD90" s="92"/>
      <c r="CE90" s="92"/>
      <c r="CF90" s="92"/>
      <c r="CG90" s="92"/>
    </row>
    <row r="91" spans="1:85" ht="17.25">
      <c r="A91" s="346"/>
      <c r="B91" s="341" t="s">
        <v>227</v>
      </c>
      <c r="C91" s="342"/>
      <c r="D91" s="92">
        <f t="shared" si="0"/>
        <v>16</v>
      </c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92"/>
      <c r="CG91" s="92"/>
    </row>
    <row r="92" spans="1:85" ht="17.25">
      <c r="A92" s="346"/>
      <c r="B92" s="341" t="s">
        <v>228</v>
      </c>
      <c r="C92" s="342"/>
      <c r="D92" s="92">
        <f t="shared" si="0"/>
        <v>15</v>
      </c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92"/>
      <c r="BB92" s="92"/>
      <c r="BC92" s="92"/>
      <c r="BD92" s="92"/>
      <c r="BE92" s="92"/>
      <c r="BF92" s="92"/>
      <c r="BG92" s="92"/>
      <c r="BH92" s="92"/>
      <c r="BI92" s="92"/>
      <c r="BJ92" s="92"/>
      <c r="BK92" s="92"/>
      <c r="BL92" s="92"/>
      <c r="BM92" s="92"/>
      <c r="BN92" s="92"/>
      <c r="BO92" s="92"/>
      <c r="BP92" s="92"/>
      <c r="BQ92" s="92"/>
      <c r="BR92" s="92"/>
      <c r="BS92" s="92"/>
      <c r="BT92" s="92"/>
      <c r="BU92" s="92"/>
      <c r="BV92" s="92"/>
      <c r="BW92" s="92"/>
      <c r="BX92" s="92"/>
      <c r="BY92" s="92"/>
      <c r="BZ92" s="92"/>
      <c r="CA92" s="92"/>
      <c r="CB92" s="92"/>
      <c r="CC92" s="92"/>
      <c r="CD92" s="92"/>
      <c r="CE92" s="92"/>
      <c r="CF92" s="92"/>
      <c r="CG92" s="92"/>
    </row>
    <row r="93" spans="1:85" ht="17.25">
      <c r="A93" s="346"/>
      <c r="B93" s="341"/>
      <c r="C93" s="34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  <c r="BE93" s="92"/>
      <c r="BF93" s="92"/>
      <c r="BG93" s="92"/>
      <c r="BH93" s="92"/>
      <c r="BI93" s="92"/>
      <c r="BJ93" s="92"/>
      <c r="BK93" s="92"/>
      <c r="BL93" s="92"/>
      <c r="BM93" s="92"/>
      <c r="BN93" s="92"/>
      <c r="BO93" s="92"/>
      <c r="BP93" s="92"/>
      <c r="BQ93" s="92"/>
      <c r="BR93" s="92"/>
      <c r="BS93" s="92"/>
      <c r="BT93" s="92"/>
      <c r="BU93" s="92"/>
      <c r="BV93" s="92"/>
      <c r="BW93" s="92"/>
      <c r="BX93" s="92"/>
      <c r="BY93" s="92"/>
      <c r="BZ93" s="92"/>
      <c r="CA93" s="92"/>
      <c r="CB93" s="92"/>
      <c r="CC93" s="92"/>
      <c r="CD93" s="92"/>
      <c r="CE93" s="92"/>
      <c r="CF93" s="92"/>
      <c r="CG93" s="92"/>
    </row>
    <row r="94" spans="1:85" ht="17.25">
      <c r="A94" s="346"/>
      <c r="B94" s="341"/>
      <c r="C94" s="34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/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/>
      <c r="CB94" s="92"/>
      <c r="CC94" s="92"/>
      <c r="CD94" s="92"/>
      <c r="CE94" s="92"/>
      <c r="CF94" s="92"/>
      <c r="CG94" s="92"/>
    </row>
    <row r="95" spans="1:85" ht="17.25">
      <c r="A95" s="347"/>
      <c r="B95" s="341"/>
      <c r="C95" s="34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/>
      <c r="CB95" s="92"/>
      <c r="CC95" s="92"/>
      <c r="CD95" s="92"/>
      <c r="CE95" s="92"/>
      <c r="CF95" s="92"/>
      <c r="CG95" s="92"/>
    </row>
    <row r="96" spans="1:85" ht="17.25">
      <c r="A96" s="92"/>
      <c r="B96" s="392"/>
      <c r="C96" s="393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  <c r="BA96" s="92"/>
      <c r="BB96" s="92"/>
      <c r="BC96" s="92"/>
      <c r="BD96" s="92"/>
      <c r="BE96" s="92"/>
      <c r="BF96" s="92"/>
      <c r="BG96" s="92"/>
      <c r="BH96" s="92"/>
      <c r="BI96" s="92"/>
      <c r="BJ96" s="92"/>
      <c r="BK96" s="92"/>
      <c r="BL96" s="92"/>
      <c r="BM96" s="92"/>
      <c r="BN96" s="92"/>
      <c r="BO96" s="92"/>
      <c r="BP96" s="92"/>
      <c r="BQ96" s="92"/>
      <c r="BR96" s="92"/>
      <c r="BS96" s="92"/>
      <c r="BT96" s="92"/>
      <c r="BU96" s="92"/>
      <c r="BV96" s="92"/>
      <c r="BW96" s="92"/>
      <c r="BX96" s="92"/>
      <c r="BY96" s="92"/>
      <c r="BZ96" s="92"/>
      <c r="CA96" s="92"/>
      <c r="CB96" s="92"/>
      <c r="CC96" s="92"/>
      <c r="CD96" s="92"/>
      <c r="CE96" s="92"/>
      <c r="CF96" s="92"/>
      <c r="CG96" s="92"/>
    </row>
    <row r="97" spans="1:85">
      <c r="A97" s="92"/>
      <c r="B97" s="32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2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/>
      <c r="CB97" s="92"/>
      <c r="CC97" s="92"/>
      <c r="CD97" s="92"/>
      <c r="CE97" s="92"/>
      <c r="CF97" s="92"/>
      <c r="CG97" s="92"/>
    </row>
    <row r="98" spans="1:85" ht="17.25">
      <c r="A98" s="380"/>
      <c r="B98" s="380"/>
      <c r="C98" s="189"/>
      <c r="D98" s="189"/>
      <c r="E98" s="189"/>
      <c r="F98" s="189"/>
      <c r="G98" s="189"/>
      <c r="H98" s="189"/>
      <c r="I98" s="189"/>
      <c r="J98" s="189"/>
      <c r="K98" s="189"/>
      <c r="L98" s="189"/>
      <c r="M98" s="189"/>
      <c r="N98" s="189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89"/>
      <c r="AZ98" s="189"/>
      <c r="BA98" s="189"/>
      <c r="BB98" s="189"/>
      <c r="BC98" s="189"/>
      <c r="BD98" s="92"/>
      <c r="BE98" s="92"/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  <c r="BZ98" s="92"/>
      <c r="CA98" s="92"/>
      <c r="CB98" s="92"/>
      <c r="CC98" s="92"/>
      <c r="CD98" s="92"/>
      <c r="CE98" s="92"/>
      <c r="CF98" s="92"/>
      <c r="CG98" s="92"/>
    </row>
    <row r="99" spans="1:85" ht="15.75">
      <c r="A99" s="364"/>
      <c r="B99" s="379"/>
      <c r="C99" s="189"/>
      <c r="D99" s="189"/>
      <c r="E99" s="189"/>
      <c r="F99" s="189"/>
      <c r="G99" s="189"/>
      <c r="H99" s="189"/>
      <c r="I99" s="189"/>
      <c r="J99" s="189"/>
      <c r="K99" s="189"/>
      <c r="L99" s="189"/>
      <c r="M99" s="189"/>
      <c r="N99" s="189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89"/>
      <c r="AZ99" s="189"/>
      <c r="BA99" s="189"/>
      <c r="BB99" s="189"/>
      <c r="BC99" s="189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/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/>
      <c r="CB99" s="92"/>
      <c r="CC99" s="92"/>
      <c r="CD99" s="92"/>
      <c r="CE99" s="92"/>
      <c r="CF99" s="92"/>
      <c r="CG99" s="92"/>
    </row>
    <row r="100" spans="1:85" ht="15.75">
      <c r="A100" s="364"/>
      <c r="B100" s="37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89"/>
      <c r="S100" s="189"/>
      <c r="T100" s="189"/>
      <c r="U100" s="189"/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89"/>
      <c r="AZ100" s="189"/>
      <c r="BA100" s="189"/>
      <c r="BB100" s="189"/>
      <c r="BC100" s="189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2"/>
      <c r="CC100" s="92"/>
      <c r="CD100" s="92"/>
      <c r="CE100" s="92"/>
      <c r="CF100" s="92"/>
      <c r="CG100" s="92"/>
    </row>
    <row r="101" spans="1:85" ht="15.75">
      <c r="A101" s="364"/>
      <c r="B101" s="37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89"/>
      <c r="P101" s="189"/>
      <c r="Q101" s="189"/>
      <c r="R101" s="189"/>
      <c r="S101" s="189"/>
      <c r="T101" s="189"/>
      <c r="U101" s="189"/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89"/>
      <c r="AZ101" s="189"/>
      <c r="BA101" s="189"/>
      <c r="BB101" s="189"/>
      <c r="BC101" s="189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2"/>
      <c r="CG101" s="92"/>
    </row>
    <row r="102" spans="1:85" ht="15.75">
      <c r="A102" s="364"/>
      <c r="B102" s="379"/>
      <c r="C102" s="189"/>
      <c r="D102" s="189"/>
      <c r="E102" s="189"/>
      <c r="F102" s="189"/>
      <c r="G102" s="189"/>
      <c r="H102" s="189"/>
      <c r="I102" s="189"/>
      <c r="J102" s="189"/>
      <c r="K102" s="189"/>
      <c r="L102" s="189"/>
      <c r="M102" s="189"/>
      <c r="N102" s="189"/>
      <c r="O102" s="189"/>
      <c r="P102" s="189"/>
      <c r="Q102" s="189"/>
      <c r="R102" s="189"/>
      <c r="S102" s="189"/>
      <c r="T102" s="189"/>
      <c r="U102" s="189"/>
      <c r="V102" s="189"/>
      <c r="W102" s="189"/>
      <c r="X102" s="189"/>
      <c r="Y102" s="189"/>
      <c r="Z102" s="189"/>
      <c r="AA102" s="189"/>
      <c r="AB102" s="189"/>
      <c r="AC102" s="189"/>
      <c r="AD102" s="189"/>
      <c r="AE102" s="189"/>
      <c r="AF102" s="189"/>
      <c r="AG102" s="189"/>
      <c r="AH102" s="189"/>
      <c r="AI102" s="189"/>
      <c r="AJ102" s="189"/>
      <c r="AK102" s="189"/>
      <c r="AL102" s="189"/>
      <c r="AM102" s="189"/>
      <c r="AN102" s="189"/>
      <c r="AO102" s="189"/>
      <c r="AP102" s="189"/>
      <c r="AQ102" s="189"/>
      <c r="AR102" s="189"/>
      <c r="AS102" s="189"/>
      <c r="AT102" s="189"/>
      <c r="AU102" s="189"/>
      <c r="AV102" s="189"/>
      <c r="AW102" s="189"/>
      <c r="AX102" s="189"/>
      <c r="AY102" s="189"/>
      <c r="AZ102" s="189"/>
      <c r="BA102" s="189"/>
      <c r="BB102" s="189"/>
      <c r="BC102" s="189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/>
      <c r="CB102" s="92"/>
      <c r="CC102" s="92"/>
      <c r="CD102" s="92"/>
      <c r="CE102" s="92"/>
      <c r="CF102" s="92"/>
      <c r="CG102" s="92"/>
    </row>
    <row r="103" spans="1:85" ht="15.75">
      <c r="A103" s="364"/>
      <c r="B103" s="379"/>
      <c r="C103" s="189"/>
      <c r="D103" s="189"/>
      <c r="E103" s="189"/>
      <c r="F103" s="189"/>
      <c r="G103" s="189"/>
      <c r="H103" s="189"/>
      <c r="I103" s="189"/>
      <c r="J103" s="189"/>
      <c r="K103" s="189"/>
      <c r="L103" s="189"/>
      <c r="M103" s="189"/>
      <c r="N103" s="189"/>
      <c r="O103" s="189"/>
      <c r="P103" s="189"/>
      <c r="Q103" s="189"/>
      <c r="R103" s="189"/>
      <c r="S103" s="189"/>
      <c r="T103" s="189"/>
      <c r="U103" s="189"/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89"/>
      <c r="AZ103" s="189"/>
      <c r="BA103" s="189"/>
      <c r="BB103" s="189"/>
      <c r="BC103" s="189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92"/>
      <c r="CG103" s="92"/>
    </row>
    <row r="104" spans="1:85" ht="15.75">
      <c r="A104" s="364"/>
      <c r="B104" s="379"/>
      <c r="C104" s="189"/>
      <c r="D104" s="189"/>
      <c r="E104" s="189"/>
      <c r="F104" s="189"/>
      <c r="G104" s="189"/>
      <c r="H104" s="189"/>
      <c r="I104" s="189"/>
      <c r="J104" s="189"/>
      <c r="K104" s="189"/>
      <c r="L104" s="189"/>
      <c r="M104" s="189"/>
      <c r="N104" s="189"/>
      <c r="O104" s="189"/>
      <c r="P104" s="189"/>
      <c r="Q104" s="189"/>
      <c r="R104" s="189"/>
      <c r="S104" s="189"/>
      <c r="T104" s="189"/>
      <c r="U104" s="189"/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89"/>
      <c r="AZ104" s="189"/>
      <c r="BA104" s="189"/>
      <c r="BB104" s="189"/>
      <c r="BC104" s="189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/>
      <c r="CB104" s="92"/>
      <c r="CC104" s="92"/>
      <c r="CD104" s="92"/>
      <c r="CE104" s="92"/>
      <c r="CF104" s="92"/>
      <c r="CG104" s="92"/>
    </row>
    <row r="105" spans="1:85" ht="15.75">
      <c r="A105" s="364"/>
      <c r="B105" s="379"/>
      <c r="C105" s="189"/>
      <c r="D105" s="189"/>
      <c r="E105" s="189"/>
      <c r="F105" s="189"/>
      <c r="G105" s="189"/>
      <c r="H105" s="189"/>
      <c r="I105" s="189"/>
      <c r="J105" s="189"/>
      <c r="K105" s="189"/>
      <c r="L105" s="189"/>
      <c r="M105" s="189"/>
      <c r="N105" s="189"/>
      <c r="O105" s="189"/>
      <c r="P105" s="189"/>
      <c r="Q105" s="189"/>
      <c r="R105" s="189"/>
      <c r="S105" s="189"/>
      <c r="T105" s="189"/>
      <c r="U105" s="189"/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89"/>
      <c r="AZ105" s="189"/>
      <c r="BA105" s="189"/>
      <c r="BB105" s="189"/>
      <c r="BC105" s="189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/>
      <c r="CB105" s="92"/>
      <c r="CC105" s="92"/>
      <c r="CD105" s="92"/>
      <c r="CE105" s="92"/>
      <c r="CF105" s="92"/>
      <c r="CG105" s="92"/>
    </row>
    <row r="106" spans="1:85" ht="15.75">
      <c r="A106" s="364"/>
      <c r="B106" s="379"/>
      <c r="C106" s="189"/>
      <c r="D106" s="189"/>
      <c r="E106" s="189"/>
      <c r="F106" s="189"/>
      <c r="G106" s="189"/>
      <c r="H106" s="189"/>
      <c r="I106" s="189"/>
      <c r="J106" s="189"/>
      <c r="K106" s="189"/>
      <c r="L106" s="189"/>
      <c r="M106" s="189"/>
      <c r="N106" s="189"/>
      <c r="O106" s="189"/>
      <c r="P106" s="189"/>
      <c r="Q106" s="189"/>
      <c r="R106" s="189"/>
      <c r="S106" s="189"/>
      <c r="T106" s="189"/>
      <c r="U106" s="189"/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89"/>
      <c r="AZ106" s="189"/>
      <c r="BA106" s="189"/>
      <c r="BB106" s="189"/>
      <c r="BC106" s="189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92"/>
      <c r="CG106" s="92"/>
    </row>
    <row r="107" spans="1:85" ht="15.75">
      <c r="A107" s="364"/>
      <c r="B107" s="379"/>
      <c r="C107" s="189"/>
      <c r="D107" s="189"/>
      <c r="E107" s="189"/>
      <c r="F107" s="189"/>
      <c r="G107" s="189"/>
      <c r="H107" s="189"/>
      <c r="I107" s="189"/>
      <c r="J107" s="189"/>
      <c r="K107" s="189"/>
      <c r="L107" s="189"/>
      <c r="M107" s="189"/>
      <c r="N107" s="189"/>
      <c r="O107" s="189"/>
      <c r="P107" s="189"/>
      <c r="Q107" s="189"/>
      <c r="R107" s="189"/>
      <c r="S107" s="189"/>
      <c r="T107" s="189"/>
      <c r="U107" s="189"/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89"/>
      <c r="AZ107" s="189"/>
      <c r="BA107" s="189"/>
      <c r="BB107" s="189"/>
      <c r="BC107" s="189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  <c r="CE107" s="92"/>
      <c r="CF107" s="92"/>
      <c r="CG107" s="92"/>
    </row>
    <row r="108" spans="1:85">
      <c r="A108" s="189"/>
      <c r="B108" s="381"/>
      <c r="C108" s="189"/>
      <c r="D108" s="189"/>
      <c r="E108" s="189"/>
      <c r="F108" s="189"/>
      <c r="G108" s="189"/>
      <c r="H108" s="189"/>
      <c r="I108" s="189"/>
      <c r="J108" s="189"/>
      <c r="K108" s="189"/>
      <c r="L108" s="189"/>
      <c r="M108" s="189"/>
      <c r="N108" s="189"/>
      <c r="O108" s="189"/>
      <c r="P108" s="189"/>
      <c r="Q108" s="189"/>
      <c r="R108" s="189"/>
      <c r="S108" s="189"/>
      <c r="T108" s="189"/>
      <c r="U108" s="189"/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89"/>
      <c r="AZ108" s="189"/>
      <c r="BA108" s="189"/>
      <c r="BB108" s="189"/>
      <c r="BC108" s="189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  <c r="CE108" s="92"/>
      <c r="CF108" s="92"/>
      <c r="CG108" s="92"/>
    </row>
    <row r="109" spans="1:85">
      <c r="A109" s="189"/>
      <c r="B109" s="381"/>
      <c r="C109" s="189"/>
      <c r="D109" s="189"/>
      <c r="E109" s="189"/>
      <c r="F109" s="189"/>
      <c r="G109" s="189"/>
      <c r="H109" s="189"/>
      <c r="I109" s="189"/>
      <c r="J109" s="189"/>
      <c r="K109" s="189"/>
      <c r="L109" s="189"/>
      <c r="M109" s="189"/>
      <c r="N109" s="189"/>
      <c r="O109" s="189"/>
      <c r="P109" s="189"/>
      <c r="Q109" s="189"/>
      <c r="R109" s="189"/>
      <c r="S109" s="189"/>
      <c r="T109" s="189"/>
      <c r="U109" s="189"/>
      <c r="V109" s="189"/>
      <c r="W109" s="189"/>
      <c r="X109" s="189"/>
      <c r="Y109" s="189"/>
      <c r="Z109" s="189"/>
      <c r="AA109" s="189"/>
      <c r="AB109" s="189"/>
      <c r="AC109" s="189"/>
      <c r="AD109" s="189"/>
      <c r="AE109" s="189"/>
      <c r="AF109" s="189"/>
      <c r="AG109" s="189"/>
      <c r="AH109" s="189"/>
      <c r="AI109" s="189"/>
      <c r="AJ109" s="189"/>
      <c r="AK109" s="189"/>
      <c r="AL109" s="189"/>
      <c r="AM109" s="189"/>
      <c r="AN109" s="189"/>
      <c r="AO109" s="189"/>
      <c r="AP109" s="189"/>
      <c r="AQ109" s="189"/>
      <c r="AR109" s="189"/>
      <c r="AS109" s="189"/>
      <c r="AT109" s="189"/>
      <c r="AU109" s="189"/>
      <c r="AV109" s="189"/>
      <c r="AW109" s="189"/>
      <c r="AX109" s="189"/>
      <c r="AY109" s="189"/>
      <c r="AZ109" s="189"/>
      <c r="BA109" s="189"/>
      <c r="BB109" s="189"/>
      <c r="BC109" s="189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  <c r="CE109" s="92"/>
      <c r="CF109" s="92"/>
      <c r="CG109" s="92"/>
    </row>
    <row r="110" spans="1:85" ht="17.25">
      <c r="A110" s="391"/>
      <c r="B110" s="391"/>
      <c r="C110" s="189"/>
      <c r="D110" s="189"/>
      <c r="E110" s="189"/>
      <c r="F110" s="189"/>
      <c r="G110" s="189"/>
      <c r="H110" s="189"/>
      <c r="I110" s="189"/>
      <c r="J110" s="189"/>
      <c r="K110" s="189"/>
      <c r="L110" s="189"/>
      <c r="M110" s="189"/>
      <c r="N110" s="189"/>
      <c r="O110" s="189"/>
      <c r="P110" s="189"/>
      <c r="Q110" s="189"/>
      <c r="R110" s="189"/>
      <c r="S110" s="189"/>
      <c r="T110" s="189"/>
      <c r="U110" s="189"/>
      <c r="V110" s="189"/>
      <c r="W110" s="189"/>
      <c r="X110" s="189"/>
      <c r="Y110" s="189"/>
      <c r="Z110" s="189"/>
      <c r="AA110" s="189"/>
      <c r="AB110" s="189"/>
      <c r="AC110" s="189"/>
      <c r="AD110" s="189"/>
      <c r="AE110" s="189"/>
      <c r="AF110" s="189"/>
      <c r="AG110" s="189"/>
      <c r="AH110" s="189"/>
      <c r="AI110" s="189"/>
      <c r="AJ110" s="189"/>
      <c r="AK110" s="189"/>
      <c r="AL110" s="189"/>
      <c r="AM110" s="189"/>
      <c r="AN110" s="189"/>
      <c r="AO110" s="189"/>
      <c r="AP110" s="189"/>
      <c r="AQ110" s="189"/>
      <c r="AR110" s="189"/>
      <c r="AS110" s="189"/>
      <c r="AT110" s="189"/>
      <c r="AU110" s="189"/>
      <c r="AV110" s="189"/>
      <c r="AW110" s="189"/>
      <c r="AX110" s="189"/>
      <c r="AY110" s="189"/>
      <c r="AZ110" s="189"/>
      <c r="BA110" s="189"/>
      <c r="BB110" s="189"/>
      <c r="BC110" s="189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  <c r="CE110" s="92"/>
      <c r="CF110" s="92"/>
      <c r="CG110" s="92"/>
    </row>
    <row r="111" spans="1:85" ht="15.75">
      <c r="A111" s="364"/>
      <c r="B111" s="382"/>
      <c r="C111" s="189"/>
      <c r="D111" s="189"/>
      <c r="E111" s="189"/>
      <c r="F111" s="189"/>
      <c r="G111" s="189"/>
      <c r="H111" s="189"/>
      <c r="I111" s="189"/>
      <c r="J111" s="189"/>
      <c r="K111" s="189"/>
      <c r="L111" s="189"/>
      <c r="M111" s="189"/>
      <c r="N111" s="189"/>
      <c r="O111" s="189"/>
      <c r="P111" s="189"/>
      <c r="Q111" s="189"/>
      <c r="R111" s="189"/>
      <c r="S111" s="189"/>
      <c r="T111" s="189"/>
      <c r="U111" s="189"/>
      <c r="V111" s="189"/>
      <c r="W111" s="189"/>
      <c r="X111" s="189"/>
      <c r="Y111" s="189"/>
      <c r="Z111" s="189"/>
      <c r="AA111" s="189"/>
      <c r="AB111" s="189"/>
      <c r="AC111" s="189"/>
      <c r="AD111" s="189"/>
      <c r="AE111" s="189"/>
      <c r="AF111" s="189"/>
      <c r="AG111" s="189"/>
      <c r="AH111" s="189"/>
      <c r="AI111" s="189"/>
      <c r="AJ111" s="189"/>
      <c r="AK111" s="189"/>
      <c r="AL111" s="189"/>
      <c r="AM111" s="189"/>
      <c r="AN111" s="189"/>
      <c r="AO111" s="189"/>
      <c r="AP111" s="189"/>
      <c r="AQ111" s="189"/>
      <c r="AR111" s="189"/>
      <c r="AS111" s="189"/>
      <c r="AT111" s="189"/>
      <c r="AU111" s="189"/>
      <c r="AV111" s="189"/>
      <c r="AW111" s="189"/>
      <c r="AX111" s="189"/>
      <c r="AY111" s="189"/>
      <c r="AZ111" s="189"/>
      <c r="BA111" s="189"/>
      <c r="BB111" s="189"/>
      <c r="BC111" s="189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92"/>
      <c r="CG111" s="92"/>
    </row>
    <row r="112" spans="1:85" ht="15.75">
      <c r="A112" s="364"/>
      <c r="B112" s="382"/>
      <c r="C112" s="189"/>
      <c r="D112" s="189"/>
      <c r="E112" s="189"/>
      <c r="F112" s="189"/>
      <c r="G112" s="189"/>
      <c r="H112" s="189"/>
      <c r="I112" s="189"/>
      <c r="J112" s="189"/>
      <c r="K112" s="189"/>
      <c r="L112" s="189"/>
      <c r="M112" s="189"/>
      <c r="N112" s="189"/>
      <c r="O112" s="189"/>
      <c r="P112" s="189"/>
      <c r="Q112" s="189"/>
      <c r="R112" s="189"/>
      <c r="S112" s="189"/>
      <c r="T112" s="189"/>
      <c r="U112" s="189"/>
      <c r="V112" s="189"/>
      <c r="W112" s="189"/>
      <c r="X112" s="189"/>
      <c r="Y112" s="189"/>
      <c r="Z112" s="189"/>
      <c r="AA112" s="189"/>
      <c r="AB112" s="189"/>
      <c r="AC112" s="189"/>
      <c r="AD112" s="189"/>
      <c r="AE112" s="189"/>
      <c r="AF112" s="189"/>
      <c r="AG112" s="189"/>
      <c r="AH112" s="189"/>
      <c r="AI112" s="189"/>
      <c r="AJ112" s="189"/>
      <c r="AK112" s="189"/>
      <c r="AL112" s="189"/>
      <c r="AM112" s="189"/>
      <c r="AN112" s="189"/>
      <c r="AO112" s="189"/>
      <c r="AP112" s="189"/>
      <c r="AQ112" s="189"/>
      <c r="AR112" s="189"/>
      <c r="AS112" s="189"/>
      <c r="AT112" s="189"/>
      <c r="AU112" s="189"/>
      <c r="AV112" s="189"/>
      <c r="AW112" s="189"/>
      <c r="AX112" s="189"/>
      <c r="AY112" s="189"/>
      <c r="AZ112" s="189"/>
      <c r="BA112" s="189"/>
      <c r="BB112" s="189"/>
      <c r="BC112" s="189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</row>
    <row r="113" spans="1:85" ht="15.75">
      <c r="A113" s="364"/>
      <c r="B113" s="382"/>
      <c r="C113" s="189"/>
      <c r="D113" s="189"/>
      <c r="E113" s="189"/>
      <c r="F113" s="189"/>
      <c r="G113" s="189"/>
      <c r="H113" s="189"/>
      <c r="I113" s="189"/>
      <c r="J113" s="189"/>
      <c r="K113" s="189"/>
      <c r="L113" s="189"/>
      <c r="M113" s="189"/>
      <c r="N113" s="189"/>
      <c r="O113" s="189"/>
      <c r="P113" s="189"/>
      <c r="Q113" s="189"/>
      <c r="R113" s="189"/>
      <c r="S113" s="189"/>
      <c r="T113" s="189"/>
      <c r="U113" s="189"/>
      <c r="V113" s="189"/>
      <c r="W113" s="189"/>
      <c r="X113" s="189"/>
      <c r="Y113" s="189"/>
      <c r="Z113" s="189"/>
      <c r="AA113" s="189"/>
      <c r="AB113" s="189"/>
      <c r="AC113" s="189"/>
      <c r="AD113" s="189"/>
      <c r="AE113" s="189"/>
      <c r="AF113" s="189"/>
      <c r="AG113" s="189"/>
      <c r="AH113" s="189"/>
      <c r="AI113" s="189"/>
      <c r="AJ113" s="189"/>
      <c r="AK113" s="189"/>
      <c r="AL113" s="189"/>
      <c r="AM113" s="189"/>
      <c r="AN113" s="189"/>
      <c r="AO113" s="189"/>
      <c r="AP113" s="189"/>
      <c r="AQ113" s="189"/>
      <c r="AR113" s="189"/>
      <c r="AS113" s="189"/>
      <c r="AT113" s="189"/>
      <c r="AU113" s="189"/>
      <c r="AV113" s="189"/>
      <c r="AW113" s="189"/>
      <c r="AX113" s="189"/>
      <c r="AY113" s="189"/>
      <c r="AZ113" s="189"/>
      <c r="BA113" s="189"/>
      <c r="BB113" s="189"/>
      <c r="BC113" s="189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</row>
    <row r="114" spans="1:85" ht="15.75">
      <c r="A114" s="364"/>
      <c r="B114" s="382"/>
      <c r="C114" s="189"/>
      <c r="D114" s="189"/>
      <c r="E114" s="189"/>
      <c r="F114" s="189"/>
      <c r="G114" s="189"/>
      <c r="H114" s="189"/>
      <c r="I114" s="189"/>
      <c r="J114" s="189"/>
      <c r="K114" s="189"/>
      <c r="L114" s="189"/>
      <c r="M114" s="189"/>
      <c r="N114" s="189"/>
      <c r="O114" s="189"/>
      <c r="P114" s="189"/>
      <c r="Q114" s="189"/>
      <c r="R114" s="189"/>
      <c r="S114" s="189"/>
      <c r="T114" s="189"/>
      <c r="U114" s="189"/>
      <c r="V114" s="189"/>
      <c r="W114" s="189"/>
      <c r="X114" s="189"/>
      <c r="Y114" s="189"/>
      <c r="Z114" s="189"/>
      <c r="AA114" s="189"/>
      <c r="AB114" s="189"/>
      <c r="AC114" s="189"/>
      <c r="AD114" s="189"/>
      <c r="AE114" s="189"/>
      <c r="AF114" s="189"/>
      <c r="AG114" s="189"/>
      <c r="AH114" s="189"/>
      <c r="AI114" s="189"/>
      <c r="AJ114" s="189"/>
      <c r="AK114" s="189"/>
      <c r="AL114" s="189"/>
      <c r="AM114" s="189"/>
      <c r="AN114" s="189"/>
      <c r="AO114" s="189"/>
      <c r="AP114" s="189"/>
      <c r="AQ114" s="189"/>
      <c r="AR114" s="189"/>
      <c r="AS114" s="189"/>
      <c r="AT114" s="189"/>
      <c r="AU114" s="189"/>
      <c r="AV114" s="189"/>
      <c r="AW114" s="189"/>
      <c r="AX114" s="189"/>
      <c r="AY114" s="189"/>
      <c r="AZ114" s="189"/>
      <c r="BA114" s="189"/>
      <c r="BB114" s="189"/>
      <c r="BC114" s="189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92"/>
      <c r="CG114" s="92"/>
    </row>
    <row r="115" spans="1:85" ht="15.75">
      <c r="A115" s="189"/>
      <c r="B115" s="379"/>
      <c r="C115" s="189"/>
      <c r="D115" s="189"/>
      <c r="E115" s="189"/>
      <c r="F115" s="189"/>
      <c r="G115" s="189"/>
      <c r="H115" s="189"/>
      <c r="I115" s="189"/>
      <c r="J115" s="189"/>
      <c r="K115" s="189"/>
      <c r="L115" s="189"/>
      <c r="M115" s="189"/>
      <c r="N115" s="189"/>
      <c r="O115" s="189"/>
      <c r="P115" s="189"/>
      <c r="Q115" s="189"/>
      <c r="R115" s="189"/>
      <c r="S115" s="189"/>
      <c r="T115" s="189"/>
      <c r="U115" s="189"/>
      <c r="V115" s="189"/>
      <c r="W115" s="189"/>
      <c r="X115" s="189"/>
      <c r="Y115" s="189"/>
      <c r="Z115" s="189"/>
      <c r="AA115" s="189"/>
      <c r="AB115" s="189"/>
      <c r="AC115" s="189"/>
      <c r="AD115" s="189"/>
      <c r="AE115" s="189"/>
      <c r="AF115" s="189"/>
      <c r="AG115" s="189"/>
      <c r="AH115" s="189"/>
      <c r="AI115" s="189"/>
      <c r="AJ115" s="189"/>
      <c r="AK115" s="189"/>
      <c r="AL115" s="189"/>
      <c r="AM115" s="189"/>
      <c r="AN115" s="189"/>
      <c r="AO115" s="189"/>
      <c r="AP115" s="189"/>
      <c r="AQ115" s="189"/>
      <c r="AR115" s="189"/>
      <c r="AS115" s="189"/>
      <c r="AT115" s="189"/>
      <c r="AU115" s="189"/>
      <c r="AV115" s="189"/>
      <c r="AW115" s="189"/>
      <c r="AX115" s="189"/>
      <c r="AY115" s="189"/>
      <c r="AZ115" s="189"/>
      <c r="BA115" s="189"/>
      <c r="BB115" s="189"/>
      <c r="BC115" s="189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</row>
    <row r="116" spans="1:85" ht="15.75">
      <c r="A116" s="364"/>
      <c r="B116" s="379"/>
      <c r="C116" s="189"/>
      <c r="D116" s="189"/>
      <c r="E116" s="189"/>
      <c r="F116" s="189"/>
      <c r="G116" s="189"/>
      <c r="H116" s="189"/>
      <c r="I116" s="189"/>
      <c r="J116" s="189"/>
      <c r="K116" s="189"/>
      <c r="L116" s="189"/>
      <c r="M116" s="189"/>
      <c r="N116" s="189"/>
      <c r="O116" s="189"/>
      <c r="P116" s="189"/>
      <c r="Q116" s="189"/>
      <c r="R116" s="189"/>
      <c r="S116" s="189"/>
      <c r="T116" s="189"/>
      <c r="U116" s="189"/>
      <c r="V116" s="189"/>
      <c r="W116" s="189"/>
      <c r="X116" s="189"/>
      <c r="Y116" s="189"/>
      <c r="Z116" s="189"/>
      <c r="AA116" s="189"/>
      <c r="AB116" s="189"/>
      <c r="AC116" s="189"/>
      <c r="AD116" s="189"/>
      <c r="AE116" s="189"/>
      <c r="AF116" s="189"/>
      <c r="AG116" s="189"/>
      <c r="AH116" s="189"/>
      <c r="AI116" s="189"/>
      <c r="AJ116" s="189"/>
      <c r="AK116" s="189"/>
      <c r="AL116" s="189"/>
      <c r="AM116" s="189"/>
      <c r="AN116" s="189"/>
      <c r="AO116" s="189"/>
      <c r="AP116" s="189"/>
      <c r="AQ116" s="189"/>
      <c r="AR116" s="189"/>
      <c r="AS116" s="189"/>
      <c r="AT116" s="189"/>
      <c r="AU116" s="189"/>
      <c r="AV116" s="189"/>
      <c r="AW116" s="189"/>
      <c r="AX116" s="189"/>
      <c r="AY116" s="189"/>
      <c r="AZ116" s="189"/>
      <c r="BA116" s="189"/>
      <c r="BB116" s="189"/>
      <c r="BC116" s="189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</row>
    <row r="117" spans="1:85" ht="15.75">
      <c r="A117" s="364"/>
      <c r="B117" s="381"/>
      <c r="C117" s="189"/>
      <c r="D117" s="189"/>
      <c r="E117" s="189"/>
      <c r="F117" s="189"/>
      <c r="G117" s="189"/>
      <c r="H117" s="189"/>
      <c r="I117" s="189"/>
      <c r="J117" s="189"/>
      <c r="K117" s="189"/>
      <c r="L117" s="189"/>
      <c r="M117" s="189"/>
      <c r="N117" s="189"/>
      <c r="O117" s="189"/>
      <c r="P117" s="189"/>
      <c r="Q117" s="189"/>
      <c r="R117" s="189"/>
      <c r="S117" s="189"/>
      <c r="T117" s="189"/>
      <c r="U117" s="189"/>
      <c r="V117" s="189"/>
      <c r="W117" s="189"/>
      <c r="X117" s="189"/>
      <c r="Y117" s="189"/>
      <c r="Z117" s="189"/>
      <c r="AA117" s="189"/>
      <c r="AB117" s="189"/>
      <c r="AC117" s="189"/>
      <c r="AD117" s="189"/>
      <c r="AE117" s="189"/>
      <c r="AF117" s="189"/>
      <c r="AG117" s="189"/>
      <c r="AH117" s="189"/>
      <c r="AI117" s="189"/>
      <c r="AJ117" s="189"/>
      <c r="AK117" s="189"/>
      <c r="AL117" s="189"/>
      <c r="AM117" s="189"/>
      <c r="AN117" s="189"/>
      <c r="AO117" s="189"/>
      <c r="AP117" s="189"/>
      <c r="AQ117" s="189"/>
      <c r="AR117" s="189"/>
      <c r="AS117" s="189"/>
      <c r="AT117" s="189"/>
      <c r="AU117" s="189"/>
      <c r="AV117" s="189"/>
      <c r="AW117" s="189"/>
      <c r="AX117" s="189"/>
      <c r="AY117" s="189"/>
      <c r="AZ117" s="189"/>
      <c r="BA117" s="189"/>
      <c r="BB117" s="189"/>
      <c r="BC117" s="189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</row>
    <row r="118" spans="1:85" ht="15.75">
      <c r="A118" s="364"/>
      <c r="B118" s="381"/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189"/>
      <c r="X118" s="189"/>
      <c r="Y118" s="189"/>
      <c r="Z118" s="189"/>
      <c r="AA118" s="189"/>
      <c r="AB118" s="189"/>
      <c r="AC118" s="189"/>
      <c r="AD118" s="189"/>
      <c r="AE118" s="189"/>
      <c r="AF118" s="189"/>
      <c r="AG118" s="189"/>
      <c r="AH118" s="189"/>
      <c r="AI118" s="189"/>
      <c r="AJ118" s="189"/>
      <c r="AK118" s="189"/>
      <c r="AL118" s="189"/>
      <c r="AM118" s="189"/>
      <c r="AN118" s="189"/>
      <c r="AO118" s="189"/>
      <c r="AP118" s="189"/>
      <c r="AQ118" s="189"/>
      <c r="AR118" s="189"/>
      <c r="AS118" s="189"/>
      <c r="AT118" s="189"/>
      <c r="AU118" s="189"/>
      <c r="AV118" s="189"/>
      <c r="AW118" s="189"/>
      <c r="AX118" s="189"/>
      <c r="AY118" s="189"/>
      <c r="AZ118" s="189"/>
      <c r="BA118" s="189"/>
      <c r="BB118" s="189"/>
      <c r="BC118" s="189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  <c r="CF118" s="92"/>
      <c r="CG118" s="92"/>
    </row>
    <row r="119" spans="1:85" ht="15.75">
      <c r="A119" s="364"/>
      <c r="B119" s="381"/>
      <c r="C119" s="189"/>
      <c r="D119" s="189"/>
      <c r="E119" s="189"/>
      <c r="F119" s="189"/>
      <c r="G119" s="189"/>
      <c r="H119" s="189"/>
      <c r="I119" s="189"/>
      <c r="J119" s="189"/>
      <c r="K119" s="189"/>
      <c r="L119" s="189"/>
      <c r="M119" s="189"/>
      <c r="N119" s="189"/>
      <c r="O119" s="189"/>
      <c r="P119" s="189"/>
      <c r="Q119" s="189"/>
      <c r="R119" s="189"/>
      <c r="S119" s="189"/>
      <c r="T119" s="189"/>
      <c r="U119" s="189"/>
      <c r="V119" s="189"/>
      <c r="W119" s="189"/>
      <c r="X119" s="189"/>
      <c r="Y119" s="189"/>
      <c r="Z119" s="189"/>
      <c r="AA119" s="189"/>
      <c r="AB119" s="189"/>
      <c r="AC119" s="189"/>
      <c r="AD119" s="189"/>
      <c r="AE119" s="189"/>
      <c r="AF119" s="189"/>
      <c r="AG119" s="189"/>
      <c r="AH119" s="189"/>
      <c r="AI119" s="189"/>
      <c r="AJ119" s="189"/>
      <c r="AK119" s="189"/>
      <c r="AL119" s="189"/>
      <c r="AM119" s="189"/>
      <c r="AN119" s="189"/>
      <c r="AO119" s="189"/>
      <c r="AP119" s="189"/>
      <c r="AQ119" s="189"/>
      <c r="AR119" s="189"/>
      <c r="AS119" s="189"/>
      <c r="AT119" s="189"/>
      <c r="AU119" s="189"/>
      <c r="AV119" s="189"/>
      <c r="AW119" s="189"/>
      <c r="AX119" s="189"/>
      <c r="AY119" s="189"/>
      <c r="AZ119" s="189"/>
      <c r="BA119" s="189"/>
      <c r="BB119" s="189"/>
      <c r="BC119" s="189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  <c r="CF119" s="92"/>
      <c r="CG119" s="92"/>
    </row>
    <row r="120" spans="1:85">
      <c r="A120" s="189"/>
      <c r="B120" s="381"/>
      <c r="C120" s="189"/>
      <c r="D120" s="189"/>
      <c r="E120" s="189"/>
      <c r="F120" s="189"/>
      <c r="G120" s="189"/>
      <c r="H120" s="189"/>
      <c r="I120" s="189"/>
      <c r="J120" s="189"/>
      <c r="K120" s="189"/>
      <c r="L120" s="189"/>
      <c r="M120" s="189"/>
      <c r="N120" s="189"/>
      <c r="O120" s="189"/>
      <c r="P120" s="189"/>
      <c r="Q120" s="189"/>
      <c r="R120" s="189"/>
      <c r="S120" s="189"/>
      <c r="T120" s="189"/>
      <c r="U120" s="189"/>
      <c r="V120" s="189"/>
      <c r="W120" s="189"/>
      <c r="X120" s="189"/>
      <c r="Y120" s="189"/>
      <c r="Z120" s="189"/>
      <c r="AA120" s="189"/>
      <c r="AB120" s="189"/>
      <c r="AC120" s="189"/>
      <c r="AD120" s="189"/>
      <c r="AE120" s="189"/>
      <c r="AF120" s="189"/>
      <c r="AG120" s="189"/>
      <c r="AH120" s="189"/>
      <c r="AI120" s="189"/>
      <c r="AJ120" s="189"/>
      <c r="AK120" s="189"/>
      <c r="AL120" s="189"/>
      <c r="AM120" s="189"/>
      <c r="AN120" s="189"/>
      <c r="AO120" s="189"/>
      <c r="AP120" s="189"/>
      <c r="AQ120" s="189"/>
      <c r="AR120" s="189"/>
      <c r="AS120" s="189"/>
      <c r="AT120" s="189"/>
      <c r="AU120" s="189"/>
      <c r="AV120" s="189"/>
      <c r="AW120" s="189"/>
      <c r="AX120" s="189"/>
      <c r="AY120" s="189"/>
      <c r="AZ120" s="189"/>
      <c r="BA120" s="189"/>
      <c r="BB120" s="189"/>
      <c r="BC120" s="189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  <c r="CF120" s="92"/>
      <c r="CG120" s="92"/>
    </row>
    <row r="121" spans="1:85">
      <c r="A121" s="189"/>
      <c r="B121" s="381"/>
      <c r="C121" s="189"/>
      <c r="D121" s="189"/>
      <c r="E121" s="189"/>
      <c r="F121" s="189"/>
      <c r="G121" s="189"/>
      <c r="H121" s="189"/>
      <c r="I121" s="189"/>
      <c r="J121" s="189"/>
      <c r="K121" s="189"/>
      <c r="L121" s="189"/>
      <c r="M121" s="189"/>
      <c r="N121" s="189"/>
      <c r="O121" s="189"/>
      <c r="P121" s="189"/>
      <c r="Q121" s="189"/>
      <c r="R121" s="189"/>
      <c r="S121" s="189"/>
      <c r="T121" s="189"/>
      <c r="U121" s="189"/>
      <c r="V121" s="189"/>
      <c r="W121" s="189"/>
      <c r="X121" s="189"/>
      <c r="Y121" s="189"/>
      <c r="Z121" s="189"/>
      <c r="AA121" s="189"/>
      <c r="AB121" s="189"/>
      <c r="AC121" s="189"/>
      <c r="AD121" s="189"/>
      <c r="AE121" s="189"/>
      <c r="AF121" s="189"/>
      <c r="AG121" s="189"/>
      <c r="AH121" s="189"/>
      <c r="AI121" s="189"/>
      <c r="AJ121" s="189"/>
      <c r="AK121" s="189"/>
      <c r="AL121" s="189"/>
      <c r="AM121" s="189"/>
      <c r="AN121" s="189"/>
      <c r="AO121" s="189"/>
      <c r="AP121" s="189"/>
      <c r="AQ121" s="189"/>
      <c r="AR121" s="189"/>
      <c r="AS121" s="189"/>
      <c r="AT121" s="189"/>
      <c r="AU121" s="189"/>
      <c r="AV121" s="189"/>
      <c r="AW121" s="189"/>
      <c r="AX121" s="189"/>
      <c r="AY121" s="189"/>
      <c r="AZ121" s="189"/>
      <c r="BA121" s="189"/>
      <c r="BB121" s="189"/>
      <c r="BC121" s="189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  <c r="CF121" s="92"/>
      <c r="CG121" s="92"/>
    </row>
    <row r="122" spans="1:85">
      <c r="A122" s="189"/>
      <c r="B122" s="381"/>
      <c r="C122" s="189"/>
      <c r="D122" s="189"/>
      <c r="E122" s="189"/>
      <c r="F122" s="189"/>
      <c r="G122" s="189"/>
      <c r="H122" s="189"/>
      <c r="I122" s="189"/>
      <c r="J122" s="189"/>
      <c r="K122" s="189"/>
      <c r="L122" s="189"/>
      <c r="M122" s="189"/>
      <c r="N122" s="189"/>
      <c r="O122" s="189"/>
      <c r="P122" s="189"/>
      <c r="Q122" s="189"/>
      <c r="R122" s="189"/>
      <c r="S122" s="189"/>
      <c r="T122" s="189"/>
      <c r="U122" s="189"/>
      <c r="V122" s="189"/>
      <c r="W122" s="189"/>
      <c r="X122" s="189"/>
      <c r="Y122" s="189"/>
      <c r="Z122" s="189"/>
      <c r="AA122" s="189"/>
      <c r="AB122" s="189"/>
      <c r="AC122" s="189"/>
      <c r="AD122" s="189"/>
      <c r="AE122" s="189"/>
      <c r="AF122" s="189"/>
      <c r="AG122" s="189"/>
      <c r="AH122" s="189"/>
      <c r="AI122" s="189"/>
      <c r="AJ122" s="189"/>
      <c r="AK122" s="189"/>
      <c r="AL122" s="189"/>
      <c r="AM122" s="189"/>
      <c r="AN122" s="189"/>
      <c r="AO122" s="189"/>
      <c r="AP122" s="189"/>
      <c r="AQ122" s="189"/>
      <c r="AR122" s="189"/>
      <c r="AS122" s="189"/>
      <c r="AT122" s="189"/>
      <c r="AU122" s="189"/>
      <c r="AV122" s="189"/>
      <c r="AW122" s="189"/>
      <c r="AX122" s="189"/>
      <c r="AY122" s="189"/>
      <c r="AZ122" s="189"/>
      <c r="BA122" s="189"/>
      <c r="BB122" s="189"/>
      <c r="BC122" s="189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</row>
    <row r="123" spans="1:85">
      <c r="A123" s="189"/>
      <c r="B123" s="381"/>
      <c r="C123" s="189"/>
      <c r="D123" s="189"/>
      <c r="E123" s="189"/>
      <c r="F123" s="189"/>
      <c r="G123" s="189"/>
      <c r="H123" s="189"/>
      <c r="I123" s="189"/>
      <c r="J123" s="189"/>
      <c r="K123" s="189"/>
      <c r="L123" s="189"/>
      <c r="M123" s="189"/>
      <c r="N123" s="189"/>
      <c r="O123" s="189"/>
      <c r="P123" s="189"/>
      <c r="Q123" s="189"/>
      <c r="R123" s="189"/>
      <c r="S123" s="189"/>
      <c r="T123" s="189"/>
      <c r="U123" s="189"/>
      <c r="V123" s="189"/>
      <c r="W123" s="189"/>
      <c r="X123" s="189"/>
      <c r="Y123" s="189"/>
      <c r="Z123" s="189"/>
      <c r="AA123" s="189"/>
      <c r="AB123" s="189"/>
      <c r="AC123" s="189"/>
      <c r="AD123" s="189"/>
      <c r="AE123" s="189"/>
      <c r="AF123" s="189"/>
      <c r="AG123" s="189"/>
      <c r="AH123" s="189"/>
      <c r="AI123" s="189"/>
      <c r="AJ123" s="189"/>
      <c r="AK123" s="189"/>
      <c r="AL123" s="189"/>
      <c r="AM123" s="189"/>
      <c r="AN123" s="189"/>
      <c r="AO123" s="189"/>
      <c r="AP123" s="189"/>
      <c r="AQ123" s="189"/>
      <c r="AR123" s="189"/>
      <c r="AS123" s="189"/>
      <c r="AT123" s="189"/>
      <c r="AU123" s="189"/>
      <c r="AV123" s="189"/>
      <c r="AW123" s="189"/>
      <c r="AX123" s="189"/>
      <c r="AY123" s="189"/>
      <c r="AZ123" s="189"/>
      <c r="BA123" s="189"/>
      <c r="BB123" s="189"/>
      <c r="BC123" s="189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/>
      <c r="CB123" s="92"/>
      <c r="CC123" s="92"/>
      <c r="CD123" s="92"/>
      <c r="CE123" s="92"/>
      <c r="CF123" s="92"/>
      <c r="CG123" s="92"/>
    </row>
    <row r="124" spans="1:85">
      <c r="A124" s="189"/>
      <c r="B124" s="381"/>
      <c r="C124" s="189"/>
      <c r="D124" s="189"/>
      <c r="E124" s="189"/>
      <c r="F124" s="189"/>
      <c r="G124" s="189"/>
      <c r="H124" s="189"/>
      <c r="I124" s="189"/>
      <c r="J124" s="189"/>
      <c r="K124" s="189"/>
      <c r="L124" s="189"/>
      <c r="M124" s="189"/>
      <c r="N124" s="189"/>
      <c r="O124" s="189"/>
      <c r="P124" s="189"/>
      <c r="Q124" s="189"/>
      <c r="R124" s="189"/>
      <c r="S124" s="189"/>
      <c r="T124" s="189"/>
      <c r="U124" s="189"/>
      <c r="V124" s="189"/>
      <c r="W124" s="189"/>
      <c r="X124" s="189"/>
      <c r="Y124" s="189"/>
      <c r="Z124" s="189"/>
      <c r="AA124" s="189"/>
      <c r="AB124" s="189"/>
      <c r="AC124" s="189"/>
      <c r="AD124" s="189"/>
      <c r="AE124" s="189"/>
      <c r="AF124" s="189"/>
      <c r="AG124" s="189"/>
      <c r="AH124" s="189"/>
      <c r="AI124" s="189"/>
      <c r="AJ124" s="189"/>
      <c r="AK124" s="189"/>
      <c r="AL124" s="189"/>
      <c r="AM124" s="189"/>
      <c r="AN124" s="189"/>
      <c r="AO124" s="189"/>
      <c r="AP124" s="189"/>
      <c r="AQ124" s="189"/>
      <c r="AR124" s="189"/>
      <c r="AS124" s="189"/>
      <c r="AT124" s="189"/>
      <c r="AU124" s="189"/>
      <c r="AV124" s="189"/>
      <c r="AW124" s="189"/>
      <c r="AX124" s="189"/>
      <c r="AY124" s="189"/>
      <c r="AZ124" s="189"/>
      <c r="BA124" s="189"/>
      <c r="BB124" s="189"/>
      <c r="BC124" s="189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/>
      <c r="CB124" s="92"/>
      <c r="CC124" s="92"/>
      <c r="CD124" s="92"/>
      <c r="CE124" s="92"/>
      <c r="CF124" s="92"/>
      <c r="CG124" s="92"/>
    </row>
    <row r="125" spans="1:85">
      <c r="A125" s="189"/>
      <c r="B125" s="381"/>
      <c r="C125" s="189"/>
      <c r="D125" s="189"/>
      <c r="E125" s="189"/>
      <c r="F125" s="189"/>
      <c r="G125" s="189"/>
      <c r="H125" s="189"/>
      <c r="I125" s="189"/>
      <c r="J125" s="189"/>
      <c r="K125" s="189"/>
      <c r="L125" s="189"/>
      <c r="M125" s="189"/>
      <c r="N125" s="189"/>
      <c r="O125" s="189"/>
      <c r="P125" s="189"/>
      <c r="Q125" s="189"/>
      <c r="R125" s="189"/>
      <c r="S125" s="189"/>
      <c r="T125" s="189"/>
      <c r="U125" s="189"/>
      <c r="V125" s="189"/>
      <c r="W125" s="189"/>
      <c r="X125" s="189"/>
      <c r="Y125" s="189"/>
      <c r="Z125" s="189"/>
      <c r="AA125" s="189"/>
      <c r="AB125" s="189"/>
      <c r="AC125" s="189"/>
      <c r="AD125" s="189"/>
      <c r="AE125" s="189"/>
      <c r="AF125" s="189"/>
      <c r="AG125" s="189"/>
      <c r="AH125" s="189"/>
      <c r="AI125" s="189"/>
      <c r="AJ125" s="189"/>
      <c r="AK125" s="189"/>
      <c r="AL125" s="189"/>
      <c r="AM125" s="189"/>
      <c r="AN125" s="189"/>
      <c r="AO125" s="189"/>
      <c r="AP125" s="189"/>
      <c r="AQ125" s="189"/>
      <c r="AR125" s="189"/>
      <c r="AS125" s="189"/>
      <c r="AT125" s="189"/>
      <c r="AU125" s="189"/>
      <c r="AV125" s="189"/>
      <c r="AW125" s="189"/>
      <c r="AX125" s="189"/>
      <c r="AY125" s="189"/>
      <c r="AZ125" s="189"/>
      <c r="BA125" s="189"/>
      <c r="BB125" s="189"/>
      <c r="BC125" s="189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/>
      <c r="CB125" s="92"/>
      <c r="CC125" s="92"/>
      <c r="CD125" s="92"/>
      <c r="CE125" s="92"/>
      <c r="CF125" s="92"/>
      <c r="CG125" s="92"/>
    </row>
    <row r="126" spans="1:85">
      <c r="A126" s="383"/>
      <c r="B126" s="384"/>
      <c r="C126" s="383"/>
      <c r="D126" s="189"/>
      <c r="E126" s="189"/>
      <c r="F126" s="189"/>
      <c r="G126" s="189"/>
      <c r="H126" s="189"/>
      <c r="I126" s="189"/>
      <c r="J126" s="189"/>
      <c r="K126" s="189"/>
      <c r="L126" s="189"/>
      <c r="M126" s="189"/>
      <c r="N126" s="189"/>
      <c r="O126" s="189"/>
      <c r="P126" s="189"/>
      <c r="Q126" s="189"/>
      <c r="R126" s="189"/>
      <c r="S126" s="189"/>
      <c r="T126" s="189"/>
      <c r="U126" s="189"/>
      <c r="V126" s="189"/>
      <c r="W126" s="189"/>
      <c r="X126" s="189"/>
      <c r="Y126" s="189"/>
      <c r="Z126" s="189"/>
      <c r="AA126" s="189"/>
      <c r="AB126" s="189"/>
      <c r="AC126" s="189"/>
      <c r="AD126" s="189"/>
      <c r="AE126" s="189"/>
      <c r="AF126" s="189"/>
      <c r="AG126" s="189"/>
      <c r="AH126" s="189"/>
      <c r="AI126" s="189"/>
      <c r="AJ126" s="189"/>
      <c r="AK126" s="189"/>
      <c r="AL126" s="189"/>
      <c r="AM126" s="189"/>
      <c r="AN126" s="189"/>
      <c r="AO126" s="189"/>
      <c r="AP126" s="189"/>
      <c r="AQ126" s="189"/>
      <c r="AR126" s="189"/>
      <c r="AS126" s="189"/>
      <c r="AT126" s="189"/>
      <c r="AU126" s="189"/>
      <c r="AV126" s="189"/>
      <c r="AW126" s="189"/>
      <c r="AX126" s="189"/>
      <c r="AY126" s="189"/>
      <c r="AZ126" s="189"/>
      <c r="BA126" s="189"/>
      <c r="BB126" s="189"/>
      <c r="BC126" s="189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/>
      <c r="CB126" s="92"/>
      <c r="CC126" s="92"/>
      <c r="CD126" s="92"/>
      <c r="CE126" s="92"/>
      <c r="CF126" s="92"/>
      <c r="CG126" s="92"/>
    </row>
    <row r="127" spans="1:85">
      <c r="A127" s="383"/>
      <c r="B127" s="384"/>
      <c r="C127" s="383"/>
      <c r="D127" s="189"/>
      <c r="E127" s="189"/>
      <c r="F127" s="189"/>
      <c r="G127" s="189"/>
      <c r="H127" s="189"/>
      <c r="I127" s="189"/>
      <c r="J127" s="189"/>
      <c r="K127" s="189"/>
      <c r="L127" s="189"/>
      <c r="M127" s="189"/>
      <c r="N127" s="189"/>
      <c r="O127" s="189"/>
      <c r="P127" s="189"/>
      <c r="Q127" s="189"/>
      <c r="R127" s="189"/>
      <c r="S127" s="189"/>
      <c r="T127" s="189"/>
      <c r="U127" s="189"/>
      <c r="V127" s="189"/>
      <c r="W127" s="189"/>
      <c r="X127" s="189"/>
      <c r="Y127" s="189"/>
      <c r="Z127" s="189"/>
      <c r="AA127" s="189"/>
      <c r="AB127" s="189"/>
      <c r="AC127" s="189"/>
      <c r="AD127" s="189"/>
      <c r="AE127" s="189"/>
      <c r="AF127" s="189"/>
      <c r="AG127" s="189"/>
      <c r="AH127" s="189"/>
      <c r="AI127" s="189"/>
      <c r="AJ127" s="189"/>
      <c r="AK127" s="189"/>
      <c r="AL127" s="189"/>
      <c r="AM127" s="189"/>
      <c r="AN127" s="189"/>
      <c r="AO127" s="189"/>
      <c r="AP127" s="189"/>
      <c r="AQ127" s="189"/>
      <c r="AR127" s="189"/>
      <c r="AS127" s="189"/>
      <c r="AT127" s="189"/>
      <c r="AU127" s="189"/>
      <c r="AV127" s="189"/>
      <c r="AW127" s="189"/>
      <c r="AX127" s="189"/>
      <c r="AY127" s="189"/>
      <c r="AZ127" s="189"/>
      <c r="BA127" s="189"/>
      <c r="BB127" s="189"/>
      <c r="BC127" s="189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/>
      <c r="CB127" s="92"/>
      <c r="CC127" s="92"/>
      <c r="CD127" s="92"/>
      <c r="CE127" s="92"/>
      <c r="CF127" s="92"/>
      <c r="CG127" s="92"/>
    </row>
    <row r="128" spans="1:85">
      <c r="A128" s="383"/>
      <c r="B128" s="384"/>
      <c r="C128" s="383"/>
      <c r="D128" s="189"/>
      <c r="E128" s="189"/>
      <c r="F128" s="189"/>
      <c r="G128" s="189"/>
      <c r="H128" s="189"/>
      <c r="I128" s="189"/>
      <c r="J128" s="189"/>
      <c r="K128" s="189"/>
      <c r="L128" s="189"/>
      <c r="M128" s="189"/>
      <c r="N128" s="189"/>
      <c r="O128" s="189"/>
      <c r="P128" s="189"/>
      <c r="Q128" s="189"/>
      <c r="R128" s="189"/>
      <c r="S128" s="189"/>
      <c r="T128" s="189"/>
      <c r="U128" s="189"/>
      <c r="V128" s="189"/>
      <c r="W128" s="189"/>
      <c r="X128" s="189"/>
      <c r="Y128" s="189"/>
      <c r="Z128" s="189"/>
      <c r="AA128" s="189"/>
      <c r="AB128" s="189"/>
      <c r="AC128" s="189"/>
      <c r="AD128" s="189"/>
      <c r="AE128" s="189"/>
      <c r="AF128" s="189"/>
      <c r="AG128" s="189"/>
      <c r="AH128" s="189"/>
      <c r="AI128" s="189"/>
      <c r="AJ128" s="189"/>
      <c r="AK128" s="189"/>
      <c r="AL128" s="189"/>
      <c r="AM128" s="189"/>
      <c r="AN128" s="189"/>
      <c r="AO128" s="189"/>
      <c r="AP128" s="189"/>
      <c r="AQ128" s="189"/>
      <c r="AR128" s="189"/>
      <c r="AS128" s="189"/>
      <c r="AT128" s="189"/>
      <c r="AU128" s="189"/>
      <c r="AV128" s="189"/>
      <c r="AW128" s="189"/>
      <c r="AX128" s="189"/>
      <c r="AY128" s="189"/>
      <c r="AZ128" s="189"/>
      <c r="BA128" s="189"/>
      <c r="BB128" s="189"/>
      <c r="BC128" s="189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/>
      <c r="CB128" s="92"/>
      <c r="CC128" s="92"/>
      <c r="CD128" s="92"/>
      <c r="CE128" s="92"/>
      <c r="CF128" s="92"/>
      <c r="CG128" s="92"/>
    </row>
    <row r="129" spans="1:85">
      <c r="A129" s="383"/>
      <c r="B129" s="384"/>
      <c r="C129" s="383"/>
      <c r="D129" s="189"/>
      <c r="E129" s="189"/>
      <c r="F129" s="189"/>
      <c r="G129" s="189"/>
      <c r="H129" s="189"/>
      <c r="I129" s="189"/>
      <c r="J129" s="189"/>
      <c r="K129" s="189"/>
      <c r="L129" s="189"/>
      <c r="M129" s="189"/>
      <c r="N129" s="189"/>
      <c r="O129" s="189"/>
      <c r="P129" s="189"/>
      <c r="Q129" s="189"/>
      <c r="R129" s="189"/>
      <c r="S129" s="189"/>
      <c r="T129" s="189"/>
      <c r="U129" s="189"/>
      <c r="V129" s="189"/>
      <c r="W129" s="189"/>
      <c r="X129" s="189"/>
      <c r="Y129" s="189"/>
      <c r="Z129" s="189"/>
      <c r="AA129" s="189"/>
      <c r="AB129" s="189"/>
      <c r="AC129" s="189"/>
      <c r="AD129" s="189"/>
      <c r="AE129" s="189"/>
      <c r="AF129" s="189"/>
      <c r="AG129" s="189"/>
      <c r="AH129" s="189"/>
      <c r="AI129" s="189"/>
      <c r="AJ129" s="189"/>
      <c r="AK129" s="189"/>
      <c r="AL129" s="189"/>
      <c r="AM129" s="189"/>
      <c r="AN129" s="189"/>
      <c r="AO129" s="189"/>
      <c r="AP129" s="189"/>
      <c r="AQ129" s="189"/>
      <c r="AR129" s="189"/>
      <c r="AS129" s="189"/>
      <c r="AT129" s="189"/>
      <c r="AU129" s="189"/>
      <c r="AV129" s="189"/>
      <c r="AW129" s="189"/>
      <c r="AX129" s="189"/>
      <c r="AY129" s="189"/>
      <c r="AZ129" s="189"/>
      <c r="BA129" s="189"/>
      <c r="BB129" s="189"/>
      <c r="BC129" s="189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/>
      <c r="CB129" s="92"/>
      <c r="CC129" s="92"/>
      <c r="CD129" s="92"/>
      <c r="CE129" s="92"/>
      <c r="CF129" s="92"/>
      <c r="CG129" s="92"/>
    </row>
    <row r="130" spans="1:85">
      <c r="A130" s="383"/>
      <c r="B130" s="384"/>
      <c r="C130" s="383"/>
      <c r="D130" s="189"/>
      <c r="E130" s="189"/>
      <c r="F130" s="189"/>
      <c r="G130" s="189"/>
      <c r="H130" s="189"/>
      <c r="I130" s="189"/>
      <c r="J130" s="189"/>
      <c r="K130" s="189"/>
      <c r="L130" s="189"/>
      <c r="M130" s="189"/>
      <c r="N130" s="189"/>
      <c r="O130" s="189"/>
      <c r="P130" s="189"/>
      <c r="Q130" s="189"/>
      <c r="R130" s="189"/>
      <c r="S130" s="189"/>
      <c r="T130" s="189"/>
      <c r="U130" s="189"/>
      <c r="V130" s="189"/>
      <c r="W130" s="189"/>
      <c r="X130" s="189"/>
      <c r="Y130" s="189"/>
      <c r="Z130" s="189"/>
      <c r="AA130" s="189"/>
      <c r="AB130" s="189"/>
      <c r="AC130" s="189"/>
      <c r="AD130" s="189"/>
      <c r="AE130" s="189"/>
      <c r="AF130" s="189"/>
      <c r="AG130" s="189"/>
      <c r="AH130" s="189"/>
      <c r="AI130" s="189"/>
      <c r="AJ130" s="189"/>
      <c r="AK130" s="189"/>
      <c r="AL130" s="189"/>
      <c r="AM130" s="189"/>
      <c r="AN130" s="189"/>
      <c r="AO130" s="189"/>
      <c r="AP130" s="189"/>
      <c r="AQ130" s="189"/>
      <c r="AR130" s="189"/>
      <c r="AS130" s="189"/>
      <c r="AT130" s="189"/>
      <c r="AU130" s="189"/>
      <c r="AV130" s="189"/>
      <c r="AW130" s="189"/>
      <c r="AX130" s="189"/>
      <c r="AY130" s="189"/>
      <c r="AZ130" s="189"/>
      <c r="BA130" s="189"/>
      <c r="BB130" s="189"/>
      <c r="BC130" s="189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92"/>
      <c r="CG130" s="92"/>
    </row>
    <row r="131" spans="1:85">
      <c r="A131" s="383"/>
      <c r="B131" s="384"/>
      <c r="C131" s="383"/>
      <c r="D131" s="189"/>
      <c r="E131" s="189"/>
      <c r="F131" s="189"/>
      <c r="G131" s="189"/>
      <c r="H131" s="189"/>
      <c r="I131" s="189"/>
      <c r="J131" s="189"/>
      <c r="K131" s="189"/>
      <c r="L131" s="189"/>
      <c r="M131" s="189"/>
      <c r="N131" s="189"/>
      <c r="O131" s="189"/>
      <c r="P131" s="189"/>
      <c r="Q131" s="189"/>
      <c r="R131" s="189"/>
      <c r="S131" s="189"/>
      <c r="T131" s="189"/>
      <c r="U131" s="189"/>
      <c r="V131" s="189"/>
      <c r="W131" s="189"/>
      <c r="X131" s="189"/>
      <c r="Y131" s="189"/>
      <c r="Z131" s="189"/>
      <c r="AA131" s="189"/>
      <c r="AB131" s="189"/>
      <c r="AC131" s="189"/>
      <c r="AD131" s="189"/>
      <c r="AE131" s="189"/>
      <c r="AF131" s="189"/>
      <c r="AG131" s="189"/>
      <c r="AH131" s="189"/>
      <c r="AI131" s="189"/>
      <c r="AJ131" s="189"/>
      <c r="AK131" s="189"/>
      <c r="AL131" s="189"/>
      <c r="AM131" s="189"/>
      <c r="AN131" s="189"/>
      <c r="AO131" s="189"/>
      <c r="AP131" s="189"/>
      <c r="AQ131" s="189"/>
      <c r="AR131" s="189"/>
      <c r="AS131" s="189"/>
      <c r="AT131" s="189"/>
      <c r="AU131" s="189"/>
      <c r="AV131" s="189"/>
      <c r="AW131" s="189"/>
      <c r="AX131" s="189"/>
      <c r="AY131" s="189"/>
      <c r="AZ131" s="189"/>
      <c r="BA131" s="189"/>
      <c r="BB131" s="189"/>
      <c r="BC131" s="189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/>
      <c r="CB131" s="92"/>
      <c r="CC131" s="92"/>
      <c r="CD131" s="92"/>
      <c r="CE131" s="92"/>
      <c r="CF131" s="92"/>
      <c r="CG131" s="92"/>
    </row>
    <row r="132" spans="1:85">
      <c r="A132" s="383"/>
      <c r="B132" s="384"/>
      <c r="C132" s="383"/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9"/>
      <c r="O132" s="189"/>
      <c r="P132" s="189"/>
      <c r="Q132" s="189"/>
      <c r="R132" s="189"/>
      <c r="S132" s="189"/>
      <c r="T132" s="189"/>
      <c r="U132" s="189"/>
      <c r="V132" s="189"/>
      <c r="W132" s="189"/>
      <c r="X132" s="189"/>
      <c r="Y132" s="189"/>
      <c r="Z132" s="189"/>
      <c r="AA132" s="189"/>
      <c r="AB132" s="189"/>
      <c r="AC132" s="189"/>
      <c r="AD132" s="189"/>
      <c r="AE132" s="189"/>
      <c r="AF132" s="189"/>
      <c r="AG132" s="189"/>
      <c r="AH132" s="189"/>
      <c r="AI132" s="189"/>
      <c r="AJ132" s="189"/>
      <c r="AK132" s="189"/>
      <c r="AL132" s="189"/>
      <c r="AM132" s="189"/>
      <c r="AN132" s="189"/>
      <c r="AO132" s="189"/>
      <c r="AP132" s="189"/>
      <c r="AQ132" s="189"/>
      <c r="AR132" s="189"/>
      <c r="AS132" s="189"/>
      <c r="AT132" s="189"/>
      <c r="AU132" s="189"/>
      <c r="AV132" s="189"/>
      <c r="AW132" s="189"/>
      <c r="AX132" s="189"/>
      <c r="AY132" s="189"/>
      <c r="AZ132" s="189"/>
      <c r="BA132" s="189"/>
      <c r="BB132" s="189"/>
      <c r="BC132" s="189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2"/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/>
      <c r="CB132" s="92"/>
      <c r="CC132" s="92"/>
      <c r="CD132" s="92"/>
      <c r="CE132" s="92"/>
      <c r="CF132" s="92"/>
      <c r="CG132" s="92"/>
    </row>
    <row r="133" spans="1:85">
      <c r="A133" s="383"/>
      <c r="B133" s="384"/>
      <c r="C133" s="383"/>
      <c r="D133" s="189"/>
      <c r="E133" s="189"/>
      <c r="F133" s="189"/>
      <c r="G133" s="189"/>
      <c r="H133" s="189"/>
      <c r="I133" s="189"/>
      <c r="J133" s="189"/>
      <c r="K133" s="189"/>
      <c r="L133" s="189"/>
      <c r="M133" s="189"/>
      <c r="N133" s="189"/>
      <c r="O133" s="189"/>
      <c r="P133" s="189"/>
      <c r="Q133" s="189"/>
      <c r="R133" s="189"/>
      <c r="S133" s="189"/>
      <c r="T133" s="189"/>
      <c r="U133" s="189"/>
      <c r="V133" s="189"/>
      <c r="W133" s="189"/>
      <c r="X133" s="189"/>
      <c r="Y133" s="189"/>
      <c r="Z133" s="189"/>
      <c r="AA133" s="189"/>
      <c r="AB133" s="189"/>
      <c r="AC133" s="189"/>
      <c r="AD133" s="189"/>
      <c r="AE133" s="189"/>
      <c r="AF133" s="189"/>
      <c r="AG133" s="189"/>
      <c r="AH133" s="189"/>
      <c r="AI133" s="189"/>
      <c r="AJ133" s="189"/>
      <c r="AK133" s="189"/>
      <c r="AL133" s="189"/>
      <c r="AM133" s="189"/>
      <c r="AN133" s="189"/>
      <c r="AO133" s="189"/>
      <c r="AP133" s="189"/>
      <c r="AQ133" s="189"/>
      <c r="AR133" s="189"/>
      <c r="AS133" s="189"/>
      <c r="AT133" s="189"/>
      <c r="AU133" s="189"/>
      <c r="AV133" s="189"/>
      <c r="AW133" s="189"/>
      <c r="AX133" s="189"/>
      <c r="AY133" s="189"/>
      <c r="AZ133" s="189"/>
      <c r="BA133" s="189"/>
      <c r="BB133" s="189"/>
      <c r="BC133" s="189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2"/>
      <c r="CC133" s="92"/>
      <c r="CD133" s="92"/>
      <c r="CE133" s="92"/>
      <c r="CF133" s="92"/>
      <c r="CG133" s="92"/>
    </row>
    <row r="134" spans="1:85">
      <c r="A134" s="383"/>
      <c r="B134" s="384"/>
      <c r="C134" s="383"/>
      <c r="D134" s="189"/>
      <c r="E134" s="189"/>
      <c r="F134" s="189"/>
      <c r="G134" s="189"/>
      <c r="H134" s="189"/>
      <c r="I134" s="189"/>
      <c r="J134" s="189"/>
      <c r="K134" s="189"/>
      <c r="L134" s="189"/>
      <c r="M134" s="189"/>
      <c r="N134" s="189"/>
      <c r="O134" s="189"/>
      <c r="P134" s="189"/>
      <c r="Q134" s="189"/>
      <c r="R134" s="189"/>
      <c r="S134" s="189"/>
      <c r="T134" s="189"/>
      <c r="U134" s="189"/>
      <c r="V134" s="189"/>
      <c r="W134" s="189"/>
      <c r="X134" s="189"/>
      <c r="Y134" s="189"/>
      <c r="Z134" s="189"/>
      <c r="AA134" s="189"/>
      <c r="AB134" s="189"/>
      <c r="AC134" s="189"/>
      <c r="AD134" s="189"/>
      <c r="AE134" s="189"/>
      <c r="AF134" s="189"/>
      <c r="AG134" s="189"/>
      <c r="AH134" s="189"/>
      <c r="AI134" s="189"/>
      <c r="AJ134" s="189"/>
      <c r="AK134" s="189"/>
      <c r="AL134" s="189"/>
      <c r="AM134" s="189"/>
      <c r="AN134" s="189"/>
      <c r="AO134" s="189"/>
      <c r="AP134" s="189"/>
      <c r="AQ134" s="189"/>
      <c r="AR134" s="189"/>
      <c r="AS134" s="189"/>
      <c r="AT134" s="189"/>
      <c r="AU134" s="189"/>
      <c r="AV134" s="189"/>
      <c r="AW134" s="189"/>
      <c r="AX134" s="189"/>
      <c r="AY134" s="189"/>
      <c r="AZ134" s="189"/>
      <c r="BA134" s="189"/>
      <c r="BB134" s="189"/>
      <c r="BC134" s="189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/>
      <c r="CB134" s="92"/>
      <c r="CC134" s="92"/>
      <c r="CD134" s="92"/>
      <c r="CE134" s="92"/>
      <c r="CF134" s="92"/>
      <c r="CG134" s="92"/>
    </row>
    <row r="135" spans="1:85">
      <c r="A135" s="383"/>
      <c r="B135" s="384"/>
      <c r="C135" s="383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  <c r="R135" s="189"/>
      <c r="S135" s="189"/>
      <c r="T135" s="189"/>
      <c r="U135" s="189"/>
      <c r="V135" s="189"/>
      <c r="W135" s="189"/>
      <c r="X135" s="189"/>
      <c r="Y135" s="189"/>
      <c r="Z135" s="189"/>
      <c r="AA135" s="189"/>
      <c r="AB135" s="189"/>
      <c r="AC135" s="189"/>
      <c r="AD135" s="189"/>
      <c r="AE135" s="189"/>
      <c r="AF135" s="189"/>
      <c r="AG135" s="189"/>
      <c r="AH135" s="189"/>
      <c r="AI135" s="189"/>
      <c r="AJ135" s="189"/>
      <c r="AK135" s="189"/>
      <c r="AL135" s="189"/>
      <c r="AM135" s="189"/>
      <c r="AN135" s="189"/>
      <c r="AO135" s="189"/>
      <c r="AP135" s="189"/>
      <c r="AQ135" s="189"/>
      <c r="AR135" s="189"/>
      <c r="AS135" s="189"/>
      <c r="AT135" s="189"/>
      <c r="AU135" s="189"/>
      <c r="AV135" s="189"/>
      <c r="AW135" s="189"/>
      <c r="AX135" s="189"/>
      <c r="AY135" s="189"/>
      <c r="AZ135" s="189"/>
      <c r="BA135" s="189"/>
      <c r="BB135" s="189"/>
      <c r="BC135" s="189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92"/>
      <c r="CG135" s="92"/>
    </row>
    <row r="136" spans="1:85">
      <c r="A136" s="383"/>
      <c r="B136" s="384"/>
      <c r="C136" s="383"/>
      <c r="D136" s="189"/>
      <c r="E136" s="18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  <c r="R136" s="189"/>
      <c r="S136" s="189"/>
      <c r="T136" s="189"/>
      <c r="U136" s="189"/>
      <c r="V136" s="189"/>
      <c r="W136" s="189"/>
      <c r="X136" s="189"/>
      <c r="Y136" s="189"/>
      <c r="Z136" s="189"/>
      <c r="AA136" s="189"/>
      <c r="AB136" s="189"/>
      <c r="AC136" s="189"/>
      <c r="AD136" s="189"/>
      <c r="AE136" s="189"/>
      <c r="AF136" s="189"/>
      <c r="AG136" s="189"/>
      <c r="AH136" s="189"/>
      <c r="AI136" s="189"/>
      <c r="AJ136" s="189"/>
      <c r="AK136" s="189"/>
      <c r="AL136" s="189"/>
      <c r="AM136" s="189"/>
      <c r="AN136" s="189"/>
      <c r="AO136" s="189"/>
      <c r="AP136" s="189"/>
      <c r="AQ136" s="189"/>
      <c r="AR136" s="189"/>
      <c r="AS136" s="189"/>
      <c r="AT136" s="189"/>
      <c r="AU136" s="189"/>
      <c r="AV136" s="189"/>
      <c r="AW136" s="189"/>
      <c r="AX136" s="189"/>
      <c r="AY136" s="189"/>
      <c r="AZ136" s="189"/>
      <c r="BA136" s="189"/>
      <c r="BB136" s="189"/>
      <c r="BC136" s="189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/>
      <c r="CB136" s="92"/>
      <c r="CC136" s="92"/>
      <c r="CD136" s="92"/>
      <c r="CE136" s="92"/>
      <c r="CF136" s="92"/>
      <c r="CG136" s="92"/>
    </row>
    <row r="137" spans="1:85">
      <c r="A137" s="383"/>
      <c r="B137" s="384"/>
      <c r="C137" s="383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89"/>
      <c r="AG137" s="189"/>
      <c r="AH137" s="189"/>
      <c r="AI137" s="189"/>
      <c r="AJ137" s="189"/>
      <c r="AK137" s="189"/>
      <c r="AL137" s="189"/>
      <c r="AM137" s="189"/>
      <c r="AN137" s="189"/>
      <c r="AO137" s="189"/>
      <c r="AP137" s="189"/>
      <c r="AQ137" s="189"/>
      <c r="AR137" s="189"/>
      <c r="AS137" s="189"/>
      <c r="AT137" s="189"/>
      <c r="AU137" s="189"/>
      <c r="AV137" s="189"/>
      <c r="AW137" s="189"/>
      <c r="AX137" s="189"/>
      <c r="AY137" s="189"/>
      <c r="AZ137" s="189"/>
      <c r="BA137" s="189"/>
      <c r="BB137" s="189"/>
      <c r="BC137" s="189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/>
      <c r="CB137" s="92"/>
      <c r="CC137" s="92"/>
      <c r="CD137" s="92"/>
      <c r="CE137" s="92"/>
      <c r="CF137" s="92"/>
      <c r="CG137" s="92"/>
    </row>
    <row r="138" spans="1:85">
      <c r="A138" s="383"/>
      <c r="B138" s="384"/>
      <c r="C138" s="383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  <c r="R138" s="189"/>
      <c r="S138" s="189"/>
      <c r="T138" s="189"/>
      <c r="U138" s="189"/>
      <c r="V138" s="189"/>
      <c r="W138" s="189"/>
      <c r="X138" s="189"/>
      <c r="Y138" s="189"/>
      <c r="Z138" s="189"/>
      <c r="AA138" s="189"/>
      <c r="AB138" s="189"/>
      <c r="AC138" s="189"/>
      <c r="AD138" s="189"/>
      <c r="AE138" s="189"/>
      <c r="AF138" s="189"/>
      <c r="AG138" s="189"/>
      <c r="AH138" s="189"/>
      <c r="AI138" s="189"/>
      <c r="AJ138" s="189"/>
      <c r="AK138" s="189"/>
      <c r="AL138" s="189"/>
      <c r="AM138" s="189"/>
      <c r="AN138" s="189"/>
      <c r="AO138" s="189"/>
      <c r="AP138" s="189"/>
      <c r="AQ138" s="189"/>
      <c r="AR138" s="189"/>
      <c r="AS138" s="189"/>
      <c r="AT138" s="189"/>
      <c r="AU138" s="189"/>
      <c r="AV138" s="189"/>
      <c r="AW138" s="189"/>
      <c r="AX138" s="189"/>
      <c r="AY138" s="189"/>
      <c r="AZ138" s="189"/>
      <c r="BA138" s="189"/>
      <c r="BB138" s="189"/>
      <c r="BC138" s="189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92"/>
      <c r="CG138" s="92"/>
    </row>
    <row r="139" spans="1:85">
      <c r="A139" s="383"/>
      <c r="B139" s="384"/>
      <c r="C139" s="383"/>
      <c r="D139" s="189"/>
      <c r="E139" s="189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  <c r="R139" s="189"/>
      <c r="S139" s="189"/>
      <c r="T139" s="189"/>
      <c r="U139" s="189"/>
      <c r="V139" s="189"/>
      <c r="W139" s="189"/>
      <c r="X139" s="189"/>
      <c r="Y139" s="189"/>
      <c r="Z139" s="189"/>
      <c r="AA139" s="189"/>
      <c r="AB139" s="189"/>
      <c r="AC139" s="189"/>
      <c r="AD139" s="189"/>
      <c r="AE139" s="189"/>
      <c r="AF139" s="189"/>
      <c r="AG139" s="189"/>
      <c r="AH139" s="189"/>
      <c r="AI139" s="189"/>
      <c r="AJ139" s="189"/>
      <c r="AK139" s="189"/>
      <c r="AL139" s="189"/>
      <c r="AM139" s="189"/>
      <c r="AN139" s="189"/>
      <c r="AO139" s="189"/>
      <c r="AP139" s="189"/>
      <c r="AQ139" s="189"/>
      <c r="AR139" s="189"/>
      <c r="AS139" s="189"/>
      <c r="AT139" s="189"/>
      <c r="AU139" s="189"/>
      <c r="AV139" s="189"/>
      <c r="AW139" s="189"/>
      <c r="AX139" s="189"/>
      <c r="AY139" s="189"/>
      <c r="AZ139" s="189"/>
      <c r="BA139" s="189"/>
      <c r="BB139" s="189"/>
      <c r="BC139" s="189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/>
      <c r="CB139" s="92"/>
      <c r="CC139" s="92"/>
      <c r="CD139" s="92"/>
      <c r="CE139" s="92"/>
      <c r="CF139" s="92"/>
      <c r="CG139" s="92"/>
    </row>
    <row r="140" spans="1:85">
      <c r="A140" s="383"/>
      <c r="B140" s="384"/>
      <c r="C140" s="383"/>
      <c r="D140" s="189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89"/>
      <c r="R140" s="189"/>
      <c r="S140" s="189"/>
      <c r="T140" s="189"/>
      <c r="U140" s="189"/>
      <c r="V140" s="189"/>
      <c r="W140" s="189"/>
      <c r="X140" s="189"/>
      <c r="Y140" s="189"/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  <c r="AJ140" s="189"/>
      <c r="AK140" s="189"/>
      <c r="AL140" s="189"/>
      <c r="AM140" s="189"/>
      <c r="AN140" s="189"/>
      <c r="AO140" s="189"/>
      <c r="AP140" s="189"/>
      <c r="AQ140" s="189"/>
      <c r="AR140" s="189"/>
      <c r="AS140" s="189"/>
      <c r="AT140" s="189"/>
      <c r="AU140" s="189"/>
      <c r="AV140" s="189"/>
      <c r="AW140" s="189"/>
      <c r="AX140" s="189"/>
      <c r="AY140" s="189"/>
      <c r="AZ140" s="189"/>
      <c r="BA140" s="189"/>
      <c r="BB140" s="189"/>
      <c r="BC140" s="189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</row>
    <row r="141" spans="1:85">
      <c r="A141" s="383"/>
      <c r="B141" s="384"/>
      <c r="C141" s="383"/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189"/>
      <c r="R141" s="189"/>
      <c r="S141" s="189"/>
      <c r="T141" s="189"/>
      <c r="U141" s="189"/>
      <c r="V141" s="189"/>
      <c r="W141" s="189"/>
      <c r="X141" s="189"/>
      <c r="Y141" s="189"/>
      <c r="Z141" s="189"/>
      <c r="AA141" s="189"/>
      <c r="AB141" s="189"/>
      <c r="AC141" s="189"/>
      <c r="AD141" s="189"/>
      <c r="AE141" s="189"/>
      <c r="AF141" s="189"/>
      <c r="AG141" s="189"/>
      <c r="AH141" s="189"/>
      <c r="AI141" s="189"/>
      <c r="AJ141" s="189"/>
      <c r="AK141" s="189"/>
      <c r="AL141" s="189"/>
      <c r="AM141" s="189"/>
      <c r="AN141" s="189"/>
      <c r="AO141" s="189"/>
      <c r="AP141" s="189"/>
      <c r="AQ141" s="189"/>
      <c r="AR141" s="189"/>
      <c r="AS141" s="189"/>
      <c r="AT141" s="189"/>
      <c r="AU141" s="189"/>
      <c r="AV141" s="189"/>
      <c r="AW141" s="189"/>
      <c r="AX141" s="189"/>
      <c r="AY141" s="189"/>
      <c r="AZ141" s="189"/>
      <c r="BA141" s="189"/>
      <c r="BB141" s="189"/>
      <c r="BC141" s="189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/>
      <c r="CB141" s="92"/>
      <c r="CC141" s="92"/>
      <c r="CD141" s="92"/>
      <c r="CE141" s="92"/>
      <c r="CF141" s="92"/>
      <c r="CG141" s="92"/>
    </row>
    <row r="142" spans="1:85">
      <c r="A142" s="383"/>
      <c r="B142" s="384"/>
      <c r="C142" s="383"/>
      <c r="D142" s="189"/>
      <c r="E142" s="189"/>
      <c r="F142" s="189"/>
      <c r="G142" s="189"/>
      <c r="H142" s="189"/>
      <c r="I142" s="189"/>
      <c r="J142" s="189"/>
      <c r="K142" s="189"/>
      <c r="L142" s="189"/>
      <c r="M142" s="189"/>
      <c r="N142" s="189"/>
      <c r="O142" s="189"/>
      <c r="P142" s="189"/>
      <c r="Q142" s="189"/>
      <c r="R142" s="189"/>
      <c r="S142" s="189"/>
      <c r="T142" s="189"/>
      <c r="U142" s="189"/>
      <c r="V142" s="189"/>
      <c r="W142" s="189"/>
      <c r="X142" s="189"/>
      <c r="Y142" s="189"/>
      <c r="Z142" s="189"/>
      <c r="AA142" s="189"/>
      <c r="AB142" s="189"/>
      <c r="AC142" s="189"/>
      <c r="AD142" s="189"/>
      <c r="AE142" s="189"/>
      <c r="AF142" s="189"/>
      <c r="AG142" s="189"/>
      <c r="AH142" s="189"/>
      <c r="AI142" s="189"/>
      <c r="AJ142" s="189"/>
      <c r="AK142" s="189"/>
      <c r="AL142" s="189"/>
      <c r="AM142" s="189"/>
      <c r="AN142" s="189"/>
      <c r="AO142" s="189"/>
      <c r="AP142" s="189"/>
      <c r="AQ142" s="189"/>
      <c r="AR142" s="189"/>
      <c r="AS142" s="189"/>
      <c r="AT142" s="189"/>
      <c r="AU142" s="189"/>
      <c r="AV142" s="189"/>
      <c r="AW142" s="189"/>
      <c r="AX142" s="189"/>
      <c r="AY142" s="189"/>
      <c r="AZ142" s="189"/>
      <c r="BA142" s="189"/>
      <c r="BB142" s="189"/>
      <c r="BC142" s="189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2"/>
      <c r="CC142" s="92"/>
      <c r="CD142" s="92"/>
      <c r="CE142" s="92"/>
      <c r="CF142" s="92"/>
      <c r="CG142" s="92"/>
    </row>
    <row r="143" spans="1:85">
      <c r="A143" s="383"/>
      <c r="B143" s="384"/>
      <c r="C143" s="383"/>
      <c r="D143" s="189"/>
      <c r="E143" s="189"/>
      <c r="F143" s="189"/>
      <c r="G143" s="189"/>
      <c r="H143" s="189"/>
      <c r="I143" s="189"/>
      <c r="J143" s="189"/>
      <c r="K143" s="189"/>
      <c r="L143" s="189"/>
      <c r="M143" s="189"/>
      <c r="N143" s="189"/>
      <c r="O143" s="189"/>
      <c r="P143" s="189"/>
      <c r="Q143" s="189"/>
      <c r="R143" s="189"/>
      <c r="S143" s="189"/>
      <c r="T143" s="189"/>
      <c r="U143" s="189"/>
      <c r="V143" s="189"/>
      <c r="W143" s="189"/>
      <c r="X143" s="189"/>
      <c r="Y143" s="189"/>
      <c r="Z143" s="189"/>
      <c r="AA143" s="189"/>
      <c r="AB143" s="189"/>
      <c r="AC143" s="189"/>
      <c r="AD143" s="189"/>
      <c r="AE143" s="189"/>
      <c r="AF143" s="189"/>
      <c r="AG143" s="189"/>
      <c r="AH143" s="189"/>
      <c r="AI143" s="189"/>
      <c r="AJ143" s="189"/>
      <c r="AK143" s="189"/>
      <c r="AL143" s="189"/>
      <c r="AM143" s="189"/>
      <c r="AN143" s="189"/>
      <c r="AO143" s="189"/>
      <c r="AP143" s="189"/>
      <c r="AQ143" s="189"/>
      <c r="AR143" s="189"/>
      <c r="AS143" s="189"/>
      <c r="AT143" s="189"/>
      <c r="AU143" s="189"/>
      <c r="AV143" s="189"/>
      <c r="AW143" s="189"/>
      <c r="AX143" s="189"/>
      <c r="AY143" s="189"/>
      <c r="AZ143" s="189"/>
      <c r="BA143" s="189"/>
      <c r="BB143" s="189"/>
      <c r="BC143" s="189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  <c r="CE143" s="92"/>
      <c r="CF143" s="92"/>
      <c r="CG143" s="92"/>
    </row>
    <row r="144" spans="1:85">
      <c r="A144" s="383"/>
      <c r="B144" s="384"/>
      <c r="C144" s="383"/>
      <c r="D144" s="189"/>
      <c r="E144" s="189"/>
      <c r="F144" s="189"/>
      <c r="G144" s="189"/>
      <c r="H144" s="189"/>
      <c r="I144" s="189"/>
      <c r="J144" s="189"/>
      <c r="K144" s="189"/>
      <c r="L144" s="189"/>
      <c r="M144" s="189"/>
      <c r="N144" s="189"/>
      <c r="O144" s="189"/>
      <c r="P144" s="189"/>
      <c r="Q144" s="189"/>
      <c r="R144" s="189"/>
      <c r="S144" s="189"/>
      <c r="T144" s="189"/>
      <c r="U144" s="189"/>
      <c r="V144" s="189"/>
      <c r="W144" s="189"/>
      <c r="X144" s="189"/>
      <c r="Y144" s="189"/>
      <c r="Z144" s="189"/>
      <c r="AA144" s="189"/>
      <c r="AB144" s="189"/>
      <c r="AC144" s="189"/>
      <c r="AD144" s="189"/>
      <c r="AE144" s="189"/>
      <c r="AF144" s="189"/>
      <c r="AG144" s="189"/>
      <c r="AH144" s="189"/>
      <c r="AI144" s="189"/>
      <c r="AJ144" s="189"/>
      <c r="AK144" s="189"/>
      <c r="AL144" s="189"/>
      <c r="AM144" s="189"/>
      <c r="AN144" s="189"/>
      <c r="AO144" s="189"/>
      <c r="AP144" s="189"/>
      <c r="AQ144" s="189"/>
      <c r="AR144" s="189"/>
      <c r="AS144" s="189"/>
      <c r="AT144" s="189"/>
      <c r="AU144" s="189"/>
      <c r="AV144" s="189"/>
      <c r="AW144" s="189"/>
      <c r="AX144" s="189"/>
      <c r="AY144" s="189"/>
      <c r="AZ144" s="189"/>
      <c r="BA144" s="189"/>
      <c r="BB144" s="189"/>
      <c r="BC144" s="189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/>
      <c r="CB144" s="92"/>
      <c r="CC144" s="92"/>
      <c r="CD144" s="92"/>
      <c r="CE144" s="92"/>
      <c r="CF144" s="92"/>
      <c r="CG144" s="92"/>
    </row>
    <row r="145" spans="1:85">
      <c r="A145" s="383"/>
      <c r="B145" s="384"/>
      <c r="C145" s="383"/>
      <c r="D145" s="189"/>
      <c r="E145" s="189"/>
      <c r="F145" s="189"/>
      <c r="G145" s="189"/>
      <c r="H145" s="189"/>
      <c r="I145" s="189"/>
      <c r="J145" s="189"/>
      <c r="K145" s="189"/>
      <c r="L145" s="189"/>
      <c r="M145" s="189"/>
      <c r="N145" s="189"/>
      <c r="O145" s="189"/>
      <c r="P145" s="189"/>
      <c r="Q145" s="189"/>
      <c r="R145" s="189"/>
      <c r="S145" s="189"/>
      <c r="T145" s="189"/>
      <c r="U145" s="189"/>
      <c r="V145" s="189"/>
      <c r="W145" s="189"/>
      <c r="X145" s="189"/>
      <c r="Y145" s="189"/>
      <c r="Z145" s="189"/>
      <c r="AA145" s="189"/>
      <c r="AB145" s="189"/>
      <c r="AC145" s="189"/>
      <c r="AD145" s="189"/>
      <c r="AE145" s="189"/>
      <c r="AF145" s="189"/>
      <c r="AG145" s="189"/>
      <c r="AH145" s="189"/>
      <c r="AI145" s="189"/>
      <c r="AJ145" s="189"/>
      <c r="AK145" s="189"/>
      <c r="AL145" s="189"/>
      <c r="AM145" s="189"/>
      <c r="AN145" s="189"/>
      <c r="AO145" s="189"/>
      <c r="AP145" s="189"/>
      <c r="AQ145" s="189"/>
      <c r="AR145" s="189"/>
      <c r="AS145" s="189"/>
      <c r="AT145" s="189"/>
      <c r="AU145" s="189"/>
      <c r="AV145" s="189"/>
      <c r="AW145" s="189"/>
      <c r="AX145" s="189"/>
      <c r="AY145" s="189"/>
      <c r="AZ145" s="189"/>
      <c r="BA145" s="189"/>
      <c r="BB145" s="189"/>
      <c r="BC145" s="189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2"/>
      <c r="CC145" s="92"/>
      <c r="CD145" s="92"/>
      <c r="CE145" s="92"/>
      <c r="CF145" s="92"/>
      <c r="CG145" s="92"/>
    </row>
    <row r="146" spans="1:85">
      <c r="A146" s="383"/>
      <c r="B146" s="384"/>
      <c r="C146" s="383"/>
      <c r="D146" s="189"/>
      <c r="E146" s="189"/>
      <c r="F146" s="189"/>
      <c r="G146" s="189"/>
      <c r="H146" s="189"/>
      <c r="I146" s="189"/>
      <c r="J146" s="189"/>
      <c r="K146" s="189"/>
      <c r="L146" s="189"/>
      <c r="M146" s="189"/>
      <c r="N146" s="189"/>
      <c r="O146" s="189"/>
      <c r="P146" s="189"/>
      <c r="Q146" s="189"/>
      <c r="R146" s="189"/>
      <c r="S146" s="189"/>
      <c r="T146" s="189"/>
      <c r="U146" s="189"/>
      <c r="V146" s="189"/>
      <c r="W146" s="189"/>
      <c r="X146" s="189"/>
      <c r="Y146" s="189"/>
      <c r="Z146" s="189"/>
      <c r="AA146" s="189"/>
      <c r="AB146" s="189"/>
      <c r="AC146" s="189"/>
      <c r="AD146" s="189"/>
      <c r="AE146" s="189"/>
      <c r="AF146" s="189"/>
      <c r="AG146" s="189"/>
      <c r="AH146" s="189"/>
      <c r="AI146" s="189"/>
      <c r="AJ146" s="189"/>
      <c r="AK146" s="189"/>
      <c r="AL146" s="189"/>
      <c r="AM146" s="189"/>
      <c r="AN146" s="189"/>
      <c r="AO146" s="189"/>
      <c r="AP146" s="189"/>
      <c r="AQ146" s="189"/>
      <c r="AR146" s="189"/>
      <c r="AS146" s="189"/>
      <c r="AT146" s="189"/>
      <c r="AU146" s="189"/>
      <c r="AV146" s="189"/>
      <c r="AW146" s="189"/>
      <c r="AX146" s="189"/>
      <c r="AY146" s="189"/>
      <c r="AZ146" s="189"/>
      <c r="BA146" s="189"/>
      <c r="BB146" s="189"/>
      <c r="BC146" s="189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2"/>
      <c r="CG146" s="92"/>
    </row>
    <row r="147" spans="1:85">
      <c r="A147" s="383"/>
      <c r="B147" s="384"/>
      <c r="C147" s="383"/>
      <c r="D147" s="189"/>
      <c r="E147" s="189"/>
      <c r="F147" s="189"/>
      <c r="G147" s="189"/>
      <c r="H147" s="189"/>
      <c r="I147" s="189"/>
      <c r="J147" s="189"/>
      <c r="K147" s="189"/>
      <c r="L147" s="189"/>
      <c r="M147" s="189"/>
      <c r="N147" s="189"/>
      <c r="O147" s="189"/>
      <c r="P147" s="189"/>
      <c r="Q147" s="189"/>
      <c r="R147" s="189"/>
      <c r="S147" s="189"/>
      <c r="T147" s="189"/>
      <c r="U147" s="189"/>
      <c r="V147" s="189"/>
      <c r="W147" s="189"/>
      <c r="X147" s="189"/>
      <c r="Y147" s="189"/>
      <c r="Z147" s="189"/>
      <c r="AA147" s="189"/>
      <c r="AB147" s="189"/>
      <c r="AC147" s="189"/>
      <c r="AD147" s="189"/>
      <c r="AE147" s="189"/>
      <c r="AF147" s="189"/>
      <c r="AG147" s="189"/>
      <c r="AH147" s="189"/>
      <c r="AI147" s="189"/>
      <c r="AJ147" s="189"/>
      <c r="AK147" s="189"/>
      <c r="AL147" s="189"/>
      <c r="AM147" s="189"/>
      <c r="AN147" s="189"/>
      <c r="AO147" s="189"/>
      <c r="AP147" s="189"/>
      <c r="AQ147" s="189"/>
      <c r="AR147" s="189"/>
      <c r="AS147" s="189"/>
      <c r="AT147" s="189"/>
      <c r="AU147" s="189"/>
      <c r="AV147" s="189"/>
      <c r="AW147" s="189"/>
      <c r="AX147" s="189"/>
      <c r="AY147" s="189"/>
      <c r="AZ147" s="189"/>
      <c r="BA147" s="189"/>
      <c r="BB147" s="189"/>
      <c r="BC147" s="189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  <c r="CE147" s="92"/>
      <c r="CF147" s="92"/>
      <c r="CG147" s="92"/>
    </row>
    <row r="148" spans="1:85">
      <c r="A148" s="383"/>
      <c r="B148" s="384"/>
      <c r="C148" s="383"/>
      <c r="D148" s="189"/>
      <c r="E148" s="189"/>
      <c r="F148" s="189"/>
      <c r="G148" s="189"/>
      <c r="H148" s="189"/>
      <c r="I148" s="189"/>
      <c r="J148" s="189"/>
      <c r="K148" s="189"/>
      <c r="L148" s="189"/>
      <c r="M148" s="189"/>
      <c r="N148" s="189"/>
      <c r="O148" s="189"/>
      <c r="P148" s="189"/>
      <c r="Q148" s="189"/>
      <c r="R148" s="189"/>
      <c r="S148" s="189"/>
      <c r="T148" s="189"/>
      <c r="U148" s="189"/>
      <c r="V148" s="189"/>
      <c r="W148" s="189"/>
      <c r="X148" s="189"/>
      <c r="Y148" s="189"/>
      <c r="Z148" s="189"/>
      <c r="AA148" s="189"/>
      <c r="AB148" s="189"/>
      <c r="AC148" s="189"/>
      <c r="AD148" s="189"/>
      <c r="AE148" s="189"/>
      <c r="AF148" s="189"/>
      <c r="AG148" s="189"/>
      <c r="AH148" s="189"/>
      <c r="AI148" s="189"/>
      <c r="AJ148" s="189"/>
      <c r="AK148" s="189"/>
      <c r="AL148" s="189"/>
      <c r="AM148" s="189"/>
      <c r="AN148" s="189"/>
      <c r="AO148" s="189"/>
      <c r="AP148" s="189"/>
      <c r="AQ148" s="189"/>
      <c r="AR148" s="189"/>
      <c r="AS148" s="189"/>
      <c r="AT148" s="189"/>
      <c r="AU148" s="189"/>
      <c r="AV148" s="189"/>
      <c r="AW148" s="189"/>
      <c r="AX148" s="189"/>
      <c r="AY148" s="189"/>
      <c r="AZ148" s="189"/>
      <c r="BA148" s="189"/>
      <c r="BB148" s="189"/>
      <c r="BC148" s="189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/>
      <c r="CB148" s="92"/>
      <c r="CC148" s="92"/>
      <c r="CD148" s="92"/>
      <c r="CE148" s="92"/>
      <c r="CF148" s="92"/>
      <c r="CG148" s="92"/>
    </row>
    <row r="149" spans="1:85">
      <c r="A149" s="383"/>
      <c r="B149" s="384"/>
      <c r="C149" s="383"/>
      <c r="D149" s="189"/>
      <c r="E149" s="189"/>
      <c r="F149" s="189"/>
      <c r="G149" s="189"/>
      <c r="H149" s="189"/>
      <c r="I149" s="189"/>
      <c r="J149" s="189"/>
      <c r="K149" s="189"/>
      <c r="L149" s="189"/>
      <c r="M149" s="189"/>
      <c r="N149" s="189"/>
      <c r="O149" s="189"/>
      <c r="P149" s="189"/>
      <c r="Q149" s="189"/>
      <c r="R149" s="189"/>
      <c r="S149" s="189"/>
      <c r="T149" s="189"/>
      <c r="U149" s="189"/>
      <c r="V149" s="189"/>
      <c r="W149" s="189"/>
      <c r="X149" s="189"/>
      <c r="Y149" s="189"/>
      <c r="Z149" s="189"/>
      <c r="AA149" s="189"/>
      <c r="AB149" s="189"/>
      <c r="AC149" s="189"/>
      <c r="AD149" s="189"/>
      <c r="AE149" s="189"/>
      <c r="AF149" s="189"/>
      <c r="AG149" s="189"/>
      <c r="AH149" s="189"/>
      <c r="AI149" s="189"/>
      <c r="AJ149" s="189"/>
      <c r="AK149" s="189"/>
      <c r="AL149" s="189"/>
      <c r="AM149" s="189"/>
      <c r="AN149" s="189"/>
      <c r="AO149" s="189"/>
      <c r="AP149" s="189"/>
      <c r="AQ149" s="189"/>
      <c r="AR149" s="189"/>
      <c r="AS149" s="189"/>
      <c r="AT149" s="189"/>
      <c r="AU149" s="189"/>
      <c r="AV149" s="189"/>
      <c r="AW149" s="189"/>
      <c r="AX149" s="189"/>
      <c r="AY149" s="189"/>
      <c r="AZ149" s="189"/>
      <c r="BA149" s="189"/>
      <c r="BB149" s="189"/>
      <c r="BC149" s="189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/>
      <c r="CB149" s="92"/>
      <c r="CC149" s="92"/>
      <c r="CD149" s="92"/>
      <c r="CE149" s="92"/>
      <c r="CF149" s="92"/>
      <c r="CG149" s="92"/>
    </row>
    <row r="150" spans="1:85">
      <c r="A150" s="383"/>
      <c r="B150" s="384"/>
      <c r="C150" s="383"/>
      <c r="D150" s="189"/>
      <c r="E150" s="189"/>
      <c r="F150" s="189"/>
      <c r="G150" s="189"/>
      <c r="H150" s="189"/>
      <c r="I150" s="189"/>
      <c r="J150" s="189"/>
      <c r="K150" s="189"/>
      <c r="L150" s="189"/>
      <c r="M150" s="189"/>
      <c r="N150" s="189"/>
      <c r="O150" s="189"/>
      <c r="P150" s="189"/>
      <c r="Q150" s="189"/>
      <c r="R150" s="189"/>
      <c r="S150" s="189"/>
      <c r="T150" s="189"/>
      <c r="U150" s="189"/>
      <c r="V150" s="189"/>
      <c r="W150" s="189"/>
      <c r="X150" s="189"/>
      <c r="Y150" s="189"/>
      <c r="Z150" s="189"/>
      <c r="AA150" s="189"/>
      <c r="AB150" s="189"/>
      <c r="AC150" s="189"/>
      <c r="AD150" s="189"/>
      <c r="AE150" s="189"/>
      <c r="AF150" s="189"/>
      <c r="AG150" s="189"/>
      <c r="AH150" s="189"/>
      <c r="AI150" s="189"/>
      <c r="AJ150" s="189"/>
      <c r="AK150" s="189"/>
      <c r="AL150" s="189"/>
      <c r="AM150" s="189"/>
      <c r="AN150" s="189"/>
      <c r="AO150" s="189"/>
      <c r="AP150" s="189"/>
      <c r="AQ150" s="189"/>
      <c r="AR150" s="189"/>
      <c r="AS150" s="189"/>
      <c r="AT150" s="189"/>
      <c r="AU150" s="189"/>
      <c r="AV150" s="189"/>
      <c r="AW150" s="189"/>
      <c r="AX150" s="189"/>
      <c r="AY150" s="189"/>
      <c r="AZ150" s="189"/>
      <c r="BA150" s="189"/>
      <c r="BB150" s="189"/>
      <c r="BC150" s="189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/>
      <c r="CB150" s="92"/>
      <c r="CC150" s="92"/>
      <c r="CD150" s="92"/>
      <c r="CE150" s="92"/>
      <c r="CF150" s="92"/>
      <c r="CG150" s="92"/>
    </row>
    <row r="151" spans="1:85">
      <c r="A151" s="383"/>
      <c r="B151" s="384"/>
      <c r="C151" s="383"/>
      <c r="D151" s="189"/>
      <c r="E151" s="189"/>
      <c r="F151" s="189"/>
      <c r="G151" s="189"/>
      <c r="H151" s="189"/>
      <c r="I151" s="189"/>
      <c r="J151" s="189"/>
      <c r="K151" s="189"/>
      <c r="L151" s="189"/>
      <c r="M151" s="189"/>
      <c r="N151" s="189"/>
      <c r="O151" s="189"/>
      <c r="P151" s="189"/>
      <c r="Q151" s="189"/>
      <c r="R151" s="189"/>
      <c r="S151" s="189"/>
      <c r="T151" s="189"/>
      <c r="U151" s="189"/>
      <c r="V151" s="189"/>
      <c r="W151" s="189"/>
      <c r="X151" s="189"/>
      <c r="Y151" s="189"/>
      <c r="Z151" s="189"/>
      <c r="AA151" s="189"/>
      <c r="AB151" s="189"/>
      <c r="AC151" s="189"/>
      <c r="AD151" s="189"/>
      <c r="AE151" s="189"/>
      <c r="AF151" s="189"/>
      <c r="AG151" s="189"/>
      <c r="AH151" s="189"/>
      <c r="AI151" s="189"/>
      <c r="AJ151" s="189"/>
      <c r="AK151" s="189"/>
      <c r="AL151" s="189"/>
      <c r="AM151" s="189"/>
      <c r="AN151" s="189"/>
      <c r="AO151" s="189"/>
      <c r="AP151" s="189"/>
      <c r="AQ151" s="189"/>
      <c r="AR151" s="189"/>
      <c r="AS151" s="189"/>
      <c r="AT151" s="189"/>
      <c r="AU151" s="189"/>
      <c r="AV151" s="189"/>
      <c r="AW151" s="189"/>
      <c r="AX151" s="189"/>
      <c r="AY151" s="189"/>
      <c r="AZ151" s="189"/>
      <c r="BA151" s="189"/>
      <c r="BB151" s="189"/>
      <c r="BC151" s="189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/>
      <c r="CB151" s="92"/>
      <c r="CC151" s="92"/>
      <c r="CD151" s="92"/>
      <c r="CE151" s="92"/>
      <c r="CF151" s="92"/>
      <c r="CG151" s="92"/>
    </row>
    <row r="152" spans="1:85">
      <c r="A152" s="383"/>
      <c r="B152" s="384"/>
      <c r="C152" s="383"/>
      <c r="D152" s="189"/>
      <c r="E152" s="189"/>
      <c r="F152" s="189"/>
      <c r="G152" s="189"/>
      <c r="H152" s="189"/>
      <c r="I152" s="189"/>
      <c r="J152" s="189"/>
      <c r="K152" s="189"/>
      <c r="L152" s="189"/>
      <c r="M152" s="189"/>
      <c r="N152" s="189"/>
      <c r="O152" s="189"/>
      <c r="P152" s="189"/>
      <c r="Q152" s="189"/>
      <c r="R152" s="189"/>
      <c r="S152" s="189"/>
      <c r="T152" s="189"/>
      <c r="U152" s="189"/>
      <c r="V152" s="189"/>
      <c r="W152" s="189"/>
      <c r="X152" s="189"/>
      <c r="Y152" s="189"/>
      <c r="Z152" s="189"/>
      <c r="AA152" s="189"/>
      <c r="AB152" s="189"/>
      <c r="AC152" s="189"/>
      <c r="AD152" s="189"/>
      <c r="AE152" s="189"/>
      <c r="AF152" s="189"/>
      <c r="AG152" s="189"/>
      <c r="AH152" s="189"/>
      <c r="AI152" s="189"/>
      <c r="AJ152" s="189"/>
      <c r="AK152" s="189"/>
      <c r="AL152" s="189"/>
      <c r="AM152" s="189"/>
      <c r="AN152" s="189"/>
      <c r="AO152" s="189"/>
      <c r="AP152" s="189"/>
      <c r="AQ152" s="189"/>
      <c r="AR152" s="189"/>
      <c r="AS152" s="189"/>
      <c r="AT152" s="189"/>
      <c r="AU152" s="189"/>
      <c r="AV152" s="189"/>
      <c r="AW152" s="189"/>
      <c r="AX152" s="189"/>
      <c r="AY152" s="189"/>
      <c r="AZ152" s="189"/>
      <c r="BA152" s="189"/>
      <c r="BB152" s="189"/>
      <c r="BC152" s="189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2"/>
      <c r="CC152" s="92"/>
      <c r="CD152" s="92"/>
      <c r="CE152" s="92"/>
      <c r="CF152" s="92"/>
      <c r="CG152" s="92"/>
    </row>
    <row r="153" spans="1:85">
      <c r="A153" s="383"/>
      <c r="B153" s="384"/>
      <c r="C153" s="383"/>
      <c r="D153" s="189"/>
      <c r="E153" s="189"/>
      <c r="F153" s="189"/>
      <c r="G153" s="189"/>
      <c r="H153" s="189"/>
      <c r="I153" s="189"/>
      <c r="J153" s="189"/>
      <c r="K153" s="189"/>
      <c r="L153" s="189"/>
      <c r="M153" s="189"/>
      <c r="N153" s="189"/>
      <c r="O153" s="189"/>
      <c r="P153" s="189"/>
      <c r="Q153" s="189"/>
      <c r="R153" s="189"/>
      <c r="S153" s="189"/>
      <c r="T153" s="189"/>
      <c r="U153" s="189"/>
      <c r="V153" s="189"/>
      <c r="W153" s="189"/>
      <c r="X153" s="189"/>
      <c r="Y153" s="189"/>
      <c r="Z153" s="189"/>
      <c r="AA153" s="189"/>
      <c r="AB153" s="189"/>
      <c r="AC153" s="189"/>
      <c r="AD153" s="189"/>
      <c r="AE153" s="189"/>
      <c r="AF153" s="189"/>
      <c r="AG153" s="189"/>
      <c r="AH153" s="189"/>
      <c r="AI153" s="189"/>
      <c r="AJ153" s="189"/>
      <c r="AK153" s="189"/>
      <c r="AL153" s="189"/>
      <c r="AM153" s="189"/>
      <c r="AN153" s="189"/>
      <c r="AO153" s="189"/>
      <c r="AP153" s="189"/>
      <c r="AQ153" s="189"/>
      <c r="AR153" s="189"/>
      <c r="AS153" s="189"/>
      <c r="AT153" s="189"/>
      <c r="AU153" s="189"/>
      <c r="AV153" s="189"/>
      <c r="AW153" s="189"/>
      <c r="AX153" s="189"/>
      <c r="AY153" s="189"/>
      <c r="AZ153" s="189"/>
      <c r="BA153" s="189"/>
      <c r="BB153" s="189"/>
      <c r="BC153" s="189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92"/>
      <c r="BS153" s="92"/>
      <c r="BT153" s="92"/>
      <c r="BU153" s="92"/>
      <c r="BV153" s="92"/>
      <c r="BW153" s="92"/>
      <c r="BX153" s="92"/>
      <c r="BY153" s="92"/>
      <c r="BZ153" s="92"/>
      <c r="CA153" s="92"/>
      <c r="CB153" s="92"/>
      <c r="CC153" s="92"/>
      <c r="CD153" s="92"/>
      <c r="CE153" s="92"/>
      <c r="CF153" s="92"/>
      <c r="CG153" s="92"/>
    </row>
    <row r="154" spans="1:85">
      <c r="A154" s="383"/>
      <c r="B154" s="384"/>
      <c r="C154" s="383"/>
      <c r="D154" s="189"/>
      <c r="E154" s="189"/>
      <c r="F154" s="189"/>
      <c r="G154" s="189"/>
      <c r="H154" s="189"/>
      <c r="I154" s="189"/>
      <c r="J154" s="189"/>
      <c r="K154" s="189"/>
      <c r="L154" s="189"/>
      <c r="M154" s="189"/>
      <c r="N154" s="189"/>
      <c r="O154" s="189"/>
      <c r="P154" s="189"/>
      <c r="Q154" s="189"/>
      <c r="R154" s="189"/>
      <c r="S154" s="189"/>
      <c r="T154" s="189"/>
      <c r="U154" s="189"/>
      <c r="V154" s="189"/>
      <c r="W154" s="189"/>
      <c r="X154" s="189"/>
      <c r="Y154" s="189"/>
      <c r="Z154" s="189"/>
      <c r="AA154" s="189"/>
      <c r="AB154" s="189"/>
      <c r="AC154" s="189"/>
      <c r="AD154" s="189"/>
      <c r="AE154" s="189"/>
      <c r="AF154" s="189"/>
      <c r="AG154" s="189"/>
      <c r="AH154" s="189"/>
      <c r="AI154" s="189"/>
      <c r="AJ154" s="189"/>
      <c r="AK154" s="189"/>
      <c r="AL154" s="189"/>
      <c r="AM154" s="189"/>
      <c r="AN154" s="189"/>
      <c r="AO154" s="189"/>
      <c r="AP154" s="189"/>
      <c r="AQ154" s="189"/>
      <c r="AR154" s="189"/>
      <c r="AS154" s="189"/>
      <c r="AT154" s="189"/>
      <c r="AU154" s="189"/>
      <c r="AV154" s="189"/>
      <c r="AW154" s="189"/>
      <c r="AX154" s="189"/>
      <c r="AY154" s="189"/>
      <c r="AZ154" s="189"/>
      <c r="BA154" s="189"/>
      <c r="BB154" s="189"/>
      <c r="BC154" s="189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92"/>
      <c r="BS154" s="92"/>
      <c r="BT154" s="92"/>
      <c r="BU154" s="92"/>
      <c r="BV154" s="92"/>
      <c r="BW154" s="92"/>
      <c r="BX154" s="92"/>
      <c r="BY154" s="92"/>
      <c r="BZ154" s="92"/>
      <c r="CA154" s="92"/>
      <c r="CB154" s="92"/>
      <c r="CC154" s="92"/>
      <c r="CD154" s="92"/>
      <c r="CE154" s="92"/>
      <c r="CF154" s="92"/>
      <c r="CG154" s="92"/>
    </row>
    <row r="155" spans="1:85">
      <c r="A155" s="383"/>
      <c r="B155" s="384"/>
      <c r="C155" s="383"/>
      <c r="D155" s="189"/>
      <c r="E155" s="189"/>
      <c r="F155" s="189"/>
      <c r="G155" s="189"/>
      <c r="H155" s="189"/>
      <c r="I155" s="189"/>
      <c r="J155" s="189"/>
      <c r="K155" s="189"/>
      <c r="L155" s="189"/>
      <c r="M155" s="189"/>
      <c r="N155" s="189"/>
      <c r="O155" s="189"/>
      <c r="P155" s="189"/>
      <c r="Q155" s="189"/>
      <c r="R155" s="189"/>
      <c r="S155" s="189"/>
      <c r="T155" s="189"/>
      <c r="U155" s="189"/>
      <c r="V155" s="189"/>
      <c r="W155" s="189"/>
      <c r="X155" s="189"/>
      <c r="Y155" s="189"/>
      <c r="Z155" s="189"/>
      <c r="AA155" s="189"/>
      <c r="AB155" s="189"/>
      <c r="AC155" s="189"/>
      <c r="AD155" s="189"/>
      <c r="AE155" s="189"/>
      <c r="AF155" s="189"/>
      <c r="AG155" s="189"/>
      <c r="AH155" s="189"/>
      <c r="AI155" s="189"/>
      <c r="AJ155" s="189"/>
      <c r="AK155" s="189"/>
      <c r="AL155" s="189"/>
      <c r="AM155" s="189"/>
      <c r="AN155" s="189"/>
      <c r="AO155" s="189"/>
      <c r="AP155" s="189"/>
      <c r="AQ155" s="189"/>
      <c r="AR155" s="189"/>
      <c r="AS155" s="189"/>
      <c r="AT155" s="189"/>
      <c r="AU155" s="189"/>
      <c r="AV155" s="189"/>
      <c r="AW155" s="189"/>
      <c r="AX155" s="189"/>
      <c r="AY155" s="189"/>
      <c r="AZ155" s="189"/>
      <c r="BA155" s="189"/>
      <c r="BB155" s="189"/>
      <c r="BC155" s="189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92"/>
      <c r="BS155" s="92"/>
      <c r="BT155" s="92"/>
      <c r="BU155" s="92"/>
      <c r="BV155" s="92"/>
      <c r="BW155" s="92"/>
      <c r="BX155" s="92"/>
      <c r="BY155" s="92"/>
      <c r="BZ155" s="92"/>
      <c r="CA155" s="92"/>
      <c r="CB155" s="92"/>
      <c r="CC155" s="92"/>
      <c r="CD155" s="92"/>
      <c r="CE155" s="92"/>
      <c r="CF155" s="92"/>
      <c r="CG155" s="92"/>
    </row>
    <row r="156" spans="1:85">
      <c r="A156" s="383"/>
      <c r="B156" s="384"/>
      <c r="C156" s="383"/>
      <c r="D156" s="189"/>
      <c r="E156" s="189"/>
      <c r="F156" s="189"/>
      <c r="G156" s="189"/>
      <c r="H156" s="189"/>
      <c r="I156" s="189"/>
      <c r="J156" s="189"/>
      <c r="K156" s="189"/>
      <c r="L156" s="189"/>
      <c r="M156" s="189"/>
      <c r="N156" s="189"/>
      <c r="O156" s="189"/>
      <c r="P156" s="189"/>
      <c r="Q156" s="189"/>
      <c r="R156" s="189"/>
      <c r="S156" s="189"/>
      <c r="T156" s="189"/>
      <c r="U156" s="189"/>
      <c r="V156" s="189"/>
      <c r="W156" s="189"/>
      <c r="X156" s="189"/>
      <c r="Y156" s="189"/>
      <c r="Z156" s="189"/>
      <c r="AA156" s="189"/>
      <c r="AB156" s="189"/>
      <c r="AC156" s="189"/>
      <c r="AD156" s="189"/>
      <c r="AE156" s="189"/>
      <c r="AF156" s="189"/>
      <c r="AG156" s="189"/>
      <c r="AH156" s="189"/>
      <c r="AI156" s="189"/>
      <c r="AJ156" s="189"/>
      <c r="AK156" s="189"/>
      <c r="AL156" s="189"/>
      <c r="AM156" s="189"/>
      <c r="AN156" s="189"/>
      <c r="AO156" s="189"/>
      <c r="AP156" s="189"/>
      <c r="AQ156" s="189"/>
      <c r="AR156" s="189"/>
      <c r="AS156" s="189"/>
      <c r="AT156" s="189"/>
      <c r="AU156" s="189"/>
      <c r="AV156" s="189"/>
      <c r="AW156" s="189"/>
      <c r="AX156" s="189"/>
      <c r="AY156" s="189"/>
      <c r="AZ156" s="189"/>
      <c r="BA156" s="189"/>
      <c r="BB156" s="189"/>
      <c r="BC156" s="189"/>
      <c r="BD156" s="92"/>
      <c r="BE156" s="92"/>
      <c r="BF156" s="92"/>
      <c r="BG156" s="92"/>
      <c r="BH156" s="92"/>
      <c r="BI156" s="92"/>
      <c r="BJ156" s="92"/>
      <c r="BK156" s="92"/>
      <c r="BL156" s="92"/>
      <c r="BM156" s="92"/>
      <c r="BN156" s="92"/>
      <c r="BO156" s="92"/>
      <c r="BP156" s="92"/>
      <c r="BQ156" s="92"/>
      <c r="BR156" s="92"/>
      <c r="BS156" s="92"/>
      <c r="BT156" s="92"/>
      <c r="BU156" s="92"/>
      <c r="BV156" s="92"/>
      <c r="BW156" s="92"/>
      <c r="BX156" s="92"/>
      <c r="BY156" s="92"/>
      <c r="BZ156" s="92"/>
      <c r="CA156" s="92"/>
      <c r="CB156" s="92"/>
      <c r="CC156" s="92"/>
      <c r="CD156" s="92"/>
      <c r="CE156" s="92"/>
      <c r="CF156" s="92"/>
      <c r="CG156" s="92"/>
    </row>
    <row r="157" spans="1:85">
      <c r="A157" s="383"/>
      <c r="B157" s="384"/>
      <c r="C157" s="383"/>
      <c r="D157" s="189"/>
      <c r="E157" s="189"/>
      <c r="F157" s="189"/>
      <c r="G157" s="189"/>
      <c r="H157" s="189"/>
      <c r="I157" s="189"/>
      <c r="J157" s="189"/>
      <c r="K157" s="189"/>
      <c r="L157" s="189"/>
      <c r="M157" s="189"/>
      <c r="N157" s="189"/>
      <c r="O157" s="189"/>
      <c r="P157" s="189"/>
      <c r="Q157" s="189"/>
      <c r="R157" s="189"/>
      <c r="S157" s="189"/>
      <c r="T157" s="189"/>
      <c r="U157" s="189"/>
      <c r="V157" s="189"/>
      <c r="W157" s="189"/>
      <c r="X157" s="189"/>
      <c r="Y157" s="189"/>
      <c r="Z157" s="189"/>
      <c r="AA157" s="189"/>
      <c r="AB157" s="189"/>
      <c r="AC157" s="189"/>
      <c r="AD157" s="189"/>
      <c r="AE157" s="189"/>
      <c r="AF157" s="189"/>
      <c r="AG157" s="189"/>
      <c r="AH157" s="189"/>
      <c r="AI157" s="189"/>
      <c r="AJ157" s="189"/>
      <c r="AK157" s="189"/>
      <c r="AL157" s="189"/>
      <c r="AM157" s="189"/>
      <c r="AN157" s="189"/>
      <c r="AO157" s="189"/>
      <c r="AP157" s="189"/>
      <c r="AQ157" s="189"/>
      <c r="AR157" s="189"/>
      <c r="AS157" s="189"/>
      <c r="AT157" s="189"/>
      <c r="AU157" s="189"/>
      <c r="AV157" s="189"/>
      <c r="AW157" s="189"/>
      <c r="AX157" s="189"/>
      <c r="AY157" s="189"/>
      <c r="AZ157" s="189"/>
      <c r="BA157" s="189"/>
      <c r="BB157" s="189"/>
      <c r="BC157" s="189"/>
      <c r="BD157" s="92"/>
      <c r="BE157" s="92"/>
      <c r="BF157" s="92"/>
      <c r="BG157" s="92"/>
      <c r="BH157" s="92"/>
      <c r="BI157" s="92"/>
      <c r="BJ157" s="92"/>
      <c r="BK157" s="92"/>
      <c r="BL157" s="92"/>
      <c r="BM157" s="92"/>
      <c r="BN157" s="92"/>
      <c r="BO157" s="92"/>
      <c r="BP157" s="92"/>
      <c r="BQ157" s="92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/>
      <c r="CB157" s="92"/>
      <c r="CC157" s="92"/>
      <c r="CD157" s="92"/>
      <c r="CE157" s="92"/>
      <c r="CF157" s="92"/>
      <c r="CG157" s="92"/>
    </row>
    <row r="158" spans="1:85">
      <c r="A158" s="383"/>
      <c r="B158" s="384"/>
      <c r="C158" s="383"/>
      <c r="D158" s="189"/>
      <c r="E158" s="189"/>
      <c r="F158" s="189"/>
      <c r="G158" s="189"/>
      <c r="H158" s="189"/>
      <c r="I158" s="189"/>
      <c r="J158" s="189"/>
      <c r="K158" s="189"/>
      <c r="L158" s="189"/>
      <c r="M158" s="189"/>
      <c r="N158" s="189"/>
      <c r="O158" s="189"/>
      <c r="P158" s="189"/>
      <c r="Q158" s="189"/>
      <c r="R158" s="189"/>
      <c r="S158" s="189"/>
      <c r="T158" s="189"/>
      <c r="U158" s="189"/>
      <c r="V158" s="189"/>
      <c r="W158" s="189"/>
      <c r="X158" s="189"/>
      <c r="Y158" s="189"/>
      <c r="Z158" s="189"/>
      <c r="AA158" s="189"/>
      <c r="AB158" s="189"/>
      <c r="AC158" s="189"/>
      <c r="AD158" s="189"/>
      <c r="AE158" s="189"/>
      <c r="AF158" s="189"/>
      <c r="AG158" s="189"/>
      <c r="AH158" s="189"/>
      <c r="AI158" s="189"/>
      <c r="AJ158" s="189"/>
      <c r="AK158" s="189"/>
      <c r="AL158" s="189"/>
      <c r="AM158" s="189"/>
      <c r="AN158" s="189"/>
      <c r="AO158" s="189"/>
      <c r="AP158" s="189"/>
      <c r="AQ158" s="189"/>
      <c r="AR158" s="189"/>
      <c r="AS158" s="189"/>
      <c r="AT158" s="189"/>
      <c r="AU158" s="189"/>
      <c r="AV158" s="189"/>
      <c r="AW158" s="189"/>
      <c r="AX158" s="189"/>
      <c r="AY158" s="189"/>
      <c r="AZ158" s="189"/>
      <c r="BA158" s="189"/>
      <c r="BB158" s="189"/>
      <c r="BC158" s="189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92"/>
      <c r="BS158" s="92"/>
      <c r="BT158" s="92"/>
      <c r="BU158" s="92"/>
      <c r="BV158" s="92"/>
      <c r="BW158" s="92"/>
      <c r="BX158" s="92"/>
      <c r="BY158" s="92"/>
      <c r="BZ158" s="92"/>
      <c r="CA158" s="92"/>
      <c r="CB158" s="92"/>
      <c r="CC158" s="92"/>
      <c r="CD158" s="92"/>
      <c r="CE158" s="92"/>
      <c r="CF158" s="92"/>
      <c r="CG158" s="92"/>
    </row>
    <row r="159" spans="1:85">
      <c r="A159" s="383"/>
      <c r="B159" s="384"/>
      <c r="C159" s="383"/>
      <c r="D159" s="189"/>
      <c r="E159" s="189"/>
      <c r="F159" s="189"/>
      <c r="G159" s="189"/>
      <c r="H159" s="189"/>
      <c r="I159" s="189"/>
      <c r="J159" s="189"/>
      <c r="K159" s="189"/>
      <c r="L159" s="189"/>
      <c r="M159" s="189"/>
      <c r="N159" s="189"/>
      <c r="O159" s="189"/>
      <c r="P159" s="189"/>
      <c r="Q159" s="189"/>
      <c r="R159" s="189"/>
      <c r="S159" s="189"/>
      <c r="T159" s="189"/>
      <c r="U159" s="189"/>
      <c r="V159" s="189"/>
      <c r="W159" s="189"/>
      <c r="X159" s="189"/>
      <c r="Y159" s="189"/>
      <c r="Z159" s="189"/>
      <c r="AA159" s="189"/>
      <c r="AB159" s="189"/>
      <c r="AC159" s="189"/>
      <c r="AD159" s="189"/>
      <c r="AE159" s="189"/>
      <c r="AF159" s="189"/>
      <c r="AG159" s="189"/>
      <c r="AH159" s="189"/>
      <c r="AI159" s="189"/>
      <c r="AJ159" s="189"/>
      <c r="AK159" s="189"/>
      <c r="AL159" s="189"/>
      <c r="AM159" s="189"/>
      <c r="AN159" s="189"/>
      <c r="AO159" s="189"/>
      <c r="AP159" s="189"/>
      <c r="AQ159" s="189"/>
      <c r="AR159" s="189"/>
      <c r="AS159" s="189"/>
      <c r="AT159" s="189"/>
      <c r="AU159" s="189"/>
      <c r="AV159" s="189"/>
      <c r="AW159" s="189"/>
      <c r="AX159" s="189"/>
      <c r="AY159" s="189"/>
      <c r="AZ159" s="189"/>
      <c r="BA159" s="189"/>
      <c r="BB159" s="189"/>
      <c r="BC159" s="189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/>
      <c r="CB159" s="92"/>
      <c r="CC159" s="92"/>
      <c r="CD159" s="92"/>
      <c r="CE159" s="92"/>
      <c r="CF159" s="92"/>
      <c r="CG159" s="92"/>
    </row>
    <row r="160" spans="1:85">
      <c r="A160" s="383"/>
      <c r="B160" s="384"/>
      <c r="C160" s="383"/>
      <c r="D160" s="189"/>
      <c r="E160" s="189"/>
      <c r="F160" s="189"/>
      <c r="G160" s="189"/>
      <c r="H160" s="189"/>
      <c r="I160" s="189"/>
      <c r="J160" s="189"/>
      <c r="K160" s="189"/>
      <c r="L160" s="189"/>
      <c r="M160" s="189"/>
      <c r="N160" s="189"/>
      <c r="O160" s="189"/>
      <c r="P160" s="189"/>
      <c r="Q160" s="189"/>
      <c r="R160" s="189"/>
      <c r="S160" s="189"/>
      <c r="T160" s="189"/>
      <c r="U160" s="189"/>
      <c r="V160" s="189"/>
      <c r="W160" s="189"/>
      <c r="X160" s="189"/>
      <c r="Y160" s="189"/>
      <c r="Z160" s="189"/>
      <c r="AA160" s="189"/>
      <c r="AB160" s="189"/>
      <c r="AC160" s="189"/>
      <c r="AD160" s="189"/>
      <c r="AE160" s="189"/>
      <c r="AF160" s="189"/>
      <c r="AG160" s="189"/>
      <c r="AH160" s="189"/>
      <c r="AI160" s="189"/>
      <c r="AJ160" s="189"/>
      <c r="AK160" s="189"/>
      <c r="AL160" s="189"/>
      <c r="AM160" s="189"/>
      <c r="AN160" s="189"/>
      <c r="AO160" s="189"/>
      <c r="AP160" s="189"/>
      <c r="AQ160" s="189"/>
      <c r="AR160" s="189"/>
      <c r="AS160" s="189"/>
      <c r="AT160" s="189"/>
      <c r="AU160" s="189"/>
      <c r="AV160" s="189"/>
      <c r="AW160" s="189"/>
      <c r="AX160" s="189"/>
      <c r="AY160" s="189"/>
      <c r="AZ160" s="189"/>
      <c r="BA160" s="189"/>
      <c r="BB160" s="189"/>
      <c r="BC160" s="189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/>
      <c r="CB160" s="92"/>
      <c r="CC160" s="92"/>
      <c r="CD160" s="92"/>
      <c r="CE160" s="92"/>
      <c r="CF160" s="92"/>
      <c r="CG160" s="92"/>
    </row>
    <row r="161" spans="1:85">
      <c r="A161" s="383"/>
      <c r="B161" s="384"/>
      <c r="C161" s="383"/>
      <c r="D161" s="189"/>
      <c r="E161" s="189"/>
      <c r="F161" s="189"/>
      <c r="G161" s="189"/>
      <c r="H161" s="189"/>
      <c r="I161" s="189"/>
      <c r="J161" s="189"/>
      <c r="K161" s="189"/>
      <c r="L161" s="189"/>
      <c r="M161" s="189"/>
      <c r="N161" s="189"/>
      <c r="O161" s="189"/>
      <c r="P161" s="189"/>
      <c r="Q161" s="189"/>
      <c r="R161" s="189"/>
      <c r="S161" s="189"/>
      <c r="T161" s="189"/>
      <c r="U161" s="189"/>
      <c r="V161" s="189"/>
      <c r="W161" s="189"/>
      <c r="X161" s="189"/>
      <c r="Y161" s="189"/>
      <c r="Z161" s="189"/>
      <c r="AA161" s="189"/>
      <c r="AB161" s="189"/>
      <c r="AC161" s="189"/>
      <c r="AD161" s="189"/>
      <c r="AE161" s="189"/>
      <c r="AF161" s="189"/>
      <c r="AG161" s="189"/>
      <c r="AH161" s="189"/>
      <c r="AI161" s="189"/>
      <c r="AJ161" s="189"/>
      <c r="AK161" s="189"/>
      <c r="AL161" s="189"/>
      <c r="AM161" s="189"/>
      <c r="AN161" s="189"/>
      <c r="AO161" s="189"/>
      <c r="AP161" s="189"/>
      <c r="AQ161" s="189"/>
      <c r="AR161" s="189"/>
      <c r="AS161" s="189"/>
      <c r="AT161" s="189"/>
      <c r="AU161" s="189"/>
      <c r="AV161" s="189"/>
      <c r="AW161" s="189"/>
      <c r="AX161" s="189"/>
      <c r="AY161" s="189"/>
      <c r="AZ161" s="189"/>
      <c r="BA161" s="189"/>
      <c r="BB161" s="189"/>
      <c r="BC161" s="189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/>
      <c r="CB161" s="92"/>
      <c r="CC161" s="92"/>
      <c r="CD161" s="92"/>
      <c r="CE161" s="92"/>
      <c r="CF161" s="92"/>
      <c r="CG161" s="92"/>
    </row>
    <row r="162" spans="1:85">
      <c r="A162" s="383"/>
      <c r="B162" s="384"/>
      <c r="C162" s="383"/>
      <c r="D162" s="189"/>
      <c r="E162" s="189"/>
      <c r="F162" s="189"/>
      <c r="G162" s="189"/>
      <c r="H162" s="189"/>
      <c r="I162" s="189"/>
      <c r="J162" s="189"/>
      <c r="K162" s="189"/>
      <c r="L162" s="189"/>
      <c r="M162" s="189"/>
      <c r="N162" s="189"/>
      <c r="O162" s="189"/>
      <c r="P162" s="189"/>
      <c r="Q162" s="189"/>
      <c r="R162" s="189"/>
      <c r="S162" s="189"/>
      <c r="T162" s="189"/>
      <c r="U162" s="189"/>
      <c r="V162" s="189"/>
      <c r="W162" s="189"/>
      <c r="X162" s="189"/>
      <c r="Y162" s="189"/>
      <c r="Z162" s="189"/>
      <c r="AA162" s="189"/>
      <c r="AB162" s="189"/>
      <c r="AC162" s="189"/>
      <c r="AD162" s="189"/>
      <c r="AE162" s="189"/>
      <c r="AF162" s="189"/>
      <c r="AG162" s="189"/>
      <c r="AH162" s="189"/>
      <c r="AI162" s="189"/>
      <c r="AJ162" s="189"/>
      <c r="AK162" s="189"/>
      <c r="AL162" s="189"/>
      <c r="AM162" s="189"/>
      <c r="AN162" s="189"/>
      <c r="AO162" s="189"/>
      <c r="AP162" s="189"/>
      <c r="AQ162" s="189"/>
      <c r="AR162" s="189"/>
      <c r="AS162" s="189"/>
      <c r="AT162" s="189"/>
      <c r="AU162" s="189"/>
      <c r="AV162" s="189"/>
      <c r="AW162" s="189"/>
      <c r="AX162" s="189"/>
      <c r="AY162" s="189"/>
      <c r="AZ162" s="189"/>
      <c r="BA162" s="189"/>
      <c r="BB162" s="189"/>
      <c r="BC162" s="189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/>
      <c r="CB162" s="92"/>
      <c r="CC162" s="92"/>
      <c r="CD162" s="92"/>
      <c r="CE162" s="92"/>
      <c r="CF162" s="92"/>
      <c r="CG162" s="92"/>
    </row>
    <row r="163" spans="1:85">
      <c r="A163" s="383"/>
      <c r="B163" s="384"/>
      <c r="C163" s="383"/>
      <c r="D163" s="189"/>
      <c r="E163" s="189"/>
      <c r="F163" s="189"/>
      <c r="G163" s="189"/>
      <c r="H163" s="189"/>
      <c r="I163" s="189"/>
      <c r="J163" s="189"/>
      <c r="K163" s="189"/>
      <c r="L163" s="189"/>
      <c r="M163" s="189"/>
      <c r="N163" s="189"/>
      <c r="O163" s="189"/>
      <c r="P163" s="189"/>
      <c r="Q163" s="189"/>
      <c r="R163" s="189"/>
      <c r="S163" s="189"/>
      <c r="T163" s="189"/>
      <c r="U163" s="189"/>
      <c r="V163" s="189"/>
      <c r="W163" s="189"/>
      <c r="X163" s="189"/>
      <c r="Y163" s="189"/>
      <c r="Z163" s="189"/>
      <c r="AA163" s="189"/>
      <c r="AB163" s="189"/>
      <c r="AC163" s="189"/>
      <c r="AD163" s="189"/>
      <c r="AE163" s="189"/>
      <c r="AF163" s="189"/>
      <c r="AG163" s="189"/>
      <c r="AH163" s="189"/>
      <c r="AI163" s="189"/>
      <c r="AJ163" s="189"/>
      <c r="AK163" s="189"/>
      <c r="AL163" s="189"/>
      <c r="AM163" s="189"/>
      <c r="AN163" s="189"/>
      <c r="AO163" s="189"/>
      <c r="AP163" s="189"/>
      <c r="AQ163" s="189"/>
      <c r="AR163" s="189"/>
      <c r="AS163" s="189"/>
      <c r="AT163" s="189"/>
      <c r="AU163" s="189"/>
      <c r="AV163" s="189"/>
      <c r="AW163" s="189"/>
      <c r="AX163" s="189"/>
      <c r="AY163" s="189"/>
      <c r="AZ163" s="189"/>
      <c r="BA163" s="189"/>
      <c r="BB163" s="189"/>
      <c r="BC163" s="189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2"/>
      <c r="CC163" s="92"/>
      <c r="CD163" s="92"/>
      <c r="CE163" s="92"/>
      <c r="CF163" s="92"/>
      <c r="CG163" s="92"/>
    </row>
    <row r="164" spans="1:85">
      <c r="A164" s="383"/>
      <c r="B164" s="384"/>
      <c r="C164" s="383"/>
      <c r="D164" s="189"/>
      <c r="E164" s="189"/>
      <c r="F164" s="189"/>
      <c r="G164" s="189"/>
      <c r="H164" s="189"/>
      <c r="I164" s="189"/>
      <c r="J164" s="189"/>
      <c r="K164" s="189"/>
      <c r="L164" s="189"/>
      <c r="M164" s="189"/>
      <c r="N164" s="189"/>
      <c r="O164" s="189"/>
      <c r="P164" s="189"/>
      <c r="Q164" s="189"/>
      <c r="R164" s="189"/>
      <c r="S164" s="189"/>
      <c r="T164" s="189"/>
      <c r="U164" s="189"/>
      <c r="V164" s="189"/>
      <c r="W164" s="189"/>
      <c r="X164" s="189"/>
      <c r="Y164" s="189"/>
      <c r="Z164" s="189"/>
      <c r="AA164" s="189"/>
      <c r="AB164" s="189"/>
      <c r="AC164" s="189"/>
      <c r="AD164" s="189"/>
      <c r="AE164" s="189"/>
      <c r="AF164" s="189"/>
      <c r="AG164" s="189"/>
      <c r="AH164" s="189"/>
      <c r="AI164" s="189"/>
      <c r="AJ164" s="189"/>
      <c r="AK164" s="189"/>
      <c r="AL164" s="189"/>
      <c r="AM164" s="189"/>
      <c r="AN164" s="189"/>
      <c r="AO164" s="189"/>
      <c r="AP164" s="189"/>
      <c r="AQ164" s="189"/>
      <c r="AR164" s="189"/>
      <c r="AS164" s="189"/>
      <c r="AT164" s="189"/>
      <c r="AU164" s="189"/>
      <c r="AV164" s="189"/>
      <c r="AW164" s="189"/>
      <c r="AX164" s="189"/>
      <c r="AY164" s="189"/>
      <c r="AZ164" s="189"/>
      <c r="BA164" s="189"/>
      <c r="BB164" s="189"/>
      <c r="BC164" s="189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/>
      <c r="CB164" s="92"/>
      <c r="CC164" s="92"/>
      <c r="CD164" s="92"/>
      <c r="CE164" s="92"/>
      <c r="CF164" s="92"/>
      <c r="CG164" s="92"/>
    </row>
    <row r="165" spans="1:85">
      <c r="A165" s="383"/>
      <c r="B165" s="384"/>
      <c r="C165" s="383"/>
      <c r="D165" s="189"/>
      <c r="E165" s="189"/>
      <c r="F165" s="189"/>
      <c r="G165" s="189"/>
      <c r="H165" s="189"/>
      <c r="I165" s="189"/>
      <c r="J165" s="189"/>
      <c r="K165" s="189"/>
      <c r="L165" s="189"/>
      <c r="M165" s="189"/>
      <c r="N165" s="189"/>
      <c r="O165" s="189"/>
      <c r="P165" s="189"/>
      <c r="Q165" s="189"/>
      <c r="R165" s="189"/>
      <c r="S165" s="189"/>
      <c r="T165" s="189"/>
      <c r="U165" s="189"/>
      <c r="V165" s="189"/>
      <c r="W165" s="189"/>
      <c r="X165" s="189"/>
      <c r="Y165" s="189"/>
      <c r="Z165" s="189"/>
      <c r="AA165" s="189"/>
      <c r="AB165" s="189"/>
      <c r="AC165" s="189"/>
      <c r="AD165" s="189"/>
      <c r="AE165" s="189"/>
      <c r="AF165" s="189"/>
      <c r="AG165" s="189"/>
      <c r="AH165" s="189"/>
      <c r="AI165" s="189"/>
      <c r="AJ165" s="189"/>
      <c r="AK165" s="189"/>
      <c r="AL165" s="189"/>
      <c r="AM165" s="189"/>
      <c r="AN165" s="189"/>
      <c r="AO165" s="189"/>
      <c r="AP165" s="189"/>
      <c r="AQ165" s="189"/>
      <c r="AR165" s="189"/>
      <c r="AS165" s="189"/>
      <c r="AT165" s="189"/>
      <c r="AU165" s="189"/>
      <c r="AV165" s="189"/>
      <c r="AW165" s="189"/>
      <c r="AX165" s="189"/>
      <c r="AY165" s="189"/>
      <c r="AZ165" s="189"/>
      <c r="BA165" s="189"/>
      <c r="BB165" s="189"/>
      <c r="BC165" s="189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/>
      <c r="CB165" s="92"/>
      <c r="CC165" s="92"/>
      <c r="CD165" s="92"/>
      <c r="CE165" s="92"/>
      <c r="CF165" s="92"/>
      <c r="CG165" s="92"/>
    </row>
    <row r="166" spans="1:85">
      <c r="A166" s="383"/>
      <c r="B166" s="384"/>
      <c r="C166" s="383"/>
      <c r="D166" s="189"/>
      <c r="E166" s="189"/>
      <c r="F166" s="189"/>
      <c r="G166" s="189"/>
      <c r="H166" s="189"/>
      <c r="I166" s="189"/>
      <c r="J166" s="189"/>
      <c r="K166" s="189"/>
      <c r="L166" s="189"/>
      <c r="M166" s="189"/>
      <c r="N166" s="189"/>
      <c r="O166" s="189"/>
      <c r="P166" s="189"/>
      <c r="Q166" s="189"/>
      <c r="R166" s="189"/>
      <c r="S166" s="189"/>
      <c r="T166" s="189"/>
      <c r="U166" s="189"/>
      <c r="V166" s="189"/>
      <c r="W166" s="189"/>
      <c r="X166" s="189"/>
      <c r="Y166" s="189"/>
      <c r="Z166" s="189"/>
      <c r="AA166" s="189"/>
      <c r="AB166" s="189"/>
      <c r="AC166" s="189"/>
      <c r="AD166" s="189"/>
      <c r="AE166" s="189"/>
      <c r="AF166" s="189"/>
      <c r="AG166" s="189"/>
      <c r="AH166" s="189"/>
      <c r="AI166" s="189"/>
      <c r="AJ166" s="189"/>
      <c r="AK166" s="189"/>
      <c r="AL166" s="189"/>
      <c r="AM166" s="189"/>
      <c r="AN166" s="189"/>
      <c r="AO166" s="189"/>
      <c r="AP166" s="189"/>
      <c r="AQ166" s="189"/>
      <c r="AR166" s="189"/>
      <c r="AS166" s="189"/>
      <c r="AT166" s="189"/>
      <c r="AU166" s="189"/>
      <c r="AV166" s="189"/>
      <c r="AW166" s="189"/>
      <c r="AX166" s="189"/>
      <c r="AY166" s="189"/>
      <c r="AZ166" s="189"/>
      <c r="BA166" s="189"/>
      <c r="BB166" s="189"/>
      <c r="BC166" s="189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  <c r="BP166" s="92"/>
      <c r="BQ166" s="92"/>
      <c r="BR166" s="92"/>
      <c r="BS166" s="92"/>
      <c r="BT166" s="92"/>
      <c r="BU166" s="92"/>
      <c r="BV166" s="92"/>
      <c r="BW166" s="92"/>
      <c r="BX166" s="92"/>
      <c r="BY166" s="92"/>
      <c r="BZ166" s="92"/>
      <c r="CA166" s="92"/>
      <c r="CB166" s="92"/>
      <c r="CC166" s="92"/>
      <c r="CD166" s="92"/>
      <c r="CE166" s="92"/>
      <c r="CF166" s="92"/>
      <c r="CG166" s="92"/>
    </row>
    <row r="167" spans="1:85">
      <c r="A167" s="383"/>
      <c r="B167" s="384"/>
      <c r="C167" s="383"/>
      <c r="D167" s="189"/>
      <c r="E167" s="189"/>
      <c r="F167" s="189"/>
      <c r="G167" s="189"/>
      <c r="H167" s="189"/>
      <c r="I167" s="189"/>
      <c r="J167" s="189"/>
      <c r="K167" s="189"/>
      <c r="L167" s="189"/>
      <c r="M167" s="189"/>
      <c r="N167" s="189"/>
      <c r="O167" s="189"/>
      <c r="P167" s="189"/>
      <c r="Q167" s="189"/>
      <c r="R167" s="189"/>
      <c r="S167" s="189"/>
      <c r="T167" s="189"/>
      <c r="U167" s="189"/>
      <c r="V167" s="189"/>
      <c r="W167" s="189"/>
      <c r="X167" s="189"/>
      <c r="Y167" s="189"/>
      <c r="Z167" s="189"/>
      <c r="AA167" s="189"/>
      <c r="AB167" s="189"/>
      <c r="AC167" s="189"/>
      <c r="AD167" s="189"/>
      <c r="AE167" s="189"/>
      <c r="AF167" s="189"/>
      <c r="AG167" s="189"/>
      <c r="AH167" s="189"/>
      <c r="AI167" s="189"/>
      <c r="AJ167" s="189"/>
      <c r="AK167" s="189"/>
      <c r="AL167" s="189"/>
      <c r="AM167" s="189"/>
      <c r="AN167" s="189"/>
      <c r="AO167" s="189"/>
      <c r="AP167" s="189"/>
      <c r="AQ167" s="189"/>
      <c r="AR167" s="189"/>
      <c r="AS167" s="189"/>
      <c r="AT167" s="189"/>
      <c r="AU167" s="189"/>
      <c r="AV167" s="189"/>
      <c r="AW167" s="189"/>
      <c r="AX167" s="189"/>
      <c r="AY167" s="189"/>
      <c r="AZ167" s="189"/>
      <c r="BA167" s="189"/>
      <c r="BB167" s="189"/>
      <c r="BC167" s="189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/>
      <c r="CB167" s="92"/>
      <c r="CC167" s="92"/>
      <c r="CD167" s="92"/>
      <c r="CE167" s="92"/>
      <c r="CF167" s="92"/>
      <c r="CG167" s="92"/>
    </row>
    <row r="168" spans="1:85">
      <c r="A168" s="383"/>
      <c r="B168" s="384"/>
      <c r="C168" s="383"/>
      <c r="D168" s="189"/>
      <c r="E168" s="189"/>
      <c r="F168" s="189"/>
      <c r="G168" s="189"/>
      <c r="H168" s="189"/>
      <c r="I168" s="189"/>
      <c r="J168" s="189"/>
      <c r="K168" s="189"/>
      <c r="L168" s="189"/>
      <c r="M168" s="189"/>
      <c r="N168" s="189"/>
      <c r="O168" s="189"/>
      <c r="P168" s="189"/>
      <c r="Q168" s="189"/>
      <c r="R168" s="189"/>
      <c r="S168" s="189"/>
      <c r="T168" s="189"/>
      <c r="U168" s="189"/>
      <c r="V168" s="189"/>
      <c r="W168" s="189"/>
      <c r="X168" s="189"/>
      <c r="Y168" s="189"/>
      <c r="Z168" s="189"/>
      <c r="AA168" s="189"/>
      <c r="AB168" s="189"/>
      <c r="AC168" s="189"/>
      <c r="AD168" s="189"/>
      <c r="AE168" s="189"/>
      <c r="AF168" s="189"/>
      <c r="AG168" s="189"/>
      <c r="AH168" s="189"/>
      <c r="AI168" s="189"/>
      <c r="AJ168" s="189"/>
      <c r="AK168" s="189"/>
      <c r="AL168" s="189"/>
      <c r="AM168" s="189"/>
      <c r="AN168" s="189"/>
      <c r="AO168" s="189"/>
      <c r="AP168" s="189"/>
      <c r="AQ168" s="189"/>
      <c r="AR168" s="189"/>
      <c r="AS168" s="189"/>
      <c r="AT168" s="189"/>
      <c r="AU168" s="189"/>
      <c r="AV168" s="189"/>
      <c r="AW168" s="189"/>
      <c r="AX168" s="189"/>
      <c r="AY168" s="189"/>
      <c r="AZ168" s="189"/>
      <c r="BA168" s="189"/>
      <c r="BB168" s="189"/>
      <c r="BC168" s="189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/>
      <c r="BP168" s="92"/>
      <c r="BQ168" s="92"/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2"/>
      <c r="CC168" s="92"/>
      <c r="CD168" s="92"/>
      <c r="CE168" s="92"/>
      <c r="CF168" s="92"/>
      <c r="CG168" s="92"/>
    </row>
    <row r="169" spans="1:85">
      <c r="A169" s="383"/>
      <c r="B169" s="384"/>
      <c r="C169" s="383"/>
      <c r="D169" s="189"/>
      <c r="E169" s="189"/>
      <c r="F169" s="189"/>
      <c r="G169" s="189"/>
      <c r="H169" s="189"/>
      <c r="I169" s="189"/>
      <c r="J169" s="189"/>
      <c r="K169" s="189"/>
      <c r="L169" s="189"/>
      <c r="M169" s="189"/>
      <c r="N169" s="189"/>
      <c r="O169" s="189"/>
      <c r="P169" s="189"/>
      <c r="Q169" s="189"/>
      <c r="R169" s="189"/>
      <c r="S169" s="189"/>
      <c r="T169" s="189"/>
      <c r="U169" s="189"/>
      <c r="V169" s="189"/>
      <c r="W169" s="189"/>
      <c r="X169" s="189"/>
      <c r="Y169" s="189"/>
      <c r="Z169" s="189"/>
      <c r="AA169" s="189"/>
      <c r="AB169" s="189"/>
      <c r="AC169" s="189"/>
      <c r="AD169" s="189"/>
      <c r="AE169" s="189"/>
      <c r="AF169" s="189"/>
      <c r="AG169" s="189"/>
      <c r="AH169" s="189"/>
      <c r="AI169" s="189"/>
      <c r="AJ169" s="189"/>
      <c r="AK169" s="189"/>
      <c r="AL169" s="189"/>
      <c r="AM169" s="189"/>
      <c r="AN169" s="189"/>
      <c r="AO169" s="189"/>
      <c r="AP169" s="189"/>
      <c r="AQ169" s="189"/>
      <c r="AR169" s="189"/>
      <c r="AS169" s="189"/>
      <c r="AT169" s="189"/>
      <c r="AU169" s="189"/>
      <c r="AV169" s="189"/>
      <c r="AW169" s="189"/>
      <c r="AX169" s="189"/>
      <c r="AY169" s="189"/>
      <c r="AZ169" s="189"/>
      <c r="BA169" s="189"/>
      <c r="BB169" s="189"/>
      <c r="BC169" s="189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2"/>
      <c r="CC169" s="92"/>
      <c r="CD169" s="92"/>
      <c r="CE169" s="92"/>
      <c r="CF169" s="92"/>
      <c r="CG169" s="92"/>
    </row>
    <row r="170" spans="1:85">
      <c r="A170" s="383"/>
      <c r="B170" s="384"/>
      <c r="C170" s="383"/>
      <c r="D170" s="189"/>
      <c r="E170" s="189"/>
      <c r="F170" s="189"/>
      <c r="G170" s="189"/>
      <c r="H170" s="189"/>
      <c r="I170" s="189"/>
      <c r="J170" s="189"/>
      <c r="K170" s="189"/>
      <c r="L170" s="189"/>
      <c r="M170" s="189"/>
      <c r="N170" s="189"/>
      <c r="O170" s="189"/>
      <c r="P170" s="189"/>
      <c r="Q170" s="189"/>
      <c r="R170" s="189"/>
      <c r="S170" s="189"/>
      <c r="T170" s="189"/>
      <c r="U170" s="189"/>
      <c r="V170" s="189"/>
      <c r="W170" s="189"/>
      <c r="X170" s="189"/>
      <c r="Y170" s="189"/>
      <c r="Z170" s="189"/>
      <c r="AA170" s="189"/>
      <c r="AB170" s="189"/>
      <c r="AC170" s="189"/>
      <c r="AD170" s="189"/>
      <c r="AE170" s="189"/>
      <c r="AF170" s="189"/>
      <c r="AG170" s="189"/>
      <c r="AH170" s="189"/>
      <c r="AI170" s="189"/>
      <c r="AJ170" s="189"/>
      <c r="AK170" s="189"/>
      <c r="AL170" s="189"/>
      <c r="AM170" s="189"/>
      <c r="AN170" s="189"/>
      <c r="AO170" s="189"/>
      <c r="AP170" s="189"/>
      <c r="AQ170" s="189"/>
      <c r="AR170" s="189"/>
      <c r="AS170" s="189"/>
      <c r="AT170" s="189"/>
      <c r="AU170" s="189"/>
      <c r="AV170" s="189"/>
      <c r="AW170" s="189"/>
      <c r="AX170" s="189"/>
      <c r="AY170" s="189"/>
      <c r="AZ170" s="189"/>
      <c r="BA170" s="189"/>
      <c r="BB170" s="189"/>
      <c r="BC170" s="189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2"/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/>
      <c r="CB170" s="92"/>
      <c r="CC170" s="92"/>
      <c r="CD170" s="92"/>
      <c r="CE170" s="92"/>
      <c r="CF170" s="92"/>
      <c r="CG170" s="92"/>
    </row>
    <row r="171" spans="1:85">
      <c r="A171" s="383"/>
      <c r="B171" s="384"/>
      <c r="C171" s="383"/>
      <c r="D171" s="189"/>
      <c r="E171" s="189"/>
      <c r="F171" s="189"/>
      <c r="G171" s="189"/>
      <c r="H171" s="189"/>
      <c r="I171" s="189"/>
      <c r="J171" s="189"/>
      <c r="K171" s="189"/>
      <c r="L171" s="189"/>
      <c r="M171" s="189"/>
      <c r="N171" s="189"/>
      <c r="O171" s="189"/>
      <c r="P171" s="189"/>
      <c r="Q171" s="189"/>
      <c r="R171" s="189"/>
      <c r="S171" s="189"/>
      <c r="T171" s="189"/>
      <c r="U171" s="189"/>
      <c r="V171" s="189"/>
      <c r="W171" s="189"/>
      <c r="X171" s="189"/>
      <c r="Y171" s="189"/>
      <c r="Z171" s="189"/>
      <c r="AA171" s="189"/>
      <c r="AB171" s="189"/>
      <c r="AC171" s="189"/>
      <c r="AD171" s="189"/>
      <c r="AE171" s="189"/>
      <c r="AF171" s="189"/>
      <c r="AG171" s="189"/>
      <c r="AH171" s="189"/>
      <c r="AI171" s="189"/>
      <c r="AJ171" s="189"/>
      <c r="AK171" s="189"/>
      <c r="AL171" s="189"/>
      <c r="AM171" s="189"/>
      <c r="AN171" s="189"/>
      <c r="AO171" s="189"/>
      <c r="AP171" s="189"/>
      <c r="AQ171" s="189"/>
      <c r="AR171" s="189"/>
      <c r="AS171" s="189"/>
      <c r="AT171" s="189"/>
      <c r="AU171" s="189"/>
      <c r="AV171" s="189"/>
      <c r="AW171" s="189"/>
      <c r="AX171" s="189"/>
      <c r="AY171" s="189"/>
      <c r="AZ171" s="189"/>
      <c r="BA171" s="189"/>
      <c r="BB171" s="189"/>
      <c r="BC171" s="189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2"/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/>
      <c r="CB171" s="92"/>
      <c r="CC171" s="92"/>
      <c r="CD171" s="92"/>
      <c r="CE171" s="92"/>
      <c r="CF171" s="92"/>
      <c r="CG171" s="92"/>
    </row>
    <row r="172" spans="1:85">
      <c r="A172" s="383"/>
      <c r="B172" s="384"/>
      <c r="C172" s="383"/>
      <c r="D172" s="189"/>
      <c r="E172" s="189"/>
      <c r="F172" s="189"/>
      <c r="G172" s="189"/>
      <c r="H172" s="189"/>
      <c r="I172" s="189"/>
      <c r="J172" s="189"/>
      <c r="K172" s="189"/>
      <c r="L172" s="189"/>
      <c r="M172" s="189"/>
      <c r="N172" s="189"/>
      <c r="O172" s="189"/>
      <c r="P172" s="189"/>
      <c r="Q172" s="189"/>
      <c r="R172" s="189"/>
      <c r="S172" s="189"/>
      <c r="T172" s="189"/>
      <c r="U172" s="189"/>
      <c r="V172" s="189"/>
      <c r="W172" s="189"/>
      <c r="X172" s="189"/>
      <c r="Y172" s="189"/>
      <c r="Z172" s="189"/>
      <c r="AA172" s="189"/>
      <c r="AB172" s="189"/>
      <c r="AC172" s="189"/>
      <c r="AD172" s="189"/>
      <c r="AE172" s="189"/>
      <c r="AF172" s="189"/>
      <c r="AG172" s="189"/>
      <c r="AH172" s="189"/>
      <c r="AI172" s="189"/>
      <c r="AJ172" s="189"/>
      <c r="AK172" s="189"/>
      <c r="AL172" s="189"/>
      <c r="AM172" s="189"/>
      <c r="AN172" s="189"/>
      <c r="AO172" s="189"/>
      <c r="AP172" s="189"/>
      <c r="AQ172" s="189"/>
      <c r="AR172" s="189"/>
      <c r="AS172" s="189"/>
      <c r="AT172" s="189"/>
      <c r="AU172" s="189"/>
      <c r="AV172" s="189"/>
      <c r="AW172" s="189"/>
      <c r="AX172" s="189"/>
      <c r="AY172" s="189"/>
      <c r="AZ172" s="189"/>
      <c r="BA172" s="189"/>
      <c r="BB172" s="189"/>
      <c r="BC172" s="189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/>
      <c r="CB172" s="92"/>
      <c r="CC172" s="92"/>
      <c r="CD172" s="92"/>
      <c r="CE172" s="92"/>
      <c r="CF172" s="92"/>
      <c r="CG172" s="92"/>
    </row>
    <row r="173" spans="1:85">
      <c r="A173" s="383"/>
      <c r="B173" s="384"/>
      <c r="C173" s="383"/>
      <c r="D173" s="189"/>
      <c r="E173" s="189"/>
      <c r="F173" s="189"/>
      <c r="G173" s="189"/>
      <c r="H173" s="189"/>
      <c r="I173" s="189"/>
      <c r="J173" s="189"/>
      <c r="K173" s="189"/>
      <c r="L173" s="189"/>
      <c r="M173" s="189"/>
      <c r="N173" s="189"/>
      <c r="O173" s="189"/>
      <c r="P173" s="189"/>
      <c r="Q173" s="189"/>
      <c r="R173" s="189"/>
      <c r="S173" s="189"/>
      <c r="T173" s="189"/>
      <c r="U173" s="189"/>
      <c r="V173" s="189"/>
      <c r="W173" s="189"/>
      <c r="X173" s="189"/>
      <c r="Y173" s="189"/>
      <c r="Z173" s="189"/>
      <c r="AA173" s="189"/>
      <c r="AB173" s="189"/>
      <c r="AC173" s="189"/>
      <c r="AD173" s="189"/>
      <c r="AE173" s="189"/>
      <c r="AF173" s="189"/>
      <c r="AG173" s="189"/>
      <c r="AH173" s="189"/>
      <c r="AI173" s="189"/>
      <c r="AJ173" s="189"/>
      <c r="AK173" s="189"/>
      <c r="AL173" s="189"/>
      <c r="AM173" s="189"/>
      <c r="AN173" s="189"/>
      <c r="AO173" s="189"/>
      <c r="AP173" s="189"/>
      <c r="AQ173" s="189"/>
      <c r="AR173" s="189"/>
      <c r="AS173" s="189"/>
      <c r="AT173" s="189"/>
      <c r="AU173" s="189"/>
      <c r="AV173" s="189"/>
      <c r="AW173" s="189"/>
      <c r="AX173" s="189"/>
      <c r="AY173" s="189"/>
      <c r="AZ173" s="189"/>
      <c r="BA173" s="189"/>
      <c r="BB173" s="189"/>
      <c r="BC173" s="189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2"/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/>
      <c r="CB173" s="92"/>
      <c r="CC173" s="92"/>
      <c r="CD173" s="92"/>
      <c r="CE173" s="92"/>
      <c r="CF173" s="92"/>
      <c r="CG173" s="92"/>
    </row>
    <row r="174" spans="1:85">
      <c r="A174" s="383"/>
      <c r="B174" s="384"/>
      <c r="C174" s="383"/>
      <c r="D174" s="189"/>
      <c r="E174" s="189"/>
      <c r="F174" s="189"/>
      <c r="G174" s="189"/>
      <c r="H174" s="189"/>
      <c r="I174" s="189"/>
      <c r="J174" s="189"/>
      <c r="K174" s="189"/>
      <c r="L174" s="189"/>
      <c r="M174" s="189"/>
      <c r="N174" s="189"/>
      <c r="O174" s="189"/>
      <c r="P174" s="189"/>
      <c r="Q174" s="189"/>
      <c r="R174" s="189"/>
      <c r="S174" s="189"/>
      <c r="T174" s="189"/>
      <c r="U174" s="189"/>
      <c r="V174" s="189"/>
      <c r="W174" s="189"/>
      <c r="X174" s="189"/>
      <c r="Y174" s="189"/>
      <c r="Z174" s="189"/>
      <c r="AA174" s="189"/>
      <c r="AB174" s="189"/>
      <c r="AC174" s="189"/>
      <c r="AD174" s="189"/>
      <c r="AE174" s="189"/>
      <c r="AF174" s="189"/>
      <c r="AG174" s="189"/>
      <c r="AH174" s="189"/>
      <c r="AI174" s="189"/>
      <c r="AJ174" s="189"/>
      <c r="AK174" s="189"/>
      <c r="AL174" s="189"/>
      <c r="AM174" s="189"/>
      <c r="AN174" s="189"/>
      <c r="AO174" s="189"/>
      <c r="AP174" s="189"/>
      <c r="AQ174" s="189"/>
      <c r="AR174" s="189"/>
      <c r="AS174" s="189"/>
      <c r="AT174" s="189"/>
      <c r="AU174" s="189"/>
      <c r="AV174" s="189"/>
      <c r="AW174" s="189"/>
      <c r="AX174" s="189"/>
      <c r="AY174" s="189"/>
      <c r="AZ174" s="189"/>
      <c r="BA174" s="189"/>
      <c r="BB174" s="189"/>
      <c r="BC174" s="189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2"/>
      <c r="CG174" s="92"/>
    </row>
    <row r="175" spans="1:85">
      <c r="A175" s="383"/>
      <c r="B175" s="384"/>
      <c r="C175" s="383"/>
      <c r="D175" s="189"/>
      <c r="E175" s="189"/>
      <c r="F175" s="189"/>
      <c r="G175" s="189"/>
      <c r="H175" s="189"/>
      <c r="I175" s="189"/>
      <c r="J175" s="189"/>
      <c r="K175" s="189"/>
      <c r="L175" s="189"/>
      <c r="M175" s="189"/>
      <c r="N175" s="189"/>
      <c r="O175" s="189"/>
      <c r="P175" s="189"/>
      <c r="Q175" s="189"/>
      <c r="R175" s="189"/>
      <c r="S175" s="189"/>
      <c r="T175" s="189"/>
      <c r="U175" s="189"/>
      <c r="V175" s="189"/>
      <c r="W175" s="189"/>
      <c r="X175" s="189"/>
      <c r="Y175" s="189"/>
      <c r="Z175" s="189"/>
      <c r="AA175" s="189"/>
      <c r="AB175" s="189"/>
      <c r="AC175" s="189"/>
      <c r="AD175" s="189"/>
      <c r="AE175" s="189"/>
      <c r="AF175" s="189"/>
      <c r="AG175" s="189"/>
      <c r="AH175" s="189"/>
      <c r="AI175" s="189"/>
      <c r="AJ175" s="189"/>
      <c r="AK175" s="189"/>
      <c r="AL175" s="189"/>
      <c r="AM175" s="189"/>
      <c r="AN175" s="189"/>
      <c r="AO175" s="189"/>
      <c r="AP175" s="189"/>
      <c r="AQ175" s="189"/>
      <c r="AR175" s="189"/>
      <c r="AS175" s="189"/>
      <c r="AT175" s="189"/>
      <c r="AU175" s="189"/>
      <c r="AV175" s="189"/>
      <c r="AW175" s="189"/>
      <c r="AX175" s="189"/>
      <c r="AY175" s="189"/>
      <c r="AZ175" s="189"/>
      <c r="BA175" s="189"/>
      <c r="BB175" s="189"/>
      <c r="BC175" s="189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/>
      <c r="CB175" s="92"/>
      <c r="CC175" s="92"/>
      <c r="CD175" s="92"/>
      <c r="CE175" s="92"/>
      <c r="CF175" s="92"/>
      <c r="CG175" s="92"/>
    </row>
    <row r="176" spans="1:85">
      <c r="A176" s="383"/>
      <c r="B176" s="384"/>
      <c r="C176" s="383"/>
      <c r="D176" s="189"/>
      <c r="E176" s="189"/>
      <c r="F176" s="189"/>
      <c r="G176" s="189"/>
      <c r="H176" s="189"/>
      <c r="I176" s="189"/>
      <c r="J176" s="189"/>
      <c r="K176" s="189"/>
      <c r="L176" s="189"/>
      <c r="M176" s="189"/>
      <c r="N176" s="189"/>
      <c r="O176" s="189"/>
      <c r="P176" s="189"/>
      <c r="Q176" s="189"/>
      <c r="R176" s="189"/>
      <c r="S176" s="189"/>
      <c r="T176" s="189"/>
      <c r="U176" s="189"/>
      <c r="V176" s="189"/>
      <c r="W176" s="189"/>
      <c r="X176" s="189"/>
      <c r="Y176" s="189"/>
      <c r="Z176" s="189"/>
      <c r="AA176" s="189"/>
      <c r="AB176" s="189"/>
      <c r="AC176" s="189"/>
      <c r="AD176" s="189"/>
      <c r="AE176" s="189"/>
      <c r="AF176" s="189"/>
      <c r="AG176" s="189"/>
      <c r="AH176" s="189"/>
      <c r="AI176" s="189"/>
      <c r="AJ176" s="189"/>
      <c r="AK176" s="189"/>
      <c r="AL176" s="189"/>
      <c r="AM176" s="189"/>
      <c r="AN176" s="189"/>
      <c r="AO176" s="189"/>
      <c r="AP176" s="189"/>
      <c r="AQ176" s="189"/>
      <c r="AR176" s="189"/>
      <c r="AS176" s="189"/>
      <c r="AT176" s="189"/>
      <c r="AU176" s="189"/>
      <c r="AV176" s="189"/>
      <c r="AW176" s="189"/>
      <c r="AX176" s="189"/>
      <c r="AY176" s="189"/>
      <c r="AZ176" s="189"/>
      <c r="BA176" s="189"/>
      <c r="BB176" s="189"/>
      <c r="BC176" s="189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2"/>
      <c r="CC176" s="92"/>
      <c r="CD176" s="92"/>
      <c r="CE176" s="92"/>
      <c r="CF176" s="92"/>
      <c r="CG176" s="92"/>
    </row>
    <row r="177" spans="1:85">
      <c r="A177" s="383"/>
      <c r="B177" s="384"/>
      <c r="C177" s="383"/>
      <c r="D177" s="189"/>
      <c r="E177" s="189"/>
      <c r="F177" s="189"/>
      <c r="G177" s="189"/>
      <c r="H177" s="189"/>
      <c r="I177" s="189"/>
      <c r="J177" s="189"/>
      <c r="K177" s="189"/>
      <c r="L177" s="189"/>
      <c r="M177" s="189"/>
      <c r="N177" s="189"/>
      <c r="O177" s="189"/>
      <c r="P177" s="189"/>
      <c r="Q177" s="189"/>
      <c r="R177" s="189"/>
      <c r="S177" s="189"/>
      <c r="T177" s="189"/>
      <c r="U177" s="189"/>
      <c r="V177" s="189"/>
      <c r="W177" s="189"/>
      <c r="X177" s="189"/>
      <c r="Y177" s="189"/>
      <c r="Z177" s="189"/>
      <c r="AA177" s="189"/>
      <c r="AB177" s="189"/>
      <c r="AC177" s="189"/>
      <c r="AD177" s="189"/>
      <c r="AE177" s="189"/>
      <c r="AF177" s="189"/>
      <c r="AG177" s="189"/>
      <c r="AH177" s="189"/>
      <c r="AI177" s="189"/>
      <c r="AJ177" s="189"/>
      <c r="AK177" s="189"/>
      <c r="AL177" s="189"/>
      <c r="AM177" s="189"/>
      <c r="AN177" s="189"/>
      <c r="AO177" s="189"/>
      <c r="AP177" s="189"/>
      <c r="AQ177" s="189"/>
      <c r="AR177" s="189"/>
      <c r="AS177" s="189"/>
      <c r="AT177" s="189"/>
      <c r="AU177" s="189"/>
      <c r="AV177" s="189"/>
      <c r="AW177" s="189"/>
      <c r="AX177" s="189"/>
      <c r="AY177" s="189"/>
      <c r="AZ177" s="189"/>
      <c r="BA177" s="189"/>
      <c r="BB177" s="189"/>
      <c r="BC177" s="189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</row>
    <row r="178" spans="1:85">
      <c r="A178" s="383"/>
      <c r="B178" s="384"/>
      <c r="C178" s="383"/>
      <c r="D178" s="189"/>
      <c r="E178" s="189"/>
      <c r="F178" s="189"/>
      <c r="G178" s="189"/>
      <c r="H178" s="189"/>
      <c r="I178" s="189"/>
      <c r="J178" s="189"/>
      <c r="K178" s="189"/>
      <c r="L178" s="189"/>
      <c r="M178" s="189"/>
      <c r="N178" s="189"/>
      <c r="O178" s="189"/>
      <c r="P178" s="189"/>
      <c r="Q178" s="189"/>
      <c r="R178" s="189"/>
      <c r="S178" s="189"/>
      <c r="T178" s="189"/>
      <c r="U178" s="189"/>
      <c r="V178" s="189"/>
      <c r="W178" s="189"/>
      <c r="X178" s="189"/>
      <c r="Y178" s="189"/>
      <c r="Z178" s="189"/>
      <c r="AA178" s="189"/>
      <c r="AB178" s="189"/>
      <c r="AC178" s="189"/>
      <c r="AD178" s="189"/>
      <c r="AE178" s="189"/>
      <c r="AF178" s="189"/>
      <c r="AG178" s="189"/>
      <c r="AH178" s="189"/>
      <c r="AI178" s="189"/>
      <c r="AJ178" s="189"/>
      <c r="AK178" s="189"/>
      <c r="AL178" s="189"/>
      <c r="AM178" s="189"/>
      <c r="AN178" s="189"/>
      <c r="AO178" s="189"/>
      <c r="AP178" s="189"/>
      <c r="AQ178" s="189"/>
      <c r="AR178" s="189"/>
      <c r="AS178" s="189"/>
      <c r="AT178" s="189"/>
      <c r="AU178" s="189"/>
      <c r="AV178" s="189"/>
      <c r="AW178" s="189"/>
      <c r="AX178" s="189"/>
      <c r="AY178" s="189"/>
      <c r="AZ178" s="189"/>
      <c r="BA178" s="189"/>
      <c r="BB178" s="189"/>
      <c r="BC178" s="189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2"/>
      <c r="CC178" s="92"/>
      <c r="CD178" s="92"/>
      <c r="CE178" s="92"/>
      <c r="CF178" s="92"/>
      <c r="CG178" s="92"/>
    </row>
    <row r="179" spans="1:85">
      <c r="A179" s="383"/>
      <c r="B179" s="384"/>
      <c r="C179" s="383"/>
      <c r="D179" s="189"/>
      <c r="E179" s="189"/>
      <c r="F179" s="189"/>
      <c r="G179" s="189"/>
      <c r="H179" s="189"/>
      <c r="I179" s="189"/>
      <c r="J179" s="189"/>
      <c r="K179" s="189"/>
      <c r="L179" s="189"/>
      <c r="M179" s="189"/>
      <c r="N179" s="189"/>
      <c r="O179" s="189"/>
      <c r="P179" s="189"/>
      <c r="Q179" s="189"/>
      <c r="R179" s="189"/>
      <c r="S179" s="189"/>
      <c r="T179" s="189"/>
      <c r="U179" s="189"/>
      <c r="V179" s="189"/>
      <c r="W179" s="189"/>
      <c r="X179" s="189"/>
      <c r="Y179" s="189"/>
      <c r="Z179" s="189"/>
      <c r="AA179" s="189"/>
      <c r="AB179" s="189"/>
      <c r="AC179" s="189"/>
      <c r="AD179" s="189"/>
      <c r="AE179" s="189"/>
      <c r="AF179" s="189"/>
      <c r="AG179" s="189"/>
      <c r="AH179" s="189"/>
      <c r="AI179" s="189"/>
      <c r="AJ179" s="189"/>
      <c r="AK179" s="189"/>
      <c r="AL179" s="189"/>
      <c r="AM179" s="189"/>
      <c r="AN179" s="189"/>
      <c r="AO179" s="189"/>
      <c r="AP179" s="189"/>
      <c r="AQ179" s="189"/>
      <c r="AR179" s="189"/>
      <c r="AS179" s="189"/>
      <c r="AT179" s="189"/>
      <c r="AU179" s="189"/>
      <c r="AV179" s="189"/>
      <c r="AW179" s="189"/>
      <c r="AX179" s="189"/>
      <c r="AY179" s="189"/>
      <c r="AZ179" s="189"/>
      <c r="BA179" s="189"/>
      <c r="BB179" s="189"/>
      <c r="BC179" s="189"/>
      <c r="BD179" s="92"/>
      <c r="BE179" s="92"/>
      <c r="BF179" s="92"/>
      <c r="BG179" s="92"/>
      <c r="BH179" s="92"/>
      <c r="BI179" s="92"/>
      <c r="BJ179" s="92"/>
      <c r="BK179" s="92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/>
      <c r="CB179" s="92"/>
      <c r="CC179" s="92"/>
      <c r="CD179" s="92"/>
      <c r="CE179" s="92"/>
      <c r="CF179" s="92"/>
      <c r="CG179" s="92"/>
    </row>
    <row r="180" spans="1:85">
      <c r="A180" s="383"/>
      <c r="B180" s="384"/>
      <c r="C180" s="383"/>
      <c r="D180" s="189"/>
      <c r="E180" s="189"/>
      <c r="F180" s="189"/>
      <c r="G180" s="189"/>
      <c r="H180" s="189"/>
      <c r="I180" s="189"/>
      <c r="J180" s="189"/>
      <c r="K180" s="189"/>
      <c r="L180" s="189"/>
      <c r="M180" s="189"/>
      <c r="N180" s="189"/>
      <c r="O180" s="189"/>
      <c r="P180" s="189"/>
      <c r="Q180" s="189"/>
      <c r="R180" s="189"/>
      <c r="S180" s="189"/>
      <c r="T180" s="189"/>
      <c r="U180" s="189"/>
      <c r="V180" s="189"/>
      <c r="W180" s="189"/>
      <c r="X180" s="189"/>
      <c r="Y180" s="189"/>
      <c r="Z180" s="189"/>
      <c r="AA180" s="189"/>
      <c r="AB180" s="189"/>
      <c r="AC180" s="189"/>
      <c r="AD180" s="189"/>
      <c r="AE180" s="189"/>
      <c r="AF180" s="189"/>
      <c r="AG180" s="189"/>
      <c r="AH180" s="189"/>
      <c r="AI180" s="189"/>
      <c r="AJ180" s="189"/>
      <c r="AK180" s="189"/>
      <c r="AL180" s="189"/>
      <c r="AM180" s="189"/>
      <c r="AN180" s="189"/>
      <c r="AO180" s="189"/>
      <c r="AP180" s="189"/>
      <c r="AQ180" s="189"/>
      <c r="AR180" s="189"/>
      <c r="AS180" s="189"/>
      <c r="AT180" s="189"/>
      <c r="AU180" s="189"/>
      <c r="AV180" s="189"/>
      <c r="AW180" s="189"/>
      <c r="AX180" s="189"/>
      <c r="AY180" s="189"/>
      <c r="AZ180" s="189"/>
      <c r="BA180" s="189"/>
      <c r="BB180" s="189"/>
      <c r="BC180" s="189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2"/>
      <c r="CE180" s="92"/>
      <c r="CF180" s="92"/>
      <c r="CG180" s="92"/>
    </row>
    <row r="181" spans="1:85">
      <c r="A181" s="383"/>
      <c r="B181" s="384"/>
      <c r="C181" s="383"/>
      <c r="D181" s="189"/>
      <c r="E181" s="189"/>
      <c r="F181" s="189"/>
      <c r="G181" s="189"/>
      <c r="H181" s="189"/>
      <c r="I181" s="189"/>
      <c r="J181" s="189"/>
      <c r="K181" s="189"/>
      <c r="L181" s="189"/>
      <c r="M181" s="189"/>
      <c r="N181" s="189"/>
      <c r="O181" s="189"/>
      <c r="P181" s="189"/>
      <c r="Q181" s="189"/>
      <c r="R181" s="189"/>
      <c r="S181" s="189"/>
      <c r="T181" s="189"/>
      <c r="U181" s="189"/>
      <c r="V181" s="189"/>
      <c r="W181" s="189"/>
      <c r="X181" s="189"/>
      <c r="Y181" s="189"/>
      <c r="Z181" s="189"/>
      <c r="AA181" s="189"/>
      <c r="AB181" s="189"/>
      <c r="AC181" s="189"/>
      <c r="AD181" s="189"/>
      <c r="AE181" s="189"/>
      <c r="AF181" s="189"/>
      <c r="AG181" s="189"/>
      <c r="AH181" s="189"/>
      <c r="AI181" s="189"/>
      <c r="AJ181" s="189"/>
      <c r="AK181" s="189"/>
      <c r="AL181" s="189"/>
      <c r="AM181" s="189"/>
      <c r="AN181" s="189"/>
      <c r="AO181" s="189"/>
      <c r="AP181" s="189"/>
      <c r="AQ181" s="189"/>
      <c r="AR181" s="189"/>
      <c r="AS181" s="189"/>
      <c r="AT181" s="189"/>
      <c r="AU181" s="189"/>
      <c r="AV181" s="189"/>
      <c r="AW181" s="189"/>
      <c r="AX181" s="189"/>
      <c r="AY181" s="189"/>
      <c r="AZ181" s="189"/>
      <c r="BA181" s="189"/>
      <c r="BB181" s="189"/>
      <c r="BC181" s="189"/>
      <c r="BD181" s="92"/>
      <c r="BE181" s="92"/>
      <c r="BF181" s="92"/>
      <c r="BG181" s="92"/>
      <c r="BH181" s="92"/>
      <c r="BI181" s="92"/>
      <c r="BJ181" s="92"/>
      <c r="BK181" s="92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/>
      <c r="CB181" s="92"/>
      <c r="CC181" s="92"/>
      <c r="CD181" s="92"/>
      <c r="CE181" s="92"/>
      <c r="CF181" s="92"/>
      <c r="CG181" s="92"/>
    </row>
    <row r="182" spans="1:85">
      <c r="A182" s="383"/>
      <c r="B182" s="384"/>
      <c r="C182" s="383"/>
      <c r="D182" s="189"/>
      <c r="E182" s="189"/>
      <c r="F182" s="189"/>
      <c r="G182" s="189"/>
      <c r="H182" s="189"/>
      <c r="I182" s="189"/>
      <c r="J182" s="189"/>
      <c r="K182" s="189"/>
      <c r="L182" s="189"/>
      <c r="M182" s="189"/>
      <c r="N182" s="189"/>
      <c r="O182" s="189"/>
      <c r="P182" s="189"/>
      <c r="Q182" s="189"/>
      <c r="R182" s="189"/>
      <c r="S182" s="189"/>
      <c r="T182" s="189"/>
      <c r="U182" s="189"/>
      <c r="V182" s="189"/>
      <c r="W182" s="189"/>
      <c r="X182" s="189"/>
      <c r="Y182" s="189"/>
      <c r="Z182" s="189"/>
      <c r="AA182" s="189"/>
      <c r="AB182" s="189"/>
      <c r="AC182" s="189"/>
      <c r="AD182" s="189"/>
      <c r="AE182" s="189"/>
      <c r="AF182" s="189"/>
      <c r="AG182" s="189"/>
      <c r="AH182" s="189"/>
      <c r="AI182" s="189"/>
      <c r="AJ182" s="189"/>
      <c r="AK182" s="189"/>
      <c r="AL182" s="189"/>
      <c r="AM182" s="189"/>
      <c r="AN182" s="189"/>
      <c r="AO182" s="189"/>
      <c r="AP182" s="189"/>
      <c r="AQ182" s="189"/>
      <c r="AR182" s="189"/>
      <c r="AS182" s="189"/>
      <c r="AT182" s="189"/>
      <c r="AU182" s="189"/>
      <c r="AV182" s="189"/>
      <c r="AW182" s="189"/>
      <c r="AX182" s="189"/>
      <c r="AY182" s="189"/>
      <c r="AZ182" s="189"/>
      <c r="BA182" s="189"/>
      <c r="BB182" s="189"/>
      <c r="BC182" s="189"/>
      <c r="BD182" s="92"/>
      <c r="BE182" s="92"/>
      <c r="BF182" s="92"/>
      <c r="BG182" s="92"/>
      <c r="BH182" s="92"/>
      <c r="BI182" s="92"/>
      <c r="BJ182" s="92"/>
      <c r="BK182" s="92"/>
      <c r="BL182" s="92"/>
      <c r="BM182" s="92"/>
      <c r="BN182" s="92"/>
      <c r="BO182" s="92"/>
      <c r="BP182" s="92"/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2"/>
      <c r="CC182" s="92"/>
      <c r="CD182" s="92"/>
      <c r="CE182" s="92"/>
      <c r="CF182" s="92"/>
      <c r="CG182" s="92"/>
    </row>
    <row r="183" spans="1:85">
      <c r="A183" s="383"/>
      <c r="B183" s="384"/>
      <c r="C183" s="383"/>
      <c r="D183" s="189"/>
      <c r="E183" s="189"/>
      <c r="F183" s="189"/>
      <c r="G183" s="189"/>
      <c r="H183" s="189"/>
      <c r="I183" s="189"/>
      <c r="J183" s="189"/>
      <c r="K183" s="189"/>
      <c r="L183" s="189"/>
      <c r="M183" s="189"/>
      <c r="N183" s="189"/>
      <c r="O183" s="189"/>
      <c r="P183" s="189"/>
      <c r="Q183" s="189"/>
      <c r="R183" s="189"/>
      <c r="S183" s="189"/>
      <c r="T183" s="189"/>
      <c r="U183" s="189"/>
      <c r="V183" s="189"/>
      <c r="W183" s="189"/>
      <c r="X183" s="189"/>
      <c r="Y183" s="189"/>
      <c r="Z183" s="189"/>
      <c r="AA183" s="189"/>
      <c r="AB183" s="189"/>
      <c r="AC183" s="189"/>
      <c r="AD183" s="189"/>
      <c r="AE183" s="189"/>
      <c r="AF183" s="189"/>
      <c r="AG183" s="189"/>
      <c r="AH183" s="189"/>
      <c r="AI183" s="189"/>
      <c r="AJ183" s="189"/>
      <c r="AK183" s="189"/>
      <c r="AL183" s="189"/>
      <c r="AM183" s="189"/>
      <c r="AN183" s="189"/>
      <c r="AO183" s="189"/>
      <c r="AP183" s="189"/>
      <c r="AQ183" s="189"/>
      <c r="AR183" s="189"/>
      <c r="AS183" s="189"/>
      <c r="AT183" s="189"/>
      <c r="AU183" s="189"/>
      <c r="AV183" s="189"/>
      <c r="AW183" s="189"/>
      <c r="AX183" s="189"/>
      <c r="AY183" s="189"/>
      <c r="AZ183" s="189"/>
      <c r="BA183" s="189"/>
      <c r="BB183" s="189"/>
      <c r="BC183" s="189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2"/>
      <c r="CG183" s="92"/>
    </row>
    <row r="184" spans="1:85">
      <c r="A184" s="383"/>
      <c r="B184" s="384"/>
      <c r="C184" s="383"/>
      <c r="D184" s="189"/>
      <c r="E184" s="189"/>
      <c r="F184" s="189"/>
      <c r="G184" s="189"/>
      <c r="H184" s="189"/>
      <c r="I184" s="189"/>
      <c r="J184" s="189"/>
      <c r="K184" s="189"/>
      <c r="L184" s="189"/>
      <c r="M184" s="189"/>
      <c r="N184" s="189"/>
      <c r="O184" s="189"/>
      <c r="P184" s="189"/>
      <c r="Q184" s="189"/>
      <c r="R184" s="189"/>
      <c r="S184" s="189"/>
      <c r="T184" s="189"/>
      <c r="U184" s="189"/>
      <c r="V184" s="189"/>
      <c r="W184" s="189"/>
      <c r="X184" s="189"/>
      <c r="Y184" s="189"/>
      <c r="Z184" s="189"/>
      <c r="AA184" s="189"/>
      <c r="AB184" s="189"/>
      <c r="AC184" s="189"/>
      <c r="AD184" s="189"/>
      <c r="AE184" s="189"/>
      <c r="AF184" s="189"/>
      <c r="AG184" s="189"/>
      <c r="AH184" s="189"/>
      <c r="AI184" s="189"/>
      <c r="AJ184" s="189"/>
      <c r="AK184" s="189"/>
      <c r="AL184" s="189"/>
      <c r="AM184" s="189"/>
      <c r="AN184" s="189"/>
      <c r="AO184" s="189"/>
      <c r="AP184" s="189"/>
      <c r="AQ184" s="189"/>
      <c r="AR184" s="189"/>
      <c r="AS184" s="189"/>
      <c r="AT184" s="189"/>
      <c r="AU184" s="189"/>
      <c r="AV184" s="189"/>
      <c r="AW184" s="189"/>
      <c r="AX184" s="189"/>
      <c r="AY184" s="189"/>
      <c r="AZ184" s="189"/>
      <c r="BA184" s="189"/>
      <c r="BB184" s="189"/>
      <c r="BC184" s="189"/>
      <c r="BD184" s="92"/>
      <c r="BE184" s="92"/>
      <c r="BF184" s="92"/>
      <c r="BG184" s="92"/>
      <c r="BH184" s="92"/>
      <c r="BI184" s="92"/>
      <c r="BJ184" s="92"/>
      <c r="BK184" s="92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/>
      <c r="CB184" s="92"/>
      <c r="CC184" s="92"/>
      <c r="CD184" s="92"/>
      <c r="CE184" s="92"/>
      <c r="CF184" s="92"/>
      <c r="CG184" s="92"/>
    </row>
    <row r="185" spans="1:85">
      <c r="A185" s="383"/>
      <c r="B185" s="384"/>
      <c r="C185" s="383"/>
      <c r="D185" s="189"/>
      <c r="E185" s="189"/>
      <c r="F185" s="189"/>
      <c r="G185" s="189"/>
      <c r="H185" s="189"/>
      <c r="I185" s="189"/>
      <c r="J185" s="189"/>
      <c r="K185" s="189"/>
      <c r="L185" s="189"/>
      <c r="M185" s="189"/>
      <c r="N185" s="189"/>
      <c r="O185" s="189"/>
      <c r="P185" s="189"/>
      <c r="Q185" s="189"/>
      <c r="R185" s="189"/>
      <c r="S185" s="189"/>
      <c r="T185" s="189"/>
      <c r="U185" s="189"/>
      <c r="V185" s="189"/>
      <c r="W185" s="189"/>
      <c r="X185" s="189"/>
      <c r="Y185" s="189"/>
      <c r="Z185" s="189"/>
      <c r="AA185" s="189"/>
      <c r="AB185" s="189"/>
      <c r="AC185" s="189"/>
      <c r="AD185" s="189"/>
      <c r="AE185" s="189"/>
      <c r="AF185" s="189"/>
      <c r="AG185" s="189"/>
      <c r="AH185" s="189"/>
      <c r="AI185" s="189"/>
      <c r="AJ185" s="189"/>
      <c r="AK185" s="189"/>
      <c r="AL185" s="189"/>
      <c r="AM185" s="189"/>
      <c r="AN185" s="189"/>
      <c r="AO185" s="189"/>
      <c r="AP185" s="189"/>
      <c r="AQ185" s="189"/>
      <c r="AR185" s="189"/>
      <c r="AS185" s="189"/>
      <c r="AT185" s="189"/>
      <c r="AU185" s="189"/>
      <c r="AV185" s="189"/>
      <c r="AW185" s="189"/>
      <c r="AX185" s="189"/>
      <c r="AY185" s="189"/>
      <c r="AZ185" s="189"/>
      <c r="BA185" s="189"/>
      <c r="BB185" s="189"/>
      <c r="BC185" s="189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/>
      <c r="CB185" s="92"/>
      <c r="CC185" s="92"/>
      <c r="CD185" s="92"/>
      <c r="CE185" s="92"/>
      <c r="CF185" s="92"/>
      <c r="CG185" s="92"/>
    </row>
    <row r="186" spans="1:85">
      <c r="A186" s="383"/>
      <c r="B186" s="384"/>
      <c r="C186" s="383"/>
      <c r="D186" s="189"/>
      <c r="E186" s="189"/>
      <c r="F186" s="189"/>
      <c r="G186" s="189"/>
      <c r="H186" s="189"/>
      <c r="I186" s="189"/>
      <c r="J186" s="189"/>
      <c r="K186" s="189"/>
      <c r="L186" s="189"/>
      <c r="M186" s="189"/>
      <c r="N186" s="189"/>
      <c r="O186" s="189"/>
      <c r="P186" s="189"/>
      <c r="Q186" s="189"/>
      <c r="R186" s="189"/>
      <c r="S186" s="189"/>
      <c r="T186" s="189"/>
      <c r="U186" s="189"/>
      <c r="V186" s="189"/>
      <c r="W186" s="189"/>
      <c r="X186" s="189"/>
      <c r="Y186" s="189"/>
      <c r="Z186" s="189"/>
      <c r="AA186" s="189"/>
      <c r="AB186" s="189"/>
      <c r="AC186" s="189"/>
      <c r="AD186" s="189"/>
      <c r="AE186" s="189"/>
      <c r="AF186" s="189"/>
      <c r="AG186" s="189"/>
      <c r="AH186" s="189"/>
      <c r="AI186" s="189"/>
      <c r="AJ186" s="189"/>
      <c r="AK186" s="189"/>
      <c r="AL186" s="189"/>
      <c r="AM186" s="189"/>
      <c r="AN186" s="189"/>
      <c r="AO186" s="189"/>
      <c r="AP186" s="189"/>
      <c r="AQ186" s="189"/>
      <c r="AR186" s="189"/>
      <c r="AS186" s="189"/>
      <c r="AT186" s="189"/>
      <c r="AU186" s="189"/>
      <c r="AV186" s="189"/>
      <c r="AW186" s="189"/>
      <c r="AX186" s="189"/>
      <c r="AY186" s="189"/>
      <c r="AZ186" s="189"/>
      <c r="BA186" s="189"/>
      <c r="BB186" s="189"/>
      <c r="BC186" s="189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/>
      <c r="CB186" s="92"/>
      <c r="CC186" s="92"/>
      <c r="CD186" s="92"/>
      <c r="CE186" s="92"/>
      <c r="CF186" s="92"/>
      <c r="CG186" s="92"/>
    </row>
    <row r="187" spans="1:85">
      <c r="A187" s="383"/>
      <c r="B187" s="384"/>
      <c r="C187" s="383"/>
      <c r="D187" s="189"/>
      <c r="E187" s="189"/>
      <c r="F187" s="189"/>
      <c r="G187" s="189"/>
      <c r="H187" s="189"/>
      <c r="I187" s="189"/>
      <c r="J187" s="189"/>
      <c r="K187" s="189"/>
      <c r="L187" s="189"/>
      <c r="M187" s="189"/>
      <c r="N187" s="189"/>
      <c r="O187" s="189"/>
      <c r="P187" s="189"/>
      <c r="Q187" s="189"/>
      <c r="R187" s="189"/>
      <c r="S187" s="189"/>
      <c r="T187" s="189"/>
      <c r="U187" s="189"/>
      <c r="V187" s="189"/>
      <c r="W187" s="189"/>
      <c r="X187" s="189"/>
      <c r="Y187" s="189"/>
      <c r="Z187" s="189"/>
      <c r="AA187" s="189"/>
      <c r="AB187" s="189"/>
      <c r="AC187" s="189"/>
      <c r="AD187" s="189"/>
      <c r="AE187" s="189"/>
      <c r="AF187" s="189"/>
      <c r="AG187" s="189"/>
      <c r="AH187" s="189"/>
      <c r="AI187" s="189"/>
      <c r="AJ187" s="189"/>
      <c r="AK187" s="189"/>
      <c r="AL187" s="189"/>
      <c r="AM187" s="189"/>
      <c r="AN187" s="189"/>
      <c r="AO187" s="189"/>
      <c r="AP187" s="189"/>
      <c r="AQ187" s="189"/>
      <c r="AR187" s="189"/>
      <c r="AS187" s="189"/>
      <c r="AT187" s="189"/>
      <c r="AU187" s="189"/>
      <c r="AV187" s="189"/>
      <c r="AW187" s="189"/>
      <c r="AX187" s="189"/>
      <c r="AY187" s="189"/>
      <c r="AZ187" s="189"/>
      <c r="BA187" s="189"/>
      <c r="BB187" s="189"/>
      <c r="BC187" s="189"/>
      <c r="BD187" s="92"/>
      <c r="BE187" s="92"/>
      <c r="BF187" s="92"/>
      <c r="BG187" s="92"/>
      <c r="BH187" s="92"/>
      <c r="BI187" s="92"/>
      <c r="BJ187" s="92"/>
      <c r="BK187" s="92"/>
      <c r="BL187" s="92"/>
      <c r="BM187" s="92"/>
      <c r="BN187" s="92"/>
      <c r="BO187" s="92"/>
      <c r="BP187" s="92"/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/>
      <c r="CB187" s="92"/>
      <c r="CC187" s="92"/>
      <c r="CD187" s="92"/>
      <c r="CE187" s="92"/>
      <c r="CF187" s="92"/>
      <c r="CG187" s="92"/>
    </row>
    <row r="188" spans="1:85">
      <c r="A188" s="383"/>
      <c r="B188" s="384"/>
      <c r="C188" s="383"/>
      <c r="D188" s="189"/>
      <c r="E188" s="189"/>
      <c r="F188" s="189"/>
      <c r="G188" s="189"/>
      <c r="H188" s="189"/>
      <c r="I188" s="189"/>
      <c r="J188" s="189"/>
      <c r="K188" s="189"/>
      <c r="L188" s="189"/>
      <c r="M188" s="189"/>
      <c r="N188" s="189"/>
      <c r="O188" s="189"/>
      <c r="P188" s="189"/>
      <c r="Q188" s="189"/>
      <c r="R188" s="189"/>
      <c r="S188" s="189"/>
      <c r="T188" s="189"/>
      <c r="U188" s="189"/>
      <c r="V188" s="189"/>
      <c r="W188" s="189"/>
      <c r="X188" s="189"/>
      <c r="Y188" s="189"/>
      <c r="Z188" s="189"/>
      <c r="AA188" s="189"/>
      <c r="AB188" s="189"/>
      <c r="AC188" s="189"/>
      <c r="AD188" s="189"/>
      <c r="AE188" s="189"/>
      <c r="AF188" s="189"/>
      <c r="AG188" s="189"/>
      <c r="AH188" s="189"/>
      <c r="AI188" s="189"/>
      <c r="AJ188" s="189"/>
      <c r="AK188" s="189"/>
      <c r="AL188" s="189"/>
      <c r="AM188" s="189"/>
      <c r="AN188" s="189"/>
      <c r="AO188" s="189"/>
      <c r="AP188" s="189"/>
      <c r="AQ188" s="189"/>
      <c r="AR188" s="189"/>
      <c r="AS188" s="189"/>
      <c r="AT188" s="189"/>
      <c r="AU188" s="189"/>
      <c r="AV188" s="189"/>
      <c r="AW188" s="189"/>
      <c r="AX188" s="189"/>
      <c r="AY188" s="189"/>
      <c r="AZ188" s="189"/>
      <c r="BA188" s="189"/>
      <c r="BB188" s="189"/>
      <c r="BC188" s="189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/>
      <c r="CB188" s="92"/>
      <c r="CC188" s="92"/>
      <c r="CD188" s="92"/>
      <c r="CE188" s="92"/>
      <c r="CF188" s="92"/>
      <c r="CG188" s="92"/>
    </row>
    <row r="189" spans="1:85">
      <c r="A189" s="383"/>
      <c r="B189" s="384"/>
      <c r="C189" s="383"/>
      <c r="D189" s="189"/>
      <c r="E189" s="189"/>
      <c r="F189" s="189"/>
      <c r="G189" s="189"/>
      <c r="H189" s="189"/>
      <c r="I189" s="189"/>
      <c r="J189" s="189"/>
      <c r="K189" s="189"/>
      <c r="L189" s="189"/>
      <c r="M189" s="189"/>
      <c r="N189" s="189"/>
      <c r="O189" s="189"/>
      <c r="P189" s="189"/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89"/>
      <c r="AB189" s="189"/>
      <c r="AC189" s="189"/>
      <c r="AD189" s="189"/>
      <c r="AE189" s="189"/>
      <c r="AF189" s="189"/>
      <c r="AG189" s="189"/>
      <c r="AH189" s="189"/>
      <c r="AI189" s="189"/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/>
      <c r="AU189" s="189"/>
      <c r="AV189" s="189"/>
      <c r="AW189" s="189"/>
      <c r="AX189" s="189"/>
      <c r="AY189" s="189"/>
      <c r="AZ189" s="189"/>
      <c r="BA189" s="189"/>
      <c r="BB189" s="189"/>
      <c r="BC189" s="189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/>
      <c r="CB189" s="92"/>
      <c r="CC189" s="92"/>
      <c r="CD189" s="92"/>
      <c r="CE189" s="92"/>
      <c r="CF189" s="92"/>
      <c r="CG189" s="92"/>
    </row>
    <row r="190" spans="1:85">
      <c r="A190" s="383"/>
      <c r="B190" s="384"/>
      <c r="C190" s="383"/>
      <c r="D190" s="189"/>
      <c r="E190" s="189"/>
      <c r="F190" s="189"/>
      <c r="G190" s="189"/>
      <c r="H190" s="189"/>
      <c r="I190" s="189"/>
      <c r="J190" s="189"/>
      <c r="K190" s="189"/>
      <c r="L190" s="189"/>
      <c r="M190" s="189"/>
      <c r="N190" s="189"/>
      <c r="O190" s="189"/>
      <c r="P190" s="189"/>
      <c r="Q190" s="189"/>
      <c r="R190" s="189"/>
      <c r="S190" s="189"/>
      <c r="T190" s="189"/>
      <c r="U190" s="189"/>
      <c r="V190" s="189"/>
      <c r="W190" s="189"/>
      <c r="X190" s="189"/>
      <c r="Y190" s="189"/>
      <c r="Z190" s="189"/>
      <c r="AA190" s="189"/>
      <c r="AB190" s="189"/>
      <c r="AC190" s="189"/>
      <c r="AD190" s="189"/>
      <c r="AE190" s="189"/>
      <c r="AF190" s="189"/>
      <c r="AG190" s="189"/>
      <c r="AH190" s="189"/>
      <c r="AI190" s="189"/>
      <c r="AJ190" s="189"/>
      <c r="AK190" s="189"/>
      <c r="AL190" s="189"/>
      <c r="AM190" s="189"/>
      <c r="AN190" s="189"/>
      <c r="AO190" s="189"/>
      <c r="AP190" s="189"/>
      <c r="AQ190" s="189"/>
      <c r="AR190" s="189"/>
      <c r="AS190" s="189"/>
      <c r="AT190" s="189"/>
      <c r="AU190" s="189"/>
      <c r="AV190" s="189"/>
      <c r="AW190" s="189"/>
      <c r="AX190" s="189"/>
      <c r="AY190" s="189"/>
      <c r="AZ190" s="189"/>
      <c r="BA190" s="189"/>
      <c r="BB190" s="189"/>
      <c r="BC190" s="189"/>
      <c r="BD190" s="92"/>
      <c r="BE190" s="92"/>
      <c r="BF190" s="92"/>
      <c r="BG190" s="92"/>
      <c r="BH190" s="92"/>
      <c r="BI190" s="92"/>
      <c r="BJ190" s="92"/>
      <c r="BK190" s="92"/>
      <c r="BL190" s="92"/>
      <c r="BM190" s="92"/>
      <c r="BN190" s="92"/>
      <c r="BO190" s="92"/>
      <c r="BP190" s="92"/>
      <c r="BQ190" s="92"/>
      <c r="BR190" s="92"/>
      <c r="BS190" s="92"/>
      <c r="BT190" s="92"/>
      <c r="BU190" s="92"/>
      <c r="BV190" s="92"/>
      <c r="BW190" s="92"/>
      <c r="BX190" s="92"/>
      <c r="BY190" s="92"/>
      <c r="BZ190" s="92"/>
      <c r="CA190" s="92"/>
      <c r="CB190" s="92"/>
      <c r="CC190" s="92"/>
      <c r="CD190" s="92"/>
      <c r="CE190" s="92"/>
      <c r="CF190" s="92"/>
      <c r="CG190" s="92"/>
    </row>
    <row r="191" spans="1:85">
      <c r="A191" s="383"/>
      <c r="B191" s="384"/>
      <c r="C191" s="383"/>
      <c r="D191" s="189"/>
      <c r="E191" s="189"/>
      <c r="F191" s="189"/>
      <c r="G191" s="189"/>
      <c r="H191" s="189"/>
      <c r="I191" s="189"/>
      <c r="J191" s="189"/>
      <c r="K191" s="189"/>
      <c r="L191" s="189"/>
      <c r="M191" s="189"/>
      <c r="N191" s="189"/>
      <c r="O191" s="189"/>
      <c r="P191" s="189"/>
      <c r="Q191" s="189"/>
      <c r="R191" s="189"/>
      <c r="S191" s="189"/>
      <c r="T191" s="189"/>
      <c r="U191" s="189"/>
      <c r="V191" s="189"/>
      <c r="W191" s="189"/>
      <c r="X191" s="189"/>
      <c r="Y191" s="189"/>
      <c r="Z191" s="189"/>
      <c r="AA191" s="189"/>
      <c r="AB191" s="189"/>
      <c r="AC191" s="189"/>
      <c r="AD191" s="189"/>
      <c r="AE191" s="189"/>
      <c r="AF191" s="189"/>
      <c r="AG191" s="189"/>
      <c r="AH191" s="189"/>
      <c r="AI191" s="189"/>
      <c r="AJ191" s="189"/>
      <c r="AK191" s="189"/>
      <c r="AL191" s="189"/>
      <c r="AM191" s="189"/>
      <c r="AN191" s="189"/>
      <c r="AO191" s="189"/>
      <c r="AP191" s="189"/>
      <c r="AQ191" s="189"/>
      <c r="AR191" s="189"/>
      <c r="AS191" s="189"/>
      <c r="AT191" s="189"/>
      <c r="AU191" s="189"/>
      <c r="AV191" s="189"/>
      <c r="AW191" s="189"/>
      <c r="AX191" s="189"/>
      <c r="AY191" s="189"/>
      <c r="AZ191" s="189"/>
      <c r="BA191" s="189"/>
      <c r="BB191" s="189"/>
      <c r="BC191" s="189"/>
      <c r="BD191" s="92"/>
      <c r="BE191" s="92"/>
      <c r="BF191" s="92"/>
      <c r="BG191" s="92"/>
      <c r="BH191" s="92"/>
      <c r="BI191" s="92"/>
      <c r="BJ191" s="92"/>
      <c r="BK191" s="92"/>
      <c r="BL191" s="92"/>
      <c r="BM191" s="92"/>
      <c r="BN191" s="92"/>
      <c r="BO191" s="92"/>
      <c r="BP191" s="92"/>
      <c r="BQ191" s="92"/>
      <c r="BR191" s="92"/>
      <c r="BS191" s="92"/>
      <c r="BT191" s="92"/>
      <c r="BU191" s="92"/>
      <c r="BV191" s="92"/>
      <c r="BW191" s="92"/>
      <c r="BX191" s="92"/>
      <c r="BY191" s="92"/>
      <c r="BZ191" s="92"/>
      <c r="CA191" s="92"/>
      <c r="CB191" s="92"/>
      <c r="CC191" s="92"/>
      <c r="CD191" s="92"/>
      <c r="CE191" s="92"/>
      <c r="CF191" s="92"/>
      <c r="CG191" s="92"/>
    </row>
    <row r="192" spans="1:85">
      <c r="A192" s="383"/>
      <c r="B192" s="384"/>
      <c r="C192" s="383"/>
      <c r="D192" s="189"/>
      <c r="E192" s="189"/>
      <c r="F192" s="189"/>
      <c r="G192" s="189"/>
      <c r="H192" s="189"/>
      <c r="I192" s="189"/>
      <c r="J192" s="189"/>
      <c r="K192" s="189"/>
      <c r="L192" s="189"/>
      <c r="M192" s="189"/>
      <c r="N192" s="189"/>
      <c r="O192" s="189"/>
      <c r="P192" s="189"/>
      <c r="Q192" s="189"/>
      <c r="R192" s="189"/>
      <c r="S192" s="189"/>
      <c r="T192" s="189"/>
      <c r="U192" s="189"/>
      <c r="V192" s="189"/>
      <c r="W192" s="189"/>
      <c r="X192" s="189"/>
      <c r="Y192" s="189"/>
      <c r="Z192" s="189"/>
      <c r="AA192" s="189"/>
      <c r="AB192" s="189"/>
      <c r="AC192" s="189"/>
      <c r="AD192" s="189"/>
      <c r="AE192" s="189"/>
      <c r="AF192" s="189"/>
      <c r="AG192" s="189"/>
      <c r="AH192" s="189"/>
      <c r="AI192" s="189"/>
      <c r="AJ192" s="189"/>
      <c r="AK192" s="189"/>
      <c r="AL192" s="189"/>
      <c r="AM192" s="189"/>
      <c r="AN192" s="189"/>
      <c r="AO192" s="189"/>
      <c r="AP192" s="189"/>
      <c r="AQ192" s="189"/>
      <c r="AR192" s="189"/>
      <c r="AS192" s="189"/>
      <c r="AT192" s="189"/>
      <c r="AU192" s="189"/>
      <c r="AV192" s="189"/>
      <c r="AW192" s="189"/>
      <c r="AX192" s="189"/>
      <c r="AY192" s="189"/>
      <c r="AZ192" s="189"/>
      <c r="BA192" s="189"/>
      <c r="BB192" s="189"/>
      <c r="BC192" s="189"/>
      <c r="BD192" s="92"/>
      <c r="BE192" s="92"/>
      <c r="BF192" s="92"/>
      <c r="BG192" s="92"/>
      <c r="BH192" s="92"/>
      <c r="BI192" s="92"/>
      <c r="BJ192" s="92"/>
      <c r="BK192" s="92"/>
      <c r="BL192" s="92"/>
      <c r="BM192" s="92"/>
      <c r="BN192" s="92"/>
      <c r="BO192" s="92"/>
      <c r="BP192" s="92"/>
      <c r="BQ192" s="92"/>
      <c r="BR192" s="92"/>
      <c r="BS192" s="92"/>
      <c r="BT192" s="92"/>
      <c r="BU192" s="92"/>
      <c r="BV192" s="92"/>
      <c r="BW192" s="92"/>
      <c r="BX192" s="92"/>
      <c r="BY192" s="92"/>
      <c r="BZ192" s="92"/>
      <c r="CA192" s="92"/>
      <c r="CB192" s="92"/>
      <c r="CC192" s="92"/>
      <c r="CD192" s="92"/>
      <c r="CE192" s="92"/>
      <c r="CF192" s="92"/>
      <c r="CG192" s="92"/>
    </row>
    <row r="193" spans="1:85">
      <c r="A193" s="383"/>
      <c r="B193" s="384"/>
      <c r="C193" s="383"/>
      <c r="D193" s="189"/>
      <c r="E193" s="189"/>
      <c r="F193" s="189"/>
      <c r="G193" s="189"/>
      <c r="H193" s="189"/>
      <c r="I193" s="189"/>
      <c r="J193" s="189"/>
      <c r="K193" s="189"/>
      <c r="L193" s="189"/>
      <c r="M193" s="189"/>
      <c r="N193" s="189"/>
      <c r="O193" s="189"/>
      <c r="P193" s="189"/>
      <c r="Q193" s="189"/>
      <c r="R193" s="189"/>
      <c r="S193" s="189"/>
      <c r="T193" s="189"/>
      <c r="U193" s="189"/>
      <c r="V193" s="189"/>
      <c r="W193" s="189"/>
      <c r="X193" s="189"/>
      <c r="Y193" s="189"/>
      <c r="Z193" s="189"/>
      <c r="AA193" s="189"/>
      <c r="AB193" s="189"/>
      <c r="AC193" s="189"/>
      <c r="AD193" s="189"/>
      <c r="AE193" s="189"/>
      <c r="AF193" s="189"/>
      <c r="AG193" s="189"/>
      <c r="AH193" s="189"/>
      <c r="AI193" s="189"/>
      <c r="AJ193" s="189"/>
      <c r="AK193" s="189"/>
      <c r="AL193" s="189"/>
      <c r="AM193" s="189"/>
      <c r="AN193" s="189"/>
      <c r="AO193" s="189"/>
      <c r="AP193" s="189"/>
      <c r="AQ193" s="189"/>
      <c r="AR193" s="189"/>
      <c r="AS193" s="189"/>
      <c r="AT193" s="189"/>
      <c r="AU193" s="189"/>
      <c r="AV193" s="189"/>
      <c r="AW193" s="189"/>
      <c r="AX193" s="189"/>
      <c r="AY193" s="189"/>
      <c r="AZ193" s="189"/>
      <c r="BA193" s="189"/>
      <c r="BB193" s="189"/>
      <c r="BC193" s="189"/>
      <c r="BD193" s="92"/>
      <c r="BE193" s="92"/>
      <c r="BF193" s="92"/>
      <c r="BG193" s="92"/>
      <c r="BH193" s="92"/>
      <c r="BI193" s="92"/>
      <c r="BJ193" s="92"/>
      <c r="BK193" s="92"/>
      <c r="BL193" s="92"/>
      <c r="BM193" s="92"/>
      <c r="BN193" s="92"/>
      <c r="BO193" s="92"/>
      <c r="BP193" s="92"/>
      <c r="BQ193" s="92"/>
      <c r="BR193" s="92"/>
      <c r="BS193" s="92"/>
      <c r="BT193" s="92"/>
      <c r="BU193" s="92"/>
      <c r="BV193" s="92"/>
      <c r="BW193" s="92"/>
      <c r="BX193" s="92"/>
      <c r="BY193" s="92"/>
      <c r="BZ193" s="92"/>
      <c r="CA193" s="92"/>
      <c r="CB193" s="92"/>
      <c r="CC193" s="92"/>
      <c r="CD193" s="92"/>
      <c r="CE193" s="92"/>
      <c r="CF193" s="92"/>
      <c r="CG193" s="92"/>
    </row>
    <row r="194" spans="1:85">
      <c r="A194" s="383"/>
      <c r="B194" s="384"/>
      <c r="C194" s="383"/>
      <c r="D194" s="189"/>
      <c r="E194" s="189"/>
      <c r="F194" s="189"/>
      <c r="G194" s="189"/>
      <c r="H194" s="189"/>
      <c r="I194" s="189"/>
      <c r="J194" s="189"/>
      <c r="K194" s="189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89"/>
      <c r="W194" s="189"/>
      <c r="X194" s="189"/>
      <c r="Y194" s="189"/>
      <c r="Z194" s="189"/>
      <c r="AA194" s="189"/>
      <c r="AB194" s="189"/>
      <c r="AC194" s="189"/>
      <c r="AD194" s="189"/>
      <c r="AE194" s="189"/>
      <c r="AF194" s="189"/>
      <c r="AG194" s="189"/>
      <c r="AH194" s="189"/>
      <c r="AI194" s="189"/>
      <c r="AJ194" s="189"/>
      <c r="AK194" s="189"/>
      <c r="AL194" s="189"/>
      <c r="AM194" s="189"/>
      <c r="AN194" s="189"/>
      <c r="AO194" s="189"/>
      <c r="AP194" s="189"/>
      <c r="AQ194" s="189"/>
      <c r="AR194" s="189"/>
      <c r="AS194" s="189"/>
      <c r="AT194" s="189"/>
      <c r="AU194" s="189"/>
      <c r="AV194" s="189"/>
      <c r="AW194" s="189"/>
      <c r="AX194" s="189"/>
      <c r="AY194" s="189"/>
      <c r="AZ194" s="189"/>
      <c r="BA194" s="189"/>
      <c r="BB194" s="189"/>
      <c r="BC194" s="189"/>
      <c r="BD194" s="92"/>
      <c r="BE194" s="92"/>
      <c r="BF194" s="92"/>
      <c r="BG194" s="92"/>
      <c r="BH194" s="92"/>
      <c r="BI194" s="92"/>
      <c r="BJ194" s="92"/>
      <c r="BK194" s="92"/>
      <c r="BL194" s="92"/>
      <c r="BM194" s="92"/>
      <c r="BN194" s="92"/>
      <c r="BO194" s="92"/>
      <c r="BP194" s="92"/>
      <c r="BQ194" s="92"/>
      <c r="BR194" s="92"/>
      <c r="BS194" s="92"/>
      <c r="BT194" s="92"/>
      <c r="BU194" s="92"/>
      <c r="BV194" s="92"/>
      <c r="BW194" s="92"/>
      <c r="BX194" s="92"/>
      <c r="BY194" s="92"/>
      <c r="BZ194" s="92"/>
      <c r="CA194" s="92"/>
      <c r="CB194" s="92"/>
      <c r="CC194" s="92"/>
      <c r="CD194" s="92"/>
      <c r="CE194" s="92"/>
      <c r="CF194" s="92"/>
      <c r="CG194" s="92"/>
    </row>
    <row r="195" spans="1:85">
      <c r="A195" s="383"/>
      <c r="B195" s="384"/>
      <c r="C195" s="383"/>
      <c r="D195" s="189"/>
      <c r="E195" s="189"/>
      <c r="F195" s="189"/>
      <c r="G195" s="189"/>
      <c r="H195" s="189"/>
      <c r="I195" s="189"/>
      <c r="J195" s="189"/>
      <c r="K195" s="189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89"/>
      <c r="W195" s="189"/>
      <c r="X195" s="189"/>
      <c r="Y195" s="189"/>
      <c r="Z195" s="189"/>
      <c r="AA195" s="189"/>
      <c r="AB195" s="189"/>
      <c r="AC195" s="189"/>
      <c r="AD195" s="189"/>
      <c r="AE195" s="189"/>
      <c r="AF195" s="189"/>
      <c r="AG195" s="189"/>
      <c r="AH195" s="189"/>
      <c r="AI195" s="189"/>
      <c r="AJ195" s="189"/>
      <c r="AK195" s="189"/>
      <c r="AL195" s="189"/>
      <c r="AM195" s="189"/>
      <c r="AN195" s="189"/>
      <c r="AO195" s="189"/>
      <c r="AP195" s="189"/>
      <c r="AQ195" s="189"/>
      <c r="AR195" s="189"/>
      <c r="AS195" s="189"/>
      <c r="AT195" s="189"/>
      <c r="AU195" s="189"/>
      <c r="AV195" s="189"/>
      <c r="AW195" s="189"/>
      <c r="AX195" s="189"/>
      <c r="AY195" s="189"/>
      <c r="AZ195" s="189"/>
      <c r="BA195" s="189"/>
      <c r="BB195" s="189"/>
      <c r="BC195" s="189"/>
      <c r="BD195" s="92"/>
      <c r="BE195" s="92"/>
      <c r="BF195" s="92"/>
      <c r="BG195" s="92"/>
      <c r="BH195" s="92"/>
      <c r="BI195" s="92"/>
      <c r="BJ195" s="92"/>
      <c r="BK195" s="92"/>
      <c r="BL195" s="92"/>
      <c r="BM195" s="92"/>
      <c r="BN195" s="92"/>
      <c r="BO195" s="92"/>
      <c r="BP195" s="92"/>
      <c r="BQ195" s="92"/>
      <c r="BR195" s="92"/>
      <c r="BS195" s="92"/>
      <c r="BT195" s="92"/>
      <c r="BU195" s="92"/>
      <c r="BV195" s="92"/>
      <c r="BW195" s="92"/>
      <c r="BX195" s="92"/>
      <c r="BY195" s="92"/>
      <c r="BZ195" s="92"/>
      <c r="CA195" s="92"/>
      <c r="CB195" s="92"/>
      <c r="CC195" s="92"/>
      <c r="CD195" s="92"/>
      <c r="CE195" s="92"/>
      <c r="CF195" s="92"/>
      <c r="CG195" s="92"/>
    </row>
    <row r="196" spans="1:85">
      <c r="A196" s="383"/>
      <c r="B196" s="384"/>
      <c r="C196" s="383"/>
      <c r="D196" s="189"/>
      <c r="E196" s="189"/>
      <c r="F196" s="189"/>
      <c r="G196" s="189"/>
      <c r="H196" s="189"/>
      <c r="I196" s="189"/>
      <c r="J196" s="189"/>
      <c r="K196" s="189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89"/>
      <c r="W196" s="189"/>
      <c r="X196" s="189"/>
      <c r="Y196" s="189"/>
      <c r="Z196" s="189"/>
      <c r="AA196" s="189"/>
      <c r="AB196" s="189"/>
      <c r="AC196" s="189"/>
      <c r="AD196" s="189"/>
      <c r="AE196" s="189"/>
      <c r="AF196" s="189"/>
      <c r="AG196" s="189"/>
      <c r="AH196" s="189"/>
      <c r="AI196" s="189"/>
      <c r="AJ196" s="189"/>
      <c r="AK196" s="189"/>
      <c r="AL196" s="189"/>
      <c r="AM196" s="189"/>
      <c r="AN196" s="189"/>
      <c r="AO196" s="189"/>
      <c r="AP196" s="189"/>
      <c r="AQ196" s="189"/>
      <c r="AR196" s="189"/>
      <c r="AS196" s="189"/>
      <c r="AT196" s="189"/>
      <c r="AU196" s="189"/>
      <c r="AV196" s="189"/>
      <c r="AW196" s="189"/>
      <c r="AX196" s="189"/>
      <c r="AY196" s="189"/>
      <c r="AZ196" s="189"/>
      <c r="BA196" s="189"/>
      <c r="BB196" s="189"/>
      <c r="BC196" s="189"/>
      <c r="BD196" s="92"/>
      <c r="BE196" s="92"/>
      <c r="BF196" s="92"/>
      <c r="BG196" s="92"/>
      <c r="BH196" s="92"/>
      <c r="BI196" s="92"/>
      <c r="BJ196" s="92"/>
      <c r="BK196" s="92"/>
      <c r="BL196" s="92"/>
      <c r="BM196" s="92"/>
      <c r="BN196" s="92"/>
      <c r="BO196" s="92"/>
      <c r="BP196" s="92"/>
      <c r="BQ196" s="92"/>
      <c r="BR196" s="92"/>
      <c r="BS196" s="92"/>
      <c r="BT196" s="92"/>
      <c r="BU196" s="92"/>
      <c r="BV196" s="92"/>
      <c r="BW196" s="92"/>
      <c r="BX196" s="92"/>
      <c r="BY196" s="92"/>
      <c r="BZ196" s="92"/>
      <c r="CA196" s="92"/>
      <c r="CB196" s="92"/>
      <c r="CC196" s="92"/>
      <c r="CD196" s="92"/>
      <c r="CE196" s="92"/>
      <c r="CF196" s="92"/>
      <c r="CG196" s="92"/>
    </row>
    <row r="197" spans="1:85">
      <c r="A197" s="383"/>
      <c r="B197" s="384"/>
      <c r="C197" s="383"/>
      <c r="D197" s="189"/>
      <c r="E197" s="189"/>
      <c r="F197" s="189"/>
      <c r="G197" s="189"/>
      <c r="H197" s="189"/>
      <c r="I197" s="189"/>
      <c r="J197" s="189"/>
      <c r="K197" s="189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89"/>
      <c r="W197" s="189"/>
      <c r="X197" s="189"/>
      <c r="Y197" s="189"/>
      <c r="Z197" s="189"/>
      <c r="AA197" s="189"/>
      <c r="AB197" s="189"/>
      <c r="AC197" s="189"/>
      <c r="AD197" s="189"/>
      <c r="AE197" s="189"/>
      <c r="AF197" s="189"/>
      <c r="AG197" s="189"/>
      <c r="AH197" s="189"/>
      <c r="AI197" s="189"/>
      <c r="AJ197" s="189"/>
      <c r="AK197" s="189"/>
      <c r="AL197" s="189"/>
      <c r="AM197" s="189"/>
      <c r="AN197" s="189"/>
      <c r="AO197" s="189"/>
      <c r="AP197" s="189"/>
      <c r="AQ197" s="189"/>
      <c r="AR197" s="189"/>
      <c r="AS197" s="189"/>
      <c r="AT197" s="189"/>
      <c r="AU197" s="189"/>
      <c r="AV197" s="189"/>
      <c r="AW197" s="189"/>
      <c r="AX197" s="189"/>
      <c r="AY197" s="189"/>
      <c r="AZ197" s="189"/>
      <c r="BA197" s="189"/>
      <c r="BB197" s="189"/>
      <c r="BC197" s="189"/>
      <c r="BD197" s="92"/>
      <c r="BE197" s="92"/>
      <c r="BF197" s="92"/>
      <c r="BG197" s="92"/>
      <c r="BH197" s="92"/>
      <c r="BI197" s="92"/>
      <c r="BJ197" s="92"/>
      <c r="BK197" s="92"/>
      <c r="BL197" s="92"/>
      <c r="BM197" s="92"/>
      <c r="BN197" s="92"/>
      <c r="BO197" s="92"/>
      <c r="BP197" s="92"/>
      <c r="BQ197" s="92"/>
      <c r="BR197" s="92"/>
      <c r="BS197" s="92"/>
      <c r="BT197" s="92"/>
      <c r="BU197" s="92"/>
      <c r="BV197" s="92"/>
      <c r="BW197" s="92"/>
      <c r="BX197" s="92"/>
      <c r="BY197" s="92"/>
      <c r="BZ197" s="92"/>
      <c r="CA197" s="92"/>
      <c r="CB197" s="92"/>
      <c r="CC197" s="92"/>
      <c r="CD197" s="92"/>
      <c r="CE197" s="92"/>
      <c r="CF197" s="92"/>
      <c r="CG197" s="92"/>
    </row>
    <row r="198" spans="1:85">
      <c r="A198" s="383"/>
      <c r="B198" s="384"/>
      <c r="C198" s="383"/>
      <c r="D198" s="189"/>
      <c r="E198" s="189"/>
      <c r="F198" s="189"/>
      <c r="G198" s="189"/>
      <c r="H198" s="189"/>
      <c r="I198" s="189"/>
      <c r="J198" s="189"/>
      <c r="K198" s="189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89"/>
      <c r="W198" s="189"/>
      <c r="X198" s="189"/>
      <c r="Y198" s="189"/>
      <c r="Z198" s="189"/>
      <c r="AA198" s="189"/>
      <c r="AB198" s="189"/>
      <c r="AC198" s="189"/>
      <c r="AD198" s="189"/>
      <c r="AE198" s="189"/>
      <c r="AF198" s="189"/>
      <c r="AG198" s="189"/>
      <c r="AH198" s="189"/>
      <c r="AI198" s="189"/>
      <c r="AJ198" s="189"/>
      <c r="AK198" s="189"/>
      <c r="AL198" s="189"/>
      <c r="AM198" s="189"/>
      <c r="AN198" s="189"/>
      <c r="AO198" s="189"/>
      <c r="AP198" s="189"/>
      <c r="AQ198" s="189"/>
      <c r="AR198" s="189"/>
      <c r="AS198" s="189"/>
      <c r="AT198" s="189"/>
      <c r="AU198" s="189"/>
      <c r="AV198" s="189"/>
      <c r="AW198" s="189"/>
      <c r="AX198" s="189"/>
      <c r="AY198" s="189"/>
      <c r="AZ198" s="189"/>
      <c r="BA198" s="189"/>
      <c r="BB198" s="189"/>
      <c r="BC198" s="189"/>
      <c r="BD198" s="92"/>
      <c r="BE198" s="92"/>
      <c r="BF198" s="92"/>
      <c r="BG198" s="92"/>
      <c r="BH198" s="92"/>
      <c r="BI198" s="92"/>
      <c r="BJ198" s="92"/>
      <c r="BK198" s="92"/>
      <c r="BL198" s="92"/>
      <c r="BM198" s="92"/>
      <c r="BN198" s="92"/>
      <c r="BO198" s="92"/>
      <c r="BP198" s="92"/>
      <c r="BQ198" s="92"/>
      <c r="BR198" s="92"/>
      <c r="BS198" s="92"/>
      <c r="BT198" s="92"/>
      <c r="BU198" s="92"/>
      <c r="BV198" s="92"/>
      <c r="BW198" s="92"/>
      <c r="BX198" s="92"/>
      <c r="BY198" s="92"/>
      <c r="BZ198" s="92"/>
      <c r="CA198" s="92"/>
      <c r="CB198" s="92"/>
      <c r="CC198" s="92"/>
      <c r="CD198" s="92"/>
      <c r="CE198" s="92"/>
      <c r="CF198" s="92"/>
      <c r="CG198" s="92"/>
    </row>
    <row r="199" spans="1:85">
      <c r="A199" s="383"/>
      <c r="B199" s="384"/>
      <c r="C199" s="383"/>
      <c r="D199" s="189"/>
      <c r="E199" s="189"/>
      <c r="F199" s="189"/>
      <c r="G199" s="189"/>
      <c r="H199" s="189"/>
      <c r="I199" s="189"/>
      <c r="J199" s="189"/>
      <c r="K199" s="189"/>
      <c r="L199" s="189"/>
      <c r="M199" s="189"/>
      <c r="N199" s="189"/>
      <c r="O199" s="189"/>
      <c r="P199" s="189"/>
      <c r="Q199" s="189"/>
      <c r="R199" s="189"/>
      <c r="S199" s="189"/>
      <c r="T199" s="189"/>
      <c r="U199" s="189"/>
      <c r="V199" s="189"/>
      <c r="W199" s="189"/>
      <c r="X199" s="189"/>
      <c r="Y199" s="189"/>
      <c r="Z199" s="189"/>
      <c r="AA199" s="189"/>
      <c r="AB199" s="189"/>
      <c r="AC199" s="189"/>
      <c r="AD199" s="189"/>
      <c r="AE199" s="189"/>
      <c r="AF199" s="189"/>
      <c r="AG199" s="189"/>
      <c r="AH199" s="189"/>
      <c r="AI199" s="189"/>
      <c r="AJ199" s="189"/>
      <c r="AK199" s="189"/>
      <c r="AL199" s="189"/>
      <c r="AM199" s="189"/>
      <c r="AN199" s="189"/>
      <c r="AO199" s="189"/>
      <c r="AP199" s="189"/>
      <c r="AQ199" s="189"/>
      <c r="AR199" s="189"/>
      <c r="AS199" s="189"/>
      <c r="AT199" s="189"/>
      <c r="AU199" s="189"/>
      <c r="AV199" s="189"/>
      <c r="AW199" s="189"/>
      <c r="AX199" s="189"/>
      <c r="AY199" s="189"/>
      <c r="AZ199" s="189"/>
      <c r="BA199" s="189"/>
      <c r="BB199" s="189"/>
      <c r="BC199" s="189"/>
      <c r="BD199" s="92"/>
      <c r="BE199" s="92"/>
      <c r="BF199" s="92"/>
      <c r="BG199" s="92"/>
      <c r="BH199" s="92"/>
      <c r="BI199" s="92"/>
      <c r="BJ199" s="92"/>
      <c r="BK199" s="92"/>
      <c r="BL199" s="92"/>
      <c r="BM199" s="92"/>
      <c r="BN199" s="92"/>
      <c r="BO199" s="92"/>
      <c r="BP199" s="92"/>
      <c r="BQ199" s="92"/>
      <c r="BR199" s="92"/>
      <c r="BS199" s="92"/>
      <c r="BT199" s="92"/>
      <c r="BU199" s="92"/>
      <c r="BV199" s="92"/>
      <c r="BW199" s="92"/>
      <c r="BX199" s="92"/>
      <c r="BY199" s="92"/>
      <c r="BZ199" s="92"/>
      <c r="CA199" s="92"/>
      <c r="CB199" s="92"/>
      <c r="CC199" s="92"/>
      <c r="CD199" s="92"/>
      <c r="CE199" s="92"/>
      <c r="CF199" s="92"/>
      <c r="CG199" s="92"/>
    </row>
    <row r="200" spans="1:85">
      <c r="A200" s="383"/>
      <c r="B200" s="384"/>
      <c r="C200" s="383"/>
      <c r="D200" s="189"/>
      <c r="E200" s="189"/>
      <c r="F200" s="189"/>
      <c r="G200" s="189"/>
      <c r="H200" s="189"/>
      <c r="I200" s="189"/>
      <c r="J200" s="189"/>
      <c r="K200" s="189"/>
      <c r="L200" s="189"/>
      <c r="M200" s="189"/>
      <c r="N200" s="189"/>
      <c r="O200" s="189"/>
      <c r="P200" s="189"/>
      <c r="Q200" s="189"/>
      <c r="R200" s="189"/>
      <c r="S200" s="189"/>
      <c r="T200" s="189"/>
      <c r="U200" s="189"/>
      <c r="V200" s="189"/>
      <c r="W200" s="189"/>
      <c r="X200" s="189"/>
      <c r="Y200" s="189"/>
      <c r="Z200" s="189"/>
      <c r="AA200" s="189"/>
      <c r="AB200" s="189"/>
      <c r="AC200" s="189"/>
      <c r="AD200" s="189"/>
      <c r="AE200" s="189"/>
      <c r="AF200" s="189"/>
      <c r="AG200" s="189"/>
      <c r="AH200" s="189"/>
      <c r="AI200" s="189"/>
      <c r="AJ200" s="189"/>
      <c r="AK200" s="189"/>
      <c r="AL200" s="189"/>
      <c r="AM200" s="189"/>
      <c r="AN200" s="189"/>
      <c r="AO200" s="189"/>
      <c r="AP200" s="189"/>
      <c r="AQ200" s="189"/>
      <c r="AR200" s="189"/>
      <c r="AS200" s="189"/>
      <c r="AT200" s="189"/>
      <c r="AU200" s="189"/>
      <c r="AV200" s="189"/>
      <c r="AW200" s="189"/>
      <c r="AX200" s="189"/>
      <c r="AY200" s="189"/>
      <c r="AZ200" s="189"/>
      <c r="BA200" s="189"/>
      <c r="BB200" s="189"/>
      <c r="BC200" s="189"/>
      <c r="BD200" s="92"/>
      <c r="BE200" s="92"/>
      <c r="BF200" s="92"/>
      <c r="BG200" s="92"/>
      <c r="BH200" s="92"/>
      <c r="BI200" s="92"/>
      <c r="BJ200" s="92"/>
      <c r="BK200" s="92"/>
      <c r="BL200" s="92"/>
      <c r="BM200" s="92"/>
      <c r="BN200" s="92"/>
      <c r="BO200" s="92"/>
      <c r="BP200" s="92"/>
      <c r="BQ200" s="92"/>
      <c r="BR200" s="92"/>
      <c r="BS200" s="92"/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2"/>
      <c r="CE200" s="92"/>
      <c r="CF200" s="92"/>
      <c r="CG200" s="92"/>
    </row>
    <row r="201" spans="1:85">
      <c r="A201" s="383"/>
      <c r="B201" s="384"/>
      <c r="C201" s="383"/>
      <c r="D201" s="189"/>
      <c r="E201" s="189"/>
      <c r="F201" s="189"/>
      <c r="G201" s="189"/>
      <c r="H201" s="189"/>
      <c r="I201" s="189"/>
      <c r="J201" s="189"/>
      <c r="K201" s="189"/>
      <c r="L201" s="189"/>
      <c r="M201" s="189"/>
      <c r="N201" s="189"/>
      <c r="O201" s="189"/>
      <c r="P201" s="189"/>
      <c r="Q201" s="189"/>
      <c r="R201" s="189"/>
      <c r="S201" s="189"/>
      <c r="T201" s="189"/>
      <c r="U201" s="189"/>
      <c r="V201" s="189"/>
      <c r="W201" s="189"/>
      <c r="X201" s="189"/>
      <c r="Y201" s="189"/>
      <c r="Z201" s="189"/>
      <c r="AA201" s="189"/>
      <c r="AB201" s="189"/>
      <c r="AC201" s="189"/>
      <c r="AD201" s="189"/>
      <c r="AE201" s="189"/>
      <c r="AF201" s="189"/>
      <c r="AG201" s="189"/>
      <c r="AH201" s="189"/>
      <c r="AI201" s="189"/>
      <c r="AJ201" s="189"/>
      <c r="AK201" s="189"/>
      <c r="AL201" s="189"/>
      <c r="AM201" s="189"/>
      <c r="AN201" s="189"/>
      <c r="AO201" s="189"/>
      <c r="AP201" s="189"/>
      <c r="AQ201" s="189"/>
      <c r="AR201" s="189"/>
      <c r="AS201" s="189"/>
      <c r="AT201" s="189"/>
      <c r="AU201" s="189"/>
      <c r="AV201" s="189"/>
      <c r="AW201" s="189"/>
      <c r="AX201" s="189"/>
      <c r="AY201" s="189"/>
      <c r="AZ201" s="189"/>
      <c r="BA201" s="189"/>
      <c r="BB201" s="189"/>
      <c r="BC201" s="189"/>
      <c r="BD201" s="92"/>
      <c r="BE201" s="92"/>
      <c r="BF201" s="92"/>
      <c r="BG201" s="92"/>
      <c r="BH201" s="92"/>
      <c r="BI201" s="92"/>
      <c r="BJ201" s="92"/>
      <c r="BK201" s="92"/>
      <c r="BL201" s="92"/>
      <c r="BM201" s="92"/>
      <c r="BN201" s="92"/>
      <c r="BO201" s="92"/>
      <c r="BP201" s="92"/>
      <c r="BQ201" s="92"/>
      <c r="BR201" s="92"/>
      <c r="BS201" s="92"/>
      <c r="BT201" s="92"/>
      <c r="BU201" s="92"/>
      <c r="BV201" s="92"/>
      <c r="BW201" s="92"/>
      <c r="BX201" s="92"/>
      <c r="BY201" s="92"/>
      <c r="BZ201" s="92"/>
      <c r="CA201" s="92"/>
      <c r="CB201" s="92"/>
      <c r="CC201" s="92"/>
      <c r="CD201" s="92"/>
      <c r="CE201" s="92"/>
      <c r="CF201" s="92"/>
      <c r="CG201" s="92"/>
    </row>
    <row r="202" spans="1:85">
      <c r="A202" s="383"/>
      <c r="B202" s="384"/>
      <c r="C202" s="383"/>
      <c r="D202" s="189"/>
      <c r="E202" s="189"/>
      <c r="F202" s="189"/>
      <c r="G202" s="189"/>
      <c r="H202" s="189"/>
      <c r="I202" s="189"/>
      <c r="J202" s="189"/>
      <c r="K202" s="189"/>
      <c r="L202" s="189"/>
      <c r="M202" s="189"/>
      <c r="N202" s="189"/>
      <c r="O202" s="189"/>
      <c r="P202" s="189"/>
      <c r="Q202" s="189"/>
      <c r="R202" s="189"/>
      <c r="S202" s="189"/>
      <c r="T202" s="189"/>
      <c r="U202" s="189"/>
      <c r="V202" s="189"/>
      <c r="W202" s="189"/>
      <c r="X202" s="189"/>
      <c r="Y202" s="189"/>
      <c r="Z202" s="189"/>
      <c r="AA202" s="189"/>
      <c r="AB202" s="189"/>
      <c r="AC202" s="189"/>
      <c r="AD202" s="189"/>
      <c r="AE202" s="189"/>
      <c r="AF202" s="189"/>
      <c r="AG202" s="189"/>
      <c r="AH202" s="189"/>
      <c r="AI202" s="189"/>
      <c r="AJ202" s="189"/>
      <c r="AK202" s="189"/>
      <c r="AL202" s="189"/>
      <c r="AM202" s="189"/>
      <c r="AN202" s="189"/>
      <c r="AO202" s="189"/>
      <c r="AP202" s="189"/>
      <c r="AQ202" s="189"/>
      <c r="AR202" s="189"/>
      <c r="AS202" s="189"/>
      <c r="AT202" s="189"/>
      <c r="AU202" s="189"/>
      <c r="AV202" s="189"/>
      <c r="AW202" s="189"/>
      <c r="AX202" s="189"/>
      <c r="AY202" s="189"/>
      <c r="AZ202" s="189"/>
      <c r="BA202" s="189"/>
      <c r="BB202" s="189"/>
      <c r="BC202" s="189"/>
      <c r="BD202" s="92"/>
      <c r="BE202" s="92"/>
      <c r="BF202" s="92"/>
      <c r="BG202" s="92"/>
      <c r="BH202" s="92"/>
      <c r="BI202" s="92"/>
      <c r="BJ202" s="92"/>
      <c r="BK202" s="92"/>
      <c r="BL202" s="92"/>
      <c r="BM202" s="92"/>
      <c r="BN202" s="92"/>
      <c r="BO202" s="92"/>
      <c r="BP202" s="92"/>
      <c r="BQ202" s="92"/>
      <c r="BR202" s="92"/>
      <c r="BS202" s="92"/>
      <c r="BT202" s="92"/>
      <c r="BU202" s="92"/>
      <c r="BV202" s="92"/>
      <c r="BW202" s="92"/>
      <c r="BX202" s="92"/>
      <c r="BY202" s="92"/>
      <c r="BZ202" s="92"/>
      <c r="CA202" s="92"/>
      <c r="CB202" s="92"/>
      <c r="CC202" s="92"/>
      <c r="CD202" s="92"/>
      <c r="CE202" s="92"/>
      <c r="CF202" s="92"/>
      <c r="CG202" s="92"/>
    </row>
    <row r="203" spans="1:85">
      <c r="A203" s="383"/>
      <c r="B203" s="384"/>
      <c r="C203" s="383"/>
      <c r="D203" s="189"/>
      <c r="E203" s="189"/>
      <c r="F203" s="189"/>
      <c r="G203" s="189"/>
      <c r="H203" s="189"/>
      <c r="I203" s="189"/>
      <c r="J203" s="189"/>
      <c r="K203" s="189"/>
      <c r="L203" s="189"/>
      <c r="M203" s="189"/>
      <c r="N203" s="189"/>
      <c r="O203" s="189"/>
      <c r="P203" s="189"/>
      <c r="Q203" s="189"/>
      <c r="R203" s="189"/>
      <c r="S203" s="189"/>
      <c r="T203" s="189"/>
      <c r="U203" s="189"/>
      <c r="V203" s="189"/>
      <c r="W203" s="189"/>
      <c r="X203" s="189"/>
      <c r="Y203" s="189"/>
      <c r="Z203" s="189"/>
      <c r="AA203" s="189"/>
      <c r="AB203" s="189"/>
      <c r="AC203" s="189"/>
      <c r="AD203" s="189"/>
      <c r="AE203" s="189"/>
      <c r="AF203" s="189"/>
      <c r="AG203" s="189"/>
      <c r="AH203" s="189"/>
      <c r="AI203" s="189"/>
      <c r="AJ203" s="189"/>
      <c r="AK203" s="189"/>
      <c r="AL203" s="189"/>
      <c r="AM203" s="189"/>
      <c r="AN203" s="189"/>
      <c r="AO203" s="189"/>
      <c r="AP203" s="189"/>
      <c r="AQ203" s="189"/>
      <c r="AR203" s="189"/>
      <c r="AS203" s="189"/>
      <c r="AT203" s="189"/>
      <c r="AU203" s="189"/>
      <c r="AV203" s="189"/>
      <c r="AW203" s="189"/>
      <c r="AX203" s="189"/>
      <c r="AY203" s="189"/>
      <c r="AZ203" s="189"/>
      <c r="BA203" s="189"/>
      <c r="BB203" s="189"/>
      <c r="BC203" s="189"/>
      <c r="BD203" s="92"/>
      <c r="BE203" s="92"/>
      <c r="BF203" s="92"/>
      <c r="BG203" s="92"/>
      <c r="BH203" s="92"/>
      <c r="BI203" s="92"/>
      <c r="BJ203" s="92"/>
      <c r="BK203" s="92"/>
      <c r="BL203" s="92"/>
      <c r="BM203" s="92"/>
      <c r="BN203" s="92"/>
      <c r="BO203" s="92"/>
      <c r="BP203" s="92"/>
      <c r="BQ203" s="92"/>
      <c r="BR203" s="92"/>
      <c r="BS203" s="92"/>
      <c r="BT203" s="92"/>
      <c r="BU203" s="92"/>
      <c r="BV203" s="92"/>
      <c r="BW203" s="92"/>
      <c r="BX203" s="92"/>
      <c r="BY203" s="92"/>
      <c r="BZ203" s="92"/>
      <c r="CA203" s="92"/>
      <c r="CB203" s="92"/>
      <c r="CC203" s="92"/>
      <c r="CD203" s="92"/>
      <c r="CE203" s="92"/>
      <c r="CF203" s="92"/>
      <c r="CG203" s="92"/>
    </row>
    <row r="204" spans="1:85">
      <c r="A204" s="383"/>
      <c r="B204" s="384"/>
      <c r="C204" s="383"/>
      <c r="D204" s="189"/>
      <c r="E204" s="189"/>
      <c r="F204" s="189"/>
      <c r="G204" s="189"/>
      <c r="H204" s="189"/>
      <c r="I204" s="189"/>
      <c r="J204" s="189"/>
      <c r="K204" s="189"/>
      <c r="L204" s="189"/>
      <c r="M204" s="189"/>
      <c r="N204" s="189"/>
      <c r="O204" s="189"/>
      <c r="P204" s="189"/>
      <c r="Q204" s="189"/>
      <c r="R204" s="189"/>
      <c r="S204" s="189"/>
      <c r="T204" s="189"/>
      <c r="U204" s="189"/>
      <c r="V204" s="189"/>
      <c r="W204" s="189"/>
      <c r="X204" s="189"/>
      <c r="Y204" s="189"/>
      <c r="Z204" s="189"/>
      <c r="AA204" s="189"/>
      <c r="AB204" s="189"/>
      <c r="AC204" s="189"/>
      <c r="AD204" s="189"/>
      <c r="AE204" s="189"/>
      <c r="AF204" s="189"/>
      <c r="AG204" s="189"/>
      <c r="AH204" s="189"/>
      <c r="AI204" s="189"/>
      <c r="AJ204" s="189"/>
      <c r="AK204" s="189"/>
      <c r="AL204" s="189"/>
      <c r="AM204" s="189"/>
      <c r="AN204" s="189"/>
      <c r="AO204" s="189"/>
      <c r="AP204" s="189"/>
      <c r="AQ204" s="189"/>
      <c r="AR204" s="189"/>
      <c r="AS204" s="189"/>
      <c r="AT204" s="189"/>
      <c r="AU204" s="189"/>
      <c r="AV204" s="189"/>
      <c r="AW204" s="189"/>
      <c r="AX204" s="189"/>
      <c r="AY204" s="189"/>
      <c r="AZ204" s="189"/>
      <c r="BA204" s="189"/>
      <c r="BB204" s="189"/>
      <c r="BC204" s="189"/>
      <c r="BD204" s="92"/>
      <c r="BE204" s="92"/>
      <c r="BF204" s="92"/>
      <c r="BG204" s="92"/>
      <c r="BH204" s="92"/>
      <c r="BI204" s="92"/>
      <c r="BJ204" s="92"/>
      <c r="BK204" s="92"/>
      <c r="BL204" s="92"/>
      <c r="BM204" s="92"/>
      <c r="BN204" s="92"/>
      <c r="BO204" s="92"/>
      <c r="BP204" s="92"/>
      <c r="BQ204" s="92"/>
      <c r="BR204" s="92"/>
      <c r="BS204" s="92"/>
      <c r="BT204" s="92"/>
      <c r="BU204" s="92"/>
      <c r="BV204" s="92"/>
      <c r="BW204" s="92"/>
      <c r="BX204" s="92"/>
      <c r="BY204" s="92"/>
      <c r="BZ204" s="92"/>
      <c r="CA204" s="92"/>
      <c r="CB204" s="92"/>
      <c r="CC204" s="92"/>
      <c r="CD204" s="92"/>
      <c r="CE204" s="92"/>
      <c r="CF204" s="92"/>
      <c r="CG204" s="92"/>
    </row>
    <row r="205" spans="1:85"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  <c r="BB205" s="92"/>
      <c r="BC205" s="92"/>
      <c r="BD205" s="92"/>
      <c r="BE205" s="92"/>
      <c r="BF205" s="92"/>
      <c r="BG205" s="92"/>
      <c r="BH205" s="92"/>
      <c r="BI205" s="92"/>
      <c r="BJ205" s="92"/>
      <c r="BK205" s="92"/>
      <c r="BL205" s="92"/>
      <c r="BM205" s="92"/>
      <c r="BN205" s="92"/>
      <c r="BO205" s="92"/>
      <c r="BP205" s="92"/>
      <c r="BQ205" s="92"/>
      <c r="BR205" s="92"/>
      <c r="BS205" s="92"/>
      <c r="BT205" s="92"/>
      <c r="BU205" s="92"/>
      <c r="BV205" s="92"/>
      <c r="BW205" s="92"/>
      <c r="BX205" s="92"/>
      <c r="BY205" s="92"/>
      <c r="BZ205" s="92"/>
      <c r="CA205" s="92"/>
      <c r="CB205" s="92"/>
      <c r="CC205" s="92"/>
      <c r="CD205" s="92"/>
      <c r="CE205" s="92"/>
      <c r="CF205" s="92"/>
      <c r="CG205" s="92"/>
    </row>
    <row r="206" spans="1:85"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92"/>
      <c r="AD206" s="92"/>
      <c r="AE206" s="92"/>
      <c r="AF206" s="92"/>
      <c r="AG206" s="92"/>
      <c r="AH206" s="92"/>
      <c r="AI206" s="92"/>
      <c r="AJ206" s="92"/>
      <c r="AK206" s="92"/>
      <c r="AL206" s="92"/>
      <c r="AM206" s="92"/>
      <c r="AN206" s="92"/>
      <c r="AO206" s="92"/>
      <c r="AP206" s="92"/>
      <c r="AQ206" s="92"/>
      <c r="AR206" s="92"/>
      <c r="AS206" s="92"/>
      <c r="AT206" s="92"/>
      <c r="AU206" s="92"/>
      <c r="AV206" s="92"/>
      <c r="AW206" s="92"/>
      <c r="AX206" s="92"/>
      <c r="AY206" s="92"/>
      <c r="AZ206" s="92"/>
      <c r="BA206" s="92"/>
      <c r="BB206" s="92"/>
      <c r="BC206" s="92"/>
      <c r="BD206" s="92"/>
      <c r="BE206" s="92"/>
      <c r="BF206" s="92"/>
      <c r="BG206" s="92"/>
      <c r="BH206" s="92"/>
      <c r="BI206" s="92"/>
      <c r="BJ206" s="92"/>
      <c r="BK206" s="92"/>
      <c r="BL206" s="92"/>
      <c r="BM206" s="92"/>
      <c r="BN206" s="92"/>
      <c r="BO206" s="92"/>
      <c r="BP206" s="92"/>
      <c r="BQ206" s="92"/>
      <c r="BR206" s="92"/>
      <c r="BS206" s="92"/>
      <c r="BT206" s="92"/>
      <c r="BU206" s="92"/>
      <c r="BV206" s="92"/>
      <c r="BW206" s="92"/>
      <c r="BX206" s="92"/>
      <c r="BY206" s="92"/>
      <c r="BZ206" s="92"/>
      <c r="CA206" s="92"/>
      <c r="CB206" s="92"/>
      <c r="CC206" s="92"/>
      <c r="CD206" s="92"/>
      <c r="CE206" s="92"/>
      <c r="CF206" s="92"/>
      <c r="CG206" s="92"/>
    </row>
    <row r="207" spans="1:85"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2"/>
      <c r="CE207" s="92"/>
      <c r="CF207" s="92"/>
      <c r="CG207" s="92"/>
    </row>
    <row r="208" spans="1:85"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  <c r="BW208" s="92"/>
      <c r="BX208" s="92"/>
      <c r="BY208" s="92"/>
      <c r="BZ208" s="92"/>
      <c r="CA208" s="92"/>
      <c r="CB208" s="92"/>
      <c r="CC208" s="92"/>
      <c r="CD208" s="92"/>
      <c r="CE208" s="92"/>
      <c r="CF208" s="92"/>
      <c r="CG208" s="92"/>
    </row>
    <row r="209" spans="4:85"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92"/>
      <c r="AO209" s="92"/>
      <c r="AP209" s="92"/>
      <c r="AQ209" s="92"/>
      <c r="AR209" s="92"/>
      <c r="AS209" s="92"/>
      <c r="AT209" s="92"/>
      <c r="AU209" s="92"/>
      <c r="AV209" s="92"/>
      <c r="AW209" s="92"/>
      <c r="AX209" s="92"/>
      <c r="AY209" s="92"/>
      <c r="AZ209" s="92"/>
      <c r="BA209" s="92"/>
      <c r="BB209" s="92"/>
      <c r="BC209" s="92"/>
      <c r="BD209" s="92"/>
      <c r="BE209" s="92"/>
      <c r="BF209" s="92"/>
      <c r="BG209" s="92"/>
      <c r="BH209" s="92"/>
      <c r="BI209" s="92"/>
      <c r="BJ209" s="92"/>
      <c r="BK209" s="92"/>
      <c r="BL209" s="92"/>
      <c r="BM209" s="92"/>
      <c r="BN209" s="92"/>
      <c r="BO209" s="92"/>
      <c r="BP209" s="92"/>
      <c r="BQ209" s="92"/>
      <c r="BR209" s="92"/>
      <c r="BS209" s="92"/>
      <c r="BT209" s="92"/>
      <c r="BU209" s="92"/>
      <c r="BV209" s="92"/>
      <c r="BW209" s="92"/>
      <c r="BX209" s="92"/>
      <c r="BY209" s="92"/>
      <c r="BZ209" s="92"/>
      <c r="CA209" s="92"/>
      <c r="CB209" s="92"/>
      <c r="CC209" s="92"/>
      <c r="CD209" s="92"/>
      <c r="CE209" s="92"/>
      <c r="CF209" s="92"/>
      <c r="CG209" s="92"/>
    </row>
    <row r="210" spans="4:85"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92"/>
      <c r="AO210" s="92"/>
      <c r="AP210" s="92"/>
      <c r="AQ210" s="92"/>
      <c r="AR210" s="92"/>
      <c r="AS210" s="92"/>
      <c r="AT210" s="92"/>
      <c r="AU210" s="92"/>
      <c r="AV210" s="92"/>
      <c r="AW210" s="92"/>
      <c r="AX210" s="92"/>
      <c r="AY210" s="92"/>
      <c r="AZ210" s="92"/>
      <c r="BA210" s="92"/>
      <c r="BB210" s="92"/>
      <c r="BC210" s="92"/>
      <c r="BD210" s="92"/>
      <c r="BE210" s="92"/>
      <c r="BF210" s="92"/>
      <c r="BG210" s="92"/>
      <c r="BH210" s="92"/>
      <c r="BI210" s="92"/>
      <c r="BJ210" s="92"/>
      <c r="BK210" s="92"/>
      <c r="BL210" s="92"/>
      <c r="BM210" s="92"/>
      <c r="BN210" s="92"/>
      <c r="BO210" s="92"/>
      <c r="BP210" s="92"/>
      <c r="BQ210" s="92"/>
      <c r="BR210" s="92"/>
      <c r="BS210" s="92"/>
      <c r="BT210" s="92"/>
      <c r="BU210" s="92"/>
      <c r="BV210" s="92"/>
      <c r="BW210" s="92"/>
      <c r="BX210" s="92"/>
      <c r="BY210" s="92"/>
      <c r="BZ210" s="92"/>
      <c r="CA210" s="92"/>
      <c r="CB210" s="92"/>
      <c r="CC210" s="92"/>
      <c r="CD210" s="92"/>
      <c r="CE210" s="92"/>
      <c r="CF210" s="92"/>
      <c r="CG210" s="92"/>
    </row>
    <row r="211" spans="4:85"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92"/>
      <c r="AO211" s="92"/>
      <c r="AP211" s="92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2"/>
      <c r="BG211" s="92"/>
      <c r="BH211" s="92"/>
      <c r="BI211" s="92"/>
      <c r="BJ211" s="92"/>
      <c r="BK211" s="92"/>
      <c r="BL211" s="92"/>
      <c r="BM211" s="92"/>
      <c r="BN211" s="92"/>
      <c r="BO211" s="92"/>
      <c r="BP211" s="92"/>
      <c r="BQ211" s="92"/>
      <c r="BR211" s="92"/>
      <c r="BS211" s="92"/>
      <c r="BT211" s="92"/>
      <c r="BU211" s="92"/>
      <c r="BV211" s="92"/>
      <c r="BW211" s="92"/>
      <c r="BX211" s="92"/>
      <c r="BY211" s="92"/>
      <c r="BZ211" s="92"/>
      <c r="CA211" s="92"/>
      <c r="CB211" s="92"/>
      <c r="CC211" s="92"/>
      <c r="CD211" s="92"/>
      <c r="CE211" s="92"/>
      <c r="CF211" s="92"/>
      <c r="CG211" s="92"/>
    </row>
    <row r="212" spans="4:85"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92"/>
      <c r="AD212" s="92"/>
      <c r="AE212" s="92"/>
      <c r="AF212" s="92"/>
      <c r="AG212" s="92"/>
      <c r="AH212" s="92"/>
      <c r="AI212" s="92"/>
      <c r="AJ212" s="92"/>
      <c r="AK212" s="92"/>
      <c r="AL212" s="92"/>
      <c r="AM212" s="92"/>
      <c r="AN212" s="92"/>
      <c r="AO212" s="92"/>
      <c r="AP212" s="92"/>
      <c r="AQ212" s="92"/>
      <c r="AR212" s="92"/>
      <c r="AS212" s="92"/>
      <c r="AT212" s="92"/>
      <c r="AU212" s="92"/>
      <c r="AV212" s="92"/>
      <c r="AW212" s="92"/>
      <c r="AX212" s="92"/>
      <c r="AY212" s="92"/>
      <c r="AZ212" s="92"/>
      <c r="BA212" s="92"/>
      <c r="BB212" s="92"/>
      <c r="BC212" s="92"/>
      <c r="BD212" s="92"/>
      <c r="BE212" s="92"/>
      <c r="BF212" s="92"/>
      <c r="BG212" s="92"/>
      <c r="BH212" s="92"/>
      <c r="BI212" s="92"/>
      <c r="BJ212" s="92"/>
      <c r="BK212" s="92"/>
      <c r="BL212" s="92"/>
      <c r="BM212" s="92"/>
      <c r="BN212" s="92"/>
      <c r="BO212" s="92"/>
      <c r="BP212" s="92"/>
      <c r="BQ212" s="92"/>
      <c r="BR212" s="92"/>
      <c r="BS212" s="92"/>
      <c r="BT212" s="92"/>
      <c r="BU212" s="92"/>
      <c r="BV212" s="92"/>
      <c r="BW212" s="92"/>
      <c r="BX212" s="92"/>
      <c r="BY212" s="92"/>
      <c r="BZ212" s="92"/>
      <c r="CA212" s="92"/>
      <c r="CB212" s="92"/>
      <c r="CC212" s="92"/>
      <c r="CD212" s="92"/>
      <c r="CE212" s="92"/>
      <c r="CF212" s="92"/>
      <c r="CG212" s="92"/>
    </row>
    <row r="213" spans="4:85"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2"/>
      <c r="AI213" s="92"/>
      <c r="AJ213" s="92"/>
      <c r="AK213" s="92"/>
      <c r="AL213" s="92"/>
      <c r="AM213" s="92"/>
      <c r="AN213" s="92"/>
      <c r="AO213" s="92"/>
      <c r="AP213" s="92"/>
      <c r="AQ213" s="92"/>
      <c r="AR213" s="92"/>
      <c r="AS213" s="92"/>
      <c r="AT213" s="92"/>
      <c r="AU213" s="92"/>
      <c r="AV213" s="92"/>
      <c r="AW213" s="92"/>
      <c r="AX213" s="92"/>
      <c r="AY213" s="92"/>
      <c r="AZ213" s="92"/>
      <c r="BA213" s="92"/>
      <c r="BB213" s="92"/>
      <c r="BC213" s="92"/>
      <c r="BD213" s="92"/>
      <c r="BE213" s="92"/>
      <c r="BF213" s="92"/>
      <c r="BG213" s="92"/>
      <c r="BH213" s="92"/>
      <c r="BI213" s="92"/>
      <c r="BJ213" s="92"/>
      <c r="BK213" s="92"/>
      <c r="BL213" s="92"/>
      <c r="BM213" s="92"/>
      <c r="BN213" s="92"/>
      <c r="BO213" s="92"/>
      <c r="BP213" s="92"/>
      <c r="BQ213" s="92"/>
      <c r="BR213" s="92"/>
      <c r="BS213" s="92"/>
      <c r="BT213" s="92"/>
      <c r="BU213" s="92"/>
      <c r="BV213" s="92"/>
      <c r="BW213" s="92"/>
      <c r="BX213" s="92"/>
      <c r="BY213" s="92"/>
      <c r="BZ213" s="92"/>
      <c r="CA213" s="92"/>
      <c r="CB213" s="92"/>
      <c r="CC213" s="92"/>
      <c r="CD213" s="92"/>
      <c r="CE213" s="92"/>
      <c r="CF213" s="92"/>
      <c r="CG213" s="92"/>
    </row>
    <row r="214" spans="4:85"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92"/>
      <c r="AD214" s="92"/>
      <c r="AE214" s="92"/>
      <c r="AF214" s="92"/>
      <c r="AG214" s="92"/>
      <c r="AH214" s="92"/>
      <c r="AI214" s="92"/>
      <c r="AJ214" s="92"/>
      <c r="AK214" s="92"/>
      <c r="AL214" s="92"/>
      <c r="AM214" s="92"/>
      <c r="AN214" s="92"/>
      <c r="AO214" s="92"/>
      <c r="AP214" s="92"/>
      <c r="AQ214" s="92"/>
      <c r="AR214" s="92"/>
      <c r="AS214" s="92"/>
      <c r="AT214" s="92"/>
      <c r="AU214" s="92"/>
      <c r="AV214" s="92"/>
      <c r="AW214" s="92"/>
      <c r="AX214" s="92"/>
      <c r="AY214" s="92"/>
      <c r="AZ214" s="92"/>
      <c r="BA214" s="92"/>
      <c r="BB214" s="92"/>
      <c r="BC214" s="92"/>
      <c r="BD214" s="92"/>
      <c r="BE214" s="92"/>
      <c r="BF214" s="92"/>
      <c r="BG214" s="92"/>
      <c r="BH214" s="92"/>
      <c r="BI214" s="92"/>
      <c r="BJ214" s="92"/>
      <c r="BK214" s="92"/>
      <c r="BL214" s="92"/>
      <c r="BM214" s="92"/>
      <c r="BN214" s="92"/>
      <c r="BO214" s="92"/>
      <c r="BP214" s="92"/>
      <c r="BQ214" s="92"/>
      <c r="BR214" s="92"/>
      <c r="BS214" s="92"/>
      <c r="BT214" s="92"/>
      <c r="BU214" s="92"/>
      <c r="BV214" s="92"/>
      <c r="BW214" s="92"/>
      <c r="BX214" s="92"/>
      <c r="BY214" s="92"/>
      <c r="BZ214" s="92"/>
      <c r="CA214" s="92"/>
      <c r="CB214" s="92"/>
      <c r="CC214" s="92"/>
      <c r="CD214" s="92"/>
      <c r="CE214" s="92"/>
      <c r="CF214" s="92"/>
      <c r="CG214" s="92"/>
    </row>
  </sheetData>
  <sortState ref="B79:C88">
    <sortCondition ref="B78"/>
  </sortState>
  <customSheetViews>
    <customSheetView guid="{6FF8C7F0-EA9F-42C3-84E8-4E172D5D992C}" topLeftCell="A7">
      <selection activeCell="B17" sqref="B17"/>
      <pageMargins left="0.7" right="0.7" top="0.75" bottom="0.75" header="0.3" footer="0.3"/>
      <pageSetup paperSize="9" orientation="portrait" r:id="rId1"/>
    </customSheetView>
  </customSheetViews>
  <mergeCells count="7">
    <mergeCell ref="E29:F29"/>
    <mergeCell ref="E35:F35"/>
    <mergeCell ref="A110:B110"/>
    <mergeCell ref="B96:C96"/>
    <mergeCell ref="A1:B1"/>
    <mergeCell ref="A76:B76"/>
    <mergeCell ref="B82:C82"/>
  </mergeCells>
  <phoneticPr fontId="0" type="noConversion"/>
  <dataValidations count="13">
    <dataValidation type="list" allowBlank="1" showInputMessage="1" showErrorMessage="1" errorTitle="OUV COMPTE BOA BF" error="Erreur de Saisie : Choisir dans la liste déroulante." sqref="B44">
      <formula1>$A$58:$A$60</formula1>
    </dataValidation>
    <dataValidation type="list" allowBlank="1" showInputMessage="1" showErrorMessage="1" errorTitle="OUV COMPTE BOA BF" error="Erreur de Saisie : Choisir dans la liste déroulante svp!" sqref="B28">
      <formula1>$A$99:$A$107</formula1>
    </dataValidation>
    <dataValidation type="list" allowBlank="1" showInputMessage="1" showErrorMessage="1" errorTitle="OUV COMPTE BOA BF" error="Erreur de Saisie : choisir dans la liste déroulante svp!" sqref="B22">
      <formula1>$A$83:$A$95</formula1>
    </dataValidation>
    <dataValidation type="list" allowBlank="1" showInputMessage="1" showErrorMessage="1" errorTitle="OUV COMPTE BOA BF" error="Erreur de Saisie : Choisir dans la liste déroulante svp!" sqref="B30">
      <formula1>$A$77:$A$80</formula1>
    </dataValidation>
    <dataValidation type="list" allowBlank="1" showInputMessage="1" showErrorMessage="1" errorTitle="OUV COMPTE BOA BF" error="Erreur de Saisie : Choisir dans la liste déroulante svp!" sqref="B25">
      <formula1>$A$67:$A$71</formula1>
    </dataValidation>
    <dataValidation type="textLength" allowBlank="1" showInputMessage="1" showErrorMessage="1" errorTitle="OUV COMPTE BOA BF" error="Erreur de Saisie :un compte BOA BF contient uniquement des chiffres et est limité à 11." sqref="B42">
      <formula1>11</formula1>
      <formula2>11</formula2>
    </dataValidation>
    <dataValidation type="list" allowBlank="1" showInputMessage="1" showErrorMessage="1" sqref="B9">
      <formula1>$B$83:$B$95</formula1>
    </dataValidation>
    <dataValidation allowBlank="1" showInputMessage="1" showErrorMessage="1" errorTitle="OUV COMPTE BOA BF" error="Erreur de Saisie : Choisir dans la liste déroulante svp!" sqref="B26"/>
    <dataValidation type="list" allowBlank="1" showInputMessage="1" showErrorMessage="1" sqref="B4">
      <formula1>$B$67:$B$71</formula1>
    </dataValidation>
    <dataValidation type="list" allowBlank="1" showInputMessage="1" showErrorMessage="1" sqref="B15">
      <formula1>$B$77:$B$78</formula1>
    </dataValidation>
    <dataValidation allowBlank="1" showInputMessage="1" showErrorMessage="1" promptTitle="ADRESSE CLIENT" prompt="SI LE CLIENT NE DISPOSE PAS DE BOITE POSTALE, MERCI DE METTRE NEANT" sqref="B14"/>
    <dataValidation type="list" allowBlank="1" showInputMessage="1" showErrorMessage="1" sqref="B41">
      <formula1>$B$58:$B$63</formula1>
    </dataValidation>
    <dataValidation type="list" allowBlank="1" showInputMessage="1" showErrorMessage="1" sqref="B31">
      <formula1>$A$117:$A$119</formula1>
    </dataValidation>
  </dataValidations>
  <pageMargins left="0.70866141732283472" right="0.70866141732283472" top="0.15748031496062992" bottom="0.15748031496062992" header="0.15748031496062992" footer="0.15748031496062992"/>
  <pageSetup paperSize="9" scale="95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/>
  </sheetPr>
  <dimension ref="A1:K215"/>
  <sheetViews>
    <sheetView showGridLines="0" workbookViewId="0">
      <selection activeCell="I2" sqref="I2"/>
    </sheetView>
  </sheetViews>
  <sheetFormatPr baseColWidth="10" defaultRowHeight="12.75"/>
  <cols>
    <col min="1" max="1" width="14.7109375" style="58" customWidth="1"/>
    <col min="2" max="2" width="8.42578125" style="58" customWidth="1"/>
    <col min="3" max="3" width="10.28515625" style="58" customWidth="1"/>
    <col min="4" max="4" width="13.140625" style="58" customWidth="1"/>
    <col min="5" max="5" width="13.85546875" style="58" customWidth="1"/>
    <col min="6" max="6" width="11.42578125" style="58"/>
    <col min="7" max="7" width="10" style="58" customWidth="1"/>
    <col min="8" max="8" width="9" style="58" customWidth="1"/>
    <col min="9" max="9" width="14.140625" style="58" customWidth="1"/>
    <col min="10" max="16384" width="11.42578125" style="58"/>
  </cols>
  <sheetData>
    <row r="1" spans="1:11" s="31" customFormat="1" ht="27.75" customHeight="1">
      <c r="A1" s="473" t="s">
        <v>49</v>
      </c>
      <c r="B1" s="474"/>
      <c r="C1" s="475"/>
      <c r="D1" s="484" t="str">
        <f>(CONCATENATE("NOM ET PRENOM"," : ",IF(AND(DONNE!$E$21="BOA",DONNE!$F$20&lt;=DONNE!$F$21),DONNE!B5,IF(DONNE!$E$20="AA",DONNE!B5,""))))</f>
        <v xml:space="preserve">NOM ET PRENOM : </v>
      </c>
      <c r="E1" s="485"/>
      <c r="F1" s="485"/>
      <c r="G1" s="486"/>
      <c r="H1" s="29" t="s">
        <v>294</v>
      </c>
      <c r="I1" s="30"/>
      <c r="J1" s="31" t="s">
        <v>49</v>
      </c>
    </row>
    <row r="2" spans="1:11" s="31" customFormat="1" ht="27.75" customHeight="1">
      <c r="A2" s="476"/>
      <c r="B2" s="477"/>
      <c r="C2" s="478"/>
      <c r="D2" s="484" t="str">
        <f>(CONCATENATE("NOM ET PRENOM PERE"," : ",IF(AND(DONNE!$E$21="BOA",DONNE!$F$20&lt;=DONNE!$F$21),DONNE!B6,IF(DONNE!$E$20="AA",DONNE!B6,""))))</f>
        <v xml:space="preserve">NOM ET PRENOM PERE : </v>
      </c>
      <c r="E2" s="485"/>
      <c r="F2" s="485"/>
      <c r="G2" s="486"/>
      <c r="H2" s="32"/>
      <c r="I2" s="33"/>
    </row>
    <row r="3" spans="1:11" s="31" customFormat="1" ht="27.75" customHeight="1">
      <c r="A3" s="479"/>
      <c r="B3" s="480"/>
      <c r="C3" s="481"/>
      <c r="D3" s="484" t="str">
        <f>(CONCATENATE("NOM ET PRENOM MERE"," : ",IF(AND(DONNE!$E$21="BOA",DONNE!$F$20&lt;=DONNE!$F$21),DONNE!B7,IF(DONNE!$E$20="AA",DONNE!B7,""))))</f>
        <v xml:space="preserve">NOM ET PRENOM MERE : </v>
      </c>
      <c r="E3" s="485"/>
      <c r="F3" s="485"/>
      <c r="G3" s="486"/>
      <c r="H3" s="32" t="str">
        <f>CONCATENATE("*"," ",DONNE!B4)</f>
        <v>* PS PUBLIQUE</v>
      </c>
      <c r="I3" s="33"/>
    </row>
    <row r="4" spans="1:11" s="31" customFormat="1" ht="33.75" customHeight="1">
      <c r="A4" s="482" t="s">
        <v>49</v>
      </c>
      <c r="B4" s="483"/>
      <c r="C4" s="483"/>
      <c r="D4" s="487" t="str">
        <f>CONCATENATE("ADRESSE POSTALE"," : ",IF(AND(DONNE!$E$21="BOA",DONNE!$F$20&lt;=DONNE!$F$21),DONNE!B14,IF(DONNE!$E$20="AA",DONNE!B14,"")))</f>
        <v xml:space="preserve">ADRESSE POSTALE : </v>
      </c>
      <c r="E4" s="488"/>
      <c r="F4" s="488"/>
      <c r="G4" s="489"/>
      <c r="H4" s="32"/>
      <c r="I4" s="33"/>
      <c r="K4" s="242"/>
    </row>
    <row r="5" spans="1:11" s="31" customFormat="1" ht="22.5" customHeight="1">
      <c r="A5" s="34" t="s">
        <v>0</v>
      </c>
      <c r="B5" s="452">
        <f ca="1">+TODAY()</f>
        <v>40796</v>
      </c>
      <c r="C5" s="453"/>
      <c r="D5" s="454" t="s">
        <v>27</v>
      </c>
      <c r="E5" s="442"/>
      <c r="F5" s="465" t="str">
        <f>IF(AND(DONNE!$E$21="BOA",DONNE!$F$20&lt;=DONNE!$F$21),DONNE!B16,IF(DONNE!$E$20="AA",DONNE!B16,""))</f>
        <v/>
      </c>
      <c r="G5" s="466"/>
      <c r="H5" s="35"/>
      <c r="I5" s="36"/>
    </row>
    <row r="6" spans="1:11" s="31" customFormat="1" ht="22.5" customHeight="1">
      <c r="A6" s="37" t="s">
        <v>49</v>
      </c>
      <c r="B6" s="453" t="str">
        <f>DONNE!B8</f>
        <v>EH</v>
      </c>
      <c r="C6" s="453"/>
      <c r="D6" s="455"/>
      <c r="E6" s="456"/>
      <c r="F6" s="467"/>
      <c r="G6" s="468"/>
      <c r="H6" s="38" t="s">
        <v>8</v>
      </c>
      <c r="I6" s="39"/>
      <c r="K6" s="244"/>
    </row>
    <row r="7" spans="1:11" s="31" customFormat="1" ht="36" customHeight="1">
      <c r="A7" s="40" t="s">
        <v>49</v>
      </c>
      <c r="B7" s="471" t="str">
        <f>CONCATENATE(DONNE!B42,"/",RIGHT(DONNE!B43,2))</f>
        <v>01435000007/0</v>
      </c>
      <c r="C7" s="472"/>
      <c r="D7" s="41" t="s">
        <v>145</v>
      </c>
      <c r="E7" s="490" t="str">
        <f>+IF(AND(DONNE!$E$21="BOA",DONNE!$F$20&lt;=DONNE!$F$21),DONNE!B17,IF(DONNE!$E$20="AA",DONNE!B17,""))</f>
        <v/>
      </c>
      <c r="F7" s="490"/>
      <c r="G7" s="491"/>
      <c r="H7" s="493" t="s">
        <v>52</v>
      </c>
      <c r="I7" s="494"/>
    </row>
    <row r="8" spans="1:11" s="31" customFormat="1" ht="15.75" customHeight="1">
      <c r="A8" s="42" t="s">
        <v>50</v>
      </c>
      <c r="B8" s="43"/>
      <c r="C8" s="43"/>
      <c r="D8" s="492">
        <f>DONNE!B44</f>
        <v>0</v>
      </c>
      <c r="E8" s="492"/>
      <c r="F8" s="492"/>
      <c r="G8" s="43"/>
      <c r="H8" s="407"/>
      <c r="I8" s="495"/>
    </row>
    <row r="9" spans="1:11" s="31" customFormat="1" ht="22.5" customHeight="1">
      <c r="A9" s="401" t="s">
        <v>23</v>
      </c>
      <c r="B9" s="402"/>
      <c r="C9" s="44" t="s">
        <v>21</v>
      </c>
      <c r="D9" s="438" t="str">
        <f>+IF(AND(DONNE!$E$21="BOA",DONNE!$F$20&lt;=DONNE!$F$21),DONNE!B10,IF(DONNE!$E$20="AA",DONNE!B10,""))</f>
        <v/>
      </c>
      <c r="E9" s="438"/>
      <c r="F9" s="438"/>
      <c r="G9" s="444"/>
      <c r="H9" s="45"/>
      <c r="I9" s="39"/>
    </row>
    <row r="10" spans="1:11" s="31" customFormat="1" ht="22.5" customHeight="1">
      <c r="A10" s="401" t="s">
        <v>24</v>
      </c>
      <c r="B10" s="402"/>
      <c r="C10" s="44" t="s">
        <v>22</v>
      </c>
      <c r="D10" s="443" t="str">
        <f>+IF(AND(DONNE!$E$21="BOA",DONNE!$F$20&lt;=DONNE!$F$21),DONNE!B11,IF(DONNE!$E$20="AA",DONNE!B11,""))</f>
        <v/>
      </c>
      <c r="E10" s="443"/>
      <c r="F10" s="443"/>
      <c r="G10" s="496"/>
      <c r="H10" s="45"/>
      <c r="I10" s="39"/>
    </row>
    <row r="11" spans="1:11" s="31" customFormat="1" ht="22.5" customHeight="1">
      <c r="A11" s="401" t="s">
        <v>26</v>
      </c>
      <c r="B11" s="402"/>
      <c r="C11" s="44" t="s">
        <v>5</v>
      </c>
      <c r="D11" s="438" t="str">
        <f>+IF(AND(DONNE!$E$21="BOA",DONNE!$F$20&lt;=DONNE!$F$21),DONNE!B12,IF(DONNE!$E$20="AA",DONNE!B12,""))</f>
        <v/>
      </c>
      <c r="E11" s="438"/>
      <c r="F11" s="438"/>
      <c r="G11" s="444"/>
      <c r="H11" s="45"/>
      <c r="I11" s="39"/>
    </row>
    <row r="12" spans="1:11" s="31" customFormat="1" ht="22.5" customHeight="1">
      <c r="A12" s="497" t="s">
        <v>25</v>
      </c>
      <c r="B12" s="467"/>
      <c r="C12" s="46" t="s">
        <v>6</v>
      </c>
      <c r="D12" s="443" t="str">
        <f>+IF(AND(DONNE!$E$21="BOA",DONNE!$F$20&lt;=DONNE!$F$21),DONNE!B13,IF(DONNE!$E$20="AA",DONNE!B13,""))</f>
        <v/>
      </c>
      <c r="E12" s="443"/>
      <c r="F12" s="443"/>
      <c r="G12" s="496"/>
      <c r="H12" s="47"/>
      <c r="I12" s="48"/>
    </row>
    <row r="13" spans="1:11" s="31" customFormat="1" ht="22.5" customHeight="1">
      <c r="A13" s="42"/>
      <c r="B13" s="43"/>
      <c r="C13" s="43"/>
      <c r="D13" s="43"/>
      <c r="E13" s="43"/>
      <c r="F13" s="43"/>
      <c r="G13" s="43"/>
      <c r="H13" s="43"/>
      <c r="I13" s="49"/>
    </row>
    <row r="14" spans="1:11" s="31" customFormat="1" ht="22.5" customHeight="1">
      <c r="A14" s="439" t="s">
        <v>51</v>
      </c>
      <c r="B14" s="440"/>
      <c r="C14" s="440"/>
      <c r="D14" s="440"/>
      <c r="E14" s="440"/>
      <c r="F14" s="440"/>
      <c r="G14" s="440"/>
      <c r="H14" s="440"/>
      <c r="I14" s="441"/>
    </row>
    <row r="15" spans="1:11" s="31" customFormat="1" ht="22.5" customHeight="1">
      <c r="A15" s="457" t="s">
        <v>9</v>
      </c>
      <c r="B15" s="458"/>
      <c r="C15" s="458"/>
      <c r="D15" s="458"/>
      <c r="E15" s="458"/>
      <c r="F15" s="458"/>
      <c r="G15" s="458"/>
      <c r="H15" s="458"/>
      <c r="I15" s="459"/>
    </row>
    <row r="16" spans="1:11" s="31" customFormat="1" ht="22.5" customHeight="1">
      <c r="A16" s="50" t="s">
        <v>28</v>
      </c>
      <c r="B16" s="442" t="str">
        <f>IF(AND(DONNE!$E$21="BOA",DONNE!$F$20&lt;=DONNE!$F$21),DONNE!B18,IF(DONNE!$E$20="AA",DONNE!B18,""))</f>
        <v/>
      </c>
      <c r="C16" s="442"/>
      <c r="D16" s="442"/>
      <c r="E16" s="442"/>
      <c r="F16" s="442"/>
      <c r="G16" s="38"/>
      <c r="H16" s="44"/>
      <c r="I16" s="39"/>
    </row>
    <row r="17" spans="1:11" s="31" customFormat="1" ht="27" customHeight="1">
      <c r="A17" s="464" t="s">
        <v>11</v>
      </c>
      <c r="B17" s="408"/>
      <c r="C17" s="438" t="str">
        <f>IF(AND(DONNE!$E$21="BOA",DONNE!$F$20&lt;=DONNE!$F$21),DONNE!B19,IF(DONNE!$E$20="AA",DONNE!B19,""))</f>
        <v/>
      </c>
      <c r="D17" s="438"/>
      <c r="E17" s="438"/>
      <c r="F17" s="444"/>
      <c r="G17" s="447" t="str">
        <f>CONCATENATE("MONTANT A VERSER"," : ","    ",    DONNE!B23)</f>
        <v xml:space="preserve">MONTANT A VERSER :     </v>
      </c>
      <c r="H17" s="448"/>
      <c r="I17" s="449"/>
      <c r="K17" s="348" t="s">
        <v>49</v>
      </c>
    </row>
    <row r="18" spans="1:11" s="31" customFormat="1" ht="22.5" customHeight="1">
      <c r="A18" s="437" t="s">
        <v>12</v>
      </c>
      <c r="B18" s="438"/>
      <c r="C18" s="438"/>
      <c r="D18" s="438"/>
      <c r="E18" s="503" t="str">
        <f>+IF(AND(DONNE!$E$21="BOA",DONNE!$F$20&lt;=DONNE!$F$21),DONNE!B20,IF(DONNE!$E$20="AA",DONNE!B20,""))</f>
        <v/>
      </c>
      <c r="F18" s="504"/>
      <c r="G18" s="45"/>
      <c r="H18" s="44"/>
      <c r="I18" s="39"/>
    </row>
    <row r="19" spans="1:11" s="31" customFormat="1" ht="31.5" customHeight="1">
      <c r="A19" s="498" t="s">
        <v>233</v>
      </c>
      <c r="B19" s="499"/>
      <c r="C19" s="499"/>
      <c r="D19" s="44"/>
      <c r="E19" s="44"/>
      <c r="F19" s="53"/>
      <c r="G19" s="47"/>
      <c r="H19" s="44"/>
      <c r="I19" s="39"/>
    </row>
    <row r="20" spans="1:11" s="31" customFormat="1" ht="22.5" customHeight="1">
      <c r="A20" s="439" t="s">
        <v>13</v>
      </c>
      <c r="B20" s="440"/>
      <c r="C20" s="440"/>
      <c r="D20" s="440"/>
      <c r="E20" s="440"/>
      <c r="F20" s="440"/>
      <c r="G20" s="440"/>
      <c r="H20" s="440"/>
      <c r="I20" s="441"/>
    </row>
    <row r="21" spans="1:11" s="31" customFormat="1" ht="22.5" customHeight="1">
      <c r="A21" s="401" t="s">
        <v>49</v>
      </c>
      <c r="B21" s="402"/>
      <c r="C21" s="402"/>
      <c r="D21" s="54"/>
      <c r="E21" s="299" t="str">
        <f>IF(DONNE!B21&lt;&gt;"","OUI","NON")</f>
        <v>NON</v>
      </c>
      <c r="F21" s="299"/>
      <c r="G21" s="44"/>
      <c r="H21" s="44"/>
      <c r="I21" s="39"/>
    </row>
    <row r="22" spans="1:11" s="31" customFormat="1" ht="22.5" customHeight="1">
      <c r="A22" s="401" t="s">
        <v>14</v>
      </c>
      <c r="B22" s="402"/>
      <c r="C22" s="402"/>
      <c r="E22" s="300">
        <f>DONNE!B21</f>
        <v>0</v>
      </c>
      <c r="F22" s="301"/>
      <c r="G22" s="44"/>
      <c r="H22" s="44"/>
      <c r="I22" s="39"/>
    </row>
    <row r="23" spans="1:11" s="31" customFormat="1" ht="22.5" customHeight="1">
      <c r="A23" s="437" t="s">
        <v>15</v>
      </c>
      <c r="B23" s="438"/>
      <c r="C23" s="438"/>
      <c r="E23" s="302" t="str">
        <f>IF(DONNE!B22&lt;&gt;"","OUI","NON")</f>
        <v>NON</v>
      </c>
      <c r="F23" s="301"/>
      <c r="G23" s="44"/>
      <c r="H23" s="44"/>
      <c r="I23" s="39"/>
    </row>
    <row r="24" spans="1:11" s="31" customFormat="1" ht="22.5" customHeight="1">
      <c r="A24" s="401" t="s">
        <v>16</v>
      </c>
      <c r="B24" s="402"/>
      <c r="C24" s="402"/>
      <c r="E24" s="302">
        <f>DONNE!B22</f>
        <v>0</v>
      </c>
      <c r="F24" s="301"/>
      <c r="G24" s="44"/>
      <c r="H24" s="44"/>
      <c r="I24" s="39"/>
    </row>
    <row r="25" spans="1:11" s="31" customFormat="1" ht="22.5" customHeight="1">
      <c r="A25" s="401" t="s">
        <v>17</v>
      </c>
      <c r="B25" s="402"/>
      <c r="C25" s="402"/>
      <c r="D25" s="54"/>
      <c r="E25" s="44"/>
      <c r="F25" s="44"/>
      <c r="G25" s="44"/>
      <c r="H25" s="44"/>
      <c r="I25" s="39"/>
    </row>
    <row r="26" spans="1:11" s="31" customFormat="1" ht="22.5" customHeight="1">
      <c r="A26" s="401" t="s">
        <v>14</v>
      </c>
      <c r="B26" s="402"/>
      <c r="C26" s="402"/>
      <c r="D26" s="54"/>
      <c r="E26" s="44"/>
      <c r="F26" s="44"/>
      <c r="G26" s="44"/>
      <c r="H26" s="44"/>
      <c r="I26" s="39"/>
    </row>
    <row r="27" spans="1:11" s="31" customFormat="1" ht="22.5" customHeight="1">
      <c r="A27" s="50"/>
      <c r="B27" s="44"/>
      <c r="C27" s="44"/>
      <c r="D27" s="44"/>
      <c r="E27" s="44"/>
      <c r="F27" s="44"/>
      <c r="G27" s="44"/>
      <c r="H27" s="44"/>
      <c r="I27" s="39"/>
    </row>
    <row r="28" spans="1:11" s="31" customFormat="1" ht="22.5" customHeight="1">
      <c r="A28" s="439" t="s">
        <v>18</v>
      </c>
      <c r="B28" s="440"/>
      <c r="C28" s="440"/>
      <c r="D28" s="440"/>
      <c r="E28" s="440"/>
      <c r="F28" s="440"/>
      <c r="G28" s="440"/>
      <c r="H28" s="440"/>
      <c r="I28" s="441"/>
    </row>
    <row r="29" spans="1:11" s="31" customFormat="1" ht="22.5" customHeight="1">
      <c r="A29" s="401"/>
      <c r="B29" s="402"/>
      <c r="C29" s="443"/>
      <c r="D29" s="444"/>
      <c r="E29" s="45"/>
      <c r="F29" s="244"/>
      <c r="G29" s="44"/>
      <c r="H29" s="44"/>
      <c r="I29" s="39"/>
    </row>
    <row r="30" spans="1:11" s="31" customFormat="1" ht="22.5" customHeight="1">
      <c r="A30" s="401"/>
      <c r="B30" s="402"/>
      <c r="C30" s="443"/>
      <c r="D30" s="444"/>
      <c r="E30" s="45"/>
      <c r="F30" s="44"/>
      <c r="G30" s="244" t="str">
        <f>+IF(AND(DONNE!$E$21="BOA",DONNE!$F$20&lt;=DONNE!$F$21),DONNE!B30,IF(DONNE!$E$20="AA",DONNE!B30,""))</f>
        <v/>
      </c>
      <c r="H30" s="44"/>
      <c r="I30" s="39"/>
    </row>
    <row r="31" spans="1:11" s="31" customFormat="1" ht="22.5" customHeight="1">
      <c r="A31" s="401"/>
      <c r="B31" s="402"/>
      <c r="C31" s="443"/>
      <c r="D31" s="444"/>
      <c r="E31" s="52"/>
      <c r="F31" s="44"/>
      <c r="G31" s="244" t="str">
        <f>+IF(AND(DONNE!$E$21="BOA",DONNE!$F$20&lt;=DONNE!$F$21),DONNE!B31,IF(DONNE!$E$20="AA",DONNE!B31,""))</f>
        <v/>
      </c>
      <c r="H31" s="44" t="s">
        <v>49</v>
      </c>
      <c r="I31" s="39"/>
    </row>
    <row r="32" spans="1:11" s="31" customFormat="1" ht="22.5" customHeight="1">
      <c r="A32" s="401" t="s">
        <v>19</v>
      </c>
      <c r="B32" s="402"/>
      <c r="C32" s="445" t="str">
        <f>IF(AND(DONNE!$E$21="BOA",DONNE!$F$20&lt;=DONNE!$F$21),DONNE!B27,IF(DONNE!$E$20="AA",DONNE!B27,""))</f>
        <v/>
      </c>
      <c r="D32" s="446"/>
      <c r="E32" s="45" t="s">
        <v>29</v>
      </c>
      <c r="F32" s="503" t="str">
        <f>+IF(AND(DONNE!$E$21="BOA",DONNE!$F$20&lt;=DONNE!$F$21),DONNE!B32,IF(DONNE!$E$20="AA",DONNE!B32,""))</f>
        <v/>
      </c>
      <c r="G32" s="503"/>
      <c r="H32" s="44"/>
      <c r="I32" s="39"/>
    </row>
    <row r="33" spans="1:9" s="31" customFormat="1" ht="22.5" customHeight="1" thickBot="1">
      <c r="A33" s="500" t="s">
        <v>20</v>
      </c>
      <c r="B33" s="501"/>
      <c r="C33" s="423" t="str">
        <f>IF(AND(DONNE!$E$21="BOA",DONNE!$F$20&lt;=DONNE!$F$21),DONNE!B28,IF(DONNE!$E$20="AA",DONNE!B28,""))</f>
        <v/>
      </c>
      <c r="D33" s="424"/>
      <c r="E33" s="55"/>
      <c r="F33" s="56"/>
      <c r="G33" s="56"/>
      <c r="H33" s="56"/>
      <c r="I33" s="57"/>
    </row>
    <row r="34" spans="1:9" ht="11.25" customHeight="1">
      <c r="I34" s="59"/>
    </row>
    <row r="35" spans="1:9" ht="33" customHeight="1">
      <c r="F35" s="436" t="s">
        <v>99</v>
      </c>
      <c r="G35" s="436"/>
      <c r="H35" s="436"/>
      <c r="I35" s="60"/>
    </row>
    <row r="36" spans="1:9">
      <c r="I36" s="60"/>
    </row>
    <row r="37" spans="1:9">
      <c r="I37" s="60"/>
    </row>
    <row r="38" spans="1:9">
      <c r="A38" s="61"/>
      <c r="B38" s="62"/>
      <c r="C38" s="62"/>
      <c r="D38" s="62"/>
      <c r="E38" s="62"/>
      <c r="F38" s="62"/>
      <c r="G38" s="62"/>
      <c r="H38" s="62"/>
      <c r="I38" s="63"/>
    </row>
    <row r="39" spans="1:9">
      <c r="A39" s="64"/>
      <c r="B39" s="60"/>
      <c r="C39" s="60"/>
      <c r="D39" s="60"/>
      <c r="E39" s="60"/>
      <c r="F39" s="60"/>
      <c r="G39" s="60"/>
      <c r="H39" s="60"/>
      <c r="I39" s="65"/>
    </row>
    <row r="40" spans="1:9" ht="15.75">
      <c r="A40" s="64"/>
      <c r="B40" s="60"/>
      <c r="C40" s="60"/>
      <c r="D40" s="60"/>
      <c r="E40" s="403" t="s">
        <v>49</v>
      </c>
      <c r="F40" s="403"/>
      <c r="G40" s="403"/>
      <c r="H40" s="403"/>
      <c r="I40" s="404"/>
    </row>
    <row r="41" spans="1:9" ht="15.75">
      <c r="A41" s="64"/>
      <c r="B41" s="60"/>
      <c r="C41" s="60"/>
      <c r="D41" s="60"/>
      <c r="E41" s="66"/>
      <c r="F41" s="66"/>
      <c r="G41" s="421" t="s">
        <v>69</v>
      </c>
      <c r="H41" s="421"/>
      <c r="I41" s="422"/>
    </row>
    <row r="42" spans="1:9">
      <c r="A42" s="64"/>
      <c r="B42" s="60"/>
      <c r="C42" s="60"/>
      <c r="D42" s="60"/>
      <c r="E42" s="60"/>
      <c r="F42" s="60"/>
      <c r="G42" s="60"/>
      <c r="H42" s="60"/>
      <c r="I42" s="65"/>
    </row>
    <row r="43" spans="1:9">
      <c r="A43" s="64"/>
      <c r="B43" s="60"/>
      <c r="C43" s="60"/>
      <c r="D43" s="60"/>
      <c r="E43" s="60"/>
      <c r="F43" s="60"/>
      <c r="G43" s="60"/>
      <c r="H43" s="60"/>
      <c r="I43" s="65"/>
    </row>
    <row r="44" spans="1:9" ht="19.5" customHeight="1">
      <c r="A44" s="45" t="s">
        <v>53</v>
      </c>
      <c r="B44" s="46">
        <f>DONNE!B38</f>
        <v>0</v>
      </c>
      <c r="C44" s="44"/>
      <c r="D44" s="44"/>
      <c r="E44" s="44"/>
      <c r="F44" s="44" t="s">
        <v>54</v>
      </c>
      <c r="G44" s="67" t="str">
        <f>DONNE!B8</f>
        <v>EH</v>
      </c>
      <c r="H44" s="44"/>
      <c r="I44" s="51"/>
    </row>
    <row r="45" spans="1:9" ht="19.5" customHeight="1">
      <c r="A45" s="45" t="s">
        <v>76</v>
      </c>
      <c r="B45" s="44"/>
      <c r="C45" s="68">
        <f>DONNE!B39</f>
        <v>0</v>
      </c>
      <c r="D45" s="68"/>
      <c r="E45" s="68"/>
      <c r="F45" s="44"/>
      <c r="G45" s="44"/>
      <c r="H45" s="44"/>
      <c r="I45" s="51"/>
    </row>
    <row r="46" spans="1:9" ht="19.5" customHeight="1">
      <c r="A46" s="45"/>
      <c r="B46" s="44"/>
      <c r="C46" s="44"/>
      <c r="D46" s="44"/>
      <c r="E46" s="44"/>
      <c r="F46" s="69" t="s">
        <v>55</v>
      </c>
      <c r="G46" s="44"/>
      <c r="H46" s="44"/>
      <c r="I46" s="51"/>
    </row>
    <row r="47" spans="1:9" ht="19.5" customHeight="1">
      <c r="A47" s="70" t="s">
        <v>56</v>
      </c>
      <c r="B47" s="71"/>
      <c r="C47" s="71"/>
      <c r="D47" s="71"/>
      <c r="E47" s="71"/>
      <c r="F47" s="71"/>
      <c r="G47" s="71"/>
      <c r="H47" s="71"/>
      <c r="I47" s="72"/>
    </row>
    <row r="48" spans="1:9" ht="19.5" customHeight="1">
      <c r="A48" s="73" t="s">
        <v>57</v>
      </c>
      <c r="B48" s="74"/>
      <c r="C48" s="246" t="str">
        <f>+IF(AND(DONNE!$E$21="BOA",DONNE!$F$20&lt;=DONNE!$F$21),DONNE!B5,IF(DONNE!$E$20="AA",DONNE!B5,""))</f>
        <v/>
      </c>
      <c r="D48" s="74"/>
      <c r="E48" s="74"/>
      <c r="F48" s="74"/>
      <c r="G48" s="74"/>
      <c r="H48" s="74"/>
      <c r="I48" s="248"/>
    </row>
    <row r="49" spans="1:11" ht="19.5" customHeight="1">
      <c r="A49" s="425" t="str">
        <f>IF(AND(DONNE!$E$21="BOA",DONNE!$F$20&lt;=DONNE!$F$21),CONCATENATE("Date de Naissance :","      ",TEXT(DONNE!B23,"jj mmmm aaaa"),"      ","Lieu de Naissance :","      ",DONNE!B24,"     ","Nationalité :    ",DONNE!B34),IF(AND(DONNE!E20="AA"),CONCATENATE("Date de Naissance :","      ",TEXT(DONNE!B23,"jj mmmm aaaa"),"      ","Lieu de Naissance :","      ",DONNE!B24,"     ","Nationalité :    ",DONNE!B34),""))</f>
        <v/>
      </c>
      <c r="B49" s="426"/>
      <c r="C49" s="426"/>
      <c r="D49" s="426"/>
      <c r="E49" s="426"/>
      <c r="F49" s="426"/>
      <c r="G49" s="426"/>
      <c r="H49" s="426"/>
      <c r="I49" s="427"/>
    </row>
    <row r="50" spans="1:11" ht="19.5" customHeight="1">
      <c r="A50" s="73" t="s">
        <v>82</v>
      </c>
      <c r="B50" s="74"/>
      <c r="C50" s="505" t="str">
        <f>IF(AND(DONNE!$E$21="BOA",DONNE!$F$20&lt;=DONNE!$F$21),DONNE!B25,IF(DONNE!$E$20="AA",DONNE!B25,""))</f>
        <v/>
      </c>
      <c r="D50" s="505"/>
      <c r="E50" s="74" t="s">
        <v>58</v>
      </c>
      <c r="F50" s="74"/>
      <c r="G50" s="74"/>
      <c r="H50" s="506">
        <f>DONNE!B27</f>
        <v>0</v>
      </c>
      <c r="I50" s="507"/>
    </row>
    <row r="51" spans="1:11" ht="19.5" customHeight="1">
      <c r="A51" s="73" t="s">
        <v>59</v>
      </c>
      <c r="B51" s="432" t="str">
        <f>+IF(AND(DONNE!$E$21="BOA",DONNE!$F$20&lt;=DONNE!$F$21),DONNE!B14,IF(DONNE!$E$20="AA",DONNE!B14,""))</f>
        <v/>
      </c>
      <c r="C51" s="432"/>
      <c r="D51" s="432"/>
      <c r="E51" s="432"/>
      <c r="F51" s="432"/>
      <c r="G51" s="432"/>
      <c r="H51" s="432"/>
      <c r="I51" s="433"/>
    </row>
    <row r="52" spans="1:11" ht="19.5" customHeight="1">
      <c r="A52" s="73" t="s">
        <v>146</v>
      </c>
      <c r="B52" s="461" t="str">
        <f>+IF(AND(DONNE!$E$21="BOA",DONNE!$F$20&lt;=DONNE!$F$21),DONNE!B17,IF(DONNE!$E$20="AA",DONNE!B17,""))</f>
        <v/>
      </c>
      <c r="C52" s="461"/>
      <c r="D52" s="461"/>
      <c r="E52" s="461"/>
      <c r="F52" s="75" t="s">
        <v>60</v>
      </c>
      <c r="G52" s="508" t="str">
        <f>+IF(AND(DONNE!$E$21="BOA",DONNE!$F$20&lt;=DONNE!$F$21),DONNE!B29,IF(DONNE!$E$20="AA",DONNE!B29,""))</f>
        <v/>
      </c>
      <c r="H52" s="508"/>
      <c r="I52" s="509"/>
    </row>
    <row r="53" spans="1:11" ht="19.5" customHeight="1">
      <c r="A53" s="73" t="s">
        <v>81</v>
      </c>
      <c r="B53" s="431" t="str">
        <f>+IF(AND(DONNE!$E$21="BOA",DONNE!$F$20&lt;=DONNE!$F$21),DONNE!B10,IF(DONNE!$E$20="AA",DONNE!B10,""))</f>
        <v/>
      </c>
      <c r="C53" s="431"/>
      <c r="D53" s="74" t="s">
        <v>80</v>
      </c>
      <c r="E53" s="303" t="str">
        <f>+IF(AND(DONNE!$E$21="BOA",DONNE!$F$20&lt;=DONNE!$F$21),DONNE!B11,IF(DONNE!$E$20="AA",DONNE!B11,""))</f>
        <v/>
      </c>
      <c r="F53" s="420" t="s">
        <v>79</v>
      </c>
      <c r="G53" s="420"/>
      <c r="H53" s="429" t="str">
        <f>+IF(AND(DONNE!$E$21="BOA",DONNE!$F$20&lt;=DONNE!$F$21),DONNE!B13,IF(DONNE!$E$20="AA",DONNE!B13,""))</f>
        <v/>
      </c>
      <c r="I53" s="430"/>
    </row>
    <row r="54" spans="1:11" ht="19.5" customHeight="1">
      <c r="A54" s="246" t="str">
        <f>+IF(AND(DONNE!$E$21="BOA",DONNE!$F$20&lt;=DONNE!$F$21),CONCATENATE("Autorité et lieu de délivrance  : ",DONNE!B12,"     Pays  :   ",  DONNE!B36,"   Ville : ","   ",DONNE!B37),IF(DONNE!E20="AA",CONCATENATE("Autorité et lieu de délivrance : ",DONNE!B12,"   Pays  :   ",DONNE!B36,"   Ville : "," ",DONNE!B37),""))</f>
        <v/>
      </c>
      <c r="B54" s="75"/>
      <c r="C54" s="75"/>
      <c r="D54" s="74"/>
      <c r="E54" s="249"/>
      <c r="F54" s="245"/>
      <c r="G54" s="245"/>
      <c r="H54" s="250"/>
      <c r="I54" s="304"/>
    </row>
    <row r="55" spans="1:11" ht="19.5" customHeight="1">
      <c r="A55" s="73" t="s">
        <v>77</v>
      </c>
      <c r="B55" s="428" t="str">
        <f>+IF(AND(DONNE!$E$21="BOA",DONNE!$F$20&lt;=DONNE!$F$21),DONNE!B18,IF(DONNE!$E$20="AA",DONNE!B18,""))</f>
        <v/>
      </c>
      <c r="C55" s="428"/>
      <c r="D55" s="428"/>
      <c r="E55" s="74" t="s">
        <v>78</v>
      </c>
      <c r="F55" s="428" t="str">
        <f>+IF(AND(DONNE!$E$21="BOA",DONNE!$F$20&lt;=DONNE!$F$21),DONNE!B19,IF(DONNE!$E$20="AA",DONNE!B19,""))</f>
        <v/>
      </c>
      <c r="G55" s="428"/>
      <c r="H55" s="74" t="s">
        <v>61</v>
      </c>
      <c r="I55" s="305"/>
    </row>
    <row r="56" spans="1:11" ht="19.5" customHeight="1">
      <c r="A56" s="47" t="s">
        <v>62</v>
      </c>
      <c r="B56" s="46"/>
      <c r="C56" s="46"/>
      <c r="D56" s="41">
        <f>DONNE!B20</f>
        <v>0</v>
      </c>
      <c r="E56" s="306"/>
      <c r="F56" s="46" t="s">
        <v>357</v>
      </c>
      <c r="G56" s="46"/>
      <c r="H56" s="434">
        <f>DONNE!B32</f>
        <v>0</v>
      </c>
      <c r="I56" s="435"/>
    </row>
    <row r="57" spans="1:11" ht="19.5" customHeight="1">
      <c r="A57" s="45"/>
      <c r="B57" s="44"/>
      <c r="C57" s="44"/>
      <c r="D57" s="44"/>
      <c r="E57" s="44"/>
      <c r="F57" s="44"/>
      <c r="G57" s="44"/>
      <c r="H57" s="44"/>
      <c r="I57" s="51"/>
    </row>
    <row r="58" spans="1:11" ht="19.5" customHeight="1">
      <c r="A58" s="70" t="s">
        <v>63</v>
      </c>
      <c r="B58" s="71"/>
      <c r="C58" s="71"/>
      <c r="D58" s="71"/>
      <c r="E58" s="71"/>
      <c r="F58" s="71"/>
      <c r="G58" s="71"/>
      <c r="H58" s="71"/>
      <c r="I58" s="72"/>
    </row>
    <row r="59" spans="1:11" ht="19.5" customHeight="1">
      <c r="A59" s="45"/>
      <c r="B59" s="44"/>
      <c r="C59" s="44"/>
      <c r="D59" s="44" t="s">
        <v>49</v>
      </c>
      <c r="E59" s="44"/>
      <c r="F59" s="44"/>
      <c r="G59" s="44"/>
      <c r="H59" s="44"/>
      <c r="I59" s="51"/>
    </row>
    <row r="60" spans="1:11" ht="19.5" customHeight="1">
      <c r="A60" s="45"/>
      <c r="B60" s="44"/>
      <c r="C60" s="44"/>
      <c r="D60" s="44"/>
      <c r="E60" s="44"/>
      <c r="F60" s="44"/>
      <c r="G60" s="44"/>
      <c r="H60" s="44"/>
      <c r="I60" s="51"/>
    </row>
    <row r="61" spans="1:11" ht="21" customHeight="1">
      <c r="A61" s="399"/>
      <c r="B61" s="400"/>
      <c r="C61" s="400"/>
      <c r="D61" s="417"/>
      <c r="E61" s="418"/>
      <c r="F61" s="419"/>
      <c r="G61" s="44"/>
      <c r="H61" s="44"/>
      <c r="I61" s="51"/>
      <c r="K61" s="348" t="s">
        <v>49</v>
      </c>
    </row>
    <row r="62" spans="1:11" ht="21" customHeight="1">
      <c r="A62" s="399"/>
      <c r="B62" s="400"/>
      <c r="C62" s="400"/>
      <c r="D62" s="417"/>
      <c r="E62" s="418"/>
      <c r="F62" s="419"/>
      <c r="G62" s="44"/>
      <c r="H62" s="44"/>
      <c r="I62" s="51"/>
    </row>
    <row r="63" spans="1:11" ht="19.5" customHeight="1">
      <c r="A63" s="451"/>
      <c r="B63" s="426"/>
      <c r="C63" s="426"/>
      <c r="D63" s="426"/>
      <c r="E63" s="426"/>
      <c r="F63" s="44"/>
      <c r="G63" s="44"/>
      <c r="H63" s="44"/>
      <c r="I63" s="51"/>
    </row>
    <row r="64" spans="1:11" ht="19.5" customHeight="1">
      <c r="A64" s="399"/>
      <c r="B64" s="400"/>
      <c r="C64" s="400"/>
      <c r="D64" s="400"/>
      <c r="E64" s="462"/>
      <c r="F64" s="463"/>
      <c r="G64" s="44"/>
      <c r="H64" s="44"/>
      <c r="I64" s="51"/>
    </row>
    <row r="65" spans="1:9" ht="19.5" customHeight="1">
      <c r="A65" s="399"/>
      <c r="B65" s="400"/>
      <c r="C65" s="400"/>
      <c r="D65" s="400"/>
      <c r="E65" s="400"/>
      <c r="F65" s="400"/>
      <c r="G65" s="400"/>
      <c r="H65" s="44"/>
      <c r="I65" s="51"/>
    </row>
    <row r="66" spans="1:9" ht="19.5" customHeight="1">
      <c r="A66" s="399"/>
      <c r="B66" s="400"/>
      <c r="C66" s="400"/>
      <c r="D66" s="400"/>
      <c r="E66" s="44"/>
      <c r="F66" s="44"/>
      <c r="G66" s="44"/>
      <c r="H66" s="44"/>
      <c r="I66" s="51"/>
    </row>
    <row r="67" spans="1:9" ht="19.5" customHeight="1">
      <c r="A67" s="45"/>
      <c r="B67" s="44"/>
      <c r="C67" s="44"/>
      <c r="D67" s="44"/>
      <c r="E67" s="44"/>
      <c r="F67" s="44"/>
      <c r="G67" s="44"/>
      <c r="H67" s="44"/>
      <c r="I67" s="51"/>
    </row>
    <row r="68" spans="1:9" ht="23.25" customHeight="1">
      <c r="A68" s="511"/>
      <c r="B68" s="512"/>
      <c r="C68" s="462"/>
      <c r="D68" s="463"/>
      <c r="E68" s="44"/>
      <c r="F68" s="44"/>
      <c r="G68" s="44"/>
      <c r="H68" s="44"/>
      <c r="I68" s="51"/>
    </row>
    <row r="69" spans="1:9" ht="23.25" customHeight="1">
      <c r="A69" s="511"/>
      <c r="B69" s="512"/>
      <c r="C69" s="462"/>
      <c r="D69" s="463"/>
      <c r="E69" s="44"/>
      <c r="F69" s="44"/>
      <c r="G69" s="44"/>
      <c r="H69" s="44"/>
      <c r="I69" s="51"/>
    </row>
    <row r="70" spans="1:9" ht="23.25" customHeight="1">
      <c r="A70" s="511"/>
      <c r="B70" s="512"/>
      <c r="C70" s="462"/>
      <c r="D70" s="463"/>
      <c r="E70" s="44"/>
      <c r="F70" s="44"/>
      <c r="G70" s="44"/>
      <c r="H70" s="44"/>
      <c r="I70" s="51"/>
    </row>
    <row r="71" spans="1:9" ht="19.5" customHeight="1">
      <c r="A71" s="469"/>
      <c r="B71" s="470"/>
      <c r="C71" s="470"/>
      <c r="D71" s="46"/>
      <c r="E71" s="46"/>
      <c r="F71" s="46"/>
      <c r="G71" s="46"/>
      <c r="H71" s="46"/>
      <c r="I71" s="53"/>
    </row>
    <row r="72" spans="1:9">
      <c r="A72" s="45"/>
      <c r="B72" s="44"/>
      <c r="C72" s="44"/>
      <c r="D72" s="44"/>
      <c r="E72" s="44"/>
      <c r="F72" s="44"/>
      <c r="G72" s="44"/>
      <c r="H72" s="44"/>
      <c r="I72" s="51"/>
    </row>
    <row r="73" spans="1:9">
      <c r="A73" s="70" t="s">
        <v>64</v>
      </c>
      <c r="B73" s="71"/>
      <c r="C73" s="71"/>
      <c r="D73" s="71"/>
      <c r="E73" s="71"/>
      <c r="F73" s="71"/>
      <c r="G73" s="71"/>
      <c r="H73" s="71"/>
      <c r="I73" s="72"/>
    </row>
    <row r="74" spans="1:9">
      <c r="A74" s="45"/>
      <c r="B74" s="44"/>
      <c r="C74" s="44"/>
      <c r="D74" s="44"/>
      <c r="E74" s="44"/>
      <c r="F74" s="44"/>
      <c r="G74" s="44"/>
      <c r="H74" s="44"/>
      <c r="I74" s="51"/>
    </row>
    <row r="75" spans="1:9">
      <c r="A75" s="45"/>
      <c r="B75" s="44"/>
      <c r="C75" s="44"/>
      <c r="D75" s="44"/>
      <c r="E75" s="44"/>
      <c r="F75" s="44"/>
      <c r="G75" s="44"/>
      <c r="H75" s="44"/>
      <c r="I75" s="51"/>
    </row>
    <row r="76" spans="1:9">
      <c r="A76" s="45" t="s">
        <v>83</v>
      </c>
      <c r="B76" s="44"/>
      <c r="C76" s="44"/>
      <c r="D76" s="44"/>
      <c r="E76" s="44"/>
      <c r="F76" s="44"/>
      <c r="G76" s="44"/>
      <c r="H76" s="44"/>
      <c r="I76" s="51"/>
    </row>
    <row r="77" spans="1:9">
      <c r="A77" s="47" t="s">
        <v>84</v>
      </c>
      <c r="B77" s="46"/>
      <c r="C77" s="46"/>
      <c r="D77" s="46"/>
      <c r="E77" s="46"/>
      <c r="F77" s="46"/>
      <c r="G77" s="46"/>
      <c r="H77" s="46"/>
      <c r="I77" s="53"/>
    </row>
    <row r="78" spans="1:9">
      <c r="A78" s="45"/>
      <c r="B78" s="44"/>
      <c r="C78" s="44"/>
      <c r="D78" s="44"/>
      <c r="E78" s="44"/>
      <c r="F78" s="44"/>
      <c r="G78" s="44"/>
      <c r="H78" s="44"/>
      <c r="I78" s="51"/>
    </row>
    <row r="79" spans="1:9" ht="34.5" customHeight="1">
      <c r="A79" s="407" t="s">
        <v>85</v>
      </c>
      <c r="B79" s="408"/>
      <c r="C79" s="408"/>
      <c r="D79" s="408"/>
      <c r="E79" s="44" t="s">
        <v>65</v>
      </c>
      <c r="F79" s="44"/>
      <c r="G79" s="44"/>
      <c r="H79" s="400" t="s">
        <v>66</v>
      </c>
      <c r="I79" s="460"/>
    </row>
    <row r="80" spans="1:9">
      <c r="A80" s="451" t="s">
        <v>49</v>
      </c>
      <c r="B80" s="402"/>
      <c r="C80" s="402"/>
      <c r="D80" s="44"/>
      <c r="E80" s="44"/>
      <c r="F80" s="44"/>
      <c r="G80" s="44"/>
      <c r="H80" s="44"/>
      <c r="I80" s="51"/>
    </row>
    <row r="81" spans="1:9">
      <c r="A81" s="76" t="s">
        <v>68</v>
      </c>
      <c r="B81" s="450">
        <f ca="1">+TODAY()</f>
        <v>40796</v>
      </c>
      <c r="C81" s="450"/>
      <c r="D81" s="44"/>
      <c r="E81" s="44"/>
      <c r="F81" s="44"/>
      <c r="G81" s="44"/>
      <c r="H81" s="44"/>
      <c r="I81" s="51"/>
    </row>
    <row r="82" spans="1:9">
      <c r="A82" s="64"/>
      <c r="B82" s="60"/>
      <c r="C82" s="60"/>
      <c r="D82" s="60"/>
      <c r="E82" s="60"/>
      <c r="F82" s="60"/>
      <c r="G82" s="60"/>
      <c r="H82" s="60"/>
      <c r="I82" s="65"/>
    </row>
    <row r="83" spans="1:9">
      <c r="A83" s="77"/>
      <c r="B83" s="78"/>
      <c r="C83" s="78"/>
      <c r="D83" s="78"/>
      <c r="E83" s="78"/>
      <c r="F83" s="78"/>
      <c r="G83" s="78"/>
      <c r="H83" s="78"/>
      <c r="I83" s="79"/>
    </row>
    <row r="86" spans="1:9">
      <c r="C86" s="80"/>
      <c r="D86" s="80"/>
      <c r="E86" s="80"/>
      <c r="F86" s="80"/>
      <c r="G86" s="80"/>
      <c r="H86" s="80"/>
      <c r="I86" s="80"/>
    </row>
    <row r="91" spans="1:9" ht="18">
      <c r="B91" s="81" t="s">
        <v>358</v>
      </c>
    </row>
    <row r="97" spans="1:8" ht="15">
      <c r="A97" s="82"/>
      <c r="B97" s="82"/>
      <c r="C97" s="82"/>
      <c r="D97" s="82"/>
      <c r="E97" s="412" t="s">
        <v>49</v>
      </c>
      <c r="F97" s="412"/>
      <c r="G97" s="413">
        <f ca="1">TODAY()</f>
        <v>40796</v>
      </c>
      <c r="H97" s="413"/>
    </row>
    <row r="98" spans="1:8" ht="15">
      <c r="A98" s="82"/>
      <c r="B98" s="82"/>
      <c r="C98" s="82"/>
      <c r="D98" s="82"/>
      <c r="E98" s="83"/>
      <c r="F98" s="83"/>
      <c r="G98" s="84"/>
      <c r="H98" s="84"/>
    </row>
    <row r="99" spans="1:8" ht="15">
      <c r="A99" s="82"/>
      <c r="B99" s="82"/>
      <c r="C99" s="82"/>
      <c r="D99" s="82"/>
      <c r="E99" s="83"/>
      <c r="F99" s="83"/>
      <c r="G99" s="84"/>
      <c r="H99" s="84"/>
    </row>
    <row r="100" spans="1:8" ht="15">
      <c r="A100" s="82"/>
      <c r="B100" s="82"/>
      <c r="C100" s="82"/>
      <c r="D100" s="82"/>
      <c r="E100" s="82"/>
      <c r="F100" s="82"/>
      <c r="G100" s="82"/>
      <c r="H100" s="82"/>
    </row>
    <row r="101" spans="1:8" ht="15">
      <c r="A101" s="82"/>
      <c r="B101" s="82"/>
      <c r="C101" s="82"/>
      <c r="D101" s="82"/>
      <c r="E101" s="85"/>
      <c r="F101" s="85"/>
      <c r="G101" s="85"/>
      <c r="H101" s="82"/>
    </row>
    <row r="102" spans="1:8" ht="15">
      <c r="A102" s="82"/>
      <c r="B102" s="82"/>
      <c r="C102" s="82"/>
      <c r="D102" s="82"/>
      <c r="E102" s="85"/>
      <c r="F102" s="85"/>
      <c r="G102" s="85"/>
      <c r="H102" s="82"/>
    </row>
    <row r="103" spans="1:8" ht="15">
      <c r="A103" s="82"/>
      <c r="B103" s="82"/>
      <c r="C103" s="82"/>
      <c r="D103" s="82"/>
      <c r="E103" s="85"/>
      <c r="F103" s="85"/>
      <c r="G103" s="85"/>
      <c r="H103" s="82"/>
    </row>
    <row r="104" spans="1:8" ht="15">
      <c r="A104" s="82"/>
      <c r="B104" s="82"/>
      <c r="C104" s="82"/>
      <c r="D104" s="82"/>
      <c r="E104" s="82"/>
      <c r="F104" s="82"/>
      <c r="G104" s="82"/>
      <c r="H104" s="82"/>
    </row>
    <row r="105" spans="1:8" ht="15">
      <c r="A105" s="82"/>
      <c r="B105" s="82"/>
      <c r="C105" s="82"/>
      <c r="D105" s="82"/>
      <c r="E105" s="82"/>
      <c r="F105" s="82"/>
      <c r="G105" s="82"/>
      <c r="H105" s="82"/>
    </row>
    <row r="106" spans="1:8" ht="15">
      <c r="A106" s="82"/>
      <c r="B106" s="82"/>
      <c r="C106" s="82"/>
      <c r="D106" s="82"/>
      <c r="E106" s="82"/>
      <c r="F106" s="82"/>
      <c r="G106" s="82"/>
      <c r="H106" s="82"/>
    </row>
    <row r="107" spans="1:8" s="87" customFormat="1" ht="15">
      <c r="A107" s="86" t="s">
        <v>101</v>
      </c>
      <c r="B107" s="85"/>
      <c r="C107" s="85"/>
      <c r="D107" s="85"/>
      <c r="E107" s="85"/>
      <c r="F107" s="85"/>
      <c r="G107" s="85"/>
      <c r="H107" s="85"/>
    </row>
    <row r="108" spans="1:8" s="87" customFormat="1" ht="15">
      <c r="A108" s="86"/>
      <c r="B108" s="85"/>
      <c r="C108" s="85"/>
      <c r="D108" s="85"/>
      <c r="E108" s="85"/>
      <c r="F108" s="85"/>
      <c r="G108" s="85"/>
      <c r="H108" s="85"/>
    </row>
    <row r="109" spans="1:8" s="90" customFormat="1" ht="21" customHeight="1">
      <c r="A109" s="88" t="s">
        <v>359</v>
      </c>
      <c r="B109" s="89"/>
      <c r="C109" s="89"/>
      <c r="D109" s="89"/>
      <c r="E109" s="89"/>
      <c r="F109" s="89"/>
      <c r="G109" s="89"/>
      <c r="H109" s="89"/>
    </row>
    <row r="110" spans="1:8" s="87" customFormat="1" ht="18" customHeight="1">
      <c r="A110" s="86"/>
      <c r="B110" s="510" t="str">
        <f>+IF(AND(DONNE!$E$21="BOA",DONNE!$F$20&lt;=DONNE!$F$21),DONNE!B5,IF(DONNE!$E$20="AA",DONNE!B5,""))</f>
        <v/>
      </c>
      <c r="C110" s="510"/>
      <c r="D110" s="510"/>
      <c r="E110" s="510"/>
      <c r="F110" s="85"/>
      <c r="G110" s="85"/>
      <c r="H110" s="85"/>
    </row>
    <row r="111" spans="1:8" s="87" customFormat="1" ht="18" customHeight="1">
      <c r="A111" s="86" t="s">
        <v>102</v>
      </c>
      <c r="B111" s="510" t="str">
        <f>+IF(AND(DONNE!$E$21="BOA",DONNE!$F$20&lt;=DONNE!$F$21),DONNE!B14,IF(DONNE!$E$20="AA",DONNE!B14,""))</f>
        <v/>
      </c>
      <c r="C111" s="510"/>
      <c r="D111" s="510"/>
      <c r="E111" s="510"/>
      <c r="F111" s="85"/>
      <c r="G111" s="85"/>
      <c r="H111" s="85"/>
    </row>
    <row r="112" spans="1:8" s="87" customFormat="1" ht="18" customHeight="1">
      <c r="A112" s="86"/>
      <c r="B112" s="85"/>
      <c r="C112" s="85"/>
      <c r="D112" s="85"/>
      <c r="E112" s="85"/>
      <c r="F112" s="85"/>
      <c r="G112" s="85"/>
      <c r="H112" s="85"/>
    </row>
    <row r="113" spans="1:8" s="87" customFormat="1" ht="18" customHeight="1">
      <c r="A113" s="86"/>
      <c r="B113" s="85"/>
      <c r="C113" s="85"/>
      <c r="D113" s="85"/>
      <c r="E113" s="85"/>
      <c r="F113" s="85"/>
      <c r="G113" s="85"/>
      <c r="H113" s="85"/>
    </row>
    <row r="114" spans="1:8" s="87" customFormat="1" ht="18" customHeight="1">
      <c r="A114" s="86"/>
      <c r="B114" s="85"/>
      <c r="C114" s="85"/>
      <c r="D114" s="85"/>
      <c r="E114" s="85"/>
      <c r="F114" s="85"/>
      <c r="G114" s="85"/>
      <c r="H114" s="85"/>
    </row>
    <row r="115" spans="1:8" s="87" customFormat="1" ht="18" customHeight="1">
      <c r="A115" s="86" t="s">
        <v>103</v>
      </c>
      <c r="B115" s="85"/>
      <c r="C115" s="85"/>
      <c r="D115" s="85"/>
      <c r="E115" s="85"/>
      <c r="F115" s="85"/>
      <c r="G115" s="85"/>
      <c r="H115" s="85"/>
    </row>
    <row r="116" spans="1:8" s="87" customFormat="1" ht="18" customHeight="1">
      <c r="A116" s="86"/>
      <c r="B116" s="85"/>
      <c r="C116" s="85"/>
      <c r="D116" s="85"/>
      <c r="E116" s="85"/>
      <c r="F116" s="85"/>
      <c r="G116" s="85"/>
      <c r="H116" s="85"/>
    </row>
    <row r="117" spans="1:8" s="87" customFormat="1" ht="18" customHeight="1">
      <c r="A117" s="86" t="s">
        <v>104</v>
      </c>
      <c r="B117" s="85"/>
      <c r="C117" s="85"/>
      <c r="D117" s="85"/>
      <c r="E117" s="85"/>
      <c r="F117" s="85"/>
      <c r="G117" s="85"/>
      <c r="H117" s="85"/>
    </row>
    <row r="118" spans="1:8" s="87" customFormat="1" ht="18" customHeight="1">
      <c r="A118" s="86" t="s">
        <v>86</v>
      </c>
      <c r="B118" s="85"/>
      <c r="C118" s="85"/>
      <c r="D118" s="85"/>
      <c r="E118" s="85"/>
      <c r="F118" s="85"/>
      <c r="G118" s="85"/>
      <c r="H118" s="85"/>
    </row>
    <row r="119" spans="1:8" s="87" customFormat="1" ht="15">
      <c r="A119" s="85"/>
      <c r="B119" s="85"/>
      <c r="C119" s="85"/>
      <c r="D119" s="85"/>
      <c r="E119" s="85"/>
      <c r="F119" s="85"/>
      <c r="G119" s="85"/>
      <c r="H119" s="85"/>
    </row>
    <row r="120" spans="1:8" s="87" customFormat="1" ht="15">
      <c r="A120" s="85"/>
      <c r="B120" s="85"/>
      <c r="C120" s="85"/>
      <c r="D120" s="85"/>
      <c r="E120" s="85"/>
      <c r="F120" s="85"/>
      <c r="G120" s="85"/>
      <c r="H120" s="85"/>
    </row>
    <row r="121" spans="1:8" s="87" customFormat="1" ht="16.5">
      <c r="A121" s="85"/>
      <c r="B121" s="85"/>
      <c r="C121" s="85"/>
      <c r="D121" s="85"/>
      <c r="E121" s="85"/>
      <c r="F121" s="91" t="s">
        <v>360</v>
      </c>
      <c r="G121" s="85"/>
      <c r="H121" s="85"/>
    </row>
    <row r="122" spans="1:8" s="87" customFormat="1" ht="15">
      <c r="A122" s="85"/>
      <c r="B122" s="85"/>
      <c r="C122" s="85"/>
      <c r="D122" s="85"/>
      <c r="E122" s="85"/>
      <c r="F122" s="85"/>
      <c r="G122" s="85"/>
      <c r="H122" s="85"/>
    </row>
    <row r="123" spans="1:8" s="87" customFormat="1" ht="15">
      <c r="A123" s="85"/>
      <c r="B123" s="85"/>
      <c r="C123" s="85"/>
      <c r="D123" s="85"/>
      <c r="E123" s="85"/>
      <c r="F123" s="85"/>
      <c r="G123" s="85"/>
      <c r="H123" s="85"/>
    </row>
    <row r="124" spans="1:8" s="87" customFormat="1" ht="15">
      <c r="A124" s="85"/>
      <c r="B124" s="85"/>
      <c r="C124" s="85"/>
      <c r="D124" s="85"/>
      <c r="E124" s="85"/>
      <c r="F124" s="85"/>
      <c r="G124" s="85"/>
      <c r="H124" s="85"/>
    </row>
    <row r="125" spans="1:8" ht="15">
      <c r="A125" s="82"/>
      <c r="B125" s="82"/>
      <c r="C125" s="82"/>
      <c r="D125" s="82"/>
      <c r="E125" s="82"/>
      <c r="F125" s="82"/>
      <c r="G125" s="82"/>
      <c r="H125" s="82"/>
    </row>
    <row r="126" spans="1:8" ht="15">
      <c r="A126" s="82"/>
      <c r="B126" s="82"/>
      <c r="C126" s="82"/>
      <c r="D126" s="82"/>
      <c r="E126" s="82"/>
      <c r="F126" s="82"/>
      <c r="G126" s="82"/>
      <c r="H126" s="82"/>
    </row>
    <row r="127" spans="1:8" ht="15">
      <c r="A127" s="82"/>
      <c r="B127" s="82"/>
      <c r="C127" s="82"/>
      <c r="D127" s="82"/>
      <c r="E127" s="82"/>
      <c r="F127" s="82"/>
      <c r="G127" s="82"/>
      <c r="H127" s="82"/>
    </row>
    <row r="128" spans="1:8" ht="15">
      <c r="A128" s="82"/>
      <c r="B128" s="82"/>
      <c r="C128" s="82"/>
      <c r="D128" s="82"/>
      <c r="E128" s="82"/>
      <c r="F128" s="82"/>
      <c r="G128" s="82"/>
      <c r="H128" s="82"/>
    </row>
    <row r="129" spans="1:8" ht="15">
      <c r="A129" s="82"/>
      <c r="B129" s="82"/>
      <c r="C129" s="82"/>
      <c r="D129" s="82"/>
      <c r="E129" s="82"/>
      <c r="F129" s="82"/>
      <c r="G129" s="82"/>
      <c r="H129" s="82"/>
    </row>
    <row r="130" spans="1:8" ht="15">
      <c r="A130" s="82"/>
      <c r="B130" s="82"/>
      <c r="C130" s="82"/>
      <c r="D130" s="82"/>
      <c r="E130" s="82"/>
      <c r="F130" s="82"/>
      <c r="G130" s="82"/>
      <c r="H130" s="82"/>
    </row>
    <row r="158" spans="1:9" ht="24" customHeight="1">
      <c r="A158" s="92"/>
      <c r="B158" s="92"/>
      <c r="C158" s="92"/>
      <c r="D158" s="92"/>
      <c r="E158" s="92"/>
      <c r="F158" s="409"/>
      <c r="G158" s="409"/>
      <c r="H158" s="409"/>
      <c r="I158" s="409"/>
    </row>
    <row r="159" spans="1:9" ht="24" customHeight="1">
      <c r="A159" s="92"/>
      <c r="B159" s="92"/>
      <c r="C159" s="92"/>
      <c r="D159" s="92"/>
      <c r="E159" s="92"/>
      <c r="F159" s="93"/>
      <c r="G159" s="94"/>
      <c r="H159" s="94"/>
      <c r="I159" s="94"/>
    </row>
    <row r="160" spans="1:9" ht="18" customHeight="1">
      <c r="A160" s="92"/>
      <c r="B160" s="92"/>
      <c r="C160" s="92"/>
      <c r="D160" s="92"/>
      <c r="E160" s="92"/>
      <c r="F160" s="95"/>
      <c r="G160" s="92"/>
      <c r="H160" s="92"/>
      <c r="I160" s="92"/>
    </row>
    <row r="161" spans="1:11" ht="20.25" customHeight="1">
      <c r="A161" s="92"/>
      <c r="B161" s="92"/>
      <c r="C161" s="92"/>
      <c r="D161" s="92"/>
      <c r="E161" s="92"/>
      <c r="F161" s="502" t="str">
        <f>+IF(AND(DONNE!$E$21="BOA",DONNE!$F$20&lt;=DONNE!$F$21),DONNE!B5,IF(DONNE!$E$20="AA",DONNE!B5,""))</f>
        <v/>
      </c>
      <c r="G161" s="502"/>
      <c r="H161" s="502"/>
      <c r="I161" s="502"/>
    </row>
    <row r="162" spans="1:11" ht="27.75" customHeight="1">
      <c r="A162" s="96"/>
      <c r="B162" s="96"/>
      <c r="C162" s="96"/>
      <c r="D162" s="96"/>
      <c r="E162" s="92"/>
      <c r="F162" s="96"/>
      <c r="G162" s="96"/>
      <c r="H162" s="96"/>
      <c r="I162" s="96"/>
    </row>
    <row r="163" spans="1:11" ht="11.25" customHeight="1">
      <c r="A163" s="92"/>
      <c r="B163" s="92"/>
      <c r="C163" s="92"/>
      <c r="D163" s="92"/>
      <c r="E163" s="92"/>
      <c r="F163" s="92"/>
      <c r="G163" s="92"/>
      <c r="H163" s="92"/>
      <c r="I163" s="92"/>
    </row>
    <row r="164" spans="1:11" ht="19.5" customHeight="1">
      <c r="A164" s="97" t="s">
        <v>87</v>
      </c>
      <c r="B164" s="92"/>
      <c r="C164" s="92"/>
      <c r="D164" s="92"/>
      <c r="E164" s="92"/>
      <c r="F164" s="92"/>
      <c r="G164" s="92"/>
      <c r="H164" s="92"/>
      <c r="I164" s="92"/>
    </row>
    <row r="165" spans="1:11" ht="18" customHeight="1">
      <c r="A165" s="92"/>
      <c r="B165" s="98" t="s">
        <v>88</v>
      </c>
      <c r="C165" s="92"/>
      <c r="D165" s="414" t="str">
        <f>+IF(AND(DONNE!$E$21="BOA",DONNE!$F$20&lt;=DONNE!$F$21),DONNE!B42,IF(DONNE!$E$20="AA",DONNE!B42,""))</f>
        <v/>
      </c>
      <c r="E165" s="415"/>
      <c r="F165" s="416"/>
      <c r="G165" s="99" t="s">
        <v>89</v>
      </c>
      <c r="H165" s="100" t="s">
        <v>91</v>
      </c>
      <c r="I165" s="98" t="s">
        <v>90</v>
      </c>
    </row>
    <row r="166" spans="1:11" ht="18" customHeight="1">
      <c r="A166" s="92"/>
      <c r="B166" s="92"/>
      <c r="C166" s="92"/>
      <c r="D166" s="92"/>
      <c r="E166" s="92"/>
      <c r="F166" s="92"/>
      <c r="G166" s="92"/>
      <c r="H166" s="92"/>
      <c r="I166" s="92"/>
      <c r="K166" s="348" t="s">
        <v>49</v>
      </c>
    </row>
    <row r="167" spans="1:11" ht="18" customHeight="1">
      <c r="A167" s="101"/>
      <c r="B167" s="92"/>
      <c r="C167" s="92"/>
      <c r="D167" s="102"/>
      <c r="E167" s="92"/>
      <c r="F167" s="103"/>
      <c r="G167" s="92"/>
      <c r="H167" s="92"/>
      <c r="I167" s="92"/>
    </row>
    <row r="168" spans="1:11" ht="18.75" customHeight="1">
      <c r="A168" s="92"/>
      <c r="B168" s="92"/>
      <c r="C168" s="92"/>
      <c r="D168" s="92"/>
      <c r="E168" s="92"/>
      <c r="F168" s="92"/>
      <c r="G168" s="92"/>
      <c r="H168" s="92"/>
      <c r="I168" s="92"/>
    </row>
    <row r="169" spans="1:11" ht="20.25" customHeight="1">
      <c r="A169" s="411" t="s">
        <v>100</v>
      </c>
      <c r="B169" s="411"/>
      <c r="C169" s="411"/>
      <c r="D169" s="411"/>
      <c r="E169" s="411"/>
      <c r="F169" s="411"/>
      <c r="G169" s="411"/>
      <c r="H169" s="411"/>
      <c r="I169" s="411"/>
    </row>
    <row r="170" spans="1:11" ht="15">
      <c r="A170" s="410" t="s">
        <v>234</v>
      </c>
      <c r="B170" s="410"/>
      <c r="C170" s="410"/>
      <c r="D170" s="410"/>
      <c r="E170" s="410"/>
      <c r="F170" s="410"/>
      <c r="G170" s="410"/>
      <c r="H170" s="410"/>
      <c r="I170" s="410"/>
    </row>
    <row r="171" spans="1:11" ht="15">
      <c r="A171" s="92"/>
      <c r="B171" s="92"/>
      <c r="C171" s="92"/>
      <c r="D171" s="92"/>
      <c r="E171" s="92"/>
      <c r="F171" s="92"/>
      <c r="G171" s="92"/>
      <c r="H171" s="92"/>
      <c r="I171" s="92"/>
    </row>
    <row r="172" spans="1:11" ht="15.75" customHeight="1">
      <c r="A172" s="92"/>
      <c r="B172" s="102" t="s">
        <v>92</v>
      </c>
      <c r="C172" s="102"/>
      <c r="D172" s="467" t="str">
        <f>+IF(AND(DONNE!$E$21="BOA",DONNE!$F$20&lt;=DONNE!$F$21),DONNE!B5,IF(DONNE!$E$20="AA",DONNE!B5,""))</f>
        <v/>
      </c>
      <c r="E172" s="467"/>
      <c r="F172" s="467"/>
      <c r="G172" s="467"/>
      <c r="H172" s="467"/>
      <c r="I172" s="92"/>
    </row>
    <row r="173" spans="1:11" ht="15.75">
      <c r="A173" s="92"/>
      <c r="B173" s="105" t="s">
        <v>93</v>
      </c>
      <c r="C173" s="105"/>
      <c r="D173" s="247" t="str">
        <f>+IF(AND(DONNE!$E$21="BOA",DONNE!$F$20&lt;=DONNE!$F$21),DONNE!B14,IF(DONNE!$E$20="AA",DONNE!B14,""))</f>
        <v/>
      </c>
      <c r="E173" s="114"/>
      <c r="F173" s="114"/>
      <c r="G173" s="114"/>
      <c r="H173" s="114"/>
      <c r="I173" s="92"/>
    </row>
    <row r="174" spans="1:11" ht="15">
      <c r="A174" s="92"/>
      <c r="B174" s="92" t="s">
        <v>49</v>
      </c>
      <c r="C174" s="106"/>
      <c r="D174" s="107"/>
      <c r="E174" s="107"/>
      <c r="F174" s="107"/>
      <c r="G174" s="107"/>
      <c r="H174" s="107"/>
      <c r="I174" s="92"/>
    </row>
    <row r="175" spans="1:11" ht="15">
      <c r="A175" s="92"/>
      <c r="B175" s="92"/>
      <c r="C175" s="108"/>
      <c r="D175" s="108"/>
      <c r="E175" s="92"/>
      <c r="F175" s="92"/>
      <c r="G175" s="92"/>
      <c r="H175" s="92"/>
      <c r="I175" s="92"/>
    </row>
    <row r="176" spans="1:11" ht="15.75">
      <c r="A176" s="109" t="s">
        <v>94</v>
      </c>
      <c r="B176" s="92"/>
      <c r="C176" s="92"/>
      <c r="D176" s="92"/>
      <c r="E176" s="92"/>
      <c r="F176" s="92"/>
      <c r="G176" s="92"/>
      <c r="H176" s="92"/>
      <c r="I176" s="92"/>
    </row>
    <row r="177" spans="1:9" ht="15">
      <c r="A177" s="92"/>
      <c r="B177" s="92"/>
      <c r="C177" s="92"/>
      <c r="D177" s="92"/>
      <c r="E177" s="92"/>
      <c r="F177" s="92"/>
      <c r="G177" s="92"/>
      <c r="H177" s="92"/>
      <c r="I177" s="92"/>
    </row>
    <row r="178" spans="1:9" ht="15">
      <c r="A178" s="92"/>
      <c r="B178" s="92"/>
      <c r="C178" s="92"/>
      <c r="D178" s="92"/>
      <c r="E178" s="92"/>
      <c r="F178" s="92"/>
      <c r="G178" s="92"/>
      <c r="H178" s="92"/>
      <c r="I178" s="92"/>
    </row>
    <row r="179" spans="1:9" ht="15">
      <c r="A179" s="92"/>
      <c r="B179" s="92"/>
      <c r="C179" s="92"/>
      <c r="D179" s="92"/>
      <c r="E179" s="92"/>
      <c r="F179" s="92"/>
      <c r="G179" s="92"/>
      <c r="H179" s="92"/>
      <c r="I179" s="92"/>
    </row>
    <row r="180" spans="1:9" ht="15">
      <c r="A180" s="92"/>
      <c r="B180" s="92" t="s">
        <v>49</v>
      </c>
      <c r="C180" s="92"/>
      <c r="D180" s="92"/>
      <c r="E180" s="92"/>
      <c r="F180" s="92"/>
      <c r="G180" s="92"/>
      <c r="H180" s="92"/>
      <c r="I180" s="92"/>
    </row>
    <row r="181" spans="1:9" ht="15">
      <c r="A181" s="92"/>
      <c r="B181" s="92"/>
      <c r="C181" s="92"/>
      <c r="D181" s="92"/>
      <c r="E181" s="92"/>
      <c r="F181" s="92"/>
      <c r="G181" s="92"/>
      <c r="H181" s="92"/>
      <c r="I181" s="92"/>
    </row>
    <row r="182" spans="1:9" ht="15.75">
      <c r="A182" s="109" t="s">
        <v>67</v>
      </c>
      <c r="B182" s="92" t="s">
        <v>49</v>
      </c>
      <c r="C182" s="92"/>
      <c r="D182" s="405">
        <f ca="1">+TODAY()</f>
        <v>40796</v>
      </c>
      <c r="E182" s="405"/>
      <c r="F182" s="406" t="s">
        <v>95</v>
      </c>
      <c r="G182" s="406"/>
      <c r="H182" s="406"/>
      <c r="I182" s="110"/>
    </row>
    <row r="183" spans="1:9" ht="15">
      <c r="A183" s="92"/>
      <c r="B183" s="92"/>
      <c r="C183" s="92"/>
      <c r="D183" s="92"/>
      <c r="E183" s="92"/>
      <c r="F183" s="92"/>
      <c r="G183" s="92"/>
      <c r="H183" s="92"/>
      <c r="I183" s="92"/>
    </row>
    <row r="184" spans="1:9" ht="15">
      <c r="A184" s="92"/>
      <c r="B184" s="92"/>
      <c r="C184" s="92"/>
      <c r="D184" s="92"/>
      <c r="E184" s="92"/>
      <c r="F184" s="92"/>
      <c r="G184" s="92"/>
      <c r="H184" s="92"/>
      <c r="I184" s="92"/>
    </row>
    <row r="185" spans="1:9" ht="15">
      <c r="A185" s="92"/>
      <c r="B185" s="92"/>
      <c r="C185" s="92"/>
      <c r="D185" s="92"/>
      <c r="E185" s="92"/>
      <c r="F185" s="92"/>
      <c r="G185" s="92"/>
      <c r="H185" s="92"/>
      <c r="I185" s="92"/>
    </row>
    <row r="186" spans="1:9" ht="15">
      <c r="A186" s="92"/>
      <c r="B186" s="92"/>
      <c r="C186" s="92"/>
      <c r="D186" s="92"/>
      <c r="E186" s="92"/>
      <c r="F186" s="92"/>
      <c r="G186" s="92"/>
      <c r="H186" s="92"/>
      <c r="I186" s="92"/>
    </row>
    <row r="187" spans="1:9" ht="15">
      <c r="A187" s="92"/>
      <c r="B187" s="92"/>
      <c r="C187" s="92"/>
      <c r="D187" s="92"/>
      <c r="E187" s="92"/>
      <c r="F187" s="92"/>
      <c r="G187" s="92"/>
      <c r="H187" s="92"/>
      <c r="I187" s="92"/>
    </row>
    <row r="188" spans="1:9" ht="15">
      <c r="A188" s="111"/>
      <c r="B188" s="111"/>
      <c r="C188" s="111"/>
      <c r="D188" s="111"/>
      <c r="E188" s="111"/>
      <c r="F188" s="111"/>
      <c r="G188" s="111"/>
      <c r="H188" s="111"/>
      <c r="I188" s="112" t="s">
        <v>96</v>
      </c>
    </row>
    <row r="189" spans="1:9" ht="15">
      <c r="A189" s="92"/>
      <c r="B189" s="92"/>
      <c r="C189" s="92"/>
      <c r="D189" s="92"/>
      <c r="E189" s="92"/>
      <c r="F189" s="92"/>
      <c r="G189" s="92"/>
      <c r="H189" s="92"/>
      <c r="I189" s="92"/>
    </row>
    <row r="203" spans="1:9" ht="15">
      <c r="A203" s="92"/>
      <c r="B203" s="92"/>
      <c r="C203" s="92"/>
      <c r="D203" s="92"/>
      <c r="E203" s="92"/>
      <c r="F203" s="92"/>
      <c r="G203" s="92"/>
      <c r="H203" s="92"/>
      <c r="I203" s="92"/>
    </row>
    <row r="204" spans="1:9" ht="15">
      <c r="A204" s="92"/>
      <c r="B204" s="92"/>
      <c r="C204" s="92"/>
      <c r="D204" s="92"/>
      <c r="E204" s="92"/>
      <c r="F204" s="92"/>
      <c r="G204" s="92"/>
      <c r="H204" s="92"/>
      <c r="I204" s="92"/>
    </row>
    <row r="205" spans="1:9" ht="15">
      <c r="A205" s="92"/>
      <c r="B205" s="92"/>
      <c r="C205" s="92"/>
      <c r="D205" s="92"/>
      <c r="E205" s="92"/>
      <c r="F205" s="92"/>
      <c r="G205" s="92"/>
      <c r="H205" s="92"/>
      <c r="I205" s="92"/>
    </row>
    <row r="206" spans="1:9">
      <c r="A206" s="113"/>
      <c r="B206" s="113"/>
      <c r="C206" s="113"/>
      <c r="D206" s="113"/>
      <c r="E206" s="113"/>
      <c r="F206" s="113"/>
      <c r="G206" s="113"/>
      <c r="H206" s="113"/>
      <c r="I206" s="113"/>
    </row>
    <row r="207" spans="1:9">
      <c r="A207" s="113"/>
      <c r="B207" s="113"/>
      <c r="C207" s="113"/>
      <c r="D207" s="113"/>
      <c r="E207" s="113"/>
      <c r="F207" s="113"/>
      <c r="G207" s="113"/>
      <c r="H207" s="113"/>
      <c r="I207" s="113"/>
    </row>
    <row r="208" spans="1:9">
      <c r="A208" s="113"/>
      <c r="B208" s="113"/>
      <c r="C208" s="113"/>
      <c r="D208" s="113"/>
      <c r="E208" s="113"/>
      <c r="F208" s="113"/>
      <c r="G208" s="113"/>
      <c r="H208" s="113"/>
      <c r="I208" s="113"/>
    </row>
    <row r="209" spans="1:9">
      <c r="A209" s="113"/>
      <c r="B209" s="113"/>
      <c r="C209" s="113"/>
      <c r="D209" s="113"/>
      <c r="E209" s="113"/>
      <c r="F209" s="113"/>
      <c r="G209" s="113"/>
      <c r="H209" s="113"/>
      <c r="I209" s="113"/>
    </row>
    <row r="210" spans="1:9">
      <c r="A210" s="113"/>
      <c r="B210" s="113"/>
      <c r="C210" s="113"/>
      <c r="D210" s="113"/>
      <c r="E210" s="113"/>
      <c r="F210" s="113"/>
      <c r="G210" s="113"/>
      <c r="H210" s="113"/>
      <c r="I210" s="113"/>
    </row>
    <row r="211" spans="1:9">
      <c r="A211" s="113"/>
      <c r="B211" s="113"/>
      <c r="C211" s="113"/>
      <c r="D211" s="113"/>
      <c r="E211" s="113"/>
      <c r="F211" s="113"/>
      <c r="G211" s="113"/>
      <c r="H211" s="113"/>
      <c r="I211" s="113"/>
    </row>
    <row r="212" spans="1:9">
      <c r="A212" s="113"/>
      <c r="B212" s="113"/>
      <c r="C212" s="113"/>
      <c r="D212" s="113"/>
      <c r="E212" s="113"/>
      <c r="F212" s="113"/>
      <c r="G212" s="113"/>
      <c r="H212" s="113"/>
      <c r="I212" s="113"/>
    </row>
    <row r="213" spans="1:9">
      <c r="A213" s="113"/>
      <c r="B213" s="113"/>
      <c r="C213" s="113"/>
      <c r="D213" s="113"/>
      <c r="E213" s="113"/>
      <c r="F213" s="113"/>
      <c r="G213" s="113"/>
      <c r="H213" s="113"/>
      <c r="I213" s="113"/>
    </row>
    <row r="214" spans="1:9">
      <c r="A214" s="113"/>
      <c r="B214" s="113"/>
      <c r="C214" s="113"/>
      <c r="D214" s="113"/>
      <c r="E214" s="113"/>
      <c r="F214" s="113"/>
      <c r="G214" s="113"/>
      <c r="H214" s="113"/>
      <c r="I214" s="113"/>
    </row>
    <row r="215" spans="1:9">
      <c r="A215" s="113"/>
      <c r="B215" s="113"/>
      <c r="C215" s="113"/>
      <c r="D215" s="113"/>
      <c r="E215" s="113"/>
      <c r="F215" s="113"/>
      <c r="G215" s="113"/>
      <c r="H215" s="113"/>
      <c r="I215" s="113"/>
    </row>
  </sheetData>
  <customSheetViews>
    <customSheetView guid="{6FF8C7F0-EA9F-42C3-84E8-4E172D5D992C}" showPageBreaks="1" topLeftCell="A135">
      <selection activeCell="G153" sqref="G153"/>
      <pageMargins left="0.15748031496062992" right="0.15748031496062992" top="0.39370078740157483" bottom="0.19685039370078741" header="0.15748031496062992" footer="0.15748031496062992"/>
      <pageSetup paperSize="9" scale="95" orientation="portrait" r:id="rId1"/>
    </customSheetView>
  </customSheetViews>
  <mergeCells count="97">
    <mergeCell ref="F161:I161"/>
    <mergeCell ref="D172:H172"/>
    <mergeCell ref="E18:F18"/>
    <mergeCell ref="F32:G32"/>
    <mergeCell ref="C50:D50"/>
    <mergeCell ref="H50:I50"/>
    <mergeCell ref="G52:I52"/>
    <mergeCell ref="B110:E110"/>
    <mergeCell ref="B111:E111"/>
    <mergeCell ref="C69:D69"/>
    <mergeCell ref="C70:D70"/>
    <mergeCell ref="A66:D66"/>
    <mergeCell ref="A68:B68"/>
    <mergeCell ref="A69:B69"/>
    <mergeCell ref="A70:B70"/>
    <mergeCell ref="C68:D68"/>
    <mergeCell ref="C29:D29"/>
    <mergeCell ref="A19:C19"/>
    <mergeCell ref="A33:B33"/>
    <mergeCell ref="A32:B32"/>
    <mergeCell ref="A29:B29"/>
    <mergeCell ref="C30:D30"/>
    <mergeCell ref="D9:G9"/>
    <mergeCell ref="E7:G7"/>
    <mergeCell ref="D8:F8"/>
    <mergeCell ref="A14:I14"/>
    <mergeCell ref="H7:I8"/>
    <mergeCell ref="D10:G10"/>
    <mergeCell ref="A10:B10"/>
    <mergeCell ref="D11:G11"/>
    <mergeCell ref="D12:G12"/>
    <mergeCell ref="A11:B11"/>
    <mergeCell ref="A12:B12"/>
    <mergeCell ref="A1:C3"/>
    <mergeCell ref="A4:C4"/>
    <mergeCell ref="D1:G1"/>
    <mergeCell ref="D2:G2"/>
    <mergeCell ref="D3:G3"/>
    <mergeCell ref="D4:G4"/>
    <mergeCell ref="B81:C81"/>
    <mergeCell ref="A80:C80"/>
    <mergeCell ref="B5:C5"/>
    <mergeCell ref="B6:C6"/>
    <mergeCell ref="D5:E6"/>
    <mergeCell ref="A15:I15"/>
    <mergeCell ref="H79:I79"/>
    <mergeCell ref="B52:E52"/>
    <mergeCell ref="E64:F64"/>
    <mergeCell ref="A64:D64"/>
    <mergeCell ref="A63:E63"/>
    <mergeCell ref="A17:B17"/>
    <mergeCell ref="F5:G6"/>
    <mergeCell ref="A9:B9"/>
    <mergeCell ref="A71:C71"/>
    <mergeCell ref="B7:C7"/>
    <mergeCell ref="F35:H35"/>
    <mergeCell ref="A18:D18"/>
    <mergeCell ref="A28:I28"/>
    <mergeCell ref="A20:I20"/>
    <mergeCell ref="B16:F16"/>
    <mergeCell ref="C31:D31"/>
    <mergeCell ref="C32:D32"/>
    <mergeCell ref="A30:B30"/>
    <mergeCell ref="A21:C21"/>
    <mergeCell ref="A22:C22"/>
    <mergeCell ref="A23:C23"/>
    <mergeCell ref="A24:C24"/>
    <mergeCell ref="A25:C25"/>
    <mergeCell ref="A26:C26"/>
    <mergeCell ref="G17:I17"/>
    <mergeCell ref="C17:F17"/>
    <mergeCell ref="A62:C62"/>
    <mergeCell ref="A49:I49"/>
    <mergeCell ref="B55:D55"/>
    <mergeCell ref="H53:I53"/>
    <mergeCell ref="A61:C61"/>
    <mergeCell ref="B53:C53"/>
    <mergeCell ref="B51:I51"/>
    <mergeCell ref="F55:G55"/>
    <mergeCell ref="D61:F61"/>
    <mergeCell ref="H56:I56"/>
    <mergeCell ref="A65:G65"/>
    <mergeCell ref="A31:B31"/>
    <mergeCell ref="E40:I40"/>
    <mergeCell ref="D182:E182"/>
    <mergeCell ref="F182:H182"/>
    <mergeCell ref="A79:D79"/>
    <mergeCell ref="F158:I158"/>
    <mergeCell ref="A170:I170"/>
    <mergeCell ref="A169:I169"/>
    <mergeCell ref="E97:F97"/>
    <mergeCell ref="G97:H97"/>
    <mergeCell ref="D165:F165"/>
    <mergeCell ref="D62:F62"/>
    <mergeCell ref="F53:G53"/>
    <mergeCell ref="G41:I41"/>
    <mergeCell ref="C33:D33"/>
  </mergeCells>
  <phoneticPr fontId="0" type="noConversion"/>
  <pageMargins left="0.15748031496062992" right="0.15748031496062992" top="0.39370078740157483" bottom="0.19685039370078741" header="0.15748031496062992" footer="0.15748031496062992"/>
  <pageSetup paperSize="9" scale="9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6" tint="-0.499984740745262"/>
  </sheetPr>
  <dimension ref="A1:J63"/>
  <sheetViews>
    <sheetView showGridLines="0" workbookViewId="0"/>
  </sheetViews>
  <sheetFormatPr baseColWidth="10" defaultRowHeight="15"/>
  <cols>
    <col min="1" max="1" width="2.7109375" style="92" customWidth="1"/>
    <col min="2" max="2" width="13.28515625" style="92" customWidth="1"/>
    <col min="3" max="3" width="12.7109375" style="92" customWidth="1"/>
    <col min="4" max="16384" width="11.42578125" style="92"/>
  </cols>
  <sheetData>
    <row r="1" spans="1:10" ht="15.75">
      <c r="A1" s="109"/>
      <c r="B1" s="109"/>
      <c r="C1" s="109"/>
      <c r="D1" s="109"/>
      <c r="E1" s="109"/>
      <c r="F1" s="109"/>
      <c r="G1" s="109"/>
      <c r="H1" s="109"/>
    </row>
    <row r="2" spans="1:10" ht="15.75">
      <c r="A2" s="109"/>
      <c r="B2" s="109"/>
      <c r="C2" s="109"/>
      <c r="D2" s="109"/>
      <c r="E2" s="518" t="s">
        <v>49</v>
      </c>
      <c r="F2" s="518"/>
      <c r="G2" s="519">
        <f ca="1">TODAY()</f>
        <v>40796</v>
      </c>
      <c r="H2" s="519"/>
    </row>
    <row r="3" spans="1:10" ht="15.75">
      <c r="A3" s="109"/>
      <c r="B3" s="109"/>
      <c r="C3" s="109"/>
      <c r="D3" s="109"/>
      <c r="E3" s="109"/>
      <c r="F3" s="109"/>
      <c r="G3" s="109"/>
      <c r="H3" s="109"/>
    </row>
    <row r="4" spans="1:10" ht="15.75">
      <c r="A4" s="109"/>
      <c r="B4" s="109"/>
      <c r="C4" s="109"/>
      <c r="D4" s="109"/>
      <c r="E4" s="109"/>
      <c r="F4" s="109"/>
      <c r="G4" s="109"/>
      <c r="H4" s="109"/>
    </row>
    <row r="5" spans="1:10" ht="15.75">
      <c r="A5" s="109"/>
      <c r="B5" s="109"/>
      <c r="C5" s="109"/>
      <c r="D5" s="109"/>
      <c r="E5" s="109"/>
      <c r="F5" s="109"/>
      <c r="G5" s="109"/>
      <c r="H5" s="109"/>
    </row>
    <row r="6" spans="1:10" ht="15.75">
      <c r="A6" s="109"/>
      <c r="B6" s="109"/>
      <c r="C6" s="109"/>
      <c r="D6" s="109"/>
      <c r="E6" s="109"/>
      <c r="F6" s="109"/>
      <c r="G6" s="109"/>
      <c r="H6" s="109"/>
    </row>
    <row r="7" spans="1:10" ht="15.75">
      <c r="A7" s="109"/>
      <c r="B7" s="109"/>
      <c r="C7" s="109"/>
      <c r="D7" s="109"/>
      <c r="E7" s="109"/>
      <c r="F7" s="109"/>
      <c r="G7" s="109"/>
      <c r="H7" s="109"/>
      <c r="I7" s="247"/>
    </row>
    <row r="8" spans="1:10" ht="18" customHeight="1">
      <c r="A8" s="109"/>
      <c r="B8" s="109" t="s">
        <v>92</v>
      </c>
      <c r="C8" s="114" t="str">
        <f>IF(AND(DONNE!$E$21="BOA",DONNE!$F$20&lt;=DONNE!$F$21),BOA,IF(DONNE!$E$20="aa",AA,""))</f>
        <v/>
      </c>
      <c r="D8" s="114"/>
      <c r="E8" s="114"/>
      <c r="F8" s="114"/>
      <c r="G8" s="109"/>
      <c r="H8" s="109"/>
    </row>
    <row r="9" spans="1:10" ht="18" customHeight="1">
      <c r="A9" s="109"/>
      <c r="B9" s="109" t="s">
        <v>105</v>
      </c>
      <c r="C9" s="521" t="str">
        <f>IF(AND(DONNE!$E$21="BOA",DONNE!$F$20&lt;=DONNE!$F$21),BOB,IF(DONNE!$E$20="aa",ZIGGY,""))</f>
        <v/>
      </c>
      <c r="D9" s="521"/>
      <c r="E9" s="521"/>
      <c r="F9" s="521"/>
      <c r="G9" s="109"/>
      <c r="H9" s="109"/>
    </row>
    <row r="10" spans="1:10" ht="18" customHeight="1">
      <c r="A10" s="109"/>
      <c r="B10" s="109" t="s">
        <v>106</v>
      </c>
      <c r="C10" s="521" t="str">
        <f>+IF(AND(DONNE!$E$21="BOA",DONNE!$F$20&lt;=DONNE!$F$21),DONNE!B14,IF(DONNE!$E$20="AA",DONNE!B14,""))</f>
        <v/>
      </c>
      <c r="D10" s="521"/>
      <c r="E10" s="521"/>
      <c r="F10" s="521"/>
      <c r="G10" s="109"/>
      <c r="H10" s="109"/>
      <c r="I10" s="124"/>
      <c r="J10" s="124"/>
    </row>
    <row r="11" spans="1:10" ht="18" customHeight="1">
      <c r="A11" s="109"/>
      <c r="B11" s="109" t="s">
        <v>107</v>
      </c>
      <c r="C11" s="521" t="str">
        <f>+IF(AND(DONNE!$E$21="BOA",DONNE!$F$20&lt;=DONNE!$F$21),DONNE!B18,IF(DONNE!$E$20="AA",DONNE!B18,""))</f>
        <v/>
      </c>
      <c r="D11" s="521"/>
      <c r="E11" s="521"/>
      <c r="F11" s="521"/>
      <c r="G11" s="109"/>
      <c r="H11" s="109"/>
    </row>
    <row r="12" spans="1:10" ht="18" customHeight="1">
      <c r="A12" s="109"/>
      <c r="B12" s="109"/>
      <c r="C12" s="109"/>
      <c r="D12" s="109"/>
      <c r="E12" s="524"/>
      <c r="F12" s="524"/>
      <c r="G12" s="524"/>
      <c r="H12" s="109"/>
    </row>
    <row r="13" spans="1:10" ht="18" customHeight="1">
      <c r="A13" s="109"/>
      <c r="B13" s="109"/>
      <c r="C13" s="109"/>
      <c r="D13" s="109"/>
      <c r="E13" s="522"/>
      <c r="F13" s="522"/>
      <c r="G13" s="109"/>
      <c r="H13" s="109"/>
    </row>
    <row r="14" spans="1:10" ht="20.25" customHeight="1">
      <c r="A14" s="109"/>
      <c r="B14" s="115" t="s">
        <v>361</v>
      </c>
      <c r="C14" s="116"/>
      <c r="D14" s="116"/>
      <c r="E14" s="109"/>
      <c r="F14" s="109"/>
      <c r="G14" s="109"/>
      <c r="H14" s="109"/>
    </row>
    <row r="15" spans="1:10" ht="15.75">
      <c r="A15" s="109"/>
      <c r="B15" s="109"/>
      <c r="C15" s="109"/>
      <c r="D15" s="109"/>
      <c r="E15" s="109"/>
      <c r="F15" s="109"/>
      <c r="G15" s="109"/>
      <c r="H15" s="109"/>
    </row>
    <row r="16" spans="1:10" ht="15.75">
      <c r="A16" s="109"/>
      <c r="B16" s="109"/>
      <c r="C16" s="109"/>
      <c r="D16" s="109"/>
      <c r="E16" s="109"/>
      <c r="F16" s="117" t="s">
        <v>5</v>
      </c>
      <c r="G16" s="109"/>
      <c r="H16" s="109"/>
    </row>
    <row r="17" spans="1:8" ht="15.75">
      <c r="A17" s="109"/>
      <c r="B17" s="109"/>
      <c r="C17" s="109"/>
      <c r="D17" s="109"/>
      <c r="E17" s="109"/>
      <c r="F17" s="109">
        <f>DONNE!B45</f>
        <v>0</v>
      </c>
      <c r="G17" s="109"/>
      <c r="H17" s="109"/>
    </row>
    <row r="18" spans="1:8" ht="15.75">
      <c r="A18" s="109"/>
      <c r="B18" s="109"/>
      <c r="C18" s="109"/>
      <c r="D18" s="109"/>
      <c r="E18" s="109"/>
      <c r="F18" s="109" t="str">
        <f>CONCATENATE("DE"," ",DONNE!B46)</f>
        <v xml:space="preserve">DE </v>
      </c>
      <c r="G18" s="109"/>
      <c r="H18" s="109"/>
    </row>
    <row r="19" spans="1:8" ht="15.75">
      <c r="A19" s="109"/>
      <c r="C19" s="109"/>
      <c r="D19" s="109"/>
      <c r="E19" s="109"/>
      <c r="F19" s="109"/>
      <c r="G19" s="109"/>
      <c r="H19" s="109"/>
    </row>
    <row r="20" spans="1:8" ht="15.75">
      <c r="A20" s="109"/>
      <c r="B20" s="523" t="s">
        <v>144</v>
      </c>
      <c r="C20" s="523"/>
      <c r="D20" s="523"/>
      <c r="E20" s="523"/>
      <c r="F20" s="523"/>
      <c r="G20" s="109"/>
      <c r="H20" s="109"/>
    </row>
    <row r="21" spans="1:8" s="119" customFormat="1" ht="21" customHeight="1">
      <c r="A21" s="118"/>
      <c r="B21" s="109" t="str">
        <f ca="1">CONCATENATE("J'ai l'honeur de vous demander de bien vouloir, à compter de "," ",DONNE!F71)</f>
        <v>J'ai l'honeur de vous demander de bien vouloir, à compter de  septembre 2011</v>
      </c>
      <c r="C21" s="118"/>
      <c r="D21" s="118"/>
      <c r="E21" s="118"/>
      <c r="F21" s="118"/>
      <c r="G21" s="118"/>
      <c r="H21" s="118"/>
    </row>
    <row r="22" spans="1:8" s="119" customFormat="1" ht="16.5" customHeight="1">
      <c r="A22" s="118"/>
      <c r="B22" s="118" t="s">
        <v>49</v>
      </c>
      <c r="C22" s="118"/>
      <c r="D22" s="118"/>
      <c r="E22" s="118"/>
      <c r="F22" s="118"/>
      <c r="G22" s="118"/>
      <c r="H22" s="118"/>
    </row>
    <row r="23" spans="1:8" s="119" customFormat="1" ht="16.5" customHeight="1">
      <c r="A23" s="118"/>
      <c r="B23" s="520" t="s">
        <v>49</v>
      </c>
      <c r="C23" s="520"/>
      <c r="D23" s="520"/>
      <c r="E23" s="520"/>
      <c r="F23" s="118"/>
      <c r="G23" s="118"/>
      <c r="H23" s="118"/>
    </row>
    <row r="24" spans="1:8" s="119" customFormat="1" ht="16.5" customHeight="1">
      <c r="A24" s="118"/>
      <c r="B24" s="118" t="s">
        <v>108</v>
      </c>
      <c r="C24" s="118"/>
      <c r="D24" s="118"/>
      <c r="E24" s="118"/>
      <c r="F24" s="118"/>
      <c r="G24" s="118"/>
      <c r="H24" s="118"/>
    </row>
    <row r="25" spans="1:8" s="119" customFormat="1" ht="26.25" customHeight="1">
      <c r="A25" s="118"/>
      <c r="B25" s="120"/>
      <c r="C25" s="120"/>
      <c r="D25" s="514"/>
      <c r="E25" s="515"/>
      <c r="F25" s="516"/>
      <c r="G25" s="121"/>
      <c r="H25" s="118"/>
    </row>
    <row r="26" spans="1:8" s="119" customFormat="1" ht="15.75">
      <c r="A26" s="118"/>
      <c r="B26" s="122" t="s">
        <v>109</v>
      </c>
      <c r="C26" s="122" t="s">
        <v>110</v>
      </c>
      <c r="D26" s="517" t="s">
        <v>111</v>
      </c>
      <c r="E26" s="517"/>
      <c r="F26" s="517"/>
      <c r="G26" s="122" t="s">
        <v>112</v>
      </c>
      <c r="H26" s="118"/>
    </row>
    <row r="27" spans="1:8" s="119" customFormat="1" ht="15.75">
      <c r="A27" s="118"/>
      <c r="B27" s="118"/>
      <c r="C27" s="118"/>
      <c r="D27" s="118"/>
      <c r="E27" s="118"/>
      <c r="F27" s="118"/>
      <c r="G27" s="118"/>
      <c r="H27" s="118"/>
    </row>
    <row r="28" spans="1:8" s="119" customFormat="1" ht="15.75">
      <c r="A28" s="118"/>
      <c r="B28" s="118"/>
      <c r="C28" s="118"/>
      <c r="D28" s="118"/>
      <c r="E28" s="118"/>
      <c r="F28" s="118"/>
      <c r="G28" s="118"/>
      <c r="H28" s="118"/>
    </row>
    <row r="29" spans="1:8" s="119" customFormat="1" ht="15.75">
      <c r="A29" s="118"/>
      <c r="B29" s="118"/>
      <c r="C29" s="118"/>
      <c r="D29" s="118"/>
      <c r="E29" s="118"/>
      <c r="F29" s="118"/>
      <c r="G29" s="118"/>
      <c r="H29" s="118"/>
    </row>
    <row r="30" spans="1:8" s="119" customFormat="1" ht="15.75">
      <c r="A30" s="118"/>
      <c r="B30" s="118"/>
      <c r="C30" s="525"/>
      <c r="D30" s="525"/>
      <c r="E30" s="525"/>
      <c r="F30" s="525"/>
      <c r="G30" s="525"/>
      <c r="H30" s="525"/>
    </row>
    <row r="31" spans="1:8" s="119" customFormat="1" ht="15.75">
      <c r="A31" s="118"/>
      <c r="B31" s="118"/>
      <c r="C31" s="118"/>
      <c r="D31" s="118"/>
      <c r="E31" s="118"/>
      <c r="F31" s="118"/>
      <c r="G31" s="118"/>
      <c r="H31" s="118"/>
    </row>
    <row r="32" spans="1:8" s="119" customFormat="1">
      <c r="B32" s="119" t="s">
        <v>113</v>
      </c>
    </row>
    <row r="33" spans="1:8" s="119" customFormat="1">
      <c r="B33" s="119" t="s">
        <v>148</v>
      </c>
    </row>
    <row r="34" spans="1:8" s="119" customFormat="1">
      <c r="B34" s="119" t="s">
        <v>114</v>
      </c>
    </row>
    <row r="35" spans="1:8" s="119" customFormat="1">
      <c r="B35" s="119" t="s">
        <v>115</v>
      </c>
    </row>
    <row r="36" spans="1:8" s="119" customFormat="1">
      <c r="B36" s="119" t="s">
        <v>116</v>
      </c>
    </row>
    <row r="37" spans="1:8" s="119" customFormat="1"/>
    <row r="38" spans="1:8" s="119" customFormat="1">
      <c r="B38" s="119" t="s">
        <v>149</v>
      </c>
    </row>
    <row r="39" spans="1:8" s="119" customFormat="1"/>
    <row r="40" spans="1:8" s="119" customFormat="1"/>
    <row r="41" spans="1:8" s="119" customFormat="1" ht="15.75">
      <c r="A41" s="118"/>
      <c r="B41" s="118"/>
      <c r="C41" s="118"/>
      <c r="D41" s="118"/>
      <c r="E41" s="118"/>
      <c r="F41" s="118"/>
      <c r="G41" s="118"/>
      <c r="H41" s="118"/>
    </row>
    <row r="42" spans="1:8" s="119" customFormat="1" ht="15.75">
      <c r="A42" s="118"/>
      <c r="B42" s="118" t="s">
        <v>117</v>
      </c>
      <c r="C42" s="513">
        <f>DONNE!B45</f>
        <v>0</v>
      </c>
      <c r="D42" s="513"/>
      <c r="E42" s="513"/>
      <c r="F42" s="513"/>
      <c r="G42" s="118" t="s">
        <v>118</v>
      </c>
      <c r="H42" s="118"/>
    </row>
    <row r="43" spans="1:8" s="119" customFormat="1" ht="16.5" customHeight="1">
      <c r="A43" s="118"/>
      <c r="B43" s="118" t="s">
        <v>119</v>
      </c>
      <c r="C43" s="118"/>
      <c r="D43" s="118"/>
      <c r="E43" s="118"/>
      <c r="F43" s="118"/>
      <c r="G43" s="118"/>
      <c r="H43" s="118"/>
    </row>
    <row r="44" spans="1:8" s="119" customFormat="1" ht="15.75">
      <c r="A44" s="118"/>
      <c r="B44" s="118"/>
      <c r="C44" s="118"/>
      <c r="D44" s="118"/>
      <c r="E44" s="118"/>
      <c r="F44" s="118"/>
      <c r="G44" s="118"/>
      <c r="H44" s="118"/>
    </row>
    <row r="45" spans="1:8" s="119" customFormat="1" ht="15.75">
      <c r="A45" s="118"/>
      <c r="B45" s="118"/>
      <c r="C45" s="118"/>
      <c r="D45" s="118"/>
      <c r="E45" s="118"/>
      <c r="F45" s="118" t="s">
        <v>362</v>
      </c>
      <c r="G45" s="118"/>
      <c r="H45" s="118"/>
    </row>
    <row r="63" spans="4:4">
      <c r="D63" s="92" t="s">
        <v>49</v>
      </c>
    </row>
  </sheetData>
  <customSheetViews>
    <customSheetView guid="{6FF8C7F0-EA9F-42C3-84E8-4E172D5D992C}">
      <selection activeCell="E16" sqref="E16"/>
      <pageMargins left="0.7" right="0.7" top="0.75" bottom="0.75" header="0.3" footer="0.3"/>
    </customSheetView>
  </customSheetViews>
  <mergeCells count="13">
    <mergeCell ref="C42:F42"/>
    <mergeCell ref="D25:F25"/>
    <mergeCell ref="D26:F26"/>
    <mergeCell ref="E2:F2"/>
    <mergeCell ref="G2:H2"/>
    <mergeCell ref="B23:E23"/>
    <mergeCell ref="C9:F9"/>
    <mergeCell ref="C10:F10"/>
    <mergeCell ref="C11:F11"/>
    <mergeCell ref="E13:F13"/>
    <mergeCell ref="B20:F20"/>
    <mergeCell ref="E12:G12"/>
    <mergeCell ref="C30:H30"/>
  </mergeCells>
  <phoneticPr fontId="0" type="noConversion"/>
  <pageMargins left="0.43" right="0.44" top="0.16" bottom="0.01" header="0.16" footer="0.0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6" tint="-0.499984740745262"/>
  </sheetPr>
  <dimension ref="A1:AQ88"/>
  <sheetViews>
    <sheetView workbookViewId="0"/>
  </sheetViews>
  <sheetFormatPr baseColWidth="10" defaultRowHeight="9.75" customHeight="1"/>
  <cols>
    <col min="1" max="1" width="4.85546875" style="92" customWidth="1"/>
    <col min="2" max="2" width="4.140625" style="92" customWidth="1"/>
    <col min="3" max="13" width="2.7109375" style="92" customWidth="1"/>
    <col min="14" max="15" width="2.7109375" style="184" customWidth="1"/>
    <col min="16" max="16" width="3.7109375" style="184" customWidth="1"/>
    <col min="17" max="27" width="2.7109375" style="184" customWidth="1"/>
    <col min="28" max="30" width="2.7109375" style="92" customWidth="1"/>
    <col min="31" max="32" width="3.140625" style="92" customWidth="1"/>
    <col min="33" max="33" width="2.7109375" style="92" customWidth="1"/>
    <col min="34" max="41" width="3" style="92" customWidth="1"/>
    <col min="42" max="42" width="5.28515625" style="92" customWidth="1"/>
    <col min="43" max="16384" width="11.42578125" style="92"/>
  </cols>
  <sheetData>
    <row r="1" spans="1:34" s="124" customFormat="1" ht="9" customHeight="1">
      <c r="A1" s="123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</row>
    <row r="2" spans="1:34" s="126" customFormat="1" ht="9" customHeight="1">
      <c r="A2" s="125"/>
      <c r="B2" s="125"/>
      <c r="C2" s="125"/>
      <c r="D2" s="125"/>
      <c r="E2" s="125"/>
      <c r="F2" s="125"/>
      <c r="H2" s="526"/>
      <c r="I2" s="526"/>
      <c r="J2" s="526"/>
      <c r="K2" s="526"/>
      <c r="L2" s="526"/>
      <c r="M2" s="526"/>
      <c r="N2" s="526"/>
      <c r="O2" s="526"/>
      <c r="P2" s="526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</row>
    <row r="3" spans="1:34" s="127" customFormat="1" ht="9" customHeight="1">
      <c r="A3" s="125"/>
      <c r="B3" s="125"/>
      <c r="C3" s="125"/>
      <c r="D3" s="125"/>
      <c r="E3" s="125"/>
      <c r="F3" s="125"/>
      <c r="H3" s="526"/>
      <c r="I3" s="526"/>
      <c r="J3" s="526"/>
      <c r="K3" s="526"/>
      <c r="L3" s="526"/>
      <c r="M3" s="526"/>
      <c r="N3" s="526"/>
      <c r="O3" s="526"/>
      <c r="P3" s="526"/>
      <c r="Q3" s="125"/>
      <c r="R3" s="128"/>
      <c r="S3" s="129"/>
      <c r="T3" s="129"/>
      <c r="U3" s="129"/>
      <c r="V3" s="129"/>
      <c r="W3" s="129"/>
      <c r="X3" s="129"/>
      <c r="Y3" s="128"/>
      <c r="Z3" s="129"/>
      <c r="AA3" s="129"/>
      <c r="AB3" s="129"/>
      <c r="AC3" s="129"/>
      <c r="AD3" s="129"/>
      <c r="AE3" s="129"/>
      <c r="AF3" s="130"/>
      <c r="AG3" s="125"/>
    </row>
    <row r="4" spans="1:34" s="131" customFormat="1" ht="9" customHeight="1">
      <c r="K4" s="131" t="s">
        <v>203</v>
      </c>
      <c r="M4" s="538" t="str">
        <f>IF(AND(DONNE!$E$21="BOA",DONNE!$F$20&lt;=DONNE!$F$21),MID(DONNE!B42,2,6),IF(DONNE!$E$20="AA",MID(DONNE!B42,2,6),""))</f>
        <v/>
      </c>
      <c r="N4" s="539"/>
      <c r="O4" s="539"/>
      <c r="P4" s="540"/>
      <c r="R4" s="132"/>
      <c r="S4" s="133"/>
      <c r="T4" s="133"/>
      <c r="U4" s="133"/>
      <c r="V4" s="133"/>
      <c r="W4" s="133"/>
      <c r="X4" s="133"/>
      <c r="Y4" s="132"/>
      <c r="Z4" s="133"/>
      <c r="AA4" s="133"/>
      <c r="AB4" s="133"/>
      <c r="AC4" s="133"/>
      <c r="AD4" s="133"/>
      <c r="AE4" s="133"/>
      <c r="AF4" s="134"/>
    </row>
    <row r="5" spans="1:34" s="131" customFormat="1" ht="9" customHeight="1">
      <c r="R5" s="132"/>
      <c r="S5" s="133"/>
      <c r="T5" s="133"/>
      <c r="U5" s="133"/>
      <c r="V5" s="133"/>
      <c r="W5" s="133"/>
      <c r="X5" s="133"/>
      <c r="Y5" s="132"/>
      <c r="Z5" s="133"/>
      <c r="AA5" s="133"/>
      <c r="AB5" s="133"/>
      <c r="AC5" s="133"/>
      <c r="AD5" s="133"/>
      <c r="AE5" s="133"/>
      <c r="AF5" s="134"/>
    </row>
    <row r="6" spans="1:34" s="131" customFormat="1" ht="9" customHeight="1">
      <c r="K6" s="135" t="s">
        <v>202</v>
      </c>
      <c r="L6" s="135"/>
      <c r="M6" s="541" t="s">
        <v>49</v>
      </c>
      <c r="N6" s="542"/>
      <c r="O6" s="542"/>
      <c r="P6" s="543"/>
      <c r="R6" s="132"/>
      <c r="S6" s="133"/>
      <c r="T6" s="133"/>
      <c r="U6" s="133"/>
      <c r="V6" s="133"/>
      <c r="W6" s="133"/>
      <c r="X6" s="133"/>
      <c r="Y6" s="132"/>
      <c r="Z6" s="133"/>
      <c r="AA6" s="133"/>
      <c r="AB6" s="133"/>
      <c r="AC6" s="133"/>
      <c r="AD6" s="133"/>
      <c r="AE6" s="133"/>
      <c r="AF6" s="134"/>
    </row>
    <row r="7" spans="1:34" s="131" customFormat="1" ht="9" customHeight="1">
      <c r="R7" s="132"/>
      <c r="S7" s="133"/>
      <c r="T7" s="133"/>
      <c r="U7" s="133"/>
      <c r="V7" s="133"/>
      <c r="W7" s="133"/>
      <c r="X7" s="134"/>
      <c r="Y7" s="132"/>
      <c r="Z7" s="133"/>
      <c r="AA7" s="133"/>
      <c r="AB7" s="133"/>
      <c r="AC7" s="133"/>
      <c r="AD7" s="133"/>
      <c r="AE7" s="133"/>
      <c r="AF7" s="134"/>
    </row>
    <row r="8" spans="1:34" s="131" customFormat="1" ht="9" customHeight="1">
      <c r="M8" s="544"/>
      <c r="N8" s="545"/>
      <c r="O8" s="545"/>
      <c r="P8" s="546"/>
      <c r="R8" s="547"/>
      <c r="S8" s="529"/>
      <c r="T8" s="529"/>
      <c r="U8" s="529"/>
      <c r="V8" s="529"/>
      <c r="W8" s="529"/>
      <c r="X8" s="530"/>
      <c r="Y8" s="132"/>
      <c r="Z8" s="133"/>
      <c r="AA8" s="133"/>
      <c r="AB8" s="133"/>
      <c r="AC8" s="133"/>
      <c r="AD8" s="133"/>
      <c r="AE8" s="133"/>
      <c r="AF8" s="134"/>
    </row>
    <row r="9" spans="1:34" s="131" customFormat="1" ht="9" customHeight="1">
      <c r="R9" s="132"/>
      <c r="S9" s="133"/>
      <c r="T9" s="133"/>
      <c r="U9" s="133"/>
      <c r="V9" s="133"/>
      <c r="W9" s="133"/>
      <c r="X9" s="133"/>
      <c r="Y9" s="132"/>
      <c r="Z9" s="133"/>
      <c r="AA9" s="133"/>
      <c r="AB9" s="133"/>
      <c r="AC9" s="133"/>
      <c r="AD9" s="133"/>
      <c r="AE9" s="133"/>
      <c r="AF9" s="134"/>
    </row>
    <row r="10" spans="1:34" s="131" customFormat="1" ht="9" customHeight="1">
      <c r="A10" s="131" t="s">
        <v>201</v>
      </c>
      <c r="F10" s="133"/>
      <c r="G10" s="133"/>
      <c r="H10" s="133"/>
      <c r="K10" s="548" t="str">
        <f>IF(AND(DONNE!$E$21="BOA",DONNE!$F$20&lt;=DONNE!$F$21),DONNE!B42,IF(DONNE!$E$20="AA",DONNE!B42,""))</f>
        <v/>
      </c>
      <c r="L10" s="549"/>
      <c r="M10" s="549"/>
      <c r="N10" s="549"/>
      <c r="O10" s="549"/>
      <c r="P10" s="550"/>
      <c r="R10" s="132"/>
      <c r="S10" s="133"/>
      <c r="T10" s="133"/>
      <c r="U10" s="133"/>
      <c r="V10" s="133"/>
      <c r="W10" s="133"/>
      <c r="X10" s="133"/>
      <c r="Y10" s="132"/>
      <c r="Z10" s="133"/>
      <c r="AA10" s="133"/>
      <c r="AB10" s="133"/>
      <c r="AC10" s="133"/>
      <c r="AD10" s="133"/>
      <c r="AE10" s="133"/>
      <c r="AF10" s="134"/>
    </row>
    <row r="11" spans="1:34" s="131" customFormat="1" ht="9" customHeight="1">
      <c r="R11" s="132"/>
      <c r="S11" s="133"/>
      <c r="T11" s="133"/>
      <c r="U11" s="133"/>
      <c r="V11" s="133"/>
      <c r="W11" s="133"/>
      <c r="X11" s="133"/>
      <c r="Y11" s="132"/>
      <c r="Z11" s="133"/>
      <c r="AA11" s="133"/>
      <c r="AB11" s="133"/>
      <c r="AC11" s="133"/>
      <c r="AD11" s="133"/>
      <c r="AE11" s="133"/>
      <c r="AF11" s="134"/>
    </row>
    <row r="12" spans="1:34" s="131" customFormat="1" ht="9" customHeight="1">
      <c r="A12" s="136" t="s">
        <v>92</v>
      </c>
      <c r="C12" s="569" t="str">
        <f>IF(AND(DONNE!$E$21="BOA",DONNE!$F$20&lt;=DONNE!$F$21),BENIZB,IF(DONNE!$E$20="AA",BENIZB,""))</f>
        <v/>
      </c>
      <c r="D12" s="569"/>
      <c r="E12" s="569"/>
      <c r="F12" s="569"/>
      <c r="G12" s="569"/>
      <c r="H12" s="569"/>
      <c r="I12" s="569"/>
      <c r="J12" s="569"/>
      <c r="K12" s="569"/>
      <c r="L12" s="569"/>
      <c r="M12" s="569"/>
      <c r="N12" s="569"/>
      <c r="O12" s="569"/>
      <c r="P12" s="569"/>
      <c r="R12" s="132"/>
      <c r="S12" s="133"/>
      <c r="T12" s="133"/>
      <c r="U12" s="133"/>
      <c r="V12" s="133"/>
      <c r="W12" s="133"/>
      <c r="X12" s="133"/>
      <c r="Y12" s="132"/>
      <c r="Z12" s="133"/>
      <c r="AA12" s="133"/>
      <c r="AB12" s="133"/>
      <c r="AC12" s="133"/>
      <c r="AD12" s="133"/>
      <c r="AE12" s="133"/>
      <c r="AF12" s="134"/>
      <c r="AH12" s="92"/>
    </row>
    <row r="13" spans="1:34" s="131" customFormat="1" ht="9" customHeight="1">
      <c r="A13" s="137" t="s">
        <v>218</v>
      </c>
      <c r="D13" s="138"/>
      <c r="E13" s="569" t="str">
        <f>+IF(AND(DONNE!$E$21="BOA",DONNE!$F$20&lt;=DONNE!$F$21),ZOMBE,IF(DONNE!$E$20="AA",ZOMBE,""))</f>
        <v/>
      </c>
      <c r="F13" s="569"/>
      <c r="G13" s="569"/>
      <c r="H13" s="569"/>
      <c r="I13" s="569"/>
      <c r="J13" s="569"/>
      <c r="K13" s="569"/>
      <c r="L13" s="569"/>
      <c r="M13" s="569"/>
      <c r="N13" s="569"/>
      <c r="O13" s="569"/>
      <c r="P13" s="569"/>
      <c r="R13" s="139"/>
      <c r="S13" s="140"/>
      <c r="T13" s="140"/>
      <c r="U13" s="140"/>
      <c r="V13" s="140"/>
      <c r="W13" s="140"/>
      <c r="X13" s="140"/>
      <c r="Y13" s="139"/>
      <c r="Z13" s="140"/>
      <c r="AA13" s="140"/>
      <c r="AB13" s="140"/>
      <c r="AC13" s="140"/>
      <c r="AD13" s="140"/>
      <c r="AE13" s="140"/>
      <c r="AF13" s="141"/>
    </row>
    <row r="14" spans="1:34" s="131" customFormat="1" ht="9" customHeight="1">
      <c r="A14" s="142"/>
      <c r="B14" s="584"/>
      <c r="C14" s="584"/>
      <c r="D14" s="584"/>
      <c r="E14" s="143"/>
      <c r="F14" s="143"/>
      <c r="G14" s="143"/>
      <c r="H14" s="143"/>
      <c r="I14" s="143"/>
      <c r="J14" s="143"/>
      <c r="L14" s="143"/>
      <c r="M14" s="143"/>
      <c r="N14" s="529" t="s">
        <v>216</v>
      </c>
      <c r="O14" s="529"/>
      <c r="P14" s="529"/>
      <c r="Q14" s="529"/>
      <c r="R14" s="529"/>
      <c r="S14" s="529"/>
      <c r="T14" s="143"/>
      <c r="U14" s="143"/>
      <c r="V14" s="143"/>
      <c r="X14" s="143"/>
      <c r="Y14" s="143"/>
      <c r="Z14" s="585" t="s">
        <v>217</v>
      </c>
      <c r="AA14" s="585"/>
      <c r="AB14" s="585"/>
      <c r="AC14" s="585"/>
      <c r="AD14" s="585"/>
      <c r="AE14" s="585"/>
      <c r="AF14" s="144"/>
    </row>
    <row r="15" spans="1:34" s="131" customFormat="1" ht="9" customHeight="1">
      <c r="A15" s="137"/>
      <c r="B15" s="145"/>
      <c r="C15" s="145"/>
      <c r="D15" s="145"/>
      <c r="E15" s="133"/>
      <c r="F15" s="133"/>
      <c r="G15" s="133"/>
      <c r="H15" s="133"/>
      <c r="I15" s="133"/>
      <c r="J15" s="133"/>
      <c r="K15" s="133"/>
      <c r="L15" s="133"/>
      <c r="M15" s="133"/>
    </row>
    <row r="16" spans="1:34" s="131" customFormat="1" ht="9" customHeight="1">
      <c r="A16" s="560" t="s">
        <v>200</v>
      </c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1"/>
      <c r="P16" s="562"/>
      <c r="R16" s="560" t="s">
        <v>204</v>
      </c>
      <c r="S16" s="561"/>
      <c r="T16" s="561"/>
      <c r="U16" s="561"/>
      <c r="V16" s="561"/>
      <c r="W16" s="561"/>
      <c r="X16" s="561"/>
      <c r="Y16" s="561"/>
      <c r="Z16" s="561"/>
      <c r="AA16" s="561"/>
      <c r="AB16" s="561"/>
      <c r="AC16" s="561"/>
      <c r="AD16" s="561"/>
      <c r="AE16" s="561"/>
      <c r="AF16" s="561"/>
    </row>
    <row r="17" spans="1:43" s="149" customFormat="1" ht="9" customHeight="1">
      <c r="A17" s="146"/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8"/>
      <c r="R17" s="146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</row>
    <row r="18" spans="1:43" s="131" customFormat="1" ht="9" customHeight="1">
      <c r="A18" s="132"/>
      <c r="B18" s="255"/>
      <c r="C18" s="529"/>
      <c r="D18" s="529"/>
      <c r="E18" s="151"/>
      <c r="F18" s="133"/>
      <c r="H18" s="133"/>
      <c r="I18" s="133"/>
      <c r="J18" s="133"/>
      <c r="K18" s="133"/>
      <c r="L18" s="133"/>
      <c r="M18" s="133"/>
      <c r="N18" s="133"/>
      <c r="O18" s="133"/>
      <c r="P18" s="152"/>
      <c r="R18" s="153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5"/>
    </row>
    <row r="19" spans="1:43" s="131" customFormat="1" ht="4.5" customHeight="1">
      <c r="A19" s="132"/>
      <c r="B19" s="133"/>
      <c r="C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52"/>
      <c r="R19" s="132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4"/>
      <c r="AQ19" s="156"/>
    </row>
    <row r="20" spans="1:43" s="131" customFormat="1" ht="9" customHeight="1">
      <c r="A20" s="132"/>
      <c r="B20" s="133"/>
      <c r="C20" s="133"/>
      <c r="E20" s="151"/>
      <c r="F20" s="133"/>
      <c r="I20" s="133"/>
      <c r="J20" s="133"/>
      <c r="K20" s="150"/>
      <c r="L20" s="255"/>
      <c r="M20" s="150"/>
      <c r="N20" s="150"/>
      <c r="O20" s="150"/>
      <c r="P20" s="157"/>
      <c r="R20" s="132"/>
      <c r="S20" s="133"/>
      <c r="T20" s="133"/>
      <c r="U20" s="565"/>
      <c r="V20" s="565"/>
      <c r="W20" s="565"/>
      <c r="X20" s="565"/>
      <c r="Y20" s="565"/>
      <c r="Z20" s="565"/>
      <c r="AA20" s="565"/>
      <c r="AB20" s="565"/>
      <c r="AC20" s="565"/>
      <c r="AD20" s="565"/>
      <c r="AE20" s="565"/>
      <c r="AF20" s="566"/>
    </row>
    <row r="21" spans="1:43" s="131" customFormat="1" ht="9" customHeight="1">
      <c r="A21" s="132"/>
      <c r="B21" s="133"/>
      <c r="C21" s="545"/>
      <c r="D21" s="545"/>
      <c r="E21" s="545"/>
      <c r="F21" s="545"/>
      <c r="G21" s="545"/>
      <c r="H21" s="545"/>
      <c r="I21" s="158"/>
      <c r="J21" s="586"/>
      <c r="K21" s="586"/>
      <c r="L21" s="586"/>
      <c r="M21" s="586"/>
      <c r="N21" s="586"/>
      <c r="O21" s="586"/>
      <c r="P21" s="587"/>
      <c r="Q21" s="134"/>
      <c r="R21" s="132"/>
      <c r="S21" s="133"/>
      <c r="T21" s="133"/>
      <c r="U21" s="133"/>
      <c r="V21" s="154"/>
      <c r="W21" s="533"/>
      <c r="X21" s="533"/>
      <c r="Y21" s="533"/>
      <c r="Z21" s="533"/>
      <c r="AA21" s="533"/>
      <c r="AB21" s="533"/>
      <c r="AC21" s="533"/>
      <c r="AD21" s="533"/>
      <c r="AE21" s="533"/>
      <c r="AF21" s="568"/>
    </row>
    <row r="22" spans="1:43" s="131" customFormat="1" ht="9" customHeight="1">
      <c r="A22" s="132"/>
      <c r="B22" s="133"/>
      <c r="C22" s="133"/>
      <c r="D22" s="140"/>
      <c r="E22" s="133"/>
      <c r="F22" s="133"/>
      <c r="G22" s="140"/>
      <c r="H22" s="133"/>
      <c r="I22" s="133"/>
      <c r="J22" s="140"/>
      <c r="K22" s="158"/>
      <c r="L22" s="133"/>
      <c r="M22" s="140"/>
      <c r="N22" s="133"/>
      <c r="O22" s="133"/>
      <c r="P22" s="152"/>
      <c r="Q22" s="133"/>
      <c r="R22" s="132"/>
      <c r="S22" s="133"/>
      <c r="T22" s="133"/>
      <c r="U22" s="133"/>
      <c r="V22" s="133"/>
      <c r="W22" s="154"/>
      <c r="X22" s="154"/>
      <c r="Y22" s="154"/>
      <c r="Z22" s="154"/>
      <c r="AA22" s="154"/>
      <c r="AB22" s="154"/>
      <c r="AC22" s="154"/>
      <c r="AD22" s="154"/>
      <c r="AE22" s="154"/>
      <c r="AF22" s="155"/>
    </row>
    <row r="23" spans="1:43" s="131" customFormat="1" ht="9" customHeight="1">
      <c r="A23" s="132"/>
      <c r="B23" s="133"/>
      <c r="C23" s="133"/>
      <c r="D23" s="151"/>
      <c r="E23" s="133"/>
      <c r="F23" s="133"/>
      <c r="G23" s="151"/>
      <c r="H23" s="133"/>
      <c r="I23" s="133"/>
      <c r="J23" s="151"/>
      <c r="K23" s="133"/>
      <c r="L23" s="133"/>
      <c r="M23" s="151"/>
      <c r="N23" s="133"/>
      <c r="O23" s="133"/>
      <c r="P23" s="152"/>
      <c r="R23" s="132"/>
      <c r="S23" s="133"/>
      <c r="T23" s="133"/>
      <c r="U23" s="133"/>
      <c r="V23" s="565"/>
      <c r="W23" s="565"/>
      <c r="X23" s="565"/>
      <c r="Y23" s="565"/>
      <c r="Z23" s="565"/>
      <c r="AA23" s="565"/>
      <c r="AB23" s="565"/>
      <c r="AC23" s="565"/>
      <c r="AD23" s="565"/>
      <c r="AE23" s="565"/>
      <c r="AF23" s="566"/>
    </row>
    <row r="24" spans="1:43" s="131" customFormat="1" ht="9" customHeight="1">
      <c r="A24" s="132"/>
      <c r="B24" s="133"/>
      <c r="C24" s="133"/>
      <c r="D24" s="133"/>
      <c r="E24" s="133"/>
      <c r="F24" s="133"/>
      <c r="G24" s="565"/>
      <c r="H24" s="565"/>
      <c r="I24" s="565"/>
      <c r="J24" s="565"/>
      <c r="K24" s="565"/>
      <c r="L24" s="565"/>
      <c r="M24" s="565"/>
      <c r="N24" s="565"/>
      <c r="O24" s="565"/>
      <c r="P24" s="567"/>
      <c r="R24" s="132"/>
      <c r="S24" s="133"/>
      <c r="T24" s="133"/>
      <c r="U24" s="133"/>
      <c r="V24" s="533"/>
      <c r="W24" s="533"/>
      <c r="X24" s="533"/>
      <c r="Y24" s="533"/>
      <c r="Z24" s="533"/>
      <c r="AA24" s="533"/>
      <c r="AB24" s="154"/>
      <c r="AC24" s="154"/>
      <c r="AD24" s="154"/>
      <c r="AE24" s="154"/>
      <c r="AF24" s="155"/>
    </row>
    <row r="25" spans="1:43" s="131" customFormat="1" ht="9" customHeight="1" thickBot="1">
      <c r="A25" s="132"/>
      <c r="B25" s="133"/>
      <c r="C25" s="133"/>
      <c r="D25" s="133"/>
      <c r="E25" s="133"/>
      <c r="F25" s="133"/>
      <c r="G25" s="535"/>
      <c r="H25" s="535"/>
      <c r="I25" s="159"/>
      <c r="J25" s="133"/>
      <c r="K25" s="535"/>
      <c r="L25" s="535"/>
      <c r="M25" s="159"/>
      <c r="N25" s="133"/>
      <c r="O25" s="535"/>
      <c r="P25" s="536"/>
      <c r="R25" s="139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1"/>
    </row>
    <row r="26" spans="1:43" s="131" customFormat="1" ht="9" customHeight="1">
      <c r="A26" s="13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52"/>
      <c r="R26" s="139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</row>
    <row r="27" spans="1:43" s="131" customFormat="1" ht="9" customHeight="1">
      <c r="A27" s="560" t="s">
        <v>192</v>
      </c>
      <c r="B27" s="561"/>
      <c r="C27" s="561"/>
      <c r="D27" s="561"/>
      <c r="E27" s="561"/>
      <c r="F27" s="561"/>
      <c r="G27" s="561"/>
      <c r="H27" s="561"/>
      <c r="I27" s="561"/>
      <c r="J27" s="561"/>
      <c r="K27" s="561"/>
      <c r="L27" s="561"/>
      <c r="M27" s="561"/>
      <c r="N27" s="561"/>
      <c r="O27" s="561"/>
      <c r="P27" s="562"/>
      <c r="R27" s="563" t="s">
        <v>205</v>
      </c>
      <c r="S27" s="564"/>
      <c r="T27" s="564"/>
      <c r="U27" s="564"/>
      <c r="V27" s="564"/>
      <c r="W27" s="564"/>
      <c r="X27" s="564"/>
      <c r="Y27" s="564"/>
      <c r="Z27" s="564"/>
      <c r="AA27" s="564"/>
      <c r="AB27" s="564"/>
      <c r="AC27" s="564"/>
      <c r="AD27" s="564"/>
      <c r="AE27" s="564"/>
      <c r="AF27" s="564"/>
    </row>
    <row r="28" spans="1:43" s="131" customFormat="1" ht="9" customHeight="1">
      <c r="A28" s="146"/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8"/>
      <c r="R28" s="160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2"/>
    </row>
    <row r="29" spans="1:43" s="131" customFormat="1" ht="9" customHeight="1">
      <c r="A29" s="132"/>
      <c r="B29" s="133"/>
      <c r="C29" s="133"/>
      <c r="D29" s="151"/>
      <c r="E29" s="163"/>
      <c r="F29" s="151"/>
      <c r="G29" s="164"/>
      <c r="H29" s="163"/>
      <c r="I29" s="151"/>
      <c r="J29" s="163"/>
      <c r="K29" s="133"/>
      <c r="L29" s="133"/>
      <c r="M29" s="165"/>
      <c r="N29" s="163"/>
      <c r="O29" s="134"/>
      <c r="P29" s="152"/>
      <c r="R29" s="132"/>
      <c r="S29" s="133"/>
      <c r="T29" s="133"/>
      <c r="U29" s="133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53"/>
    </row>
    <row r="30" spans="1:43" s="131" customFormat="1" ht="9" customHeight="1">
      <c r="A30" s="132"/>
      <c r="B30" s="133"/>
      <c r="C30" s="133"/>
      <c r="D30" s="133"/>
      <c r="E30" s="565"/>
      <c r="F30" s="565"/>
      <c r="G30" s="565"/>
      <c r="H30" s="565"/>
      <c r="I30" s="565"/>
      <c r="J30" s="565"/>
      <c r="K30" s="133"/>
      <c r="L30" s="133"/>
      <c r="M30" s="133"/>
      <c r="N30" s="133"/>
      <c r="O30" s="133"/>
      <c r="P30" s="152"/>
      <c r="R30" s="132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4"/>
    </row>
    <row r="31" spans="1:43" s="131" customFormat="1" ht="9" customHeight="1">
      <c r="A31" s="132"/>
      <c r="B31" s="133"/>
      <c r="C31" s="133"/>
      <c r="D31" s="133"/>
      <c r="E31" s="579"/>
      <c r="F31" s="533"/>
      <c r="G31" s="533"/>
      <c r="H31" s="533"/>
      <c r="I31" s="533"/>
      <c r="J31" s="533"/>
      <c r="K31" s="133"/>
      <c r="L31" s="133"/>
      <c r="M31" s="133"/>
      <c r="N31" s="133"/>
      <c r="O31" s="133"/>
      <c r="P31" s="152"/>
      <c r="R31" s="132"/>
      <c r="S31" s="133"/>
      <c r="T31" s="133"/>
      <c r="U31" s="133"/>
      <c r="V31" s="166"/>
      <c r="W31" s="166"/>
      <c r="X31" s="166"/>
      <c r="Y31" s="166"/>
      <c r="Z31" s="166"/>
      <c r="AA31" s="166"/>
      <c r="AB31" s="166"/>
      <c r="AC31" s="166"/>
      <c r="AD31" s="166"/>
      <c r="AE31" s="166"/>
      <c r="AF31" s="166"/>
    </row>
    <row r="32" spans="1:43" s="131" customFormat="1" ht="9" customHeight="1">
      <c r="A32" s="132"/>
      <c r="B32" s="133"/>
      <c r="C32" s="133"/>
      <c r="D32" s="133"/>
      <c r="E32" s="579"/>
      <c r="F32" s="533"/>
      <c r="G32" s="533"/>
      <c r="H32" s="533"/>
      <c r="I32" s="533"/>
      <c r="J32" s="533"/>
      <c r="K32" s="158"/>
      <c r="L32" s="539"/>
      <c r="M32" s="539"/>
      <c r="N32" s="539"/>
      <c r="O32" s="539"/>
      <c r="P32" s="573"/>
      <c r="R32" s="132"/>
      <c r="S32" s="133"/>
      <c r="T32" s="133"/>
      <c r="U32" s="133"/>
      <c r="V32" s="154"/>
      <c r="W32" s="551"/>
      <c r="X32" s="551"/>
      <c r="Y32" s="551"/>
      <c r="Z32" s="551"/>
      <c r="AA32" s="551"/>
      <c r="AB32" s="551"/>
      <c r="AC32" s="551"/>
      <c r="AD32" s="551"/>
      <c r="AE32" s="551"/>
      <c r="AF32" s="574"/>
    </row>
    <row r="33" spans="1:32" s="131" customFormat="1" ht="9" customHeight="1">
      <c r="A33" s="133"/>
      <c r="B33" s="133"/>
      <c r="C33" s="133"/>
      <c r="D33" s="133"/>
      <c r="E33" s="582"/>
      <c r="F33" s="582"/>
      <c r="G33" s="582"/>
      <c r="H33" s="582"/>
      <c r="I33" s="582"/>
      <c r="J33" s="582"/>
      <c r="K33" s="582"/>
      <c r="L33" s="582"/>
      <c r="M33" s="582"/>
      <c r="N33" s="582"/>
      <c r="O33" s="582"/>
      <c r="P33" s="583"/>
      <c r="R33" s="132"/>
      <c r="S33" s="133"/>
      <c r="T33" s="133"/>
      <c r="U33" s="133"/>
      <c r="V33" s="133"/>
      <c r="W33" s="154"/>
      <c r="X33" s="551"/>
      <c r="Y33" s="551"/>
      <c r="Z33" s="551"/>
      <c r="AA33" s="551"/>
      <c r="AB33" s="551"/>
      <c r="AC33" s="551"/>
      <c r="AD33" s="551"/>
      <c r="AE33" s="551"/>
      <c r="AF33" s="574"/>
    </row>
    <row r="34" spans="1:32" s="131" customFormat="1" ht="6" customHeight="1">
      <c r="A34" s="139"/>
      <c r="B34" s="140"/>
      <c r="C34" s="140"/>
      <c r="D34" s="140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8"/>
      <c r="R34" s="139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1"/>
    </row>
    <row r="35" spans="1:32" s="131" customFormat="1" ht="9" customHeight="1">
      <c r="A35" s="560" t="s">
        <v>193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R35" s="564" t="s">
        <v>215</v>
      </c>
      <c r="S35" s="564"/>
      <c r="T35" s="564"/>
      <c r="U35" s="564"/>
      <c r="V35" s="564"/>
      <c r="W35" s="564"/>
      <c r="X35" s="564"/>
      <c r="Y35" s="564"/>
      <c r="Z35" s="564"/>
      <c r="AA35" s="564"/>
      <c r="AB35" s="564"/>
      <c r="AC35" s="564"/>
      <c r="AD35" s="564"/>
      <c r="AE35" s="564"/>
      <c r="AF35" s="564"/>
    </row>
    <row r="36" spans="1:32" s="131" customFormat="1" ht="9.75" customHeight="1">
      <c r="A36" s="132" t="s">
        <v>194</v>
      </c>
      <c r="B36" s="133"/>
      <c r="C36" s="565" t="str">
        <f>+IF(AND(DONNE!$E$21="BOA",DONNE!$F$20&lt;=DONNE!$F$21),DONNE!B7,IF(DONNE!$E$20="AA",DONNE!B7,""))</f>
        <v/>
      </c>
      <c r="D36" s="565"/>
      <c r="E36" s="565"/>
      <c r="F36" s="565"/>
      <c r="G36" s="565"/>
      <c r="H36" s="565"/>
      <c r="I36" s="565"/>
      <c r="J36" s="565"/>
      <c r="K36" s="565"/>
      <c r="L36" s="565"/>
      <c r="M36" s="565"/>
      <c r="N36" s="565"/>
      <c r="O36" s="565"/>
      <c r="P36" s="567"/>
      <c r="R36" s="153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5"/>
    </row>
    <row r="37" spans="1:32" s="131" customFormat="1" ht="9.75" customHeight="1" thickBot="1">
      <c r="A37" s="169" t="s">
        <v>195</v>
      </c>
      <c r="B37" s="170"/>
      <c r="C37" s="577" t="str">
        <f>+IF(AND(DONNE!$E$21="BOA",DONNE!$F$20&lt;=DONNE!$F$21),DONNE!B6,IF(DONNE!$E$20="AA",DONNE!B6,""))</f>
        <v/>
      </c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8"/>
      <c r="R37" s="132" t="s">
        <v>209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4"/>
    </row>
    <row r="38" spans="1:32" s="131" customFormat="1" ht="9" customHeight="1" thickTop="1">
      <c r="A38" s="555" t="s">
        <v>59</v>
      </c>
      <c r="B38" s="556"/>
      <c r="C38" s="556"/>
      <c r="D38" s="556"/>
      <c r="E38" s="556"/>
      <c r="F38" s="556"/>
      <c r="G38" s="556"/>
      <c r="H38" s="556"/>
      <c r="I38" s="556"/>
      <c r="J38" s="556"/>
      <c r="K38" s="556"/>
      <c r="L38" s="556"/>
      <c r="M38" s="556"/>
      <c r="N38" s="556"/>
      <c r="O38" s="556"/>
      <c r="P38" s="557"/>
      <c r="R38" s="132" t="s">
        <v>210</v>
      </c>
      <c r="S38" s="133"/>
      <c r="T38" s="133"/>
      <c r="U38" s="133"/>
      <c r="V38" s="133"/>
      <c r="W38" s="133"/>
      <c r="X38" s="133"/>
      <c r="Y38" s="133"/>
      <c r="Z38" s="133"/>
      <c r="AC38" s="133" t="s">
        <v>211</v>
      </c>
      <c r="AD38" s="151" t="str">
        <f>IF(DONNE!B22&lt;&gt;"NEANT","X","")</f>
        <v>X</v>
      </c>
      <c r="AE38" s="171" t="s">
        <v>151</v>
      </c>
      <c r="AF38" s="151" t="str">
        <f>IF(DONNE!B22="NEANT","X","")</f>
        <v/>
      </c>
    </row>
    <row r="39" spans="1:32" s="149" customFormat="1" ht="9" customHeight="1">
      <c r="A39" s="172"/>
      <c r="B39" s="173"/>
      <c r="C39" s="558" t="str">
        <f>+IF(AND(DONNE!$E$21="BOA",DONNE!$F$20&lt;=DONNE!$F$21),DONNE!B14,IF(DONNE!$E$20="AA",DONNE!B14,""))</f>
        <v/>
      </c>
      <c r="D39" s="558"/>
      <c r="E39" s="558"/>
      <c r="F39" s="558"/>
      <c r="G39" s="558"/>
      <c r="H39" s="558"/>
      <c r="I39" s="558"/>
      <c r="J39" s="558"/>
      <c r="K39" s="558"/>
      <c r="L39" s="558"/>
      <c r="M39" s="558"/>
      <c r="N39" s="558"/>
      <c r="O39" s="558"/>
      <c r="P39" s="559"/>
      <c r="R39" s="174"/>
      <c r="S39" s="175"/>
      <c r="T39" s="175"/>
      <c r="U39" s="175"/>
      <c r="V39" s="175"/>
      <c r="W39" s="175"/>
      <c r="X39" s="175"/>
      <c r="Y39" s="175"/>
      <c r="Z39" s="175"/>
      <c r="AC39" s="175"/>
      <c r="AD39" s="175"/>
      <c r="AE39" s="173"/>
      <c r="AF39" s="176"/>
    </row>
    <row r="40" spans="1:32" s="131" customFormat="1" ht="9" customHeight="1">
      <c r="A40" s="177" t="s">
        <v>106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52"/>
      <c r="R40" s="132" t="s">
        <v>212</v>
      </c>
      <c r="S40" s="133"/>
      <c r="T40" s="133"/>
      <c r="U40" s="565" t="str">
        <f>+IF(AND(DONNE!$E$21="BOA",DONNE!$F$20&lt;=DONNE!$F$21),DONNE!B22,IF(DONNE!$E$20="AA",DONNE!B22,""))</f>
        <v/>
      </c>
      <c r="V40" s="565"/>
      <c r="W40" s="565"/>
      <c r="X40" s="565"/>
      <c r="Y40" s="565"/>
      <c r="Z40" s="565"/>
      <c r="AA40" s="565"/>
      <c r="AB40" s="565"/>
      <c r="AC40" s="565"/>
      <c r="AD40" s="565"/>
      <c r="AE40" s="565"/>
      <c r="AF40" s="256"/>
    </row>
    <row r="41" spans="1:32" s="131" customFormat="1" ht="9" customHeight="1">
      <c r="A41" s="132" t="s">
        <v>196</v>
      </c>
      <c r="B41" s="133"/>
      <c r="C41" s="531"/>
      <c r="D41" s="531"/>
      <c r="E41" s="531"/>
      <c r="F41" s="531"/>
      <c r="G41" s="531"/>
      <c r="H41" s="529" t="s">
        <v>198</v>
      </c>
      <c r="I41" s="529"/>
      <c r="J41" s="565" t="str">
        <f>+IF(AND(DONNE!$E$21="BOA",DONNE!$F$20&lt;=DONNE!$F$21),DONNE!B17,IF(DONNE!$E$20="AA",DONNE!B17,""))</f>
        <v/>
      </c>
      <c r="K41" s="565"/>
      <c r="L41" s="565"/>
      <c r="M41" s="565"/>
      <c r="N41" s="565"/>
      <c r="O41" s="565"/>
      <c r="P41" s="567"/>
      <c r="R41" s="132" t="s">
        <v>213</v>
      </c>
      <c r="S41" s="133"/>
      <c r="T41" s="133"/>
      <c r="U41" s="133"/>
      <c r="V41" s="133"/>
      <c r="W41" s="133"/>
      <c r="X41" s="133"/>
      <c r="Y41" s="533" t="s">
        <v>49</v>
      </c>
      <c r="Z41" s="533"/>
      <c r="AA41" s="533"/>
      <c r="AB41" s="533"/>
      <c r="AC41" s="533"/>
      <c r="AD41" s="533"/>
      <c r="AE41" s="533"/>
      <c r="AF41" s="568"/>
    </row>
    <row r="42" spans="1:32" s="131" customFormat="1" ht="9" customHeight="1">
      <c r="A42" s="132" t="s">
        <v>197</v>
      </c>
      <c r="B42" s="133"/>
      <c r="C42" s="551"/>
      <c r="D42" s="551"/>
      <c r="E42" s="551"/>
      <c r="F42" s="551"/>
      <c r="G42" s="551"/>
      <c r="H42" s="529" t="s">
        <v>199</v>
      </c>
      <c r="I42" s="529"/>
      <c r="J42" s="533" t="str">
        <f>+IF(AND(DONNE!$E$21="BOA",DONNE!$F$20&lt;=DONNE!$F$21),DONNE!B29,IF(DONNE!$E$20="AA",DONNE!B29,""))</f>
        <v/>
      </c>
      <c r="K42" s="533"/>
      <c r="L42" s="533"/>
      <c r="M42" s="533"/>
      <c r="N42" s="533"/>
      <c r="O42" s="533"/>
      <c r="P42" s="552"/>
      <c r="R42" s="132"/>
      <c r="S42" s="531">
        <f>DONNE!B50</f>
        <v>0</v>
      </c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53"/>
    </row>
    <row r="43" spans="1:32" s="131" customFormat="1" ht="9" customHeight="1">
      <c r="A43" s="139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57"/>
      <c r="Q43" s="133"/>
      <c r="R43" s="139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527" t="s">
        <v>214</v>
      </c>
      <c r="AD43" s="527"/>
      <c r="AE43" s="527"/>
      <c r="AF43" s="528"/>
    </row>
    <row r="44" spans="1:32" s="131" customFormat="1" ht="9" customHeight="1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80"/>
      <c r="AD44" s="180"/>
      <c r="AE44" s="180"/>
      <c r="AF44" s="179"/>
    </row>
    <row r="45" spans="1:32" s="131" customFormat="1" ht="9" customHeight="1">
      <c r="A45" s="133"/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81"/>
      <c r="AD45" s="181"/>
      <c r="AE45" s="181"/>
      <c r="AF45" s="133"/>
    </row>
    <row r="46" spans="1:32" s="131" customFormat="1" ht="9" customHeight="1">
      <c r="G46" s="554"/>
      <c r="H46" s="554"/>
      <c r="I46" s="554"/>
      <c r="J46" s="554"/>
      <c r="K46" s="554"/>
      <c r="L46" s="554"/>
      <c r="M46" s="554"/>
      <c r="N46" s="554"/>
      <c r="O46" s="554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</row>
    <row r="47" spans="1:32" s="131" customFormat="1" ht="9" customHeight="1"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R47" s="153"/>
      <c r="S47" s="154"/>
      <c r="T47" s="154"/>
      <c r="U47" s="154"/>
      <c r="V47" s="154"/>
      <c r="W47" s="154"/>
      <c r="X47" s="154"/>
      <c r="Y47" s="153"/>
      <c r="Z47" s="154"/>
      <c r="AA47" s="154"/>
      <c r="AB47" s="154"/>
      <c r="AC47" s="154"/>
      <c r="AD47" s="154"/>
      <c r="AE47" s="154"/>
      <c r="AF47" s="155"/>
    </row>
    <row r="48" spans="1:32" s="131" customFormat="1" ht="9" customHeight="1">
      <c r="M48" s="538"/>
      <c r="N48" s="539"/>
      <c r="O48" s="539"/>
      <c r="P48" s="540"/>
      <c r="R48" s="132"/>
      <c r="S48" s="133"/>
      <c r="T48" s="133"/>
      <c r="U48" s="133"/>
      <c r="V48" s="133"/>
      <c r="W48" s="133"/>
      <c r="X48" s="133"/>
      <c r="Y48" s="132"/>
      <c r="Z48" s="133"/>
      <c r="AA48" s="133"/>
      <c r="AB48" s="133"/>
      <c r="AC48" s="133"/>
      <c r="AD48" s="133"/>
      <c r="AE48" s="133"/>
      <c r="AF48" s="134"/>
    </row>
    <row r="49" spans="1:43" s="131" customFormat="1" ht="9" customHeight="1">
      <c r="R49" s="132"/>
      <c r="S49" s="133"/>
      <c r="T49" s="133"/>
      <c r="U49" s="133"/>
      <c r="V49" s="133"/>
      <c r="W49" s="133"/>
      <c r="X49" s="133"/>
      <c r="Y49" s="132"/>
      <c r="Z49" s="133"/>
      <c r="AA49" s="133"/>
      <c r="AB49" s="133"/>
      <c r="AC49" s="133"/>
      <c r="AD49" s="133"/>
      <c r="AE49" s="133"/>
      <c r="AF49" s="134"/>
    </row>
    <row r="50" spans="1:43" s="131" customFormat="1" ht="9" customHeight="1">
      <c r="K50" s="135"/>
      <c r="L50" s="135"/>
      <c r="M50" s="541"/>
      <c r="N50" s="542"/>
      <c r="O50" s="542"/>
      <c r="P50" s="543"/>
      <c r="R50" s="132"/>
      <c r="S50" s="133"/>
      <c r="T50" s="133"/>
      <c r="U50" s="133"/>
      <c r="V50" s="133"/>
      <c r="W50" s="133"/>
      <c r="X50" s="133"/>
      <c r="Y50" s="132"/>
      <c r="Z50" s="133"/>
      <c r="AA50" s="133"/>
      <c r="AB50" s="133"/>
      <c r="AC50" s="133"/>
      <c r="AD50" s="133"/>
      <c r="AE50" s="133"/>
      <c r="AF50" s="134"/>
    </row>
    <row r="51" spans="1:43" s="131" customFormat="1" ht="9" customHeight="1">
      <c r="R51" s="132"/>
      <c r="S51" s="133"/>
      <c r="T51" s="133"/>
      <c r="U51" s="133"/>
      <c r="V51" s="133"/>
      <c r="W51" s="133"/>
      <c r="X51" s="134"/>
      <c r="Y51" s="132"/>
      <c r="Z51" s="133"/>
      <c r="AA51" s="133"/>
      <c r="AB51" s="133"/>
      <c r="AC51" s="133"/>
      <c r="AD51" s="133"/>
      <c r="AE51" s="133"/>
      <c r="AF51" s="134"/>
    </row>
    <row r="52" spans="1:43" s="131" customFormat="1" ht="9" customHeight="1">
      <c r="M52" s="544"/>
      <c r="N52" s="545"/>
      <c r="O52" s="545"/>
      <c r="P52" s="546"/>
      <c r="R52" s="547"/>
      <c r="S52" s="529"/>
      <c r="T52" s="529"/>
      <c r="U52" s="529"/>
      <c r="V52" s="529"/>
      <c r="W52" s="529"/>
      <c r="X52" s="530"/>
      <c r="Y52" s="132"/>
      <c r="Z52" s="133"/>
      <c r="AA52" s="133"/>
      <c r="AB52" s="133"/>
      <c r="AC52" s="133"/>
      <c r="AD52" s="133"/>
      <c r="AE52" s="133"/>
      <c r="AF52" s="134"/>
    </row>
    <row r="53" spans="1:43" s="131" customFormat="1" ht="9" customHeight="1">
      <c r="R53" s="132"/>
      <c r="S53" s="133"/>
      <c r="T53" s="133"/>
      <c r="U53" s="133"/>
      <c r="V53" s="133"/>
      <c r="W53" s="133"/>
      <c r="X53" s="133"/>
      <c r="Y53" s="132"/>
      <c r="Z53" s="133"/>
      <c r="AA53" s="133"/>
      <c r="AB53" s="133"/>
      <c r="AC53" s="133"/>
      <c r="AD53" s="133"/>
      <c r="AE53" s="133"/>
      <c r="AF53" s="134"/>
    </row>
    <row r="54" spans="1:43" s="131" customFormat="1" ht="9" customHeight="1">
      <c r="F54" s="133"/>
      <c r="G54" s="133"/>
      <c r="H54" s="133"/>
      <c r="K54" s="548"/>
      <c r="L54" s="549"/>
      <c r="M54" s="549"/>
      <c r="N54" s="549"/>
      <c r="O54" s="549"/>
      <c r="P54" s="550"/>
      <c r="R54" s="132"/>
      <c r="S54" s="133"/>
      <c r="T54" s="133"/>
      <c r="U54" s="133"/>
      <c r="V54" s="133"/>
      <c r="W54" s="133"/>
      <c r="X54" s="133"/>
      <c r="Y54" s="132"/>
      <c r="Z54" s="133"/>
      <c r="AA54" s="133"/>
      <c r="AB54" s="133"/>
      <c r="AC54" s="133"/>
      <c r="AD54" s="133"/>
      <c r="AE54" s="133"/>
      <c r="AF54" s="134"/>
    </row>
    <row r="55" spans="1:43" s="131" customFormat="1" ht="9" customHeight="1">
      <c r="R55" s="132"/>
      <c r="S55" s="133"/>
      <c r="T55" s="133"/>
      <c r="U55" s="133"/>
      <c r="V55" s="133"/>
      <c r="W55" s="133"/>
      <c r="X55" s="133"/>
      <c r="Y55" s="132"/>
      <c r="Z55" s="133"/>
      <c r="AA55" s="133"/>
      <c r="AB55" s="133"/>
      <c r="AC55" s="133"/>
      <c r="AD55" s="133"/>
      <c r="AE55" s="133"/>
      <c r="AF55" s="134"/>
    </row>
    <row r="56" spans="1:43" s="131" customFormat="1" ht="9" customHeight="1">
      <c r="A56" s="136" t="s">
        <v>92</v>
      </c>
      <c r="C56" s="569" t="str">
        <f>+C12</f>
        <v/>
      </c>
      <c r="D56" s="569"/>
      <c r="E56" s="569"/>
      <c r="F56" s="569"/>
      <c r="G56" s="569"/>
      <c r="H56" s="569"/>
      <c r="I56" s="569"/>
      <c r="J56" s="569"/>
      <c r="K56" s="569"/>
      <c r="L56" s="569"/>
      <c r="M56" s="569"/>
      <c r="N56" s="569"/>
      <c r="O56" s="569"/>
      <c r="P56" s="569"/>
      <c r="R56" s="132"/>
      <c r="S56" s="133"/>
      <c r="T56" s="133"/>
      <c r="U56" s="133"/>
      <c r="V56" s="133"/>
      <c r="W56" s="133"/>
      <c r="X56" s="133"/>
      <c r="Y56" s="132"/>
      <c r="Z56" s="133"/>
      <c r="AA56" s="133"/>
      <c r="AB56" s="133"/>
      <c r="AC56" s="133"/>
      <c r="AD56" s="133"/>
      <c r="AE56" s="133"/>
      <c r="AF56" s="134"/>
    </row>
    <row r="57" spans="1:43" s="131" customFormat="1" ht="9" customHeight="1">
      <c r="A57" s="137" t="s">
        <v>218</v>
      </c>
      <c r="D57" s="138"/>
      <c r="E57" s="570" t="str">
        <f>+E13</f>
        <v/>
      </c>
      <c r="F57" s="570"/>
      <c r="G57" s="570"/>
      <c r="H57" s="570"/>
      <c r="I57" s="570"/>
      <c r="J57" s="570"/>
      <c r="K57" s="570"/>
      <c r="L57" s="570"/>
      <c r="M57" s="570"/>
      <c r="N57" s="570"/>
      <c r="O57" s="570"/>
      <c r="P57" s="570"/>
      <c r="R57" s="139"/>
      <c r="S57" s="140"/>
      <c r="T57" s="140"/>
      <c r="U57" s="140"/>
      <c r="V57" s="140"/>
      <c r="W57" s="140"/>
      <c r="X57" s="140"/>
      <c r="Y57" s="139"/>
      <c r="Z57" s="140"/>
      <c r="AA57" s="140"/>
      <c r="AB57" s="140"/>
      <c r="AC57" s="140"/>
      <c r="AD57" s="140"/>
      <c r="AE57" s="140"/>
      <c r="AF57" s="141"/>
      <c r="AI57" s="92" t="s">
        <v>49</v>
      </c>
    </row>
    <row r="58" spans="1:43" s="131" customFormat="1" ht="9" customHeight="1">
      <c r="A58" s="182"/>
      <c r="B58" s="571"/>
      <c r="C58" s="571"/>
      <c r="D58" s="571"/>
      <c r="E58" s="178"/>
      <c r="F58" s="178"/>
      <c r="G58" s="178"/>
      <c r="H58" s="178"/>
      <c r="I58" s="178"/>
      <c r="J58" s="178"/>
      <c r="K58" s="178"/>
      <c r="L58" s="178"/>
      <c r="M58" s="178"/>
      <c r="N58" s="529" t="s">
        <v>216</v>
      </c>
      <c r="O58" s="529"/>
      <c r="P58" s="529"/>
      <c r="Q58" s="529"/>
      <c r="R58" s="529"/>
      <c r="S58" s="529"/>
      <c r="T58" s="179"/>
      <c r="U58" s="179"/>
      <c r="V58" s="179"/>
      <c r="W58" s="179"/>
      <c r="X58" s="179"/>
      <c r="Y58" s="179"/>
      <c r="Z58" s="572" t="s">
        <v>217</v>
      </c>
      <c r="AA58" s="572"/>
      <c r="AB58" s="572"/>
      <c r="AC58" s="572"/>
      <c r="AD58" s="572"/>
      <c r="AE58" s="572"/>
      <c r="AF58" s="179"/>
    </row>
    <row r="59" spans="1:43" s="131" customFormat="1" ht="9" customHeight="1">
      <c r="A59" s="137"/>
      <c r="B59" s="145"/>
      <c r="C59" s="145"/>
      <c r="D59" s="145"/>
      <c r="E59" s="133"/>
      <c r="F59" s="133"/>
      <c r="G59" s="133"/>
      <c r="H59" s="133"/>
      <c r="I59" s="133"/>
      <c r="J59" s="133"/>
      <c r="K59" s="133"/>
      <c r="L59" s="133"/>
      <c r="M59" s="133"/>
    </row>
    <row r="60" spans="1:43" s="131" customFormat="1" ht="9" customHeight="1">
      <c r="A60" s="560" t="s">
        <v>200</v>
      </c>
      <c r="B60" s="561"/>
      <c r="C60" s="561"/>
      <c r="D60" s="561"/>
      <c r="E60" s="561"/>
      <c r="F60" s="561"/>
      <c r="G60" s="561"/>
      <c r="H60" s="561"/>
      <c r="I60" s="561"/>
      <c r="J60" s="561"/>
      <c r="K60" s="561"/>
      <c r="L60" s="561"/>
      <c r="M60" s="561"/>
      <c r="N60" s="561"/>
      <c r="O60" s="561"/>
      <c r="P60" s="562"/>
      <c r="R60" s="560" t="s">
        <v>204</v>
      </c>
      <c r="S60" s="561"/>
      <c r="T60" s="561"/>
      <c r="U60" s="561"/>
      <c r="V60" s="561"/>
      <c r="W60" s="561"/>
      <c r="X60" s="561"/>
      <c r="Y60" s="561"/>
      <c r="Z60" s="561"/>
      <c r="AA60" s="561"/>
      <c r="AB60" s="561"/>
      <c r="AC60" s="561"/>
      <c r="AD60" s="561"/>
      <c r="AE60" s="561"/>
      <c r="AF60" s="561"/>
    </row>
    <row r="61" spans="1:43" s="149" customFormat="1" ht="9" customHeight="1">
      <c r="A61" s="146"/>
      <c r="B61" s="147"/>
      <c r="C61" s="147"/>
      <c r="D61" s="147"/>
      <c r="E61" s="147"/>
      <c r="F61" s="147"/>
      <c r="G61" s="147"/>
      <c r="H61" s="147"/>
      <c r="I61" s="147"/>
      <c r="J61" s="147"/>
      <c r="K61" s="147"/>
      <c r="L61" s="147"/>
      <c r="M61" s="147"/>
      <c r="N61" s="147"/>
      <c r="O61" s="147"/>
      <c r="P61" s="148"/>
      <c r="R61" s="146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147"/>
      <c r="AF61" s="147"/>
    </row>
    <row r="62" spans="1:43" s="131" customFormat="1" ht="9" customHeight="1">
      <c r="A62" s="132" t="s">
        <v>188</v>
      </c>
      <c r="B62" s="150"/>
      <c r="C62" s="529"/>
      <c r="D62" s="530"/>
      <c r="E62" s="151"/>
      <c r="F62" s="133"/>
      <c r="H62" s="133"/>
      <c r="I62" s="133"/>
      <c r="J62" s="133"/>
      <c r="K62" s="133"/>
      <c r="L62" s="133"/>
      <c r="M62" s="133"/>
      <c r="N62" s="133"/>
      <c r="O62" s="133"/>
      <c r="P62" s="152"/>
      <c r="R62" s="153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5"/>
    </row>
    <row r="63" spans="1:43" s="131" customFormat="1" ht="4.5" customHeight="1">
      <c r="A63" s="132"/>
      <c r="B63" s="133"/>
      <c r="C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52"/>
      <c r="R63" s="132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4"/>
      <c r="AQ63" s="156"/>
    </row>
    <row r="64" spans="1:43" s="131" customFormat="1" ht="9" customHeight="1">
      <c r="A64" s="132"/>
      <c r="B64" s="133"/>
      <c r="C64" s="133"/>
      <c r="E64" s="151"/>
      <c r="F64" s="133"/>
      <c r="I64" s="133"/>
      <c r="J64" s="133"/>
      <c r="K64" s="150"/>
      <c r="L64" s="539"/>
      <c r="M64" s="539"/>
      <c r="N64" s="539"/>
      <c r="O64" s="539"/>
      <c r="P64" s="573"/>
      <c r="R64" s="132" t="s">
        <v>206</v>
      </c>
      <c r="S64" s="133"/>
      <c r="T64" s="133"/>
      <c r="U64" s="565">
        <f>DONNE!B19</f>
        <v>0</v>
      </c>
      <c r="V64" s="565"/>
      <c r="W64" s="565"/>
      <c r="X64" s="565"/>
      <c r="Y64" s="565"/>
      <c r="Z64" s="565"/>
      <c r="AA64" s="565"/>
      <c r="AB64" s="565"/>
      <c r="AC64" s="565"/>
      <c r="AD64" s="565"/>
      <c r="AE64" s="565"/>
      <c r="AF64" s="566"/>
    </row>
    <row r="65" spans="1:32" s="131" customFormat="1" ht="9" customHeight="1">
      <c r="A65" s="132" t="s">
        <v>189</v>
      </c>
      <c r="B65" s="133"/>
      <c r="C65" s="545"/>
      <c r="D65" s="545"/>
      <c r="E65" s="545"/>
      <c r="F65" s="545"/>
      <c r="G65" s="545"/>
      <c r="H65" s="545"/>
      <c r="I65" s="253"/>
      <c r="J65" s="565"/>
      <c r="K65" s="565"/>
      <c r="L65" s="565"/>
      <c r="M65" s="565"/>
      <c r="N65" s="565"/>
      <c r="O65" s="565"/>
      <c r="P65" s="567"/>
      <c r="Q65" s="134"/>
      <c r="R65" s="132" t="s">
        <v>207</v>
      </c>
      <c r="S65" s="133"/>
      <c r="T65" s="133"/>
      <c r="U65" s="133"/>
      <c r="V65" s="154"/>
      <c r="W65" s="533">
        <f>DONNE!B14</f>
        <v>0</v>
      </c>
      <c r="X65" s="533"/>
      <c r="Y65" s="533"/>
      <c r="Z65" s="533"/>
      <c r="AA65" s="533"/>
      <c r="AB65" s="533"/>
      <c r="AC65" s="533"/>
      <c r="AD65" s="533"/>
      <c r="AE65" s="533"/>
      <c r="AF65" s="568"/>
    </row>
    <row r="66" spans="1:32" s="131" customFormat="1" ht="9" customHeight="1">
      <c r="A66" s="132"/>
      <c r="B66" s="133"/>
      <c r="C66" s="133"/>
      <c r="D66" s="140"/>
      <c r="E66" s="133"/>
      <c r="F66" s="133"/>
      <c r="G66" s="140"/>
      <c r="H66" s="133"/>
      <c r="I66" s="133"/>
      <c r="J66" s="140"/>
      <c r="K66" s="253"/>
      <c r="L66" s="133"/>
      <c r="M66" s="140"/>
      <c r="N66" s="133"/>
      <c r="O66" s="133"/>
      <c r="P66" s="152"/>
      <c r="Q66" s="133"/>
      <c r="R66" s="132"/>
      <c r="S66" s="133"/>
      <c r="T66" s="133"/>
      <c r="U66" s="133"/>
      <c r="V66" s="133"/>
      <c r="W66" s="154"/>
      <c r="X66" s="154"/>
      <c r="Y66" s="154"/>
      <c r="Z66" s="154"/>
      <c r="AA66" s="154"/>
      <c r="AB66" s="154"/>
      <c r="AC66" s="154"/>
      <c r="AD66" s="154"/>
      <c r="AE66" s="154"/>
      <c r="AF66" s="155"/>
    </row>
    <row r="67" spans="1:32" s="131" customFormat="1" ht="9" customHeight="1">
      <c r="A67" s="132" t="s">
        <v>219</v>
      </c>
      <c r="B67" s="133"/>
      <c r="C67" s="133"/>
      <c r="D67" s="151"/>
      <c r="E67" s="133"/>
      <c r="F67" s="133"/>
      <c r="G67" s="151"/>
      <c r="H67" s="133"/>
      <c r="I67" s="133"/>
      <c r="J67" s="151"/>
      <c r="K67" s="133"/>
      <c r="L67" s="133"/>
      <c r="M67" s="151"/>
      <c r="N67" s="133"/>
      <c r="O67" s="133"/>
      <c r="P67" s="152"/>
      <c r="R67" s="132" t="s">
        <v>208</v>
      </c>
      <c r="S67" s="133"/>
      <c r="T67" s="133"/>
      <c r="U67" s="133"/>
      <c r="V67" s="565">
        <f>+V23</f>
        <v>0</v>
      </c>
      <c r="W67" s="565"/>
      <c r="X67" s="565"/>
      <c r="Y67" s="565"/>
      <c r="Z67" s="565"/>
      <c r="AA67" s="565"/>
      <c r="AB67" s="565"/>
      <c r="AC67" s="565"/>
      <c r="AD67" s="565"/>
      <c r="AE67" s="565"/>
      <c r="AF67" s="566"/>
    </row>
    <row r="68" spans="1:32" s="131" customFormat="1" ht="9" customHeight="1">
      <c r="A68" s="132" t="s">
        <v>190</v>
      </c>
      <c r="B68" s="133"/>
      <c r="C68" s="133"/>
      <c r="D68" s="133"/>
      <c r="E68" s="133"/>
      <c r="F68" s="133"/>
      <c r="G68" s="531"/>
      <c r="H68" s="531"/>
      <c r="I68" s="531"/>
      <c r="J68" s="531"/>
      <c r="K68" s="531"/>
      <c r="L68" s="531"/>
      <c r="M68" s="531"/>
      <c r="N68" s="531"/>
      <c r="O68" s="531"/>
      <c r="P68" s="532"/>
      <c r="R68" s="132" t="s">
        <v>220</v>
      </c>
      <c r="S68" s="133"/>
      <c r="T68" s="133"/>
      <c r="U68" s="133"/>
      <c r="V68" s="533">
        <f>DONNE!B20*12</f>
        <v>0</v>
      </c>
      <c r="W68" s="533"/>
      <c r="X68" s="533"/>
      <c r="Y68" s="533"/>
      <c r="Z68" s="533"/>
      <c r="AA68" s="533"/>
      <c r="AB68" s="154"/>
      <c r="AC68" s="154"/>
      <c r="AD68" s="154"/>
      <c r="AE68" s="154"/>
      <c r="AF68" s="155"/>
    </row>
    <row r="69" spans="1:32" s="131" customFormat="1" ht="9" customHeight="1" thickBot="1">
      <c r="A69" s="132" t="s">
        <v>191</v>
      </c>
      <c r="B69" s="133"/>
      <c r="C69" s="133"/>
      <c r="D69" s="133"/>
      <c r="E69" s="133"/>
      <c r="F69" s="133"/>
      <c r="G69" s="534"/>
      <c r="H69" s="534"/>
      <c r="I69" s="171"/>
      <c r="J69" s="133"/>
      <c r="K69" s="535"/>
      <c r="L69" s="535"/>
      <c r="M69" s="171"/>
      <c r="N69" s="133"/>
      <c r="O69" s="535"/>
      <c r="P69" s="536"/>
      <c r="R69" s="139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1"/>
    </row>
    <row r="70" spans="1:32" s="131" customFormat="1" ht="9" customHeight="1">
      <c r="A70" s="132"/>
      <c r="B70" s="133"/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52"/>
      <c r="R70" s="139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</row>
    <row r="71" spans="1:32" s="131" customFormat="1" ht="9" customHeight="1">
      <c r="A71" s="560" t="s">
        <v>192</v>
      </c>
      <c r="B71" s="561"/>
      <c r="C71" s="561"/>
      <c r="D71" s="561"/>
      <c r="E71" s="561"/>
      <c r="F71" s="561"/>
      <c r="G71" s="561"/>
      <c r="H71" s="561"/>
      <c r="I71" s="561"/>
      <c r="J71" s="561"/>
      <c r="K71" s="561"/>
      <c r="L71" s="561"/>
      <c r="M71" s="561"/>
      <c r="N71" s="561"/>
      <c r="O71" s="561"/>
      <c r="P71" s="562"/>
      <c r="R71" s="563" t="s">
        <v>205</v>
      </c>
      <c r="S71" s="564"/>
      <c r="T71" s="564"/>
      <c r="U71" s="564"/>
      <c r="V71" s="564"/>
      <c r="W71" s="564"/>
      <c r="X71" s="564"/>
      <c r="Y71" s="564"/>
      <c r="Z71" s="564"/>
      <c r="AA71" s="564"/>
      <c r="AB71" s="564"/>
      <c r="AC71" s="564"/>
      <c r="AD71" s="564"/>
      <c r="AE71" s="564"/>
      <c r="AF71" s="564"/>
    </row>
    <row r="72" spans="1:32" s="131" customFormat="1" ht="9" customHeight="1">
      <c r="A72" s="146"/>
      <c r="B72" s="147"/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47"/>
      <c r="O72" s="147"/>
      <c r="P72" s="148"/>
      <c r="R72" s="160"/>
      <c r="S72" s="161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2"/>
    </row>
    <row r="73" spans="1:32" s="131" customFormat="1" ht="9" customHeight="1">
      <c r="A73" s="132"/>
      <c r="B73" s="133"/>
      <c r="C73" s="133"/>
      <c r="D73" s="151"/>
      <c r="E73" s="163"/>
      <c r="F73" s="151"/>
      <c r="G73" s="164"/>
      <c r="H73" s="163"/>
      <c r="I73" s="151"/>
      <c r="J73" s="163"/>
      <c r="K73" s="133"/>
      <c r="L73" s="133"/>
      <c r="M73" s="165"/>
      <c r="N73" s="163"/>
      <c r="O73" s="134"/>
      <c r="P73" s="152"/>
      <c r="R73" s="132"/>
      <c r="S73" s="133"/>
      <c r="T73" s="133"/>
      <c r="U73" s="133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53"/>
    </row>
    <row r="74" spans="1:32" s="131" customFormat="1" ht="9" customHeight="1">
      <c r="A74" s="132"/>
      <c r="B74" s="133"/>
      <c r="C74" s="133"/>
      <c r="D74" s="133"/>
      <c r="E74" s="565"/>
      <c r="F74" s="565"/>
      <c r="G74" s="565"/>
      <c r="H74" s="565"/>
      <c r="I74" s="565"/>
      <c r="J74" s="565"/>
      <c r="K74" s="133"/>
      <c r="L74" s="133"/>
      <c r="M74" s="133"/>
      <c r="N74" s="133"/>
      <c r="O74" s="133"/>
      <c r="P74" s="152"/>
      <c r="R74" s="132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4"/>
    </row>
    <row r="75" spans="1:32" s="131" customFormat="1" ht="9" customHeight="1">
      <c r="A75" s="132"/>
      <c r="B75" s="133"/>
      <c r="C75" s="133"/>
      <c r="D75" s="133"/>
      <c r="E75" s="579"/>
      <c r="F75" s="579"/>
      <c r="G75" s="579"/>
      <c r="H75" s="579"/>
      <c r="I75" s="579"/>
      <c r="J75" s="579"/>
      <c r="K75" s="133"/>
      <c r="L75" s="133"/>
      <c r="M75" s="133"/>
      <c r="N75" s="133"/>
      <c r="O75" s="133"/>
      <c r="P75" s="152"/>
      <c r="R75" s="132"/>
      <c r="S75" s="133"/>
      <c r="T75" s="133"/>
      <c r="U75" s="133"/>
      <c r="V75" s="166"/>
      <c r="W75" s="166"/>
      <c r="X75" s="166"/>
      <c r="Y75" s="166"/>
      <c r="Z75" s="166"/>
      <c r="AA75" s="166"/>
      <c r="AB75" s="166"/>
      <c r="AC75" s="166"/>
      <c r="AD75" s="166"/>
      <c r="AE75" s="166"/>
      <c r="AF75" s="166"/>
    </row>
    <row r="76" spans="1:32" s="131" customFormat="1" ht="9" customHeight="1">
      <c r="A76" s="132"/>
      <c r="B76" s="133"/>
      <c r="C76" s="133"/>
      <c r="D76" s="133"/>
      <c r="E76" s="579"/>
      <c r="F76" s="579"/>
      <c r="G76" s="579"/>
      <c r="H76" s="579"/>
      <c r="I76" s="579"/>
      <c r="J76" s="579"/>
      <c r="K76" s="253"/>
      <c r="L76" s="539"/>
      <c r="M76" s="539"/>
      <c r="N76" s="539"/>
      <c r="O76" s="539"/>
      <c r="P76" s="573"/>
      <c r="R76" s="132"/>
      <c r="S76" s="133"/>
      <c r="T76" s="133"/>
      <c r="U76" s="133"/>
      <c r="V76" s="154"/>
      <c r="W76" s="551"/>
      <c r="X76" s="551"/>
      <c r="Y76" s="551"/>
      <c r="Z76" s="551"/>
      <c r="AA76" s="551"/>
      <c r="AB76" s="551"/>
      <c r="AC76" s="551"/>
      <c r="AD76" s="551"/>
      <c r="AE76" s="551"/>
      <c r="AF76" s="574"/>
    </row>
    <row r="77" spans="1:32" s="131" customFormat="1" ht="9" customHeight="1">
      <c r="A77" s="133"/>
      <c r="B77" s="133"/>
      <c r="C77" s="133"/>
      <c r="D77" s="133"/>
      <c r="E77" s="582"/>
      <c r="F77" s="582"/>
      <c r="G77" s="582"/>
      <c r="H77" s="582"/>
      <c r="I77" s="582"/>
      <c r="J77" s="582"/>
      <c r="K77" s="582"/>
      <c r="L77" s="582"/>
      <c r="M77" s="582"/>
      <c r="N77" s="582"/>
      <c r="O77" s="582"/>
      <c r="P77" s="583"/>
      <c r="R77" s="132"/>
      <c r="S77" s="133"/>
      <c r="T77" s="133"/>
      <c r="U77" s="133"/>
      <c r="V77" s="133"/>
      <c r="W77" s="154"/>
      <c r="X77" s="551"/>
      <c r="Y77" s="551"/>
      <c r="Z77" s="551"/>
      <c r="AA77" s="551"/>
      <c r="AB77" s="551"/>
      <c r="AC77" s="551"/>
      <c r="AD77" s="551"/>
      <c r="AE77" s="551"/>
      <c r="AF77" s="574"/>
    </row>
    <row r="78" spans="1:32" s="131" customFormat="1" ht="6" customHeight="1">
      <c r="A78" s="139"/>
      <c r="B78" s="140"/>
      <c r="C78" s="140"/>
      <c r="D78" s="140"/>
      <c r="E78" s="251"/>
      <c r="F78" s="251"/>
      <c r="G78" s="251"/>
      <c r="H78" s="251"/>
      <c r="I78" s="251"/>
      <c r="J78" s="251"/>
      <c r="K78" s="251"/>
      <c r="L78" s="251"/>
      <c r="M78" s="251"/>
      <c r="N78" s="251"/>
      <c r="O78" s="251"/>
      <c r="P78" s="252"/>
      <c r="R78" s="139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1"/>
    </row>
    <row r="79" spans="1:32" s="131" customFormat="1" ht="9" customHeight="1">
      <c r="A79" s="575"/>
      <c r="B79" s="576"/>
      <c r="C79" s="576"/>
      <c r="D79" s="576"/>
      <c r="E79" s="576"/>
      <c r="F79" s="576"/>
      <c r="G79" s="576"/>
      <c r="H79" s="576"/>
      <c r="I79" s="576"/>
      <c r="J79" s="576"/>
      <c r="K79" s="576"/>
      <c r="L79" s="576"/>
      <c r="M79" s="576"/>
      <c r="N79" s="576"/>
      <c r="O79" s="576"/>
      <c r="P79" s="576"/>
      <c r="R79" s="564"/>
      <c r="S79" s="564"/>
      <c r="T79" s="564"/>
      <c r="U79" s="564"/>
      <c r="V79" s="564"/>
      <c r="W79" s="564"/>
      <c r="X79" s="564"/>
      <c r="Y79" s="564"/>
      <c r="Z79" s="564"/>
      <c r="AA79" s="564"/>
      <c r="AB79" s="564"/>
      <c r="AC79" s="564"/>
      <c r="AD79" s="564"/>
      <c r="AE79" s="564"/>
      <c r="AF79" s="564"/>
    </row>
    <row r="80" spans="1:32" s="131" customFormat="1" ht="9.75" customHeight="1">
      <c r="A80" s="132" t="s">
        <v>194</v>
      </c>
      <c r="B80" s="133"/>
      <c r="C80" s="565" t="str">
        <f>+C36</f>
        <v/>
      </c>
      <c r="D80" s="565"/>
      <c r="E80" s="565"/>
      <c r="F80" s="565"/>
      <c r="G80" s="565"/>
      <c r="H80" s="565"/>
      <c r="I80" s="565"/>
      <c r="J80" s="565"/>
      <c r="K80" s="565"/>
      <c r="L80" s="565"/>
      <c r="M80" s="565"/>
      <c r="N80" s="565"/>
      <c r="O80" s="565"/>
      <c r="P80" s="567"/>
      <c r="R80" s="153"/>
      <c r="S80" s="154"/>
      <c r="T80" s="154"/>
      <c r="U80" s="154"/>
      <c r="V80" s="154"/>
      <c r="W80" s="154"/>
      <c r="X80" s="154"/>
      <c r="Y80" s="154"/>
      <c r="Z80" s="154"/>
      <c r="AA80" s="154"/>
      <c r="AB80" s="154"/>
      <c r="AC80" s="154"/>
      <c r="AD80" s="154"/>
      <c r="AE80" s="154"/>
      <c r="AF80" s="155"/>
    </row>
    <row r="81" spans="1:32" s="131" customFormat="1" ht="9.75" customHeight="1" thickBot="1">
      <c r="A81" s="169" t="s">
        <v>195</v>
      </c>
      <c r="B81" s="170"/>
      <c r="C81" s="577" t="str">
        <f>+C37</f>
        <v/>
      </c>
      <c r="D81" s="577"/>
      <c r="E81" s="577"/>
      <c r="F81" s="577"/>
      <c r="G81" s="577"/>
      <c r="H81" s="577"/>
      <c r="I81" s="577"/>
      <c r="J81" s="577"/>
      <c r="K81" s="577"/>
      <c r="L81" s="577"/>
      <c r="M81" s="577"/>
      <c r="N81" s="577"/>
      <c r="O81" s="577"/>
      <c r="P81" s="578"/>
      <c r="R81" s="132" t="s">
        <v>209</v>
      </c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3"/>
      <c r="AF81" s="134"/>
    </row>
    <row r="82" spans="1:32" s="131" customFormat="1" ht="9" customHeight="1" thickTop="1">
      <c r="A82" s="555" t="s">
        <v>59</v>
      </c>
      <c r="B82" s="556"/>
      <c r="C82" s="556"/>
      <c r="D82" s="556"/>
      <c r="E82" s="556"/>
      <c r="F82" s="556"/>
      <c r="G82" s="556"/>
      <c r="H82" s="556"/>
      <c r="I82" s="556"/>
      <c r="J82" s="556"/>
      <c r="K82" s="556"/>
      <c r="L82" s="556"/>
      <c r="M82" s="556"/>
      <c r="N82" s="556"/>
      <c r="O82" s="556"/>
      <c r="P82" s="557"/>
      <c r="R82" s="132" t="s">
        <v>210</v>
      </c>
      <c r="S82" s="133"/>
      <c r="T82" s="133"/>
      <c r="U82" s="133"/>
      <c r="V82" s="133"/>
      <c r="W82" s="133"/>
      <c r="X82" s="133"/>
      <c r="Y82" s="133"/>
      <c r="Z82" s="133"/>
      <c r="AC82" s="163" t="s">
        <v>211</v>
      </c>
      <c r="AD82" s="151" t="str">
        <f>+AD38</f>
        <v>X</v>
      </c>
      <c r="AE82" s="164" t="s">
        <v>151</v>
      </c>
      <c r="AF82" s="151" t="str">
        <f>+AF38</f>
        <v/>
      </c>
    </row>
    <row r="83" spans="1:32" s="149" customFormat="1" ht="9" customHeight="1">
      <c r="A83" s="172"/>
      <c r="B83" s="173"/>
      <c r="C83" s="558" t="str">
        <f>+C39</f>
        <v/>
      </c>
      <c r="D83" s="558"/>
      <c r="E83" s="558"/>
      <c r="F83" s="558"/>
      <c r="G83" s="558"/>
      <c r="H83" s="558"/>
      <c r="I83" s="558"/>
      <c r="J83" s="558"/>
      <c r="K83" s="558"/>
      <c r="L83" s="558"/>
      <c r="M83" s="558"/>
      <c r="N83" s="558"/>
      <c r="O83" s="558"/>
      <c r="P83" s="559"/>
      <c r="R83" s="174"/>
      <c r="S83" s="175"/>
      <c r="T83" s="175"/>
      <c r="U83" s="175"/>
      <c r="V83" s="175"/>
      <c r="W83" s="175"/>
      <c r="X83" s="175"/>
      <c r="Y83" s="175"/>
      <c r="Z83" s="175"/>
      <c r="AC83" s="175"/>
      <c r="AD83" s="175"/>
      <c r="AE83" s="173"/>
      <c r="AF83" s="176"/>
    </row>
    <row r="84" spans="1:32" s="131" customFormat="1" ht="9" customHeight="1">
      <c r="A84" s="177" t="s">
        <v>106</v>
      </c>
      <c r="B84" s="133"/>
      <c r="C84" s="133"/>
      <c r="D84" s="133"/>
      <c r="E84" s="133"/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52"/>
      <c r="R84" s="132" t="s">
        <v>212</v>
      </c>
      <c r="S84" s="133"/>
      <c r="T84" s="133"/>
      <c r="U84" s="565" t="str">
        <f>+U40</f>
        <v/>
      </c>
      <c r="V84" s="565"/>
      <c r="W84" s="565"/>
      <c r="X84" s="565"/>
      <c r="Y84" s="565"/>
      <c r="Z84" s="565"/>
      <c r="AA84" s="565"/>
      <c r="AB84" s="565"/>
      <c r="AC84" s="565"/>
      <c r="AD84" s="565"/>
      <c r="AE84" s="565"/>
      <c r="AF84" s="566"/>
    </row>
    <row r="85" spans="1:32" s="131" customFormat="1" ht="9" customHeight="1">
      <c r="A85" s="132" t="s">
        <v>196</v>
      </c>
      <c r="B85" s="133"/>
      <c r="C85" s="531"/>
      <c r="D85" s="531"/>
      <c r="E85" s="531"/>
      <c r="F85" s="531"/>
      <c r="G85" s="531"/>
      <c r="H85" s="529" t="s">
        <v>198</v>
      </c>
      <c r="I85" s="529"/>
      <c r="J85" s="565" t="str">
        <f>+J41</f>
        <v/>
      </c>
      <c r="K85" s="565"/>
      <c r="L85" s="565"/>
      <c r="M85" s="565"/>
      <c r="N85" s="565"/>
      <c r="O85" s="565"/>
      <c r="P85" s="567"/>
      <c r="R85" s="132" t="s">
        <v>213</v>
      </c>
      <c r="S85" s="133"/>
      <c r="T85" s="133"/>
      <c r="U85" s="133"/>
      <c r="V85" s="133"/>
      <c r="W85" s="133"/>
      <c r="X85" s="133"/>
      <c r="Y85" s="580" t="s">
        <v>49</v>
      </c>
      <c r="Z85" s="580"/>
      <c r="AA85" s="580"/>
      <c r="AB85" s="580"/>
      <c r="AC85" s="580"/>
      <c r="AD85" s="580"/>
      <c r="AE85" s="580"/>
      <c r="AF85" s="581"/>
    </row>
    <row r="86" spans="1:32" s="131" customFormat="1" ht="9" customHeight="1">
      <c r="A86" s="132" t="s">
        <v>197</v>
      </c>
      <c r="B86" s="133"/>
      <c r="C86" s="551"/>
      <c r="D86" s="551"/>
      <c r="E86" s="551"/>
      <c r="F86" s="551"/>
      <c r="G86" s="551"/>
      <c r="H86" s="529" t="s">
        <v>199</v>
      </c>
      <c r="I86" s="529"/>
      <c r="J86" s="533" t="str">
        <f>+J42</f>
        <v/>
      </c>
      <c r="K86" s="533"/>
      <c r="L86" s="533"/>
      <c r="M86" s="533"/>
      <c r="N86" s="533"/>
      <c r="O86" s="533"/>
      <c r="P86" s="552"/>
      <c r="R86" s="132"/>
      <c r="S86" s="531">
        <f>DONNE!B50</f>
        <v>0</v>
      </c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53"/>
    </row>
    <row r="87" spans="1:32" s="131" customFormat="1" ht="9" customHeight="1">
      <c r="A87" s="139"/>
      <c r="B87" s="140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57"/>
      <c r="Q87" s="133"/>
      <c r="R87" s="139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527" t="s">
        <v>214</v>
      </c>
      <c r="AD87" s="527"/>
      <c r="AE87" s="527"/>
      <c r="AF87" s="528"/>
    </row>
    <row r="88" spans="1:32" s="183" customFormat="1" ht="9.75" customHeight="1"/>
  </sheetData>
  <mergeCells count="103">
    <mergeCell ref="V23:AF23"/>
    <mergeCell ref="G24:P24"/>
    <mergeCell ref="V24:AA24"/>
    <mergeCell ref="G25:H25"/>
    <mergeCell ref="K25:L25"/>
    <mergeCell ref="O25:P25"/>
    <mergeCell ref="A16:P16"/>
    <mergeCell ref="R16:AF16"/>
    <mergeCell ref="U20:AF20"/>
    <mergeCell ref="C21:H21"/>
    <mergeCell ref="J21:P21"/>
    <mergeCell ref="W21:AF21"/>
    <mergeCell ref="K10:P10"/>
    <mergeCell ref="C12:P12"/>
    <mergeCell ref="E13:P13"/>
    <mergeCell ref="B14:D14"/>
    <mergeCell ref="N14:S14"/>
    <mergeCell ref="Z14:AE14"/>
    <mergeCell ref="M4:P4"/>
    <mergeCell ref="M6:P6"/>
    <mergeCell ref="M8:P8"/>
    <mergeCell ref="R8:X8"/>
    <mergeCell ref="H41:I41"/>
    <mergeCell ref="J41:P41"/>
    <mergeCell ref="Y41:AF41"/>
    <mergeCell ref="A35:P35"/>
    <mergeCell ref="R35:AF35"/>
    <mergeCell ref="C36:P36"/>
    <mergeCell ref="C37:P37"/>
    <mergeCell ref="A27:P27"/>
    <mergeCell ref="R27:AF27"/>
    <mergeCell ref="V29:AF29"/>
    <mergeCell ref="E30:J30"/>
    <mergeCell ref="E31:J31"/>
    <mergeCell ref="E32:J32"/>
    <mergeCell ref="L32:P32"/>
    <mergeCell ref="W32:AF32"/>
    <mergeCell ref="E33:P33"/>
    <mergeCell ref="X33:AF33"/>
    <mergeCell ref="U40:AE40"/>
    <mergeCell ref="AC87:AF87"/>
    <mergeCell ref="X77:AF77"/>
    <mergeCell ref="A79:P79"/>
    <mergeCell ref="R79:AF79"/>
    <mergeCell ref="C80:P80"/>
    <mergeCell ref="C81:P81"/>
    <mergeCell ref="V73:AF73"/>
    <mergeCell ref="E74:J74"/>
    <mergeCell ref="E75:J75"/>
    <mergeCell ref="E76:J76"/>
    <mergeCell ref="L76:P76"/>
    <mergeCell ref="W76:AF76"/>
    <mergeCell ref="C86:G86"/>
    <mergeCell ref="H86:I86"/>
    <mergeCell ref="J86:P86"/>
    <mergeCell ref="S86:AF86"/>
    <mergeCell ref="A82:P82"/>
    <mergeCell ref="C83:P83"/>
    <mergeCell ref="U84:AF84"/>
    <mergeCell ref="C85:G85"/>
    <mergeCell ref="H85:I85"/>
    <mergeCell ref="J85:P85"/>
    <mergeCell ref="Y85:AF85"/>
    <mergeCell ref="E77:P77"/>
    <mergeCell ref="A71:P71"/>
    <mergeCell ref="R71:AF71"/>
    <mergeCell ref="U64:AF64"/>
    <mergeCell ref="C65:H65"/>
    <mergeCell ref="J65:P65"/>
    <mergeCell ref="W65:AF65"/>
    <mergeCell ref="V67:AF67"/>
    <mergeCell ref="C56:P56"/>
    <mergeCell ref="E57:P57"/>
    <mergeCell ref="B58:D58"/>
    <mergeCell ref="N58:S58"/>
    <mergeCell ref="Z58:AE58"/>
    <mergeCell ref="A60:P60"/>
    <mergeCell ref="R60:AF60"/>
    <mergeCell ref="L64:P64"/>
    <mergeCell ref="H3:P3"/>
    <mergeCell ref="H2:P2"/>
    <mergeCell ref="AC43:AF43"/>
    <mergeCell ref="C18:D18"/>
    <mergeCell ref="C62:D62"/>
    <mergeCell ref="G68:P68"/>
    <mergeCell ref="V68:AA68"/>
    <mergeCell ref="G69:H69"/>
    <mergeCell ref="K69:L69"/>
    <mergeCell ref="O69:P69"/>
    <mergeCell ref="G47:P47"/>
    <mergeCell ref="M48:P48"/>
    <mergeCell ref="M50:P50"/>
    <mergeCell ref="M52:P52"/>
    <mergeCell ref="R52:X52"/>
    <mergeCell ref="K54:P54"/>
    <mergeCell ref="C42:G42"/>
    <mergeCell ref="H42:I42"/>
    <mergeCell ref="J42:P42"/>
    <mergeCell ref="S42:AF42"/>
    <mergeCell ref="G46:O46"/>
    <mergeCell ref="A38:P38"/>
    <mergeCell ref="C39:P39"/>
    <mergeCell ref="C41:G41"/>
  </mergeCells>
  <pageMargins left="0.49" right="0.25" top="0.43" bottom="0.45" header="0.15748031496062992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4:O133"/>
  <sheetViews>
    <sheetView workbookViewId="0"/>
  </sheetViews>
  <sheetFormatPr baseColWidth="10" defaultRowHeight="15"/>
  <cols>
    <col min="1" max="1" width="14.140625" style="264" customWidth="1"/>
    <col min="2" max="2" width="12.140625" style="264" bestFit="1" customWidth="1"/>
    <col min="3" max="6" width="11.42578125" style="264"/>
    <col min="7" max="7" width="11.42578125" style="264" customWidth="1"/>
    <col min="8" max="8" width="14.28515625" style="264" customWidth="1"/>
    <col min="9" max="9" width="15.42578125" style="266" customWidth="1"/>
    <col min="10" max="13" width="11.42578125" style="266"/>
    <col min="14" max="16384" width="11.42578125" style="264"/>
  </cols>
  <sheetData>
    <row r="4" spans="1:9">
      <c r="I4" s="265"/>
    </row>
    <row r="5" spans="1:9" ht="18" customHeight="1">
      <c r="A5" s="267" t="s">
        <v>315</v>
      </c>
      <c r="B5" s="604" t="s">
        <v>49</v>
      </c>
      <c r="C5" s="604"/>
      <c r="D5" s="604"/>
      <c r="E5" s="604"/>
      <c r="F5" s="267"/>
      <c r="G5" s="268" t="s">
        <v>49</v>
      </c>
      <c r="H5" s="268"/>
      <c r="I5" s="269"/>
    </row>
    <row r="6" spans="1:9" ht="18" customHeight="1">
      <c r="A6" s="267" t="s">
        <v>316</v>
      </c>
      <c r="B6" s="608" t="str">
        <f>+IF(AND(DONNE!$E$21="BOA",DONNE!$F$20&lt;=DONNE!$F$21),BOB,IF(DONNE!$E$20="aa",ZIGGY,""))</f>
        <v/>
      </c>
      <c r="C6" s="608"/>
      <c r="D6" s="608"/>
      <c r="E6" s="608"/>
      <c r="F6" s="605" t="s">
        <v>49</v>
      </c>
      <c r="G6" s="605"/>
      <c r="H6" s="605"/>
      <c r="I6" s="270"/>
    </row>
    <row r="7" spans="1:9" ht="18" customHeight="1">
      <c r="A7" s="267" t="s">
        <v>317</v>
      </c>
      <c r="B7" s="606" t="str">
        <f>+IF(AND(DONNE!$E$21="BOA",DONNE!$F$20&lt;=DONNE!$F$21),DONNE!B40,IF(DONNE!$E$20="AA",DONNE!B40,""))</f>
        <v/>
      </c>
      <c r="C7" s="606"/>
      <c r="D7" s="606"/>
      <c r="E7" s="606"/>
      <c r="F7" s="267"/>
      <c r="G7" s="268"/>
      <c r="H7" s="268"/>
      <c r="I7" s="269"/>
    </row>
    <row r="8" spans="1:9" ht="18" customHeight="1">
      <c r="A8" s="267" t="s">
        <v>318</v>
      </c>
      <c r="B8" s="607" t="str">
        <f>+IF(AND(DONNE!$E$21="BOA",DONNE!$F$20&lt;=DONNE!$F$21),DONNE!B17,IF(DONNE!$E$20="AA",DONNE!B17,""))</f>
        <v/>
      </c>
      <c r="C8" s="607"/>
      <c r="D8" s="607"/>
      <c r="E8" s="607"/>
      <c r="F8" s="605" t="s">
        <v>49</v>
      </c>
      <c r="G8" s="605"/>
      <c r="H8" s="271">
        <f ca="1">TODAY()</f>
        <v>40796</v>
      </c>
    </row>
    <row r="9" spans="1:9" ht="15.75">
      <c r="A9" s="267"/>
      <c r="B9" s="267"/>
      <c r="C9" s="267"/>
      <c r="D9" s="267"/>
      <c r="E9" s="267"/>
      <c r="F9" s="267"/>
      <c r="G9" s="267"/>
      <c r="H9" s="267"/>
      <c r="I9" s="272"/>
    </row>
    <row r="10" spans="1:9" ht="15.75">
      <c r="A10" s="267"/>
      <c r="B10" s="267"/>
      <c r="C10" s="267"/>
      <c r="D10" s="267"/>
      <c r="E10" s="267"/>
      <c r="F10" s="267"/>
      <c r="G10" s="267"/>
      <c r="H10" s="267"/>
      <c r="I10" s="272"/>
    </row>
    <row r="11" spans="1:9" ht="17.25">
      <c r="A11" s="267"/>
      <c r="B11" s="267"/>
      <c r="C11" s="267"/>
      <c r="D11" s="267"/>
      <c r="E11" s="267"/>
      <c r="F11" s="602" t="s">
        <v>5</v>
      </c>
      <c r="G11" s="602"/>
      <c r="H11" s="267"/>
      <c r="I11" s="272"/>
    </row>
    <row r="12" spans="1:9" ht="34.5" customHeight="1">
      <c r="A12" s="267"/>
      <c r="B12" s="267"/>
      <c r="C12" s="267"/>
      <c r="D12" s="267"/>
      <c r="E12" s="267"/>
      <c r="F12" s="603" t="s">
        <v>49</v>
      </c>
      <c r="G12" s="603"/>
      <c r="H12" s="603"/>
      <c r="I12" s="273"/>
    </row>
    <row r="13" spans="1:9" ht="20.25" customHeight="1">
      <c r="A13" s="267"/>
      <c r="B13" s="267"/>
      <c r="C13" s="267"/>
      <c r="D13" s="267"/>
      <c r="E13" s="267"/>
      <c r="F13" s="267"/>
      <c r="G13" s="274" t="s">
        <v>49</v>
      </c>
      <c r="H13" s="274"/>
      <c r="I13" s="275"/>
    </row>
    <row r="14" spans="1:9" ht="15.75">
      <c r="A14" s="267"/>
      <c r="B14" s="267"/>
      <c r="C14" s="267"/>
      <c r="D14" s="267"/>
      <c r="E14" s="267"/>
      <c r="F14" s="267"/>
      <c r="G14" s="274"/>
      <c r="H14" s="274"/>
      <c r="I14" s="275"/>
    </row>
    <row r="15" spans="1:9" ht="15.75">
      <c r="A15" s="267"/>
      <c r="B15" s="267"/>
      <c r="C15" s="267"/>
      <c r="D15" s="267"/>
      <c r="E15" s="267"/>
      <c r="F15" s="267"/>
      <c r="G15" s="267"/>
      <c r="H15" s="267"/>
      <c r="I15" s="272"/>
    </row>
    <row r="16" spans="1:9" ht="17.25">
      <c r="A16" s="267" t="s">
        <v>363</v>
      </c>
      <c r="B16" s="267"/>
      <c r="C16" s="267"/>
      <c r="D16" s="267"/>
      <c r="E16" s="267"/>
      <c r="F16" s="267"/>
      <c r="G16" s="267"/>
      <c r="H16" s="267"/>
      <c r="I16" s="272"/>
    </row>
    <row r="17" spans="1:9" ht="15.75">
      <c r="A17" s="267"/>
      <c r="B17" s="267"/>
      <c r="C17" s="267"/>
      <c r="D17" s="267"/>
      <c r="E17" s="267"/>
      <c r="F17" s="267"/>
      <c r="G17" s="267"/>
      <c r="H17" s="267"/>
      <c r="I17" s="272"/>
    </row>
    <row r="18" spans="1:9" ht="15.75">
      <c r="A18" s="267" t="s">
        <v>319</v>
      </c>
      <c r="B18" s="267"/>
      <c r="C18" s="267"/>
      <c r="D18" s="267"/>
      <c r="E18" s="267"/>
      <c r="F18" s="267"/>
      <c r="G18" s="267"/>
      <c r="H18" s="267"/>
      <c r="I18" s="272"/>
    </row>
    <row r="19" spans="1:9" ht="18" customHeight="1">
      <c r="A19" s="267" t="s">
        <v>371</v>
      </c>
      <c r="B19" s="267"/>
      <c r="C19" s="267"/>
      <c r="D19" s="267"/>
      <c r="E19" s="267"/>
      <c r="F19" s="267"/>
      <c r="G19" s="267"/>
      <c r="H19" s="267"/>
      <c r="I19" s="272"/>
    </row>
    <row r="20" spans="1:9" ht="18" customHeight="1">
      <c r="A20" s="588"/>
      <c r="B20" s="588"/>
      <c r="C20" s="267"/>
      <c r="D20" s="267"/>
      <c r="E20" s="267"/>
      <c r="F20" s="267"/>
      <c r="G20" s="267"/>
      <c r="H20" s="267"/>
      <c r="I20" s="272"/>
    </row>
    <row r="21" spans="1:9" ht="18" customHeight="1">
      <c r="A21" s="276" t="s">
        <v>320</v>
      </c>
      <c r="B21" s="276"/>
      <c r="C21" s="267"/>
      <c r="D21" s="267"/>
      <c r="E21" s="267"/>
      <c r="F21" s="267"/>
      <c r="G21" s="267"/>
      <c r="H21" s="267"/>
      <c r="I21" s="272"/>
    </row>
    <row r="22" spans="1:9" ht="18" customHeight="1">
      <c r="A22" s="264" t="s">
        <v>321</v>
      </c>
      <c r="B22" s="277" t="s">
        <v>322</v>
      </c>
      <c r="C22" s="277"/>
      <c r="D22" s="277"/>
      <c r="E22" s="277"/>
      <c r="F22" s="277"/>
      <c r="G22" s="277"/>
      <c r="H22" s="277"/>
      <c r="I22" s="272"/>
    </row>
    <row r="23" spans="1:9" ht="18" customHeight="1">
      <c r="A23" s="264" t="s">
        <v>321</v>
      </c>
      <c r="B23" s="277" t="s">
        <v>323</v>
      </c>
      <c r="C23" s="277"/>
      <c r="D23" s="277"/>
      <c r="E23" s="277"/>
      <c r="F23" s="277"/>
      <c r="G23" s="277"/>
      <c r="H23" s="267"/>
      <c r="I23" s="272"/>
    </row>
    <row r="24" spans="1:9" ht="18" customHeight="1">
      <c r="A24" s="267"/>
      <c r="B24" s="267"/>
      <c r="C24" s="267"/>
      <c r="D24" s="267"/>
      <c r="E24" s="267"/>
      <c r="F24" s="267"/>
      <c r="G24" s="267"/>
      <c r="H24" s="267"/>
      <c r="I24" s="272"/>
    </row>
    <row r="25" spans="1:9" ht="18" customHeight="1">
      <c r="A25" s="267" t="s">
        <v>324</v>
      </c>
      <c r="B25" s="267"/>
      <c r="C25" s="267"/>
      <c r="D25" s="267"/>
      <c r="E25" s="267"/>
      <c r="F25" s="267"/>
      <c r="G25" s="267"/>
      <c r="H25" s="267"/>
      <c r="I25" s="272"/>
    </row>
    <row r="26" spans="1:9" ht="18" customHeight="1">
      <c r="A26" s="267" t="s">
        <v>325</v>
      </c>
      <c r="B26" s="267"/>
      <c r="C26" s="267"/>
      <c r="D26" s="267"/>
      <c r="E26" s="267"/>
      <c r="F26" s="267"/>
      <c r="G26" s="267"/>
      <c r="H26" s="267"/>
      <c r="I26" s="272"/>
    </row>
    <row r="27" spans="1:9" ht="15.75">
      <c r="A27" s="267"/>
      <c r="B27" s="267"/>
      <c r="C27" s="267"/>
      <c r="D27" s="267"/>
      <c r="E27" s="267"/>
      <c r="F27" s="267"/>
      <c r="G27" s="267"/>
      <c r="H27" s="267"/>
      <c r="I27" s="272"/>
    </row>
    <row r="28" spans="1:9" ht="15.75">
      <c r="A28" s="267"/>
      <c r="B28" s="267"/>
      <c r="C28" s="267"/>
      <c r="D28" s="267"/>
      <c r="E28" s="267"/>
      <c r="F28" s="276" t="s">
        <v>49</v>
      </c>
      <c r="G28" s="276"/>
      <c r="H28" s="276"/>
      <c r="I28" s="272"/>
    </row>
    <row r="29" spans="1:9" ht="15.75">
      <c r="A29" s="267"/>
      <c r="B29" s="267"/>
      <c r="C29" s="267"/>
      <c r="D29" s="267"/>
      <c r="E29" s="267"/>
      <c r="F29" s="276" t="s">
        <v>326</v>
      </c>
      <c r="G29" s="276"/>
      <c r="H29" s="276"/>
      <c r="I29" s="272"/>
    </row>
    <row r="44" spans="1:9" ht="17.25">
      <c r="A44" s="278"/>
      <c r="B44" s="278"/>
      <c r="C44" s="278"/>
      <c r="D44" s="278"/>
      <c r="E44" s="278"/>
      <c r="F44" s="278"/>
      <c r="G44" s="278"/>
      <c r="H44" s="278"/>
      <c r="I44" s="279"/>
    </row>
    <row r="57" spans="1:15" ht="21">
      <c r="A57" s="266"/>
      <c r="B57" s="280" t="s">
        <v>372</v>
      </c>
      <c r="C57" s="280"/>
      <c r="D57" s="280"/>
      <c r="E57" s="280"/>
      <c r="F57" s="280"/>
      <c r="G57" s="280"/>
      <c r="H57" s="280"/>
      <c r="I57" s="280"/>
    </row>
    <row r="58" spans="1:15">
      <c r="A58" s="266"/>
      <c r="B58" s="266"/>
      <c r="C58" s="266"/>
      <c r="D58" s="266"/>
      <c r="E58" s="266"/>
      <c r="F58" s="266"/>
      <c r="G58" s="266"/>
      <c r="H58" s="266"/>
    </row>
    <row r="59" spans="1:15" ht="22.5" customHeight="1">
      <c r="A59" s="281" t="s">
        <v>49</v>
      </c>
      <c r="B59" s="281"/>
      <c r="C59" s="281"/>
      <c r="D59" s="281"/>
      <c r="E59" s="281"/>
      <c r="F59" s="281"/>
      <c r="G59" s="281"/>
      <c r="H59" s="281"/>
      <c r="I59" s="281"/>
    </row>
    <row r="60" spans="1:15" ht="22.5" customHeight="1">
      <c r="A60" s="282" t="s">
        <v>49</v>
      </c>
      <c r="B60" s="281"/>
      <c r="C60" s="281"/>
      <c r="D60" s="281"/>
      <c r="E60" s="281"/>
      <c r="F60" s="281"/>
      <c r="G60" s="281"/>
      <c r="H60" s="281"/>
      <c r="I60" s="281"/>
      <c r="J60" s="292"/>
      <c r="K60" s="292"/>
      <c r="L60" s="292"/>
      <c r="M60" s="292"/>
      <c r="N60" s="292"/>
      <c r="O60" s="292"/>
    </row>
    <row r="61" spans="1:15" ht="22.5" customHeight="1">
      <c r="A61" s="281" t="s">
        <v>327</v>
      </c>
      <c r="B61" s="281"/>
      <c r="C61" s="281"/>
      <c r="D61" s="281"/>
      <c r="E61" s="600" t="str">
        <f>+IF(AND(DONNE!$E$21="BOA",DONNE!$F$20&lt;=DONNE!$F$21),DONNE!B5,IF(DONNE!$E$20="AA",DONNE!B5,""))</f>
        <v/>
      </c>
      <c r="F61" s="600"/>
      <c r="G61" s="600"/>
      <c r="H61" s="600"/>
      <c r="I61" s="283"/>
      <c r="J61" s="292"/>
      <c r="K61" s="292"/>
      <c r="L61" s="292"/>
      <c r="M61" s="292"/>
      <c r="N61" s="292"/>
      <c r="O61" s="292"/>
    </row>
    <row r="62" spans="1:15" ht="22.5" customHeight="1">
      <c r="A62" s="283" t="s">
        <v>328</v>
      </c>
      <c r="B62" s="283"/>
      <c r="C62" s="601" t="str">
        <f>+IF(AND(DONNE!$E$21="BOA",DONNE!$F$20&lt;=DONNE!$F$21),DONNE!B23,IF(DONNE!$E$20="AA",DONNE!B23,""))</f>
        <v/>
      </c>
      <c r="D62" s="601"/>
      <c r="E62" s="601"/>
      <c r="F62" s="601"/>
      <c r="G62" s="601"/>
      <c r="H62" s="601"/>
      <c r="I62" s="284"/>
      <c r="J62" s="292"/>
      <c r="K62" s="292"/>
      <c r="L62" s="292"/>
      <c r="M62" s="292"/>
      <c r="N62" s="292"/>
      <c r="O62" s="292"/>
    </row>
    <row r="63" spans="1:15" ht="22.5" customHeight="1">
      <c r="A63" s="283" t="s">
        <v>329</v>
      </c>
      <c r="B63" s="283"/>
      <c r="C63" s="283"/>
      <c r="D63" s="283"/>
      <c r="E63" s="296">
        <f>DONNE!B40</f>
        <v>0</v>
      </c>
      <c r="F63" s="296"/>
      <c r="G63" s="296"/>
      <c r="H63" s="296"/>
      <c r="I63" s="285"/>
      <c r="J63" s="292"/>
      <c r="K63" s="295"/>
      <c r="L63" s="295"/>
      <c r="M63" s="292"/>
      <c r="N63" s="292"/>
      <c r="O63" s="292"/>
    </row>
    <row r="64" spans="1:15" ht="22.5" customHeight="1">
      <c r="A64" s="281" t="s">
        <v>330</v>
      </c>
      <c r="B64" s="591" t="str">
        <f>+IF(AND(DONNE!$E$21="BOA",DONNE!$F$20&lt;=DONNE!$F$21),DONNE!B18,IF(DONNE!$E$20="AA",DONNE!B18,""))</f>
        <v/>
      </c>
      <c r="C64" s="591"/>
      <c r="D64" s="591"/>
      <c r="E64" s="591"/>
      <c r="F64" s="591"/>
      <c r="G64" s="591"/>
      <c r="H64" s="591"/>
      <c r="I64" s="285"/>
      <c r="J64" s="292"/>
      <c r="K64" s="293"/>
      <c r="L64" s="294"/>
      <c r="M64" s="292"/>
      <c r="N64" s="292"/>
      <c r="O64" s="292"/>
    </row>
    <row r="65" spans="1:15" ht="22.5" customHeight="1">
      <c r="A65" s="283" t="s">
        <v>331</v>
      </c>
      <c r="B65" s="283"/>
      <c r="C65" s="283"/>
      <c r="D65" s="592" t="str">
        <f>+IF(AND(DONNE!$E$21="BOA",DONNE!$F$20&lt;=DONNE!$F$21),DONNE!B19,IF(DONNE!$E$20="AA",DONNE!B19,""))</f>
        <v/>
      </c>
      <c r="E65" s="592"/>
      <c r="F65" s="592"/>
      <c r="G65" s="592"/>
      <c r="H65" s="592"/>
      <c r="I65" s="285"/>
      <c r="J65" s="292"/>
      <c r="K65" s="293"/>
      <c r="L65" s="294"/>
      <c r="M65" s="292"/>
      <c r="N65" s="292"/>
      <c r="O65" s="292"/>
    </row>
    <row r="66" spans="1:15" ht="22.5" customHeight="1">
      <c r="A66" s="281" t="s">
        <v>332</v>
      </c>
      <c r="B66" s="593" t="str">
        <f>+IF(AND(DONNE!$E$21="BOA",DONNE!$F$20&lt;=DONNE!$F$21),DONNE!B35,IF(DONNE!$E$20="AA",DONNE!B35,""))</f>
        <v/>
      </c>
      <c r="C66" s="593"/>
      <c r="D66" s="597" t="s">
        <v>333</v>
      </c>
      <c r="E66" s="597"/>
      <c r="F66" s="597"/>
      <c r="G66" s="598">
        <f>IF(DONNE!B41="A",(DONNE!B23+DONNE!B111),IF(OR(DONNE!B41="B",DONNE!B41="C"),(DONNE!B112+DONNE!B23),IF(OR(DONNE!B41="D",DONNE!B41="E"),(DONNE!B113+DONNE!B23),IF(DONNE!B41="P",(DONNE!B114+DONNE!B23),0))))</f>
        <v>0</v>
      </c>
      <c r="H66" s="598"/>
      <c r="I66" s="286"/>
      <c r="J66" s="292"/>
      <c r="K66" s="293"/>
      <c r="L66" s="294"/>
      <c r="M66" s="292"/>
      <c r="N66" s="292"/>
      <c r="O66" s="292"/>
    </row>
    <row r="67" spans="1:15" ht="22.5" customHeight="1">
      <c r="A67" s="287" t="s">
        <v>334</v>
      </c>
      <c r="B67" s="287"/>
      <c r="C67" s="287"/>
      <c r="D67" s="287"/>
      <c r="E67" s="287"/>
      <c r="F67" s="287"/>
      <c r="G67" s="596" t="str">
        <f>+IF(AND(DONNE!$E$21="BOA",DONNE!$F$20&lt;=DONNE!$F$21),DONNE!B42,IF(DONNE!$E$20="AA",DONNE!B42,""))</f>
        <v/>
      </c>
      <c r="H67" s="596"/>
      <c r="I67" s="288"/>
      <c r="J67" s="292"/>
      <c r="K67" s="293"/>
      <c r="L67" s="294"/>
      <c r="M67" s="292"/>
      <c r="N67" s="292"/>
      <c r="O67" s="292"/>
    </row>
    <row r="68" spans="1:15" ht="22.5" customHeight="1">
      <c r="A68" s="281" t="s">
        <v>49</v>
      </c>
      <c r="B68" s="281"/>
      <c r="C68" s="281"/>
      <c r="D68" s="281"/>
      <c r="E68" s="281"/>
      <c r="F68" s="281"/>
      <c r="G68" s="281"/>
      <c r="H68" s="281"/>
      <c r="I68" s="281"/>
      <c r="J68" s="292"/>
      <c r="K68" s="292"/>
      <c r="L68" s="292"/>
      <c r="M68" s="292"/>
      <c r="N68" s="292"/>
      <c r="O68" s="292"/>
    </row>
    <row r="69" spans="1:15" ht="22.5" customHeight="1">
      <c r="A69" s="281" t="s">
        <v>49</v>
      </c>
      <c r="B69" s="281"/>
      <c r="C69" s="281"/>
      <c r="D69" s="281"/>
      <c r="E69" s="281"/>
      <c r="F69" s="281"/>
      <c r="G69" s="281"/>
      <c r="H69" s="281"/>
      <c r="I69" s="281"/>
      <c r="J69" s="292"/>
      <c r="K69" s="292"/>
      <c r="L69" s="292"/>
      <c r="M69" s="292"/>
      <c r="N69" s="292"/>
      <c r="O69" s="292"/>
    </row>
    <row r="70" spans="1:15" ht="22.5" customHeight="1">
      <c r="A70" s="281" t="s">
        <v>49</v>
      </c>
      <c r="B70" s="281"/>
      <c r="C70" s="281"/>
      <c r="D70" s="281"/>
      <c r="E70" s="281"/>
      <c r="F70" s="281"/>
      <c r="G70" s="281"/>
      <c r="H70" s="281"/>
      <c r="I70" s="281"/>
      <c r="J70" s="292"/>
      <c r="K70" s="292"/>
      <c r="L70" s="292"/>
      <c r="M70" s="292"/>
      <c r="N70" s="292"/>
      <c r="O70" s="292"/>
    </row>
    <row r="71" spans="1:15" ht="22.5" customHeight="1">
      <c r="A71" s="281" t="s">
        <v>335</v>
      </c>
      <c r="B71" s="281"/>
      <c r="C71" s="281"/>
      <c r="D71" s="281"/>
      <c r="E71" s="281"/>
      <c r="F71" s="281"/>
      <c r="G71" s="281"/>
      <c r="H71" s="281"/>
      <c r="I71" s="281"/>
      <c r="J71" s="292"/>
      <c r="K71" s="292"/>
      <c r="L71" s="292"/>
      <c r="M71" s="292"/>
      <c r="N71" s="292"/>
      <c r="O71" s="292"/>
    </row>
    <row r="72" spans="1:15" ht="22.5" customHeight="1">
      <c r="A72" s="281" t="s">
        <v>336</v>
      </c>
      <c r="B72" s="281"/>
      <c r="C72" s="281"/>
      <c r="D72" s="588" t="str">
        <f>G67</f>
        <v/>
      </c>
      <c r="E72" s="588"/>
      <c r="F72" s="281" t="s">
        <v>337</v>
      </c>
      <c r="G72" s="281"/>
      <c r="H72" s="281"/>
      <c r="I72" s="281"/>
      <c r="J72" s="292"/>
      <c r="K72" s="292"/>
      <c r="L72" s="292"/>
      <c r="M72" s="292"/>
      <c r="N72" s="292"/>
      <c r="O72" s="292"/>
    </row>
    <row r="73" spans="1:15" ht="22.5" customHeight="1">
      <c r="A73" s="289" t="s">
        <v>338</v>
      </c>
      <c r="B73" s="281"/>
      <c r="C73" s="281"/>
      <c r="D73" s="281"/>
      <c r="E73" s="281"/>
      <c r="F73" s="281"/>
      <c r="G73" s="281"/>
      <c r="H73" s="281"/>
      <c r="I73" s="281"/>
      <c r="J73" s="292"/>
      <c r="K73" s="292"/>
      <c r="L73" s="292"/>
      <c r="M73" s="292"/>
      <c r="N73" s="292"/>
      <c r="O73" s="292"/>
    </row>
    <row r="74" spans="1:15" ht="22.5" customHeight="1">
      <c r="A74" s="281" t="s">
        <v>339</v>
      </c>
      <c r="B74" s="281"/>
      <c r="C74" s="281"/>
      <c r="D74" s="281"/>
      <c r="E74" s="281"/>
      <c r="F74" s="281"/>
      <c r="G74" s="281"/>
      <c r="H74" s="281"/>
      <c r="I74" s="281"/>
      <c r="J74" s="292"/>
      <c r="K74" s="292"/>
      <c r="L74" s="292"/>
      <c r="M74" s="292"/>
      <c r="N74" s="292"/>
      <c r="O74" s="292"/>
    </row>
    <row r="75" spans="1:15" ht="22.5" customHeight="1">
      <c r="A75" s="289" t="s">
        <v>340</v>
      </c>
      <c r="B75" s="281"/>
      <c r="C75" s="281"/>
      <c r="D75" s="281"/>
      <c r="E75" s="281"/>
      <c r="F75" s="281"/>
      <c r="G75" s="281"/>
      <c r="H75" s="281"/>
      <c r="I75" s="281"/>
      <c r="J75" s="292"/>
      <c r="K75" s="292"/>
      <c r="L75" s="292"/>
      <c r="M75" s="292"/>
      <c r="N75" s="292"/>
      <c r="O75" s="292"/>
    </row>
    <row r="76" spans="1:15" ht="22.5" customHeight="1">
      <c r="A76" s="281" t="s">
        <v>341</v>
      </c>
      <c r="B76" s="281"/>
      <c r="C76" s="281"/>
      <c r="D76" s="281"/>
      <c r="E76" s="281"/>
      <c r="F76" s="281"/>
      <c r="G76" s="281"/>
      <c r="H76" s="281"/>
      <c r="I76" s="281"/>
      <c r="J76" s="292"/>
      <c r="K76" s="292"/>
      <c r="L76" s="292"/>
      <c r="M76" s="292"/>
      <c r="N76" s="292"/>
      <c r="O76" s="292"/>
    </row>
    <row r="77" spans="1:15" ht="22.5" customHeight="1">
      <c r="A77" s="289" t="s">
        <v>342</v>
      </c>
      <c r="B77" s="281"/>
      <c r="C77" s="281"/>
      <c r="D77" s="599" t="str">
        <f>G67</f>
        <v/>
      </c>
      <c r="E77" s="599"/>
      <c r="F77" s="281" t="s">
        <v>343</v>
      </c>
      <c r="G77" s="281"/>
      <c r="H77" s="281"/>
      <c r="I77" s="281"/>
    </row>
    <row r="78" spans="1:15" ht="22.5" customHeight="1">
      <c r="A78" s="281" t="s">
        <v>344</v>
      </c>
      <c r="B78" s="281"/>
      <c r="C78" s="281"/>
      <c r="D78" s="281"/>
      <c r="E78" s="281"/>
      <c r="F78" s="281"/>
      <c r="G78" s="281"/>
      <c r="H78" s="281"/>
      <c r="I78" s="281"/>
    </row>
    <row r="79" spans="1:15" ht="22.5" customHeight="1">
      <c r="A79" s="289" t="s">
        <v>345</v>
      </c>
      <c r="B79" s="281"/>
      <c r="C79" s="281"/>
      <c r="D79" s="281"/>
      <c r="E79" s="281"/>
      <c r="F79" s="281"/>
      <c r="G79" s="281"/>
      <c r="H79" s="281"/>
      <c r="I79" s="281"/>
    </row>
    <row r="80" spans="1:15" ht="22.5" customHeight="1">
      <c r="A80" s="281" t="s">
        <v>49</v>
      </c>
      <c r="B80" s="281"/>
      <c r="C80" s="281"/>
      <c r="D80" s="281"/>
      <c r="E80" s="281"/>
      <c r="F80" s="281"/>
      <c r="G80" s="281"/>
      <c r="H80" s="281"/>
      <c r="I80" s="281"/>
    </row>
    <row r="81" spans="1:9" ht="22.5" customHeight="1">
      <c r="A81" s="281" t="s">
        <v>346</v>
      </c>
      <c r="B81" s="281"/>
      <c r="C81" s="281"/>
      <c r="D81" s="281"/>
      <c r="E81" s="281"/>
      <c r="F81" s="281"/>
      <c r="G81" s="281"/>
      <c r="H81" s="281"/>
      <c r="I81" s="281"/>
    </row>
    <row r="82" spans="1:9" ht="22.5" customHeight="1">
      <c r="A82" s="289" t="s">
        <v>49</v>
      </c>
      <c r="B82" s="281"/>
      <c r="C82" s="281"/>
      <c r="D82" s="281"/>
      <c r="E82" s="281"/>
      <c r="F82" s="281"/>
      <c r="G82" s="281"/>
      <c r="H82" s="281"/>
      <c r="I82" s="281"/>
    </row>
    <row r="83" spans="1:9" ht="22.5" customHeight="1">
      <c r="A83" s="282" t="s">
        <v>49</v>
      </c>
      <c r="B83" s="282"/>
      <c r="C83" s="282"/>
      <c r="D83" s="282"/>
      <c r="E83" s="282"/>
      <c r="F83" s="282"/>
      <c r="G83" s="282"/>
      <c r="H83" s="282"/>
      <c r="I83" s="282"/>
    </row>
    <row r="84" spans="1:9" ht="22.5" customHeight="1">
      <c r="A84" s="282" t="s">
        <v>49</v>
      </c>
      <c r="B84" s="282"/>
      <c r="C84" s="282"/>
      <c r="D84" s="282"/>
      <c r="E84" s="282"/>
      <c r="F84" s="282"/>
      <c r="G84" s="282"/>
      <c r="H84" s="282"/>
      <c r="I84" s="282"/>
    </row>
    <row r="85" spans="1:9" ht="22.5" customHeight="1">
      <c r="A85" s="282" t="s">
        <v>348</v>
      </c>
      <c r="B85" s="282"/>
      <c r="C85" s="282"/>
      <c r="D85" s="282"/>
      <c r="E85" s="282"/>
      <c r="F85" s="282"/>
      <c r="G85" s="282"/>
      <c r="H85" s="282"/>
      <c r="I85" s="282"/>
    </row>
    <row r="86" spans="1:9" ht="22.5" customHeight="1">
      <c r="A86" s="272"/>
      <c r="B86" s="272"/>
      <c r="C86" s="272"/>
      <c r="D86" s="272"/>
      <c r="E86" s="272" t="s">
        <v>49</v>
      </c>
      <c r="F86" s="272"/>
      <c r="G86" s="590">
        <f ca="1">TODAY()</f>
        <v>40796</v>
      </c>
      <c r="H86" s="590"/>
      <c r="I86" s="290"/>
    </row>
    <row r="87" spans="1:9" ht="22.5" customHeight="1">
      <c r="A87" s="272"/>
      <c r="B87" s="272"/>
      <c r="C87" s="272"/>
      <c r="D87" s="272"/>
      <c r="E87" s="272"/>
      <c r="F87" s="272"/>
      <c r="G87" s="272"/>
      <c r="H87" s="272"/>
      <c r="I87" s="272"/>
    </row>
    <row r="88" spans="1:9" ht="22.5" customHeight="1">
      <c r="A88" s="272" t="s">
        <v>349</v>
      </c>
      <c r="B88" s="272"/>
      <c r="C88" s="272"/>
      <c r="D88" s="272"/>
      <c r="E88" s="272"/>
      <c r="F88" s="272" t="s">
        <v>350</v>
      </c>
      <c r="G88" s="272"/>
      <c r="H88" s="272"/>
      <c r="I88" s="272"/>
    </row>
    <row r="89" spans="1:9" ht="22.5" customHeight="1">
      <c r="A89" s="272" t="s">
        <v>351</v>
      </c>
      <c r="B89" s="272"/>
      <c r="C89" s="272"/>
      <c r="D89" s="272"/>
      <c r="E89" s="272"/>
      <c r="F89" s="272" t="s">
        <v>352</v>
      </c>
      <c r="G89" s="272"/>
      <c r="H89" s="272"/>
      <c r="I89" s="272"/>
    </row>
    <row r="90" spans="1:9" ht="22.5" customHeight="1">
      <c r="A90" s="272" t="s">
        <v>353</v>
      </c>
      <c r="B90" s="272"/>
      <c r="C90" s="272"/>
      <c r="D90" s="272"/>
      <c r="E90" s="272"/>
      <c r="F90" s="272" t="s">
        <v>354</v>
      </c>
      <c r="G90" s="272"/>
      <c r="H90" s="272"/>
      <c r="I90" s="272"/>
    </row>
    <row r="91" spans="1:9" ht="15.75">
      <c r="I91" s="291"/>
    </row>
    <row r="92" spans="1:9" ht="15.75">
      <c r="I92" s="291"/>
    </row>
    <row r="93" spans="1:9" ht="15.75">
      <c r="I93" s="291"/>
    </row>
    <row r="99" spans="1:9" ht="21">
      <c r="A99" s="266"/>
      <c r="B99" s="280" t="s">
        <v>373</v>
      </c>
      <c r="C99" s="280"/>
      <c r="D99" s="280"/>
      <c r="E99" s="280"/>
      <c r="F99" s="280"/>
      <c r="G99" s="280"/>
      <c r="H99" s="280"/>
      <c r="I99" s="286"/>
    </row>
    <row r="100" spans="1:9" ht="15.75">
      <c r="A100" s="266"/>
      <c r="B100" s="266"/>
      <c r="C100" s="266"/>
      <c r="D100" s="266"/>
      <c r="E100" s="266"/>
      <c r="F100" s="266"/>
      <c r="G100" s="266"/>
      <c r="H100" s="266"/>
      <c r="I100" s="288"/>
    </row>
    <row r="101" spans="1:9" ht="22.5" customHeight="1">
      <c r="A101" s="281" t="s">
        <v>49</v>
      </c>
      <c r="B101" s="281"/>
      <c r="C101" s="281"/>
      <c r="D101" s="281"/>
      <c r="E101" s="281"/>
      <c r="F101" s="281"/>
      <c r="G101" s="281"/>
      <c r="H101" s="281"/>
      <c r="I101" s="281"/>
    </row>
    <row r="102" spans="1:9" ht="22.5" customHeight="1">
      <c r="A102" s="282" t="s">
        <v>49</v>
      </c>
      <c r="B102" s="281"/>
      <c r="C102" s="281"/>
      <c r="D102" s="281"/>
      <c r="E102" s="281"/>
      <c r="F102" s="281"/>
      <c r="G102" s="281"/>
      <c r="H102" s="281"/>
      <c r="I102" s="281"/>
    </row>
    <row r="103" spans="1:9" ht="22.5" customHeight="1">
      <c r="A103" s="281" t="s">
        <v>327</v>
      </c>
      <c r="B103" s="281"/>
      <c r="C103" s="281"/>
      <c r="D103" s="281"/>
      <c r="E103" s="600" t="str">
        <f>E61</f>
        <v/>
      </c>
      <c r="F103" s="600"/>
      <c r="G103" s="600"/>
      <c r="H103" s="600"/>
      <c r="I103" s="281"/>
    </row>
    <row r="104" spans="1:9" ht="22.5" customHeight="1">
      <c r="A104" s="283" t="s">
        <v>328</v>
      </c>
      <c r="B104" s="283"/>
      <c r="C104" s="601" t="str">
        <f>C62</f>
        <v/>
      </c>
      <c r="D104" s="601"/>
      <c r="E104" s="601"/>
      <c r="F104" s="601"/>
      <c r="G104" s="601"/>
      <c r="H104" s="601"/>
      <c r="I104" s="281"/>
    </row>
    <row r="105" spans="1:9" ht="22.5" customHeight="1">
      <c r="A105" s="283" t="s">
        <v>329</v>
      </c>
      <c r="B105" s="283"/>
      <c r="C105" s="283"/>
      <c r="D105" s="283"/>
      <c r="E105" s="592">
        <f>E63</f>
        <v>0</v>
      </c>
      <c r="F105" s="592"/>
      <c r="G105" s="592"/>
      <c r="H105" s="592"/>
      <c r="I105" s="281"/>
    </row>
    <row r="106" spans="1:9" ht="22.5" customHeight="1">
      <c r="A106" s="281" t="s">
        <v>330</v>
      </c>
      <c r="B106" s="591" t="str">
        <f>B64</f>
        <v/>
      </c>
      <c r="C106" s="591"/>
      <c r="D106" s="591"/>
      <c r="E106" s="591"/>
      <c r="F106" s="591"/>
      <c r="G106" s="591"/>
      <c r="H106" s="591"/>
      <c r="I106" s="281"/>
    </row>
    <row r="107" spans="1:9" ht="22.5" customHeight="1">
      <c r="A107" s="283" t="s">
        <v>331</v>
      </c>
      <c r="B107" s="283"/>
      <c r="C107" s="283"/>
      <c r="D107" s="592" t="str">
        <f>D65</f>
        <v/>
      </c>
      <c r="E107" s="592"/>
      <c r="F107" s="592"/>
      <c r="G107" s="592"/>
      <c r="H107" s="592"/>
      <c r="I107" s="281"/>
    </row>
    <row r="108" spans="1:9" ht="22.5" customHeight="1">
      <c r="A108" s="281" t="s">
        <v>332</v>
      </c>
      <c r="B108" s="593" t="str">
        <f>B66</f>
        <v/>
      </c>
      <c r="C108" s="593"/>
      <c r="D108" s="594" t="s">
        <v>333</v>
      </c>
      <c r="E108" s="594"/>
      <c r="F108" s="594"/>
      <c r="G108" s="595">
        <f>+G66</f>
        <v>0</v>
      </c>
      <c r="H108" s="595"/>
      <c r="I108" s="281"/>
    </row>
    <row r="109" spans="1:9" ht="22.5" customHeight="1">
      <c r="A109" s="288" t="s">
        <v>334</v>
      </c>
      <c r="B109" s="288"/>
      <c r="C109" s="288"/>
      <c r="D109" s="288"/>
      <c r="E109" s="288"/>
      <c r="F109" s="270"/>
      <c r="G109" s="596" t="str">
        <f>G67</f>
        <v/>
      </c>
      <c r="H109" s="596"/>
      <c r="I109" s="281"/>
    </row>
    <row r="110" spans="1:9" ht="22.5" customHeight="1">
      <c r="A110" s="281" t="s">
        <v>49</v>
      </c>
      <c r="B110" s="281"/>
      <c r="C110" s="281"/>
      <c r="D110" s="281"/>
      <c r="E110" s="281"/>
      <c r="F110" s="281"/>
      <c r="G110" s="281"/>
      <c r="H110" s="281"/>
      <c r="I110" s="281"/>
    </row>
    <row r="111" spans="1:9" ht="22.5" customHeight="1">
      <c r="A111" s="281" t="s">
        <v>49</v>
      </c>
      <c r="B111" s="281"/>
      <c r="C111" s="281"/>
      <c r="D111" s="281"/>
      <c r="E111" s="281"/>
      <c r="F111" s="281"/>
      <c r="G111" s="281"/>
      <c r="H111" s="281"/>
      <c r="I111" s="281"/>
    </row>
    <row r="112" spans="1:9" ht="22.5" customHeight="1">
      <c r="A112" s="281" t="s">
        <v>49</v>
      </c>
      <c r="B112" s="281"/>
      <c r="C112" s="281"/>
      <c r="D112" s="281"/>
      <c r="E112" s="281"/>
      <c r="F112" s="281"/>
      <c r="G112" s="281"/>
      <c r="H112" s="281"/>
      <c r="I112" s="281"/>
    </row>
    <row r="113" spans="1:9" ht="22.5" customHeight="1">
      <c r="A113" s="281" t="s">
        <v>335</v>
      </c>
      <c r="B113" s="281"/>
      <c r="C113" s="281"/>
      <c r="D113" s="281"/>
      <c r="E113" s="281"/>
      <c r="F113" s="281"/>
      <c r="G113" s="281"/>
      <c r="H113" s="281"/>
      <c r="I113" s="281"/>
    </row>
    <row r="114" spans="1:9" ht="22.5" customHeight="1">
      <c r="A114" s="281" t="s">
        <v>336</v>
      </c>
      <c r="B114" s="281"/>
      <c r="C114" s="281"/>
      <c r="D114" s="588" t="str">
        <f>G67</f>
        <v/>
      </c>
      <c r="E114" s="588"/>
      <c r="F114" s="281" t="s">
        <v>337</v>
      </c>
      <c r="G114" s="281"/>
      <c r="H114" s="281"/>
      <c r="I114" s="281"/>
    </row>
    <row r="115" spans="1:9" ht="22.5" customHeight="1">
      <c r="A115" s="289" t="s">
        <v>338</v>
      </c>
      <c r="B115" s="281"/>
      <c r="C115" s="281"/>
      <c r="D115" s="281"/>
      <c r="E115" s="281"/>
      <c r="F115" s="281"/>
      <c r="G115" s="281"/>
      <c r="H115" s="281"/>
      <c r="I115" s="281"/>
    </row>
    <row r="116" spans="1:9" ht="22.5" customHeight="1">
      <c r="A116" s="281" t="s">
        <v>339</v>
      </c>
      <c r="B116" s="281"/>
      <c r="C116" s="281"/>
      <c r="D116" s="281"/>
      <c r="E116" s="281"/>
      <c r="F116" s="281"/>
      <c r="G116" s="281"/>
      <c r="H116" s="281"/>
      <c r="I116" s="282"/>
    </row>
    <row r="117" spans="1:9" ht="22.5" customHeight="1">
      <c r="A117" s="289" t="s">
        <v>340</v>
      </c>
      <c r="B117" s="281"/>
      <c r="C117" s="281"/>
      <c r="D117" s="281"/>
      <c r="E117" s="281"/>
      <c r="F117" s="281"/>
      <c r="G117" s="281"/>
      <c r="H117" s="281"/>
      <c r="I117" s="282"/>
    </row>
    <row r="118" spans="1:9" ht="22.5" customHeight="1">
      <c r="A118" s="281" t="s">
        <v>341</v>
      </c>
      <c r="B118" s="281"/>
      <c r="C118" s="281"/>
      <c r="D118" s="281"/>
      <c r="E118" s="281"/>
      <c r="F118" s="281"/>
      <c r="G118" s="281"/>
      <c r="H118" s="281"/>
      <c r="I118" s="282"/>
    </row>
    <row r="119" spans="1:9" ht="22.5" customHeight="1">
      <c r="A119" s="289" t="s">
        <v>342</v>
      </c>
      <c r="B119" s="281"/>
      <c r="C119" s="281"/>
      <c r="D119" s="589" t="str">
        <f>G109</f>
        <v/>
      </c>
      <c r="E119" s="589"/>
      <c r="F119" s="281" t="s">
        <v>343</v>
      </c>
      <c r="G119" s="281"/>
      <c r="H119" s="281"/>
      <c r="I119" s="272"/>
    </row>
    <row r="120" spans="1:9" ht="22.5" customHeight="1">
      <c r="A120" s="281" t="s">
        <v>344</v>
      </c>
      <c r="B120" s="281"/>
      <c r="C120" s="281"/>
      <c r="D120" s="281"/>
      <c r="E120" s="281"/>
      <c r="F120" s="281"/>
      <c r="G120" s="281"/>
      <c r="H120" s="281"/>
      <c r="I120" s="272"/>
    </row>
    <row r="121" spans="1:9" ht="22.5" customHeight="1">
      <c r="A121" s="289" t="s">
        <v>345</v>
      </c>
      <c r="B121" s="281"/>
      <c r="C121" s="281"/>
      <c r="D121" s="281"/>
      <c r="E121" s="281"/>
      <c r="F121" s="281"/>
      <c r="G121" s="281"/>
      <c r="H121" s="281"/>
      <c r="I121" s="272"/>
    </row>
    <row r="122" spans="1:9" ht="22.5" customHeight="1">
      <c r="A122" s="281" t="s">
        <v>49</v>
      </c>
      <c r="B122" s="281"/>
      <c r="C122" s="281"/>
      <c r="D122" s="281"/>
      <c r="E122" s="281"/>
      <c r="F122" s="281"/>
      <c r="G122" s="281"/>
      <c r="H122" s="281"/>
      <c r="I122" s="272"/>
    </row>
    <row r="123" spans="1:9" ht="22.5" customHeight="1">
      <c r="A123" s="281" t="s">
        <v>346</v>
      </c>
      <c r="B123" s="281"/>
      <c r="C123" s="281"/>
      <c r="D123" s="281"/>
      <c r="E123" s="281"/>
      <c r="F123" s="281"/>
      <c r="G123" s="281"/>
      <c r="H123" s="281"/>
      <c r="I123" s="272"/>
    </row>
    <row r="124" spans="1:9" ht="22.5" customHeight="1">
      <c r="A124" s="289" t="s">
        <v>49</v>
      </c>
      <c r="B124" s="281"/>
      <c r="C124" s="281"/>
      <c r="D124" s="281"/>
      <c r="E124" s="281"/>
      <c r="F124" s="281"/>
      <c r="G124" s="281"/>
      <c r="H124" s="281"/>
      <c r="I124" s="272"/>
    </row>
    <row r="125" spans="1:9" ht="21.75" customHeight="1">
      <c r="A125" s="282" t="s">
        <v>347</v>
      </c>
      <c r="B125" s="282"/>
      <c r="C125" s="282"/>
      <c r="D125" s="282"/>
      <c r="E125" s="282"/>
      <c r="F125" s="282"/>
      <c r="G125" s="282"/>
      <c r="H125" s="282"/>
    </row>
    <row r="126" spans="1:9" ht="21.75" customHeight="1">
      <c r="A126" s="282" t="s">
        <v>49</v>
      </c>
      <c r="B126" s="282"/>
      <c r="C126" s="282"/>
      <c r="D126" s="282"/>
      <c r="E126" s="282"/>
      <c r="F126" s="282"/>
      <c r="G126" s="282"/>
      <c r="H126" s="282"/>
      <c r="I126" s="272"/>
    </row>
    <row r="127" spans="1:9" ht="21.75" customHeight="1">
      <c r="A127" s="282" t="s">
        <v>348</v>
      </c>
      <c r="B127" s="282"/>
      <c r="C127" s="282"/>
      <c r="D127" s="282"/>
      <c r="E127" s="282"/>
      <c r="F127" s="282"/>
      <c r="G127" s="282"/>
      <c r="H127" s="282"/>
    </row>
    <row r="128" spans="1:9" ht="15.75">
      <c r="A128" s="272"/>
      <c r="B128" s="272"/>
      <c r="C128" s="272"/>
      <c r="D128" s="272"/>
      <c r="E128" s="272"/>
      <c r="F128" s="272"/>
      <c r="G128" s="272"/>
      <c r="H128" s="272"/>
    </row>
    <row r="129" spans="1:8" ht="15.75">
      <c r="A129" s="272"/>
      <c r="B129" s="272"/>
      <c r="C129" s="272"/>
      <c r="D129" s="272"/>
      <c r="E129" s="272" t="s">
        <v>49</v>
      </c>
      <c r="F129" s="272"/>
      <c r="G129" s="590">
        <f ca="1">TODAY()</f>
        <v>40796</v>
      </c>
      <c r="H129" s="590"/>
    </row>
    <row r="130" spans="1:8" ht="15.75">
      <c r="A130" s="272"/>
      <c r="B130" s="272"/>
      <c r="C130" s="272"/>
      <c r="D130" s="272"/>
      <c r="E130" s="272"/>
      <c r="F130" s="272"/>
      <c r="G130" s="272"/>
      <c r="H130" s="272"/>
    </row>
    <row r="131" spans="1:8" ht="15.75">
      <c r="A131" s="272" t="s">
        <v>349</v>
      </c>
      <c r="B131" s="272"/>
      <c r="C131" s="272"/>
      <c r="D131" s="272"/>
      <c r="E131" s="272"/>
      <c r="F131" s="272" t="s">
        <v>350</v>
      </c>
      <c r="G131" s="272"/>
      <c r="H131" s="272"/>
    </row>
    <row r="132" spans="1:8" ht="15.75">
      <c r="A132" s="272" t="s">
        <v>355</v>
      </c>
      <c r="B132" s="272"/>
      <c r="C132" s="272"/>
      <c r="D132" s="272"/>
      <c r="E132" s="272"/>
      <c r="F132" s="272" t="s">
        <v>352</v>
      </c>
      <c r="G132" s="272"/>
      <c r="H132" s="272"/>
    </row>
    <row r="133" spans="1:8" ht="15.75">
      <c r="A133" s="272" t="s">
        <v>356</v>
      </c>
      <c r="B133" s="272"/>
      <c r="C133" s="272"/>
      <c r="D133" s="272"/>
      <c r="E133" s="272"/>
      <c r="F133" s="272" t="s">
        <v>354</v>
      </c>
      <c r="G133" s="272"/>
      <c r="H133" s="272"/>
    </row>
  </sheetData>
  <mergeCells count="32">
    <mergeCell ref="B5:E5"/>
    <mergeCell ref="F6:H6"/>
    <mergeCell ref="B7:E7"/>
    <mergeCell ref="B8:E8"/>
    <mergeCell ref="F8:G8"/>
    <mergeCell ref="B6:E6"/>
    <mergeCell ref="F11:G11"/>
    <mergeCell ref="F12:H12"/>
    <mergeCell ref="A20:B20"/>
    <mergeCell ref="E61:H61"/>
    <mergeCell ref="C62:H62"/>
    <mergeCell ref="E105:H105"/>
    <mergeCell ref="B64:H64"/>
    <mergeCell ref="D65:H65"/>
    <mergeCell ref="B66:C66"/>
    <mergeCell ref="D66:F66"/>
    <mergeCell ref="G66:H66"/>
    <mergeCell ref="G67:H67"/>
    <mergeCell ref="D72:E72"/>
    <mergeCell ref="D77:E77"/>
    <mergeCell ref="G86:H86"/>
    <mergeCell ref="E103:H103"/>
    <mergeCell ref="C104:H104"/>
    <mergeCell ref="D114:E114"/>
    <mergeCell ref="D119:E119"/>
    <mergeCell ref="G129:H129"/>
    <mergeCell ref="B106:H106"/>
    <mergeCell ref="D107:H107"/>
    <mergeCell ref="B108:C108"/>
    <mergeCell ref="D108:F108"/>
    <mergeCell ref="G108:H108"/>
    <mergeCell ref="G109:H109"/>
  </mergeCells>
  <pageMargins left="0.15748031496062992" right="0.11811023622047245" top="0.15748031496062992" bottom="0.15748031496062992" header="0.15748031496062992" footer="0.15748031496062992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1"/>
  </sheetPr>
  <dimension ref="A2:Y34"/>
  <sheetViews>
    <sheetView workbookViewId="0">
      <selection activeCell="L16" sqref="L16"/>
    </sheetView>
  </sheetViews>
  <sheetFormatPr baseColWidth="10" defaultColWidth="5.7109375" defaultRowHeight="15"/>
  <cols>
    <col min="1" max="1" width="2.28515625" style="92" customWidth="1"/>
    <col min="2" max="2" width="3.28515625" style="92" customWidth="1"/>
    <col min="3" max="3" width="1.42578125" style="92" customWidth="1"/>
    <col min="4" max="16384" width="5.7109375" style="92"/>
  </cols>
  <sheetData>
    <row r="2" spans="2:25" ht="18.75">
      <c r="F2" s="185" t="s">
        <v>374</v>
      </c>
    </row>
    <row r="4" spans="2:25" ht="15.75">
      <c r="B4" s="186" t="str">
        <f>IF(LEN(DONNE!B10)&gt;1,"X","")</f>
        <v/>
      </c>
      <c r="C4" s="187"/>
      <c r="D4" s="187" t="s">
        <v>236</v>
      </c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</row>
    <row r="5" spans="2:25" ht="15.75">
      <c r="B5" s="188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</row>
    <row r="6" spans="2:25" ht="15.75">
      <c r="B6" s="186" t="str">
        <f>IF(DONNE!B15="OUI","X","")</f>
        <v/>
      </c>
      <c r="C6" s="187"/>
      <c r="D6" s="187" t="s">
        <v>237</v>
      </c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</row>
    <row r="7" spans="2:25" ht="15.75">
      <c r="B7" s="188"/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T7" s="189"/>
      <c r="U7" s="189"/>
      <c r="V7" s="189"/>
      <c r="W7" s="189"/>
      <c r="X7" s="189"/>
      <c r="Y7" s="189"/>
    </row>
    <row r="8" spans="2:25" ht="15.75">
      <c r="B8" s="186" t="str">
        <f>IF(DONNE!B15="OUI","X","")</f>
        <v/>
      </c>
      <c r="C8" s="187"/>
      <c r="D8" s="187" t="s">
        <v>238</v>
      </c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T8" s="189"/>
      <c r="U8" s="190"/>
      <c r="V8" s="189"/>
      <c r="W8" s="189"/>
      <c r="X8" s="189"/>
      <c r="Y8" s="189"/>
    </row>
    <row r="9" spans="2:25" ht="15.75">
      <c r="B9" s="188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T9" s="189"/>
      <c r="U9" s="190"/>
      <c r="V9" s="189"/>
      <c r="W9" s="189"/>
      <c r="X9" s="189"/>
      <c r="Y9" s="189"/>
    </row>
    <row r="10" spans="2:25" ht="15.75">
      <c r="B10" s="186"/>
      <c r="C10" s="187"/>
      <c r="D10" s="187" t="s">
        <v>239</v>
      </c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T10" s="189"/>
      <c r="U10" s="190"/>
      <c r="V10" s="189"/>
      <c r="W10" s="189"/>
      <c r="X10" s="189"/>
      <c r="Y10" s="189"/>
    </row>
    <row r="11" spans="2:25" ht="15.75">
      <c r="B11" s="188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T11" s="189"/>
      <c r="U11" s="190"/>
      <c r="V11" s="189"/>
      <c r="W11" s="189"/>
      <c r="X11" s="189"/>
      <c r="Y11" s="189"/>
    </row>
    <row r="12" spans="2:25" ht="15.75">
      <c r="B12" s="186"/>
      <c r="C12" s="187"/>
      <c r="D12" s="187" t="s">
        <v>240</v>
      </c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T12" s="189"/>
      <c r="U12" s="190"/>
      <c r="V12" s="189"/>
      <c r="W12" s="189"/>
      <c r="X12" s="189"/>
      <c r="Y12" s="189"/>
    </row>
    <row r="13" spans="2:25" ht="15.75">
      <c r="B13" s="188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T13" s="189"/>
      <c r="U13" s="189"/>
      <c r="V13" s="189"/>
      <c r="W13" s="189"/>
      <c r="X13" s="189"/>
      <c r="Y13" s="189"/>
    </row>
    <row r="14" spans="2:25" ht="15.75">
      <c r="B14" s="186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T14" s="189"/>
      <c r="U14" s="189"/>
      <c r="V14" s="189"/>
      <c r="W14" s="189"/>
      <c r="X14" s="189"/>
      <c r="Y14" s="189"/>
    </row>
    <row r="15" spans="2:25" ht="15.75">
      <c r="B15" s="188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</row>
    <row r="16" spans="2:25" ht="15.75">
      <c r="B16" s="186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</row>
    <row r="17" spans="1:21" ht="15.75">
      <c r="B17" s="188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U17" s="92" t="s">
        <v>49</v>
      </c>
    </row>
    <row r="18" spans="1:21" ht="15.75">
      <c r="B18" s="186"/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U18" s="92" t="s">
        <v>49</v>
      </c>
    </row>
    <row r="19" spans="1:21" ht="15.75">
      <c r="B19" s="188"/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</row>
    <row r="20" spans="1:21" ht="15.75">
      <c r="B20" s="186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</row>
    <row r="21" spans="1:21" ht="15.75">
      <c r="B21" s="188"/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</row>
    <row r="22" spans="1:21" ht="15.75">
      <c r="B22" s="186"/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</row>
    <row r="23" spans="1:21" ht="15.75">
      <c r="B23" s="188"/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</row>
    <row r="24" spans="1:21" ht="15.75">
      <c r="B24" s="186"/>
      <c r="C24" s="187"/>
      <c r="D24" s="187" t="s">
        <v>241</v>
      </c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</row>
    <row r="25" spans="1:21" ht="15.75">
      <c r="B25" s="188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  <c r="P25" s="187"/>
      <c r="Q25" s="187"/>
      <c r="R25" s="187"/>
    </row>
    <row r="26" spans="1:21" ht="15.75">
      <c r="B26" s="186" t="s">
        <v>295</v>
      </c>
      <c r="C26" s="187"/>
      <c r="D26" s="187" t="s">
        <v>242</v>
      </c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</row>
    <row r="27" spans="1:21" ht="15.75"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</row>
    <row r="28" spans="1:21" ht="15.75">
      <c r="B28" s="191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</row>
    <row r="29" spans="1:21" ht="15.75">
      <c r="A29" s="187"/>
      <c r="B29" s="187" t="s">
        <v>243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 t="s">
        <v>246</v>
      </c>
      <c r="P29" s="187"/>
      <c r="Q29" s="187"/>
      <c r="R29" s="187"/>
      <c r="S29" s="187"/>
    </row>
    <row r="30" spans="1:21" ht="15.75">
      <c r="A30" s="187"/>
      <c r="B30" s="187" t="s">
        <v>244</v>
      </c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</row>
    <row r="31" spans="1:21" ht="15.75">
      <c r="A31" s="187"/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</row>
    <row r="32" spans="1:21" ht="15.75">
      <c r="A32" s="187"/>
      <c r="B32" s="187" t="s">
        <v>245</v>
      </c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 t="s">
        <v>245</v>
      </c>
      <c r="P32" s="187"/>
      <c r="Q32" s="187"/>
      <c r="R32" s="187"/>
      <c r="S32" s="187"/>
    </row>
    <row r="33" spans="1:19" ht="15.75">
      <c r="A33" s="187"/>
      <c r="B33" s="610">
        <f>+DONNE!B100</f>
        <v>0</v>
      </c>
      <c r="C33" s="610"/>
      <c r="D33" s="610"/>
      <c r="E33" s="609" t="s">
        <v>247</v>
      </c>
      <c r="F33" s="609"/>
      <c r="G33" s="609"/>
      <c r="H33" s="609"/>
      <c r="I33" s="609"/>
      <c r="J33" s="609"/>
      <c r="K33" s="609"/>
      <c r="L33" s="609"/>
      <c r="M33" s="609"/>
      <c r="N33" s="609"/>
      <c r="O33" s="610">
        <f>+DONNE!B100</f>
        <v>0</v>
      </c>
      <c r="P33" s="610"/>
      <c r="Q33" s="187"/>
      <c r="R33" s="187"/>
      <c r="S33" s="187"/>
    </row>
    <row r="34" spans="1:19" ht="15.75">
      <c r="A34" s="187"/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</row>
  </sheetData>
  <mergeCells count="3">
    <mergeCell ref="E33:N33"/>
    <mergeCell ref="B33:D33"/>
    <mergeCell ref="O33:P33"/>
  </mergeCells>
  <pageMargins left="0.23" right="0.34" top="0.82" bottom="0.42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1"/>
  </sheetPr>
  <dimension ref="A3:Z35"/>
  <sheetViews>
    <sheetView topLeftCell="A7" workbookViewId="0">
      <selection activeCell="P22" sqref="P22"/>
    </sheetView>
  </sheetViews>
  <sheetFormatPr baseColWidth="10" defaultColWidth="3.7109375" defaultRowHeight="15"/>
  <cols>
    <col min="1" max="1" width="1.7109375" style="92" customWidth="1"/>
    <col min="2" max="10" width="3.7109375" style="92"/>
    <col min="11" max="11" width="5.140625" style="92" customWidth="1"/>
    <col min="12" max="25" width="3.7109375" style="92"/>
    <col min="26" max="26" width="4.28515625" style="92" customWidth="1"/>
    <col min="27" max="16384" width="3.7109375" style="92"/>
  </cols>
  <sheetData>
    <row r="3" spans="2:26" ht="20.25">
      <c r="E3" s="192" t="s">
        <v>49</v>
      </c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</row>
    <row r="6" spans="2:26" s="196" customFormat="1" ht="17.25">
      <c r="B6" s="193" t="s">
        <v>308</v>
      </c>
      <c r="C6" s="193"/>
      <c r="D6" s="193"/>
      <c r="E6" s="193"/>
      <c r="F6" s="193"/>
      <c r="G6" s="193"/>
      <c r="H6" s="193"/>
      <c r="I6" s="193"/>
      <c r="J6" s="193"/>
      <c r="K6" s="193"/>
      <c r="L6" s="613" t="str">
        <f>+IF(AND(DONNE!$E$21="BOA",DONNE!$F$20&lt;=DONNE!$F$21),DONNE!B5,IF(DONNE!$E$20="AA",DONNE!B5,""))</f>
        <v/>
      </c>
      <c r="M6" s="613"/>
      <c r="N6" s="613"/>
      <c r="O6" s="613"/>
      <c r="P6" s="613"/>
      <c r="Q6" s="613"/>
      <c r="R6" s="613"/>
      <c r="S6" s="613"/>
      <c r="T6" s="613"/>
      <c r="U6" s="613"/>
      <c r="V6" s="613"/>
      <c r="W6" s="613"/>
      <c r="X6" s="613"/>
      <c r="Y6" s="613"/>
      <c r="Z6" s="613"/>
    </row>
    <row r="7" spans="2:26" s="196" customFormat="1" ht="17.25"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</row>
    <row r="8" spans="2:26" s="196" customFormat="1" ht="17.25">
      <c r="B8" s="193" t="s">
        <v>307</v>
      </c>
      <c r="C8" s="193"/>
      <c r="D8" s="193"/>
      <c r="E8" s="193"/>
      <c r="F8" s="193"/>
      <c r="G8" s="193"/>
      <c r="H8" s="193"/>
      <c r="I8" s="193"/>
      <c r="J8" s="613" t="str">
        <f>+IF(AND(DONNE!$E$21="BOA",DONNE!$F$20&lt;=DONNE!$F$21),DONNE!B42,IF(DONNE!$E$20="AA",DONNE!B42,""))</f>
        <v/>
      </c>
      <c r="K8" s="613"/>
      <c r="L8" s="613"/>
      <c r="M8" s="613"/>
      <c r="N8" s="613"/>
      <c r="O8" s="613"/>
      <c r="P8" s="613"/>
      <c r="Q8" s="613"/>
      <c r="R8" s="613"/>
      <c r="S8" s="613"/>
      <c r="T8" s="613"/>
      <c r="U8" s="613"/>
      <c r="V8" s="613"/>
      <c r="W8" s="613"/>
      <c r="X8" s="613"/>
      <c r="Y8" s="613"/>
      <c r="Z8" s="613"/>
    </row>
    <row r="9" spans="2:26" s="196" customFormat="1" ht="17.25"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</row>
    <row r="10" spans="2:26" s="196" customFormat="1" ht="17.25">
      <c r="B10" s="193" t="s">
        <v>306</v>
      </c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7" t="s">
        <v>311</v>
      </c>
      <c r="T10" s="194"/>
      <c r="U10" s="194"/>
      <c r="V10" s="194"/>
      <c r="W10" s="194"/>
      <c r="X10" s="194"/>
      <c r="Y10" s="194"/>
      <c r="Z10" s="195"/>
    </row>
    <row r="11" spans="2:26" s="196" customFormat="1" ht="17.25"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</row>
    <row r="12" spans="2:26" s="196" customFormat="1" ht="17.25">
      <c r="B12" s="193" t="s">
        <v>309</v>
      </c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</row>
    <row r="13" spans="2:26" s="196" customFormat="1" ht="17.25"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3"/>
      <c r="W13" s="193"/>
      <c r="X13" s="193"/>
      <c r="Y13" s="193"/>
    </row>
    <row r="14" spans="2:26" s="196" customFormat="1" ht="17.25">
      <c r="B14" s="193" t="s">
        <v>310</v>
      </c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P14" s="193"/>
      <c r="Q14" s="193"/>
      <c r="R14" s="193"/>
      <c r="S14" s="193"/>
      <c r="T14" s="193"/>
      <c r="U14" s="193"/>
      <c r="V14" s="193"/>
      <c r="W14" s="193"/>
      <c r="X14" s="193"/>
      <c r="Y14" s="193"/>
    </row>
    <row r="15" spans="2:26" s="196" customFormat="1" ht="17.25"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</row>
    <row r="16" spans="2:26" s="196" customFormat="1" ht="17.25">
      <c r="B16" s="193" t="s">
        <v>297</v>
      </c>
      <c r="C16" s="193"/>
      <c r="D16" s="193"/>
      <c r="E16" s="193"/>
      <c r="F16" s="613" t="str">
        <f>+IF(AND(DONNE!$E$21="BOA",DONNE!$F$20&lt;=DONNE!$F$21),DONNE!E36,IF(DONNE!$E$20="AA",DONNE!E36,""))</f>
        <v/>
      </c>
      <c r="G16" s="613"/>
      <c r="H16" s="613"/>
      <c r="I16" s="613"/>
      <c r="J16" s="613"/>
      <c r="K16" s="613"/>
      <c r="L16" s="613"/>
      <c r="M16" s="613"/>
      <c r="N16" s="613"/>
      <c r="O16" s="613"/>
      <c r="P16" s="613"/>
      <c r="Q16" s="613"/>
      <c r="R16" s="613"/>
      <c r="S16" s="613"/>
      <c r="T16" s="613"/>
      <c r="U16" s="613"/>
      <c r="V16" s="613"/>
      <c r="W16" s="613"/>
      <c r="X16" s="613"/>
      <c r="Y16" s="613"/>
      <c r="Z16" s="613"/>
    </row>
    <row r="17" spans="1:25" s="196" customFormat="1" ht="17.25"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</row>
    <row r="18" spans="1:25" s="196" customFormat="1" ht="17.25"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</row>
    <row r="19" spans="1:25" s="196" customFormat="1" ht="17.25">
      <c r="A19" s="196" t="s">
        <v>49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93"/>
      <c r="R19" s="193"/>
      <c r="S19" s="193"/>
      <c r="T19" s="193"/>
      <c r="U19" s="193"/>
      <c r="V19" s="193"/>
      <c r="W19" s="193"/>
      <c r="X19" s="193"/>
      <c r="Y19" s="193"/>
    </row>
    <row r="20" spans="1:25" s="196" customFormat="1" ht="17.25"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</row>
    <row r="21" spans="1:25" s="196" customFormat="1" ht="17.25">
      <c r="B21" s="193" t="s">
        <v>298</v>
      </c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</row>
    <row r="22" spans="1:25" s="187" customFormat="1" ht="16.5"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8"/>
      <c r="Y22" s="198"/>
    </row>
    <row r="23" spans="1:25" s="187" customFormat="1" ht="16.5">
      <c r="B23" s="198"/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198"/>
      <c r="O23" s="198"/>
      <c r="P23" s="198"/>
      <c r="Q23" s="198"/>
      <c r="R23" s="198"/>
      <c r="S23" s="198"/>
      <c r="T23" s="198"/>
      <c r="U23" s="198"/>
      <c r="V23" s="198"/>
      <c r="W23" s="198"/>
      <c r="X23" s="198"/>
      <c r="Y23" s="198"/>
    </row>
    <row r="24" spans="1:25" s="187" customFormat="1" ht="16.5">
      <c r="B24" s="198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/>
      <c r="V24" s="198"/>
      <c r="W24" s="198"/>
      <c r="X24" s="198"/>
      <c r="Y24" s="198"/>
    </row>
    <row r="25" spans="1:25" s="187" customFormat="1" ht="16.5">
      <c r="B25" s="198"/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611" t="s">
        <v>299</v>
      </c>
      <c r="N25" s="611"/>
      <c r="O25" s="611"/>
      <c r="P25" s="611"/>
      <c r="Q25" s="611"/>
      <c r="R25" s="611"/>
      <c r="S25" s="611"/>
      <c r="T25" s="611"/>
      <c r="U25" s="611"/>
      <c r="V25" s="198"/>
      <c r="W25" s="198"/>
      <c r="X25" s="198"/>
      <c r="Y25" s="198"/>
    </row>
    <row r="26" spans="1:25" s="187" customFormat="1" ht="16.5"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</row>
    <row r="27" spans="1:25" s="187" customFormat="1" ht="16.5"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8"/>
      <c r="T27" s="198"/>
      <c r="U27" s="198"/>
      <c r="V27" s="198"/>
      <c r="W27" s="198"/>
      <c r="X27" s="198"/>
      <c r="Y27" s="198"/>
    </row>
    <row r="28" spans="1:25" s="187" customFormat="1" ht="16.5"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</row>
    <row r="29" spans="1:25" s="187" customFormat="1" ht="16.5"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</row>
    <row r="30" spans="1:25" s="187" customFormat="1" ht="16.5"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</row>
    <row r="31" spans="1:25" s="187" customFormat="1" ht="16.5"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</row>
    <row r="32" spans="1:25" s="187" customFormat="1" ht="16.5"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612" t="s">
        <v>300</v>
      </c>
      <c r="O32" s="612"/>
      <c r="P32" s="612"/>
      <c r="Q32" s="612"/>
      <c r="R32" s="612"/>
      <c r="S32" s="612"/>
      <c r="T32" s="612"/>
      <c r="U32" s="612"/>
      <c r="V32" s="198"/>
      <c r="W32" s="198"/>
      <c r="X32" s="198"/>
      <c r="Y32" s="198"/>
    </row>
    <row r="33" spans="2:25" s="187" customFormat="1" ht="16.5"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8"/>
      <c r="W33" s="198"/>
      <c r="X33" s="198"/>
      <c r="Y33" s="198"/>
    </row>
    <row r="34" spans="2:25" s="187" customFormat="1" ht="16.5">
      <c r="B34" s="198" t="s">
        <v>301</v>
      </c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</row>
    <row r="35" spans="2:25" s="187" customFormat="1" ht="16.5"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</row>
  </sheetData>
  <mergeCells count="5">
    <mergeCell ref="M25:U25"/>
    <mergeCell ref="N32:U32"/>
    <mergeCell ref="L6:Z6"/>
    <mergeCell ref="J8:Z8"/>
    <mergeCell ref="F16:Z16"/>
  </mergeCells>
  <pageMargins left="0.2" right="0.2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1"/>
  </sheetPr>
  <dimension ref="A2:L28"/>
  <sheetViews>
    <sheetView topLeftCell="A93" workbookViewId="0">
      <selection activeCell="D1" sqref="D1"/>
    </sheetView>
  </sheetViews>
  <sheetFormatPr baseColWidth="10" defaultRowHeight="15"/>
  <cols>
    <col min="1" max="2" width="11.42578125" style="92"/>
    <col min="3" max="3" width="15.42578125" style="92" customWidth="1"/>
    <col min="4" max="4" width="9.5703125" style="92" customWidth="1"/>
    <col min="5" max="5" width="13.5703125" style="92" customWidth="1"/>
    <col min="6" max="6" width="16.42578125" style="92" customWidth="1"/>
    <col min="7" max="7" width="12.85546875" style="92" customWidth="1"/>
    <col min="8" max="16384" width="11.42578125" style="92"/>
  </cols>
  <sheetData>
    <row r="2" spans="1:12" ht="15.75" thickBot="1"/>
    <row r="3" spans="1:12" ht="18.75">
      <c r="A3" s="199"/>
      <c r="B3" s="200"/>
      <c r="C3" s="200"/>
      <c r="D3" s="201"/>
      <c r="E3" s="200"/>
      <c r="F3" s="201"/>
      <c r="G3" s="201"/>
      <c r="H3" s="200"/>
      <c r="I3" s="200"/>
      <c r="J3" s="202"/>
    </row>
    <row r="4" spans="1:12" ht="18.75">
      <c r="A4" s="203"/>
      <c r="B4" s="106"/>
      <c r="C4" s="106"/>
      <c r="D4" s="204"/>
      <c r="E4" s="623" t="s">
        <v>49</v>
      </c>
      <c r="F4" s="624"/>
      <c r="G4" s="624"/>
      <c r="H4" s="625"/>
      <c r="I4" s="106"/>
      <c r="J4" s="205"/>
    </row>
    <row r="5" spans="1:12">
      <c r="A5" s="203"/>
      <c r="B5" s="106"/>
      <c r="C5" s="106"/>
      <c r="D5" s="106"/>
      <c r="E5" s="106"/>
      <c r="F5" s="106"/>
      <c r="G5" s="106"/>
      <c r="H5" s="106"/>
      <c r="I5" s="106"/>
      <c r="J5" s="205"/>
    </row>
    <row r="6" spans="1:12" s="98" customFormat="1" ht="18" customHeight="1">
      <c r="A6" s="206"/>
      <c r="B6" s="207"/>
      <c r="C6" s="208"/>
      <c r="D6" s="614" t="s">
        <v>153</v>
      </c>
      <c r="E6" s="614"/>
      <c r="F6" s="614"/>
      <c r="G6" s="626" t="s">
        <v>154</v>
      </c>
      <c r="H6" s="626"/>
      <c r="I6" s="208"/>
      <c r="J6" s="209"/>
    </row>
    <row r="7" spans="1:12" s="98" customFormat="1" ht="18" customHeight="1">
      <c r="A7" s="206"/>
      <c r="B7" s="207"/>
      <c r="C7" s="208"/>
      <c r="D7" s="208"/>
      <c r="E7" s="208"/>
      <c r="F7" s="208"/>
      <c r="G7" s="208"/>
      <c r="H7" s="208"/>
      <c r="I7" s="208"/>
      <c r="J7" s="209"/>
    </row>
    <row r="8" spans="1:12" s="98" customFormat="1" ht="18" customHeight="1">
      <c r="A8" s="206"/>
      <c r="B8" s="207"/>
      <c r="C8" s="208"/>
      <c r="D8" s="208"/>
      <c r="E8" s="208"/>
      <c r="F8" s="208"/>
      <c r="G8" s="208"/>
      <c r="H8" s="208"/>
      <c r="I8" s="208"/>
      <c r="J8" s="209"/>
    </row>
    <row r="9" spans="1:12" s="98" customFormat="1" ht="18" customHeight="1">
      <c r="A9" s="210" t="s">
        <v>155</v>
      </c>
      <c r="B9" s="207"/>
      <c r="C9" s="208" t="s">
        <v>49</v>
      </c>
      <c r="D9" s="627" t="str">
        <f>+IF(AND(DONNE!$E$21="BOA",DONNE!$F$20&lt;=DONNE!$F$21),DONNE!B5,IF(DONNE!$E$20="AA",DONNE!B5,""))</f>
        <v/>
      </c>
      <c r="E9" s="627"/>
      <c r="F9" s="627"/>
      <c r="G9" s="627"/>
      <c r="H9" s="208" t="s">
        <v>89</v>
      </c>
      <c r="I9" s="211" t="s">
        <v>156</v>
      </c>
      <c r="J9" s="209"/>
    </row>
    <row r="10" spans="1:12" s="98" customFormat="1" ht="18" customHeight="1">
      <c r="A10" s="206"/>
      <c r="B10" s="207"/>
      <c r="C10" s="208"/>
      <c r="D10" s="208"/>
      <c r="E10" s="208"/>
      <c r="F10" s="208"/>
      <c r="G10" s="208"/>
      <c r="H10" s="208"/>
      <c r="I10" s="208"/>
      <c r="J10" s="209"/>
    </row>
    <row r="11" spans="1:12" s="98" customFormat="1" ht="18" customHeight="1">
      <c r="A11" s="206"/>
      <c r="B11" s="207"/>
      <c r="C11" s="208" t="s">
        <v>93</v>
      </c>
      <c r="D11" s="257" t="str">
        <f>+IF(AND(DONNE!$E$21="BOA",DONNE!$F$20&lt;=DONNE!$F$21),DONNE!B14,IF(DONNE!$E$20="AA",DONNE!B14,""))</f>
        <v/>
      </c>
      <c r="E11" s="257"/>
      <c r="F11" s="257"/>
      <c r="G11" s="257"/>
      <c r="H11" s="208" t="s">
        <v>71</v>
      </c>
      <c r="I11" s="628" t="str">
        <f>+IF(AND(DONNE!$E$21="BOA",DONNE!$F$20&lt;=DONNE!$F$21),DONNE!B17,IF(DONNE!$E$20="AA",DONNE!B17,""))</f>
        <v/>
      </c>
      <c r="J11" s="629"/>
    </row>
    <row r="12" spans="1:12" s="98" customFormat="1" ht="18" customHeight="1">
      <c r="A12" s="206"/>
      <c r="B12" s="207"/>
      <c r="C12" s="208" t="s">
        <v>157</v>
      </c>
      <c r="D12" s="637" t="str">
        <f>+IF(AND(DONNE!$E$21="BOA",DONNE!$F$20&lt;=DONNE!$F$21),DONNE!B42,IF(DONNE!$E$20="AA",DONNE!B42,""))</f>
        <v/>
      </c>
      <c r="E12" s="637"/>
      <c r="F12" s="637"/>
      <c r="G12" s="637"/>
      <c r="H12" s="208"/>
      <c r="I12" s="208"/>
      <c r="J12" s="209"/>
    </row>
    <row r="13" spans="1:12" s="98" customFormat="1" ht="18" customHeight="1">
      <c r="A13" s="206"/>
      <c r="B13" s="207"/>
      <c r="C13" s="207"/>
      <c r="D13" s="207"/>
      <c r="E13" s="207"/>
      <c r="F13" s="207"/>
      <c r="G13" s="207"/>
      <c r="H13" s="207"/>
      <c r="I13" s="207"/>
      <c r="J13" s="212"/>
    </row>
    <row r="14" spans="1:12" ht="19.5" customHeight="1" thickBot="1">
      <c r="A14" s="630" t="s">
        <v>158</v>
      </c>
      <c r="B14" s="631"/>
      <c r="C14" s="631"/>
      <c r="D14" s="631"/>
      <c r="E14" s="213" t="s">
        <v>159</v>
      </c>
      <c r="F14" s="213" t="s">
        <v>160</v>
      </c>
      <c r="G14" s="213" t="s">
        <v>161</v>
      </c>
      <c r="H14" s="632" t="s">
        <v>162</v>
      </c>
      <c r="I14" s="633"/>
      <c r="J14" s="634"/>
      <c r="K14" s="106"/>
      <c r="L14" s="92" t="s">
        <v>49</v>
      </c>
    </row>
    <row r="15" spans="1:12" ht="19.5" customHeight="1">
      <c r="A15" s="214" t="s">
        <v>163</v>
      </c>
      <c r="B15" s="258" t="str">
        <f>+IF(AND(DONNE!$E$21="BOA",DONNE!$F$20&lt;=DONNE!$F$21),DONNE!B5,IF(DONNE!$E$20="AA",DONNE!B5,""))</f>
        <v/>
      </c>
      <c r="C15" s="258"/>
      <c r="D15" s="259"/>
      <c r="E15" s="215"/>
      <c r="F15" s="216"/>
      <c r="G15" s="217"/>
      <c r="H15" s="635"/>
      <c r="I15" s="635"/>
      <c r="J15" s="636"/>
      <c r="K15" s="106"/>
    </row>
    <row r="16" spans="1:12" ht="19.5" customHeight="1">
      <c r="A16" s="218" t="s">
        <v>93</v>
      </c>
      <c r="B16" s="260" t="str">
        <f>+IF(AND(DONNE!$E$21="BOA",DONNE!$F$20&lt;=DONNE!$F$21),DONNE!B14,IF(DONNE!$E$20="AA",DONNE!B14,""))</f>
        <v/>
      </c>
      <c r="C16" s="260"/>
      <c r="D16" s="261"/>
      <c r="E16" s="219"/>
      <c r="F16" s="220"/>
      <c r="G16" s="221"/>
      <c r="H16" s="616"/>
      <c r="I16" s="616"/>
      <c r="J16" s="617"/>
      <c r="K16" s="106"/>
    </row>
    <row r="17" spans="1:11" ht="19.5" customHeight="1">
      <c r="A17" s="218"/>
      <c r="B17" s="222"/>
      <c r="C17" s="222"/>
      <c r="D17" s="222"/>
      <c r="E17" s="219"/>
      <c r="F17" s="220" t="str">
        <f>+IF(AND(DONNE!$E$21="BOA",DONNE!$F$20&lt;=DONNE!$F$21),DONNE!B47,IF(DONNE!$E$20="AA",DONNE!B47,""))</f>
        <v/>
      </c>
      <c r="G17" s="263" t="str">
        <f>+IF(AND(DONNE!$E$21="BOA",DONNE!$F$20&lt;=DONNE!$F$21),DONNE!B48,IF(DONNE!$E$20="AA",DONNE!B48,""))</f>
        <v/>
      </c>
      <c r="H17" s="616"/>
      <c r="I17" s="616"/>
      <c r="J17" s="617"/>
      <c r="K17" s="106"/>
    </row>
    <row r="18" spans="1:11" ht="19.5" customHeight="1">
      <c r="A18" s="218"/>
      <c r="B18" s="222"/>
      <c r="C18" s="222"/>
      <c r="D18" s="222"/>
      <c r="E18" s="219"/>
      <c r="F18" s="220"/>
      <c r="G18" s="221"/>
      <c r="H18" s="616"/>
      <c r="I18" s="616"/>
      <c r="J18" s="617"/>
      <c r="K18" s="106"/>
    </row>
    <row r="19" spans="1:11" ht="19.5" customHeight="1">
      <c r="A19" s="218"/>
      <c r="B19" s="622"/>
      <c r="C19" s="622"/>
      <c r="D19" s="222"/>
      <c r="E19" s="219"/>
      <c r="F19" s="220"/>
      <c r="G19" s="221"/>
      <c r="H19" s="616"/>
      <c r="I19" s="616"/>
      <c r="J19" s="617"/>
      <c r="K19" s="106"/>
    </row>
    <row r="20" spans="1:11" ht="19.5" customHeight="1">
      <c r="A20" s="218"/>
      <c r="B20" s="222"/>
      <c r="C20" s="222"/>
      <c r="D20" s="222"/>
      <c r="E20" s="219"/>
      <c r="F20" s="220"/>
      <c r="G20" s="221"/>
      <c r="H20" s="616"/>
      <c r="I20" s="616"/>
      <c r="J20" s="617"/>
      <c r="K20" s="106"/>
    </row>
    <row r="21" spans="1:11" ht="19.5" customHeight="1">
      <c r="A21" s="218"/>
      <c r="B21" s="262" t="str">
        <f>IF(AND(DONNE!$E$21="BOA",DONNE!$F$20&lt;=DONNE!$F$21),DONNE!B42,IF(DONNE!$E$20="AA",DONNE!B42,""))</f>
        <v/>
      </c>
      <c r="C21" s="262"/>
      <c r="D21" s="222"/>
      <c r="E21" s="219"/>
      <c r="F21" s="220"/>
      <c r="G21" s="221"/>
      <c r="H21" s="616"/>
      <c r="I21" s="616"/>
      <c r="J21" s="617"/>
      <c r="K21" s="106"/>
    </row>
    <row r="22" spans="1:11" ht="19.5" customHeight="1">
      <c r="A22" s="218" t="s">
        <v>49</v>
      </c>
      <c r="B22" s="222"/>
      <c r="C22" s="222"/>
      <c r="D22" s="222"/>
      <c r="E22" s="219"/>
      <c r="F22" s="220"/>
      <c r="G22" s="221"/>
      <c r="H22" s="616"/>
      <c r="I22" s="616"/>
      <c r="J22" s="617"/>
      <c r="K22" s="106"/>
    </row>
    <row r="23" spans="1:11" ht="19.5" customHeight="1">
      <c r="A23" s="218" t="s">
        <v>49</v>
      </c>
      <c r="B23" s="222"/>
      <c r="C23" s="222"/>
      <c r="D23" s="222"/>
      <c r="E23" s="219"/>
      <c r="F23" s="220"/>
      <c r="G23" s="221"/>
      <c r="H23" s="616"/>
      <c r="I23" s="616"/>
      <c r="J23" s="617"/>
      <c r="K23" s="106"/>
    </row>
    <row r="24" spans="1:11" ht="19.5" customHeight="1">
      <c r="A24" s="218"/>
      <c r="B24" s="222"/>
      <c r="C24" s="222"/>
      <c r="D24" s="222"/>
      <c r="E24" s="219"/>
      <c r="F24" s="220"/>
      <c r="G24" s="221"/>
      <c r="H24" s="616"/>
      <c r="I24" s="616"/>
      <c r="J24" s="617"/>
      <c r="K24" s="106"/>
    </row>
    <row r="25" spans="1:11" ht="19.5" customHeight="1" thickBot="1">
      <c r="A25" s="223"/>
      <c r="B25" s="224"/>
      <c r="C25" s="224"/>
      <c r="D25" s="224"/>
      <c r="E25" s="225"/>
      <c r="F25" s="226"/>
      <c r="G25" s="227"/>
      <c r="H25" s="618"/>
      <c r="I25" s="618"/>
      <c r="J25" s="619"/>
      <c r="K25" s="106"/>
    </row>
    <row r="26" spans="1:11" ht="19.5" customHeight="1">
      <c r="A26" s="228"/>
      <c r="B26" s="228"/>
      <c r="C26" s="228"/>
      <c r="D26" s="228"/>
      <c r="E26" s="620" t="s">
        <v>49</v>
      </c>
      <c r="F26" s="620"/>
      <c r="G26" s="620"/>
      <c r="H26" s="621" t="s">
        <v>164</v>
      </c>
      <c r="I26" s="621"/>
      <c r="J26" s="621"/>
      <c r="K26" s="106"/>
    </row>
    <row r="27" spans="1:11" ht="19.5" customHeight="1">
      <c r="A27" s="207"/>
      <c r="B27" s="207"/>
      <c r="C27" s="207"/>
      <c r="D27" s="207"/>
      <c r="E27" s="207"/>
      <c r="F27" s="207"/>
      <c r="G27" s="207"/>
      <c r="H27" s="614"/>
      <c r="I27" s="614"/>
      <c r="J27" s="614"/>
      <c r="K27" s="106"/>
    </row>
    <row r="28" spans="1:11" ht="19.5" customHeight="1">
      <c r="A28" s="106"/>
      <c r="B28" s="106"/>
      <c r="C28" s="106"/>
      <c r="D28" s="106"/>
      <c r="E28" s="106"/>
      <c r="F28" s="106"/>
      <c r="G28" s="106"/>
      <c r="H28" s="615"/>
      <c r="I28" s="615"/>
      <c r="J28" s="615"/>
      <c r="K28" s="106"/>
    </row>
  </sheetData>
  <mergeCells count="24">
    <mergeCell ref="H16:J16"/>
    <mergeCell ref="E4:H4"/>
    <mergeCell ref="D6:F6"/>
    <mergeCell ref="G6:H6"/>
    <mergeCell ref="D9:G9"/>
    <mergeCell ref="I11:J11"/>
    <mergeCell ref="A14:D14"/>
    <mergeCell ref="H14:J14"/>
    <mergeCell ref="H15:J15"/>
    <mergeCell ref="D12:G12"/>
    <mergeCell ref="E26:G26"/>
    <mergeCell ref="H26:J26"/>
    <mergeCell ref="H17:J17"/>
    <mergeCell ref="H18:J18"/>
    <mergeCell ref="B19:C19"/>
    <mergeCell ref="H19:J19"/>
    <mergeCell ref="H20:J20"/>
    <mergeCell ref="H21:J21"/>
    <mergeCell ref="H27:J27"/>
    <mergeCell ref="H28:J28"/>
    <mergeCell ref="H22:J22"/>
    <mergeCell ref="H23:J23"/>
    <mergeCell ref="H24:J24"/>
    <mergeCell ref="H25:J2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1"/>
  </sheetPr>
  <dimension ref="A5:O158"/>
  <sheetViews>
    <sheetView showGridLines="0" workbookViewId="0">
      <selection activeCell="F12" sqref="F12"/>
    </sheetView>
  </sheetViews>
  <sheetFormatPr baseColWidth="10" defaultRowHeight="15"/>
  <cols>
    <col min="1" max="1" width="19.42578125" style="92" customWidth="1"/>
    <col min="2" max="2" width="13.7109375" style="92" customWidth="1"/>
    <col min="3" max="5" width="11.42578125" style="92"/>
    <col min="6" max="6" width="13.28515625" style="92" customWidth="1"/>
    <col min="7" max="10" width="11.42578125" style="92"/>
    <col min="11" max="11" width="13.140625" style="92" customWidth="1"/>
    <col min="12" max="16384" width="11.42578125" style="92"/>
  </cols>
  <sheetData>
    <row r="5" spans="1:12" ht="27">
      <c r="E5" s="646" t="s">
        <v>49</v>
      </c>
      <c r="F5" s="646"/>
      <c r="G5" s="646"/>
      <c r="H5" s="646"/>
      <c r="I5" s="646"/>
      <c r="J5" s="646"/>
    </row>
    <row r="7" spans="1:12" ht="7.5" customHeight="1"/>
    <row r="8" spans="1:12" s="109" customFormat="1" ht="24.75" customHeight="1">
      <c r="E8" s="109" t="s">
        <v>49</v>
      </c>
      <c r="F8" s="650" t="s">
        <v>126</v>
      </c>
      <c r="G8" s="650"/>
      <c r="H8" s="647" t="str">
        <f>+IF(AND(DONNE!$E$21="BOA",DONNE!$F$20&lt;=DONNE!$F$21),DONNE!B42,IF(DONNE!$E$20="AA",DONNE!B42,""))</f>
        <v/>
      </c>
      <c r="I8" s="648"/>
      <c r="J8" s="649"/>
      <c r="L8" s="109" t="s">
        <v>49</v>
      </c>
    </row>
    <row r="9" spans="1:12" s="109" customFormat="1" ht="15.75">
      <c r="H9" s="645"/>
      <c r="I9" s="645"/>
      <c r="J9" s="645"/>
    </row>
    <row r="10" spans="1:12" s="109" customFormat="1" ht="16.5">
      <c r="A10" s="229"/>
      <c r="B10" s="229"/>
      <c r="C10" s="651" t="s">
        <v>49</v>
      </c>
      <c r="D10" s="651"/>
      <c r="E10" s="651"/>
      <c r="F10" s="651"/>
      <c r="G10" s="651"/>
      <c r="H10" s="651"/>
      <c r="I10" s="229"/>
      <c r="J10" s="229"/>
      <c r="K10" s="229"/>
    </row>
    <row r="11" spans="1:12" s="109" customFormat="1" ht="15.75"/>
    <row r="12" spans="1:12" s="109" customFormat="1" ht="17.25">
      <c r="A12" s="230" t="s">
        <v>127</v>
      </c>
      <c r="C12" s="297" t="str">
        <f>IF(AND(DONNE!$E$21="BOA",DONNE!$F$20&lt;=DONNE!$F$21),DONNE!B5,IF(DONNE!$E$20="AA",DONNE!B5,""))</f>
        <v/>
      </c>
      <c r="D12" s="254"/>
      <c r="E12" s="254"/>
      <c r="F12" s="254"/>
      <c r="G12" s="254"/>
      <c r="H12" s="231"/>
      <c r="I12" s="231"/>
      <c r="J12" s="231"/>
    </row>
    <row r="13" spans="1:12" s="109" customFormat="1" ht="19.5" customHeight="1">
      <c r="A13" s="232" t="s">
        <v>128</v>
      </c>
      <c r="C13" s="231"/>
      <c r="D13" s="231"/>
      <c r="E13" s="231"/>
      <c r="F13" s="231"/>
      <c r="G13" s="231"/>
      <c r="H13" s="231"/>
    </row>
    <row r="14" spans="1:12" s="109" customFormat="1" ht="19.5" customHeight="1">
      <c r="B14" s="109" t="s">
        <v>129</v>
      </c>
      <c r="C14" s="297" t="str">
        <f>+IF(AND(DONNE!$E$21="BOA",DONNE!$F$20&lt;=DONNE!$F$21),DONNE!B37,IF(DONNE!$E$20="AA",DONNE!B37,""))</f>
        <v/>
      </c>
      <c r="D14" s="254"/>
      <c r="E14" s="254"/>
      <c r="F14" s="254"/>
      <c r="G14" s="254"/>
      <c r="H14" s="233"/>
    </row>
    <row r="15" spans="1:12" s="109" customFormat="1" ht="19.5" customHeight="1">
      <c r="B15" s="109" t="s">
        <v>130</v>
      </c>
      <c r="C15" s="297" t="str">
        <f>+IF(AND(DONNE!$E$21="BOA",DONNE!$F$20&lt;=DONNE!$F$21),DONNE!B16,IF(DONNE!$E$20="AA",DONNE!B16,""))</f>
        <v/>
      </c>
      <c r="D15" s="254"/>
      <c r="E15" s="254"/>
      <c r="F15" s="254"/>
      <c r="G15" s="254"/>
      <c r="H15" s="254"/>
    </row>
    <row r="16" spans="1:12" s="109" customFormat="1" ht="19.5" customHeight="1">
      <c r="B16" s="109" t="s">
        <v>131</v>
      </c>
      <c r="C16" s="297" t="str">
        <f>+IF(AND(DONNE!$E$21="BOA",DONNE!$F$20&lt;=DONNE!$F$21),DONNE!B14,IF(DONNE!$E$20="AA",DONNE!B14,""))</f>
        <v/>
      </c>
      <c r="D16" s="254"/>
      <c r="E16" s="254"/>
      <c r="F16" s="254"/>
      <c r="G16" s="254"/>
      <c r="H16" s="254"/>
    </row>
    <row r="17" spans="1:14" s="109" customFormat="1" ht="19.5" customHeight="1">
      <c r="B17" s="231" t="s">
        <v>146</v>
      </c>
      <c r="C17" s="523" t="str">
        <f>+IF(AND(DONNE!$E$21="BOA",DONNE!$F$20&lt;=DONNE!$F$21),DONNE!B17,IF(DONNE!$E$20="AA",DONNE!B17,""))</f>
        <v/>
      </c>
      <c r="D17" s="523"/>
      <c r="E17" s="523"/>
      <c r="F17" s="523"/>
      <c r="G17" s="523"/>
      <c r="H17" s="523"/>
      <c r="I17" s="523"/>
      <c r="J17" s="523"/>
      <c r="K17" s="523"/>
    </row>
    <row r="18" spans="1:14" s="109" customFormat="1" ht="19.5" customHeight="1">
      <c r="B18" s="523" t="s">
        <v>132</v>
      </c>
      <c r="C18" s="523"/>
      <c r="D18" s="298" t="str">
        <f>CONCATENATE(DONNE!B10,"   ","du","   ",TEXT(DONNE!B11,"jj mmmm aaaa"),"   ",DONNE!B29)</f>
        <v xml:space="preserve">   du   00 janvier 1900   </v>
      </c>
      <c r="E18" s="234"/>
      <c r="F18" s="234"/>
      <c r="G18" s="234"/>
      <c r="H18" s="234"/>
      <c r="I18" s="234"/>
      <c r="J18" s="234"/>
      <c r="K18" s="234"/>
    </row>
    <row r="19" spans="1:14" s="109" customFormat="1" ht="15.75"/>
    <row r="20" spans="1:14" s="109" customFormat="1" ht="16.5">
      <c r="A20" s="104"/>
      <c r="B20" s="104"/>
      <c r="C20" s="640" t="s">
        <v>134</v>
      </c>
      <c r="D20" s="640"/>
      <c r="E20" s="640"/>
      <c r="F20" s="640"/>
      <c r="G20" s="229"/>
      <c r="H20" s="229"/>
      <c r="I20" s="229"/>
      <c r="J20" s="229"/>
      <c r="K20" s="229"/>
    </row>
    <row r="21" spans="1:14" s="109" customFormat="1" ht="15.75">
      <c r="A21" s="109" t="s">
        <v>364</v>
      </c>
    </row>
    <row r="22" spans="1:14" s="109" customFormat="1" ht="15.75">
      <c r="A22" s="109" t="s">
        <v>135</v>
      </c>
    </row>
    <row r="23" spans="1:14" s="109" customFormat="1" ht="15.75" customHeight="1">
      <c r="A23" s="109" t="s">
        <v>49</v>
      </c>
      <c r="G23" s="641"/>
      <c r="H23" s="641"/>
      <c r="I23" s="641"/>
      <c r="J23" s="641"/>
      <c r="K23" s="641"/>
      <c r="L23" s="644"/>
      <c r="M23" s="644"/>
      <c r="N23" s="644"/>
    </row>
    <row r="24" spans="1:14" s="109" customFormat="1" ht="15.75">
      <c r="G24" s="642"/>
      <c r="H24" s="642"/>
      <c r="I24" s="642"/>
      <c r="J24" s="642"/>
      <c r="K24" s="642"/>
      <c r="L24" s="235"/>
    </row>
    <row r="25" spans="1:14" s="109" customFormat="1" ht="15.75"/>
    <row r="26" spans="1:14" s="109" customFormat="1" ht="15.75">
      <c r="D26" s="643"/>
      <c r="E26" s="643"/>
      <c r="F26" s="643"/>
      <c r="G26" s="254"/>
    </row>
    <row r="27" spans="1:14" s="109" customFormat="1" ht="15.75">
      <c r="A27" s="523"/>
      <c r="B27" s="523"/>
    </row>
    <row r="28" spans="1:14" s="109" customFormat="1" ht="15.75">
      <c r="A28" s="523"/>
      <c r="B28" s="523"/>
      <c r="C28" s="236"/>
    </row>
    <row r="29" spans="1:14" s="109" customFormat="1" ht="15.75"/>
    <row r="30" spans="1:14" s="109" customFormat="1" ht="15.75">
      <c r="B30" s="237"/>
    </row>
    <row r="31" spans="1:14" s="109" customFormat="1" ht="15.75">
      <c r="L31" s="238"/>
    </row>
    <row r="32" spans="1:14" s="109" customFormat="1" ht="15.75"/>
    <row r="33" spans="1:15" s="109" customFormat="1" ht="16.5">
      <c r="A33" s="229"/>
      <c r="B33" s="229"/>
      <c r="C33" s="639" t="s">
        <v>136</v>
      </c>
      <c r="D33" s="639"/>
      <c r="E33" s="639"/>
      <c r="F33" s="639"/>
      <c r="G33" s="639"/>
      <c r="H33" s="639"/>
      <c r="I33" s="229"/>
      <c r="J33" s="229"/>
      <c r="K33" s="229"/>
      <c r="L33" s="92"/>
    </row>
    <row r="34" spans="1:15" s="109" customFormat="1" ht="15.75">
      <c r="A34" s="109" t="s">
        <v>139</v>
      </c>
      <c r="B34" s="239"/>
      <c r="C34" s="239"/>
      <c r="D34" s="239"/>
      <c r="L34" s="92"/>
    </row>
    <row r="35" spans="1:15" s="109" customFormat="1" ht="15.75">
      <c r="A35" s="109" t="s">
        <v>140</v>
      </c>
      <c r="B35" s="240"/>
      <c r="C35" s="240"/>
      <c r="D35" s="240"/>
      <c r="H35" s="109" t="s">
        <v>137</v>
      </c>
    </row>
    <row r="36" spans="1:15" s="109" customFormat="1" ht="15.75">
      <c r="A36" s="109" t="s">
        <v>141</v>
      </c>
      <c r="B36" s="240"/>
      <c r="C36" s="240"/>
      <c r="D36" s="240"/>
      <c r="E36" s="109" t="s">
        <v>133</v>
      </c>
      <c r="H36" s="109" t="s">
        <v>138</v>
      </c>
    </row>
    <row r="37" spans="1:15" s="109" customFormat="1" ht="15.75">
      <c r="A37" s="109" t="s">
        <v>142</v>
      </c>
      <c r="B37" s="239"/>
      <c r="C37" s="239"/>
      <c r="D37" s="239"/>
      <c r="E37" s="239"/>
      <c r="F37" s="239"/>
      <c r="G37" s="239"/>
    </row>
    <row r="38" spans="1:15" s="109" customFormat="1" ht="15.75"/>
    <row r="39" spans="1:15" s="109" customFormat="1" ht="16.5" customHeight="1">
      <c r="A39" s="638"/>
      <c r="B39" s="638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</row>
    <row r="40" spans="1:15" s="109" customFormat="1" ht="15.75">
      <c r="A40" s="241"/>
      <c r="B40" s="241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</row>
    <row r="41" spans="1:15" s="109" customFormat="1" ht="15.75">
      <c r="A41" s="241"/>
      <c r="B41" s="241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</row>
    <row r="42" spans="1:15" s="109" customFormat="1" ht="15.75">
      <c r="A42" s="241"/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</row>
    <row r="43" spans="1:15">
      <c r="A43" s="106"/>
      <c r="B43" s="106"/>
      <c r="C43" s="106"/>
      <c r="D43" s="106"/>
      <c r="E43" s="106"/>
      <c r="F43" s="106"/>
      <c r="H43" s="106"/>
      <c r="I43" s="106"/>
      <c r="J43" s="106"/>
      <c r="K43" s="106"/>
      <c r="L43" s="106"/>
      <c r="M43" s="106"/>
      <c r="N43" s="106"/>
      <c r="O43" s="106"/>
    </row>
    <row r="44" spans="1:15">
      <c r="O44" s="106"/>
    </row>
    <row r="45" spans="1:15">
      <c r="O45" s="106"/>
    </row>
    <row r="46" spans="1:15">
      <c r="O46" s="106"/>
    </row>
    <row r="47" spans="1:15">
      <c r="O47" s="106"/>
    </row>
    <row r="48" spans="1:15">
      <c r="O48" s="106"/>
    </row>
    <row r="49" spans="15:15">
      <c r="O49" s="106"/>
    </row>
    <row r="50" spans="15:15">
      <c r="O50" s="106"/>
    </row>
    <row r="51" spans="15:15">
      <c r="O51" s="106"/>
    </row>
    <row r="52" spans="15:15">
      <c r="O52" s="106"/>
    </row>
    <row r="53" spans="15:15">
      <c r="O53" s="106"/>
    </row>
    <row r="54" spans="15:15">
      <c r="O54" s="106"/>
    </row>
    <row r="55" spans="15:15">
      <c r="O55" s="106"/>
    </row>
    <row r="56" spans="15:15">
      <c r="O56" s="106"/>
    </row>
    <row r="57" spans="15:15">
      <c r="O57" s="106"/>
    </row>
    <row r="58" spans="15:15">
      <c r="O58" s="106"/>
    </row>
    <row r="59" spans="15:15">
      <c r="O59" s="106"/>
    </row>
    <row r="60" spans="15:15">
      <c r="O60" s="106"/>
    </row>
    <row r="61" spans="15:15">
      <c r="O61" s="106"/>
    </row>
    <row r="62" spans="15:15">
      <c r="O62" s="106"/>
    </row>
    <row r="63" spans="15:15">
      <c r="O63" s="106"/>
    </row>
    <row r="64" spans="15:15">
      <c r="O64" s="106"/>
    </row>
    <row r="65" spans="15:15">
      <c r="O65" s="106"/>
    </row>
    <row r="66" spans="15:15">
      <c r="O66" s="106"/>
    </row>
    <row r="67" spans="15:15">
      <c r="O67" s="106"/>
    </row>
    <row r="68" spans="15:15">
      <c r="O68" s="106"/>
    </row>
    <row r="69" spans="15:15">
      <c r="O69" s="106"/>
    </row>
    <row r="70" spans="15:15">
      <c r="O70" s="106"/>
    </row>
    <row r="71" spans="15:15">
      <c r="O71" s="106"/>
    </row>
    <row r="72" spans="15:15">
      <c r="O72" s="106"/>
    </row>
    <row r="73" spans="15:15">
      <c r="O73" s="106"/>
    </row>
    <row r="74" spans="15:15">
      <c r="O74" s="106"/>
    </row>
    <row r="75" spans="15:15">
      <c r="O75" s="106"/>
    </row>
    <row r="76" spans="15:15">
      <c r="O76" s="106"/>
    </row>
    <row r="77" spans="15:15">
      <c r="O77" s="106"/>
    </row>
    <row r="78" spans="15:15">
      <c r="O78" s="106"/>
    </row>
    <row r="79" spans="15:15">
      <c r="O79" s="106"/>
    </row>
    <row r="80" spans="15:15">
      <c r="O80" s="106"/>
    </row>
    <row r="81" spans="15:15">
      <c r="O81" s="106"/>
    </row>
    <row r="82" spans="15:15">
      <c r="O82" s="106"/>
    </row>
    <row r="83" spans="15:15">
      <c r="O83" s="106"/>
    </row>
    <row r="84" spans="15:15">
      <c r="O84" s="106"/>
    </row>
    <row r="85" spans="15:15">
      <c r="O85" s="106"/>
    </row>
    <row r="86" spans="15:15">
      <c r="O86" s="106"/>
    </row>
    <row r="87" spans="15:15">
      <c r="O87" s="106"/>
    </row>
    <row r="88" spans="15:15">
      <c r="O88" s="106"/>
    </row>
    <row r="89" spans="15:15">
      <c r="O89" s="106"/>
    </row>
    <row r="90" spans="15:15">
      <c r="O90" s="106"/>
    </row>
    <row r="91" spans="15:15">
      <c r="O91" s="106"/>
    </row>
    <row r="92" spans="15:15">
      <c r="O92" s="106"/>
    </row>
    <row r="93" spans="15:15">
      <c r="O93" s="106"/>
    </row>
    <row r="94" spans="15:15">
      <c r="O94" s="106"/>
    </row>
    <row r="95" spans="15:15">
      <c r="O95" s="106"/>
    </row>
    <row r="96" spans="15:15">
      <c r="O96" s="106"/>
    </row>
    <row r="97" spans="15:15">
      <c r="O97" s="106"/>
    </row>
    <row r="98" spans="15:15">
      <c r="O98" s="106"/>
    </row>
    <row r="99" spans="15:15">
      <c r="O99" s="106"/>
    </row>
    <row r="100" spans="15:15">
      <c r="O100" s="106"/>
    </row>
    <row r="101" spans="15:15">
      <c r="O101" s="106"/>
    </row>
    <row r="102" spans="15:15">
      <c r="O102" s="106"/>
    </row>
    <row r="103" spans="15:15">
      <c r="O103" s="106"/>
    </row>
    <row r="104" spans="15:15">
      <c r="O104" s="106"/>
    </row>
    <row r="105" spans="15:15">
      <c r="O105" s="106"/>
    </row>
    <row r="106" spans="15:15">
      <c r="O106" s="106"/>
    </row>
    <row r="107" spans="15:15">
      <c r="O107" s="106"/>
    </row>
    <row r="108" spans="15:15">
      <c r="O108" s="106"/>
    </row>
    <row r="109" spans="15:15">
      <c r="O109" s="106"/>
    </row>
    <row r="110" spans="15:15">
      <c r="O110" s="106"/>
    </row>
    <row r="111" spans="15:15">
      <c r="O111" s="106"/>
    </row>
    <row r="112" spans="15:15">
      <c r="O112" s="106"/>
    </row>
    <row r="113" spans="15:15">
      <c r="O113" s="106"/>
    </row>
    <row r="114" spans="15:15">
      <c r="O114" s="106"/>
    </row>
    <row r="115" spans="15:15">
      <c r="O115" s="106"/>
    </row>
    <row r="116" spans="15:15">
      <c r="O116" s="106"/>
    </row>
    <row r="117" spans="15:15">
      <c r="O117" s="106"/>
    </row>
    <row r="118" spans="15:15">
      <c r="O118" s="106"/>
    </row>
    <row r="119" spans="15:15">
      <c r="O119" s="106"/>
    </row>
    <row r="120" spans="15:15">
      <c r="O120" s="106"/>
    </row>
    <row r="121" spans="15:15">
      <c r="O121" s="106"/>
    </row>
    <row r="122" spans="15:15">
      <c r="O122" s="106"/>
    </row>
    <row r="123" spans="15:15">
      <c r="O123" s="106"/>
    </row>
    <row r="124" spans="15:15">
      <c r="O124" s="106"/>
    </row>
    <row r="125" spans="15:15">
      <c r="O125" s="106"/>
    </row>
    <row r="126" spans="15:15">
      <c r="O126" s="106"/>
    </row>
    <row r="127" spans="15:15">
      <c r="O127" s="106"/>
    </row>
    <row r="128" spans="15:15">
      <c r="O128" s="106"/>
    </row>
    <row r="129" spans="1:15">
      <c r="O129" s="106"/>
    </row>
    <row r="130" spans="1:15">
      <c r="O130" s="106"/>
    </row>
    <row r="131" spans="1:15">
      <c r="O131" s="106"/>
    </row>
    <row r="132" spans="1:15">
      <c r="O132" s="106"/>
    </row>
    <row r="133" spans="1:15">
      <c r="O133" s="106"/>
    </row>
    <row r="134" spans="1:15">
      <c r="O134" s="106"/>
    </row>
    <row r="135" spans="1:15">
      <c r="O135" s="106"/>
    </row>
    <row r="136" spans="1:15">
      <c r="O136" s="106"/>
    </row>
    <row r="137" spans="1:15">
      <c r="O137" s="106"/>
    </row>
    <row r="138" spans="1:15">
      <c r="A138" s="106"/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</row>
    <row r="139" spans="1:15">
      <c r="A139" s="106"/>
      <c r="B139" s="106"/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</row>
    <row r="140" spans="1:15">
      <c r="A140" s="106"/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</row>
    <row r="141" spans="1:15">
      <c r="A141" s="106"/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</row>
    <row r="142" spans="1:15">
      <c r="A142" s="106"/>
      <c r="B142" s="106"/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</row>
    <row r="143" spans="1:15">
      <c r="A143" s="106"/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</row>
    <row r="144" spans="1:15">
      <c r="A144" s="106"/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</row>
    <row r="145" spans="1:15">
      <c r="A145" s="106"/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</row>
    <row r="146" spans="1:15">
      <c r="A146" s="106"/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</row>
    <row r="147" spans="1:15">
      <c r="A147" s="106"/>
      <c r="B147" s="106"/>
      <c r="C147" s="106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</row>
    <row r="148" spans="1:15">
      <c r="A148" s="106"/>
      <c r="B148" s="106"/>
      <c r="C148" s="106"/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</row>
    <row r="149" spans="1:15">
      <c r="A149" s="106"/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</row>
    <row r="150" spans="1:15">
      <c r="A150" s="106"/>
      <c r="B150" s="106"/>
      <c r="C150" s="106"/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</row>
    <row r="151" spans="1:15">
      <c r="A151" s="106"/>
      <c r="B151" s="106"/>
      <c r="C151" s="106"/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</row>
    <row r="152" spans="1:15">
      <c r="A152" s="106"/>
      <c r="B152" s="106"/>
      <c r="C152" s="106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</row>
    <row r="153" spans="1:15">
      <c r="A153" s="106"/>
      <c r="B153" s="106"/>
      <c r="C153" s="106"/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</row>
    <row r="154" spans="1:15">
      <c r="A154" s="106"/>
      <c r="B154" s="106"/>
      <c r="C154" s="106"/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</row>
    <row r="155" spans="1:15">
      <c r="A155" s="106"/>
      <c r="B155" s="106"/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</row>
    <row r="156" spans="1:15">
      <c r="A156" s="106"/>
      <c r="B156" s="106"/>
      <c r="C156" s="106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</row>
    <row r="157" spans="1:15">
      <c r="A157" s="106"/>
      <c r="B157" s="106"/>
      <c r="C157" s="106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</row>
    <row r="158" spans="1:15">
      <c r="A158" s="106"/>
      <c r="B158" s="106"/>
      <c r="C158" s="106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</row>
  </sheetData>
  <mergeCells count="16">
    <mergeCell ref="L23:N23"/>
    <mergeCell ref="H9:J9"/>
    <mergeCell ref="E5:J5"/>
    <mergeCell ref="H8:J8"/>
    <mergeCell ref="F8:G8"/>
    <mergeCell ref="C10:H10"/>
    <mergeCell ref="B18:C18"/>
    <mergeCell ref="C17:K17"/>
    <mergeCell ref="A39:B39"/>
    <mergeCell ref="C33:H33"/>
    <mergeCell ref="C20:F20"/>
    <mergeCell ref="A27:B27"/>
    <mergeCell ref="A28:B28"/>
    <mergeCell ref="G23:K23"/>
    <mergeCell ref="G24:K24"/>
    <mergeCell ref="D26:F26"/>
  </mergeCells>
  <phoneticPr fontId="0" type="noConversion"/>
  <pageMargins left="0.15748031496062992" right="0.15748031496062992" top="0.15748031496062992" bottom="0.15748031496062992" header="0.15748031496062992" footer="0.15748031496062992"/>
  <pageSetup paperSize="9" scale="8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E25"/>
  <sheetViews>
    <sheetView workbookViewId="0">
      <selection activeCell="A18" sqref="A18"/>
    </sheetView>
  </sheetViews>
  <sheetFormatPr baseColWidth="10" defaultRowHeight="15"/>
  <cols>
    <col min="1" max="1" width="11.140625" customWidth="1"/>
    <col min="2" max="2" width="29" customWidth="1"/>
    <col min="3" max="3" width="33.5703125" customWidth="1"/>
    <col min="4" max="4" width="18.28515625" customWidth="1"/>
    <col min="5" max="5" width="24.5703125" customWidth="1"/>
  </cols>
  <sheetData>
    <row r="1" spans="1:5" ht="15.75" thickBot="1"/>
    <row r="2" spans="1:5" ht="15.75" thickBot="1">
      <c r="A2" s="660" t="s">
        <v>380</v>
      </c>
      <c r="B2" s="661" t="s">
        <v>379</v>
      </c>
      <c r="C2" s="661" t="s">
        <v>381</v>
      </c>
      <c r="D2" s="661" t="s">
        <v>382</v>
      </c>
      <c r="E2" s="662" t="s">
        <v>383</v>
      </c>
    </row>
    <row r="3" spans="1:5" ht="22.5" customHeight="1">
      <c r="A3" s="657" t="str">
        <f>IF(B3&lt;&gt;"",1,"")</f>
        <v/>
      </c>
      <c r="B3" s="658"/>
      <c r="C3" s="658"/>
      <c r="D3" s="658"/>
      <c r="E3" s="659"/>
    </row>
    <row r="4" spans="1:5" ht="22.5" customHeight="1">
      <c r="A4" s="652" t="str">
        <f>IF(B4&lt;&gt;"",A3+1,"")</f>
        <v/>
      </c>
      <c r="B4" s="653"/>
      <c r="C4" s="653"/>
      <c r="D4" s="653"/>
      <c r="E4" s="654"/>
    </row>
    <row r="5" spans="1:5" ht="22.5" customHeight="1">
      <c r="A5" s="652" t="str">
        <f>IF(B5&lt;&gt;"",A4+1,"")</f>
        <v/>
      </c>
      <c r="B5" s="653"/>
      <c r="C5" s="653"/>
      <c r="D5" s="653"/>
      <c r="E5" s="654"/>
    </row>
    <row r="6" spans="1:5" ht="22.5" customHeight="1">
      <c r="A6" s="652" t="str">
        <f t="shared" ref="A6:A25" si="0">IF(B6&lt;&gt;"",A5+1,"")</f>
        <v/>
      </c>
      <c r="B6" s="653"/>
      <c r="C6" s="653"/>
      <c r="D6" s="653"/>
      <c r="E6" s="654"/>
    </row>
    <row r="7" spans="1:5" ht="22.5" customHeight="1">
      <c r="A7" s="652" t="str">
        <f t="shared" si="0"/>
        <v/>
      </c>
      <c r="B7" s="653"/>
      <c r="C7" s="653"/>
      <c r="D7" s="653"/>
      <c r="E7" s="654"/>
    </row>
    <row r="8" spans="1:5" ht="22.5" customHeight="1">
      <c r="A8" s="652" t="str">
        <f t="shared" si="0"/>
        <v/>
      </c>
      <c r="B8" s="653"/>
      <c r="C8" s="653"/>
      <c r="D8" s="653"/>
      <c r="E8" s="654"/>
    </row>
    <row r="9" spans="1:5" ht="22.5" customHeight="1">
      <c r="A9" s="652" t="str">
        <f t="shared" si="0"/>
        <v/>
      </c>
      <c r="B9" s="653"/>
      <c r="C9" s="653"/>
      <c r="D9" s="653"/>
      <c r="E9" s="654"/>
    </row>
    <row r="10" spans="1:5" ht="22.5" customHeight="1">
      <c r="A10" s="652" t="str">
        <f t="shared" si="0"/>
        <v/>
      </c>
      <c r="B10" s="653"/>
      <c r="C10" s="653"/>
      <c r="D10" s="653"/>
      <c r="E10" s="654"/>
    </row>
    <row r="11" spans="1:5" ht="22.5" customHeight="1">
      <c r="A11" s="652" t="str">
        <f t="shared" si="0"/>
        <v/>
      </c>
      <c r="B11" s="653"/>
      <c r="C11" s="653"/>
      <c r="D11" s="653"/>
      <c r="E11" s="654"/>
    </row>
    <row r="12" spans="1:5" ht="22.5" customHeight="1">
      <c r="A12" s="652" t="str">
        <f t="shared" si="0"/>
        <v/>
      </c>
      <c r="B12" s="653"/>
      <c r="C12" s="653"/>
      <c r="D12" s="653"/>
      <c r="E12" s="654"/>
    </row>
    <row r="13" spans="1:5" ht="22.5" customHeight="1">
      <c r="A13" s="652" t="str">
        <f t="shared" si="0"/>
        <v/>
      </c>
      <c r="B13" s="653"/>
      <c r="C13" s="653"/>
      <c r="D13" s="653"/>
      <c r="E13" s="654"/>
    </row>
    <row r="14" spans="1:5" ht="22.5" customHeight="1">
      <c r="A14" s="652" t="str">
        <f t="shared" si="0"/>
        <v/>
      </c>
      <c r="B14" s="653"/>
      <c r="C14" s="653"/>
      <c r="D14" s="653"/>
      <c r="E14" s="654"/>
    </row>
    <row r="15" spans="1:5" ht="22.5" customHeight="1">
      <c r="A15" s="652" t="str">
        <f t="shared" si="0"/>
        <v/>
      </c>
      <c r="B15" s="653"/>
      <c r="C15" s="653"/>
      <c r="D15" s="653"/>
      <c r="E15" s="654"/>
    </row>
    <row r="16" spans="1:5" ht="22.5" customHeight="1">
      <c r="A16" s="652" t="str">
        <f t="shared" si="0"/>
        <v/>
      </c>
      <c r="B16" s="653"/>
      <c r="C16" s="653"/>
      <c r="D16" s="653"/>
      <c r="E16" s="654"/>
    </row>
    <row r="17" spans="1:5" ht="22.5" customHeight="1">
      <c r="A17" s="652" t="str">
        <f t="shared" si="0"/>
        <v/>
      </c>
      <c r="B17" s="653"/>
      <c r="C17" s="653"/>
      <c r="D17" s="653"/>
      <c r="E17" s="654"/>
    </row>
    <row r="18" spans="1:5" ht="22.5" customHeight="1">
      <c r="A18" s="652" t="str">
        <f t="shared" si="0"/>
        <v/>
      </c>
      <c r="B18" s="653"/>
      <c r="C18" s="653"/>
      <c r="D18" s="653"/>
      <c r="E18" s="654"/>
    </row>
    <row r="19" spans="1:5" ht="22.5" customHeight="1">
      <c r="A19" s="652" t="str">
        <f t="shared" si="0"/>
        <v/>
      </c>
      <c r="B19" s="653"/>
      <c r="C19" s="653"/>
      <c r="D19" s="653"/>
      <c r="E19" s="654"/>
    </row>
    <row r="20" spans="1:5" ht="22.5" customHeight="1">
      <c r="A20" s="652" t="str">
        <f t="shared" si="0"/>
        <v/>
      </c>
      <c r="B20" s="653"/>
      <c r="C20" s="653"/>
      <c r="D20" s="653"/>
      <c r="E20" s="654"/>
    </row>
    <row r="21" spans="1:5" ht="22.5" customHeight="1">
      <c r="A21" s="652" t="str">
        <f t="shared" si="0"/>
        <v/>
      </c>
      <c r="B21" s="653"/>
      <c r="C21" s="653"/>
      <c r="D21" s="653"/>
      <c r="E21" s="654"/>
    </row>
    <row r="22" spans="1:5" ht="22.5" customHeight="1">
      <c r="A22" s="652" t="str">
        <f t="shared" si="0"/>
        <v/>
      </c>
      <c r="B22" s="653"/>
      <c r="C22" s="653"/>
      <c r="D22" s="653"/>
      <c r="E22" s="654"/>
    </row>
    <row r="23" spans="1:5" ht="22.5" customHeight="1">
      <c r="A23" s="652" t="str">
        <f t="shared" si="0"/>
        <v/>
      </c>
      <c r="B23" s="653"/>
      <c r="C23" s="653"/>
      <c r="D23" s="653"/>
      <c r="E23" s="654"/>
    </row>
    <row r="24" spans="1:5" ht="22.5" customHeight="1">
      <c r="A24" s="652" t="str">
        <f t="shared" si="0"/>
        <v/>
      </c>
      <c r="B24" s="653"/>
      <c r="C24" s="653"/>
      <c r="D24" s="653"/>
      <c r="E24" s="654"/>
    </row>
    <row r="25" spans="1:5" ht="22.5" customHeight="1" thickBot="1">
      <c r="A25" s="652" t="str">
        <f t="shared" si="0"/>
        <v/>
      </c>
      <c r="B25" s="655"/>
      <c r="C25" s="655"/>
      <c r="D25" s="655"/>
      <c r="E25" s="6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19</vt:i4>
      </vt:variant>
    </vt:vector>
  </HeadingPairs>
  <TitlesOfParts>
    <vt:vector size="29" baseType="lpstr">
      <vt:lpstr>DONNE</vt:lpstr>
      <vt:lpstr>FRGLE</vt:lpstr>
      <vt:lpstr>DOMPRIVE</vt:lpstr>
      <vt:lpstr>SPECIMEN</vt:lpstr>
      <vt:lpstr>SOLDE</vt:lpstr>
      <vt:lpstr>CHECKLISTE</vt:lpstr>
      <vt:lpstr>ENGAGEMENT</vt:lpstr>
      <vt:lpstr>VP</vt:lpstr>
      <vt:lpstr>DMDESESAME</vt:lpstr>
      <vt:lpstr>MANQUANT</vt:lpstr>
      <vt:lpstr>AA</vt:lpstr>
      <vt:lpstr>ANTOINE</vt:lpstr>
      <vt:lpstr>BENIB</vt:lpstr>
      <vt:lpstr>BENIZ</vt:lpstr>
      <vt:lpstr>BENIZB</vt:lpstr>
      <vt:lpstr>BOA</vt:lpstr>
      <vt:lpstr>BOB</vt:lpstr>
      <vt:lpstr>DISEPT</vt:lpstr>
      <vt:lpstr>DOMNOM</vt:lpstr>
      <vt:lpstr>DOMPRE</vt:lpstr>
      <vt:lpstr>JULIE</vt:lpstr>
      <vt:lpstr>MOD</vt:lpstr>
      <vt:lpstr>PAPA</vt:lpstr>
      <vt:lpstr>QUATRVINT</vt:lpstr>
      <vt:lpstr>QVINT</vt:lpstr>
      <vt:lpstr>ZIGGY</vt:lpstr>
      <vt:lpstr>ZOMBE</vt:lpstr>
      <vt:lpstr>ZOMKA</vt:lpstr>
      <vt:lpstr>ZOMKA1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cp:lastPrinted>2011-07-12T11:00:25Z</cp:lastPrinted>
  <dcterms:created xsi:type="dcterms:W3CDTF">2010-11-25T12:24:03Z</dcterms:created>
  <dcterms:modified xsi:type="dcterms:W3CDTF">2011-09-10T00:54:33Z</dcterms:modified>
</cp:coreProperties>
</file>