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/>
  </bookViews>
  <sheets>
    <sheet name="COM" sheetId="2" r:id="rId1"/>
    <sheet name="PARA" sheetId="3" r:id="rId2"/>
    <sheet name="Feuil4" sheetId="5" state="hidden" r:id="rId3"/>
  </sheets>
  <definedNames>
    <definedName name="Date_Paie">#REF!</definedName>
    <definedName name="Date_Paiement">DATE(YEAR(Début_Prêt),MONTH(Début_Prêt)+Payment_Number,DAY(Début_Prêt))</definedName>
    <definedName name="Début_Prêt">#REF!</definedName>
    <definedName name="Dernière_Ligne">IF(Valeurs_Entrées,Ligne_EnTête+Nbre_de_Paiements,Ligne_EnTête)</definedName>
    <definedName name="Données">#REF!</definedName>
    <definedName name="Durée_Prêt">#REF!</definedName>
    <definedName name="Ent">#REF!</definedName>
    <definedName name="Impression_Entière">#REF!</definedName>
    <definedName name="Intérêt_Total">#REF!</definedName>
    <definedName name="Intérêts_Cumulés">#REF!</definedName>
    <definedName name="Ligne_EnTête">ROW(#REF!)</definedName>
    <definedName name="Montant_Prêt">#REF!</definedName>
    <definedName name="Nbre_de_Paiements">MATCH(0.01,Solde_Final,-1)+1</definedName>
    <definedName name="Nbre_Pmt">#REF!</definedName>
    <definedName name="Nbre_Pmt_Par_An">#REF!</definedName>
    <definedName name="Pmt_Mensuel_Programmé">#REF!</definedName>
    <definedName name="Pmt_Programmé">#REF!</definedName>
    <definedName name="Pmt_Supplémentaire">#REF!</definedName>
    <definedName name="Pmt_Total">#REF!</definedName>
    <definedName name="Pmts_Supplémentaires_Programmés">#REF!</definedName>
    <definedName name="Princ">#REF!</definedName>
    <definedName name="Réinit_Zone_Impression">OFFSET(Impression_Entière,0,0,Dernière_Ligne)</definedName>
    <definedName name="Solde_Départ">#REF!</definedName>
    <definedName name="Solde_Final">#REF!</definedName>
    <definedName name="Taux_Intérêt">#REF!</definedName>
    <definedName name="Taux_Intérêt_Programmé">#REF!</definedName>
    <definedName name="Valeurs_Entrées">IF(Montant_Prêt*Taux_Intérêt*Durée_Prêt*Début_Prêt&gt;0,1,0)</definedName>
  </definedNames>
  <calcPr calcId="145621" concurrentCalc="0"/>
</workbook>
</file>

<file path=xl/calcChain.xml><?xml version="1.0" encoding="utf-8"?>
<calcChain xmlns="http://schemas.openxmlformats.org/spreadsheetml/2006/main">
  <c r="I14" i="2" l="1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12" i="2"/>
  <c r="I13" i="2"/>
  <c r="D41" i="2"/>
  <c r="D42" i="2"/>
  <c r="D43" i="2"/>
  <c r="D44" i="2"/>
  <c r="D45" i="2"/>
  <c r="D46" i="2"/>
  <c r="D40" i="2"/>
  <c r="H7" i="5"/>
  <c r="D7" i="5"/>
  <c r="F12" i="5"/>
  <c r="F11" i="5"/>
</calcChain>
</file>

<file path=xl/sharedStrings.xml><?xml version="1.0" encoding="utf-8"?>
<sst xmlns="http://schemas.openxmlformats.org/spreadsheetml/2006/main" count="51" uniqueCount="31">
  <si>
    <t>Réf Facture</t>
  </si>
  <si>
    <t>PARTENAIRE</t>
  </si>
  <si>
    <t>Clients (NOM &amp; PRENOM)</t>
  </si>
  <si>
    <t>MONTANT
FACTURE</t>
  </si>
  <si>
    <t>TYPE
MOTO</t>
  </si>
  <si>
    <t>COMMISSION</t>
  </si>
  <si>
    <t>Échéancier</t>
  </si>
  <si>
    <t>Total des intérêts</t>
  </si>
  <si>
    <t>Nombre de paiements effectifs</t>
  </si>
  <si>
    <t>Nombre de paiements programmés</t>
  </si>
  <si>
    <t>Relevé des prêts</t>
  </si>
  <si>
    <t>DIFFERENCE</t>
  </si>
  <si>
    <t>NVEAU ECHEANCIER</t>
  </si>
  <si>
    <t>LISTE PARTENAIRE</t>
  </si>
  <si>
    <t>MEGAMONDE</t>
  </si>
  <si>
    <t>EDYF</t>
  </si>
  <si>
    <t>SICOTRAB</t>
  </si>
  <si>
    <t>SAC HERO</t>
  </si>
  <si>
    <t>SALAMBERE MULTI SERVICES</t>
  </si>
  <si>
    <t>CFAO MOTORS</t>
  </si>
  <si>
    <t>WATAM SA</t>
  </si>
  <si>
    <t>TOUT MOTO</t>
  </si>
  <si>
    <t>HERO 225 CC</t>
  </si>
  <si>
    <t>HERO 150 CC</t>
  </si>
  <si>
    <t>HERO 125 CC</t>
  </si>
  <si>
    <t>Force X</t>
  </si>
  <si>
    <t>Surplus/mois</t>
  </si>
  <si>
    <t>CUMUL/PARTENAIRE</t>
  </si>
  <si>
    <t>RGLT PMMO FACTURE N°FA0125, FA001</t>
  </si>
  <si>
    <t>Directeur de zone</t>
  </si>
  <si>
    <t>Directrice Pool Banque de Détail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</si>
</sst>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1"/>
      <scheme val="minor"/>
    </font>
    <font>
      <sz val="10"/>
      <name val="Arial"/>
      <family val="2"/>
    </font>
    <font>
      <sz val="11"/>
      <color theme="1"/>
      <name val="Agency FB"/>
      <family val="2"/>
    </font>
    <font>
      <sz val="11"/>
      <color rgb="FF3F3F76"/>
      <name val="Agency FB"/>
      <family val="2"/>
    </font>
    <font>
      <b/>
      <sz val="11"/>
      <color rgb="FFFA7D00"/>
      <name val="Agency FB"/>
      <family val="2"/>
    </font>
    <font>
      <b/>
      <i/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gradientFill degree="90">
        <stop position="0">
          <color theme="0"/>
        </stop>
        <stop position="1">
          <color theme="6" tint="-0.25098422193060094"/>
        </stop>
      </gradient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5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3" fillId="0" borderId="0"/>
    <xf numFmtId="44" fontId="4" fillId="0" borderId="0" applyFont="0" applyFill="0" applyBorder="0" applyAlignment="0" applyProtection="0"/>
    <xf numFmtId="0" fontId="5" fillId="5" borderId="0" applyNumberFormat="0" applyBorder="0" applyAlignment="0" applyProtection="0"/>
    <xf numFmtId="0" fontId="6" fillId="2" borderId="1" applyNumberFormat="0" applyAlignment="0" applyProtection="0"/>
    <xf numFmtId="0" fontId="7" fillId="3" borderId="1" applyNumberFormat="0" applyAlignment="0" applyProtection="0"/>
  </cellStyleXfs>
  <cellXfs count="44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0" fillId="0" borderId="2" xfId="0" applyBorder="1"/>
    <xf numFmtId="0" fontId="0" fillId="4" borderId="2" xfId="0" applyFill="1" applyBorder="1" applyAlignment="1">
      <alignment vertical="center"/>
    </xf>
    <xf numFmtId="0" fontId="0" fillId="4" borderId="2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9" fontId="0" fillId="0" borderId="0" xfId="0" applyNumberFormat="1"/>
    <xf numFmtId="164" fontId="0" fillId="0" borderId="2" xfId="1" applyNumberFormat="1" applyFont="1" applyBorder="1"/>
    <xf numFmtId="10" fontId="0" fillId="0" borderId="0" xfId="0" applyNumberFormat="1"/>
    <xf numFmtId="0" fontId="8" fillId="0" borderId="0" xfId="0" applyFont="1"/>
    <xf numFmtId="0" fontId="0" fillId="0" borderId="7" xfId="0" applyBorder="1"/>
    <xf numFmtId="0" fontId="0" fillId="0" borderId="10" xfId="0" applyBorder="1"/>
    <xf numFmtId="164" fontId="0" fillId="0" borderId="0" xfId="1" applyNumberFormat="1" applyFont="1"/>
    <xf numFmtId="164" fontId="2" fillId="0" borderId="0" xfId="1" applyNumberFormat="1" applyFont="1" applyBorder="1" applyAlignment="1">
      <alignment horizontal="center" vertical="center" wrapText="1"/>
    </xf>
    <xf numFmtId="164" fontId="0" fillId="4" borderId="2" xfId="1" applyNumberFormat="1" applyFont="1" applyFill="1" applyBorder="1" applyAlignment="1">
      <alignment horizontal="center" vertical="center" wrapText="1"/>
    </xf>
    <xf numFmtId="0" fontId="9" fillId="0" borderId="0" xfId="0" applyFont="1"/>
    <xf numFmtId="164" fontId="0" fillId="0" borderId="2" xfId="0" applyNumberFormat="1" applyBorder="1"/>
    <xf numFmtId="164" fontId="0" fillId="0" borderId="2" xfId="1" applyNumberFormat="1" applyFont="1" applyBorder="1" applyAlignment="1">
      <alignment horizontal="center"/>
    </xf>
    <xf numFmtId="0" fontId="10" fillId="0" borderId="0" xfId="0" applyFont="1"/>
    <xf numFmtId="164" fontId="0" fillId="0" borderId="8" xfId="1" applyNumberFormat="1" applyFont="1" applyBorder="1"/>
    <xf numFmtId="164" fontId="0" fillId="0" borderId="9" xfId="1" applyNumberFormat="1" applyFont="1" applyBorder="1"/>
    <xf numFmtId="164" fontId="0" fillId="0" borderId="11" xfId="1" applyNumberFormat="1" applyFont="1" applyBorder="1"/>
    <xf numFmtId="164" fontId="0" fillId="0" borderId="12" xfId="1" applyNumberFormat="1" applyFont="1" applyBorder="1"/>
    <xf numFmtId="0" fontId="0" fillId="0" borderId="4" xfId="0" applyFill="1" applyBorder="1"/>
    <xf numFmtId="164" fontId="0" fillId="0" borderId="5" xfId="1" applyNumberFormat="1" applyFont="1" applyFill="1" applyBorder="1"/>
    <xf numFmtId="164" fontId="0" fillId="0" borderId="6" xfId="1" applyNumberFormat="1" applyFont="1" applyFill="1" applyBorder="1"/>
    <xf numFmtId="0" fontId="0" fillId="0" borderId="7" xfId="0" applyFill="1" applyBorder="1"/>
    <xf numFmtId="164" fontId="0" fillId="0" borderId="8" xfId="1" applyNumberFormat="1" applyFont="1" applyFill="1" applyBorder="1"/>
    <xf numFmtId="164" fontId="0" fillId="0" borderId="9" xfId="1" applyNumberFormat="1" applyFont="1" applyFill="1" applyBorder="1"/>
    <xf numFmtId="0" fontId="0" fillId="0" borderId="0" xfId="0" applyFill="1" applyBorder="1"/>
    <xf numFmtId="164" fontId="0" fillId="0" borderId="0" xfId="1" applyNumberFormat="1" applyFont="1" applyFill="1" applyBorder="1"/>
    <xf numFmtId="0" fontId="0" fillId="0" borderId="0" xfId="0" applyBorder="1"/>
    <xf numFmtId="164" fontId="0" fillId="0" borderId="0" xfId="1" applyNumberFormat="1" applyFont="1" applyBorder="1"/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11" fillId="0" borderId="15" xfId="0" applyFont="1" applyBorder="1" applyAlignment="1">
      <alignment horizontal="left"/>
    </xf>
    <xf numFmtId="0" fontId="11" fillId="0" borderId="16" xfId="0" applyFont="1" applyBorder="1" applyAlignment="1">
      <alignment horizontal="left"/>
    </xf>
    <xf numFmtId="0" fontId="11" fillId="0" borderId="17" xfId="0" applyFont="1" applyBorder="1" applyAlignment="1">
      <alignment horizontal="left"/>
    </xf>
    <xf numFmtId="0" fontId="11" fillId="0" borderId="18" xfId="0" applyFont="1" applyBorder="1" applyAlignment="1">
      <alignment horizontal="left"/>
    </xf>
    <xf numFmtId="0" fontId="0" fillId="0" borderId="2" xfId="0" applyBorder="1" applyAlignment="1">
      <alignment horizontal="center" vertical="center"/>
    </xf>
    <xf numFmtId="0" fontId="11" fillId="0" borderId="13" xfId="0" applyFont="1" applyBorder="1" applyAlignment="1">
      <alignment horizontal="left"/>
    </xf>
    <xf numFmtId="0" fontId="11" fillId="0" borderId="14" xfId="0" applyFont="1" applyBorder="1" applyAlignment="1">
      <alignment horizontal="left"/>
    </xf>
    <xf numFmtId="0" fontId="0" fillId="4" borderId="2" xfId="0" applyFill="1" applyBorder="1" applyAlignment="1">
      <alignment horizontal="center" vertical="center"/>
    </xf>
    <xf numFmtId="0" fontId="0" fillId="6" borderId="2" xfId="0" applyFill="1" applyBorder="1"/>
  </cellXfs>
  <cellStyles count="7">
    <cellStyle name="20 % - Accent3 2" xfId="4"/>
    <cellStyle name="Calcul 2" xfId="6"/>
    <cellStyle name="Entrée 2" xfId="5"/>
    <cellStyle name="Milliers" xfId="1" builtinId="3"/>
    <cellStyle name="Monétaire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49"/>
  <sheetViews>
    <sheetView tabSelected="1" topLeftCell="A5" workbookViewId="0">
      <selection activeCell="H31" sqref="H31"/>
    </sheetView>
  </sheetViews>
  <sheetFormatPr baseColWidth="10" defaultRowHeight="15" x14ac:dyDescent="0.25"/>
  <cols>
    <col min="1" max="1" width="2" customWidth="1"/>
    <col min="6" max="6" width="13.5703125" style="12" customWidth="1"/>
    <col min="7" max="7" width="17.28515625" customWidth="1"/>
    <col min="8" max="8" width="22.85546875" customWidth="1"/>
    <col min="9" max="9" width="14" customWidth="1"/>
    <col min="10" max="10" width="0.85546875" customWidth="1"/>
    <col min="11" max="11" width="6.42578125" customWidth="1"/>
  </cols>
  <sheetData>
    <row r="2" spans="2:13" ht="18.75" x14ac:dyDescent="0.25">
      <c r="F2" s="13"/>
      <c r="G2" s="1"/>
      <c r="H2" s="1"/>
      <c r="I2" s="1"/>
    </row>
    <row r="5" spans="2:13" ht="17.25" x14ac:dyDescent="0.3">
      <c r="H5" s="15"/>
    </row>
    <row r="6" spans="2:13" ht="12" customHeight="1" x14ac:dyDescent="0.25"/>
    <row r="7" spans="2:13" ht="10.5" customHeight="1" x14ac:dyDescent="0.25"/>
    <row r="8" spans="2:13" ht="17.25" x14ac:dyDescent="0.3">
      <c r="B8" s="15"/>
    </row>
    <row r="9" spans="2:13" ht="17.25" x14ac:dyDescent="0.3">
      <c r="B9" s="15"/>
    </row>
    <row r="10" spans="2:13" x14ac:dyDescent="0.25">
      <c r="L10" s="29"/>
      <c r="M10" s="30"/>
    </row>
    <row r="11" spans="2:13" ht="30" x14ac:dyDescent="0.25">
      <c r="B11" s="3" t="s">
        <v>0</v>
      </c>
      <c r="C11" s="42" t="s">
        <v>2</v>
      </c>
      <c r="D11" s="42"/>
      <c r="E11" s="42"/>
      <c r="F11" s="14" t="s">
        <v>3</v>
      </c>
      <c r="G11" s="4" t="s">
        <v>4</v>
      </c>
      <c r="H11" s="5" t="s">
        <v>1</v>
      </c>
      <c r="I11" s="5" t="s">
        <v>5</v>
      </c>
      <c r="L11" s="29"/>
      <c r="M11" s="30"/>
    </row>
    <row r="12" spans="2:13" ht="18" customHeight="1" x14ac:dyDescent="0.25">
      <c r="B12" s="2"/>
      <c r="C12" s="39"/>
      <c r="D12" s="39"/>
      <c r="E12" s="39"/>
      <c r="F12" s="7"/>
      <c r="G12" s="2"/>
      <c r="H12" s="2" t="s">
        <v>17</v>
      </c>
      <c r="I12" s="2">
        <f>VLOOKUP(COM!H12,PARA!$A$2:$F$8,2)</f>
        <v>20000</v>
      </c>
      <c r="L12" s="29"/>
      <c r="M12" s="30"/>
    </row>
    <row r="13" spans="2:13" ht="18" customHeight="1" x14ac:dyDescent="0.25">
      <c r="B13" s="2"/>
      <c r="C13" s="39"/>
      <c r="D13" s="39"/>
      <c r="E13" s="39"/>
      <c r="F13" s="7"/>
      <c r="G13" s="2"/>
      <c r="H13" s="2" t="s">
        <v>14</v>
      </c>
      <c r="I13" s="2">
        <f>VLOOKUP(COM!H13,PARA!$A$2:$F$8,2)</f>
        <v>15000</v>
      </c>
      <c r="L13" s="31"/>
      <c r="M13" s="32"/>
    </row>
    <row r="14" spans="2:13" ht="18" customHeight="1" x14ac:dyDescent="0.25">
      <c r="B14" s="2"/>
      <c r="C14" s="39"/>
      <c r="D14" s="39"/>
      <c r="E14" s="39"/>
      <c r="F14" s="7"/>
      <c r="G14" s="2"/>
      <c r="H14" s="43" t="s">
        <v>19</v>
      </c>
      <c r="I14" s="43" t="e">
        <f>VLOOKUP(COM!H14,PARA!$A$2:$F$8,2)</f>
        <v>#N/A</v>
      </c>
      <c r="L14" s="31"/>
      <c r="M14" s="32"/>
    </row>
    <row r="15" spans="2:13" ht="18" customHeight="1" x14ac:dyDescent="0.25">
      <c r="B15" s="2"/>
      <c r="C15" s="39"/>
      <c r="D15" s="39"/>
      <c r="E15" s="39"/>
      <c r="F15" s="7"/>
      <c r="G15" s="2"/>
      <c r="H15" s="2" t="s">
        <v>18</v>
      </c>
      <c r="I15" s="2">
        <f>VLOOKUP(COM!H15,PARA!$A$2:$F$8,2)</f>
        <v>20000</v>
      </c>
      <c r="L15" s="31"/>
      <c r="M15" s="32"/>
    </row>
    <row r="16" spans="2:13" ht="18" customHeight="1" x14ac:dyDescent="0.25">
      <c r="B16" s="2"/>
      <c r="C16" s="39"/>
      <c r="D16" s="39"/>
      <c r="E16" s="39"/>
      <c r="F16" s="7"/>
      <c r="G16" s="2"/>
      <c r="H16" s="2" t="s">
        <v>16</v>
      </c>
      <c r="I16" s="2">
        <f>VLOOKUP(COM!H16,PARA!$A$2:$F$8,2)</f>
        <v>20000</v>
      </c>
      <c r="L16" s="31"/>
      <c r="M16" s="32"/>
    </row>
    <row r="17" spans="2:9" ht="18" customHeight="1" x14ac:dyDescent="0.25">
      <c r="B17" s="2"/>
      <c r="C17" s="39"/>
      <c r="D17" s="39"/>
      <c r="E17" s="39"/>
      <c r="F17" s="7"/>
      <c r="G17" s="2"/>
      <c r="H17" s="2" t="s">
        <v>20</v>
      </c>
      <c r="I17" s="2">
        <f>VLOOKUP(COM!H17,PARA!$A$2:$F$8,2)</f>
        <v>20000</v>
      </c>
    </row>
    <row r="18" spans="2:9" ht="18" customHeight="1" x14ac:dyDescent="0.25">
      <c r="B18" s="2"/>
      <c r="C18" s="39"/>
      <c r="D18" s="39"/>
      <c r="E18" s="39"/>
      <c r="F18" s="7"/>
      <c r="G18" s="2"/>
      <c r="H18" s="43" t="s">
        <v>15</v>
      </c>
      <c r="I18" s="43" t="e">
        <f>VLOOKUP(COM!H18,PARA!$A$2:$F$8,2)</f>
        <v>#N/A</v>
      </c>
    </row>
    <row r="19" spans="2:9" ht="18" customHeight="1" x14ac:dyDescent="0.25">
      <c r="B19" s="2"/>
      <c r="C19" s="39"/>
      <c r="D19" s="39"/>
      <c r="E19" s="39"/>
      <c r="F19" s="7"/>
      <c r="G19" s="2"/>
      <c r="H19" s="2"/>
      <c r="I19" s="2" t="e">
        <f>VLOOKUP(COM!H19,PARA!$A$2:$F$8,2)</f>
        <v>#N/A</v>
      </c>
    </row>
    <row r="20" spans="2:9" ht="18" customHeight="1" x14ac:dyDescent="0.25">
      <c r="B20" s="2"/>
      <c r="C20" s="39"/>
      <c r="D20" s="39"/>
      <c r="E20" s="39"/>
      <c r="F20" s="7"/>
      <c r="G20" s="2"/>
      <c r="H20" s="2"/>
      <c r="I20" s="2" t="e">
        <f>VLOOKUP(COM!H20,PARA!$A$2:$F$8,2)</f>
        <v>#N/A</v>
      </c>
    </row>
    <row r="21" spans="2:9" ht="18" customHeight="1" x14ac:dyDescent="0.25">
      <c r="B21" s="2"/>
      <c r="C21" s="39"/>
      <c r="D21" s="39"/>
      <c r="E21" s="39"/>
      <c r="F21" s="7"/>
      <c r="G21" s="2"/>
      <c r="H21" s="2"/>
      <c r="I21" s="2" t="e">
        <f>VLOOKUP(COM!H21,PARA!$A$2:$F$8,2)</f>
        <v>#N/A</v>
      </c>
    </row>
    <row r="22" spans="2:9" ht="18" customHeight="1" x14ac:dyDescent="0.25">
      <c r="B22" s="2"/>
      <c r="C22" s="39"/>
      <c r="D22" s="39"/>
      <c r="E22" s="39"/>
      <c r="F22" s="7"/>
      <c r="G22" s="2"/>
      <c r="H22" s="2"/>
      <c r="I22" s="2" t="e">
        <f>VLOOKUP(COM!H22,PARA!$A$2:$F$8,2)</f>
        <v>#N/A</v>
      </c>
    </row>
    <row r="23" spans="2:9" ht="18" customHeight="1" x14ac:dyDescent="0.25">
      <c r="B23" s="2"/>
      <c r="C23" s="39"/>
      <c r="D23" s="39"/>
      <c r="E23" s="39"/>
      <c r="F23" s="7"/>
      <c r="G23" s="2"/>
      <c r="H23" s="2"/>
      <c r="I23" s="2" t="e">
        <f>VLOOKUP(COM!H23,PARA!$A$2:$F$8,2)</f>
        <v>#N/A</v>
      </c>
    </row>
    <row r="24" spans="2:9" ht="18" customHeight="1" x14ac:dyDescent="0.25">
      <c r="B24" s="2"/>
      <c r="C24" s="39"/>
      <c r="D24" s="39"/>
      <c r="E24" s="39"/>
      <c r="F24" s="7"/>
      <c r="G24" s="2"/>
      <c r="H24" s="2"/>
      <c r="I24" s="2" t="e">
        <f>VLOOKUP(COM!H24,PARA!$A$2:$F$8,2)</f>
        <v>#N/A</v>
      </c>
    </row>
    <row r="25" spans="2:9" ht="18" customHeight="1" x14ac:dyDescent="0.25">
      <c r="B25" s="2"/>
      <c r="C25" s="39"/>
      <c r="D25" s="39"/>
      <c r="E25" s="39"/>
      <c r="F25" s="7"/>
      <c r="G25" s="2"/>
      <c r="H25" s="2"/>
      <c r="I25" s="2" t="e">
        <f>VLOOKUP(COM!H25,PARA!$A$2:$F$8,2)</f>
        <v>#N/A</v>
      </c>
    </row>
    <row r="26" spans="2:9" ht="18" customHeight="1" x14ac:dyDescent="0.25">
      <c r="B26" s="2"/>
      <c r="C26" s="39"/>
      <c r="D26" s="39"/>
      <c r="E26" s="39"/>
      <c r="F26" s="7"/>
      <c r="G26" s="2"/>
      <c r="H26" s="2"/>
      <c r="I26" s="2" t="e">
        <f>VLOOKUP(COM!H26,PARA!$A$2:$F$8,2)</f>
        <v>#N/A</v>
      </c>
    </row>
    <row r="27" spans="2:9" ht="18" customHeight="1" x14ac:dyDescent="0.25">
      <c r="B27" s="2"/>
      <c r="C27" s="39"/>
      <c r="D27" s="39"/>
      <c r="E27" s="39"/>
      <c r="F27" s="7"/>
      <c r="G27" s="2"/>
      <c r="H27" s="2"/>
      <c r="I27" s="2" t="e">
        <f>VLOOKUP(COM!H27,PARA!$A$2:$F$8,2)</f>
        <v>#N/A</v>
      </c>
    </row>
    <row r="28" spans="2:9" ht="18" customHeight="1" x14ac:dyDescent="0.25">
      <c r="B28" s="2"/>
      <c r="C28" s="39"/>
      <c r="D28" s="39"/>
      <c r="E28" s="39"/>
      <c r="F28" s="7"/>
      <c r="G28" s="2"/>
      <c r="H28" s="2"/>
      <c r="I28" s="2" t="e">
        <f>VLOOKUP(COM!H28,PARA!$A$2:$F$8,2)</f>
        <v>#N/A</v>
      </c>
    </row>
    <row r="29" spans="2:9" ht="18" customHeight="1" x14ac:dyDescent="0.25">
      <c r="B29" s="2"/>
      <c r="C29" s="39"/>
      <c r="D29" s="39"/>
      <c r="E29" s="39"/>
      <c r="F29" s="7"/>
      <c r="G29" s="2"/>
      <c r="H29" s="2"/>
      <c r="I29" s="2" t="e">
        <f>VLOOKUP(COM!H29,PARA!$A$2:$F$8,2)</f>
        <v>#N/A</v>
      </c>
    </row>
    <row r="30" spans="2:9" ht="18" customHeight="1" x14ac:dyDescent="0.25">
      <c r="B30" s="2"/>
      <c r="C30" s="39"/>
      <c r="D30" s="39"/>
      <c r="E30" s="39"/>
      <c r="F30" s="7"/>
      <c r="G30" s="2"/>
      <c r="H30" s="2"/>
      <c r="I30" s="2" t="e">
        <f>VLOOKUP(COM!H30,PARA!$A$2:$F$8,2)</f>
        <v>#N/A</v>
      </c>
    </row>
    <row r="31" spans="2:9" ht="18" customHeight="1" x14ac:dyDescent="0.25">
      <c r="B31" s="2"/>
      <c r="C31" s="39"/>
      <c r="D31" s="39"/>
      <c r="E31" s="39"/>
      <c r="F31" s="7"/>
      <c r="G31" s="2"/>
      <c r="H31" s="2"/>
      <c r="I31" s="2" t="e">
        <f>VLOOKUP(COM!H31,PARA!$A$2:$F$8,2)</f>
        <v>#N/A</v>
      </c>
    </row>
    <row r="36" spans="2:6" x14ac:dyDescent="0.25">
      <c r="B36" s="18" t="s">
        <v>27</v>
      </c>
    </row>
    <row r="40" spans="2:6" x14ac:dyDescent="0.25">
      <c r="B40" s="40" t="s">
        <v>14</v>
      </c>
      <c r="C40" s="41"/>
      <c r="D40" s="33">
        <f ca="1">SUMIF($H$12:$I$31,B40,$I$12:$I$31)</f>
        <v>15000</v>
      </c>
      <c r="E40" s="34"/>
      <c r="F40" t="s">
        <v>28</v>
      </c>
    </row>
    <row r="41" spans="2:6" x14ac:dyDescent="0.25">
      <c r="B41" s="35" t="s">
        <v>15</v>
      </c>
      <c r="C41" s="36"/>
      <c r="D41" s="33" t="e">
        <f t="shared" ref="D41:D46" ca="1" si="0">SUMIF($H$12:$I$31,B41,$I$12:$I$31)</f>
        <v>#N/A</v>
      </c>
      <c r="E41" s="34"/>
    </row>
    <row r="42" spans="2:6" x14ac:dyDescent="0.25">
      <c r="B42" s="35" t="s">
        <v>16</v>
      </c>
      <c r="C42" s="36"/>
      <c r="D42" s="33">
        <f t="shared" ca="1" si="0"/>
        <v>20000</v>
      </c>
      <c r="E42" s="34"/>
    </row>
    <row r="43" spans="2:6" x14ac:dyDescent="0.25">
      <c r="B43" s="35" t="s">
        <v>17</v>
      </c>
      <c r="C43" s="36"/>
      <c r="D43" s="33">
        <f t="shared" ca="1" si="0"/>
        <v>20000</v>
      </c>
      <c r="E43" s="34"/>
    </row>
    <row r="44" spans="2:6" x14ac:dyDescent="0.25">
      <c r="B44" s="35" t="s">
        <v>18</v>
      </c>
      <c r="C44" s="36"/>
      <c r="D44" s="33">
        <f t="shared" ca="1" si="0"/>
        <v>20000</v>
      </c>
      <c r="E44" s="34"/>
    </row>
    <row r="45" spans="2:6" x14ac:dyDescent="0.25">
      <c r="B45" s="35" t="s">
        <v>19</v>
      </c>
      <c r="C45" s="36"/>
      <c r="D45" s="33" t="e">
        <f t="shared" ca="1" si="0"/>
        <v>#N/A</v>
      </c>
      <c r="E45" s="34"/>
    </row>
    <row r="46" spans="2:6" x14ac:dyDescent="0.25">
      <c r="B46" s="37" t="s">
        <v>20</v>
      </c>
      <c r="C46" s="38"/>
      <c r="D46" s="33">
        <f t="shared" ca="1" si="0"/>
        <v>20000</v>
      </c>
      <c r="E46" s="34"/>
    </row>
    <row r="49" spans="2:7" x14ac:dyDescent="0.25">
      <c r="B49" t="s">
        <v>29</v>
      </c>
      <c r="G49" t="s">
        <v>30</v>
      </c>
    </row>
  </sheetData>
  <mergeCells count="35">
    <mergeCell ref="C22:E22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B42:C4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B40:C40"/>
    <mergeCell ref="B41:C41"/>
    <mergeCell ref="D40:E40"/>
    <mergeCell ref="D41:E41"/>
    <mergeCell ref="D42:E42"/>
    <mergeCell ref="D43:E43"/>
    <mergeCell ref="D44:E44"/>
    <mergeCell ref="D46:E46"/>
    <mergeCell ref="B43:C43"/>
    <mergeCell ref="B44:C44"/>
    <mergeCell ref="B45:C45"/>
    <mergeCell ref="B46:C46"/>
    <mergeCell ref="D45:E45"/>
  </mergeCells>
  <pageMargins left="1.54" right="0.70866141732283472" top="0.28000000000000003" bottom="0.25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PARA!$A$2:$A$11</xm:f>
          </x14:formula1>
          <xm:sqref>H13:H31</xm:sqref>
        </x14:dataValidation>
        <x14:dataValidation type="list" allowBlank="1" showInputMessage="1" showErrorMessage="1">
          <x14:formula1>
            <xm:f>PARA!$A$2:$A$8</xm:f>
          </x14:formula1>
          <xm:sqref>H12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G14" sqref="G14"/>
    </sheetView>
  </sheetViews>
  <sheetFormatPr baseColWidth="10" defaultRowHeight="15" x14ac:dyDescent="0.25"/>
  <cols>
    <col min="1" max="1" width="26.140625" bestFit="1" customWidth="1"/>
    <col min="2" max="2" width="11.7109375" customWidth="1"/>
    <col min="3" max="3" width="12.42578125" customWidth="1"/>
    <col min="4" max="4" width="12.140625" customWidth="1"/>
    <col min="5" max="5" width="12" customWidth="1"/>
    <col min="6" max="6" width="11.85546875" bestFit="1" customWidth="1"/>
  </cols>
  <sheetData>
    <row r="1" spans="1:6" x14ac:dyDescent="0.25">
      <c r="A1" s="9" t="s">
        <v>13</v>
      </c>
      <c r="B1" t="s">
        <v>21</v>
      </c>
      <c r="C1" t="s">
        <v>22</v>
      </c>
      <c r="D1" t="s">
        <v>23</v>
      </c>
      <c r="E1" t="s">
        <v>24</v>
      </c>
      <c r="F1" t="s">
        <v>25</v>
      </c>
    </row>
    <row r="2" spans="1:6" x14ac:dyDescent="0.25">
      <c r="A2" s="23" t="s">
        <v>17</v>
      </c>
      <c r="B2" s="24">
        <v>0</v>
      </c>
      <c r="C2" s="24">
        <v>35000</v>
      </c>
      <c r="D2" s="24">
        <v>30000</v>
      </c>
      <c r="E2" s="24">
        <v>25000</v>
      </c>
      <c r="F2" s="25">
        <v>0</v>
      </c>
    </row>
    <row r="3" spans="1:6" x14ac:dyDescent="0.25">
      <c r="A3" s="26" t="s">
        <v>14</v>
      </c>
      <c r="B3" s="27">
        <v>15000</v>
      </c>
      <c r="C3" s="27">
        <v>0</v>
      </c>
      <c r="D3" s="27">
        <v>0</v>
      </c>
      <c r="E3" s="27">
        <v>0</v>
      </c>
      <c r="F3" s="28">
        <v>0</v>
      </c>
    </row>
    <row r="4" spans="1:6" x14ac:dyDescent="0.25">
      <c r="A4" s="26" t="s">
        <v>19</v>
      </c>
      <c r="B4" s="27">
        <v>20000</v>
      </c>
      <c r="C4" s="27">
        <v>0</v>
      </c>
      <c r="D4" s="27">
        <v>0</v>
      </c>
      <c r="E4" s="27">
        <v>0</v>
      </c>
      <c r="F4" s="28">
        <v>10000</v>
      </c>
    </row>
    <row r="5" spans="1:6" x14ac:dyDescent="0.25">
      <c r="A5" s="10" t="s">
        <v>18</v>
      </c>
      <c r="B5" s="19">
        <v>20000</v>
      </c>
      <c r="C5" s="19">
        <v>0</v>
      </c>
      <c r="D5" s="19">
        <v>0</v>
      </c>
      <c r="E5" s="19">
        <v>0</v>
      </c>
      <c r="F5" s="20">
        <v>0</v>
      </c>
    </row>
    <row r="6" spans="1:6" x14ac:dyDescent="0.25">
      <c r="A6" s="10" t="s">
        <v>16</v>
      </c>
      <c r="B6" s="19">
        <v>20000</v>
      </c>
      <c r="C6" s="19">
        <v>0</v>
      </c>
      <c r="D6" s="19">
        <v>0</v>
      </c>
      <c r="E6" s="19">
        <v>0</v>
      </c>
      <c r="F6" s="20">
        <v>0</v>
      </c>
    </row>
    <row r="7" spans="1:6" x14ac:dyDescent="0.25">
      <c r="A7" s="10" t="s">
        <v>20</v>
      </c>
      <c r="B7" s="19">
        <v>20000</v>
      </c>
      <c r="C7" s="19">
        <v>0</v>
      </c>
      <c r="D7" s="19">
        <v>0</v>
      </c>
      <c r="E7" s="19">
        <v>0</v>
      </c>
      <c r="F7" s="20">
        <v>0</v>
      </c>
    </row>
    <row r="8" spans="1:6" x14ac:dyDescent="0.25">
      <c r="A8" s="11" t="s">
        <v>15</v>
      </c>
      <c r="B8" s="21">
        <v>25000</v>
      </c>
      <c r="C8" s="21">
        <v>0</v>
      </c>
      <c r="D8" s="21">
        <v>0</v>
      </c>
      <c r="E8" s="21">
        <v>0</v>
      </c>
      <c r="F8" s="22">
        <v>0</v>
      </c>
    </row>
  </sheetData>
  <sortState ref="A2:F8">
    <sortCondition ref="B2:B8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2"/>
  <sheetViews>
    <sheetView workbookViewId="0">
      <selection activeCell="E18" sqref="E18"/>
    </sheetView>
  </sheetViews>
  <sheetFormatPr baseColWidth="10" defaultRowHeight="15" x14ac:dyDescent="0.25"/>
  <cols>
    <col min="1" max="1" width="9.42578125" customWidth="1"/>
    <col min="3" max="3" width="33" bestFit="1" customWidth="1"/>
    <col min="4" max="4" width="11.85546875" bestFit="1" customWidth="1"/>
    <col min="7" max="7" width="33" bestFit="1" customWidth="1"/>
    <col min="8" max="8" width="11.85546875" bestFit="1" customWidth="1"/>
  </cols>
  <sheetData>
    <row r="2" spans="2:8" x14ac:dyDescent="0.25">
      <c r="C2" s="6">
        <v>0.1</v>
      </c>
      <c r="G2" s="8">
        <v>0.13500000000000001</v>
      </c>
    </row>
    <row r="3" spans="2:8" x14ac:dyDescent="0.25">
      <c r="B3" s="2" t="s">
        <v>10</v>
      </c>
      <c r="C3" s="2"/>
      <c r="D3" s="2"/>
      <c r="F3" s="7" t="s">
        <v>10</v>
      </c>
      <c r="G3" s="7"/>
      <c r="H3" s="7"/>
    </row>
    <row r="4" spans="2:8" x14ac:dyDescent="0.25">
      <c r="B4" s="2"/>
      <c r="C4" s="2" t="s">
        <v>6</v>
      </c>
      <c r="D4" s="7">
        <v>45261.854113554517</v>
      </c>
      <c r="F4" s="7"/>
      <c r="G4" s="7" t="s">
        <v>6</v>
      </c>
      <c r="H4" s="7">
        <v>46561.576458128722</v>
      </c>
    </row>
    <row r="5" spans="2:8" x14ac:dyDescent="0.25">
      <c r="B5" s="2"/>
      <c r="C5" s="2" t="s">
        <v>9</v>
      </c>
      <c r="D5" s="7">
        <v>19.200000000000003</v>
      </c>
      <c r="F5" s="7"/>
      <c r="G5" s="7" t="s">
        <v>9</v>
      </c>
      <c r="H5" s="7">
        <v>19.200000000000003</v>
      </c>
    </row>
    <row r="6" spans="2:8" x14ac:dyDescent="0.25">
      <c r="B6" s="2"/>
      <c r="C6" s="2" t="s">
        <v>8</v>
      </c>
      <c r="D6" s="7">
        <v>20</v>
      </c>
      <c r="F6" s="7"/>
      <c r="G6" s="7" t="s">
        <v>8</v>
      </c>
      <c r="H6" s="7">
        <v>20</v>
      </c>
    </row>
    <row r="7" spans="2:8" x14ac:dyDescent="0.25">
      <c r="B7" s="2"/>
      <c r="C7" s="2" t="s">
        <v>12</v>
      </c>
      <c r="D7" s="7">
        <f>+D4+F12</f>
        <v>46648.871478701971</v>
      </c>
      <c r="F7" s="7"/>
      <c r="G7" s="2" t="s">
        <v>12</v>
      </c>
      <c r="H7" s="7">
        <f>+H4+J12</f>
        <v>46561.576458128722</v>
      </c>
    </row>
    <row r="8" spans="2:8" x14ac:dyDescent="0.25">
      <c r="B8" s="2"/>
      <c r="C8" s="2" t="s">
        <v>7</v>
      </c>
      <c r="D8" s="7">
        <v>69057.673426313908</v>
      </c>
      <c r="F8" s="7"/>
      <c r="G8" s="7" t="s">
        <v>7</v>
      </c>
      <c r="H8" s="7">
        <v>94023.985998968041</v>
      </c>
    </row>
    <row r="11" spans="2:8" x14ac:dyDescent="0.25">
      <c r="E11" s="2" t="s">
        <v>11</v>
      </c>
      <c r="F11" s="16">
        <f>+H8-D8</f>
        <v>24966.312572654133</v>
      </c>
    </row>
    <row r="12" spans="2:8" x14ac:dyDescent="0.25">
      <c r="E12" s="2" t="s">
        <v>26</v>
      </c>
      <c r="F12" s="17">
        <f>+F11/18</f>
        <v>1387.0173651474518</v>
      </c>
    </row>
  </sheetData>
  <pageMargins left="0.37" right="0.25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</vt:lpstr>
      <vt:lpstr>PARA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Zoma</dc:creator>
  <cp:lastModifiedBy>BOA</cp:lastModifiedBy>
  <cp:lastPrinted>2016-04-07T15:26:35Z</cp:lastPrinted>
  <dcterms:created xsi:type="dcterms:W3CDTF">2016-04-01T14:11:55Z</dcterms:created>
  <dcterms:modified xsi:type="dcterms:W3CDTF">2016-04-11T11:36:53Z</dcterms:modified>
</cp:coreProperties>
</file>