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esigner\Documents\Florian\temps_roulage\"/>
    </mc:Choice>
  </mc:AlternateContent>
  <xr:revisionPtr revIDLastSave="0" documentId="8_{67F4FD6B-D6DD-484B-B58E-0A743AF5927D}" xr6:coauthVersionLast="47" xr6:coauthVersionMax="47" xr10:uidLastSave="{00000000-0000-0000-0000-000000000000}"/>
  <bookViews>
    <workbookView xWindow="-120" yWindow="-120" windowWidth="29040" windowHeight="15840" activeTab="4" xr2:uid="{0D86D2A5-94BE-43E4-AE3A-D587EC8DCE80}"/>
  </bookViews>
  <sheets>
    <sheet name="explication (2)" sheetId="8" r:id="rId1"/>
    <sheet name="explication" sheetId="1" r:id="rId2"/>
    <sheet name="essai" sheetId="3" r:id="rId3"/>
    <sheet name="essai (2)" sheetId="5" r:id="rId4"/>
    <sheet name="essai (3)" sheetId="7" r:id="rId5"/>
    <sheet name="Feuil1" sheetId="6" r:id="rId6"/>
    <sheet name="Gwendal" sheetId="12" r:id="rId7"/>
    <sheet name="Jimmy" sheetId="11" r:id="rId8"/>
    <sheet name="Fabien" sheetId="9" r:id="rId9"/>
    <sheet name="Steven" sheetId="10" r:id="rId10"/>
  </sheets>
  <definedNames>
    <definedName name="listP" localSheetId="3">'essai (2)'!$R$2:$R$6</definedName>
    <definedName name="listP" localSheetId="4">'essai (3)'!$Z$2:$Z$6</definedName>
    <definedName name="listP">essai!$R$2:$R$6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7" l="1"/>
  <c r="O4" i="7"/>
  <c r="O2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3" i="7"/>
  <c r="O3" i="7"/>
  <c r="A1" i="9"/>
  <c r="A1" i="10"/>
  <c r="A1" i="11"/>
  <c r="A1" i="12"/>
  <c r="P50" i="7"/>
  <c r="O50" i="7"/>
  <c r="U7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3" i="7"/>
  <c r="D2" i="7" a="1"/>
  <c r="D2" i="7" s="1"/>
  <c r="N3" i="7" l="1"/>
  <c r="N4" i="7" s="1"/>
  <c r="E5" i="7" s="1"/>
  <c r="O5" i="7" l="1"/>
  <c r="N5" i="7"/>
  <c r="E6" i="7" s="1"/>
  <c r="O7" i="7" s="1"/>
  <c r="O6" i="7"/>
  <c r="N6" i="7" l="1"/>
  <c r="E7" i="7" s="1"/>
  <c r="O8" i="7" s="1"/>
  <c r="N7" i="7" l="1"/>
  <c r="E8" i="7" s="1"/>
  <c r="O9" i="7" s="1"/>
  <c r="N8" i="7" l="1"/>
  <c r="E9" i="7" l="1"/>
  <c r="O10" i="7" s="1"/>
  <c r="N9" i="7" l="1"/>
  <c r="E10" i="7" s="1"/>
  <c r="O11" i="7" s="1"/>
  <c r="N10" i="7" l="1"/>
  <c r="E11" i="7" s="1"/>
  <c r="O12" i="7" s="1"/>
  <c r="N11" i="7" l="1"/>
  <c r="E12" i="7" s="1"/>
  <c r="O13" i="7" s="1"/>
  <c r="N12" i="7" l="1"/>
  <c r="E13" i="7" s="1"/>
  <c r="O14" i="7" s="1"/>
  <c r="N13" i="7" l="1"/>
  <c r="E14" i="7" s="1"/>
  <c r="O15" i="7" s="1"/>
  <c r="N14" i="7" l="1"/>
  <c r="E15" i="7" s="1"/>
  <c r="O16" i="7" s="1"/>
  <c r="N15" i="7" l="1"/>
  <c r="E16" i="7" s="1"/>
  <c r="O17" i="7" s="1"/>
  <c r="N16" i="7" l="1"/>
  <c r="E17" i="7" l="1"/>
  <c r="O18" i="7" s="1"/>
  <c r="N17" i="7" l="1"/>
  <c r="E18" i="7" l="1"/>
  <c r="O19" i="7" s="1"/>
  <c r="N18" i="7" l="1"/>
  <c r="E19" i="7" l="1"/>
  <c r="O20" i="7" s="1"/>
  <c r="N19" i="7" l="1"/>
  <c r="E20" i="7" l="1"/>
  <c r="O21" i="7" s="1"/>
  <c r="N20" i="7" l="1"/>
  <c r="E21" i="7" l="1"/>
  <c r="O22" i="7" s="1"/>
  <c r="N21" i="7" l="1"/>
  <c r="E22" i="7" l="1"/>
  <c r="O23" i="7" s="1"/>
  <c r="N22" i="7" l="1"/>
  <c r="E23" i="7" s="1"/>
  <c r="O24" i="7" s="1"/>
  <c r="N23" i="7" l="1"/>
  <c r="E24" i="7" s="1"/>
  <c r="O25" i="7" s="1"/>
  <c r="N24" i="7" l="1"/>
  <c r="E25" i="7" l="1"/>
  <c r="O26" i="7" s="1"/>
  <c r="N25" i="7" l="1"/>
  <c r="E26" i="7" l="1"/>
  <c r="O27" i="7" s="1"/>
  <c r="N26" i="7" l="1"/>
  <c r="E27" i="7" l="1"/>
  <c r="O28" i="7" s="1"/>
  <c r="N27" i="7" l="1"/>
  <c r="E28" i="7" l="1"/>
  <c r="O29" i="7" s="1"/>
  <c r="N28" i="7" l="1"/>
  <c r="E29" i="7" l="1"/>
  <c r="O30" i="7" s="1"/>
  <c r="N29" i="7" l="1"/>
  <c r="E30" i="7" l="1"/>
  <c r="O31" i="7" s="1"/>
  <c r="N30" i="7" l="1"/>
  <c r="E31" i="7" s="1"/>
  <c r="O32" i="7" s="1"/>
  <c r="N31" i="7" l="1"/>
  <c r="E32" i="7" s="1"/>
  <c r="O33" i="7" s="1"/>
  <c r="N32" i="7" l="1"/>
  <c r="E33" i="7" s="1"/>
  <c r="O34" i="7" s="1"/>
  <c r="N33" i="7" l="1"/>
  <c r="E34" i="7" s="1"/>
  <c r="O35" i="7" s="1"/>
  <c r="N34" i="7" l="1"/>
  <c r="E35" i="7" s="1"/>
  <c r="O36" i="7" s="1"/>
  <c r="N35" i="7" l="1"/>
  <c r="E36" i="7" l="1"/>
  <c r="O37" i="7" s="1"/>
  <c r="N36" i="7" l="1"/>
  <c r="E37" i="7" l="1"/>
  <c r="O38" i="7" s="1"/>
  <c r="N37" i="7" l="1"/>
  <c r="E38" i="7" l="1"/>
  <c r="O39" i="7" s="1"/>
  <c r="N38" i="7" l="1"/>
  <c r="F3" i="8" a="1"/>
  <c r="F3" i="8" s="1"/>
  <c r="F4" i="8" a="1"/>
  <c r="F4" i="8" s="1"/>
  <c r="F5" i="8" a="1"/>
  <c r="F5" i="8" s="1"/>
  <c r="F6" i="8" a="1"/>
  <c r="F6" i="8" s="1"/>
  <c r="F7" i="8" a="1"/>
  <c r="F7" i="8" s="1"/>
  <c r="F8" i="8" a="1"/>
  <c r="F8" i="8" s="1"/>
  <c r="F9" i="8" a="1"/>
  <c r="F9" i="8" s="1"/>
  <c r="F10" i="8" a="1"/>
  <c r="F10" i="8" s="1"/>
  <c r="F11" i="8" a="1"/>
  <c r="F11" i="8" s="1"/>
  <c r="F2" i="8" a="1"/>
  <c r="F2" i="8" s="1"/>
  <c r="D11" i="8"/>
  <c r="D10" i="8"/>
  <c r="D9" i="8"/>
  <c r="D8" i="8"/>
  <c r="D7" i="8"/>
  <c r="D6" i="8"/>
  <c r="D5" i="8"/>
  <c r="D4" i="8"/>
  <c r="D3" i="8"/>
  <c r="B2" i="8"/>
  <c r="A3" i="8" s="1"/>
  <c r="B3" i="8" s="1"/>
  <c r="A4" i="8" s="1"/>
  <c r="B4" i="8" s="1"/>
  <c r="A5" i="8" s="1"/>
  <c r="B5" i="8" s="1"/>
  <c r="A6" i="8" s="1"/>
  <c r="B6" i="8" s="1"/>
  <c r="A7" i="8" s="1"/>
  <c r="B7" i="8" s="1"/>
  <c r="A8" i="8" s="1"/>
  <c r="B8" i="8" s="1"/>
  <c r="A9" i="8" s="1"/>
  <c r="B9" i="8" s="1"/>
  <c r="A10" i="8" s="1"/>
  <c r="B10" i="8" s="1"/>
  <c r="A11" i="8" s="1"/>
  <c r="B11" i="8" s="1"/>
  <c r="A12" i="8" s="1"/>
  <c r="B12" i="8" s="1"/>
  <c r="A13" i="8" s="1"/>
  <c r="B13" i="8" s="1"/>
  <c r="A14" i="8" s="1"/>
  <c r="B14" i="8" s="1"/>
  <c r="A15" i="8" s="1"/>
  <c r="B15" i="8" s="1"/>
  <c r="A16" i="8" s="1"/>
  <c r="B16" i="8" s="1"/>
  <c r="A17" i="8" s="1"/>
  <c r="B17" i="8" s="1"/>
  <c r="A18" i="8" s="1"/>
  <c r="B18" i="8" s="1"/>
  <c r="A19" i="8" s="1"/>
  <c r="B19" i="8" s="1"/>
  <c r="A20" i="8" s="1"/>
  <c r="B20" i="8" s="1"/>
  <c r="A21" i="8" s="1"/>
  <c r="B21" i="8" s="1"/>
  <c r="A22" i="8" s="1"/>
  <c r="B22" i="8" s="1"/>
  <c r="A23" i="8" s="1"/>
  <c r="B23" i="8" s="1"/>
  <c r="A24" i="8" s="1"/>
  <c r="B24" i="8" s="1"/>
  <c r="A25" i="8" s="1"/>
  <c r="B25" i="8" s="1"/>
  <c r="A26" i="8" s="1"/>
  <c r="B26" i="8" s="1"/>
  <c r="A27" i="8" s="1"/>
  <c r="B27" i="8" s="1"/>
  <c r="A28" i="8" s="1"/>
  <c r="B28" i="8" s="1"/>
  <c r="A29" i="8" s="1"/>
  <c r="B29" i="8" s="1"/>
  <c r="A30" i="8" s="1"/>
  <c r="B30" i="8" s="1"/>
  <c r="A31" i="8" s="1"/>
  <c r="B31" i="8" s="1"/>
  <c r="A32" i="8" s="1"/>
  <c r="B32" i="8" s="1"/>
  <c r="A33" i="8" s="1"/>
  <c r="B33" i="8" s="1"/>
  <c r="A34" i="8" s="1"/>
  <c r="B34" i="8" s="1"/>
  <c r="A35" i="8" s="1"/>
  <c r="B35" i="8" s="1"/>
  <c r="A36" i="8" s="1"/>
  <c r="B36" i="8" s="1"/>
  <c r="A37" i="8" s="1"/>
  <c r="B37" i="8" s="1"/>
  <c r="A38" i="8" s="1"/>
  <c r="B38" i="8" s="1"/>
  <c r="A39" i="8" s="1"/>
  <c r="B39" i="8" s="1"/>
  <c r="A40" i="8" s="1"/>
  <c r="B40" i="8" s="1"/>
  <c r="A41" i="8" s="1"/>
  <c r="B41" i="8" s="1"/>
  <c r="A42" i="8" s="1"/>
  <c r="B42" i="8" s="1"/>
  <c r="A43" i="8" s="1"/>
  <c r="B43" i="8" s="1"/>
  <c r="A44" i="8" s="1"/>
  <c r="B44" i="8" s="1"/>
  <c r="A45" i="8" s="1"/>
  <c r="B45" i="8" s="1"/>
  <c r="A46" i="8" s="1"/>
  <c r="B46" i="8" s="1"/>
  <c r="A47" i="8" s="1"/>
  <c r="B47" i="8" s="1"/>
  <c r="A48" i="8" s="1"/>
  <c r="B48" i="8" s="1"/>
  <c r="A49" i="8" s="1"/>
  <c r="B49" i="8" s="1"/>
  <c r="D13" i="6"/>
  <c r="D9" i="6"/>
  <c r="F3" i="6"/>
  <c r="F2" i="6"/>
  <c r="F1" i="6"/>
  <c r="D5" i="6"/>
  <c r="D1" i="6"/>
  <c r="F3" i="3" a="1"/>
  <c r="F3" i="3" s="1"/>
  <c r="D2" i="5" a="1"/>
  <c r="D2" i="5" s="1"/>
  <c r="B2" i="5"/>
  <c r="A3" i="5" s="1"/>
  <c r="B3" i="5" s="1"/>
  <c r="A4" i="5" s="1"/>
  <c r="B4" i="5" s="1"/>
  <c r="A5" i="5" s="1"/>
  <c r="B5" i="5" s="1"/>
  <c r="A6" i="5" s="1"/>
  <c r="B6" i="5" s="1"/>
  <c r="A7" i="5" s="1"/>
  <c r="B7" i="5" s="1"/>
  <c r="A8" i="5" s="1"/>
  <c r="B8" i="5" s="1"/>
  <c r="A9" i="5" s="1"/>
  <c r="B9" i="5" s="1"/>
  <c r="A10" i="5" s="1"/>
  <c r="B10" i="5" s="1"/>
  <c r="A11" i="5" s="1"/>
  <c r="B11" i="5" s="1"/>
  <c r="A12" i="5" s="1"/>
  <c r="B12" i="5" s="1"/>
  <c r="A13" i="5" s="1"/>
  <c r="B13" i="5" s="1"/>
  <c r="A14" i="5" s="1"/>
  <c r="B14" i="5" s="1"/>
  <c r="A15" i="5" s="1"/>
  <c r="B15" i="5" s="1"/>
  <c r="A16" i="5" s="1"/>
  <c r="B16" i="5" s="1"/>
  <c r="A17" i="5" s="1"/>
  <c r="B17" i="5" s="1"/>
  <c r="A18" i="5" s="1"/>
  <c r="B18" i="5" s="1"/>
  <c r="A19" i="5" s="1"/>
  <c r="B19" i="5" s="1"/>
  <c r="A20" i="5" s="1"/>
  <c r="B20" i="5" s="1"/>
  <c r="A21" i="5" s="1"/>
  <c r="B21" i="5" s="1"/>
  <c r="A22" i="5" s="1"/>
  <c r="B22" i="5" s="1"/>
  <c r="A23" i="5" s="1"/>
  <c r="B23" i="5" s="1"/>
  <c r="A24" i="5" s="1"/>
  <c r="B24" i="5" s="1"/>
  <c r="A25" i="5" s="1"/>
  <c r="B25" i="5" s="1"/>
  <c r="A26" i="5" s="1"/>
  <c r="B26" i="5" s="1"/>
  <c r="A27" i="5" s="1"/>
  <c r="B27" i="5" s="1"/>
  <c r="A28" i="5" s="1"/>
  <c r="B28" i="5" s="1"/>
  <c r="A29" i="5" s="1"/>
  <c r="B29" i="5" s="1"/>
  <c r="A30" i="5" s="1"/>
  <c r="B30" i="5" s="1"/>
  <c r="A31" i="5" s="1"/>
  <c r="B31" i="5" s="1"/>
  <c r="A32" i="5" s="1"/>
  <c r="B32" i="5" s="1"/>
  <c r="A33" i="5" s="1"/>
  <c r="B33" i="5" s="1"/>
  <c r="A34" i="5" s="1"/>
  <c r="B34" i="5" s="1"/>
  <c r="A35" i="5" s="1"/>
  <c r="B35" i="5" s="1"/>
  <c r="A36" i="5" s="1"/>
  <c r="B36" i="5" s="1"/>
  <c r="A37" i="5" s="1"/>
  <c r="B37" i="5" s="1"/>
  <c r="A38" i="5" s="1"/>
  <c r="B38" i="5" s="1"/>
  <c r="A39" i="5" s="1"/>
  <c r="B39" i="5" s="1"/>
  <c r="A40" i="5" s="1"/>
  <c r="B40" i="5" s="1"/>
  <c r="A41" i="5" s="1"/>
  <c r="B41" i="5" s="1"/>
  <c r="A42" i="5" s="1"/>
  <c r="B42" i="5" s="1"/>
  <c r="A43" i="5" s="1"/>
  <c r="B43" i="5" s="1"/>
  <c r="A44" i="5" s="1"/>
  <c r="B44" i="5" s="1"/>
  <c r="A45" i="5" s="1"/>
  <c r="B45" i="5" s="1"/>
  <c r="A46" i="5" s="1"/>
  <c r="B46" i="5" s="1"/>
  <c r="A47" i="5" s="1"/>
  <c r="B47" i="5" s="1"/>
  <c r="A48" i="5" s="1"/>
  <c r="B48" i="5" s="1"/>
  <c r="A49" i="5" s="1"/>
  <c r="B49" i="5" s="1"/>
  <c r="F2" i="1" a="1"/>
  <c r="F2" i="1" s="1"/>
  <c r="J3" i="3" a="1"/>
  <c r="J3" i="3" s="1"/>
  <c r="H4" i="3" a="1"/>
  <c r="H4" i="3" s="1"/>
  <c r="H5" i="3" a="1"/>
  <c r="H5" i="3" s="1"/>
  <c r="H6" i="3" a="1"/>
  <c r="H6" i="3" s="1"/>
  <c r="H7" i="3" a="1"/>
  <c r="H7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H17" i="3" a="1"/>
  <c r="H17" i="3" s="1"/>
  <c r="H18" i="3" a="1"/>
  <c r="H18" i="3" s="1"/>
  <c r="H19" i="3" a="1"/>
  <c r="H19" i="3" s="1"/>
  <c r="H20" i="3" a="1"/>
  <c r="H20" i="3" s="1"/>
  <c r="H21" i="3" a="1"/>
  <c r="H21" i="3" s="1"/>
  <c r="H22" i="3" a="1"/>
  <c r="H22" i="3" s="1"/>
  <c r="H23" i="3" a="1"/>
  <c r="H23" i="3" s="1"/>
  <c r="H24" i="3" a="1"/>
  <c r="H24" i="3" s="1"/>
  <c r="H25" i="3" a="1"/>
  <c r="H25" i="3" s="1"/>
  <c r="H26" i="3" a="1"/>
  <c r="H26" i="3" s="1"/>
  <c r="H27" i="3" a="1"/>
  <c r="H27" i="3" s="1"/>
  <c r="H28" i="3" a="1"/>
  <c r="H28" i="3" s="1"/>
  <c r="H29" i="3" a="1"/>
  <c r="H29" i="3" s="1"/>
  <c r="H30" i="3" a="1"/>
  <c r="H30" i="3" s="1"/>
  <c r="H31" i="3" a="1"/>
  <c r="H31" i="3" s="1"/>
  <c r="H32" i="3" a="1"/>
  <c r="H32" i="3" s="1"/>
  <c r="H33" i="3" a="1"/>
  <c r="H33" i="3" s="1"/>
  <c r="H34" i="3" a="1"/>
  <c r="H34" i="3" s="1"/>
  <c r="H35" i="3" a="1"/>
  <c r="H35" i="3" s="1"/>
  <c r="H36" i="3" a="1"/>
  <c r="H36" i="3" s="1"/>
  <c r="H37" i="3" a="1"/>
  <c r="H37" i="3" s="1"/>
  <c r="H38" i="3" a="1"/>
  <c r="H38" i="3" s="1"/>
  <c r="H39" i="3" a="1"/>
  <c r="H39" i="3" s="1"/>
  <c r="H40" i="3" a="1"/>
  <c r="H40" i="3" s="1"/>
  <c r="H41" i="3" a="1"/>
  <c r="H41" i="3" s="1"/>
  <c r="H42" i="3" a="1"/>
  <c r="H42" i="3" s="1"/>
  <c r="H43" i="3" a="1"/>
  <c r="H43" i="3" s="1"/>
  <c r="H44" i="3" a="1"/>
  <c r="H44" i="3" s="1"/>
  <c r="H45" i="3" a="1"/>
  <c r="H45" i="3" s="1"/>
  <c r="H46" i="3" a="1"/>
  <c r="H46" i="3" s="1"/>
  <c r="H47" i="3" a="1"/>
  <c r="H47" i="3" s="1"/>
  <c r="H48" i="3" a="1"/>
  <c r="H48" i="3" s="1"/>
  <c r="H49" i="3" a="1"/>
  <c r="H49" i="3" s="1"/>
  <c r="H3" i="3" a="1"/>
  <c r="H3" i="3" s="1"/>
  <c r="M4" i="3"/>
  <c r="M5" i="3"/>
  <c r="M6" i="3"/>
  <c r="M7" i="3"/>
  <c r="M8" i="3"/>
  <c r="M9" i="3"/>
  <c r="M10" i="3"/>
  <c r="M11" i="3"/>
  <c r="K4" i="3"/>
  <c r="K5" i="3"/>
  <c r="K6" i="3"/>
  <c r="K7" i="3"/>
  <c r="K8" i="3"/>
  <c r="K9" i="3"/>
  <c r="K10" i="3"/>
  <c r="K11" i="3"/>
  <c r="I4" i="3"/>
  <c r="I5" i="3"/>
  <c r="I6" i="3"/>
  <c r="I7" i="3"/>
  <c r="I8" i="3"/>
  <c r="I9" i="3"/>
  <c r="I10" i="3"/>
  <c r="I11" i="3"/>
  <c r="M3" i="3"/>
  <c r="K3" i="3"/>
  <c r="I3" i="3"/>
  <c r="G4" i="3"/>
  <c r="G5" i="3"/>
  <c r="G6" i="3"/>
  <c r="G7" i="3"/>
  <c r="G8" i="3"/>
  <c r="G9" i="3"/>
  <c r="G10" i="3"/>
  <c r="G11" i="3"/>
  <c r="G3" i="3"/>
  <c r="M1" i="3"/>
  <c r="K1" i="3"/>
  <c r="I1" i="3"/>
  <c r="G1" i="3"/>
  <c r="E1" i="3"/>
  <c r="D11" i="3"/>
  <c r="D10" i="3"/>
  <c r="D9" i="3"/>
  <c r="D8" i="3"/>
  <c r="D6" i="3"/>
  <c r="D5" i="3"/>
  <c r="D4" i="3"/>
  <c r="D3" i="3"/>
  <c r="B2" i="3"/>
  <c r="A3" i="3" s="1"/>
  <c r="B3" i="3" s="1"/>
  <c r="A4" i="3" s="1"/>
  <c r="B4" i="3" s="1"/>
  <c r="A5" i="3" s="1"/>
  <c r="B5" i="3" s="1"/>
  <c r="A6" i="3" s="1"/>
  <c r="B6" i="3" s="1"/>
  <c r="A7" i="3" s="1"/>
  <c r="B7" i="3" s="1"/>
  <c r="A8" i="3" s="1"/>
  <c r="B8" i="3" s="1"/>
  <c r="A9" i="3" s="1"/>
  <c r="B9" i="3" s="1"/>
  <c r="A10" i="3" s="1"/>
  <c r="B10" i="3" s="1"/>
  <c r="A11" i="3" s="1"/>
  <c r="B11" i="3" s="1"/>
  <c r="A12" i="3" s="1"/>
  <c r="B12" i="3" s="1"/>
  <c r="A13" i="3" s="1"/>
  <c r="B13" i="3" s="1"/>
  <c r="A14" i="3" s="1"/>
  <c r="B14" i="3" s="1"/>
  <c r="A15" i="3" s="1"/>
  <c r="B15" i="3" s="1"/>
  <c r="A16" i="3" s="1"/>
  <c r="B16" i="3" s="1"/>
  <c r="A17" i="3" s="1"/>
  <c r="B17" i="3" s="1"/>
  <c r="A18" i="3" s="1"/>
  <c r="B18" i="3" s="1"/>
  <c r="A19" i="3" s="1"/>
  <c r="B19" i="3" s="1"/>
  <c r="A20" i="3" s="1"/>
  <c r="B20" i="3" s="1"/>
  <c r="A21" i="3" s="1"/>
  <c r="B21" i="3" s="1"/>
  <c r="A22" i="3" s="1"/>
  <c r="B22" i="3" s="1"/>
  <c r="A23" i="3" s="1"/>
  <c r="B23" i="3" s="1"/>
  <c r="A24" i="3" s="1"/>
  <c r="B24" i="3" s="1"/>
  <c r="A25" i="3" s="1"/>
  <c r="B25" i="3" s="1"/>
  <c r="A26" i="3" s="1"/>
  <c r="B26" i="3" s="1"/>
  <c r="A27" i="3" s="1"/>
  <c r="B27" i="3" s="1"/>
  <c r="A28" i="3" s="1"/>
  <c r="B28" i="3" s="1"/>
  <c r="A29" i="3" s="1"/>
  <c r="B29" i="3" s="1"/>
  <c r="A30" i="3" s="1"/>
  <c r="B30" i="3" s="1"/>
  <c r="A31" i="3" s="1"/>
  <c r="B31" i="3" s="1"/>
  <c r="A32" i="3" s="1"/>
  <c r="B32" i="3" s="1"/>
  <c r="A33" i="3" s="1"/>
  <c r="B33" i="3" s="1"/>
  <c r="A34" i="3" s="1"/>
  <c r="B34" i="3" s="1"/>
  <c r="A35" i="3" s="1"/>
  <c r="B35" i="3" s="1"/>
  <c r="A36" i="3" s="1"/>
  <c r="B36" i="3" s="1"/>
  <c r="A37" i="3" s="1"/>
  <c r="B37" i="3" s="1"/>
  <c r="A38" i="3" s="1"/>
  <c r="B38" i="3" s="1"/>
  <c r="A39" i="3" s="1"/>
  <c r="B39" i="3" s="1"/>
  <c r="A40" i="3" s="1"/>
  <c r="B40" i="3" s="1"/>
  <c r="A41" i="3" s="1"/>
  <c r="B41" i="3" s="1"/>
  <c r="A42" i="3" s="1"/>
  <c r="B42" i="3" s="1"/>
  <c r="A43" i="3" s="1"/>
  <c r="B43" i="3" s="1"/>
  <c r="A44" i="3" s="1"/>
  <c r="B44" i="3" s="1"/>
  <c r="A45" i="3" s="1"/>
  <c r="B45" i="3" s="1"/>
  <c r="A46" i="3" s="1"/>
  <c r="B46" i="3" s="1"/>
  <c r="A47" i="3" s="1"/>
  <c r="B47" i="3" s="1"/>
  <c r="A48" i="3" s="1"/>
  <c r="B48" i="3" s="1"/>
  <c r="A49" i="3" s="1"/>
  <c r="B49" i="3" s="1"/>
  <c r="A3" i="7" l="1"/>
  <c r="B3" i="7" s="1"/>
  <c r="Q2" i="7"/>
  <c r="R2" i="7"/>
  <c r="S2" i="7"/>
  <c r="T2" i="7" s="1"/>
  <c r="E39" i="7"/>
  <c r="O40" i="7" s="1"/>
  <c r="Q3" i="7"/>
  <c r="R3" i="7"/>
  <c r="S3" i="7"/>
  <c r="T3" i="7" s="1"/>
  <c r="A4" i="7"/>
  <c r="B4" i="7" s="1"/>
  <c r="F9" i="6"/>
  <c r="F10" i="6" s="1"/>
  <c r="F11" i="6" s="1"/>
  <c r="E10" i="3"/>
  <c r="E7" i="3"/>
  <c r="E6" i="3"/>
  <c r="E5" i="3"/>
  <c r="E4" i="3"/>
  <c r="E3" i="3"/>
  <c r="E11" i="3"/>
  <c r="E9" i="3"/>
  <c r="E8" i="3"/>
  <c r="N39" i="7" l="1"/>
  <c r="A5" i="7"/>
  <c r="B5" i="7" s="1"/>
  <c r="S4" i="7"/>
  <c r="T4" i="7" s="1"/>
  <c r="Q4" i="7"/>
  <c r="R4" i="7"/>
  <c r="D7" i="3"/>
  <c r="A49" i="1"/>
  <c r="B49" i="1" s="1"/>
  <c r="A39" i="1"/>
  <c r="B39" i="1" s="1"/>
  <c r="A40" i="1" s="1"/>
  <c r="B40" i="1" s="1"/>
  <c r="A41" i="1" s="1"/>
  <c r="B41" i="1" s="1"/>
  <c r="A42" i="1" s="1"/>
  <c r="B42" i="1" s="1"/>
  <c r="A43" i="1" s="1"/>
  <c r="B43" i="1" s="1"/>
  <c r="A44" i="1" s="1"/>
  <c r="B44" i="1" s="1"/>
  <c r="A45" i="1" s="1"/>
  <c r="B45" i="1" s="1"/>
  <c r="A46" i="1" s="1"/>
  <c r="B46" i="1" s="1"/>
  <c r="A47" i="1" s="1"/>
  <c r="B47" i="1" s="1"/>
  <c r="A48" i="1" s="1"/>
  <c r="B48" i="1" s="1"/>
  <c r="A12" i="1"/>
  <c r="B12" i="1"/>
  <c r="A13" i="1" s="1"/>
  <c r="B13" i="1" s="1"/>
  <c r="A14" i="1" s="1"/>
  <c r="B14" i="1" s="1"/>
  <c r="A15" i="1" s="1"/>
  <c r="B15" i="1" s="1"/>
  <c r="A16" i="1" s="1"/>
  <c r="B16" i="1" s="1"/>
  <c r="A17" i="1" s="1"/>
  <c r="B17" i="1" s="1"/>
  <c r="A18" i="1" s="1"/>
  <c r="B18" i="1" s="1"/>
  <c r="A19" i="1" s="1"/>
  <c r="B19" i="1" s="1"/>
  <c r="A20" i="1" s="1"/>
  <c r="B20" i="1" s="1"/>
  <c r="A21" i="1" s="1"/>
  <c r="B21" i="1" s="1"/>
  <c r="A22" i="1" s="1"/>
  <c r="B22" i="1" s="1"/>
  <c r="A23" i="1" s="1"/>
  <c r="B23" i="1" s="1"/>
  <c r="A24" i="1" s="1"/>
  <c r="B24" i="1" s="1"/>
  <c r="A25" i="1" s="1"/>
  <c r="B25" i="1" s="1"/>
  <c r="A26" i="1" s="1"/>
  <c r="B26" i="1" s="1"/>
  <c r="A27" i="1" s="1"/>
  <c r="B27" i="1" s="1"/>
  <c r="A28" i="1" s="1"/>
  <c r="B28" i="1" s="1"/>
  <c r="A29" i="1" s="1"/>
  <c r="B29" i="1" s="1"/>
  <c r="A30" i="1" s="1"/>
  <c r="B30" i="1" s="1"/>
  <c r="A31" i="1" s="1"/>
  <c r="B31" i="1" s="1"/>
  <c r="A32" i="1" s="1"/>
  <c r="B32" i="1" s="1"/>
  <c r="A33" i="1" s="1"/>
  <c r="B33" i="1" s="1"/>
  <c r="A34" i="1" s="1"/>
  <c r="B34" i="1" s="1"/>
  <c r="A35" i="1" s="1"/>
  <c r="B35" i="1" s="1"/>
  <c r="A36" i="1" s="1"/>
  <c r="B36" i="1" s="1"/>
  <c r="A37" i="1" s="1"/>
  <c r="B37" i="1" s="1"/>
  <c r="A38" i="1" s="1"/>
  <c r="B38" i="1" s="1"/>
  <c r="D11" i="1"/>
  <c r="D10" i="1"/>
  <c r="D9" i="1"/>
  <c r="D7" i="1"/>
  <c r="D8" i="1"/>
  <c r="D6" i="1"/>
  <c r="D5" i="1"/>
  <c r="D4" i="1"/>
  <c r="D3" i="1"/>
  <c r="B2" i="1"/>
  <c r="A3" i="1" s="1"/>
  <c r="B3" i="1" s="1"/>
  <c r="A4" i="1" s="1"/>
  <c r="B4" i="1" s="1"/>
  <c r="A5" i="1" s="1"/>
  <c r="E40" i="7" l="1"/>
  <c r="O41" i="7" s="1"/>
  <c r="A6" i="7"/>
  <c r="B6" i="7" s="1"/>
  <c r="R5" i="7"/>
  <c r="S5" i="7"/>
  <c r="T5" i="7" s="1"/>
  <c r="Q5" i="7"/>
  <c r="B5" i="1"/>
  <c r="A6" i="1" s="1"/>
  <c r="B6" i="1" s="1"/>
  <c r="A7" i="1" s="1"/>
  <c r="B7" i="1" s="1"/>
  <c r="A8" i="1" s="1"/>
  <c r="B8" i="1" s="1"/>
  <c r="A9" i="1" s="1"/>
  <c r="B9" i="1" s="1"/>
  <c r="A10" i="1" s="1"/>
  <c r="B10" i="1" s="1"/>
  <c r="A11" i="1" s="1"/>
  <c r="B11" i="1" s="1"/>
  <c r="N40" i="7" l="1"/>
  <c r="A7" i="7"/>
  <c r="B7" i="7" s="1"/>
  <c r="Q6" i="7"/>
  <c r="R6" i="7"/>
  <c r="S6" i="7"/>
  <c r="T6" i="7" s="1"/>
  <c r="E41" i="7" l="1"/>
  <c r="O42" i="7" s="1"/>
  <c r="A8" i="7"/>
  <c r="B8" i="7" s="1"/>
  <c r="Q7" i="7"/>
  <c r="R7" i="7"/>
  <c r="S7" i="7"/>
  <c r="T7" i="7" s="1"/>
  <c r="N41" i="7" l="1"/>
  <c r="A9" i="7"/>
  <c r="B9" i="7" s="1"/>
  <c r="Q8" i="7"/>
  <c r="R8" i="7"/>
  <c r="S8" i="7"/>
  <c r="T8" i="7" s="1"/>
  <c r="E42" i="7" l="1"/>
  <c r="O43" i="7" s="1"/>
  <c r="A10" i="7"/>
  <c r="B10" i="7" s="1"/>
  <c r="Q9" i="7"/>
  <c r="R9" i="7"/>
  <c r="S9" i="7"/>
  <c r="T9" i="7" s="1"/>
  <c r="N42" i="7" l="1"/>
  <c r="A11" i="7"/>
  <c r="B11" i="7" s="1"/>
  <c r="Q10" i="7"/>
  <c r="R10" i="7"/>
  <c r="S10" i="7"/>
  <c r="T10" i="7" s="1"/>
  <c r="E43" i="7" l="1"/>
  <c r="O44" i="7" s="1"/>
  <c r="A12" i="7"/>
  <c r="B12" i="7" s="1"/>
  <c r="Q11" i="7"/>
  <c r="R11" i="7"/>
  <c r="S11" i="7"/>
  <c r="T11" i="7" s="1"/>
  <c r="N43" i="7" l="1"/>
  <c r="A13" i="7"/>
  <c r="B13" i="7" s="1"/>
  <c r="Q12" i="7"/>
  <c r="S12" i="7"/>
  <c r="T12" i="7" s="1"/>
  <c r="R12" i="7"/>
  <c r="E44" i="7" l="1"/>
  <c r="O45" i="7" s="1"/>
  <c r="A14" i="7"/>
  <c r="B14" i="7" s="1"/>
  <c r="R13" i="7"/>
  <c r="S13" i="7"/>
  <c r="T13" i="7" s="1"/>
  <c r="Q13" i="7"/>
  <c r="N44" i="7" l="1"/>
  <c r="A15" i="7"/>
  <c r="B15" i="7" s="1"/>
  <c r="Q14" i="7"/>
  <c r="S14" i="7"/>
  <c r="T14" i="7" s="1"/>
  <c r="R14" i="7"/>
  <c r="E45" i="7" l="1"/>
  <c r="O46" i="7" s="1"/>
  <c r="A16" i="7"/>
  <c r="B16" i="7" s="1"/>
  <c r="Q15" i="7"/>
  <c r="R15" i="7"/>
  <c r="S15" i="7"/>
  <c r="T15" i="7" s="1"/>
  <c r="N45" i="7" l="1"/>
  <c r="A17" i="7"/>
  <c r="B17" i="7" s="1"/>
  <c r="S16" i="7"/>
  <c r="T16" i="7" s="1"/>
  <c r="R16" i="7"/>
  <c r="Q16" i="7"/>
  <c r="E46" i="7" l="1"/>
  <c r="O47" i="7" s="1"/>
  <c r="A18" i="7"/>
  <c r="B18" i="7" s="1"/>
  <c r="R17" i="7"/>
  <c r="S17" i="7"/>
  <c r="T17" i="7" s="1"/>
  <c r="Q17" i="7"/>
  <c r="N46" i="7" l="1"/>
  <c r="A19" i="7"/>
  <c r="B19" i="7" s="1"/>
  <c r="Q18" i="7"/>
  <c r="R18" i="7"/>
  <c r="S18" i="7"/>
  <c r="T18" i="7" s="1"/>
  <c r="E47" i="7" l="1"/>
  <c r="O48" i="7" s="1"/>
  <c r="A20" i="7"/>
  <c r="B20" i="7" s="1"/>
  <c r="Q19" i="7"/>
  <c r="R19" i="7"/>
  <c r="S19" i="7"/>
  <c r="T19" i="7" s="1"/>
  <c r="N47" i="7" l="1"/>
  <c r="A21" i="7"/>
  <c r="B21" i="7" s="1"/>
  <c r="Q20" i="7"/>
  <c r="R20" i="7"/>
  <c r="S20" i="7"/>
  <c r="T20" i="7" s="1"/>
  <c r="E48" i="7" l="1"/>
  <c r="O49" i="7" s="1"/>
  <c r="A22" i="7"/>
  <c r="B22" i="7" s="1"/>
  <c r="Q21" i="7"/>
  <c r="R21" i="7"/>
  <c r="S21" i="7"/>
  <c r="T21" i="7" s="1"/>
  <c r="N48" i="7" l="1"/>
  <c r="E49" i="7" s="1"/>
  <c r="A23" i="7"/>
  <c r="B23" i="7" s="1"/>
  <c r="Q22" i="7"/>
  <c r="R22" i="7"/>
  <c r="S22" i="7"/>
  <c r="T22" i="7" s="1"/>
  <c r="N49" i="7" l="1"/>
  <c r="A24" i="7"/>
  <c r="B24" i="7" s="1"/>
  <c r="Q23" i="7"/>
  <c r="R23" i="7"/>
  <c r="S23" i="7"/>
  <c r="T23" i="7" s="1"/>
  <c r="A25" i="7" l="1"/>
  <c r="B25" i="7" s="1"/>
  <c r="S24" i="7"/>
  <c r="T24" i="7" s="1"/>
  <c r="Q24" i="7"/>
  <c r="R24" i="7"/>
  <c r="A26" i="7" l="1"/>
  <c r="B26" i="7" s="1"/>
  <c r="Q25" i="7" l="1"/>
  <c r="S25" i="7"/>
  <c r="T25" i="7" s="1"/>
  <c r="R25" i="7"/>
  <c r="A27" i="7"/>
  <c r="B27" i="7" s="1"/>
  <c r="S26" i="7"/>
  <c r="T26" i="7" s="1"/>
  <c r="R26" i="7"/>
  <c r="Q26" i="7"/>
  <c r="A28" i="7" l="1"/>
  <c r="B28" i="7" s="1"/>
  <c r="Q27" i="7"/>
  <c r="S27" i="7" l="1"/>
  <c r="T27" i="7" s="1"/>
  <c r="R27" i="7"/>
  <c r="A29" i="7"/>
  <c r="B29" i="7" s="1"/>
  <c r="S28" i="7"/>
  <c r="T28" i="7" s="1"/>
  <c r="Q28" i="7"/>
  <c r="R28" i="7"/>
  <c r="A30" i="7" l="1"/>
  <c r="B30" i="7" s="1"/>
  <c r="S29" i="7"/>
  <c r="T29" i="7" s="1"/>
  <c r="Q29" i="7"/>
  <c r="R29" i="7" l="1"/>
  <c r="A31" i="7"/>
  <c r="B31" i="7" s="1"/>
  <c r="Q30" i="7"/>
  <c r="R30" i="7"/>
  <c r="S30" i="7"/>
  <c r="T30" i="7" s="1"/>
  <c r="A32" i="7" l="1"/>
  <c r="B32" i="7" s="1"/>
  <c r="S31" i="7" l="1"/>
  <c r="T31" i="7" s="1"/>
  <c r="R31" i="7"/>
  <c r="Q31" i="7"/>
  <c r="A33" i="7"/>
  <c r="B33" i="7" s="1"/>
  <c r="R32" i="7"/>
  <c r="S32" i="7"/>
  <c r="T32" i="7" s="1"/>
  <c r="Q32" i="7" l="1"/>
  <c r="A34" i="7"/>
  <c r="B34" i="7" s="1"/>
  <c r="S33" i="7"/>
  <c r="T33" i="7" s="1"/>
  <c r="R33" i="7" l="1"/>
  <c r="Q33" i="7"/>
  <c r="A35" i="7"/>
  <c r="B35" i="7" s="1"/>
  <c r="Q34" i="7"/>
  <c r="R34" i="7"/>
  <c r="S34" i="7"/>
  <c r="T34" i="7" s="1"/>
  <c r="A36" i="7" l="1"/>
  <c r="B36" i="7" s="1"/>
  <c r="Q35" i="7"/>
  <c r="R35" i="7"/>
  <c r="S35" i="7"/>
  <c r="T35" i="7" s="1"/>
  <c r="A37" i="7" l="1"/>
  <c r="B37" i="7" s="1"/>
  <c r="S36" i="7"/>
  <c r="T36" i="7" s="1"/>
  <c r="Q36" i="7"/>
  <c r="R36" i="7"/>
  <c r="A38" i="7" l="1"/>
  <c r="B38" i="7" s="1"/>
  <c r="R37" i="7"/>
  <c r="Q37" i="7"/>
  <c r="S37" i="7"/>
  <c r="T37" i="7" s="1"/>
  <c r="A39" i="7" l="1"/>
  <c r="B39" i="7" s="1"/>
  <c r="R38" i="7"/>
  <c r="Q38" i="7"/>
  <c r="S38" i="7"/>
  <c r="T38" i="7" s="1"/>
  <c r="A40" i="7" l="1"/>
  <c r="B40" i="7" s="1"/>
  <c r="R39" i="7"/>
  <c r="Q39" i="7"/>
  <c r="S39" i="7"/>
  <c r="T39" i="7" s="1"/>
  <c r="A41" i="7" l="1"/>
  <c r="B41" i="7" s="1"/>
  <c r="R40" i="7"/>
  <c r="Q40" i="7" l="1"/>
  <c r="S40" i="7"/>
  <c r="T40" i="7" s="1"/>
  <c r="A42" i="7"/>
  <c r="B42" i="7" s="1"/>
  <c r="R41" i="7"/>
  <c r="S41" i="7"/>
  <c r="T41" i="7" s="1"/>
  <c r="Q41" i="7"/>
  <c r="A43" i="7" l="1"/>
  <c r="B43" i="7" s="1"/>
  <c r="R42" i="7"/>
  <c r="S42" i="7"/>
  <c r="T42" i="7" s="1"/>
  <c r="Q42" i="7"/>
  <c r="A44" i="7" l="1"/>
  <c r="B44" i="7" s="1"/>
  <c r="Q43" i="7"/>
  <c r="R43" i="7"/>
  <c r="S43" i="7"/>
  <c r="T43" i="7" s="1"/>
  <c r="A45" i="7" l="1"/>
  <c r="B45" i="7" s="1"/>
  <c r="Q44" i="7"/>
  <c r="R44" i="7"/>
  <c r="S44" i="7"/>
  <c r="T44" i="7" s="1"/>
  <c r="A46" i="7" l="1"/>
  <c r="B46" i="7" s="1"/>
  <c r="Q45" i="7"/>
  <c r="R45" i="7"/>
  <c r="S45" i="7"/>
  <c r="T45" i="7" s="1"/>
  <c r="A47" i="7" l="1"/>
  <c r="B47" i="7" s="1"/>
  <c r="Q46" i="7"/>
  <c r="R46" i="7"/>
  <c r="S46" i="7"/>
  <c r="T46" i="7" s="1"/>
  <c r="A48" i="7" l="1"/>
  <c r="B48" i="7" s="1"/>
  <c r="Q47" i="7"/>
  <c r="R47" i="7"/>
  <c r="S47" i="7"/>
  <c r="T47" i="7" s="1"/>
  <c r="A49" i="7" l="1"/>
  <c r="B49" i="7" s="1"/>
  <c r="Q48" i="7"/>
  <c r="R48" i="7"/>
  <c r="S48" i="7"/>
  <c r="T48" i="7" s="1"/>
  <c r="R49" i="7" l="1"/>
  <c r="S49" i="7"/>
  <c r="T49" i="7" s="1"/>
  <c r="Q49" i="7" l="1"/>
  <c r="J9" i="11"/>
  <c r="J9" i="12"/>
  <c r="W5" i="7"/>
  <c r="J9" i="10"/>
  <c r="J9" i="9"/>
  <c r="AA8" i="7"/>
  <c r="W9" i="7" l="1"/>
  <c r="K11" i="7" a="1"/>
  <c r="K16" i="7" a="1"/>
  <c r="AA6" i="7"/>
  <c r="AA2" i="7"/>
  <c r="K19" i="7" a="1"/>
  <c r="K7" i="7" a="1"/>
  <c r="K3" i="7" a="1"/>
  <c r="AA3" i="7"/>
  <c r="AA4" i="7"/>
  <c r="AA5" i="7"/>
  <c r="K19" i="7" l="1"/>
  <c r="AB8" i="7"/>
  <c r="AB6" i="7"/>
  <c r="AB4" i="7"/>
  <c r="AB3" i="7"/>
  <c r="K3" i="7"/>
  <c r="K16" i="7"/>
  <c r="AB2" i="7"/>
  <c r="AB5" i="7"/>
  <c r="K7" i="7"/>
  <c r="J11" i="7" s="1"/>
  <c r="K11" i="7"/>
  <c r="AC8" i="7" a="1"/>
  <c r="AG6" i="7" a="1"/>
  <c r="AE6" i="7" a="1"/>
  <c r="AG3" i="7" a="1"/>
  <c r="AE4" i="7" a="1"/>
  <c r="AG2" i="7" a="1"/>
  <c r="AE3" i="7" a="1"/>
  <c r="AG5" i="7" a="1"/>
  <c r="AG6" i="7" l="1"/>
  <c r="AG5" i="7"/>
  <c r="AG3" i="7"/>
  <c r="AG2" i="7"/>
  <c r="AE6" i="7"/>
  <c r="AE4" i="7"/>
  <c r="AE3" i="7"/>
  <c r="AC8" i="7"/>
  <c r="K23" i="7" s="1"/>
  <c r="AG4" i="7" a="1"/>
  <c r="AF5" i="7" a="1"/>
  <c r="AD6" i="7" a="1"/>
  <c r="AF6" i="7" a="1"/>
  <c r="AC5" i="7" a="1"/>
  <c r="AD4" i="7" a="1"/>
  <c r="AC3" i="7" a="1"/>
  <c r="AE5" i="7" a="1"/>
  <c r="AF4" i="7" a="1"/>
  <c r="AF2" i="7" a="1"/>
  <c r="AE2" i="7" a="1"/>
  <c r="AF3" i="7" a="1"/>
  <c r="AC4" i="7" a="1"/>
  <c r="AD2" i="7" a="1"/>
  <c r="AD5" i="7" a="1"/>
  <c r="AC2" i="7" a="1"/>
  <c r="AC6" i="7" a="1"/>
  <c r="AD3" i="7" a="1"/>
  <c r="AG4" i="7" l="1"/>
  <c r="AE5" i="7"/>
  <c r="AE2" i="7"/>
  <c r="AD4" i="7"/>
  <c r="E12" i="11"/>
  <c r="AF4" i="7"/>
  <c r="AF5" i="7"/>
  <c r="E25" i="9" s="1"/>
  <c r="E12" i="10"/>
  <c r="E16" i="11"/>
  <c r="AF3" i="7"/>
  <c r="E25" i="11" s="1"/>
  <c r="AC2" i="7"/>
  <c r="E7" i="12" s="1"/>
  <c r="AC3" i="7"/>
  <c r="E7" i="11" s="1"/>
  <c r="AD2" i="7"/>
  <c r="E21" i="12" s="1"/>
  <c r="AF2" i="7"/>
  <c r="E25" i="12" s="1"/>
  <c r="AD6" i="7"/>
  <c r="E21" i="10" s="1"/>
  <c r="AC4" i="7"/>
  <c r="E16" i="12"/>
  <c r="E12" i="9"/>
  <c r="AD5" i="7"/>
  <c r="E21" i="9" s="1"/>
  <c r="E12" i="12"/>
  <c r="AD3" i="7"/>
  <c r="E21" i="11" s="1"/>
  <c r="AF6" i="7"/>
  <c r="E25" i="10" s="1"/>
  <c r="AC6" i="7"/>
  <c r="E7" i="10" s="1"/>
  <c r="AC5" i="7"/>
  <c r="E7" i="9" s="1"/>
  <c r="E16" i="10" l="1"/>
  <c r="E16" i="9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<sst xmlns="http://schemas.openxmlformats.org/spreadsheetml/2006/main" count="291" uniqueCount="56">
  <si>
    <t>Durée relai</t>
  </si>
  <si>
    <t>De</t>
  </si>
  <si>
    <t>a</t>
  </si>
  <si>
    <t>Pilote en piste</t>
  </si>
  <si>
    <t>temps de repos</t>
  </si>
  <si>
    <t>Liste pilote</t>
  </si>
  <si>
    <t>Gwendal</t>
  </si>
  <si>
    <t>Jimmy</t>
  </si>
  <si>
    <t>Fabien</t>
  </si>
  <si>
    <t>Steven</t>
  </si>
  <si>
    <t>explication</t>
  </si>
  <si>
    <t>0 car cest le début, commencer la formule dans la ligne 3</t>
  </si>
  <si>
    <t>2 * 0:30 car il y a 2 pilotes avant lui</t>
  </si>
  <si>
    <t>3 * 0:30 car il y a 3 pilotes avant lui</t>
  </si>
  <si>
    <t>4 * 0:30 car il y a 4 pilotes avant lui</t>
  </si>
  <si>
    <t>4 * 0:30 car il y a 4 pilotes avant lui avant de retrouver son prénom en C2</t>
  </si>
  <si>
    <t>4 * 0:30 car il y a 4 pilotes avant lui avant de retrouver son prénom en C3</t>
  </si>
  <si>
    <t>1 * 0:30 car il y a 1 pilote avant lui avant de retrouver son prénom en C8</t>
  </si>
  <si>
    <t>1 * 0:30 car il y a 1 pilote avant lui avant de retrouver son prénom en C7</t>
  </si>
  <si>
    <t>4 * 0:30 car il y a 4 pilotes avant lui avant de retrouver son prénom en C6</t>
  </si>
  <si>
    <t>formule temps de repos</t>
  </si>
  <si>
    <t>Denis</t>
  </si>
  <si>
    <t>1 * 0:30 car il y a 1 pilote avant lui</t>
  </si>
  <si>
    <t>temps relai</t>
  </si>
  <si>
    <t>minutes</t>
  </si>
  <si>
    <t>=</t>
  </si>
  <si>
    <t>temps tour moyen</t>
  </si>
  <si>
    <t>temps au stand</t>
  </si>
  <si>
    <t>ravitaillement</t>
  </si>
  <si>
    <t>Info ravitaillemenr prévu</t>
  </si>
  <si>
    <t>ravitaillement stand réel</t>
  </si>
  <si>
    <t>pilote en piste</t>
  </si>
  <si>
    <t>prochain pilote</t>
  </si>
  <si>
    <t>départ</t>
  </si>
  <si>
    <t>ligne</t>
  </si>
  <si>
    <t>Prochain départ</t>
  </si>
  <si>
    <t>calcul</t>
  </si>
  <si>
    <t>prochain depart</t>
  </si>
  <si>
    <t>rav au retour</t>
  </si>
  <si>
    <t>rav avant partir</t>
  </si>
  <si>
    <t>Avant de partir</t>
  </si>
  <si>
    <t>Au retour</t>
  </si>
  <si>
    <t>rav avant parir</t>
  </si>
  <si>
    <t>travaux / contrôle</t>
  </si>
  <si>
    <t>travaux / contrôle avant de partir</t>
  </si>
  <si>
    <t>contrôle niveau d'huile</t>
  </si>
  <si>
    <t>trav/contrôle au retour</t>
  </si>
  <si>
    <t>prochain rav</t>
  </si>
  <si>
    <t>Pilote en piste :</t>
  </si>
  <si>
    <t>Prochain pilote</t>
  </si>
  <si>
    <t>Trav prochain arrêt</t>
  </si>
  <si>
    <t>Prochain ravitaillement</t>
  </si>
  <si>
    <t>pression des pneus</t>
  </si>
  <si>
    <t>trav/contrôle AVANT de partir</t>
  </si>
  <si>
    <t>ligne actuel</t>
  </si>
  <si>
    <t>temps relai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</si>
</sst>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General\ &quot;s&quot;"/>
    <numFmt numFmtId="166" formatCode="h:mm:ss;@"/>
  </numFmts>
  <fonts count="12">
    <font>
      <sz val="11"/>
      <color theme="1"/>
      <name val="Aptos Narrow"/>
      <family val="2"/>
      <scheme val="minor"/>
    </font>
    <font>
      <sz val="10"/>
      <color theme="1"/>
      <name val="Arial Unicode MS"/>
    </font>
    <font>
      <sz val="24"/>
      <color theme="1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28"/>
      <color theme="1"/>
      <name val="Aptos Narrow"/>
      <family val="2"/>
      <scheme val="minor"/>
    </font>
    <font>
      <sz val="36"/>
      <color theme="1"/>
      <name val="Aptos Narrow"/>
      <family val="2"/>
      <scheme val="minor"/>
    </font>
    <font>
      <sz val="72"/>
      <color theme="1"/>
      <name val="Aptos Narrow"/>
      <family val="2"/>
      <scheme val="minor"/>
    </font>
    <font>
      <sz val="26"/>
      <name val="Aptos Narrow"/>
      <family val="2"/>
      <scheme val="minor"/>
    </font>
    <font>
      <sz val="24"/>
      <name val="Aptos Narrow"/>
      <family val="2"/>
      <scheme val="minor"/>
    </font>
    <font>
      <sz val="28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66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6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4" xfId="0" applyNumberFormat="1" applyFont="1" applyFill="1" applyBorder="1" applyAlignment="1">
      <alignment horizontal="center" vertical="center"/>
    </xf>
    <xf numFmtId="164" fontId="4" fillId="5" borderId="6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3" tint="0.89996032593768116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D6D6D6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5932-BC9E-4469-8A11-D5AD39404F80}">
  <dimension ref="A1:J49"/>
  <sheetViews>
    <sheetView workbookViewId="0">
      <selection activeCell="F2" sqref="F2"/>
    </sheetView>
  </sheetViews>
  <sheetFormatPr baseColWidth="10" defaultRowHeight="15"/>
  <cols>
    <col min="1" max="2" width="11.42578125" style="1"/>
    <col min="3" max="3" width="15.5703125" style="1" customWidth="1"/>
    <col min="4" max="4" width="19.28515625" style="1" customWidth="1"/>
    <col min="5" max="5" width="69.7109375" style="1" customWidth="1"/>
    <col min="6" max="6" width="69.7109375" style="2" customWidth="1"/>
    <col min="7" max="16384" width="11.42578125" style="1"/>
  </cols>
  <sheetData>
    <row r="1" spans="1:10">
      <c r="A1" s="1" t="s">
        <v>1</v>
      </c>
      <c r="B1" s="1" t="s">
        <v>2</v>
      </c>
      <c r="C1" s="1" t="s">
        <v>3</v>
      </c>
      <c r="D1" s="1" t="s">
        <v>4</v>
      </c>
      <c r="E1" s="1" t="s">
        <v>10</v>
      </c>
      <c r="F1" s="1" t="s">
        <v>20</v>
      </c>
      <c r="G1" s="1" t="s">
        <v>0</v>
      </c>
      <c r="H1" s="2">
        <v>2.0833333333333332E-2</v>
      </c>
      <c r="J1" s="1" t="s">
        <v>5</v>
      </c>
    </row>
    <row r="2" spans="1:10">
      <c r="A2" s="2">
        <v>0.625</v>
      </c>
      <c r="B2" s="2">
        <f t="shared" ref="B2:B49" si="0">A2+H$1</f>
        <v>0.64583333333333337</v>
      </c>
      <c r="C2" s="1" t="s">
        <v>6</v>
      </c>
      <c r="D2" s="1">
        <v>0</v>
      </c>
      <c r="E2" s="1" t="s">
        <v>11</v>
      </c>
      <c r="F2" s="2" cm="1">
        <f t="array" ref="F2">H$1*(ROW()-2-SUMPRODUCT(MAX((C$2:C2=C3)*(ROW(C$2:C2)-1))))</f>
        <v>0</v>
      </c>
      <c r="J2" s="1" t="s">
        <v>6</v>
      </c>
    </row>
    <row r="3" spans="1:10">
      <c r="A3" s="2">
        <f>B2</f>
        <v>0.64583333333333337</v>
      </c>
      <c r="B3" s="2">
        <f t="shared" si="0"/>
        <v>0.66666666666666674</v>
      </c>
      <c r="C3" s="1" t="s">
        <v>7</v>
      </c>
      <c r="D3" s="2">
        <f>1*H1</f>
        <v>2.0833333333333332E-2</v>
      </c>
      <c r="E3" s="1" t="s">
        <v>22</v>
      </c>
      <c r="F3" s="2" cm="1">
        <f t="array" ref="F3">H$1*(ROW()-2-SUMPRODUCT(MAX((C$2:C3=C4)*(ROW(C$2:C3)-1))))</f>
        <v>2.0833333333333332E-2</v>
      </c>
      <c r="J3" s="1" t="s">
        <v>7</v>
      </c>
    </row>
    <row r="4" spans="1:10">
      <c r="A4" s="2">
        <f>B3</f>
        <v>0.66666666666666674</v>
      </c>
      <c r="B4" s="2">
        <f t="shared" si="0"/>
        <v>0.68750000000000011</v>
      </c>
      <c r="C4" s="1" t="s">
        <v>21</v>
      </c>
      <c r="D4" s="2">
        <f>2*H1</f>
        <v>4.1666666666666664E-2</v>
      </c>
      <c r="E4" s="1" t="s">
        <v>12</v>
      </c>
      <c r="F4" s="2" cm="1">
        <f t="array" ref="F4">H$1*(ROW()-2-SUMPRODUCT(MAX((C$2:C4=C5)*(ROW(C$2:C4)-1))))</f>
        <v>2.0833333333333332E-2</v>
      </c>
      <c r="J4" s="1" t="s">
        <v>21</v>
      </c>
    </row>
    <row r="5" spans="1:10">
      <c r="A5" s="2">
        <f>B4</f>
        <v>0.68750000000000011</v>
      </c>
      <c r="B5" s="2">
        <f t="shared" si="0"/>
        <v>0.70833333333333348</v>
      </c>
      <c r="C5" s="1" t="s">
        <v>6</v>
      </c>
      <c r="D5" s="2">
        <f>3*H1</f>
        <v>6.25E-2</v>
      </c>
      <c r="E5" s="1" t="s">
        <v>13</v>
      </c>
      <c r="F5" s="2" cm="1">
        <f t="array" ref="F5">H$1*(ROW()-2-SUMPRODUCT(MAX((C$2:C5=C6)*(ROW(C$2:C5)-1))))</f>
        <v>6.25E-2</v>
      </c>
      <c r="J5" s="1" t="s">
        <v>8</v>
      </c>
    </row>
    <row r="6" spans="1:10">
      <c r="A6" s="2">
        <f t="shared" ref="A6:A49" si="1">B5</f>
        <v>0.70833333333333348</v>
      </c>
      <c r="B6" s="2">
        <f t="shared" si="0"/>
        <v>0.72916666666666685</v>
      </c>
      <c r="C6" s="1" t="s">
        <v>9</v>
      </c>
      <c r="D6" s="2">
        <f>4*H1</f>
        <v>8.3333333333333329E-2</v>
      </c>
      <c r="E6" s="1" t="s">
        <v>14</v>
      </c>
      <c r="F6" s="2" cm="1">
        <f t="array" ref="F6">H$1*(ROW()-2-SUMPRODUCT(MAX((C$2:C6=C7)*(ROW(C$2:C6)-1))))</f>
        <v>0</v>
      </c>
      <c r="J6" s="1" t="s">
        <v>9</v>
      </c>
    </row>
    <row r="7" spans="1:10">
      <c r="A7" s="2">
        <f t="shared" si="1"/>
        <v>0.72916666666666685</v>
      </c>
      <c r="B7" s="2">
        <f t="shared" si="0"/>
        <v>0.75000000000000022</v>
      </c>
      <c r="C7" s="1" t="s">
        <v>6</v>
      </c>
      <c r="D7" s="2">
        <f>4*H1</f>
        <v>8.3333333333333329E-2</v>
      </c>
      <c r="E7" s="1" t="s">
        <v>15</v>
      </c>
      <c r="F7" s="2" cm="1">
        <f t="array" ref="F7">H$1*(ROW()-2-SUMPRODUCT(MAX((C$2:C7=C8)*(ROW(C$2:C7)-1))))</f>
        <v>6.25E-2</v>
      </c>
    </row>
    <row r="8" spans="1:10">
      <c r="A8" s="2">
        <f t="shared" si="1"/>
        <v>0.75000000000000022</v>
      </c>
      <c r="B8" s="2">
        <f t="shared" si="0"/>
        <v>0.77083333333333359</v>
      </c>
      <c r="C8" s="1" t="s">
        <v>7</v>
      </c>
      <c r="D8" s="2">
        <f>4*H1</f>
        <v>8.3333333333333329E-2</v>
      </c>
      <c r="E8" s="1" t="s">
        <v>16</v>
      </c>
      <c r="F8" s="2" cm="1">
        <f t="array" ref="F8">H$1*(ROW()-2-SUMPRODUCT(MAX((C$2:C8=C9)*(ROW(C$2:C8)-1))))</f>
        <v>0</v>
      </c>
    </row>
    <row r="9" spans="1:10">
      <c r="A9" s="2">
        <f t="shared" si="1"/>
        <v>0.77083333333333359</v>
      </c>
      <c r="B9" s="2">
        <f t="shared" si="0"/>
        <v>0.79166666666666696</v>
      </c>
      <c r="C9" s="1" t="s">
        <v>6</v>
      </c>
      <c r="D9" s="2">
        <f>1*H1</f>
        <v>2.0833333333333332E-2</v>
      </c>
      <c r="E9" s="1" t="s">
        <v>18</v>
      </c>
      <c r="F9" s="2" cm="1">
        <f t="array" ref="F9">H$1*(ROW()-2-SUMPRODUCT(MAX((C$2:C9=C10)*(ROW(C$2:C9)-1))))</f>
        <v>0</v>
      </c>
    </row>
    <row r="10" spans="1:10">
      <c r="A10" s="2">
        <f t="shared" si="1"/>
        <v>0.79166666666666696</v>
      </c>
      <c r="B10" s="2">
        <f t="shared" si="0"/>
        <v>0.81250000000000033</v>
      </c>
      <c r="C10" s="1" t="s">
        <v>7</v>
      </c>
      <c r="D10" s="2">
        <f>1*H1</f>
        <v>2.0833333333333332E-2</v>
      </c>
      <c r="E10" s="1" t="s">
        <v>17</v>
      </c>
      <c r="F10" s="2" cm="1">
        <f t="array" ref="F10">H$1*(ROW()-2-SUMPRODUCT(MAX((C$2:C10=C11)*(ROW(C$2:C10)-1))))</f>
        <v>6.25E-2</v>
      </c>
    </row>
    <row r="11" spans="1:10">
      <c r="A11" s="2">
        <f t="shared" si="1"/>
        <v>0.81250000000000033</v>
      </c>
      <c r="B11" s="2">
        <f t="shared" si="0"/>
        <v>0.8333333333333337</v>
      </c>
      <c r="C11" s="1" t="s">
        <v>9</v>
      </c>
      <c r="D11" s="2">
        <f>4*H1</f>
        <v>8.3333333333333329E-2</v>
      </c>
      <c r="E11" s="1" t="s">
        <v>19</v>
      </c>
      <c r="F11" s="2" cm="1">
        <f t="array" ref="F11">H$1*(ROW()-2-SUMPRODUCT(MAX((C$2:C11=C12)*(ROW(C$2:C11)-1))))</f>
        <v>0.1875</v>
      </c>
    </row>
    <row r="12" spans="1:10">
      <c r="A12" s="2">
        <f t="shared" si="1"/>
        <v>0.8333333333333337</v>
      </c>
      <c r="B12" s="2">
        <f t="shared" si="0"/>
        <v>0.85416666666666707</v>
      </c>
    </row>
    <row r="13" spans="1:10">
      <c r="A13" s="2">
        <f t="shared" si="1"/>
        <v>0.85416666666666707</v>
      </c>
      <c r="B13" s="2">
        <f t="shared" si="0"/>
        <v>0.87500000000000044</v>
      </c>
    </row>
    <row r="14" spans="1:10">
      <c r="A14" s="2">
        <f t="shared" si="1"/>
        <v>0.87500000000000044</v>
      </c>
      <c r="B14" s="2">
        <f t="shared" si="0"/>
        <v>0.89583333333333381</v>
      </c>
    </row>
    <row r="15" spans="1:10">
      <c r="A15" s="2">
        <f t="shared" si="1"/>
        <v>0.89583333333333381</v>
      </c>
      <c r="B15" s="2">
        <f t="shared" si="0"/>
        <v>0.91666666666666718</v>
      </c>
    </row>
    <row r="16" spans="1:10">
      <c r="A16" s="2">
        <f t="shared" si="1"/>
        <v>0.91666666666666718</v>
      </c>
      <c r="B16" s="2">
        <f t="shared" si="0"/>
        <v>0.93750000000000056</v>
      </c>
    </row>
    <row r="17" spans="1:2">
      <c r="A17" s="2">
        <f t="shared" si="1"/>
        <v>0.93750000000000056</v>
      </c>
      <c r="B17" s="2">
        <f t="shared" si="0"/>
        <v>0.95833333333333393</v>
      </c>
    </row>
    <row r="18" spans="1:2">
      <c r="A18" s="2">
        <f t="shared" si="1"/>
        <v>0.95833333333333393</v>
      </c>
      <c r="B18" s="2">
        <f t="shared" si="0"/>
        <v>0.9791666666666673</v>
      </c>
    </row>
    <row r="19" spans="1:2">
      <c r="A19" s="2">
        <f t="shared" si="1"/>
        <v>0.9791666666666673</v>
      </c>
      <c r="B19" s="2">
        <f t="shared" si="0"/>
        <v>1.0000000000000007</v>
      </c>
    </row>
    <row r="20" spans="1:2">
      <c r="A20" s="2">
        <f t="shared" si="1"/>
        <v>1.0000000000000007</v>
      </c>
      <c r="B20" s="2">
        <f t="shared" si="0"/>
        <v>1.0208333333333339</v>
      </c>
    </row>
    <row r="21" spans="1:2">
      <c r="A21" s="2">
        <f t="shared" si="1"/>
        <v>1.0208333333333339</v>
      </c>
      <c r="B21" s="2">
        <f t="shared" si="0"/>
        <v>1.0416666666666672</v>
      </c>
    </row>
    <row r="22" spans="1:2">
      <c r="A22" s="2">
        <f t="shared" si="1"/>
        <v>1.0416666666666672</v>
      </c>
      <c r="B22" s="2">
        <f t="shared" si="0"/>
        <v>1.0625000000000004</v>
      </c>
    </row>
    <row r="23" spans="1:2">
      <c r="A23" s="2">
        <f t="shared" si="1"/>
        <v>1.0625000000000004</v>
      </c>
      <c r="B23" s="2">
        <f t="shared" si="0"/>
        <v>1.0833333333333337</v>
      </c>
    </row>
    <row r="24" spans="1:2">
      <c r="A24" s="2">
        <f t="shared" si="1"/>
        <v>1.0833333333333337</v>
      </c>
      <c r="B24" s="2">
        <f t="shared" si="0"/>
        <v>1.104166666666667</v>
      </c>
    </row>
    <row r="25" spans="1:2">
      <c r="A25" s="2">
        <f t="shared" si="1"/>
        <v>1.104166666666667</v>
      </c>
      <c r="B25" s="2">
        <f t="shared" si="0"/>
        <v>1.1250000000000002</v>
      </c>
    </row>
    <row r="26" spans="1:2">
      <c r="A26" s="2">
        <f t="shared" si="1"/>
        <v>1.1250000000000002</v>
      </c>
      <c r="B26" s="2">
        <f t="shared" si="0"/>
        <v>1.1458333333333335</v>
      </c>
    </row>
    <row r="27" spans="1:2">
      <c r="A27" s="2">
        <f t="shared" si="1"/>
        <v>1.1458333333333335</v>
      </c>
      <c r="B27" s="2">
        <f t="shared" si="0"/>
        <v>1.1666666666666667</v>
      </c>
    </row>
    <row r="28" spans="1:2">
      <c r="A28" s="2">
        <f t="shared" si="1"/>
        <v>1.1666666666666667</v>
      </c>
      <c r="B28" s="2">
        <f t="shared" si="0"/>
        <v>1.1875</v>
      </c>
    </row>
    <row r="29" spans="1:2">
      <c r="A29" s="2">
        <f t="shared" si="1"/>
        <v>1.1875</v>
      </c>
      <c r="B29" s="2">
        <f t="shared" si="0"/>
        <v>1.2083333333333333</v>
      </c>
    </row>
    <row r="30" spans="1:2">
      <c r="A30" s="2">
        <f t="shared" si="1"/>
        <v>1.2083333333333333</v>
      </c>
      <c r="B30" s="2">
        <f t="shared" si="0"/>
        <v>1.2291666666666665</v>
      </c>
    </row>
    <row r="31" spans="1:2">
      <c r="A31" s="2">
        <f t="shared" si="1"/>
        <v>1.2291666666666665</v>
      </c>
      <c r="B31" s="2">
        <f t="shared" si="0"/>
        <v>1.2499999999999998</v>
      </c>
    </row>
    <row r="32" spans="1:2">
      <c r="A32" s="2">
        <f t="shared" si="1"/>
        <v>1.2499999999999998</v>
      </c>
      <c r="B32" s="2">
        <f t="shared" si="0"/>
        <v>1.270833333333333</v>
      </c>
    </row>
    <row r="33" spans="1:2">
      <c r="A33" s="2">
        <f t="shared" si="1"/>
        <v>1.270833333333333</v>
      </c>
      <c r="B33" s="2">
        <f t="shared" si="0"/>
        <v>1.2916666666666663</v>
      </c>
    </row>
    <row r="34" spans="1:2">
      <c r="A34" s="2">
        <f t="shared" si="1"/>
        <v>1.2916666666666663</v>
      </c>
      <c r="B34" s="2">
        <f t="shared" si="0"/>
        <v>1.3124999999999996</v>
      </c>
    </row>
    <row r="35" spans="1:2">
      <c r="A35" s="2">
        <f t="shared" si="1"/>
        <v>1.3124999999999996</v>
      </c>
      <c r="B35" s="2">
        <f t="shared" si="0"/>
        <v>1.3333333333333328</v>
      </c>
    </row>
    <row r="36" spans="1:2">
      <c r="A36" s="2">
        <f t="shared" si="1"/>
        <v>1.3333333333333328</v>
      </c>
      <c r="B36" s="2">
        <f t="shared" si="0"/>
        <v>1.3541666666666661</v>
      </c>
    </row>
    <row r="37" spans="1:2">
      <c r="A37" s="2">
        <f t="shared" si="1"/>
        <v>1.3541666666666661</v>
      </c>
      <c r="B37" s="2">
        <f t="shared" si="0"/>
        <v>1.3749999999999993</v>
      </c>
    </row>
    <row r="38" spans="1:2">
      <c r="A38" s="2">
        <f t="shared" si="1"/>
        <v>1.3749999999999993</v>
      </c>
      <c r="B38" s="2">
        <f t="shared" si="0"/>
        <v>1.3958333333333326</v>
      </c>
    </row>
    <row r="39" spans="1:2">
      <c r="A39" s="2">
        <f t="shared" si="1"/>
        <v>1.3958333333333326</v>
      </c>
      <c r="B39" s="2">
        <f t="shared" si="0"/>
        <v>1.4166666666666659</v>
      </c>
    </row>
    <row r="40" spans="1:2">
      <c r="A40" s="2">
        <f t="shared" si="1"/>
        <v>1.4166666666666659</v>
      </c>
      <c r="B40" s="2">
        <f t="shared" si="0"/>
        <v>1.4374999999999991</v>
      </c>
    </row>
    <row r="41" spans="1:2">
      <c r="A41" s="2">
        <f t="shared" si="1"/>
        <v>1.4374999999999991</v>
      </c>
      <c r="B41" s="2">
        <f t="shared" si="0"/>
        <v>1.4583333333333324</v>
      </c>
    </row>
    <row r="42" spans="1:2">
      <c r="A42" s="2">
        <f t="shared" si="1"/>
        <v>1.4583333333333324</v>
      </c>
      <c r="B42" s="2">
        <f t="shared" si="0"/>
        <v>1.4791666666666656</v>
      </c>
    </row>
    <row r="43" spans="1:2">
      <c r="A43" s="2">
        <f t="shared" si="1"/>
        <v>1.4791666666666656</v>
      </c>
      <c r="B43" s="2">
        <f t="shared" si="0"/>
        <v>1.4999999999999989</v>
      </c>
    </row>
    <row r="44" spans="1:2">
      <c r="A44" s="2">
        <f t="shared" si="1"/>
        <v>1.4999999999999989</v>
      </c>
      <c r="B44" s="2">
        <f t="shared" si="0"/>
        <v>1.5208333333333321</v>
      </c>
    </row>
    <row r="45" spans="1:2">
      <c r="A45" s="2">
        <f t="shared" si="1"/>
        <v>1.5208333333333321</v>
      </c>
      <c r="B45" s="2">
        <f t="shared" si="0"/>
        <v>1.5416666666666654</v>
      </c>
    </row>
    <row r="46" spans="1:2">
      <c r="A46" s="2">
        <f t="shared" si="1"/>
        <v>1.5416666666666654</v>
      </c>
      <c r="B46" s="2">
        <f t="shared" si="0"/>
        <v>1.5624999999999987</v>
      </c>
    </row>
    <row r="47" spans="1:2">
      <c r="A47" s="2">
        <f t="shared" si="1"/>
        <v>1.5624999999999987</v>
      </c>
      <c r="B47" s="2">
        <f t="shared" si="0"/>
        <v>1.5833333333333319</v>
      </c>
    </row>
    <row r="48" spans="1:2">
      <c r="A48" s="2">
        <f t="shared" si="1"/>
        <v>1.5833333333333319</v>
      </c>
      <c r="B48" s="2">
        <f t="shared" si="0"/>
        <v>1.6041666666666652</v>
      </c>
    </row>
    <row r="49" spans="1:2">
      <c r="A49" s="2">
        <f t="shared" si="1"/>
        <v>1.6041666666666652</v>
      </c>
      <c r="B49" s="2">
        <f t="shared" si="0"/>
        <v>1.6249999999999984</v>
      </c>
    </row>
  </sheetData>
  <dataValidations count="1">
    <dataValidation type="list" allowBlank="1" showInputMessage="1" showErrorMessage="1" sqref="C2:C49" xr:uid="{1EEEE9C9-1B9E-4700-BE3C-60C9F419F7E2}">
      <formula1>$J$2:$J$6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F5DA2-C50A-476C-ACD8-DD0D2C78C231}">
  <sheetPr codeName="Feuil1"/>
  <dimension ref="A1:J49"/>
  <sheetViews>
    <sheetView workbookViewId="0">
      <selection activeCell="E22" sqref="E22"/>
    </sheetView>
  </sheetViews>
  <sheetFormatPr baseColWidth="10" defaultRowHeight="15"/>
  <cols>
    <col min="1" max="2" width="11.42578125" style="1"/>
    <col min="3" max="3" width="15.5703125" style="1" customWidth="1"/>
    <col min="4" max="4" width="19.28515625" style="1" customWidth="1"/>
    <col min="5" max="5" width="69.7109375" style="1" customWidth="1"/>
    <col min="6" max="6" width="69.7109375" style="2" customWidth="1"/>
    <col min="7" max="16384" width="11.42578125" style="1"/>
  </cols>
  <sheetData>
    <row r="1" spans="1:10">
      <c r="A1" s="1" t="s">
        <v>1</v>
      </c>
      <c r="B1" s="1" t="s">
        <v>2</v>
      </c>
      <c r="C1" s="1" t="s">
        <v>3</v>
      </c>
      <c r="D1" s="1" t="s">
        <v>4</v>
      </c>
      <c r="E1" s="1" t="s">
        <v>10</v>
      </c>
      <c r="F1" s="1" t="s">
        <v>20</v>
      </c>
      <c r="G1" s="1" t="s">
        <v>0</v>
      </c>
      <c r="H1" s="2">
        <v>2.0833333333333332E-2</v>
      </c>
      <c r="J1" s="1" t="s">
        <v>5</v>
      </c>
    </row>
    <row r="2" spans="1:10">
      <c r="A2" s="2">
        <v>0.625</v>
      </c>
      <c r="B2" s="2">
        <f t="shared" ref="B2:B11" si="0">A2+H$1</f>
        <v>0.64583333333333337</v>
      </c>
      <c r="C2" s="1" t="s">
        <v>6</v>
      </c>
      <c r="D2" s="1">
        <v>0</v>
      </c>
      <c r="E2" s="1" t="s">
        <v>11</v>
      </c>
      <c r="F2" s="2" cm="1">
        <f t="array" ref="F2:F11">_xlfn.LET(
    _xlpm.p,_xlfn._TRO_TRAILING( C2:C50),
    _xlfn.MAP(
        _xlfn.SEQUENCE(ROWS(_xlpm.p)),
        _xlfn.LAMBDA(_xlpm.t,
            _xlfn.LET(
                _xlpm.r, IF(_xlfn.TAKE(_xlpm.p, _xlpm.t) = INDEX(_xlpm.p, _xlpm.t), ROW(_xlfn.TAKE(_xlpm.p, _xlpm.t)), 0),
                _xlpm.f, _xlfn._xlws.FILTER(_xlpm.r, _xlpm.r &lt;&gt; 0),
                IF(ROWS(_xlpm.f) &gt; 1, SUM(_xlfn.TAKE(_xlpm.f, -2) * {-1;1}) - 1, ROWS(_xlpm.r) - 1)
            )
        )
    ) * (3 / 144)
)</f>
        <v>0</v>
      </c>
      <c r="J2" s="1" t="s">
        <v>6</v>
      </c>
    </row>
    <row r="3" spans="1:10">
      <c r="A3" s="2">
        <f>B2</f>
        <v>0.64583333333333337</v>
      </c>
      <c r="B3" s="2">
        <f t="shared" si="0"/>
        <v>0.66666666666666674</v>
      </c>
      <c r="C3" s="1" t="s">
        <v>7</v>
      </c>
      <c r="D3" s="2">
        <f>1*H1</f>
        <v>2.0833333333333332E-2</v>
      </c>
      <c r="E3" s="1" t="s">
        <v>22</v>
      </c>
      <c r="F3" s="2">
        <v>2.0833333333333332E-2</v>
      </c>
      <c r="J3" s="1" t="s">
        <v>7</v>
      </c>
    </row>
    <row r="4" spans="1:10">
      <c r="A4" s="2">
        <f>B3</f>
        <v>0.66666666666666674</v>
      </c>
      <c r="B4" s="2">
        <f t="shared" si="0"/>
        <v>0.68750000000000011</v>
      </c>
      <c r="C4" s="1" t="s">
        <v>21</v>
      </c>
      <c r="D4" s="2">
        <f>2*H1</f>
        <v>4.1666666666666664E-2</v>
      </c>
      <c r="E4" s="1" t="s">
        <v>12</v>
      </c>
      <c r="F4" s="2">
        <v>4.1666666666666664E-2</v>
      </c>
      <c r="J4" s="1" t="s">
        <v>21</v>
      </c>
    </row>
    <row r="5" spans="1:10">
      <c r="A5" s="2">
        <f>B4</f>
        <v>0.68750000000000011</v>
      </c>
      <c r="B5" s="2">
        <f t="shared" si="0"/>
        <v>0.70833333333333348</v>
      </c>
      <c r="C5" s="1" t="s">
        <v>6</v>
      </c>
      <c r="D5" s="2">
        <f>3*H1</f>
        <v>6.25E-2</v>
      </c>
      <c r="E5" s="1" t="s">
        <v>13</v>
      </c>
      <c r="F5" s="2">
        <v>4.1666666666666664E-2</v>
      </c>
      <c r="J5" s="1" t="s">
        <v>8</v>
      </c>
    </row>
    <row r="6" spans="1:10">
      <c r="A6" s="2">
        <f t="shared" ref="A6:A11" si="1">B5</f>
        <v>0.70833333333333348</v>
      </c>
      <c r="B6" s="2">
        <f t="shared" si="0"/>
        <v>0.72916666666666685</v>
      </c>
      <c r="C6" s="1" t="s">
        <v>9</v>
      </c>
      <c r="D6" s="2">
        <f>4*H1</f>
        <v>8.3333333333333329E-2</v>
      </c>
      <c r="E6" s="1" t="s">
        <v>14</v>
      </c>
      <c r="F6" s="2">
        <v>8.3333333333333329E-2</v>
      </c>
      <c r="J6" s="1" t="s">
        <v>9</v>
      </c>
    </row>
    <row r="7" spans="1:10">
      <c r="A7" s="2">
        <f t="shared" si="1"/>
        <v>0.72916666666666685</v>
      </c>
      <c r="B7" s="2">
        <f t="shared" si="0"/>
        <v>0.75000000000000022</v>
      </c>
      <c r="C7" s="1" t="s">
        <v>6</v>
      </c>
      <c r="D7" s="2">
        <f>4*H1</f>
        <v>8.3333333333333329E-2</v>
      </c>
      <c r="E7" s="1" t="s">
        <v>15</v>
      </c>
      <c r="F7" s="2">
        <v>2.0833333333333332E-2</v>
      </c>
    </row>
    <row r="8" spans="1:10">
      <c r="A8" s="2">
        <f t="shared" si="1"/>
        <v>0.75000000000000022</v>
      </c>
      <c r="B8" s="2">
        <f t="shared" si="0"/>
        <v>0.77083333333333359</v>
      </c>
      <c r="C8" s="1" t="s">
        <v>7</v>
      </c>
      <c r="D8" s="2">
        <f>4*H1</f>
        <v>8.3333333333333329E-2</v>
      </c>
      <c r="E8" s="1" t="s">
        <v>16</v>
      </c>
      <c r="F8" s="2">
        <v>8.3333333333333329E-2</v>
      </c>
    </row>
    <row r="9" spans="1:10">
      <c r="A9" s="2">
        <f t="shared" si="1"/>
        <v>0.77083333333333359</v>
      </c>
      <c r="B9" s="2">
        <f t="shared" si="0"/>
        <v>0.79166666666666696</v>
      </c>
      <c r="C9" s="1" t="s">
        <v>6</v>
      </c>
      <c r="D9" s="2">
        <f>1*H1</f>
        <v>2.0833333333333332E-2</v>
      </c>
      <c r="E9" s="1" t="s">
        <v>18</v>
      </c>
      <c r="F9" s="2">
        <v>2.0833333333333332E-2</v>
      </c>
    </row>
    <row r="10" spans="1:10">
      <c r="A10" s="2">
        <f t="shared" si="1"/>
        <v>0.79166666666666696</v>
      </c>
      <c r="B10" s="2">
        <f t="shared" si="0"/>
        <v>0.81250000000000033</v>
      </c>
      <c r="C10" s="1" t="s">
        <v>7</v>
      </c>
      <c r="D10" s="2">
        <f>1*H1</f>
        <v>2.0833333333333332E-2</v>
      </c>
      <c r="E10" s="1" t="s">
        <v>17</v>
      </c>
      <c r="F10" s="2">
        <v>2.0833333333333332E-2</v>
      </c>
    </row>
    <row r="11" spans="1:10">
      <c r="A11" s="2">
        <f t="shared" si="1"/>
        <v>0.81250000000000033</v>
      </c>
      <c r="B11" s="2">
        <f t="shared" si="0"/>
        <v>0.8333333333333337</v>
      </c>
      <c r="C11" s="1" t="s">
        <v>9</v>
      </c>
      <c r="D11" s="2">
        <f>4*H1</f>
        <v>8.3333333333333329E-2</v>
      </c>
      <c r="E11" s="1" t="s">
        <v>19</v>
      </c>
      <c r="F11" s="2">
        <v>8.3333333333333329E-2</v>
      </c>
    </row>
    <row r="12" spans="1:10">
      <c r="A12" s="2">
        <f t="shared" ref="A12:A39" si="2">B11</f>
        <v>0.8333333333333337</v>
      </c>
      <c r="B12" s="2">
        <f t="shared" ref="B12:B39" si="3">A12+H$1</f>
        <v>0.85416666666666707</v>
      </c>
    </row>
    <row r="13" spans="1:10">
      <c r="A13" s="2">
        <f t="shared" si="2"/>
        <v>0.85416666666666707</v>
      </c>
      <c r="B13" s="2">
        <f t="shared" si="3"/>
        <v>0.87500000000000044</v>
      </c>
    </row>
    <row r="14" spans="1:10">
      <c r="A14" s="2">
        <f t="shared" si="2"/>
        <v>0.87500000000000044</v>
      </c>
      <c r="B14" s="2">
        <f t="shared" si="3"/>
        <v>0.89583333333333381</v>
      </c>
    </row>
    <row r="15" spans="1:10">
      <c r="A15" s="2">
        <f t="shared" si="2"/>
        <v>0.89583333333333381</v>
      </c>
      <c r="B15" s="2">
        <f t="shared" si="3"/>
        <v>0.91666666666666718</v>
      </c>
    </row>
    <row r="16" spans="1:10">
      <c r="A16" s="2">
        <f t="shared" si="2"/>
        <v>0.91666666666666718</v>
      </c>
      <c r="B16" s="2">
        <f t="shared" si="3"/>
        <v>0.93750000000000056</v>
      </c>
    </row>
    <row r="17" spans="1:2">
      <c r="A17" s="2">
        <f t="shared" si="2"/>
        <v>0.93750000000000056</v>
      </c>
      <c r="B17" s="2">
        <f t="shared" si="3"/>
        <v>0.95833333333333393</v>
      </c>
    </row>
    <row r="18" spans="1:2">
      <c r="A18" s="2">
        <f t="shared" si="2"/>
        <v>0.95833333333333393</v>
      </c>
      <c r="B18" s="2">
        <f t="shared" si="3"/>
        <v>0.9791666666666673</v>
      </c>
    </row>
    <row r="19" spans="1:2">
      <c r="A19" s="2">
        <f t="shared" si="2"/>
        <v>0.9791666666666673</v>
      </c>
      <c r="B19" s="2">
        <f t="shared" si="3"/>
        <v>1.0000000000000007</v>
      </c>
    </row>
    <row r="20" spans="1:2">
      <c r="A20" s="2">
        <f t="shared" si="2"/>
        <v>1.0000000000000007</v>
      </c>
      <c r="B20" s="2">
        <f t="shared" si="3"/>
        <v>1.0208333333333339</v>
      </c>
    </row>
    <row r="21" spans="1:2">
      <c r="A21" s="2">
        <f t="shared" si="2"/>
        <v>1.0208333333333339</v>
      </c>
      <c r="B21" s="2">
        <f t="shared" si="3"/>
        <v>1.0416666666666672</v>
      </c>
    </row>
    <row r="22" spans="1:2">
      <c r="A22" s="2">
        <f t="shared" si="2"/>
        <v>1.0416666666666672</v>
      </c>
      <c r="B22" s="2">
        <f t="shared" si="3"/>
        <v>1.0625000000000004</v>
      </c>
    </row>
    <row r="23" spans="1:2">
      <c r="A23" s="2">
        <f t="shared" si="2"/>
        <v>1.0625000000000004</v>
      </c>
      <c r="B23" s="2">
        <f t="shared" si="3"/>
        <v>1.0833333333333337</v>
      </c>
    </row>
    <row r="24" spans="1:2">
      <c r="A24" s="2">
        <f t="shared" si="2"/>
        <v>1.0833333333333337</v>
      </c>
      <c r="B24" s="2">
        <f t="shared" si="3"/>
        <v>1.104166666666667</v>
      </c>
    </row>
    <row r="25" spans="1:2">
      <c r="A25" s="2">
        <f t="shared" si="2"/>
        <v>1.104166666666667</v>
      </c>
      <c r="B25" s="2">
        <f t="shared" si="3"/>
        <v>1.1250000000000002</v>
      </c>
    </row>
    <row r="26" spans="1:2">
      <c r="A26" s="2">
        <f t="shared" si="2"/>
        <v>1.1250000000000002</v>
      </c>
      <c r="B26" s="2">
        <f t="shared" si="3"/>
        <v>1.1458333333333335</v>
      </c>
    </row>
    <row r="27" spans="1:2">
      <c r="A27" s="2">
        <f t="shared" si="2"/>
        <v>1.1458333333333335</v>
      </c>
      <c r="B27" s="2">
        <f t="shared" si="3"/>
        <v>1.1666666666666667</v>
      </c>
    </row>
    <row r="28" spans="1:2">
      <c r="A28" s="2">
        <f t="shared" si="2"/>
        <v>1.1666666666666667</v>
      </c>
      <c r="B28" s="2">
        <f t="shared" si="3"/>
        <v>1.1875</v>
      </c>
    </row>
    <row r="29" spans="1:2">
      <c r="A29" s="2">
        <f t="shared" si="2"/>
        <v>1.1875</v>
      </c>
      <c r="B29" s="2">
        <f t="shared" si="3"/>
        <v>1.2083333333333333</v>
      </c>
    </row>
    <row r="30" spans="1:2">
      <c r="A30" s="2">
        <f t="shared" si="2"/>
        <v>1.2083333333333333</v>
      </c>
      <c r="B30" s="2">
        <f t="shared" si="3"/>
        <v>1.2291666666666665</v>
      </c>
    </row>
    <row r="31" spans="1:2">
      <c r="A31" s="2">
        <f t="shared" si="2"/>
        <v>1.2291666666666665</v>
      </c>
      <c r="B31" s="2">
        <f t="shared" si="3"/>
        <v>1.2499999999999998</v>
      </c>
    </row>
    <row r="32" spans="1:2">
      <c r="A32" s="2">
        <f t="shared" si="2"/>
        <v>1.2499999999999998</v>
      </c>
      <c r="B32" s="2">
        <f t="shared" si="3"/>
        <v>1.270833333333333</v>
      </c>
    </row>
    <row r="33" spans="1:2">
      <c r="A33" s="2">
        <f t="shared" si="2"/>
        <v>1.270833333333333</v>
      </c>
      <c r="B33" s="2">
        <f t="shared" si="3"/>
        <v>1.2916666666666663</v>
      </c>
    </row>
    <row r="34" spans="1:2">
      <c r="A34" s="2">
        <f t="shared" si="2"/>
        <v>1.2916666666666663</v>
      </c>
      <c r="B34" s="2">
        <f t="shared" si="3"/>
        <v>1.3124999999999996</v>
      </c>
    </row>
    <row r="35" spans="1:2">
      <c r="A35" s="2">
        <f t="shared" si="2"/>
        <v>1.3124999999999996</v>
      </c>
      <c r="B35" s="2">
        <f t="shared" si="3"/>
        <v>1.3333333333333328</v>
      </c>
    </row>
    <row r="36" spans="1:2">
      <c r="A36" s="2">
        <f t="shared" si="2"/>
        <v>1.3333333333333328</v>
      </c>
      <c r="B36" s="2">
        <f t="shared" si="3"/>
        <v>1.3541666666666661</v>
      </c>
    </row>
    <row r="37" spans="1:2">
      <c r="A37" s="2">
        <f t="shared" si="2"/>
        <v>1.3541666666666661</v>
      </c>
      <c r="B37" s="2">
        <f t="shared" si="3"/>
        <v>1.3749999999999993</v>
      </c>
    </row>
    <row r="38" spans="1:2">
      <c r="A38" s="2">
        <f t="shared" si="2"/>
        <v>1.3749999999999993</v>
      </c>
      <c r="B38" s="2">
        <f t="shared" si="3"/>
        <v>1.3958333333333326</v>
      </c>
    </row>
    <row r="39" spans="1:2">
      <c r="A39" s="2">
        <f t="shared" si="2"/>
        <v>1.3958333333333326</v>
      </c>
      <c r="B39" s="2">
        <f t="shared" si="3"/>
        <v>1.4166666666666659</v>
      </c>
    </row>
    <row r="40" spans="1:2">
      <c r="A40" s="2">
        <f t="shared" ref="A40:A49" si="4">B39</f>
        <v>1.4166666666666659</v>
      </c>
      <c r="B40" s="2">
        <f t="shared" ref="B40:B49" si="5">A40+H$1</f>
        <v>1.4374999999999991</v>
      </c>
    </row>
    <row r="41" spans="1:2">
      <c r="A41" s="2">
        <f t="shared" si="4"/>
        <v>1.4374999999999991</v>
      </c>
      <c r="B41" s="2">
        <f t="shared" si="5"/>
        <v>1.4583333333333324</v>
      </c>
    </row>
    <row r="42" spans="1:2">
      <c r="A42" s="2">
        <f t="shared" si="4"/>
        <v>1.4583333333333324</v>
      </c>
      <c r="B42" s="2">
        <f t="shared" si="5"/>
        <v>1.4791666666666656</v>
      </c>
    </row>
    <row r="43" spans="1:2">
      <c r="A43" s="2">
        <f t="shared" si="4"/>
        <v>1.4791666666666656</v>
      </c>
      <c r="B43" s="2">
        <f t="shared" si="5"/>
        <v>1.4999999999999989</v>
      </c>
    </row>
    <row r="44" spans="1:2">
      <c r="A44" s="2">
        <f t="shared" si="4"/>
        <v>1.4999999999999989</v>
      </c>
      <c r="B44" s="2">
        <f t="shared" si="5"/>
        <v>1.5208333333333321</v>
      </c>
    </row>
    <row r="45" spans="1:2">
      <c r="A45" s="2">
        <f t="shared" si="4"/>
        <v>1.5208333333333321</v>
      </c>
      <c r="B45" s="2">
        <f t="shared" si="5"/>
        <v>1.5416666666666654</v>
      </c>
    </row>
    <row r="46" spans="1:2">
      <c r="A46" s="2">
        <f t="shared" si="4"/>
        <v>1.5416666666666654</v>
      </c>
      <c r="B46" s="2">
        <f t="shared" si="5"/>
        <v>1.5624999999999987</v>
      </c>
    </row>
    <row r="47" spans="1:2">
      <c r="A47" s="2">
        <f t="shared" si="4"/>
        <v>1.5624999999999987</v>
      </c>
      <c r="B47" s="2">
        <f t="shared" si="5"/>
        <v>1.5833333333333319</v>
      </c>
    </row>
    <row r="48" spans="1:2">
      <c r="A48" s="2">
        <f t="shared" si="4"/>
        <v>1.5833333333333319</v>
      </c>
      <c r="B48" s="2">
        <f t="shared" si="5"/>
        <v>1.6041666666666652</v>
      </c>
    </row>
    <row r="49" spans="1:2">
      <c r="A49" s="2">
        <f t="shared" si="4"/>
        <v>1.6041666666666652</v>
      </c>
      <c r="B49" s="2">
        <f t="shared" si="5"/>
        <v>1.6249999999999984</v>
      </c>
    </row>
  </sheetData>
  <dataValidations count="1">
    <dataValidation type="list" allowBlank="1" showInputMessage="1" showErrorMessage="1" sqref="C2:C49" xr:uid="{140633C5-F9FC-4A0C-B058-7DAC56F22E8C}">
      <formula1>$J$2:$J$6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93BAB-96FA-48F1-A42E-57ADD9D03768}">
  <sheetPr codeName="Feuil2"/>
  <dimension ref="A1:R50"/>
  <sheetViews>
    <sheetView workbookViewId="0">
      <selection activeCell="C4" sqref="C4"/>
    </sheetView>
  </sheetViews>
  <sheetFormatPr baseColWidth="10" defaultRowHeight="15"/>
  <cols>
    <col min="1" max="2" width="11.42578125" style="1"/>
    <col min="3" max="3" width="15.5703125" style="1" customWidth="1"/>
    <col min="4" max="4" width="19.28515625" style="1" customWidth="1"/>
    <col min="5" max="5" width="10.7109375" style="1" customWidth="1"/>
    <col min="6" max="6" width="15.5703125" style="2" bestFit="1" customWidth="1"/>
    <col min="7" max="9" width="10.7109375" style="1" customWidth="1"/>
    <col min="10" max="10" width="10.7109375" style="2" customWidth="1"/>
    <col min="11" max="14" width="10.7109375" style="1" customWidth="1"/>
    <col min="15" max="16384" width="11.42578125" style="1"/>
  </cols>
  <sheetData>
    <row r="1" spans="1:18">
      <c r="A1" s="1" t="s">
        <v>1</v>
      </c>
      <c r="B1" s="1" t="s">
        <v>2</v>
      </c>
      <c r="C1" s="1" t="s">
        <v>3</v>
      </c>
      <c r="D1" s="1" t="s">
        <v>4</v>
      </c>
      <c r="E1" s="17" t="str">
        <f>R2</f>
        <v>Gwendal</v>
      </c>
      <c r="F1" s="17"/>
      <c r="G1" s="17" t="str">
        <f>R3</f>
        <v>Jimmy</v>
      </c>
      <c r="H1" s="17"/>
      <c r="I1" s="17" t="str">
        <f>R4</f>
        <v>Denis</v>
      </c>
      <c r="J1" s="17"/>
      <c r="K1" s="17" t="str">
        <f>R5</f>
        <v>Fabien</v>
      </c>
      <c r="L1" s="17"/>
      <c r="M1" s="17" t="str">
        <f>R6</f>
        <v>Steven</v>
      </c>
      <c r="N1" s="17"/>
      <c r="O1" s="1" t="s">
        <v>0</v>
      </c>
      <c r="P1" s="2">
        <v>2.0833333333333332E-2</v>
      </c>
      <c r="R1" s="1" t="s">
        <v>5</v>
      </c>
    </row>
    <row r="2" spans="1:18">
      <c r="A2" s="2">
        <v>0.625</v>
      </c>
      <c r="B2" s="2">
        <f t="shared" ref="B2:B49" si="0">A2+P$1</f>
        <v>0.64583333333333337</v>
      </c>
      <c r="C2" s="1" t="s">
        <v>6</v>
      </c>
      <c r="D2" s="1">
        <v>0</v>
      </c>
      <c r="E2" s="17"/>
      <c r="F2" s="17"/>
      <c r="G2" s="17"/>
      <c r="H2" s="17"/>
      <c r="I2" s="17"/>
      <c r="J2" s="17"/>
      <c r="K2" s="17"/>
      <c r="L2" s="17"/>
      <c r="M2" s="17"/>
      <c r="N2" s="17"/>
      <c r="R2" s="1" t="s">
        <v>6</v>
      </c>
    </row>
    <row r="3" spans="1:18">
      <c r="A3" s="2">
        <f>B2</f>
        <v>0.64583333333333337</v>
      </c>
      <c r="B3" s="2">
        <f t="shared" si="0"/>
        <v>0.66666666666666674</v>
      </c>
      <c r="C3" s="1" t="s">
        <v>7</v>
      </c>
      <c r="D3" s="2">
        <f>1*P1</f>
        <v>2.0833333333333332E-2</v>
      </c>
      <c r="E3" s="1">
        <f>IF($C2&lt;&gt;$E$1,1,0)</f>
        <v>0</v>
      </c>
      <c r="F3" s="2" cm="1">
        <f t="array" ref="F3:F50">_xlfn.LET(
    _xlpm.listP, _xlfn.DROP(_xlfn._TRO_ALL(C:C), 1),
    _xlfn.BYROW(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0</v>
      </c>
      <c r="G3" s="1">
        <f>IF($C2&lt;&gt;$G$1,1,0)</f>
        <v>1</v>
      </c>
      <c r="H3" s="1" t="e" cm="1">
        <f t="array" aca="1" ref="H3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3" s="1">
        <f>IF($C2&lt;&gt;$I$1,1,0)</f>
        <v>1</v>
      </c>
      <c r="J3" s="2" cm="1">
        <f t="array" ref="J3:J50">_xlfn.LET(
    _xlpm.p,_xlfn._TRO_TRAILING( C2:C50),
    _xlfn.MAP(
        _xlfn.SEQUENCE(ROWS(_xlpm.p)),
        _xlfn.LAMBDA(_xlpm.t,
            _xlfn.LET(
                _xlpm.r, IF(_xlfn.TAKE(_xlpm.p, _xlpm.t) = INDEX(_xlpm.p, _xlpm.t), ROW(_xlfn.TAKE(_xlpm.p, _xlpm.t)), 0),
                _xlpm.f, _xlfn._xlws.FILTER(_xlpm.r, _xlpm.r &lt;&gt; 0),
                IF(ROWS(_xlpm.f) &gt; 1, SUM(_xlfn.TAKE(_xlpm.f, -2) * {-1;1}) - 1, ROWS(_xlpm.r) - 1)
            )
        )
    ) * (3 / 144)
)</f>
        <v>0</v>
      </c>
      <c r="K3" s="1">
        <f>IF($C2&lt;&gt;$K$1,1,0)</f>
        <v>1</v>
      </c>
      <c r="M3" s="1">
        <f>IF($C2&lt;&gt;$M$1,1,0)</f>
        <v>1</v>
      </c>
      <c r="R3" s="1" t="s">
        <v>7</v>
      </c>
    </row>
    <row r="4" spans="1:18">
      <c r="A4" s="2">
        <f>B3</f>
        <v>0.66666666666666674</v>
      </c>
      <c r="B4" s="2">
        <f t="shared" si="0"/>
        <v>0.68750000000000011</v>
      </c>
      <c r="C4" s="1" t="s">
        <v>21</v>
      </c>
      <c r="D4" s="2">
        <f>2*P1</f>
        <v>4.1666666666666664E-2</v>
      </c>
      <c r="E4" s="1">
        <f t="shared" ref="E4:E7" si="1">IF($C3&lt;&gt;$E$1,1,0)</f>
        <v>1</v>
      </c>
      <c r="F4" s="2">
        <v>0</v>
      </c>
      <c r="G4" s="1">
        <f t="shared" ref="G4:G11" si="2">IF($C3&lt;&gt;$G$1,1,0)</f>
        <v>0</v>
      </c>
      <c r="H4" s="1" t="e" cm="1">
        <f t="array" aca="1" ref="H4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4" s="1">
        <f t="shared" ref="I4:I11" si="3">IF($C3&lt;&gt;$I$1,1,0)</f>
        <v>1</v>
      </c>
      <c r="J4" s="2">
        <v>2.0833333333333332E-2</v>
      </c>
      <c r="K4" s="1">
        <f t="shared" ref="K4:K11" si="4">IF($C3&lt;&gt;$K$1,1,0)</f>
        <v>1</v>
      </c>
      <c r="M4" s="1">
        <f t="shared" ref="M4:M11" si="5">IF($C3&lt;&gt;$M$1,1,0)</f>
        <v>1</v>
      </c>
      <c r="R4" s="1" t="s">
        <v>21</v>
      </c>
    </row>
    <row r="5" spans="1:18">
      <c r="A5" s="2">
        <f>B4</f>
        <v>0.68750000000000011</v>
      </c>
      <c r="B5" s="2">
        <f t="shared" si="0"/>
        <v>0.70833333333333348</v>
      </c>
      <c r="C5" s="1" t="s">
        <v>7</v>
      </c>
      <c r="D5" s="2">
        <f>3*P1</f>
        <v>6.25E-2</v>
      </c>
      <c r="E5" s="1">
        <f t="shared" si="1"/>
        <v>1</v>
      </c>
      <c r="F5" s="2">
        <v>2.0833333333333332E-2</v>
      </c>
      <c r="G5" s="1">
        <f t="shared" si="2"/>
        <v>1</v>
      </c>
      <c r="H5" s="1" t="e" cm="1">
        <f t="array" aca="1" ref="H5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5" s="1">
        <f t="shared" si="3"/>
        <v>0</v>
      </c>
      <c r="J5" s="2">
        <v>4.1666666666666664E-2</v>
      </c>
      <c r="K5" s="1">
        <f t="shared" si="4"/>
        <v>1</v>
      </c>
      <c r="M5" s="1">
        <f t="shared" si="5"/>
        <v>1</v>
      </c>
      <c r="R5" s="1" t="s">
        <v>8</v>
      </c>
    </row>
    <row r="6" spans="1:18">
      <c r="A6" s="2">
        <f t="shared" ref="A6:A49" si="6">B5</f>
        <v>0.70833333333333348</v>
      </c>
      <c r="B6" s="2">
        <f t="shared" si="0"/>
        <v>0.72916666666666685</v>
      </c>
      <c r="C6" s="1" t="s">
        <v>9</v>
      </c>
      <c r="D6" s="2">
        <f>4*P1</f>
        <v>8.3333333333333329E-2</v>
      </c>
      <c r="E6" s="1">
        <f t="shared" si="1"/>
        <v>1</v>
      </c>
      <c r="F6" s="2">
        <v>2.0833333333333332E-2</v>
      </c>
      <c r="G6" s="1">
        <f t="shared" si="2"/>
        <v>0</v>
      </c>
      <c r="H6" s="1" t="e" cm="1">
        <f t="array" aca="1" ref="H6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6" s="1">
        <f t="shared" si="3"/>
        <v>1</v>
      </c>
      <c r="J6" s="2">
        <v>2.0833333333333332E-2</v>
      </c>
      <c r="K6" s="1">
        <f t="shared" si="4"/>
        <v>1</v>
      </c>
      <c r="M6" s="1">
        <f t="shared" si="5"/>
        <v>1</v>
      </c>
      <c r="R6" s="1" t="s">
        <v>9</v>
      </c>
    </row>
    <row r="7" spans="1:18" s="4" customFormat="1">
      <c r="A7" s="3">
        <f t="shared" si="6"/>
        <v>0.72916666666666685</v>
      </c>
      <c r="B7" s="3">
        <f t="shared" si="0"/>
        <v>0.75000000000000022</v>
      </c>
      <c r="C7" s="4" t="s">
        <v>6</v>
      </c>
      <c r="D7" s="3">
        <f>F7*P1</f>
        <v>1.3020833333333333E-3</v>
      </c>
      <c r="E7" s="4">
        <f t="shared" si="1"/>
        <v>1</v>
      </c>
      <c r="F7" s="3">
        <v>6.25E-2</v>
      </c>
      <c r="G7" s="4">
        <f t="shared" si="2"/>
        <v>1</v>
      </c>
      <c r="H7" s="1" t="e" cm="1">
        <f t="array" aca="1" ref="H7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7" s="4">
        <f t="shared" si="3"/>
        <v>1</v>
      </c>
      <c r="J7" s="3">
        <v>8.3333333333333329E-2</v>
      </c>
      <c r="K7" s="4">
        <f t="shared" si="4"/>
        <v>1</v>
      </c>
      <c r="M7" s="4">
        <f t="shared" si="5"/>
        <v>0</v>
      </c>
    </row>
    <row r="8" spans="1:18">
      <c r="A8" s="2">
        <f t="shared" si="6"/>
        <v>0.75000000000000022</v>
      </c>
      <c r="B8" s="2">
        <f t="shared" si="0"/>
        <v>0.77083333333333359</v>
      </c>
      <c r="C8" s="1" t="s">
        <v>7</v>
      </c>
      <c r="D8" s="2">
        <f>4*P1</f>
        <v>8.3333333333333329E-2</v>
      </c>
      <c r="E8" s="1">
        <f>IF($C7&lt;&gt;$E$1,1,0)</f>
        <v>0</v>
      </c>
      <c r="F8" s="2">
        <v>8.3333333333333329E-2</v>
      </c>
      <c r="G8" s="1">
        <f t="shared" si="2"/>
        <v>1</v>
      </c>
      <c r="H8" s="1" t="e" cm="1">
        <f t="array" aca="1" ref="H8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8" s="1">
        <f t="shared" si="3"/>
        <v>1</v>
      </c>
      <c r="J8" s="2">
        <v>8.3333333333333329E-2</v>
      </c>
      <c r="K8" s="1">
        <f t="shared" si="4"/>
        <v>1</v>
      </c>
      <c r="M8" s="1">
        <f t="shared" si="5"/>
        <v>1</v>
      </c>
    </row>
    <row r="9" spans="1:18">
      <c r="A9" s="2">
        <f t="shared" si="6"/>
        <v>0.77083333333333359</v>
      </c>
      <c r="B9" s="2">
        <f t="shared" si="0"/>
        <v>0.79166666666666696</v>
      </c>
      <c r="C9" s="1" t="s">
        <v>6</v>
      </c>
      <c r="D9" s="2">
        <f>1*P1</f>
        <v>2.0833333333333332E-2</v>
      </c>
      <c r="E9" s="1">
        <f>IF($C8&lt;&gt;$E$1,1,0)</f>
        <v>1</v>
      </c>
      <c r="F9" s="2">
        <v>4.1666666666666664E-2</v>
      </c>
      <c r="G9" s="1">
        <f t="shared" si="2"/>
        <v>0</v>
      </c>
      <c r="H9" s="1" t="e" cm="1">
        <f t="array" aca="1" ref="H9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9" s="1">
        <f t="shared" si="3"/>
        <v>1</v>
      </c>
      <c r="J9" s="2">
        <v>4.1666666666666664E-2</v>
      </c>
      <c r="K9" s="1">
        <f t="shared" si="4"/>
        <v>1</v>
      </c>
      <c r="M9" s="1">
        <f t="shared" si="5"/>
        <v>1</v>
      </c>
    </row>
    <row r="10" spans="1:18">
      <c r="A10" s="2">
        <f t="shared" si="6"/>
        <v>0.79166666666666696</v>
      </c>
      <c r="B10" s="2">
        <f t="shared" si="0"/>
        <v>0.81250000000000033</v>
      </c>
      <c r="C10" s="1" t="s">
        <v>7</v>
      </c>
      <c r="D10" s="2">
        <f>1*P1</f>
        <v>2.0833333333333332E-2</v>
      </c>
      <c r="E10" s="1">
        <f t="shared" ref="E10:E11" si="7">IF($C9&lt;&gt;$E$1,1,0)</f>
        <v>0</v>
      </c>
      <c r="F10" s="2">
        <v>2.0833333333333332E-2</v>
      </c>
      <c r="G10" s="1">
        <f t="shared" si="2"/>
        <v>1</v>
      </c>
      <c r="H10" s="1" t="e" cm="1">
        <f t="array" aca="1" ref="H10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10" s="1">
        <f t="shared" si="3"/>
        <v>1</v>
      </c>
      <c r="J10" s="2">
        <v>2.0833333333333332E-2</v>
      </c>
      <c r="K10" s="1">
        <f t="shared" si="4"/>
        <v>1</v>
      </c>
      <c r="M10" s="1">
        <f t="shared" si="5"/>
        <v>1</v>
      </c>
    </row>
    <row r="11" spans="1:18">
      <c r="A11" s="2">
        <f t="shared" si="6"/>
        <v>0.81250000000000033</v>
      </c>
      <c r="B11" s="2">
        <f t="shared" si="0"/>
        <v>0.8333333333333337</v>
      </c>
      <c r="C11" s="1" t="s">
        <v>9</v>
      </c>
      <c r="D11" s="2">
        <f>4*P1</f>
        <v>8.3333333333333329E-2</v>
      </c>
      <c r="E11" s="1">
        <f t="shared" si="7"/>
        <v>1</v>
      </c>
      <c r="F11" s="2">
        <v>2.0833333333333332E-2</v>
      </c>
      <c r="G11" s="1">
        <f t="shared" si="2"/>
        <v>0</v>
      </c>
      <c r="H11" s="1" t="e" cm="1">
        <f t="array" aca="1" ref="H11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I11" s="1">
        <f t="shared" si="3"/>
        <v>1</v>
      </c>
      <c r="J11" s="2">
        <v>2.0833333333333332E-2</v>
      </c>
      <c r="K11" s="1">
        <f t="shared" si="4"/>
        <v>1</v>
      </c>
      <c r="M11" s="1">
        <f t="shared" si="5"/>
        <v>1</v>
      </c>
    </row>
    <row r="12" spans="1:18">
      <c r="A12" s="2">
        <f t="shared" si="6"/>
        <v>0.8333333333333337</v>
      </c>
      <c r="B12" s="2">
        <f t="shared" si="0"/>
        <v>0.85416666666666707</v>
      </c>
      <c r="C12" s="1" t="s">
        <v>9</v>
      </c>
      <c r="F12" s="2">
        <v>8.3333333333333329E-2</v>
      </c>
      <c r="H12" s="1" t="e" cm="1">
        <f t="array" aca="1" ref="H12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2" s="2">
        <v>8.3333333333333329E-2</v>
      </c>
    </row>
    <row r="13" spans="1:18">
      <c r="A13" s="2">
        <f t="shared" si="6"/>
        <v>0.85416666666666707</v>
      </c>
      <c r="B13" s="2">
        <f t="shared" si="0"/>
        <v>0.87500000000000044</v>
      </c>
      <c r="C13" s="1" t="s">
        <v>9</v>
      </c>
      <c r="F13" s="2">
        <v>0</v>
      </c>
      <c r="H13" s="1" t="e" cm="1">
        <f t="array" aca="1" ref="H13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3" s="2">
        <v>0</v>
      </c>
    </row>
    <row r="14" spans="1:18">
      <c r="A14" s="2">
        <f t="shared" si="6"/>
        <v>0.87500000000000044</v>
      </c>
      <c r="B14" s="2">
        <f t="shared" si="0"/>
        <v>0.89583333333333381</v>
      </c>
      <c r="C14" s="1" t="s">
        <v>9</v>
      </c>
      <c r="F14" s="2">
        <v>0</v>
      </c>
      <c r="H14" s="1" t="e" cm="1">
        <f t="array" aca="1" ref="H14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4" s="2">
        <v>0</v>
      </c>
    </row>
    <row r="15" spans="1:18">
      <c r="A15" s="2">
        <f t="shared" si="6"/>
        <v>0.89583333333333381</v>
      </c>
      <c r="B15" s="2">
        <f t="shared" si="0"/>
        <v>0.91666666666666718</v>
      </c>
      <c r="C15" s="1" t="s">
        <v>9</v>
      </c>
      <c r="F15" s="2">
        <v>0</v>
      </c>
      <c r="H15" s="1" t="e" cm="1">
        <f t="array" aca="1" ref="H15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5" s="2">
        <v>0</v>
      </c>
    </row>
    <row r="16" spans="1:18">
      <c r="A16" s="2">
        <f t="shared" si="6"/>
        <v>0.91666666666666718</v>
      </c>
      <c r="B16" s="2">
        <f t="shared" si="0"/>
        <v>0.93750000000000056</v>
      </c>
      <c r="C16" s="1" t="s">
        <v>9</v>
      </c>
      <c r="F16" s="2">
        <v>0</v>
      </c>
      <c r="H16" s="1" t="e" cm="1">
        <f t="array" aca="1" ref="H16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6" s="2">
        <v>0</v>
      </c>
    </row>
    <row r="17" spans="1:10">
      <c r="A17" s="2">
        <f t="shared" si="6"/>
        <v>0.93750000000000056</v>
      </c>
      <c r="B17" s="2">
        <f t="shared" si="0"/>
        <v>0.95833333333333393</v>
      </c>
      <c r="C17" s="1" t="s">
        <v>9</v>
      </c>
      <c r="F17" s="2">
        <v>0</v>
      </c>
      <c r="H17" s="1" t="e" cm="1">
        <f t="array" aca="1" ref="H17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7" s="2">
        <v>0</v>
      </c>
    </row>
    <row r="18" spans="1:10">
      <c r="A18" s="2">
        <f t="shared" si="6"/>
        <v>0.95833333333333393</v>
      </c>
      <c r="B18" s="2">
        <f t="shared" si="0"/>
        <v>0.9791666666666673</v>
      </c>
      <c r="C18" s="1" t="s">
        <v>9</v>
      </c>
      <c r="F18" s="2">
        <v>0</v>
      </c>
      <c r="H18" s="1" t="e" cm="1">
        <f t="array" aca="1" ref="H18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8" s="2">
        <v>0</v>
      </c>
    </row>
    <row r="19" spans="1:10">
      <c r="A19" s="2">
        <f t="shared" si="6"/>
        <v>0.9791666666666673</v>
      </c>
      <c r="B19" s="2">
        <f t="shared" si="0"/>
        <v>1.0000000000000007</v>
      </c>
      <c r="C19" s="1" t="s">
        <v>9</v>
      </c>
      <c r="F19" s="2">
        <v>0</v>
      </c>
      <c r="H19" s="1" t="e" cm="1">
        <f t="array" aca="1" ref="H19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19" s="2">
        <v>0</v>
      </c>
    </row>
    <row r="20" spans="1:10">
      <c r="A20" s="2">
        <f t="shared" si="6"/>
        <v>1.0000000000000007</v>
      </c>
      <c r="B20" s="2">
        <f t="shared" si="0"/>
        <v>1.0208333333333339</v>
      </c>
      <c r="C20" s="1" t="s">
        <v>9</v>
      </c>
      <c r="F20" s="2">
        <v>0</v>
      </c>
      <c r="H20" s="1" t="e" cm="1">
        <f t="array" aca="1" ref="H20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0" s="2">
        <v>0</v>
      </c>
    </row>
    <row r="21" spans="1:10">
      <c r="A21" s="2">
        <f t="shared" si="6"/>
        <v>1.0208333333333339</v>
      </c>
      <c r="B21" s="2">
        <f t="shared" si="0"/>
        <v>1.0416666666666672</v>
      </c>
      <c r="C21" s="1" t="s">
        <v>9</v>
      </c>
      <c r="F21" s="2">
        <v>0</v>
      </c>
      <c r="H21" s="1" t="e" cm="1">
        <f t="array" aca="1" ref="H21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1" s="2">
        <v>0</v>
      </c>
    </row>
    <row r="22" spans="1:10">
      <c r="A22" s="2">
        <f t="shared" si="6"/>
        <v>1.0416666666666672</v>
      </c>
      <c r="B22" s="2">
        <f t="shared" si="0"/>
        <v>1.0625000000000004</v>
      </c>
      <c r="C22" s="1" t="s">
        <v>9</v>
      </c>
      <c r="F22" s="2">
        <v>0</v>
      </c>
      <c r="H22" s="1" t="e" cm="1">
        <f t="array" aca="1" ref="H22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2" s="2">
        <v>0</v>
      </c>
    </row>
    <row r="23" spans="1:10">
      <c r="A23" s="2">
        <f t="shared" si="6"/>
        <v>1.0625000000000004</v>
      </c>
      <c r="B23" s="2">
        <f t="shared" si="0"/>
        <v>1.0833333333333337</v>
      </c>
      <c r="C23" s="1" t="s">
        <v>9</v>
      </c>
      <c r="F23" s="2">
        <v>0</v>
      </c>
      <c r="H23" s="1" t="e" cm="1">
        <f t="array" aca="1" ref="H23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3" s="2">
        <v>0</v>
      </c>
    </row>
    <row r="24" spans="1:10">
      <c r="A24" s="2">
        <f t="shared" si="6"/>
        <v>1.0833333333333337</v>
      </c>
      <c r="B24" s="2">
        <f t="shared" si="0"/>
        <v>1.104166666666667</v>
      </c>
      <c r="C24" s="1" t="s">
        <v>9</v>
      </c>
      <c r="F24" s="2">
        <v>0</v>
      </c>
      <c r="H24" s="1" t="e" cm="1">
        <f t="array" aca="1" ref="H24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4" s="2">
        <v>0</v>
      </c>
    </row>
    <row r="25" spans="1:10">
      <c r="A25" s="2">
        <f t="shared" si="6"/>
        <v>1.104166666666667</v>
      </c>
      <c r="B25" s="2">
        <f t="shared" si="0"/>
        <v>1.1250000000000002</v>
      </c>
      <c r="C25" s="1" t="s">
        <v>9</v>
      </c>
      <c r="F25" s="2">
        <v>0</v>
      </c>
      <c r="H25" s="1" t="e" cm="1">
        <f t="array" aca="1" ref="H25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5" s="2">
        <v>0</v>
      </c>
    </row>
    <row r="26" spans="1:10">
      <c r="A26" s="2">
        <f t="shared" si="6"/>
        <v>1.1250000000000002</v>
      </c>
      <c r="B26" s="2">
        <f t="shared" si="0"/>
        <v>1.1458333333333335</v>
      </c>
      <c r="C26" s="1" t="s">
        <v>9</v>
      </c>
      <c r="F26" s="2">
        <v>0</v>
      </c>
      <c r="H26" s="1" t="e" cm="1">
        <f t="array" aca="1" ref="H26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6" s="2">
        <v>0</v>
      </c>
    </row>
    <row r="27" spans="1:10">
      <c r="A27" s="2">
        <f t="shared" si="6"/>
        <v>1.1458333333333335</v>
      </c>
      <c r="B27" s="2">
        <f t="shared" si="0"/>
        <v>1.1666666666666667</v>
      </c>
      <c r="C27" s="1" t="s">
        <v>9</v>
      </c>
      <c r="F27" s="2">
        <v>0</v>
      </c>
      <c r="H27" s="1" t="e" cm="1">
        <f t="array" aca="1" ref="H27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7" s="2">
        <v>0</v>
      </c>
    </row>
    <row r="28" spans="1:10">
      <c r="A28" s="2">
        <f t="shared" si="6"/>
        <v>1.1666666666666667</v>
      </c>
      <c r="B28" s="2">
        <f t="shared" si="0"/>
        <v>1.1875</v>
      </c>
      <c r="C28" s="1" t="s">
        <v>9</v>
      </c>
      <c r="F28" s="2">
        <v>0</v>
      </c>
      <c r="H28" s="1" t="e" cm="1">
        <f t="array" aca="1" ref="H28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8" s="2">
        <v>0</v>
      </c>
    </row>
    <row r="29" spans="1:10">
      <c r="A29" s="2">
        <f t="shared" si="6"/>
        <v>1.1875</v>
      </c>
      <c r="B29" s="2">
        <f t="shared" si="0"/>
        <v>1.2083333333333333</v>
      </c>
      <c r="C29" s="1" t="s">
        <v>9</v>
      </c>
      <c r="F29" s="2">
        <v>0</v>
      </c>
      <c r="H29" s="1" t="e" cm="1">
        <f t="array" aca="1" ref="H29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29" s="2">
        <v>0</v>
      </c>
    </row>
    <row r="30" spans="1:10">
      <c r="A30" s="2">
        <f t="shared" si="6"/>
        <v>1.2083333333333333</v>
      </c>
      <c r="B30" s="2">
        <f t="shared" si="0"/>
        <v>1.2291666666666665</v>
      </c>
      <c r="C30" s="1" t="s">
        <v>9</v>
      </c>
      <c r="F30" s="2">
        <v>0</v>
      </c>
      <c r="H30" s="1" t="e" cm="1">
        <f t="array" aca="1" ref="H30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0" s="2">
        <v>0</v>
      </c>
    </row>
    <row r="31" spans="1:10">
      <c r="A31" s="2">
        <f t="shared" si="6"/>
        <v>1.2291666666666665</v>
      </c>
      <c r="B31" s="2">
        <f t="shared" si="0"/>
        <v>1.2499999999999998</v>
      </c>
      <c r="C31" s="1" t="s">
        <v>9</v>
      </c>
      <c r="F31" s="2">
        <v>0</v>
      </c>
      <c r="H31" s="1" t="e" cm="1">
        <f t="array" aca="1" ref="H31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1" s="2">
        <v>0</v>
      </c>
    </row>
    <row r="32" spans="1:10">
      <c r="A32" s="2">
        <f t="shared" si="6"/>
        <v>1.2499999999999998</v>
      </c>
      <c r="B32" s="2">
        <f t="shared" si="0"/>
        <v>1.270833333333333</v>
      </c>
      <c r="C32" s="1" t="s">
        <v>9</v>
      </c>
      <c r="F32" s="2">
        <v>0</v>
      </c>
      <c r="H32" s="1" t="e" cm="1">
        <f t="array" aca="1" ref="H32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2" s="2">
        <v>0</v>
      </c>
    </row>
    <row r="33" spans="1:10">
      <c r="A33" s="2">
        <f t="shared" si="6"/>
        <v>1.270833333333333</v>
      </c>
      <c r="B33" s="2">
        <f t="shared" si="0"/>
        <v>1.2916666666666663</v>
      </c>
      <c r="C33" s="1" t="s">
        <v>9</v>
      </c>
      <c r="F33" s="2">
        <v>0</v>
      </c>
      <c r="H33" s="1" t="e" cm="1">
        <f t="array" aca="1" ref="H33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3" s="2">
        <v>0</v>
      </c>
    </row>
    <row r="34" spans="1:10">
      <c r="A34" s="2">
        <f t="shared" si="6"/>
        <v>1.2916666666666663</v>
      </c>
      <c r="B34" s="2">
        <f t="shared" si="0"/>
        <v>1.3124999999999996</v>
      </c>
      <c r="C34" s="1" t="s">
        <v>9</v>
      </c>
      <c r="F34" s="2">
        <v>0</v>
      </c>
      <c r="H34" s="1" t="e" cm="1">
        <f t="array" aca="1" ref="H34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4" s="2">
        <v>0</v>
      </c>
    </row>
    <row r="35" spans="1:10">
      <c r="A35" s="2">
        <f t="shared" si="6"/>
        <v>1.3124999999999996</v>
      </c>
      <c r="B35" s="2">
        <f t="shared" si="0"/>
        <v>1.3333333333333328</v>
      </c>
      <c r="C35" s="1" t="s">
        <v>9</v>
      </c>
      <c r="F35" s="2">
        <v>0</v>
      </c>
      <c r="H35" s="1" t="e" cm="1">
        <f t="array" aca="1" ref="H35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5" s="2">
        <v>0</v>
      </c>
    </row>
    <row r="36" spans="1:10">
      <c r="A36" s="2">
        <f t="shared" si="6"/>
        <v>1.3333333333333328</v>
      </c>
      <c r="B36" s="2">
        <f t="shared" si="0"/>
        <v>1.3541666666666661</v>
      </c>
      <c r="C36" s="1" t="s">
        <v>9</v>
      </c>
      <c r="F36" s="2">
        <v>0</v>
      </c>
      <c r="H36" s="1" t="e" cm="1">
        <f t="array" aca="1" ref="H36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6" s="2">
        <v>0</v>
      </c>
    </row>
    <row r="37" spans="1:10">
      <c r="A37" s="2">
        <f t="shared" si="6"/>
        <v>1.3541666666666661</v>
      </c>
      <c r="B37" s="2">
        <f t="shared" si="0"/>
        <v>1.3749999999999993</v>
      </c>
      <c r="C37" s="1" t="s">
        <v>9</v>
      </c>
      <c r="F37" s="2">
        <v>0</v>
      </c>
      <c r="H37" s="1" t="e" cm="1">
        <f t="array" aca="1" ref="H37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7" s="2">
        <v>0</v>
      </c>
    </row>
    <row r="38" spans="1:10">
      <c r="A38" s="2">
        <f t="shared" si="6"/>
        <v>1.3749999999999993</v>
      </c>
      <c r="B38" s="2">
        <f t="shared" si="0"/>
        <v>1.3958333333333326</v>
      </c>
      <c r="C38" s="1" t="s">
        <v>9</v>
      </c>
      <c r="F38" s="2">
        <v>0</v>
      </c>
      <c r="H38" s="1" t="e" cm="1">
        <f t="array" aca="1" ref="H38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8" s="2">
        <v>0</v>
      </c>
    </row>
    <row r="39" spans="1:10">
      <c r="A39" s="2">
        <f t="shared" si="6"/>
        <v>1.3958333333333326</v>
      </c>
      <c r="B39" s="2">
        <f t="shared" si="0"/>
        <v>1.4166666666666659</v>
      </c>
      <c r="C39" s="1" t="s">
        <v>9</v>
      </c>
      <c r="F39" s="2">
        <v>0</v>
      </c>
      <c r="H39" s="1" t="e" cm="1">
        <f t="array" aca="1" ref="H39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39" s="2">
        <v>0</v>
      </c>
    </row>
    <row r="40" spans="1:10">
      <c r="A40" s="2">
        <f t="shared" si="6"/>
        <v>1.4166666666666659</v>
      </c>
      <c r="B40" s="2">
        <f t="shared" si="0"/>
        <v>1.4374999999999991</v>
      </c>
      <c r="C40" s="1" t="s">
        <v>9</v>
      </c>
      <c r="F40" s="2">
        <v>0</v>
      </c>
      <c r="H40" s="1" t="e" cm="1">
        <f t="array" aca="1" ref="H40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0" s="2">
        <v>0</v>
      </c>
    </row>
    <row r="41" spans="1:10">
      <c r="A41" s="2">
        <f t="shared" si="6"/>
        <v>1.4374999999999991</v>
      </c>
      <c r="B41" s="2">
        <f t="shared" si="0"/>
        <v>1.4583333333333324</v>
      </c>
      <c r="C41" s="1" t="s">
        <v>9</v>
      </c>
      <c r="F41" s="2">
        <v>0</v>
      </c>
      <c r="H41" s="1" t="e" cm="1">
        <f t="array" aca="1" ref="H41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1" s="2">
        <v>0</v>
      </c>
    </row>
    <row r="42" spans="1:10">
      <c r="A42" s="2">
        <f t="shared" si="6"/>
        <v>1.4583333333333324</v>
      </c>
      <c r="B42" s="2">
        <f t="shared" si="0"/>
        <v>1.4791666666666656</v>
      </c>
      <c r="C42" s="1" t="s">
        <v>9</v>
      </c>
      <c r="F42" s="2">
        <v>0</v>
      </c>
      <c r="H42" s="1" t="e" cm="1">
        <f t="array" aca="1" ref="H42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2" s="2">
        <v>0</v>
      </c>
    </row>
    <row r="43" spans="1:10">
      <c r="A43" s="2">
        <f t="shared" si="6"/>
        <v>1.4791666666666656</v>
      </c>
      <c r="B43" s="2">
        <f t="shared" si="0"/>
        <v>1.4999999999999989</v>
      </c>
      <c r="C43" s="1" t="s">
        <v>9</v>
      </c>
      <c r="F43" s="2">
        <v>0</v>
      </c>
      <c r="H43" s="1" t="e" cm="1">
        <f t="array" aca="1" ref="H43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3" s="2">
        <v>0</v>
      </c>
    </row>
    <row r="44" spans="1:10">
      <c r="A44" s="2">
        <f t="shared" si="6"/>
        <v>1.4999999999999989</v>
      </c>
      <c r="B44" s="2">
        <f t="shared" si="0"/>
        <v>1.5208333333333321</v>
      </c>
      <c r="C44" s="1" t="s">
        <v>9</v>
      </c>
      <c r="F44" s="2">
        <v>0</v>
      </c>
      <c r="H44" s="1" t="e" cm="1">
        <f t="array" aca="1" ref="H44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4" s="2">
        <v>0</v>
      </c>
    </row>
    <row r="45" spans="1:10">
      <c r="A45" s="2">
        <f t="shared" si="6"/>
        <v>1.5208333333333321</v>
      </c>
      <c r="B45" s="2">
        <f t="shared" si="0"/>
        <v>1.5416666666666654</v>
      </c>
      <c r="C45" s="1" t="s">
        <v>9</v>
      </c>
      <c r="F45" s="2">
        <v>0</v>
      </c>
      <c r="H45" s="1" t="e" cm="1">
        <f t="array" aca="1" ref="H45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5" s="2">
        <v>0</v>
      </c>
    </row>
    <row r="46" spans="1:10">
      <c r="A46" s="2">
        <f t="shared" si="6"/>
        <v>1.5416666666666654</v>
      </c>
      <c r="B46" s="2">
        <f t="shared" si="0"/>
        <v>1.5624999999999987</v>
      </c>
      <c r="C46" s="1" t="s">
        <v>9</v>
      </c>
      <c r="F46" s="2">
        <v>0</v>
      </c>
      <c r="H46" s="1" t="e" cm="1">
        <f t="array" aca="1" ref="H46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6" s="2">
        <v>0</v>
      </c>
    </row>
    <row r="47" spans="1:10">
      <c r="A47" s="2">
        <f t="shared" si="6"/>
        <v>1.5624999999999987</v>
      </c>
      <c r="B47" s="2">
        <f t="shared" si="0"/>
        <v>1.5833333333333319</v>
      </c>
      <c r="C47" s="1" t="s">
        <v>9</v>
      </c>
      <c r="F47" s="2">
        <v>0</v>
      </c>
      <c r="H47" s="1" t="e" cm="1">
        <f t="array" aca="1" ref="H47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7" s="2">
        <v>0</v>
      </c>
    </row>
    <row r="48" spans="1:10">
      <c r="A48" s="2">
        <f t="shared" si="6"/>
        <v>1.5833333333333319</v>
      </c>
      <c r="B48" s="2">
        <f t="shared" si="0"/>
        <v>1.6041666666666652</v>
      </c>
      <c r="C48" s="1" t="s">
        <v>9</v>
      </c>
      <c r="F48" s="2">
        <v>0</v>
      </c>
      <c r="H48" s="1" t="e" cm="1">
        <f t="array" aca="1" ref="H48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8" s="2">
        <v>0</v>
      </c>
    </row>
    <row r="49" spans="1:10">
      <c r="A49" s="2">
        <f t="shared" si="6"/>
        <v>1.6041666666666652</v>
      </c>
      <c r="B49" s="2">
        <f t="shared" si="0"/>
        <v>1.6249999999999984</v>
      </c>
      <c r="C49" s="1" t="s">
        <v>9</v>
      </c>
      <c r="F49" s="2">
        <v>0</v>
      </c>
      <c r="H49" s="1" t="e" cm="1">
        <f t="array" aca="1" ref="H49" ca="1">_xlfn.LET(
    _xlpm.listP, _xlfn.DROP(_xlfn._TRO_ALL(C:C), 1),
    BYLIGNE(
        _xlfn.SEQUENCE(ROWS(_xlpm.listP)),
        _xlfn.LAMBDA(_xlpm.i,
            _xlfn.LET(
                _xlpm.prev, _xlfn.XMATCH(INDEX(_xlpm.listP, _xlpm.i), _xlfn.TAKE(_xlpm.listP, MAX(1, _xlpm.i - 1)), , -1),
                MAX(0, (_xlpm.i - IFERROR(_xlpm.prev, 1) - 1) * TIME(0, 30, 0))
            )
        )
    )
)</f>
        <v>#NAME?</v>
      </c>
      <c r="J49" s="2">
        <v>0</v>
      </c>
    </row>
    <row r="50" spans="1:10">
      <c r="F50" s="2">
        <v>0</v>
      </c>
      <c r="J50" s="2">
        <v>0</v>
      </c>
    </row>
  </sheetData>
  <mergeCells count="6">
    <mergeCell ref="E2:N2"/>
    <mergeCell ref="E1:F1"/>
    <mergeCell ref="G1:H1"/>
    <mergeCell ref="I1:J1"/>
    <mergeCell ref="K1:L1"/>
    <mergeCell ref="M1:N1"/>
  </mergeCells>
  <dataValidations count="1">
    <dataValidation type="list" allowBlank="1" showInputMessage="1" showErrorMessage="1" sqref="C2:C49" xr:uid="{3035F9E7-2C0F-499E-BF8B-E503F3598A0D}">
      <formula1>$R$2:$R$6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5CA01-E64F-4C76-A0C3-8B46FD226523}">
  <dimension ref="A1:R49"/>
  <sheetViews>
    <sheetView workbookViewId="0">
      <selection activeCell="E1" sqref="E1"/>
    </sheetView>
  </sheetViews>
  <sheetFormatPr baseColWidth="10" defaultRowHeight="15"/>
  <cols>
    <col min="1" max="2" width="11.42578125" style="1"/>
    <col min="3" max="3" width="15.5703125" style="1" customWidth="1"/>
    <col min="4" max="4" width="19.28515625" style="2" customWidth="1"/>
    <col min="5" max="9" width="10.7109375" style="1" customWidth="1"/>
    <col min="10" max="10" width="10.7109375" style="2" customWidth="1"/>
    <col min="11" max="14" width="10.7109375" style="1" customWidth="1"/>
    <col min="15" max="16384" width="11.42578125" style="1"/>
  </cols>
  <sheetData>
    <row r="1" spans="1:18">
      <c r="A1" s="1" t="s">
        <v>1</v>
      </c>
      <c r="B1" s="1" t="s">
        <v>2</v>
      </c>
      <c r="C1" s="1" t="s">
        <v>3</v>
      </c>
      <c r="D1" s="1" t="s">
        <v>4</v>
      </c>
      <c r="E1" s="8"/>
      <c r="F1" s="8"/>
      <c r="G1" s="8"/>
      <c r="H1" s="8"/>
      <c r="I1" s="8"/>
      <c r="J1" s="8"/>
      <c r="K1" s="8"/>
      <c r="L1" s="8"/>
      <c r="M1" s="8"/>
      <c r="N1" s="8"/>
      <c r="O1" s="1" t="s">
        <v>0</v>
      </c>
      <c r="P1" s="2">
        <v>2.0833333333333332E-2</v>
      </c>
      <c r="R1" s="1" t="s">
        <v>5</v>
      </c>
    </row>
    <row r="2" spans="1:18">
      <c r="A2" s="2">
        <v>0.60416666666666663</v>
      </c>
      <c r="B2" s="2">
        <f t="shared" ref="B2:B49" si="0">A2+P$1</f>
        <v>0.625</v>
      </c>
      <c r="C2" s="1" t="s">
        <v>6</v>
      </c>
      <c r="D2" s="2" cm="1">
        <f t="array" ref="D2:D49">_xlfn.LET(
    _xlpm.p,_xlfn._TRO_TRAILING( C2:C50),
    _xlfn.MAP(
        _xlfn.SEQUENCE(ROWS(_xlpm.p)),
        _xlfn.LAMBDA(_xlpm.t,
            _xlfn.LET(
                _xlpm.r, IF(_xlfn.TAKE(_xlpm.p, _xlpm.t) = INDEX(_xlpm.p, _xlpm.t), ROW(_xlfn.TAKE(_xlpm.p, _xlpm.t)), 0),
                _xlpm.f, _xlfn._xlws.FILTER(_xlpm.r, _xlpm.r &lt;&gt; 0),
                IF(ROWS(_xlpm.f) &gt; 1, SUM(_xlfn.TAKE(_xlpm.f, -2) * {-1;1}) - 1, ROWS(_xlpm.r) - 1)
            )
        )
    ) * (3 / 144)
)</f>
        <v>0</v>
      </c>
      <c r="E2" s="8"/>
      <c r="F2" s="8"/>
      <c r="G2" s="8"/>
      <c r="H2" s="8"/>
      <c r="I2" s="8"/>
      <c r="J2" s="8"/>
      <c r="K2" s="8"/>
      <c r="L2" s="8"/>
      <c r="M2" s="8"/>
      <c r="N2" s="8"/>
      <c r="R2" s="1" t="s">
        <v>6</v>
      </c>
    </row>
    <row r="3" spans="1:18">
      <c r="A3" s="2">
        <f>B2</f>
        <v>0.625</v>
      </c>
      <c r="B3" s="2">
        <f t="shared" si="0"/>
        <v>0.64583333333333337</v>
      </c>
      <c r="C3" s="1" t="s">
        <v>7</v>
      </c>
      <c r="D3" s="2">
        <v>2.0833333333333332E-2</v>
      </c>
      <c r="R3" s="1" t="s">
        <v>7</v>
      </c>
    </row>
    <row r="4" spans="1:18">
      <c r="A4" s="2">
        <f>B3</f>
        <v>0.64583333333333337</v>
      </c>
      <c r="B4" s="2">
        <f t="shared" si="0"/>
        <v>0.66666666666666674</v>
      </c>
      <c r="C4" s="1" t="s">
        <v>21</v>
      </c>
      <c r="D4" s="2">
        <v>4.1666666666666664E-2</v>
      </c>
      <c r="R4" s="1" t="s">
        <v>21</v>
      </c>
    </row>
    <row r="5" spans="1:18">
      <c r="A5" s="2">
        <f>B4</f>
        <v>0.66666666666666674</v>
      </c>
      <c r="B5" s="2">
        <f t="shared" si="0"/>
        <v>0.68750000000000011</v>
      </c>
      <c r="C5" s="1" t="s">
        <v>8</v>
      </c>
      <c r="D5" s="2">
        <v>6.25E-2</v>
      </c>
      <c r="R5" s="1" t="s">
        <v>8</v>
      </c>
    </row>
    <row r="6" spans="1:18">
      <c r="A6" s="2">
        <f t="shared" ref="A6:A49" si="1">B5</f>
        <v>0.68750000000000011</v>
      </c>
      <c r="B6" s="2">
        <f t="shared" si="0"/>
        <v>0.70833333333333348</v>
      </c>
      <c r="C6" s="1" t="s">
        <v>9</v>
      </c>
      <c r="D6" s="2">
        <v>8.3333333333333329E-2</v>
      </c>
      <c r="R6" s="1" t="s">
        <v>9</v>
      </c>
    </row>
    <row r="7" spans="1:18">
      <c r="A7" s="2">
        <f t="shared" si="1"/>
        <v>0.70833333333333348</v>
      </c>
      <c r="B7" s="2">
        <f t="shared" si="0"/>
        <v>0.72916666666666685</v>
      </c>
      <c r="C7" s="1" t="s">
        <v>6</v>
      </c>
      <c r="D7" s="2">
        <v>8.3333333333333329E-2</v>
      </c>
    </row>
    <row r="8" spans="1:18">
      <c r="A8" s="2">
        <f t="shared" si="1"/>
        <v>0.72916666666666685</v>
      </c>
      <c r="B8" s="2">
        <f t="shared" si="0"/>
        <v>0.75000000000000022</v>
      </c>
      <c r="C8" s="1" t="s">
        <v>7</v>
      </c>
      <c r="D8" s="2">
        <v>8.3333333333333329E-2</v>
      </c>
    </row>
    <row r="9" spans="1:18">
      <c r="A9" s="2">
        <f t="shared" si="1"/>
        <v>0.75000000000000022</v>
      </c>
      <c r="B9" s="2">
        <f t="shared" si="0"/>
        <v>0.77083333333333359</v>
      </c>
      <c r="C9" s="1" t="s">
        <v>21</v>
      </c>
      <c r="D9" s="2">
        <v>8.3333333333333329E-2</v>
      </c>
    </row>
    <row r="10" spans="1:18">
      <c r="A10" s="2">
        <f t="shared" si="1"/>
        <v>0.77083333333333359</v>
      </c>
      <c r="B10" s="2">
        <f t="shared" si="0"/>
        <v>0.79166666666666696</v>
      </c>
      <c r="C10" s="1" t="s">
        <v>8</v>
      </c>
      <c r="D10" s="2">
        <v>8.3333333333333329E-2</v>
      </c>
    </row>
    <row r="11" spans="1:18">
      <c r="A11" s="2">
        <f t="shared" si="1"/>
        <v>0.79166666666666696</v>
      </c>
      <c r="B11" s="2">
        <f t="shared" si="0"/>
        <v>0.81250000000000033</v>
      </c>
      <c r="C11" s="1" t="s">
        <v>9</v>
      </c>
      <c r="D11" s="2">
        <v>8.3333333333333329E-2</v>
      </c>
    </row>
    <row r="12" spans="1:18">
      <c r="A12" s="2">
        <f t="shared" si="1"/>
        <v>0.81250000000000033</v>
      </c>
      <c r="B12" s="2">
        <f t="shared" si="0"/>
        <v>0.8333333333333337</v>
      </c>
      <c r="C12" s="1" t="s">
        <v>6</v>
      </c>
      <c r="D12" s="2">
        <v>8.3333333333333329E-2</v>
      </c>
    </row>
    <row r="13" spans="1:18">
      <c r="A13" s="2">
        <f t="shared" si="1"/>
        <v>0.8333333333333337</v>
      </c>
      <c r="B13" s="2">
        <f t="shared" si="0"/>
        <v>0.85416666666666707</v>
      </c>
      <c r="C13" s="1" t="s">
        <v>7</v>
      </c>
      <c r="D13" s="2">
        <v>8.3333333333333329E-2</v>
      </c>
    </row>
    <row r="14" spans="1:18">
      <c r="A14" s="2">
        <f t="shared" si="1"/>
        <v>0.85416666666666707</v>
      </c>
      <c r="B14" s="2">
        <f t="shared" si="0"/>
        <v>0.87500000000000044</v>
      </c>
      <c r="C14" s="1" t="s">
        <v>21</v>
      </c>
      <c r="D14" s="2">
        <v>8.3333333333333329E-2</v>
      </c>
    </row>
    <row r="15" spans="1:18">
      <c r="A15" s="2">
        <f t="shared" si="1"/>
        <v>0.87500000000000044</v>
      </c>
      <c r="B15" s="2">
        <f t="shared" si="0"/>
        <v>0.89583333333333381</v>
      </c>
      <c r="C15" s="1" t="s">
        <v>8</v>
      </c>
      <c r="D15" s="2">
        <v>8.3333333333333329E-2</v>
      </c>
    </row>
    <row r="16" spans="1:18">
      <c r="A16" s="2">
        <f t="shared" si="1"/>
        <v>0.89583333333333381</v>
      </c>
      <c r="B16" s="2">
        <f t="shared" si="0"/>
        <v>0.91666666666666718</v>
      </c>
      <c r="C16" s="1" t="s">
        <v>9</v>
      </c>
      <c r="D16" s="2">
        <v>8.3333333333333329E-2</v>
      </c>
    </row>
    <row r="17" spans="1:4">
      <c r="A17" s="2">
        <f t="shared" si="1"/>
        <v>0.91666666666666718</v>
      </c>
      <c r="B17" s="2">
        <f t="shared" si="0"/>
        <v>0.93750000000000056</v>
      </c>
      <c r="C17" s="1" t="s">
        <v>6</v>
      </c>
      <c r="D17" s="2">
        <v>8.3333333333333329E-2</v>
      </c>
    </row>
    <row r="18" spans="1:4">
      <c r="A18" s="2">
        <f t="shared" si="1"/>
        <v>0.93750000000000056</v>
      </c>
      <c r="B18" s="2">
        <f t="shared" si="0"/>
        <v>0.95833333333333393</v>
      </c>
      <c r="C18" s="1" t="s">
        <v>7</v>
      </c>
      <c r="D18" s="2">
        <v>8.3333333333333329E-2</v>
      </c>
    </row>
    <row r="19" spans="1:4">
      <c r="A19" s="2">
        <f t="shared" si="1"/>
        <v>0.95833333333333393</v>
      </c>
      <c r="B19" s="2">
        <f t="shared" si="0"/>
        <v>0.9791666666666673</v>
      </c>
      <c r="C19" s="1" t="s">
        <v>21</v>
      </c>
      <c r="D19" s="2">
        <v>8.3333333333333329E-2</v>
      </c>
    </row>
    <row r="20" spans="1:4">
      <c r="A20" s="2">
        <f t="shared" si="1"/>
        <v>0.9791666666666673</v>
      </c>
      <c r="B20" s="2">
        <f t="shared" si="0"/>
        <v>1.0000000000000007</v>
      </c>
      <c r="C20" s="1" t="s">
        <v>8</v>
      </c>
      <c r="D20" s="2">
        <v>8.3333333333333329E-2</v>
      </c>
    </row>
    <row r="21" spans="1:4">
      <c r="A21" s="2">
        <f t="shared" si="1"/>
        <v>1.0000000000000007</v>
      </c>
      <c r="B21" s="2">
        <f t="shared" si="0"/>
        <v>1.0208333333333339</v>
      </c>
      <c r="C21" s="1" t="s">
        <v>9</v>
      </c>
      <c r="D21" s="2">
        <v>8.3333333333333329E-2</v>
      </c>
    </row>
    <row r="22" spans="1:4">
      <c r="A22" s="2">
        <f t="shared" si="1"/>
        <v>1.0208333333333339</v>
      </c>
      <c r="B22" s="2">
        <f t="shared" si="0"/>
        <v>1.0416666666666672</v>
      </c>
      <c r="C22" s="1" t="s">
        <v>6</v>
      </c>
      <c r="D22" s="2">
        <v>8.3333333333333329E-2</v>
      </c>
    </row>
    <row r="23" spans="1:4">
      <c r="A23" s="2">
        <f t="shared" si="1"/>
        <v>1.0416666666666672</v>
      </c>
      <c r="B23" s="2">
        <f t="shared" si="0"/>
        <v>1.0625000000000004</v>
      </c>
      <c r="C23" s="1" t="s">
        <v>7</v>
      </c>
      <c r="D23" s="2">
        <v>8.3333333333333329E-2</v>
      </c>
    </row>
    <row r="24" spans="1:4">
      <c r="A24" s="2">
        <f t="shared" si="1"/>
        <v>1.0625000000000004</v>
      </c>
      <c r="B24" s="2">
        <f t="shared" si="0"/>
        <v>1.0833333333333337</v>
      </c>
      <c r="C24" s="1" t="s">
        <v>21</v>
      </c>
      <c r="D24" s="2">
        <v>8.3333333333333329E-2</v>
      </c>
    </row>
    <row r="25" spans="1:4">
      <c r="A25" s="2">
        <f t="shared" si="1"/>
        <v>1.0833333333333337</v>
      </c>
      <c r="B25" s="2">
        <f t="shared" si="0"/>
        <v>1.104166666666667</v>
      </c>
      <c r="C25" s="1" t="s">
        <v>8</v>
      </c>
      <c r="D25" s="2">
        <v>8.3333333333333329E-2</v>
      </c>
    </row>
    <row r="26" spans="1:4">
      <c r="A26" s="2">
        <f t="shared" si="1"/>
        <v>1.104166666666667</v>
      </c>
      <c r="B26" s="2">
        <f t="shared" si="0"/>
        <v>1.1250000000000002</v>
      </c>
      <c r="C26" s="1" t="s">
        <v>9</v>
      </c>
      <c r="D26" s="2">
        <v>8.3333333333333329E-2</v>
      </c>
    </row>
    <row r="27" spans="1:4">
      <c r="A27" s="2">
        <f t="shared" si="1"/>
        <v>1.1250000000000002</v>
      </c>
      <c r="B27" s="2">
        <f t="shared" si="0"/>
        <v>1.1458333333333335</v>
      </c>
      <c r="C27" s="1" t="s">
        <v>6</v>
      </c>
      <c r="D27" s="2">
        <v>8.3333333333333329E-2</v>
      </c>
    </row>
    <row r="28" spans="1:4">
      <c r="A28" s="2">
        <f t="shared" si="1"/>
        <v>1.1458333333333335</v>
      </c>
      <c r="B28" s="2">
        <f t="shared" si="0"/>
        <v>1.1666666666666667</v>
      </c>
      <c r="C28" s="1" t="s">
        <v>7</v>
      </c>
      <c r="D28" s="2">
        <v>8.3333333333333329E-2</v>
      </c>
    </row>
    <row r="29" spans="1:4">
      <c r="A29" s="2">
        <f t="shared" si="1"/>
        <v>1.1666666666666667</v>
      </c>
      <c r="B29" s="2">
        <f t="shared" si="0"/>
        <v>1.1875</v>
      </c>
      <c r="C29" s="1" t="s">
        <v>21</v>
      </c>
      <c r="D29" s="2">
        <v>8.3333333333333329E-2</v>
      </c>
    </row>
    <row r="30" spans="1:4">
      <c r="A30" s="2">
        <f t="shared" si="1"/>
        <v>1.1875</v>
      </c>
      <c r="B30" s="2">
        <f t="shared" si="0"/>
        <v>1.2083333333333333</v>
      </c>
      <c r="C30" s="1" t="s">
        <v>8</v>
      </c>
      <c r="D30" s="2">
        <v>8.3333333333333329E-2</v>
      </c>
    </row>
    <row r="31" spans="1:4">
      <c r="A31" s="2">
        <f t="shared" si="1"/>
        <v>1.2083333333333333</v>
      </c>
      <c r="B31" s="2">
        <f t="shared" si="0"/>
        <v>1.2291666666666665</v>
      </c>
      <c r="C31" s="1" t="s">
        <v>9</v>
      </c>
      <c r="D31" s="2">
        <v>8.3333333333333329E-2</v>
      </c>
    </row>
    <row r="32" spans="1:4">
      <c r="A32" s="2">
        <f t="shared" si="1"/>
        <v>1.2291666666666665</v>
      </c>
      <c r="B32" s="2">
        <f t="shared" si="0"/>
        <v>1.2499999999999998</v>
      </c>
      <c r="C32" s="1" t="s">
        <v>6</v>
      </c>
      <c r="D32" s="2">
        <v>8.3333333333333329E-2</v>
      </c>
    </row>
    <row r="33" spans="1:4">
      <c r="A33" s="2">
        <f t="shared" si="1"/>
        <v>1.2499999999999998</v>
      </c>
      <c r="B33" s="2">
        <f t="shared" si="0"/>
        <v>1.270833333333333</v>
      </c>
      <c r="C33" s="1" t="s">
        <v>7</v>
      </c>
      <c r="D33" s="2">
        <v>8.3333333333333329E-2</v>
      </c>
    </row>
    <row r="34" spans="1:4">
      <c r="A34" s="2">
        <f t="shared" si="1"/>
        <v>1.270833333333333</v>
      </c>
      <c r="B34" s="2">
        <f t="shared" si="0"/>
        <v>1.2916666666666663</v>
      </c>
      <c r="C34" s="1" t="s">
        <v>21</v>
      </c>
      <c r="D34" s="2">
        <v>8.3333333333333329E-2</v>
      </c>
    </row>
    <row r="35" spans="1:4">
      <c r="A35" s="2">
        <f t="shared" si="1"/>
        <v>1.2916666666666663</v>
      </c>
      <c r="B35" s="2">
        <f t="shared" si="0"/>
        <v>1.3124999999999996</v>
      </c>
      <c r="C35" s="1" t="s">
        <v>8</v>
      </c>
      <c r="D35" s="2">
        <v>8.3333333333333329E-2</v>
      </c>
    </row>
    <row r="36" spans="1:4">
      <c r="A36" s="2">
        <f t="shared" si="1"/>
        <v>1.3124999999999996</v>
      </c>
      <c r="B36" s="2">
        <f t="shared" si="0"/>
        <v>1.3333333333333328</v>
      </c>
      <c r="C36" s="1" t="s">
        <v>9</v>
      </c>
      <c r="D36" s="2">
        <v>8.3333333333333329E-2</v>
      </c>
    </row>
    <row r="37" spans="1:4">
      <c r="A37" s="2">
        <f t="shared" si="1"/>
        <v>1.3333333333333328</v>
      </c>
      <c r="B37" s="2">
        <f t="shared" si="0"/>
        <v>1.3541666666666661</v>
      </c>
      <c r="C37" s="1" t="s">
        <v>6</v>
      </c>
      <c r="D37" s="2">
        <v>8.3333333333333329E-2</v>
      </c>
    </row>
    <row r="38" spans="1:4">
      <c r="A38" s="2">
        <f t="shared" si="1"/>
        <v>1.3541666666666661</v>
      </c>
      <c r="B38" s="2">
        <f t="shared" si="0"/>
        <v>1.3749999999999993</v>
      </c>
      <c r="C38" s="1" t="s">
        <v>7</v>
      </c>
      <c r="D38" s="2">
        <v>8.3333333333333329E-2</v>
      </c>
    </row>
    <row r="39" spans="1:4">
      <c r="A39" s="2">
        <f t="shared" si="1"/>
        <v>1.3749999999999993</v>
      </c>
      <c r="B39" s="2">
        <f t="shared" si="0"/>
        <v>1.3958333333333326</v>
      </c>
      <c r="C39" s="1" t="s">
        <v>21</v>
      </c>
      <c r="D39" s="2">
        <v>8.3333333333333329E-2</v>
      </c>
    </row>
    <row r="40" spans="1:4">
      <c r="A40" s="2">
        <f t="shared" si="1"/>
        <v>1.3958333333333326</v>
      </c>
      <c r="B40" s="2">
        <f t="shared" si="0"/>
        <v>1.4166666666666659</v>
      </c>
      <c r="C40" s="1" t="s">
        <v>8</v>
      </c>
      <c r="D40" s="2">
        <v>8.3333333333333329E-2</v>
      </c>
    </row>
    <row r="41" spans="1:4">
      <c r="A41" s="2">
        <f t="shared" si="1"/>
        <v>1.4166666666666659</v>
      </c>
      <c r="B41" s="2">
        <f t="shared" si="0"/>
        <v>1.4374999999999991</v>
      </c>
      <c r="C41" s="1" t="s">
        <v>9</v>
      </c>
      <c r="D41" s="2">
        <v>8.3333333333333329E-2</v>
      </c>
    </row>
    <row r="42" spans="1:4">
      <c r="A42" s="2">
        <f t="shared" si="1"/>
        <v>1.4374999999999991</v>
      </c>
      <c r="B42" s="2">
        <f t="shared" si="0"/>
        <v>1.4583333333333324</v>
      </c>
      <c r="C42" s="1" t="s">
        <v>6</v>
      </c>
      <c r="D42" s="2">
        <v>8.3333333333333329E-2</v>
      </c>
    </row>
    <row r="43" spans="1:4">
      <c r="A43" s="2">
        <f t="shared" si="1"/>
        <v>1.4583333333333324</v>
      </c>
      <c r="B43" s="2">
        <f t="shared" si="0"/>
        <v>1.4791666666666656</v>
      </c>
      <c r="C43" s="1" t="s">
        <v>7</v>
      </c>
      <c r="D43" s="2">
        <v>8.3333333333333329E-2</v>
      </c>
    </row>
    <row r="44" spans="1:4">
      <c r="A44" s="2">
        <f t="shared" si="1"/>
        <v>1.4791666666666656</v>
      </c>
      <c r="B44" s="2">
        <f t="shared" si="0"/>
        <v>1.4999999999999989</v>
      </c>
      <c r="C44" s="1" t="s">
        <v>21</v>
      </c>
      <c r="D44" s="2">
        <v>8.3333333333333329E-2</v>
      </c>
    </row>
    <row r="45" spans="1:4">
      <c r="A45" s="2">
        <f t="shared" si="1"/>
        <v>1.4999999999999989</v>
      </c>
      <c r="B45" s="2">
        <f t="shared" si="0"/>
        <v>1.5208333333333321</v>
      </c>
      <c r="C45" s="1" t="s">
        <v>8</v>
      </c>
      <c r="D45" s="2">
        <v>8.3333333333333329E-2</v>
      </c>
    </row>
    <row r="46" spans="1:4">
      <c r="A46" s="2">
        <f t="shared" si="1"/>
        <v>1.5208333333333321</v>
      </c>
      <c r="B46" s="2">
        <f t="shared" si="0"/>
        <v>1.5416666666666654</v>
      </c>
      <c r="C46" s="1" t="s">
        <v>9</v>
      </c>
      <c r="D46" s="2">
        <v>8.3333333333333329E-2</v>
      </c>
    </row>
    <row r="47" spans="1:4">
      <c r="A47" s="2">
        <f t="shared" si="1"/>
        <v>1.5416666666666654</v>
      </c>
      <c r="B47" s="2">
        <f t="shared" si="0"/>
        <v>1.5624999999999987</v>
      </c>
      <c r="C47" s="1" t="s">
        <v>6</v>
      </c>
      <c r="D47" s="2">
        <v>8.3333333333333329E-2</v>
      </c>
    </row>
    <row r="48" spans="1:4">
      <c r="A48" s="2">
        <f t="shared" si="1"/>
        <v>1.5624999999999987</v>
      </c>
      <c r="B48" s="2">
        <f t="shared" si="0"/>
        <v>1.5833333333333319</v>
      </c>
      <c r="C48" s="1" t="s">
        <v>7</v>
      </c>
      <c r="D48" s="2">
        <v>8.3333333333333329E-2</v>
      </c>
    </row>
    <row r="49" spans="1:4">
      <c r="A49" s="2">
        <f t="shared" si="1"/>
        <v>1.5833333333333319</v>
      </c>
      <c r="B49" s="2">
        <f t="shared" si="0"/>
        <v>1.6041666666666652</v>
      </c>
      <c r="C49" s="1" t="s">
        <v>21</v>
      </c>
      <c r="D49" s="2">
        <v>8.3333333333333329E-2</v>
      </c>
    </row>
  </sheetData>
  <dataValidations count="1">
    <dataValidation type="list" allowBlank="1" showInputMessage="1" showErrorMessage="1" sqref="C2:C49" xr:uid="{B845BAAB-AB22-4586-BC68-CA91C85DE533}">
      <formula1>$R$2:$R$6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3903F-9815-4FDA-BFD5-8F31BB0BAFA3}">
  <dimension ref="A1:AG50"/>
  <sheetViews>
    <sheetView tabSelected="1" topLeftCell="A5" workbookViewId="0">
      <selection activeCell="E9" sqref="E9"/>
    </sheetView>
  </sheetViews>
  <sheetFormatPr baseColWidth="10" defaultRowHeight="15"/>
  <cols>
    <col min="1" max="2" width="11.42578125" style="1"/>
    <col min="3" max="3" width="15.5703125" style="1" customWidth="1"/>
    <col min="4" max="4" width="19.28515625" style="2" customWidth="1"/>
    <col min="5" max="5" width="24.5703125" style="1" customWidth="1"/>
    <col min="6" max="6" width="18" style="1" customWidth="1"/>
    <col min="7" max="7" width="21.28515625" style="1" bestFit="1" customWidth="1"/>
    <col min="8" max="8" width="10.7109375" style="1" customWidth="1"/>
    <col min="9" max="9" width="15.140625" style="1" customWidth="1"/>
    <col min="10" max="10" width="46.5703125" style="1" customWidth="1"/>
    <col min="11" max="11" width="71.140625" style="1" customWidth="1"/>
    <col min="12" max="12" width="12.5703125" style="1" customWidth="1"/>
    <col min="13" max="16" width="10.7109375" style="1" customWidth="1"/>
    <col min="17" max="17" width="18.7109375" style="1" customWidth="1"/>
    <col min="18" max="18" width="14.42578125" style="1" bestFit="1" customWidth="1"/>
    <col min="19" max="19" width="10.7109375" style="2" customWidth="1"/>
    <col min="20" max="22" width="10.7109375" style="1" customWidth="1"/>
    <col min="23" max="25" width="11.42578125" style="1"/>
    <col min="26" max="26" width="12.140625" style="1" bestFit="1" customWidth="1"/>
    <col min="27" max="28" width="11.42578125" style="1"/>
    <col min="29" max="29" width="15.140625" style="1" bestFit="1" customWidth="1"/>
    <col min="30" max="30" width="13.140625" style="1" bestFit="1" customWidth="1"/>
    <col min="31" max="31" width="14.28515625" style="1" bestFit="1" customWidth="1"/>
    <col min="32" max="32" width="24.7109375" style="1" customWidth="1"/>
    <col min="33" max="33" width="22.85546875" style="1" customWidth="1"/>
    <col min="34" max="16384" width="11.42578125" style="1"/>
  </cols>
  <sheetData>
    <row r="1" spans="1:33" s="11" customFormat="1" ht="41.25" customHeight="1">
      <c r="A1" s="11" t="s">
        <v>1</v>
      </c>
      <c r="B1" s="11" t="s">
        <v>2</v>
      </c>
      <c r="C1" s="11" t="s">
        <v>3</v>
      </c>
      <c r="D1" s="11" t="s">
        <v>4</v>
      </c>
      <c r="E1" s="11" t="s">
        <v>29</v>
      </c>
      <c r="F1" s="11" t="s">
        <v>30</v>
      </c>
      <c r="G1" s="11" t="s">
        <v>43</v>
      </c>
      <c r="H1" s="11" t="s">
        <v>27</v>
      </c>
      <c r="I1" s="11" t="s">
        <v>55</v>
      </c>
      <c r="M1" s="13"/>
      <c r="O1" s="11" t="s">
        <v>42</v>
      </c>
      <c r="P1" s="11" t="s">
        <v>44</v>
      </c>
      <c r="Q1" s="11" t="s">
        <v>31</v>
      </c>
      <c r="R1" s="11" t="s">
        <v>32</v>
      </c>
      <c r="S1" s="11" t="s">
        <v>33</v>
      </c>
      <c r="T1" s="11" t="s">
        <v>34</v>
      </c>
      <c r="W1" s="11" t="s">
        <v>0</v>
      </c>
      <c r="X1" s="12">
        <v>2.0833333333333332E-2</v>
      </c>
      <c r="Z1" s="11" t="s">
        <v>5</v>
      </c>
      <c r="AA1" s="11" t="s">
        <v>36</v>
      </c>
      <c r="AB1" s="11" t="s">
        <v>36</v>
      </c>
      <c r="AC1" s="11" t="s">
        <v>37</v>
      </c>
      <c r="AD1" s="11" t="s">
        <v>38</v>
      </c>
      <c r="AE1" s="11" t="s">
        <v>39</v>
      </c>
      <c r="AF1" s="11" t="s">
        <v>46</v>
      </c>
      <c r="AG1" s="11" t="s">
        <v>53</v>
      </c>
    </row>
    <row r="2" spans="1:33" ht="15.75" thickBot="1">
      <c r="A2" s="2">
        <v>0.29166666666666669</v>
      </c>
      <c r="B2" s="2">
        <f>IF(I2="",A2+X$1,A2+I2)</f>
        <v>0.3125</v>
      </c>
      <c r="C2" s="1" t="s">
        <v>6</v>
      </c>
      <c r="D2" s="2" cm="1">
        <f t="array" ref="D2:D49">_xlfn.LET(
    _xlpm.p,_xlfn._TRO_TRAILING( C2:C50),
    _xlfn.MAP(
        _xlfn.SEQUENCE(ROWS(_xlpm.p)),
        _xlfn.LAMBDA(_xlpm.t,
            _xlfn.LET(
                _xlpm.r, IF(_xlfn.TAKE(_xlpm.p, _xlpm.t) = INDEX(_xlpm.p, _xlpm.t), ROW(_xlfn.TAKE(_xlpm.p, _xlpm.t)), 0),
                _xlpm.f, _xlfn._xlws.FILTER(_xlpm.r, _xlpm.r &lt;&gt; 0),
                IF(ROWS(_xlpm.f) &gt; 1, SUM(_xlfn.TAKE(_xlpm.f, -2) * {-1;1}) - 1, ROWS(_xlpm.r) - 1)
            )
        )
    ) * (3 / 144)
)</f>
        <v>0</v>
      </c>
      <c r="H2" s="9">
        <v>2.0833333333333333E-3</v>
      </c>
      <c r="I2" s="2"/>
      <c r="M2" s="14">
        <v>0</v>
      </c>
      <c r="N2" s="1">
        <v>0</v>
      </c>
      <c r="O2" s="1" t="str">
        <f>IF(E1="ravitaillement","rav","")</f>
        <v/>
      </c>
      <c r="Q2" s="1" t="str">
        <f ca="1">IF(AND(MOD(NOW(), 1) &gt;= A2, MOD(NOW(), 1) &lt;= B2), C2, "")</f>
        <v/>
      </c>
      <c r="R2" s="1" t="str">
        <f ca="1">IF(AND(MOD(NOW(), 1) &gt;= A2, MOD(NOW(), 1) &lt;= B2), C3, "")</f>
        <v/>
      </c>
      <c r="S2" s="2" t="str">
        <f ca="1">IF(AND(MOD(NOW(), 1) &gt;= A2, MOD(NOW(), 1) &lt;= B2), B2, "")</f>
        <v/>
      </c>
      <c r="T2" s="1">
        <f ca="1">IF(S2="",0,1)</f>
        <v>0</v>
      </c>
      <c r="Z2" s="1" t="s">
        <v>6</v>
      </c>
      <c r="AA2" s="1">
        <f ca="1">_xlfn.XMATCH(Z2,INDIRECT("C"&amp;W5&amp;":C49"),0)</f>
        <v>2</v>
      </c>
      <c r="AB2" s="1">
        <f ca="1">(AA2+$W$5)-1</f>
        <v>10</v>
      </c>
      <c r="AC2" s="2" cm="1">
        <f t="array" aca="1" ref="AC2" ca="1">INDIRECT("A"&amp;AB2&amp;"")</f>
        <v>0.46874999999999983</v>
      </c>
      <c r="AD2" s="1" t="str" cm="1">
        <f t="array" aca="1" ref="AD2" ca="1">INDIRECT("E"&amp;AB2&amp;"")</f>
        <v/>
      </c>
      <c r="AE2" s="1" t="str" cm="1">
        <f t="array" aca="1" ref="AE2" ca="1">INDIRECT("O"&amp;AB2&amp;"")</f>
        <v>rav</v>
      </c>
      <c r="AF2" s="1" cm="1">
        <f t="array" aca="1" ref="AF2" ca="1">INDIRECT("G"&amp;AB2&amp;"")</f>
        <v>0</v>
      </c>
      <c r="AG2" s="1" t="str" cm="1">
        <f t="array" aca="1" ref="AG2" ca="1">INDIRECT("P"&amp;AB2&amp;"")</f>
        <v>contrôle niveau d'huile</v>
      </c>
    </row>
    <row r="3" spans="1:33">
      <c r="A3" s="2">
        <f>B2+H2</f>
        <v>0.31458333333333333</v>
      </c>
      <c r="B3" s="2">
        <f t="shared" ref="B3:B49" si="0">IF(I3="",A3+X$1,A3+I3)</f>
        <v>0.33541666666666664</v>
      </c>
      <c r="C3" s="1" t="s">
        <v>7</v>
      </c>
      <c r="D3" s="2">
        <v>2.0833333333333332E-2</v>
      </c>
      <c r="H3" s="9">
        <v>1.3888888888888889E-3</v>
      </c>
      <c r="I3" s="2"/>
      <c r="J3" s="35" t="s">
        <v>48</v>
      </c>
      <c r="K3" s="38" t="str" cm="1">
        <f t="array" aca="1" ref="K3" ca="1">INDIRECT("C"&amp;W5&amp;"")</f>
        <v>Steven</v>
      </c>
      <c r="M3" s="14">
        <f>IF(F3="ravitaillement",1,0)</f>
        <v>0</v>
      </c>
      <c r="N3" s="1">
        <f>IF(E3="ravitaillement",1,0)</f>
        <v>0</v>
      </c>
      <c r="O3" s="1" t="str">
        <f>IF(E2="ravitaillement","rav","")</f>
        <v/>
      </c>
      <c r="P3" s="1" t="str">
        <f>IF(G2="","",G2)</f>
        <v/>
      </c>
      <c r="Q3" s="1" t="str">
        <f ca="1">IF(AND(MOD(NOW(), 1) &gt;= A3, MOD(NOW(), 1) &lt;= B3), C3, "")</f>
        <v/>
      </c>
      <c r="R3" s="1" t="str">
        <f ca="1">IF(AND(MOD(NOW(), 1) &gt;= A3, MOD(NOW(), 1) &lt;= B3), C4, "")</f>
        <v/>
      </c>
      <c r="S3" s="2" t="str">
        <f ca="1">IF(AND(MOD(NOW(), 1) &gt;= A3, MOD(NOW(), 1) &lt;= B3), B3, "")</f>
        <v/>
      </c>
      <c r="T3" s="1">
        <f t="shared" ref="T3:T49" ca="1" si="1">IF(S3="",0,1)</f>
        <v>0</v>
      </c>
      <c r="Z3" s="1" t="s">
        <v>7</v>
      </c>
      <c r="AA3" s="1">
        <f ca="1">_xlfn.XMATCH(Z3,INDIRECT("C"&amp;W5&amp;":C49"),0)</f>
        <v>3</v>
      </c>
      <c r="AB3" s="1">
        <f t="shared" ref="AB3:AB6" ca="1" si="2">(AA3+$W$5)-1</f>
        <v>11</v>
      </c>
      <c r="AC3" s="2" cm="1">
        <f t="array" aca="1" ref="AC3" ca="1">INDIRECT("A"&amp;AB3&amp;"")</f>
        <v>0.48958333333333315</v>
      </c>
      <c r="AD3" s="1" t="str" cm="1">
        <f t="array" aca="1" ref="AD3" ca="1">INDIRECT("E"&amp;AB3&amp;"")</f>
        <v/>
      </c>
      <c r="AE3" s="1" t="str" cm="1">
        <f t="array" aca="1" ref="AE3" ca="1">INDIRECT("O"&amp;AB3&amp;"")</f>
        <v/>
      </c>
      <c r="AF3" s="1" t="str" cm="1">
        <f t="array" aca="1" ref="AF3" ca="1">INDIRECT("G"&amp;AB3&amp;"")</f>
        <v>contrôle niveau d'huile</v>
      </c>
      <c r="AG3" s="1" t="str" cm="1">
        <f t="array" aca="1" ref="AG3" ca="1">INDIRECT("P"&amp;AB3&amp;"")</f>
        <v/>
      </c>
    </row>
    <row r="4" spans="1:33">
      <c r="A4" s="2">
        <f t="shared" ref="A4:A49" si="3">B3+H3</f>
        <v>0.33680555555555552</v>
      </c>
      <c r="B4" s="2">
        <f t="shared" si="0"/>
        <v>0.35763888888888884</v>
      </c>
      <c r="C4" s="1" t="s">
        <v>8</v>
      </c>
      <c r="D4" s="2">
        <v>4.1666666666666664E-2</v>
      </c>
      <c r="H4" s="9">
        <v>0</v>
      </c>
      <c r="I4" s="2"/>
      <c r="J4" s="36"/>
      <c r="K4" s="39"/>
      <c r="M4" s="14">
        <f t="shared" ref="M4:M49" si="4">IF(F4="ravitaillement",1,0)</f>
        <v>0</v>
      </c>
      <c r="N4" s="1">
        <f t="shared" ref="N4:N49" si="5">IF(E4="ravitaillement",1,0)</f>
        <v>0</v>
      </c>
      <c r="O4" s="1" t="str">
        <f t="shared" ref="O4:O49" si="6">IF(E3="ravitaillement","rav","")</f>
        <v/>
      </c>
      <c r="P4" s="1" t="str">
        <f t="shared" ref="P4:P49" si="7">IF(G3="","",G3)</f>
        <v/>
      </c>
      <c r="Q4" s="1" t="str">
        <f t="shared" ref="Q4:Q49" ca="1" si="8">IF(AND(MOD(NOW(), 1) &gt;= A4, MOD(NOW(), 1) &lt;= B4), C4, "")</f>
        <v/>
      </c>
      <c r="R4" s="1" t="str">
        <f t="shared" ref="R4:R49" ca="1" si="9">IF(AND(MOD(NOW(), 1) &gt;= A4, MOD(NOW(), 1) &lt;= B4), C5, "")</f>
        <v/>
      </c>
      <c r="S4" s="2" t="str">
        <f t="shared" ref="S4:S49" ca="1" si="10">IF(AND(MOD(NOW(), 1) &gt;= A4, MOD(NOW(), 1) &lt;= B4), B4, "")</f>
        <v/>
      </c>
      <c r="T4" s="1">
        <f t="shared" ca="1" si="1"/>
        <v>0</v>
      </c>
      <c r="AA4" s="1" t="e">
        <f ca="1">_xlfn.XMATCH(Z4,INDIRECT("C"&amp;W5&amp;":C49"),0)</f>
        <v>#N/A</v>
      </c>
      <c r="AB4" s="1" t="e">
        <f t="shared" ca="1" si="2"/>
        <v>#N/A</v>
      </c>
      <c r="AC4" s="2" t="e" cm="1">
        <f t="array" aca="1" ref="AC4" ca="1">INDIRECT("A"&amp;AB4&amp;"")</f>
        <v>#N/A</v>
      </c>
      <c r="AD4" s="1" t="e" cm="1">
        <f t="array" aca="1" ref="AD4" ca="1">INDIRECT("E"&amp;AB4&amp;"")</f>
        <v>#N/A</v>
      </c>
      <c r="AE4" s="1" t="e" cm="1">
        <f t="array" aca="1" ref="AE4" ca="1">INDIRECT("O"&amp;AB4&amp;"")</f>
        <v>#N/A</v>
      </c>
      <c r="AF4" s="1" t="e" cm="1">
        <f t="array" aca="1" ref="AF4" ca="1">INDIRECT("G"&amp;AB4&amp;"")</f>
        <v>#N/A</v>
      </c>
      <c r="AG4" s="1" t="e" cm="1">
        <f t="array" aca="1" ref="AG4" ca="1">INDIRECT("P"&amp;AB4&amp;"")</f>
        <v>#N/A</v>
      </c>
    </row>
    <row r="5" spans="1:33" ht="15.75" thickBot="1">
      <c r="A5" s="2">
        <f t="shared" si="3"/>
        <v>0.35763888888888884</v>
      </c>
      <c r="B5" s="2">
        <f t="shared" si="0"/>
        <v>0.37847222222222215</v>
      </c>
      <c r="C5" s="1" t="s">
        <v>9</v>
      </c>
      <c r="D5" s="2">
        <v>6.25E-2</v>
      </c>
      <c r="E5" s="1" t="str">
        <f>IF(SUM(M2:N4)=0,"ravitaillement","")</f>
        <v>ravitaillement</v>
      </c>
      <c r="H5" s="9">
        <v>3.472222222222222E-3</v>
      </c>
      <c r="I5" s="2"/>
      <c r="J5" s="37"/>
      <c r="K5" s="40"/>
      <c r="M5" s="14">
        <f t="shared" si="4"/>
        <v>0</v>
      </c>
      <c r="N5" s="1">
        <f t="shared" si="5"/>
        <v>1</v>
      </c>
      <c r="O5" s="1" t="str">
        <f t="shared" si="6"/>
        <v/>
      </c>
      <c r="P5" s="1" t="str">
        <f t="shared" si="7"/>
        <v/>
      </c>
      <c r="Q5" s="1" t="str">
        <f t="shared" ca="1" si="8"/>
        <v/>
      </c>
      <c r="R5" s="1" t="str">
        <f t="shared" ca="1" si="9"/>
        <v/>
      </c>
      <c r="S5" s="2" t="str">
        <f t="shared" ca="1" si="10"/>
        <v/>
      </c>
      <c r="T5" s="1">
        <f t="shared" ca="1" si="1"/>
        <v>0</v>
      </c>
      <c r="V5" s="1" t="s">
        <v>54</v>
      </c>
      <c r="W5" s="1">
        <f ca="1">_xlfn.XMATCH(1,T1:T49,0)</f>
        <v>9</v>
      </c>
      <c r="Z5" s="1" t="s">
        <v>8</v>
      </c>
      <c r="AA5" s="1">
        <f ca="1">_xlfn.XMATCH(Z5,INDIRECT("C"&amp;W5&amp;":C49"),0)</f>
        <v>4</v>
      </c>
      <c r="AB5" s="1">
        <f t="shared" ca="1" si="2"/>
        <v>12</v>
      </c>
      <c r="AC5" s="2" cm="1">
        <f t="array" aca="1" ref="AC5" ca="1">INDIRECT("A"&amp;AB5&amp;"")</f>
        <v>0.51041666666666652</v>
      </c>
      <c r="AD5" s="1" t="str" cm="1">
        <f t="array" aca="1" ref="AD5" ca="1">INDIRECT("E"&amp;AB5&amp;"")</f>
        <v/>
      </c>
      <c r="AE5" s="1" t="str" cm="1">
        <f t="array" aca="1" ref="AE5" ca="1">INDIRECT("O"&amp;AB5&amp;"")</f>
        <v/>
      </c>
      <c r="AF5" s="1" t="str" cm="1">
        <f t="array" aca="1" ref="AF5" ca="1">INDIRECT("G"&amp;AB5&amp;"")</f>
        <v>pression des pneus</v>
      </c>
      <c r="AG5" s="1" t="str" cm="1">
        <f t="array" aca="1" ref="AG5" ca="1">INDIRECT("P"&amp;AB5&amp;"")</f>
        <v>contrôle niveau d'huile</v>
      </c>
    </row>
    <row r="6" spans="1:33" ht="15.75" thickBot="1">
      <c r="A6" s="2">
        <f t="shared" si="3"/>
        <v>0.38194444444444436</v>
      </c>
      <c r="B6" s="2">
        <f t="shared" si="0"/>
        <v>0.40277777777777768</v>
      </c>
      <c r="C6" s="1" t="s">
        <v>6</v>
      </c>
      <c r="D6" s="2">
        <v>6.25E-2</v>
      </c>
      <c r="E6" s="1" t="str">
        <f t="shared" ref="E6:E48" si="11">IF(SUM(M3:N5)=0,"ravitaillement","")</f>
        <v/>
      </c>
      <c r="G6" s="1" t="s">
        <v>45</v>
      </c>
      <c r="H6" s="9">
        <v>1.38888888888889E-3</v>
      </c>
      <c r="I6" s="2"/>
      <c r="M6" s="14">
        <f t="shared" si="4"/>
        <v>0</v>
      </c>
      <c r="N6" s="1">
        <f t="shared" si="5"/>
        <v>0</v>
      </c>
      <c r="O6" s="1" t="str">
        <f t="shared" si="6"/>
        <v>rav</v>
      </c>
      <c r="P6" s="1" t="str">
        <f t="shared" si="7"/>
        <v/>
      </c>
      <c r="Q6" s="1" t="str">
        <f t="shared" ca="1" si="8"/>
        <v/>
      </c>
      <c r="R6" s="1" t="str">
        <f t="shared" ca="1" si="9"/>
        <v/>
      </c>
      <c r="S6" s="2" t="str">
        <f t="shared" ca="1" si="10"/>
        <v/>
      </c>
      <c r="T6" s="1">
        <f t="shared" ca="1" si="1"/>
        <v>0</v>
      </c>
      <c r="Z6" s="1" t="s">
        <v>9</v>
      </c>
      <c r="AA6" s="1">
        <f ca="1">_xlfn.XMATCH(Z6,INDIRECT("C"&amp;W5&amp;":C49"),0)</f>
        <v>1</v>
      </c>
      <c r="AB6" s="1">
        <f t="shared" ca="1" si="2"/>
        <v>9</v>
      </c>
      <c r="AC6" s="2" cm="1">
        <f t="array" aca="1" ref="AC6" ca="1">INDIRECT("A"&amp;AB6&amp;"")</f>
        <v>0.44722222222222208</v>
      </c>
      <c r="AD6" s="1" t="str" cm="1">
        <f t="array" aca="1" ref="AD6" ca="1">INDIRECT("E"&amp;AB6&amp;"")</f>
        <v>ravitaillement</v>
      </c>
      <c r="AE6" s="1" t="str" cm="1">
        <f t="array" aca="1" ref="AE6" ca="1">INDIRECT("O"&amp;AB6&amp;"")</f>
        <v/>
      </c>
      <c r="AF6" s="1" t="str" cm="1">
        <f t="array" aca="1" ref="AF6" ca="1">INDIRECT("G"&amp;AB6&amp;"")</f>
        <v>contrôle niveau d'huile</v>
      </c>
      <c r="AG6" s="1" t="str" cm="1">
        <f t="array" aca="1" ref="AG6" ca="1">INDIRECT("P"&amp;AB6&amp;"")</f>
        <v/>
      </c>
    </row>
    <row r="7" spans="1:33">
      <c r="A7" s="2">
        <f t="shared" si="3"/>
        <v>0.40416666666666656</v>
      </c>
      <c r="B7" s="2">
        <f t="shared" si="0"/>
        <v>0.42499999999999988</v>
      </c>
      <c r="C7" s="1" t="s">
        <v>7</v>
      </c>
      <c r="D7" s="2">
        <v>6.25E-2</v>
      </c>
      <c r="E7" s="1" t="str">
        <f t="shared" si="11"/>
        <v/>
      </c>
      <c r="H7" s="9">
        <v>0</v>
      </c>
      <c r="I7" s="2"/>
      <c r="J7" s="26" t="s">
        <v>49</v>
      </c>
      <c r="K7" s="41" t="str" cm="1">
        <f t="array" aca="1" ref="K7" ca="1">INDIRECT("R"&amp;W5&amp;"")</f>
        <v>Gwendal</v>
      </c>
      <c r="M7" s="14">
        <f t="shared" si="4"/>
        <v>0</v>
      </c>
      <c r="N7" s="1">
        <f t="shared" si="5"/>
        <v>0</v>
      </c>
      <c r="O7" s="1" t="str">
        <f t="shared" si="6"/>
        <v/>
      </c>
      <c r="P7" s="1" t="str">
        <f t="shared" si="7"/>
        <v>contrôle niveau d'huile</v>
      </c>
      <c r="Q7" s="1" t="str">
        <f t="shared" ca="1" si="8"/>
        <v/>
      </c>
      <c r="R7" s="1" t="str">
        <f t="shared" ca="1" si="9"/>
        <v/>
      </c>
      <c r="S7" s="2" t="str">
        <f t="shared" ca="1" si="10"/>
        <v/>
      </c>
      <c r="T7" s="1">
        <f t="shared" ca="1" si="1"/>
        <v>0</v>
      </c>
      <c r="U7" s="9">
        <f ca="1">NOW()</f>
        <v>45761.455141782404</v>
      </c>
    </row>
    <row r="8" spans="1:33">
      <c r="A8" s="2">
        <f t="shared" si="3"/>
        <v>0.42499999999999988</v>
      </c>
      <c r="B8" s="2">
        <f t="shared" si="0"/>
        <v>0.44583333333333319</v>
      </c>
      <c r="C8" s="1" t="s">
        <v>8</v>
      </c>
      <c r="D8" s="2">
        <v>6.25E-2</v>
      </c>
      <c r="E8" s="1" t="str">
        <f t="shared" si="11"/>
        <v/>
      </c>
      <c r="H8" s="9">
        <v>1.38888888888889E-3</v>
      </c>
      <c r="I8" s="2"/>
      <c r="J8" s="27"/>
      <c r="K8" s="42"/>
      <c r="M8" s="14">
        <f t="shared" si="4"/>
        <v>0</v>
      </c>
      <c r="N8" s="1">
        <f t="shared" si="5"/>
        <v>0</v>
      </c>
      <c r="O8" s="1" t="str">
        <f t="shared" si="6"/>
        <v/>
      </c>
      <c r="P8" s="1" t="str">
        <f t="shared" si="7"/>
        <v/>
      </c>
      <c r="Q8" s="1" t="str">
        <f t="shared" ca="1" si="8"/>
        <v/>
      </c>
      <c r="R8" s="1" t="str">
        <f t="shared" ca="1" si="9"/>
        <v/>
      </c>
      <c r="S8" s="2" t="str">
        <f t="shared" ca="1" si="10"/>
        <v/>
      </c>
      <c r="T8" s="1">
        <f t="shared" ca="1" si="1"/>
        <v>0</v>
      </c>
      <c r="Z8" s="1" t="s">
        <v>47</v>
      </c>
      <c r="AA8" s="1">
        <f ca="1">_xlfn.XMATCH(W16,INDIRECT("E"&amp;W5&amp;":E49"),0)</f>
        <v>1</v>
      </c>
      <c r="AB8" s="1">
        <f ca="1">W5+AA8-1</f>
        <v>9</v>
      </c>
      <c r="AC8" s="2" cm="1">
        <f t="array" aca="1" ref="AC8" ca="1">INDIRECT("B"&amp;AB8&amp;"")</f>
        <v>0.46805555555555539</v>
      </c>
    </row>
    <row r="9" spans="1:33" ht="15.75" thickBot="1">
      <c r="A9" s="2">
        <f t="shared" si="3"/>
        <v>0.44722222222222208</v>
      </c>
      <c r="B9" s="2">
        <f t="shared" si="0"/>
        <v>0.46805555555555539</v>
      </c>
      <c r="C9" s="1" t="s">
        <v>9</v>
      </c>
      <c r="D9" s="2">
        <v>6.25E-2</v>
      </c>
      <c r="E9" s="1" t="str">
        <f t="shared" si="11"/>
        <v>ravitaillement</v>
      </c>
      <c r="G9" s="1" t="s">
        <v>45</v>
      </c>
      <c r="H9" s="9">
        <v>6.9444444444444447E-4</v>
      </c>
      <c r="I9" s="2"/>
      <c r="J9" s="28"/>
      <c r="K9" s="43"/>
      <c r="M9" s="14">
        <f t="shared" si="4"/>
        <v>0</v>
      </c>
      <c r="N9" s="1">
        <f t="shared" si="5"/>
        <v>1</v>
      </c>
      <c r="O9" s="1" t="str">
        <f t="shared" si="6"/>
        <v/>
      </c>
      <c r="P9" s="1" t="str">
        <f t="shared" si="7"/>
        <v/>
      </c>
      <c r="Q9" s="1" t="str">
        <f t="shared" ca="1" si="8"/>
        <v>Steven</v>
      </c>
      <c r="R9" s="1" t="str">
        <f t="shared" ca="1" si="9"/>
        <v>Gwendal</v>
      </c>
      <c r="S9" s="2">
        <f t="shared" ca="1" si="10"/>
        <v>0.46805555555555539</v>
      </c>
      <c r="T9" s="1">
        <f t="shared" ca="1" si="1"/>
        <v>1</v>
      </c>
      <c r="W9" s="1">
        <f ca="1">W5+W7-1</f>
        <v>8</v>
      </c>
    </row>
    <row r="10" spans="1:33" ht="15.75" thickBot="1">
      <c r="A10" s="2">
        <f t="shared" si="3"/>
        <v>0.46874999999999983</v>
      </c>
      <c r="B10" s="2">
        <f t="shared" si="0"/>
        <v>0.48958333333333315</v>
      </c>
      <c r="C10" s="1" t="s">
        <v>6</v>
      </c>
      <c r="D10" s="2">
        <v>6.25E-2</v>
      </c>
      <c r="E10" s="1" t="str">
        <f t="shared" si="11"/>
        <v/>
      </c>
      <c r="H10" s="9">
        <v>0</v>
      </c>
      <c r="I10" s="2"/>
      <c r="M10" s="14">
        <f t="shared" si="4"/>
        <v>0</v>
      </c>
      <c r="N10" s="1">
        <f t="shared" si="5"/>
        <v>0</v>
      </c>
      <c r="O10" s="1" t="str">
        <f t="shared" si="6"/>
        <v>rav</v>
      </c>
      <c r="P10" s="1" t="str">
        <f t="shared" si="7"/>
        <v>contrôle niveau d'huile</v>
      </c>
      <c r="Q10" s="1" t="str">
        <f t="shared" ca="1" si="8"/>
        <v/>
      </c>
      <c r="R10" s="1" t="str">
        <f t="shared" ca="1" si="9"/>
        <v/>
      </c>
      <c r="S10" s="2" t="str">
        <f t="shared" ca="1" si="10"/>
        <v/>
      </c>
      <c r="T10" s="1">
        <f t="shared" ca="1" si="1"/>
        <v>0</v>
      </c>
    </row>
    <row r="11" spans="1:33">
      <c r="A11" s="2">
        <f t="shared" si="3"/>
        <v>0.48958333333333315</v>
      </c>
      <c r="B11" s="2">
        <f t="shared" si="0"/>
        <v>0.51041666666666652</v>
      </c>
      <c r="C11" s="1" t="s">
        <v>7</v>
      </c>
      <c r="D11" s="2">
        <v>6.25E-2</v>
      </c>
      <c r="E11" s="1" t="str">
        <f t="shared" si="11"/>
        <v/>
      </c>
      <c r="G11" s="1" t="s">
        <v>45</v>
      </c>
      <c r="H11" s="9">
        <v>0</v>
      </c>
      <c r="I11" s="2"/>
      <c r="J11" s="26" t="str">
        <f ca="1">_xlfn.CONCAT("Départ ",K7)</f>
        <v>Départ Gwendal</v>
      </c>
      <c r="K11" s="29" cm="1">
        <f t="array" aca="1" ref="K11" ca="1">INDIRECT("S"&amp;W5&amp;"")</f>
        <v>0.46805555555555539</v>
      </c>
      <c r="M11" s="14">
        <f t="shared" si="4"/>
        <v>0</v>
      </c>
      <c r="N11" s="1">
        <f t="shared" si="5"/>
        <v>0</v>
      </c>
      <c r="O11" s="1" t="str">
        <f t="shared" si="6"/>
        <v/>
      </c>
      <c r="P11" s="1" t="str">
        <f t="shared" si="7"/>
        <v/>
      </c>
      <c r="Q11" s="1" t="str">
        <f t="shared" ca="1" si="8"/>
        <v/>
      </c>
      <c r="R11" s="1" t="str">
        <f t="shared" ca="1" si="9"/>
        <v/>
      </c>
      <c r="S11" s="2" t="str">
        <f t="shared" ca="1" si="10"/>
        <v/>
      </c>
      <c r="T11" s="1">
        <f t="shared" ca="1" si="1"/>
        <v>0</v>
      </c>
      <c r="X11" s="2"/>
    </row>
    <row r="12" spans="1:33">
      <c r="A12" s="2">
        <f t="shared" si="3"/>
        <v>0.51041666666666652</v>
      </c>
      <c r="B12" s="2">
        <f t="shared" si="0"/>
        <v>0.53124999999999989</v>
      </c>
      <c r="C12" s="1" t="s">
        <v>8</v>
      </c>
      <c r="D12" s="2">
        <v>6.25E-2</v>
      </c>
      <c r="E12" s="1" t="str">
        <f t="shared" si="11"/>
        <v/>
      </c>
      <c r="G12" s="1" t="s">
        <v>52</v>
      </c>
      <c r="H12" s="9">
        <v>1.38888888888889E-3</v>
      </c>
      <c r="I12" s="2"/>
      <c r="J12" s="27"/>
      <c r="K12" s="30"/>
      <c r="M12" s="14">
        <f t="shared" si="4"/>
        <v>0</v>
      </c>
      <c r="N12" s="1">
        <f t="shared" si="5"/>
        <v>0</v>
      </c>
      <c r="O12" s="1" t="str">
        <f t="shared" si="6"/>
        <v/>
      </c>
      <c r="P12" s="1" t="str">
        <f t="shared" si="7"/>
        <v>contrôle niveau d'huile</v>
      </c>
      <c r="Q12" s="1" t="str">
        <f t="shared" ca="1" si="8"/>
        <v/>
      </c>
      <c r="R12" s="1" t="str">
        <f t="shared" ca="1" si="9"/>
        <v/>
      </c>
      <c r="S12" s="2" t="str">
        <f t="shared" ca="1" si="10"/>
        <v/>
      </c>
      <c r="T12" s="1">
        <f t="shared" ca="1" si="1"/>
        <v>0</v>
      </c>
    </row>
    <row r="13" spans="1:33" ht="15.75" thickBot="1">
      <c r="A13" s="2">
        <f t="shared" si="3"/>
        <v>0.53263888888888877</v>
      </c>
      <c r="B13" s="2">
        <f t="shared" si="0"/>
        <v>0.55347222222222214</v>
      </c>
      <c r="C13" s="1" t="s">
        <v>9</v>
      </c>
      <c r="D13" s="2">
        <v>6.25E-2</v>
      </c>
      <c r="E13" s="1" t="str">
        <f t="shared" si="11"/>
        <v>ravitaillement</v>
      </c>
      <c r="H13" s="9">
        <v>1.38888888888889E-3</v>
      </c>
      <c r="I13" s="2"/>
      <c r="J13" s="28"/>
      <c r="K13" s="31"/>
      <c r="M13" s="14">
        <f t="shared" si="4"/>
        <v>0</v>
      </c>
      <c r="N13" s="1">
        <f t="shared" si="5"/>
        <v>1</v>
      </c>
      <c r="O13" s="1" t="str">
        <f t="shared" si="6"/>
        <v/>
      </c>
      <c r="P13" s="1" t="str">
        <f t="shared" si="7"/>
        <v>pression des pneus</v>
      </c>
      <c r="Q13" s="1" t="str">
        <f t="shared" ca="1" si="8"/>
        <v/>
      </c>
      <c r="R13" s="1" t="str">
        <f t="shared" ca="1" si="9"/>
        <v/>
      </c>
      <c r="S13" s="2" t="str">
        <f t="shared" ca="1" si="10"/>
        <v/>
      </c>
      <c r="T13" s="1">
        <f t="shared" ca="1" si="1"/>
        <v>0</v>
      </c>
    </row>
    <row r="14" spans="1:33">
      <c r="A14" s="2">
        <f t="shared" si="3"/>
        <v>0.55486111111111103</v>
      </c>
      <c r="B14" s="2">
        <f t="shared" si="0"/>
        <v>0.5756944444444444</v>
      </c>
      <c r="C14" s="1" t="s">
        <v>6</v>
      </c>
      <c r="D14" s="2">
        <v>6.25E-2</v>
      </c>
      <c r="E14" s="1" t="str">
        <f t="shared" si="11"/>
        <v/>
      </c>
      <c r="H14" s="9">
        <v>1.38888888888889E-3</v>
      </c>
      <c r="I14" s="2"/>
      <c r="M14" s="14">
        <f t="shared" si="4"/>
        <v>0</v>
      </c>
      <c r="N14" s="1">
        <f t="shared" si="5"/>
        <v>0</v>
      </c>
      <c r="O14" s="1" t="str">
        <f t="shared" si="6"/>
        <v>rav</v>
      </c>
      <c r="P14" s="1" t="str">
        <f t="shared" si="7"/>
        <v/>
      </c>
      <c r="Q14" s="1" t="str">
        <f t="shared" ca="1" si="8"/>
        <v/>
      </c>
      <c r="R14" s="1" t="str">
        <f t="shared" ca="1" si="9"/>
        <v/>
      </c>
      <c r="S14" s="2" t="str">
        <f t="shared" ca="1" si="10"/>
        <v/>
      </c>
      <c r="T14" s="1">
        <f t="shared" ca="1" si="1"/>
        <v>0</v>
      </c>
    </row>
    <row r="15" spans="1:33" ht="15.75" thickBot="1">
      <c r="A15" s="2">
        <f t="shared" si="3"/>
        <v>0.57708333333333328</v>
      </c>
      <c r="B15" s="2">
        <f t="shared" si="0"/>
        <v>0.59791666666666665</v>
      </c>
      <c r="C15" s="1" t="s">
        <v>7</v>
      </c>
      <c r="D15" s="2">
        <v>6.25E-2</v>
      </c>
      <c r="E15" s="1" t="str">
        <f t="shared" si="11"/>
        <v/>
      </c>
      <c r="H15" s="9">
        <v>1.38888888888889E-3</v>
      </c>
      <c r="I15" s="2"/>
      <c r="M15" s="14">
        <f t="shared" si="4"/>
        <v>0</v>
      </c>
      <c r="N15" s="1">
        <f t="shared" si="5"/>
        <v>0</v>
      </c>
      <c r="O15" s="1" t="str">
        <f t="shared" si="6"/>
        <v/>
      </c>
      <c r="P15" s="1" t="str">
        <f t="shared" si="7"/>
        <v/>
      </c>
      <c r="Q15" s="1" t="str">
        <f t="shared" ca="1" si="8"/>
        <v/>
      </c>
      <c r="R15" s="1" t="str">
        <f t="shared" ca="1" si="9"/>
        <v/>
      </c>
      <c r="S15" s="2" t="str">
        <f t="shared" ca="1" si="10"/>
        <v/>
      </c>
      <c r="T15" s="1">
        <f t="shared" ca="1" si="1"/>
        <v>0</v>
      </c>
      <c r="W15" s="9"/>
    </row>
    <row r="16" spans="1:33" ht="15" customHeight="1">
      <c r="A16" s="2">
        <f t="shared" si="3"/>
        <v>0.59930555555555554</v>
      </c>
      <c r="B16" s="2">
        <f t="shared" si="0"/>
        <v>0.62013888888888891</v>
      </c>
      <c r="C16" s="1" t="s">
        <v>8</v>
      </c>
      <c r="D16" s="2">
        <v>6.25E-2</v>
      </c>
      <c r="E16" s="1" t="str">
        <f t="shared" si="11"/>
        <v/>
      </c>
      <c r="H16" s="9">
        <v>1.38888888888889E-3</v>
      </c>
      <c r="I16" s="2"/>
      <c r="J16" s="32" t="s">
        <v>50</v>
      </c>
      <c r="K16" s="24" t="str" cm="1">
        <f t="array" aca="1" ref="K16" ca="1">IF(INDIRECT("G"&amp;W5&amp;"")="","",INDIRECT("G"&amp;W5&amp;""))</f>
        <v>contrôle niveau d'huile</v>
      </c>
      <c r="M16" s="14">
        <f t="shared" si="4"/>
        <v>0</v>
      </c>
      <c r="N16" s="1">
        <f t="shared" si="5"/>
        <v>0</v>
      </c>
      <c r="O16" s="1" t="str">
        <f t="shared" si="6"/>
        <v/>
      </c>
      <c r="P16" s="1" t="str">
        <f t="shared" si="7"/>
        <v/>
      </c>
      <c r="Q16" s="1" t="str">
        <f t="shared" ca="1" si="8"/>
        <v/>
      </c>
      <c r="R16" s="1" t="str">
        <f t="shared" ca="1" si="9"/>
        <v/>
      </c>
      <c r="S16" s="2" t="str">
        <f t="shared" ca="1" si="10"/>
        <v/>
      </c>
      <c r="T16" s="1">
        <f t="shared" ca="1" si="1"/>
        <v>0</v>
      </c>
      <c r="W16" s="1" t="s">
        <v>28</v>
      </c>
    </row>
    <row r="17" spans="1:20" ht="15" customHeight="1">
      <c r="A17" s="2">
        <f t="shared" si="3"/>
        <v>0.62152777777777779</v>
      </c>
      <c r="B17" s="2">
        <f t="shared" si="0"/>
        <v>0.64236111111111116</v>
      </c>
      <c r="C17" s="1" t="s">
        <v>9</v>
      </c>
      <c r="D17" s="2">
        <v>6.25E-2</v>
      </c>
      <c r="E17" s="1" t="str">
        <f t="shared" si="11"/>
        <v>ravitaillement</v>
      </c>
      <c r="H17" s="9">
        <v>1.38888888888889E-3</v>
      </c>
      <c r="I17" s="2"/>
      <c r="J17" s="33"/>
      <c r="K17" s="25"/>
      <c r="M17" s="14">
        <f t="shared" si="4"/>
        <v>0</v>
      </c>
      <c r="N17" s="1">
        <f t="shared" si="5"/>
        <v>1</v>
      </c>
      <c r="O17" s="1" t="str">
        <f t="shared" si="6"/>
        <v/>
      </c>
      <c r="P17" s="1" t="str">
        <f t="shared" si="7"/>
        <v/>
      </c>
      <c r="Q17" s="1" t="str">
        <f t="shared" ca="1" si="8"/>
        <v/>
      </c>
      <c r="R17" s="1" t="str">
        <f t="shared" ca="1" si="9"/>
        <v/>
      </c>
      <c r="S17" s="2" t="str">
        <f t="shared" ca="1" si="10"/>
        <v/>
      </c>
      <c r="T17" s="1">
        <f t="shared" ca="1" si="1"/>
        <v>0</v>
      </c>
    </row>
    <row r="18" spans="1:20" ht="15.75" customHeight="1">
      <c r="A18" s="2">
        <f t="shared" si="3"/>
        <v>0.64375000000000004</v>
      </c>
      <c r="B18" s="2">
        <f t="shared" si="0"/>
        <v>0.66458333333333341</v>
      </c>
      <c r="C18" s="1" t="s">
        <v>6</v>
      </c>
      <c r="D18" s="2">
        <v>6.25E-2</v>
      </c>
      <c r="E18" s="1" t="str">
        <f t="shared" si="11"/>
        <v/>
      </c>
      <c r="H18" s="9">
        <v>1.38888888888889E-3</v>
      </c>
      <c r="I18" s="2"/>
      <c r="J18" s="33"/>
      <c r="K18" s="25"/>
      <c r="M18" s="14">
        <f t="shared" si="4"/>
        <v>0</v>
      </c>
      <c r="N18" s="1">
        <f t="shared" si="5"/>
        <v>0</v>
      </c>
      <c r="O18" s="1" t="str">
        <f t="shared" si="6"/>
        <v>rav</v>
      </c>
      <c r="P18" s="1" t="str">
        <f t="shared" si="7"/>
        <v/>
      </c>
      <c r="Q18" s="1" t="str">
        <f t="shared" ca="1" si="8"/>
        <v/>
      </c>
      <c r="R18" s="1" t="str">
        <f t="shared" ca="1" si="9"/>
        <v/>
      </c>
      <c r="S18" s="2" t="str">
        <f t="shared" ca="1" si="10"/>
        <v/>
      </c>
      <c r="T18" s="1">
        <f t="shared" ca="1" si="1"/>
        <v>0</v>
      </c>
    </row>
    <row r="19" spans="1:20">
      <c r="A19" s="2">
        <f t="shared" si="3"/>
        <v>0.6659722222222223</v>
      </c>
      <c r="B19" s="2">
        <f t="shared" si="0"/>
        <v>0.68680555555555567</v>
      </c>
      <c r="C19" s="1" t="s">
        <v>7</v>
      </c>
      <c r="D19" s="2">
        <v>6.25E-2</v>
      </c>
      <c r="E19" s="1" t="str">
        <f t="shared" si="11"/>
        <v/>
      </c>
      <c r="H19" s="9">
        <v>1.38888888888889E-3</v>
      </c>
      <c r="I19" s="2"/>
      <c r="J19" s="33"/>
      <c r="K19" s="44" t="str" cm="1">
        <f t="array" aca="1" ref="K19" ca="1">IF(INDIRECT("E"&amp;W5&amp;"")="","",INDIRECT("E"&amp;W5&amp;""))</f>
        <v>ravitaillement</v>
      </c>
      <c r="M19" s="14">
        <f t="shared" si="4"/>
        <v>0</v>
      </c>
      <c r="N19" s="1">
        <f t="shared" si="5"/>
        <v>0</v>
      </c>
      <c r="O19" s="1" t="str">
        <f t="shared" si="6"/>
        <v/>
      </c>
      <c r="P19" s="1" t="str">
        <f t="shared" si="7"/>
        <v/>
      </c>
      <c r="Q19" s="1" t="str">
        <f t="shared" ca="1" si="8"/>
        <v/>
      </c>
      <c r="R19" s="1" t="str">
        <f t="shared" ca="1" si="9"/>
        <v/>
      </c>
      <c r="S19" s="2" t="str">
        <f t="shared" ca="1" si="10"/>
        <v/>
      </c>
      <c r="T19" s="1">
        <f t="shared" ca="1" si="1"/>
        <v>0</v>
      </c>
    </row>
    <row r="20" spans="1:20">
      <c r="A20" s="2">
        <f t="shared" si="3"/>
        <v>0.68819444444444455</v>
      </c>
      <c r="B20" s="2">
        <f t="shared" si="0"/>
        <v>0.70902777777777792</v>
      </c>
      <c r="C20" s="1" t="s">
        <v>8</v>
      </c>
      <c r="D20" s="2">
        <v>6.25E-2</v>
      </c>
      <c r="E20" s="1" t="str">
        <f t="shared" si="11"/>
        <v/>
      </c>
      <c r="H20" s="9">
        <v>1.38888888888889E-3</v>
      </c>
      <c r="I20" s="2"/>
      <c r="J20" s="33"/>
      <c r="K20" s="44"/>
      <c r="M20" s="14">
        <f t="shared" si="4"/>
        <v>0</v>
      </c>
      <c r="N20" s="1">
        <f t="shared" si="5"/>
        <v>0</v>
      </c>
      <c r="O20" s="1" t="str">
        <f t="shared" si="6"/>
        <v/>
      </c>
      <c r="P20" s="1" t="str">
        <f t="shared" si="7"/>
        <v/>
      </c>
      <c r="Q20" s="1" t="str">
        <f t="shared" ca="1" si="8"/>
        <v/>
      </c>
      <c r="R20" s="1" t="str">
        <f t="shared" ca="1" si="9"/>
        <v/>
      </c>
      <c r="S20" s="2" t="str">
        <f t="shared" ca="1" si="10"/>
        <v/>
      </c>
      <c r="T20" s="1">
        <f t="shared" ca="1" si="1"/>
        <v>0</v>
      </c>
    </row>
    <row r="21" spans="1:20" ht="15.75" thickBot="1">
      <c r="A21" s="2">
        <f t="shared" si="3"/>
        <v>0.71041666666666681</v>
      </c>
      <c r="B21" s="2">
        <f t="shared" si="0"/>
        <v>0.73125000000000018</v>
      </c>
      <c r="C21" s="1" t="s">
        <v>9</v>
      </c>
      <c r="D21" s="2">
        <v>6.25E-2</v>
      </c>
      <c r="E21" s="1" t="str">
        <f t="shared" si="11"/>
        <v>ravitaillement</v>
      </c>
      <c r="H21" s="9">
        <v>1.38888888888889E-3</v>
      </c>
      <c r="I21" s="2"/>
      <c r="J21" s="34"/>
      <c r="K21" s="45"/>
      <c r="M21" s="14">
        <f t="shared" si="4"/>
        <v>0</v>
      </c>
      <c r="N21" s="1">
        <f t="shared" si="5"/>
        <v>1</v>
      </c>
      <c r="O21" s="1" t="str">
        <f t="shared" si="6"/>
        <v/>
      </c>
      <c r="P21" s="1" t="str">
        <f t="shared" si="7"/>
        <v/>
      </c>
      <c r="Q21" s="1" t="str">
        <f t="shared" ca="1" si="8"/>
        <v/>
      </c>
      <c r="R21" s="1" t="str">
        <f t="shared" ca="1" si="9"/>
        <v/>
      </c>
      <c r="S21" s="2" t="str">
        <f t="shared" ca="1" si="10"/>
        <v/>
      </c>
      <c r="T21" s="1">
        <f t="shared" ca="1" si="1"/>
        <v>0</v>
      </c>
    </row>
    <row r="22" spans="1:20" ht="15.75" thickBot="1">
      <c r="A22" s="2">
        <f t="shared" si="3"/>
        <v>0.73263888888888906</v>
      </c>
      <c r="B22" s="2">
        <f t="shared" si="0"/>
        <v>0.75347222222222243</v>
      </c>
      <c r="C22" s="1" t="s">
        <v>6</v>
      </c>
      <c r="D22" s="2">
        <v>6.25E-2</v>
      </c>
      <c r="E22" s="1" t="str">
        <f t="shared" si="11"/>
        <v/>
      </c>
      <c r="H22" s="9">
        <v>1.38888888888889E-3</v>
      </c>
      <c r="I22" s="2"/>
      <c r="M22" s="14">
        <f t="shared" si="4"/>
        <v>0</v>
      </c>
      <c r="N22" s="1">
        <f t="shared" si="5"/>
        <v>0</v>
      </c>
      <c r="O22" s="1" t="str">
        <f t="shared" si="6"/>
        <v>rav</v>
      </c>
      <c r="P22" s="1" t="str">
        <f t="shared" si="7"/>
        <v/>
      </c>
      <c r="Q22" s="1" t="str">
        <f t="shared" ca="1" si="8"/>
        <v/>
      </c>
      <c r="R22" s="1" t="str">
        <f t="shared" ca="1" si="9"/>
        <v/>
      </c>
      <c r="S22" s="2" t="str">
        <f t="shared" ca="1" si="10"/>
        <v/>
      </c>
      <c r="T22" s="1">
        <f t="shared" ca="1" si="1"/>
        <v>0</v>
      </c>
    </row>
    <row r="23" spans="1:20">
      <c r="A23" s="2">
        <f t="shared" si="3"/>
        <v>0.75486111111111132</v>
      </c>
      <c r="B23" s="2">
        <f t="shared" si="0"/>
        <v>0.77569444444444469</v>
      </c>
      <c r="C23" s="1" t="s">
        <v>7</v>
      </c>
      <c r="D23" s="2">
        <v>6.25E-2</v>
      </c>
      <c r="E23" s="1" t="str">
        <f t="shared" si="11"/>
        <v/>
      </c>
      <c r="H23" s="9">
        <v>1.38888888888889E-3</v>
      </c>
      <c r="I23" s="2"/>
      <c r="J23" s="18" t="s">
        <v>51</v>
      </c>
      <c r="K23" s="21">
        <f ca="1">AC8</f>
        <v>0.46805555555555539</v>
      </c>
      <c r="M23" s="14">
        <f t="shared" si="4"/>
        <v>0</v>
      </c>
      <c r="N23" s="1">
        <f t="shared" si="5"/>
        <v>0</v>
      </c>
      <c r="O23" s="1" t="str">
        <f t="shared" si="6"/>
        <v/>
      </c>
      <c r="P23" s="1" t="str">
        <f t="shared" si="7"/>
        <v/>
      </c>
      <c r="Q23" s="1" t="str">
        <f t="shared" ca="1" si="8"/>
        <v/>
      </c>
      <c r="R23" s="1" t="str">
        <f t="shared" ca="1" si="9"/>
        <v/>
      </c>
      <c r="S23" s="2" t="str">
        <f t="shared" ca="1" si="10"/>
        <v/>
      </c>
      <c r="T23" s="1">
        <f t="shared" ca="1" si="1"/>
        <v>0</v>
      </c>
    </row>
    <row r="24" spans="1:20">
      <c r="A24" s="2">
        <f t="shared" si="3"/>
        <v>0.77708333333333357</v>
      </c>
      <c r="B24" s="2">
        <f t="shared" si="0"/>
        <v>0.79791666666666694</v>
      </c>
      <c r="C24" s="1" t="s">
        <v>8</v>
      </c>
      <c r="D24" s="2">
        <v>6.25E-2</v>
      </c>
      <c r="E24" s="1" t="str">
        <f t="shared" si="11"/>
        <v/>
      </c>
      <c r="H24" s="9">
        <v>1.38888888888889E-3</v>
      </c>
      <c r="I24" s="2"/>
      <c r="J24" s="19"/>
      <c r="K24" s="22"/>
      <c r="M24" s="14">
        <f t="shared" si="4"/>
        <v>0</v>
      </c>
      <c r="N24" s="1">
        <f t="shared" si="5"/>
        <v>0</v>
      </c>
      <c r="O24" s="1" t="str">
        <f t="shared" si="6"/>
        <v/>
      </c>
      <c r="P24" s="1" t="str">
        <f t="shared" si="7"/>
        <v/>
      </c>
      <c r="Q24" s="1" t="str">
        <f t="shared" ca="1" si="8"/>
        <v/>
      </c>
      <c r="R24" s="1" t="str">
        <f t="shared" ca="1" si="9"/>
        <v/>
      </c>
      <c r="S24" s="2" t="str">
        <f t="shared" ca="1" si="10"/>
        <v/>
      </c>
      <c r="T24" s="1">
        <f t="shared" ca="1" si="1"/>
        <v>0</v>
      </c>
    </row>
    <row r="25" spans="1:20" ht="15.75" thickBot="1">
      <c r="A25" s="2">
        <f t="shared" si="3"/>
        <v>0.79930555555555582</v>
      </c>
      <c r="B25" s="2">
        <f t="shared" si="0"/>
        <v>0.82013888888888919</v>
      </c>
      <c r="C25" s="1" t="s">
        <v>9</v>
      </c>
      <c r="D25" s="2">
        <v>6.25E-2</v>
      </c>
      <c r="E25" s="1" t="str">
        <f t="shared" si="11"/>
        <v>ravitaillement</v>
      </c>
      <c r="H25" s="9">
        <v>1.38888888888889E-3</v>
      </c>
      <c r="I25" s="2"/>
      <c r="J25" s="20"/>
      <c r="K25" s="23"/>
      <c r="M25" s="14">
        <f t="shared" si="4"/>
        <v>0</v>
      </c>
      <c r="N25" s="1">
        <f t="shared" si="5"/>
        <v>1</v>
      </c>
      <c r="O25" s="1" t="str">
        <f t="shared" si="6"/>
        <v/>
      </c>
      <c r="P25" s="1" t="str">
        <f t="shared" si="7"/>
        <v/>
      </c>
      <c r="Q25" s="1" t="str">
        <f t="shared" ca="1" si="8"/>
        <v/>
      </c>
      <c r="R25" s="1" t="str">
        <f t="shared" ca="1" si="9"/>
        <v/>
      </c>
      <c r="S25" s="2" t="str">
        <f t="shared" ca="1" si="10"/>
        <v/>
      </c>
      <c r="T25" s="1">
        <f t="shared" ca="1" si="1"/>
        <v>0</v>
      </c>
    </row>
    <row r="26" spans="1:20">
      <c r="A26" s="2">
        <f t="shared" si="3"/>
        <v>0.82152777777777808</v>
      </c>
      <c r="B26" s="2">
        <f t="shared" si="0"/>
        <v>0.84236111111111145</v>
      </c>
      <c r="C26" s="1" t="s">
        <v>6</v>
      </c>
      <c r="D26" s="2">
        <v>6.25E-2</v>
      </c>
      <c r="E26" s="1" t="str">
        <f t="shared" si="11"/>
        <v/>
      </c>
      <c r="H26" s="9">
        <v>1.38888888888889E-3</v>
      </c>
      <c r="I26" s="2"/>
      <c r="M26" s="14">
        <f t="shared" si="4"/>
        <v>0</v>
      </c>
      <c r="N26" s="1">
        <f t="shared" si="5"/>
        <v>0</v>
      </c>
      <c r="O26" s="1" t="str">
        <f t="shared" si="6"/>
        <v>rav</v>
      </c>
      <c r="P26" s="1" t="str">
        <f t="shared" si="7"/>
        <v/>
      </c>
      <c r="Q26" s="1" t="str">
        <f t="shared" ca="1" si="8"/>
        <v/>
      </c>
      <c r="R26" s="1" t="str">
        <f t="shared" ca="1" si="9"/>
        <v/>
      </c>
      <c r="S26" s="2" t="str">
        <f t="shared" ca="1" si="10"/>
        <v/>
      </c>
      <c r="T26" s="1">
        <f t="shared" ca="1" si="1"/>
        <v>0</v>
      </c>
    </row>
    <row r="27" spans="1:20">
      <c r="A27" s="2">
        <f t="shared" si="3"/>
        <v>0.84375000000000033</v>
      </c>
      <c r="B27" s="2">
        <f t="shared" si="0"/>
        <v>0.8645833333333337</v>
      </c>
      <c r="C27" s="1" t="s">
        <v>7</v>
      </c>
      <c r="D27" s="2">
        <v>6.25E-2</v>
      </c>
      <c r="E27" s="1" t="str">
        <f t="shared" si="11"/>
        <v/>
      </c>
      <c r="H27" s="9">
        <v>1.38888888888889E-3</v>
      </c>
      <c r="I27" s="2"/>
      <c r="M27" s="14">
        <f t="shared" si="4"/>
        <v>0</v>
      </c>
      <c r="N27" s="1">
        <f t="shared" si="5"/>
        <v>0</v>
      </c>
      <c r="O27" s="1" t="str">
        <f t="shared" si="6"/>
        <v/>
      </c>
      <c r="P27" s="1" t="str">
        <f t="shared" si="7"/>
        <v/>
      </c>
      <c r="Q27" s="1" t="str">
        <f t="shared" ca="1" si="8"/>
        <v/>
      </c>
      <c r="R27" s="1" t="str">
        <f t="shared" ca="1" si="9"/>
        <v/>
      </c>
      <c r="S27" s="2" t="str">
        <f t="shared" ca="1" si="10"/>
        <v/>
      </c>
      <c r="T27" s="1">
        <f t="shared" ca="1" si="1"/>
        <v>0</v>
      </c>
    </row>
    <row r="28" spans="1:20" ht="15" customHeight="1">
      <c r="A28" s="2">
        <f t="shared" si="3"/>
        <v>0.86597222222222259</v>
      </c>
      <c r="B28" s="2">
        <f t="shared" si="0"/>
        <v>0.88680555555555596</v>
      </c>
      <c r="C28" s="1" t="s">
        <v>8</v>
      </c>
      <c r="D28" s="2">
        <v>6.25E-2</v>
      </c>
      <c r="E28" s="1" t="str">
        <f t="shared" si="11"/>
        <v/>
      </c>
      <c r="H28" s="9">
        <v>1.38888888888889E-3</v>
      </c>
      <c r="I28" s="2"/>
      <c r="J28" s="15"/>
      <c r="K28" s="16"/>
      <c r="M28" s="14">
        <f t="shared" si="4"/>
        <v>0</v>
      </c>
      <c r="N28" s="1">
        <f t="shared" si="5"/>
        <v>0</v>
      </c>
      <c r="O28" s="1" t="str">
        <f t="shared" si="6"/>
        <v/>
      </c>
      <c r="P28" s="1" t="str">
        <f t="shared" si="7"/>
        <v/>
      </c>
      <c r="Q28" s="1" t="str">
        <f t="shared" ca="1" si="8"/>
        <v/>
      </c>
      <c r="R28" s="1" t="str">
        <f t="shared" ca="1" si="9"/>
        <v/>
      </c>
      <c r="S28" s="2" t="str">
        <f t="shared" ca="1" si="10"/>
        <v/>
      </c>
      <c r="T28" s="1">
        <f t="shared" ca="1" si="1"/>
        <v>0</v>
      </c>
    </row>
    <row r="29" spans="1:20" ht="15" customHeight="1">
      <c r="A29" s="2">
        <f t="shared" si="3"/>
        <v>0.88819444444444484</v>
      </c>
      <c r="B29" s="2">
        <f t="shared" si="0"/>
        <v>0.90902777777777821</v>
      </c>
      <c r="C29" s="1" t="s">
        <v>9</v>
      </c>
      <c r="D29" s="2">
        <v>6.25E-2</v>
      </c>
      <c r="E29" s="1" t="str">
        <f t="shared" si="11"/>
        <v>ravitaillement</v>
      </c>
      <c r="H29" s="9">
        <v>1.38888888888889E-3</v>
      </c>
      <c r="I29" s="2"/>
      <c r="J29" s="15"/>
      <c r="K29" s="16"/>
      <c r="M29" s="14">
        <f t="shared" si="4"/>
        <v>0</v>
      </c>
      <c r="N29" s="1">
        <f t="shared" si="5"/>
        <v>1</v>
      </c>
      <c r="O29" s="1" t="str">
        <f t="shared" si="6"/>
        <v/>
      </c>
      <c r="P29" s="1" t="str">
        <f t="shared" si="7"/>
        <v/>
      </c>
      <c r="Q29" s="1" t="str">
        <f t="shared" ca="1" si="8"/>
        <v/>
      </c>
      <c r="R29" s="1" t="str">
        <f t="shared" ca="1" si="9"/>
        <v/>
      </c>
      <c r="S29" s="2" t="str">
        <f t="shared" ca="1" si="10"/>
        <v/>
      </c>
      <c r="T29" s="1">
        <f t="shared" ca="1" si="1"/>
        <v>0</v>
      </c>
    </row>
    <row r="30" spans="1:20" ht="15.75" customHeight="1">
      <c r="A30" s="2">
        <f t="shared" si="3"/>
        <v>0.9104166666666671</v>
      </c>
      <c r="B30" s="2">
        <f t="shared" si="0"/>
        <v>0.93125000000000047</v>
      </c>
      <c r="C30" s="1" t="s">
        <v>6</v>
      </c>
      <c r="D30" s="2">
        <v>6.25E-2</v>
      </c>
      <c r="E30" s="1" t="str">
        <f t="shared" si="11"/>
        <v/>
      </c>
      <c r="H30" s="9">
        <v>1.38888888888889E-3</v>
      </c>
      <c r="I30" s="2"/>
      <c r="J30" s="15"/>
      <c r="K30" s="16"/>
      <c r="M30" s="14">
        <f t="shared" si="4"/>
        <v>0</v>
      </c>
      <c r="N30" s="1">
        <f t="shared" si="5"/>
        <v>0</v>
      </c>
      <c r="O30" s="1" t="str">
        <f t="shared" si="6"/>
        <v>rav</v>
      </c>
      <c r="P30" s="1" t="str">
        <f t="shared" si="7"/>
        <v/>
      </c>
      <c r="Q30" s="1" t="str">
        <f t="shared" ca="1" si="8"/>
        <v/>
      </c>
      <c r="R30" s="1" t="str">
        <f t="shared" ca="1" si="9"/>
        <v/>
      </c>
      <c r="S30" s="2" t="str">
        <f t="shared" ca="1" si="10"/>
        <v/>
      </c>
      <c r="T30" s="1">
        <f t="shared" ca="1" si="1"/>
        <v>0</v>
      </c>
    </row>
    <row r="31" spans="1:20">
      <c r="A31" s="2">
        <f t="shared" si="3"/>
        <v>0.93263888888888935</v>
      </c>
      <c r="B31" s="2">
        <f t="shared" si="0"/>
        <v>0.95347222222222272</v>
      </c>
      <c r="C31" s="1" t="s">
        <v>7</v>
      </c>
      <c r="D31" s="2">
        <v>6.25E-2</v>
      </c>
      <c r="E31" s="1" t="str">
        <f t="shared" si="11"/>
        <v/>
      </c>
      <c r="H31" s="9">
        <v>1.38888888888889E-3</v>
      </c>
      <c r="I31" s="2"/>
      <c r="M31" s="14">
        <f t="shared" si="4"/>
        <v>0</v>
      </c>
      <c r="N31" s="1">
        <f t="shared" si="5"/>
        <v>0</v>
      </c>
      <c r="O31" s="1" t="str">
        <f t="shared" si="6"/>
        <v/>
      </c>
      <c r="P31" s="1" t="str">
        <f t="shared" si="7"/>
        <v/>
      </c>
      <c r="Q31" s="1" t="str">
        <f t="shared" ca="1" si="8"/>
        <v/>
      </c>
      <c r="R31" s="1" t="str">
        <f t="shared" ca="1" si="9"/>
        <v/>
      </c>
      <c r="S31" s="2" t="str">
        <f t="shared" ca="1" si="10"/>
        <v/>
      </c>
      <c r="T31" s="1">
        <f t="shared" ca="1" si="1"/>
        <v>0</v>
      </c>
    </row>
    <row r="32" spans="1:20">
      <c r="A32" s="2">
        <f t="shared" si="3"/>
        <v>0.9548611111111116</v>
      </c>
      <c r="B32" s="2">
        <f t="shared" si="0"/>
        <v>0.97569444444444497</v>
      </c>
      <c r="C32" s="1" t="s">
        <v>8</v>
      </c>
      <c r="D32" s="2">
        <v>6.25E-2</v>
      </c>
      <c r="E32" s="1" t="str">
        <f t="shared" si="11"/>
        <v/>
      </c>
      <c r="H32" s="9">
        <v>1.38888888888889E-3</v>
      </c>
      <c r="I32" s="2"/>
      <c r="M32" s="14">
        <f t="shared" si="4"/>
        <v>0</v>
      </c>
      <c r="N32" s="1">
        <f t="shared" si="5"/>
        <v>0</v>
      </c>
      <c r="O32" s="1" t="str">
        <f t="shared" si="6"/>
        <v/>
      </c>
      <c r="P32" s="1" t="str">
        <f t="shared" si="7"/>
        <v/>
      </c>
      <c r="Q32" s="1" t="str">
        <f t="shared" ca="1" si="8"/>
        <v/>
      </c>
      <c r="R32" s="1" t="str">
        <f t="shared" ca="1" si="9"/>
        <v/>
      </c>
      <c r="S32" s="2" t="str">
        <f t="shared" ca="1" si="10"/>
        <v/>
      </c>
      <c r="T32" s="1">
        <f t="shared" ca="1" si="1"/>
        <v>0</v>
      </c>
    </row>
    <row r="33" spans="1:20">
      <c r="A33" s="2">
        <f t="shared" si="3"/>
        <v>0.97708333333333386</v>
      </c>
      <c r="B33" s="2">
        <f t="shared" si="0"/>
        <v>0.99791666666666723</v>
      </c>
      <c r="C33" s="1" t="s">
        <v>9</v>
      </c>
      <c r="D33" s="2">
        <v>6.25E-2</v>
      </c>
      <c r="E33" s="1" t="str">
        <f t="shared" si="11"/>
        <v>ravitaillement</v>
      </c>
      <c r="H33" s="9">
        <v>1.38888888888889E-3</v>
      </c>
      <c r="I33" s="2"/>
      <c r="M33" s="14">
        <f t="shared" si="4"/>
        <v>0</v>
      </c>
      <c r="N33" s="1">
        <f t="shared" si="5"/>
        <v>1</v>
      </c>
      <c r="O33" s="1" t="str">
        <f t="shared" si="6"/>
        <v/>
      </c>
      <c r="P33" s="1" t="str">
        <f t="shared" si="7"/>
        <v/>
      </c>
      <c r="Q33" s="1" t="str">
        <f t="shared" ca="1" si="8"/>
        <v/>
      </c>
      <c r="R33" s="1" t="str">
        <f t="shared" ca="1" si="9"/>
        <v/>
      </c>
      <c r="S33" s="2" t="str">
        <f t="shared" ca="1" si="10"/>
        <v/>
      </c>
      <c r="T33" s="1">
        <f t="shared" ca="1" si="1"/>
        <v>0</v>
      </c>
    </row>
    <row r="34" spans="1:20">
      <c r="A34" s="2">
        <f t="shared" si="3"/>
        <v>0.99930555555555611</v>
      </c>
      <c r="B34" s="2">
        <f t="shared" si="0"/>
        <v>1.0201388888888894</v>
      </c>
      <c r="C34" s="1" t="s">
        <v>6</v>
      </c>
      <c r="D34" s="2">
        <v>6.25E-2</v>
      </c>
      <c r="E34" s="1" t="str">
        <f t="shared" si="11"/>
        <v/>
      </c>
      <c r="H34" s="9">
        <v>1.38888888888889E-3</v>
      </c>
      <c r="I34" s="2"/>
      <c r="M34" s="14">
        <f t="shared" si="4"/>
        <v>0</v>
      </c>
      <c r="N34" s="1">
        <f t="shared" si="5"/>
        <v>0</v>
      </c>
      <c r="O34" s="1" t="str">
        <f t="shared" si="6"/>
        <v>rav</v>
      </c>
      <c r="P34" s="1" t="str">
        <f t="shared" si="7"/>
        <v/>
      </c>
      <c r="Q34" s="1" t="str">
        <f t="shared" ca="1" si="8"/>
        <v/>
      </c>
      <c r="R34" s="1" t="str">
        <f t="shared" ca="1" si="9"/>
        <v/>
      </c>
      <c r="S34" s="2" t="str">
        <f t="shared" ca="1" si="10"/>
        <v/>
      </c>
      <c r="T34" s="1">
        <f t="shared" ca="1" si="1"/>
        <v>0</v>
      </c>
    </row>
    <row r="35" spans="1:20">
      <c r="A35" s="2">
        <f t="shared" si="3"/>
        <v>1.0215277777777783</v>
      </c>
      <c r="B35" s="2">
        <f t="shared" si="0"/>
        <v>1.0423611111111115</v>
      </c>
      <c r="C35" s="1" t="s">
        <v>7</v>
      </c>
      <c r="D35" s="2">
        <v>6.25E-2</v>
      </c>
      <c r="E35" s="1" t="str">
        <f t="shared" si="11"/>
        <v/>
      </c>
      <c r="H35" s="9">
        <v>1.38888888888889E-3</v>
      </c>
      <c r="I35" s="2"/>
      <c r="M35" s="14">
        <f t="shared" si="4"/>
        <v>0</v>
      </c>
      <c r="N35" s="1">
        <f t="shared" si="5"/>
        <v>0</v>
      </c>
      <c r="O35" s="1" t="str">
        <f t="shared" si="6"/>
        <v/>
      </c>
      <c r="P35" s="1" t="str">
        <f t="shared" si="7"/>
        <v/>
      </c>
      <c r="Q35" s="1" t="str">
        <f t="shared" ca="1" si="8"/>
        <v/>
      </c>
      <c r="R35" s="1" t="str">
        <f t="shared" ca="1" si="9"/>
        <v/>
      </c>
      <c r="S35" s="2" t="str">
        <f t="shared" ca="1" si="10"/>
        <v/>
      </c>
      <c r="T35" s="1">
        <f t="shared" ca="1" si="1"/>
        <v>0</v>
      </c>
    </row>
    <row r="36" spans="1:20">
      <c r="A36" s="2">
        <f t="shared" si="3"/>
        <v>1.0437500000000004</v>
      </c>
      <c r="B36" s="2">
        <f t="shared" si="0"/>
        <v>1.0645833333333337</v>
      </c>
      <c r="C36" s="1" t="s">
        <v>8</v>
      </c>
      <c r="D36" s="2">
        <v>6.25E-2</v>
      </c>
      <c r="E36" s="1" t="str">
        <f t="shared" si="11"/>
        <v/>
      </c>
      <c r="H36" s="9">
        <v>1.38888888888889E-3</v>
      </c>
      <c r="I36" s="2"/>
      <c r="M36" s="14">
        <f t="shared" si="4"/>
        <v>0</v>
      </c>
      <c r="N36" s="1">
        <f t="shared" si="5"/>
        <v>0</v>
      </c>
      <c r="O36" s="1" t="str">
        <f t="shared" si="6"/>
        <v/>
      </c>
      <c r="P36" s="1" t="str">
        <f t="shared" si="7"/>
        <v/>
      </c>
      <c r="Q36" s="1" t="str">
        <f t="shared" ca="1" si="8"/>
        <v/>
      </c>
      <c r="R36" s="1" t="str">
        <f t="shared" ca="1" si="9"/>
        <v/>
      </c>
      <c r="S36" s="2" t="str">
        <f t="shared" ca="1" si="10"/>
        <v/>
      </c>
      <c r="T36" s="1">
        <f t="shared" ca="1" si="1"/>
        <v>0</v>
      </c>
    </row>
    <row r="37" spans="1:20">
      <c r="A37" s="2">
        <f t="shared" si="3"/>
        <v>1.0659722222222225</v>
      </c>
      <c r="B37" s="2">
        <f t="shared" si="0"/>
        <v>1.0868055555555558</v>
      </c>
      <c r="C37" s="1" t="s">
        <v>9</v>
      </c>
      <c r="D37" s="2">
        <v>6.25E-2</v>
      </c>
      <c r="E37" s="1" t="str">
        <f t="shared" si="11"/>
        <v>ravitaillement</v>
      </c>
      <c r="H37" s="9">
        <v>1.38888888888889E-3</v>
      </c>
      <c r="I37" s="2"/>
      <c r="M37" s="14">
        <f t="shared" si="4"/>
        <v>0</v>
      </c>
      <c r="N37" s="1">
        <f t="shared" si="5"/>
        <v>1</v>
      </c>
      <c r="O37" s="1" t="str">
        <f t="shared" si="6"/>
        <v/>
      </c>
      <c r="P37" s="1" t="str">
        <f t="shared" si="7"/>
        <v/>
      </c>
      <c r="Q37" s="1" t="str">
        <f t="shared" ca="1" si="8"/>
        <v/>
      </c>
      <c r="R37" s="1" t="str">
        <f t="shared" ca="1" si="9"/>
        <v/>
      </c>
      <c r="S37" s="2" t="str">
        <f t="shared" ca="1" si="10"/>
        <v/>
      </c>
      <c r="T37" s="1">
        <f t="shared" ca="1" si="1"/>
        <v>0</v>
      </c>
    </row>
    <row r="38" spans="1:20">
      <c r="A38" s="2">
        <f t="shared" si="3"/>
        <v>1.0881944444444447</v>
      </c>
      <c r="B38" s="2">
        <f t="shared" si="0"/>
        <v>1.1090277777777779</v>
      </c>
      <c r="C38" s="1" t="s">
        <v>6</v>
      </c>
      <c r="D38" s="2">
        <v>6.25E-2</v>
      </c>
      <c r="E38" s="1" t="str">
        <f t="shared" si="11"/>
        <v/>
      </c>
      <c r="H38" s="9">
        <v>1.38888888888889E-3</v>
      </c>
      <c r="I38" s="2"/>
      <c r="M38" s="14">
        <f t="shared" si="4"/>
        <v>0</v>
      </c>
      <c r="N38" s="1">
        <f t="shared" si="5"/>
        <v>0</v>
      </c>
      <c r="O38" s="1" t="str">
        <f t="shared" si="6"/>
        <v>rav</v>
      </c>
      <c r="P38" s="1" t="str">
        <f t="shared" si="7"/>
        <v/>
      </c>
      <c r="Q38" s="1" t="str">
        <f t="shared" ca="1" si="8"/>
        <v/>
      </c>
      <c r="R38" s="1" t="str">
        <f t="shared" ca="1" si="9"/>
        <v/>
      </c>
      <c r="S38" s="2" t="str">
        <f t="shared" ca="1" si="10"/>
        <v/>
      </c>
      <c r="T38" s="1">
        <f t="shared" ca="1" si="1"/>
        <v>0</v>
      </c>
    </row>
    <row r="39" spans="1:20">
      <c r="A39" s="2">
        <f t="shared" si="3"/>
        <v>1.1104166666666668</v>
      </c>
      <c r="B39" s="2">
        <f t="shared" si="0"/>
        <v>1.1312500000000001</v>
      </c>
      <c r="C39" s="1" t="s">
        <v>7</v>
      </c>
      <c r="D39" s="2">
        <v>6.25E-2</v>
      </c>
      <c r="E39" s="1" t="str">
        <f t="shared" si="11"/>
        <v/>
      </c>
      <c r="H39" s="9">
        <v>1.38888888888889E-3</v>
      </c>
      <c r="I39" s="2"/>
      <c r="M39" s="14">
        <f t="shared" si="4"/>
        <v>0</v>
      </c>
      <c r="N39" s="1">
        <f t="shared" si="5"/>
        <v>0</v>
      </c>
      <c r="O39" s="1" t="str">
        <f t="shared" si="6"/>
        <v/>
      </c>
      <c r="P39" s="1" t="str">
        <f t="shared" si="7"/>
        <v/>
      </c>
      <c r="Q39" s="1" t="str">
        <f t="shared" ca="1" si="8"/>
        <v/>
      </c>
      <c r="R39" s="1" t="str">
        <f t="shared" ca="1" si="9"/>
        <v/>
      </c>
      <c r="S39" s="2" t="str">
        <f t="shared" ca="1" si="10"/>
        <v/>
      </c>
      <c r="T39" s="1">
        <f t="shared" ca="1" si="1"/>
        <v>0</v>
      </c>
    </row>
    <row r="40" spans="1:20">
      <c r="A40" s="2">
        <f t="shared" si="3"/>
        <v>1.132638888888889</v>
      </c>
      <c r="B40" s="2">
        <f t="shared" si="0"/>
        <v>1.1534722222222222</v>
      </c>
      <c r="C40" s="1" t="s">
        <v>8</v>
      </c>
      <c r="D40" s="2">
        <v>6.25E-2</v>
      </c>
      <c r="E40" s="1" t="str">
        <f t="shared" si="11"/>
        <v/>
      </c>
      <c r="H40" s="9">
        <v>1.38888888888889E-3</v>
      </c>
      <c r="I40" s="2"/>
      <c r="M40" s="14">
        <f t="shared" si="4"/>
        <v>0</v>
      </c>
      <c r="N40" s="1">
        <f t="shared" si="5"/>
        <v>0</v>
      </c>
      <c r="O40" s="1" t="str">
        <f t="shared" si="6"/>
        <v/>
      </c>
      <c r="P40" s="1" t="str">
        <f t="shared" si="7"/>
        <v/>
      </c>
      <c r="Q40" s="1" t="str">
        <f t="shared" ca="1" si="8"/>
        <v/>
      </c>
      <c r="R40" s="1" t="str">
        <f t="shared" ca="1" si="9"/>
        <v/>
      </c>
      <c r="S40" s="2" t="str">
        <f t="shared" ca="1" si="10"/>
        <v/>
      </c>
      <c r="T40" s="1">
        <f t="shared" ca="1" si="1"/>
        <v>0</v>
      </c>
    </row>
    <row r="41" spans="1:20">
      <c r="A41" s="2">
        <f t="shared" si="3"/>
        <v>1.1548611111111111</v>
      </c>
      <c r="B41" s="2">
        <f t="shared" si="0"/>
        <v>1.1756944444444444</v>
      </c>
      <c r="C41" s="1" t="s">
        <v>9</v>
      </c>
      <c r="D41" s="2">
        <v>6.25E-2</v>
      </c>
      <c r="E41" s="1" t="str">
        <f t="shared" si="11"/>
        <v>ravitaillement</v>
      </c>
      <c r="H41" s="9">
        <v>1.38888888888889E-3</v>
      </c>
      <c r="I41" s="2"/>
      <c r="M41" s="14">
        <f t="shared" si="4"/>
        <v>0</v>
      </c>
      <c r="N41" s="1">
        <f t="shared" si="5"/>
        <v>1</v>
      </c>
      <c r="O41" s="1" t="str">
        <f t="shared" si="6"/>
        <v/>
      </c>
      <c r="P41" s="1" t="str">
        <f t="shared" si="7"/>
        <v/>
      </c>
      <c r="Q41" s="1" t="str">
        <f t="shared" ca="1" si="8"/>
        <v/>
      </c>
      <c r="R41" s="1" t="str">
        <f t="shared" ca="1" si="9"/>
        <v/>
      </c>
      <c r="S41" s="2" t="str">
        <f t="shared" ca="1" si="10"/>
        <v/>
      </c>
      <c r="T41" s="1">
        <f t="shared" ca="1" si="1"/>
        <v>0</v>
      </c>
    </row>
    <row r="42" spans="1:20">
      <c r="A42" s="2">
        <f t="shared" si="3"/>
        <v>1.1770833333333333</v>
      </c>
      <c r="B42" s="2">
        <f t="shared" si="0"/>
        <v>1.1979166666666665</v>
      </c>
      <c r="C42" s="1" t="s">
        <v>6</v>
      </c>
      <c r="D42" s="2">
        <v>6.25E-2</v>
      </c>
      <c r="E42" s="1" t="str">
        <f t="shared" si="11"/>
        <v/>
      </c>
      <c r="H42" s="9">
        <v>1.38888888888889E-3</v>
      </c>
      <c r="I42" s="2"/>
      <c r="M42" s="14">
        <f t="shared" si="4"/>
        <v>0</v>
      </c>
      <c r="N42" s="1">
        <f t="shared" si="5"/>
        <v>0</v>
      </c>
      <c r="O42" s="1" t="str">
        <f t="shared" si="6"/>
        <v>rav</v>
      </c>
      <c r="P42" s="1" t="str">
        <f t="shared" si="7"/>
        <v/>
      </c>
      <c r="Q42" s="1" t="str">
        <f t="shared" ca="1" si="8"/>
        <v/>
      </c>
      <c r="R42" s="1" t="str">
        <f t="shared" ca="1" si="9"/>
        <v/>
      </c>
      <c r="S42" s="2" t="str">
        <f t="shared" ca="1" si="10"/>
        <v/>
      </c>
      <c r="T42" s="1">
        <f t="shared" ca="1" si="1"/>
        <v>0</v>
      </c>
    </row>
    <row r="43" spans="1:20">
      <c r="A43" s="2">
        <f t="shared" si="3"/>
        <v>1.1993055555555554</v>
      </c>
      <c r="B43" s="2">
        <f t="shared" si="0"/>
        <v>1.2201388888888887</v>
      </c>
      <c r="C43" s="1" t="s">
        <v>7</v>
      </c>
      <c r="D43" s="2">
        <v>6.25E-2</v>
      </c>
      <c r="E43" s="1" t="str">
        <f t="shared" si="11"/>
        <v/>
      </c>
      <c r="H43" s="9">
        <v>1.38888888888889E-3</v>
      </c>
      <c r="I43" s="2"/>
      <c r="M43" s="14">
        <f t="shared" si="4"/>
        <v>0</v>
      </c>
      <c r="N43" s="1">
        <f t="shared" si="5"/>
        <v>0</v>
      </c>
      <c r="O43" s="1" t="str">
        <f t="shared" si="6"/>
        <v/>
      </c>
      <c r="P43" s="1" t="str">
        <f t="shared" si="7"/>
        <v/>
      </c>
      <c r="Q43" s="1" t="str">
        <f t="shared" ca="1" si="8"/>
        <v/>
      </c>
      <c r="R43" s="1" t="str">
        <f t="shared" ca="1" si="9"/>
        <v/>
      </c>
      <c r="S43" s="2" t="str">
        <f t="shared" ca="1" si="10"/>
        <v/>
      </c>
      <c r="T43" s="1">
        <f t="shared" ca="1" si="1"/>
        <v>0</v>
      </c>
    </row>
    <row r="44" spans="1:20">
      <c r="A44" s="2">
        <f t="shared" si="3"/>
        <v>1.2215277777777775</v>
      </c>
      <c r="B44" s="2">
        <f t="shared" si="0"/>
        <v>1.2423611111111108</v>
      </c>
      <c r="C44" s="1" t="s">
        <v>8</v>
      </c>
      <c r="D44" s="2">
        <v>6.25E-2</v>
      </c>
      <c r="E44" s="1" t="str">
        <f t="shared" si="11"/>
        <v/>
      </c>
      <c r="H44" s="9">
        <v>1.38888888888889E-3</v>
      </c>
      <c r="I44" s="2"/>
      <c r="M44" s="14">
        <f t="shared" si="4"/>
        <v>0</v>
      </c>
      <c r="N44" s="1">
        <f t="shared" si="5"/>
        <v>0</v>
      </c>
      <c r="O44" s="1" t="str">
        <f t="shared" si="6"/>
        <v/>
      </c>
      <c r="P44" s="1" t="str">
        <f t="shared" si="7"/>
        <v/>
      </c>
      <c r="Q44" s="1" t="str">
        <f t="shared" ca="1" si="8"/>
        <v/>
      </c>
      <c r="R44" s="1" t="str">
        <f t="shared" ca="1" si="9"/>
        <v/>
      </c>
      <c r="S44" s="2" t="str">
        <f t="shared" ca="1" si="10"/>
        <v/>
      </c>
      <c r="T44" s="1">
        <f t="shared" ca="1" si="1"/>
        <v>0</v>
      </c>
    </row>
    <row r="45" spans="1:20">
      <c r="A45" s="2">
        <f t="shared" si="3"/>
        <v>1.2437499999999997</v>
      </c>
      <c r="B45" s="2">
        <f t="shared" si="0"/>
        <v>1.2645833333333329</v>
      </c>
      <c r="C45" s="1" t="s">
        <v>9</v>
      </c>
      <c r="D45" s="2">
        <v>6.25E-2</v>
      </c>
      <c r="E45" s="1" t="str">
        <f t="shared" si="11"/>
        <v>ravitaillement</v>
      </c>
      <c r="H45" s="9">
        <v>1.38888888888889E-3</v>
      </c>
      <c r="I45" s="2"/>
      <c r="M45" s="14">
        <f t="shared" si="4"/>
        <v>0</v>
      </c>
      <c r="N45" s="1">
        <f t="shared" si="5"/>
        <v>1</v>
      </c>
      <c r="O45" s="1" t="str">
        <f t="shared" si="6"/>
        <v/>
      </c>
      <c r="P45" s="1" t="str">
        <f t="shared" si="7"/>
        <v/>
      </c>
      <c r="Q45" s="1" t="str">
        <f t="shared" ca="1" si="8"/>
        <v/>
      </c>
      <c r="R45" s="1" t="str">
        <f t="shared" ca="1" si="9"/>
        <v/>
      </c>
      <c r="S45" s="2" t="str">
        <f t="shared" ca="1" si="10"/>
        <v/>
      </c>
      <c r="T45" s="1">
        <f t="shared" ca="1" si="1"/>
        <v>0</v>
      </c>
    </row>
    <row r="46" spans="1:20">
      <c r="A46" s="2">
        <f t="shared" si="3"/>
        <v>1.2659722222222218</v>
      </c>
      <c r="B46" s="2">
        <f t="shared" si="0"/>
        <v>1.2868055555555551</v>
      </c>
      <c r="C46" s="1" t="s">
        <v>6</v>
      </c>
      <c r="D46" s="2">
        <v>6.25E-2</v>
      </c>
      <c r="E46" s="1" t="str">
        <f t="shared" si="11"/>
        <v/>
      </c>
      <c r="H46" s="9">
        <v>1.38888888888889E-3</v>
      </c>
      <c r="I46" s="2"/>
      <c r="M46" s="14">
        <f t="shared" si="4"/>
        <v>0</v>
      </c>
      <c r="N46" s="1">
        <f t="shared" si="5"/>
        <v>0</v>
      </c>
      <c r="O46" s="1" t="str">
        <f t="shared" si="6"/>
        <v>rav</v>
      </c>
      <c r="P46" s="1" t="str">
        <f t="shared" si="7"/>
        <v/>
      </c>
      <c r="Q46" s="1" t="str">
        <f t="shared" ca="1" si="8"/>
        <v/>
      </c>
      <c r="R46" s="1" t="str">
        <f t="shared" ca="1" si="9"/>
        <v/>
      </c>
      <c r="S46" s="2" t="str">
        <f t="shared" ca="1" si="10"/>
        <v/>
      </c>
      <c r="T46" s="1">
        <f t="shared" ca="1" si="1"/>
        <v>0</v>
      </c>
    </row>
    <row r="47" spans="1:20">
      <c r="A47" s="2">
        <f t="shared" si="3"/>
        <v>1.288194444444444</v>
      </c>
      <c r="B47" s="2">
        <f t="shared" si="0"/>
        <v>1.3090277777777772</v>
      </c>
      <c r="C47" s="1" t="s">
        <v>7</v>
      </c>
      <c r="D47" s="2">
        <v>6.25E-2</v>
      </c>
      <c r="E47" s="1" t="str">
        <f t="shared" si="11"/>
        <v/>
      </c>
      <c r="H47" s="9">
        <v>1.38888888888889E-3</v>
      </c>
      <c r="I47" s="2"/>
      <c r="M47" s="14">
        <f t="shared" si="4"/>
        <v>0</v>
      </c>
      <c r="N47" s="1">
        <f t="shared" si="5"/>
        <v>0</v>
      </c>
      <c r="O47" s="1" t="str">
        <f t="shared" si="6"/>
        <v/>
      </c>
      <c r="P47" s="1" t="str">
        <f t="shared" si="7"/>
        <v/>
      </c>
      <c r="Q47" s="1" t="str">
        <f t="shared" ca="1" si="8"/>
        <v/>
      </c>
      <c r="R47" s="1" t="str">
        <f t="shared" ca="1" si="9"/>
        <v/>
      </c>
      <c r="S47" s="2" t="str">
        <f t="shared" ca="1" si="10"/>
        <v/>
      </c>
      <c r="T47" s="1">
        <f t="shared" ca="1" si="1"/>
        <v>0</v>
      </c>
    </row>
    <row r="48" spans="1:20">
      <c r="A48" s="2">
        <f t="shared" si="3"/>
        <v>1.3104166666666661</v>
      </c>
      <c r="B48" s="2">
        <f t="shared" si="0"/>
        <v>1.3312499999999994</v>
      </c>
      <c r="C48" s="1" t="s">
        <v>8</v>
      </c>
      <c r="D48" s="2">
        <v>6.25E-2</v>
      </c>
      <c r="E48" s="1" t="str">
        <f t="shared" si="11"/>
        <v/>
      </c>
      <c r="H48" s="9">
        <v>1.38888888888889E-3</v>
      </c>
      <c r="I48" s="2"/>
      <c r="M48" s="14">
        <f t="shared" si="4"/>
        <v>0</v>
      </c>
      <c r="N48" s="1">
        <f t="shared" si="5"/>
        <v>0</v>
      </c>
      <c r="O48" s="1" t="str">
        <f t="shared" si="6"/>
        <v/>
      </c>
      <c r="P48" s="1" t="str">
        <f t="shared" si="7"/>
        <v/>
      </c>
      <c r="Q48" s="1" t="str">
        <f t="shared" ca="1" si="8"/>
        <v/>
      </c>
      <c r="R48" s="1" t="str">
        <f t="shared" ca="1" si="9"/>
        <v/>
      </c>
      <c r="S48" s="2" t="str">
        <f t="shared" ca="1" si="10"/>
        <v/>
      </c>
      <c r="T48" s="1">
        <f t="shared" ca="1" si="1"/>
        <v>0</v>
      </c>
    </row>
    <row r="49" spans="1:20">
      <c r="A49" s="2">
        <f t="shared" si="3"/>
        <v>1.3326388888888883</v>
      </c>
      <c r="B49" s="2">
        <f t="shared" si="0"/>
        <v>1.3534722222222215</v>
      </c>
      <c r="C49" s="1" t="s">
        <v>9</v>
      </c>
      <c r="D49" s="2">
        <v>6.25E-2</v>
      </c>
      <c r="E49" s="1" t="str">
        <f>IF(SUM(M46:N48)=0,"ravitaillement","")</f>
        <v>ravitaillement</v>
      </c>
      <c r="H49" s="9">
        <v>1.38888888888889E-3</v>
      </c>
      <c r="I49" s="2"/>
      <c r="M49" s="14">
        <f t="shared" si="4"/>
        <v>0</v>
      </c>
      <c r="N49" s="1">
        <f t="shared" si="5"/>
        <v>1</v>
      </c>
      <c r="O49" s="1" t="str">
        <f t="shared" si="6"/>
        <v/>
      </c>
      <c r="P49" s="1" t="str">
        <f t="shared" si="7"/>
        <v/>
      </c>
      <c r="Q49" s="1" t="str">
        <f t="shared" ca="1" si="8"/>
        <v/>
      </c>
      <c r="R49" s="1" t="str">
        <f t="shared" ca="1" si="9"/>
        <v/>
      </c>
      <c r="S49" s="2" t="str">
        <f t="shared" ca="1" si="10"/>
        <v/>
      </c>
      <c r="T49" s="1">
        <f t="shared" ca="1" si="1"/>
        <v>0</v>
      </c>
    </row>
    <row r="50" spans="1:20">
      <c r="O50" s="1" t="str">
        <f t="shared" ref="O50" si="12">IF(E51="ravitaillement","rav","")</f>
        <v/>
      </c>
      <c r="P50" s="1" t="str">
        <f t="shared" ref="P50" si="13">IF(G51="","",G51)</f>
        <v/>
      </c>
    </row>
  </sheetData>
  <mergeCells count="11">
    <mergeCell ref="J3:J5"/>
    <mergeCell ref="K3:K5"/>
    <mergeCell ref="J7:J9"/>
    <mergeCell ref="K7:K9"/>
    <mergeCell ref="K19:K21"/>
    <mergeCell ref="J23:J25"/>
    <mergeCell ref="K23:K25"/>
    <mergeCell ref="K16:K18"/>
    <mergeCell ref="J11:J13"/>
    <mergeCell ref="K11:K13"/>
    <mergeCell ref="J16:J21"/>
  </mergeCells>
  <conditionalFormatting sqref="A1:T49">
    <cfRule type="expression" dxfId="1" priority="2">
      <formula>$T1</formula>
    </cfRule>
  </conditionalFormatting>
  <conditionalFormatting sqref="K19:K21">
    <cfRule type="expression" dxfId="0" priority="1">
      <formula>$K$19="ravitaillement"</formula>
    </cfRule>
  </conditionalFormatting>
  <dataValidations count="1">
    <dataValidation type="list" allowBlank="1" showInputMessage="1" showErrorMessage="1" sqref="C2:C49" xr:uid="{6CE84EC9-D909-48D1-83D8-57EE234038F1}">
      <formula1>$Z$2:$Z$6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CDEAA-DDCE-4C0E-A16D-918038F7A945}">
  <dimension ref="A1:F13"/>
  <sheetViews>
    <sheetView workbookViewId="0">
      <selection activeCell="F21" sqref="F21"/>
    </sheetView>
  </sheetViews>
  <sheetFormatPr baseColWidth="10" defaultRowHeight="15"/>
  <cols>
    <col min="1" max="1" width="18.85546875" customWidth="1"/>
  </cols>
  <sheetData>
    <row r="1" spans="1:6">
      <c r="A1" t="s">
        <v>23</v>
      </c>
      <c r="B1" s="6">
        <v>2.0833333333333332E-2</v>
      </c>
      <c r="C1" t="s">
        <v>24</v>
      </c>
      <c r="D1" s="5">
        <f>SUM(HOUR(B1)*60*60,MINUTE(B1)*60,SECOND(B1))</f>
        <v>1800</v>
      </c>
      <c r="F1">
        <f>D1/D5</f>
        <v>25.714285714285715</v>
      </c>
    </row>
    <row r="2" spans="1:6">
      <c r="A2" t="s">
        <v>25</v>
      </c>
      <c r="F2">
        <f>ROUNDDOWN(F1,0)</f>
        <v>25</v>
      </c>
    </row>
    <row r="3" spans="1:6">
      <c r="F3">
        <f>F2*D5</f>
        <v>1750</v>
      </c>
    </row>
    <row r="5" spans="1:6">
      <c r="A5" t="s">
        <v>26</v>
      </c>
      <c r="B5" s="7">
        <v>8.1018518518518516E-4</v>
      </c>
      <c r="D5">
        <f>SUM(HOUR(B5)*60*60,MINUTE(B5)*60,SECOND(B5))</f>
        <v>70</v>
      </c>
    </row>
    <row r="9" spans="1:6">
      <c r="A9" t="s">
        <v>23</v>
      </c>
      <c r="B9" s="6">
        <v>2.0833333333333332E-2</v>
      </c>
      <c r="C9" t="s">
        <v>24</v>
      </c>
      <c r="D9" s="5">
        <f>SUM(HOUR(B9)*60*60,MINUTE(B9)*60,SECOND(B9))</f>
        <v>1800</v>
      </c>
      <c r="F9">
        <f>D9/D13</f>
        <v>26.470588235294116</v>
      </c>
    </row>
    <row r="10" spans="1:6">
      <c r="A10" t="s">
        <v>25</v>
      </c>
      <c r="F10">
        <f>ROUNDDOWN(F9,0)</f>
        <v>26</v>
      </c>
    </row>
    <row r="11" spans="1:6">
      <c r="F11">
        <f>F10*D13</f>
        <v>1768</v>
      </c>
    </row>
    <row r="13" spans="1:6">
      <c r="A13" t="s">
        <v>26</v>
      </c>
      <c r="B13" s="7">
        <v>7.8703703703703705E-4</v>
      </c>
      <c r="D13">
        <f>SUM(HOUR(B13)*60*60,MINUTE(B13)*60,SECOND(B13))</f>
        <v>68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1D39E-A150-4915-A2F0-200F4E5F0059}">
  <dimension ref="A1:J28"/>
  <sheetViews>
    <sheetView workbookViewId="0">
      <selection activeCell="E25" sqref="E25:G28"/>
    </sheetView>
  </sheetViews>
  <sheetFormatPr baseColWidth="10" defaultRowHeight="15"/>
  <cols>
    <col min="1" max="6" width="11.42578125" style="8"/>
    <col min="7" max="7" width="18.140625" style="8" customWidth="1"/>
    <col min="8" max="16384" width="11.42578125" style="8"/>
  </cols>
  <sheetData>
    <row r="1" spans="1:10">
      <c r="A1" s="48" t="str">
        <f>'essai (3)'!Z2</f>
        <v>Gwendal</v>
      </c>
      <c r="B1" s="48"/>
      <c r="C1" s="48"/>
      <c r="D1" s="48"/>
      <c r="E1" s="48"/>
      <c r="F1" s="48"/>
      <c r="G1" s="48"/>
    </row>
    <row r="2" spans="1:10">
      <c r="A2" s="48"/>
      <c r="B2" s="48"/>
      <c r="C2" s="48"/>
      <c r="D2" s="48"/>
      <c r="E2" s="48"/>
      <c r="F2" s="48"/>
      <c r="G2" s="48"/>
    </row>
    <row r="3" spans="1:10">
      <c r="A3" s="48"/>
      <c r="B3" s="48"/>
      <c r="C3" s="48"/>
      <c r="D3" s="48"/>
      <c r="E3" s="48"/>
      <c r="F3" s="48"/>
      <c r="G3" s="48"/>
    </row>
    <row r="4" spans="1:10">
      <c r="A4" s="48"/>
      <c r="B4" s="48"/>
      <c r="C4" s="48"/>
      <c r="D4" s="48"/>
      <c r="E4" s="48"/>
      <c r="F4" s="48"/>
      <c r="G4" s="48"/>
    </row>
    <row r="5" spans="1:10">
      <c r="A5" s="48"/>
      <c r="B5" s="48"/>
      <c r="C5" s="48"/>
      <c r="D5" s="48"/>
      <c r="E5" s="48"/>
      <c r="F5" s="48"/>
      <c r="G5" s="48"/>
    </row>
    <row r="6" spans="1:10">
      <c r="A6" s="48"/>
      <c r="B6" s="48"/>
      <c r="C6" s="48"/>
      <c r="D6" s="48"/>
      <c r="E6" s="48"/>
      <c r="F6" s="48"/>
      <c r="G6" s="48"/>
    </row>
    <row r="7" spans="1:10">
      <c r="A7" s="46" t="s">
        <v>35</v>
      </c>
      <c r="B7" s="46"/>
      <c r="C7" s="46"/>
      <c r="D7" s="46"/>
      <c r="E7" s="49">
        <f ca="1">IF(A1='essai (3)'!K3,"En piste",IFERROR('essai (3)'!AC2,"moto au stand"))</f>
        <v>0.46874999999999983</v>
      </c>
      <c r="F7" s="49"/>
      <c r="G7" s="49"/>
    </row>
    <row r="8" spans="1:10">
      <c r="A8" s="46"/>
      <c r="B8" s="46"/>
      <c r="C8" s="46"/>
      <c r="D8" s="46"/>
      <c r="E8" s="49"/>
      <c r="F8" s="49"/>
      <c r="G8" s="49"/>
    </row>
    <row r="9" spans="1:10">
      <c r="A9" s="46"/>
      <c r="B9" s="46"/>
      <c r="C9" s="46"/>
      <c r="D9" s="46"/>
      <c r="E9" s="49"/>
      <c r="F9" s="49"/>
      <c r="G9" s="49"/>
      <c r="J9" s="8">
        <f ca="1">_xlfn.XMATCH(1,'essai (3)'!T1:T49,0)</f>
        <v>9</v>
      </c>
    </row>
    <row r="10" spans="1:10">
      <c r="A10" s="46"/>
      <c r="B10" s="46"/>
      <c r="C10" s="46"/>
      <c r="D10" s="46"/>
      <c r="E10" s="49"/>
      <c r="F10" s="49"/>
      <c r="G10" s="49"/>
    </row>
    <row r="11" spans="1:10">
      <c r="A11" s="10"/>
      <c r="B11" s="10"/>
      <c r="C11" s="10"/>
      <c r="D11" s="10"/>
      <c r="E11" s="10"/>
      <c r="F11" s="10"/>
      <c r="G11" s="10"/>
    </row>
    <row r="12" spans="1:10" ht="15" customHeight="1">
      <c r="A12" s="46" t="s">
        <v>40</v>
      </c>
      <c r="B12" s="46"/>
      <c r="C12" s="46"/>
      <c r="D12" s="46"/>
      <c r="E12" s="46" t="str">
        <f ca="1">IF('essai (3)'!AE2=0,"",'essai (3)'!AE2)</f>
        <v>rav</v>
      </c>
      <c r="F12" s="46"/>
      <c r="G12" s="46"/>
    </row>
    <row r="13" spans="1:10" ht="15" customHeight="1">
      <c r="A13" s="46"/>
      <c r="B13" s="46"/>
      <c r="C13" s="46"/>
      <c r="D13" s="46"/>
      <c r="E13" s="46"/>
      <c r="F13" s="46"/>
      <c r="G13" s="46"/>
    </row>
    <row r="14" spans="1:10" ht="15" customHeight="1">
      <c r="A14" s="46"/>
      <c r="B14" s="46"/>
      <c r="C14" s="46"/>
      <c r="D14" s="46"/>
      <c r="E14" s="46"/>
      <c r="F14" s="46"/>
      <c r="G14" s="46"/>
    </row>
    <row r="15" spans="1:10" ht="15" customHeight="1">
      <c r="A15" s="46"/>
      <c r="B15" s="46"/>
      <c r="C15" s="46"/>
      <c r="D15" s="46"/>
      <c r="E15" s="46"/>
      <c r="F15" s="46"/>
      <c r="G15" s="46"/>
    </row>
    <row r="16" spans="1:10" ht="15" customHeight="1">
      <c r="A16" s="46"/>
      <c r="B16" s="46"/>
      <c r="C16" s="46"/>
      <c r="D16" s="46"/>
      <c r="E16" s="50" t="str">
        <f ca="1">IF('essai (3)'!AG2=0,"",'essai (3)'!AG2)</f>
        <v>contrôle niveau d'huile</v>
      </c>
      <c r="F16" s="50"/>
      <c r="G16" s="50"/>
    </row>
    <row r="17" spans="1:7" ht="15" customHeight="1">
      <c r="A17" s="46"/>
      <c r="B17" s="46"/>
      <c r="C17" s="46"/>
      <c r="D17" s="46"/>
      <c r="E17" s="50"/>
      <c r="F17" s="50"/>
      <c r="G17" s="50"/>
    </row>
    <row r="18" spans="1:7" ht="15" customHeight="1">
      <c r="A18" s="46"/>
      <c r="B18" s="46"/>
      <c r="C18" s="46"/>
      <c r="D18" s="46"/>
      <c r="E18" s="50"/>
      <c r="F18" s="50"/>
      <c r="G18" s="50"/>
    </row>
    <row r="19" spans="1:7" ht="15" customHeight="1">
      <c r="A19" s="46"/>
      <c r="B19" s="46"/>
      <c r="C19" s="46"/>
      <c r="D19" s="46"/>
      <c r="E19" s="50"/>
      <c r="F19" s="50"/>
      <c r="G19" s="50"/>
    </row>
    <row r="20" spans="1:7" ht="15" customHeight="1">
      <c r="A20" s="10"/>
      <c r="B20" s="10"/>
      <c r="C20" s="10"/>
      <c r="D20" s="10"/>
      <c r="E20" s="10"/>
      <c r="F20" s="10"/>
      <c r="G20" s="10"/>
    </row>
    <row r="21" spans="1:7">
      <c r="A21" s="46" t="s">
        <v>41</v>
      </c>
      <c r="B21" s="46"/>
      <c r="C21" s="46"/>
      <c r="D21" s="46"/>
      <c r="E21" s="46" t="str">
        <f ca="1">'essai (3)'!AD2</f>
        <v/>
      </c>
      <c r="F21" s="46"/>
      <c r="G21" s="46"/>
    </row>
    <row r="22" spans="1:7">
      <c r="A22" s="46"/>
      <c r="B22" s="46"/>
      <c r="C22" s="46"/>
      <c r="D22" s="46"/>
      <c r="E22" s="46"/>
      <c r="F22" s="46"/>
      <c r="G22" s="46"/>
    </row>
    <row r="23" spans="1:7">
      <c r="A23" s="46"/>
      <c r="B23" s="46"/>
      <c r="C23" s="46"/>
      <c r="D23" s="46"/>
      <c r="E23" s="46"/>
      <c r="F23" s="46"/>
      <c r="G23" s="46"/>
    </row>
    <row r="24" spans="1:7">
      <c r="A24" s="46"/>
      <c r="B24" s="46"/>
      <c r="C24" s="46"/>
      <c r="D24" s="46"/>
      <c r="E24" s="46"/>
      <c r="F24" s="46"/>
      <c r="G24" s="46"/>
    </row>
    <row r="25" spans="1:7">
      <c r="A25" s="46"/>
      <c r="B25" s="46"/>
      <c r="C25" s="46"/>
      <c r="D25" s="46"/>
      <c r="E25" s="47" t="str">
        <f ca="1">IF('essai (3)'!AF2=0,"",'essai (3)'!AF2)</f>
        <v/>
      </c>
      <c r="F25" s="47"/>
      <c r="G25" s="47"/>
    </row>
    <row r="26" spans="1:7">
      <c r="A26" s="46"/>
      <c r="B26" s="46"/>
      <c r="C26" s="46"/>
      <c r="D26" s="46"/>
      <c r="E26" s="47"/>
      <c r="F26" s="47"/>
      <c r="G26" s="47"/>
    </row>
    <row r="27" spans="1:7">
      <c r="A27" s="46"/>
      <c r="B27" s="46"/>
      <c r="C27" s="46"/>
      <c r="D27" s="46"/>
      <c r="E27" s="47"/>
      <c r="F27" s="47"/>
      <c r="G27" s="47"/>
    </row>
    <row r="28" spans="1:7">
      <c r="A28" s="46"/>
      <c r="B28" s="46"/>
      <c r="C28" s="46"/>
      <c r="D28" s="46"/>
      <c r="E28" s="47"/>
      <c r="F28" s="47"/>
      <c r="G28" s="47"/>
    </row>
  </sheetData>
  <mergeCells count="9">
    <mergeCell ref="A21:D28"/>
    <mergeCell ref="E21:G24"/>
    <mergeCell ref="E25:G28"/>
    <mergeCell ref="A1:G6"/>
    <mergeCell ref="A7:D10"/>
    <mergeCell ref="E7:G10"/>
    <mergeCell ref="A12:D19"/>
    <mergeCell ref="E12:G15"/>
    <mergeCell ref="E16:G1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46D189-965F-42E7-AA27-5C4749E19A4F}">
  <dimension ref="A1:J28"/>
  <sheetViews>
    <sheetView workbookViewId="0">
      <selection activeCell="E16" sqref="E16:G19"/>
    </sheetView>
  </sheetViews>
  <sheetFormatPr baseColWidth="10" defaultRowHeight="15"/>
  <cols>
    <col min="1" max="6" width="11.42578125" style="8"/>
    <col min="7" max="7" width="18.140625" style="8" customWidth="1"/>
    <col min="8" max="16384" width="11.42578125" style="8"/>
  </cols>
  <sheetData>
    <row r="1" spans="1:10">
      <c r="A1" s="48" t="str">
        <f>'essai (3)'!Z3</f>
        <v>Jimmy</v>
      </c>
      <c r="B1" s="48"/>
      <c r="C1" s="48"/>
      <c r="D1" s="48"/>
      <c r="E1" s="48"/>
      <c r="F1" s="48"/>
      <c r="G1" s="48"/>
    </row>
    <row r="2" spans="1:10">
      <c r="A2" s="48"/>
      <c r="B2" s="48"/>
      <c r="C2" s="48"/>
      <c r="D2" s="48"/>
      <c r="E2" s="48"/>
      <c r="F2" s="48"/>
      <c r="G2" s="48"/>
    </row>
    <row r="3" spans="1:10">
      <c r="A3" s="48"/>
      <c r="B3" s="48"/>
      <c r="C3" s="48"/>
      <c r="D3" s="48"/>
      <c r="E3" s="48"/>
      <c r="F3" s="48"/>
      <c r="G3" s="48"/>
    </row>
    <row r="4" spans="1:10">
      <c r="A4" s="48"/>
      <c r="B4" s="48"/>
      <c r="C4" s="48"/>
      <c r="D4" s="48"/>
      <c r="E4" s="48"/>
      <c r="F4" s="48"/>
      <c r="G4" s="48"/>
    </row>
    <row r="5" spans="1:10">
      <c r="A5" s="48"/>
      <c r="B5" s="48"/>
      <c r="C5" s="48"/>
      <c r="D5" s="48"/>
      <c r="E5" s="48"/>
      <c r="F5" s="48"/>
      <c r="G5" s="48"/>
    </row>
    <row r="6" spans="1:10">
      <c r="A6" s="48"/>
      <c r="B6" s="48"/>
      <c r="C6" s="48"/>
      <c r="D6" s="48"/>
      <c r="E6" s="48"/>
      <c r="F6" s="48"/>
      <c r="G6" s="48"/>
    </row>
    <row r="7" spans="1:10">
      <c r="A7" s="46" t="s">
        <v>35</v>
      </c>
      <c r="B7" s="46"/>
      <c r="C7" s="46"/>
      <c r="D7" s="46"/>
      <c r="E7" s="49">
        <f ca="1">IF(A1='essai (3)'!K3,"En piste",IFERROR('essai (3)'!AC3,"moto au stand"))</f>
        <v>0.48958333333333315</v>
      </c>
      <c r="F7" s="49"/>
      <c r="G7" s="49"/>
    </row>
    <row r="8" spans="1:10">
      <c r="A8" s="46"/>
      <c r="B8" s="46"/>
      <c r="C8" s="46"/>
      <c r="D8" s="46"/>
      <c r="E8" s="49"/>
      <c r="F8" s="49"/>
      <c r="G8" s="49"/>
    </row>
    <row r="9" spans="1:10">
      <c r="A9" s="46"/>
      <c r="B9" s="46"/>
      <c r="C9" s="46"/>
      <c r="D9" s="46"/>
      <c r="E9" s="49"/>
      <c r="F9" s="49"/>
      <c r="G9" s="49"/>
      <c r="J9" s="8">
        <f ca="1">_xlfn.XMATCH(1,'essai (3)'!T1:T49,0)</f>
        <v>9</v>
      </c>
    </row>
    <row r="10" spans="1:10">
      <c r="A10" s="46"/>
      <c r="B10" s="46"/>
      <c r="C10" s="46"/>
      <c r="D10" s="46"/>
      <c r="E10" s="49"/>
      <c r="F10" s="49"/>
      <c r="G10" s="49"/>
    </row>
    <row r="11" spans="1:10">
      <c r="A11" s="10"/>
      <c r="B11" s="10"/>
      <c r="C11" s="10"/>
      <c r="D11" s="10"/>
      <c r="E11" s="10"/>
      <c r="F11" s="10"/>
      <c r="G11" s="10"/>
    </row>
    <row r="12" spans="1:10" ht="15" customHeight="1">
      <c r="A12" s="46" t="s">
        <v>40</v>
      </c>
      <c r="B12" s="46"/>
      <c r="C12" s="46"/>
      <c r="D12" s="46"/>
      <c r="E12" s="46" t="str">
        <f ca="1">IF('essai (3)'!AE3=0,"",'essai (3)'!AE3)</f>
        <v/>
      </c>
      <c r="F12" s="46"/>
      <c r="G12" s="46"/>
    </row>
    <row r="13" spans="1:10" ht="15" customHeight="1">
      <c r="A13" s="46"/>
      <c r="B13" s="46"/>
      <c r="C13" s="46"/>
      <c r="D13" s="46"/>
      <c r="E13" s="46"/>
      <c r="F13" s="46"/>
      <c r="G13" s="46"/>
    </row>
    <row r="14" spans="1:10" ht="15" customHeight="1">
      <c r="A14" s="46"/>
      <c r="B14" s="46"/>
      <c r="C14" s="46"/>
      <c r="D14" s="46"/>
      <c r="E14" s="46"/>
      <c r="F14" s="46"/>
      <c r="G14" s="46"/>
    </row>
    <row r="15" spans="1:10" ht="15" customHeight="1">
      <c r="A15" s="46"/>
      <c r="B15" s="46"/>
      <c r="C15" s="46"/>
      <c r="D15" s="46"/>
      <c r="E15" s="46"/>
      <c r="F15" s="46"/>
      <c r="G15" s="46"/>
    </row>
    <row r="16" spans="1:10" ht="15" customHeight="1">
      <c r="A16" s="46"/>
      <c r="B16" s="46"/>
      <c r="C16" s="46"/>
      <c r="D16" s="46"/>
      <c r="E16" s="51" t="str">
        <f ca="1">IF('essai (3)'!AG3=0,"",'essai (3)'!AG3)</f>
        <v/>
      </c>
      <c r="F16" s="51"/>
      <c r="G16" s="51"/>
    </row>
    <row r="17" spans="1:7" ht="15" customHeight="1">
      <c r="A17" s="46"/>
      <c r="B17" s="46"/>
      <c r="C17" s="46"/>
      <c r="D17" s="46"/>
      <c r="E17" s="51"/>
      <c r="F17" s="51"/>
      <c r="G17" s="51"/>
    </row>
    <row r="18" spans="1:7" ht="15" customHeight="1">
      <c r="A18" s="46"/>
      <c r="B18" s="46"/>
      <c r="C18" s="46"/>
      <c r="D18" s="46"/>
      <c r="E18" s="51"/>
      <c r="F18" s="51"/>
      <c r="G18" s="51"/>
    </row>
    <row r="19" spans="1:7" ht="15" customHeight="1">
      <c r="A19" s="46"/>
      <c r="B19" s="46"/>
      <c r="C19" s="46"/>
      <c r="D19" s="46"/>
      <c r="E19" s="51"/>
      <c r="F19" s="51"/>
      <c r="G19" s="51"/>
    </row>
    <row r="20" spans="1:7" ht="15" customHeight="1">
      <c r="A20" s="10"/>
      <c r="B20" s="10"/>
      <c r="C20" s="10"/>
      <c r="D20" s="10"/>
      <c r="E20" s="10"/>
      <c r="F20" s="10"/>
      <c r="G20" s="10"/>
    </row>
    <row r="21" spans="1:7">
      <c r="A21" s="46" t="s">
        <v>41</v>
      </c>
      <c r="B21" s="46"/>
      <c r="C21" s="46"/>
      <c r="D21" s="46"/>
      <c r="E21" s="46" t="str">
        <f ca="1">'essai (3)'!AD3</f>
        <v/>
      </c>
      <c r="F21" s="46"/>
      <c r="G21" s="46"/>
    </row>
    <row r="22" spans="1:7">
      <c r="A22" s="46"/>
      <c r="B22" s="46"/>
      <c r="C22" s="46"/>
      <c r="D22" s="46"/>
      <c r="E22" s="46"/>
      <c r="F22" s="46"/>
      <c r="G22" s="46"/>
    </row>
    <row r="23" spans="1:7">
      <c r="A23" s="46"/>
      <c r="B23" s="46"/>
      <c r="C23" s="46"/>
      <c r="D23" s="46"/>
      <c r="E23" s="46"/>
      <c r="F23" s="46"/>
      <c r="G23" s="46"/>
    </row>
    <row r="24" spans="1:7">
      <c r="A24" s="46"/>
      <c r="B24" s="46"/>
      <c r="C24" s="46"/>
      <c r="D24" s="46"/>
      <c r="E24" s="46"/>
      <c r="F24" s="46"/>
      <c r="G24" s="46"/>
    </row>
    <row r="25" spans="1:7">
      <c r="A25" s="46"/>
      <c r="B25" s="46"/>
      <c r="C25" s="46"/>
      <c r="D25" s="46"/>
      <c r="E25" s="47" t="str">
        <f ca="1">IF('essai (3)'!AF3=0,"",'essai (3)'!AF3)</f>
        <v>contrôle niveau d'huile</v>
      </c>
      <c r="F25" s="47"/>
      <c r="G25" s="47"/>
    </row>
    <row r="26" spans="1:7">
      <c r="A26" s="46"/>
      <c r="B26" s="46"/>
      <c r="C26" s="46"/>
      <c r="D26" s="46"/>
      <c r="E26" s="47"/>
      <c r="F26" s="47"/>
      <c r="G26" s="47"/>
    </row>
    <row r="27" spans="1:7">
      <c r="A27" s="46"/>
      <c r="B27" s="46"/>
      <c r="C27" s="46"/>
      <c r="D27" s="46"/>
      <c r="E27" s="47"/>
      <c r="F27" s="47"/>
      <c r="G27" s="47"/>
    </row>
    <row r="28" spans="1:7">
      <c r="A28" s="46"/>
      <c r="B28" s="46"/>
      <c r="C28" s="46"/>
      <c r="D28" s="46"/>
      <c r="E28" s="47"/>
      <c r="F28" s="47"/>
      <c r="G28" s="47"/>
    </row>
  </sheetData>
  <mergeCells count="9">
    <mergeCell ref="A21:D28"/>
    <mergeCell ref="E21:G24"/>
    <mergeCell ref="E25:G28"/>
    <mergeCell ref="A1:G6"/>
    <mergeCell ref="A7:D10"/>
    <mergeCell ref="E7:G10"/>
    <mergeCell ref="A12:D19"/>
    <mergeCell ref="E12:G15"/>
    <mergeCell ref="E16:G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32159-ED20-4E18-A654-79EC47E5B67E}">
  <dimension ref="A1:J28"/>
  <sheetViews>
    <sheetView topLeftCell="A4" workbookViewId="0">
      <selection activeCell="E16" sqref="E16:G19"/>
    </sheetView>
  </sheetViews>
  <sheetFormatPr baseColWidth="10" defaultRowHeight="15"/>
  <cols>
    <col min="1" max="6" width="11.42578125" style="8"/>
    <col min="7" max="7" width="18.140625" style="8" customWidth="1"/>
    <col min="8" max="16384" width="11.42578125" style="8"/>
  </cols>
  <sheetData>
    <row r="1" spans="1:10">
      <c r="A1" s="48" t="str">
        <f>'essai (3)'!Z5</f>
        <v>Fabien</v>
      </c>
      <c r="B1" s="48"/>
      <c r="C1" s="48"/>
      <c r="D1" s="48"/>
      <c r="E1" s="48"/>
      <c r="F1" s="48"/>
      <c r="G1" s="48"/>
    </row>
    <row r="2" spans="1:10">
      <c r="A2" s="48"/>
      <c r="B2" s="48"/>
      <c r="C2" s="48"/>
      <c r="D2" s="48"/>
      <c r="E2" s="48"/>
      <c r="F2" s="48"/>
      <c r="G2" s="48"/>
    </row>
    <row r="3" spans="1:10">
      <c r="A3" s="48"/>
      <c r="B3" s="48"/>
      <c r="C3" s="48"/>
      <c r="D3" s="48"/>
      <c r="E3" s="48"/>
      <c r="F3" s="48"/>
      <c r="G3" s="48"/>
    </row>
    <row r="4" spans="1:10">
      <c r="A4" s="48"/>
      <c r="B4" s="48"/>
      <c r="C4" s="48"/>
      <c r="D4" s="48"/>
      <c r="E4" s="48"/>
      <c r="F4" s="48"/>
      <c r="G4" s="48"/>
    </row>
    <row r="5" spans="1:10">
      <c r="A5" s="48"/>
      <c r="B5" s="48"/>
      <c r="C5" s="48"/>
      <c r="D5" s="48"/>
      <c r="E5" s="48"/>
      <c r="F5" s="48"/>
      <c r="G5" s="48"/>
    </row>
    <row r="6" spans="1:10">
      <c r="A6" s="48"/>
      <c r="B6" s="48"/>
      <c r="C6" s="48"/>
      <c r="D6" s="48"/>
      <c r="E6" s="48"/>
      <c r="F6" s="48"/>
      <c r="G6" s="48"/>
    </row>
    <row r="7" spans="1:10">
      <c r="A7" s="46" t="s">
        <v>35</v>
      </c>
      <c r="B7" s="46"/>
      <c r="C7" s="46"/>
      <c r="D7" s="46"/>
      <c r="E7" s="49">
        <f ca="1">IF(A1='essai (3)'!K3,"En piste",IFERROR('essai (3)'!AC5,"moto au stand"))</f>
        <v>0.51041666666666652</v>
      </c>
      <c r="F7" s="49"/>
      <c r="G7" s="49"/>
    </row>
    <row r="8" spans="1:10">
      <c r="A8" s="46"/>
      <c r="B8" s="46"/>
      <c r="C8" s="46"/>
      <c r="D8" s="46"/>
      <c r="E8" s="49"/>
      <c r="F8" s="49"/>
      <c r="G8" s="49"/>
    </row>
    <row r="9" spans="1:10">
      <c r="A9" s="46"/>
      <c r="B9" s="46"/>
      <c r="C9" s="46"/>
      <c r="D9" s="46"/>
      <c r="E9" s="49"/>
      <c r="F9" s="49"/>
      <c r="G9" s="49"/>
      <c r="J9" s="8">
        <f ca="1">_xlfn.XMATCH(1,'essai (3)'!T1:T49,0)</f>
        <v>9</v>
      </c>
    </row>
    <row r="10" spans="1:10">
      <c r="A10" s="46"/>
      <c r="B10" s="46"/>
      <c r="C10" s="46"/>
      <c r="D10" s="46"/>
      <c r="E10" s="49"/>
      <c r="F10" s="49"/>
      <c r="G10" s="49"/>
    </row>
    <row r="11" spans="1:10">
      <c r="A11" s="10"/>
      <c r="B11" s="10"/>
      <c r="C11" s="10"/>
      <c r="D11" s="10"/>
      <c r="E11" s="10"/>
      <c r="F11" s="10"/>
      <c r="G11" s="10"/>
    </row>
    <row r="12" spans="1:10" ht="15" customHeight="1">
      <c r="A12" s="46" t="s">
        <v>40</v>
      </c>
      <c r="B12" s="46"/>
      <c r="C12" s="46"/>
      <c r="D12" s="46"/>
      <c r="E12" s="46" t="str">
        <f ca="1">IF('essai (3)'!AE5=0,"",'essai (3)'!AE5)</f>
        <v/>
      </c>
      <c r="F12" s="46"/>
      <c r="G12" s="46"/>
    </row>
    <row r="13" spans="1:10" ht="15" customHeight="1">
      <c r="A13" s="46"/>
      <c r="B13" s="46"/>
      <c r="C13" s="46"/>
      <c r="D13" s="46"/>
      <c r="E13" s="46"/>
      <c r="F13" s="46"/>
      <c r="G13" s="46"/>
    </row>
    <row r="14" spans="1:10" ht="15" customHeight="1">
      <c r="A14" s="46"/>
      <c r="B14" s="46"/>
      <c r="C14" s="46"/>
      <c r="D14" s="46"/>
      <c r="E14" s="46"/>
      <c r="F14" s="46"/>
      <c r="G14" s="46"/>
    </row>
    <row r="15" spans="1:10" ht="15" customHeight="1">
      <c r="A15" s="46"/>
      <c r="B15" s="46"/>
      <c r="C15" s="46"/>
      <c r="D15" s="46"/>
      <c r="E15" s="46"/>
      <c r="F15" s="46"/>
      <c r="G15" s="46"/>
    </row>
    <row r="16" spans="1:10" ht="15" customHeight="1">
      <c r="A16" s="46"/>
      <c r="B16" s="46"/>
      <c r="C16" s="46"/>
      <c r="D16" s="46"/>
      <c r="E16" s="52" t="str">
        <f ca="1">IF('essai (3)'!AG5=0,"",'essai (3)'!AG5)</f>
        <v>contrôle niveau d'huile</v>
      </c>
      <c r="F16" s="52"/>
      <c r="G16" s="52"/>
    </row>
    <row r="17" spans="1:7" ht="15" customHeight="1">
      <c r="A17" s="46"/>
      <c r="B17" s="46"/>
      <c r="C17" s="46"/>
      <c r="D17" s="46"/>
      <c r="E17" s="52"/>
      <c r="F17" s="52"/>
      <c r="G17" s="52"/>
    </row>
    <row r="18" spans="1:7" ht="15" customHeight="1">
      <c r="A18" s="46"/>
      <c r="B18" s="46"/>
      <c r="C18" s="46"/>
      <c r="D18" s="46"/>
      <c r="E18" s="52"/>
      <c r="F18" s="52"/>
      <c r="G18" s="52"/>
    </row>
    <row r="19" spans="1:7" ht="15" customHeight="1">
      <c r="A19" s="46"/>
      <c r="B19" s="46"/>
      <c r="C19" s="46"/>
      <c r="D19" s="46"/>
      <c r="E19" s="52"/>
      <c r="F19" s="52"/>
      <c r="G19" s="52"/>
    </row>
    <row r="20" spans="1:7" ht="15" customHeight="1">
      <c r="A20" s="10"/>
      <c r="B20" s="10"/>
      <c r="C20" s="10"/>
      <c r="D20" s="10"/>
      <c r="E20" s="10"/>
      <c r="F20" s="10"/>
      <c r="G20" s="10"/>
    </row>
    <row r="21" spans="1:7">
      <c r="A21" s="46" t="s">
        <v>41</v>
      </c>
      <c r="B21" s="46"/>
      <c r="C21" s="46"/>
      <c r="D21" s="46"/>
      <c r="E21" s="46" t="str">
        <f ca="1">'essai (3)'!AD5</f>
        <v/>
      </c>
      <c r="F21" s="46"/>
      <c r="G21" s="46"/>
    </row>
    <row r="22" spans="1:7">
      <c r="A22" s="46"/>
      <c r="B22" s="46"/>
      <c r="C22" s="46"/>
      <c r="D22" s="46"/>
      <c r="E22" s="46"/>
      <c r="F22" s="46"/>
      <c r="G22" s="46"/>
    </row>
    <row r="23" spans="1:7">
      <c r="A23" s="46"/>
      <c r="B23" s="46"/>
      <c r="C23" s="46"/>
      <c r="D23" s="46"/>
      <c r="E23" s="46"/>
      <c r="F23" s="46"/>
      <c r="G23" s="46"/>
    </row>
    <row r="24" spans="1:7">
      <c r="A24" s="46"/>
      <c r="B24" s="46"/>
      <c r="C24" s="46"/>
      <c r="D24" s="46"/>
      <c r="E24" s="46"/>
      <c r="F24" s="46"/>
      <c r="G24" s="46"/>
    </row>
    <row r="25" spans="1:7">
      <c r="A25" s="46"/>
      <c r="B25" s="46"/>
      <c r="C25" s="46"/>
      <c r="D25" s="46"/>
      <c r="E25" s="47" t="str">
        <f ca="1">IF('essai (3)'!AF5=0,"",'essai (3)'!AF5)</f>
        <v>pression des pneus</v>
      </c>
      <c r="F25" s="47"/>
      <c r="G25" s="47"/>
    </row>
    <row r="26" spans="1:7">
      <c r="A26" s="46"/>
      <c r="B26" s="46"/>
      <c r="C26" s="46"/>
      <c r="D26" s="46"/>
      <c r="E26" s="47"/>
      <c r="F26" s="47"/>
      <c r="G26" s="47"/>
    </row>
    <row r="27" spans="1:7">
      <c r="A27" s="46"/>
      <c r="B27" s="46"/>
      <c r="C27" s="46"/>
      <c r="D27" s="46"/>
      <c r="E27" s="47"/>
      <c r="F27" s="47"/>
      <c r="G27" s="47"/>
    </row>
    <row r="28" spans="1:7">
      <c r="A28" s="46"/>
      <c r="B28" s="46"/>
      <c r="C28" s="46"/>
      <c r="D28" s="46"/>
      <c r="E28" s="47"/>
      <c r="F28" s="47"/>
      <c r="G28" s="47"/>
    </row>
  </sheetData>
  <mergeCells count="9">
    <mergeCell ref="A1:G6"/>
    <mergeCell ref="A7:D10"/>
    <mergeCell ref="E7:G10"/>
    <mergeCell ref="E12:G15"/>
    <mergeCell ref="A21:D28"/>
    <mergeCell ref="E25:G28"/>
    <mergeCell ref="E21:G24"/>
    <mergeCell ref="A12:D19"/>
    <mergeCell ref="E16:G1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56ECC-36FF-4F72-8162-BA345F795C4A}">
  <dimension ref="A1:J28"/>
  <sheetViews>
    <sheetView workbookViewId="0">
      <selection activeCell="E12" sqref="E12:G15"/>
    </sheetView>
  </sheetViews>
  <sheetFormatPr baseColWidth="10" defaultRowHeight="15"/>
  <cols>
    <col min="1" max="6" width="11.42578125" style="8"/>
    <col min="7" max="7" width="34.42578125" style="8" customWidth="1"/>
    <col min="8" max="16384" width="11.42578125" style="8"/>
  </cols>
  <sheetData>
    <row r="1" spans="1:10">
      <c r="A1" s="48" t="str">
        <f>'essai (3)'!Z6</f>
        <v>Steven</v>
      </c>
      <c r="B1" s="48"/>
      <c r="C1" s="48"/>
      <c r="D1" s="48"/>
      <c r="E1" s="48"/>
      <c r="F1" s="48"/>
      <c r="G1" s="48"/>
    </row>
    <row r="2" spans="1:10">
      <c r="A2" s="48"/>
      <c r="B2" s="48"/>
      <c r="C2" s="48"/>
      <c r="D2" s="48"/>
      <c r="E2" s="48"/>
      <c r="F2" s="48"/>
      <c r="G2" s="48"/>
    </row>
    <row r="3" spans="1:10">
      <c r="A3" s="48"/>
      <c r="B3" s="48"/>
      <c r="C3" s="48"/>
      <c r="D3" s="48"/>
      <c r="E3" s="48"/>
      <c r="F3" s="48"/>
      <c r="G3" s="48"/>
    </row>
    <row r="4" spans="1:10">
      <c r="A4" s="48"/>
      <c r="B4" s="48"/>
      <c r="C4" s="48"/>
      <c r="D4" s="48"/>
      <c r="E4" s="48"/>
      <c r="F4" s="48"/>
      <c r="G4" s="48"/>
    </row>
    <row r="5" spans="1:10">
      <c r="A5" s="48"/>
      <c r="B5" s="48"/>
      <c r="C5" s="48"/>
      <c r="D5" s="48"/>
      <c r="E5" s="48"/>
      <c r="F5" s="48"/>
      <c r="G5" s="48"/>
    </row>
    <row r="6" spans="1:10">
      <c r="A6" s="48"/>
      <c r="B6" s="48"/>
      <c r="C6" s="48"/>
      <c r="D6" s="48"/>
      <c r="E6" s="48"/>
      <c r="F6" s="48"/>
      <c r="G6" s="48"/>
    </row>
    <row r="7" spans="1:10">
      <c r="A7" s="46" t="s">
        <v>35</v>
      </c>
      <c r="B7" s="46"/>
      <c r="C7" s="46"/>
      <c r="D7" s="46"/>
      <c r="E7" s="49" t="str">
        <f ca="1">IF(A1='essai (3)'!K3,"En piste",IFERROR('essai (3)'!AC6,"moto au stand"))</f>
        <v>En piste</v>
      </c>
      <c r="F7" s="49"/>
      <c r="G7" s="49"/>
    </row>
    <row r="8" spans="1:10">
      <c r="A8" s="46"/>
      <c r="B8" s="46"/>
      <c r="C8" s="46"/>
      <c r="D8" s="46"/>
      <c r="E8" s="49"/>
      <c r="F8" s="49"/>
      <c r="G8" s="49"/>
    </row>
    <row r="9" spans="1:10">
      <c r="A9" s="46"/>
      <c r="B9" s="46"/>
      <c r="C9" s="46"/>
      <c r="D9" s="46"/>
      <c r="E9" s="49"/>
      <c r="F9" s="49"/>
      <c r="G9" s="49"/>
      <c r="J9" s="8">
        <f ca="1">_xlfn.XMATCH(1,'essai (3)'!T1:T49,0)</f>
        <v>9</v>
      </c>
    </row>
    <row r="10" spans="1:10">
      <c r="A10" s="46"/>
      <c r="B10" s="46"/>
      <c r="C10" s="46"/>
      <c r="D10" s="46"/>
      <c r="E10" s="49"/>
      <c r="F10" s="49"/>
      <c r="G10" s="49"/>
    </row>
    <row r="11" spans="1:10">
      <c r="A11" s="10"/>
      <c r="B11" s="10"/>
      <c r="C11" s="10"/>
      <c r="D11" s="10"/>
      <c r="E11" s="10"/>
      <c r="F11" s="10"/>
      <c r="G11" s="10"/>
    </row>
    <row r="12" spans="1:10" ht="15" customHeight="1">
      <c r="A12" s="46" t="s">
        <v>40</v>
      </c>
      <c r="B12" s="46"/>
      <c r="C12" s="46"/>
      <c r="D12" s="46"/>
      <c r="E12" s="46" t="str">
        <f ca="1">IF('essai (3)'!AE6=0,"",'essai (3)'!AE5)</f>
        <v/>
      </c>
      <c r="F12" s="46"/>
      <c r="G12" s="46"/>
    </row>
    <row r="13" spans="1:10" ht="15" customHeight="1">
      <c r="A13" s="46"/>
      <c r="B13" s="46"/>
      <c r="C13" s="46"/>
      <c r="D13" s="46"/>
      <c r="E13" s="46"/>
      <c r="F13" s="46"/>
      <c r="G13" s="46"/>
    </row>
    <row r="14" spans="1:10" ht="15" customHeight="1">
      <c r="A14" s="46"/>
      <c r="B14" s="46"/>
      <c r="C14" s="46"/>
      <c r="D14" s="46"/>
      <c r="E14" s="46"/>
      <c r="F14" s="46"/>
      <c r="G14" s="46"/>
    </row>
    <row r="15" spans="1:10" ht="15" customHeight="1">
      <c r="A15" s="46"/>
      <c r="B15" s="46"/>
      <c r="C15" s="46"/>
      <c r="D15" s="46"/>
      <c r="E15" s="46"/>
      <c r="F15" s="46"/>
      <c r="G15" s="46"/>
    </row>
    <row r="16" spans="1:10" ht="15" customHeight="1">
      <c r="A16" s="46"/>
      <c r="B16" s="46"/>
      <c r="C16" s="46"/>
      <c r="D16" s="46"/>
      <c r="E16" s="50" t="str">
        <f ca="1">IF('essai (3)'!AG5=0,"",'essai (3)'!AG6)</f>
        <v/>
      </c>
      <c r="F16" s="50"/>
      <c r="G16" s="50"/>
    </row>
    <row r="17" spans="1:7" ht="15" customHeight="1">
      <c r="A17" s="46"/>
      <c r="B17" s="46"/>
      <c r="C17" s="46"/>
      <c r="D17" s="46"/>
      <c r="E17" s="50"/>
      <c r="F17" s="50"/>
      <c r="G17" s="50"/>
    </row>
    <row r="18" spans="1:7" ht="15" customHeight="1">
      <c r="A18" s="46"/>
      <c r="B18" s="46"/>
      <c r="C18" s="46"/>
      <c r="D18" s="46"/>
      <c r="E18" s="50"/>
      <c r="F18" s="50"/>
      <c r="G18" s="50"/>
    </row>
    <row r="19" spans="1:7" ht="15" customHeight="1">
      <c r="A19" s="46"/>
      <c r="B19" s="46"/>
      <c r="C19" s="46"/>
      <c r="D19" s="46"/>
      <c r="E19" s="50"/>
      <c r="F19" s="50"/>
      <c r="G19" s="50"/>
    </row>
    <row r="20" spans="1:7" ht="15" customHeight="1">
      <c r="A20" s="10"/>
      <c r="B20" s="10"/>
      <c r="C20" s="10"/>
      <c r="D20" s="10"/>
      <c r="E20" s="10"/>
      <c r="F20" s="10"/>
      <c r="G20" s="10"/>
    </row>
    <row r="21" spans="1:7">
      <c r="A21" s="46" t="s">
        <v>41</v>
      </c>
      <c r="B21" s="46"/>
      <c r="C21" s="46"/>
      <c r="D21" s="46"/>
      <c r="E21" s="46" t="str">
        <f ca="1">'essai (3)'!AD6</f>
        <v>ravitaillement</v>
      </c>
      <c r="F21" s="46"/>
      <c r="G21" s="46"/>
    </row>
    <row r="22" spans="1:7">
      <c r="A22" s="46"/>
      <c r="B22" s="46"/>
      <c r="C22" s="46"/>
      <c r="D22" s="46"/>
      <c r="E22" s="46"/>
      <c r="F22" s="46"/>
      <c r="G22" s="46"/>
    </row>
    <row r="23" spans="1:7">
      <c r="A23" s="46"/>
      <c r="B23" s="46"/>
      <c r="C23" s="46"/>
      <c r="D23" s="46"/>
      <c r="E23" s="46"/>
      <c r="F23" s="46"/>
      <c r="G23" s="46"/>
    </row>
    <row r="24" spans="1:7">
      <c r="A24" s="46"/>
      <c r="B24" s="46"/>
      <c r="C24" s="46"/>
      <c r="D24" s="46"/>
      <c r="E24" s="46"/>
      <c r="F24" s="46"/>
      <c r="G24" s="46"/>
    </row>
    <row r="25" spans="1:7">
      <c r="A25" s="46"/>
      <c r="B25" s="46"/>
      <c r="C25" s="46"/>
      <c r="D25" s="46"/>
      <c r="E25" s="47" t="str">
        <f ca="1">IF('essai (3)'!AF6=0,"",'essai (3)'!AF5)</f>
        <v>pression des pneus</v>
      </c>
      <c r="F25" s="47"/>
      <c r="G25" s="47"/>
    </row>
    <row r="26" spans="1:7">
      <c r="A26" s="46"/>
      <c r="B26" s="46"/>
      <c r="C26" s="46"/>
      <c r="D26" s="46"/>
      <c r="E26" s="47"/>
      <c r="F26" s="47"/>
      <c r="G26" s="47"/>
    </row>
    <row r="27" spans="1:7">
      <c r="A27" s="46"/>
      <c r="B27" s="46"/>
      <c r="C27" s="46"/>
      <c r="D27" s="46"/>
      <c r="E27" s="47"/>
      <c r="F27" s="47"/>
      <c r="G27" s="47"/>
    </row>
    <row r="28" spans="1:7">
      <c r="A28" s="46"/>
      <c r="B28" s="46"/>
      <c r="C28" s="46"/>
      <c r="D28" s="46"/>
      <c r="E28" s="47"/>
      <c r="F28" s="47"/>
      <c r="G28" s="47"/>
    </row>
  </sheetData>
  <mergeCells count="9">
    <mergeCell ref="A21:D28"/>
    <mergeCell ref="E21:G24"/>
    <mergeCell ref="E25:G28"/>
    <mergeCell ref="A1:G6"/>
    <mergeCell ref="A7:D10"/>
    <mergeCell ref="E7:G10"/>
    <mergeCell ref="A12:D19"/>
    <mergeCell ref="E12:G15"/>
    <mergeCell ref="E16:G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explication (2)</vt:lpstr>
      <vt:lpstr>explication</vt:lpstr>
      <vt:lpstr>essai</vt:lpstr>
      <vt:lpstr>essai (2)</vt:lpstr>
      <vt:lpstr>essai (3)</vt:lpstr>
      <vt:lpstr>Feuil1</vt:lpstr>
      <vt:lpstr>Gwendal</vt:lpstr>
      <vt:lpstr>Jimmy</vt:lpstr>
      <vt:lpstr>Fabien</vt:lpstr>
      <vt:lpstr>Steven</vt:lpstr>
      <vt:lpstr>'essai (2)'!listP</vt:lpstr>
      <vt:lpstr>'essai (3)'!listP</vt:lpstr>
      <vt:lpstr>listP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fillon</dc:creator>
  <cp:lastModifiedBy>fred fillon</cp:lastModifiedBy>
  <dcterms:created xsi:type="dcterms:W3CDTF">2025-03-04T09:12:22Z</dcterms:created>
  <dcterms:modified xsi:type="dcterms:W3CDTF">2025-04-14T08:59:16Z</dcterms:modified>
</cp:coreProperties>
</file>