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quent\Documents\"/>
    </mc:Choice>
  </mc:AlternateContent>
  <xr:revisionPtr revIDLastSave="0" documentId="13_ncr:1_{5F93CCB3-C4CD-4A95-B9B4-E046627E0943}" xr6:coauthVersionLast="47" xr6:coauthVersionMax="47" xr10:uidLastSave="{00000000-0000-0000-0000-000000000000}"/>
  <bookViews>
    <workbookView xWindow="-108" yWindow="-108" windowWidth="23256" windowHeight="12456" xr2:uid="{751ED06F-6D5C-449F-B2BD-602BFB7C421B}"/>
  </bookViews>
  <sheets>
    <sheet name="Optimisation Cash N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1" l="1"/>
  <c r="J10" i="1"/>
  <c r="K10" i="1"/>
  <c r="L10" i="1"/>
  <c r="M10" i="1"/>
  <c r="N10" i="1"/>
  <c r="O10" i="1"/>
  <c r="P10" i="1"/>
  <c r="Q10" i="1"/>
  <c r="R10" i="1"/>
  <c r="S10" i="1"/>
  <c r="T10" i="1"/>
  <c r="U10" i="1"/>
  <c r="V10" i="1"/>
  <c r="W10" i="1"/>
  <c r="X10" i="1"/>
  <c r="Y10" i="1"/>
  <c r="Z10" i="1"/>
  <c r="AA10" i="1"/>
  <c r="AB10" i="1"/>
  <c r="F9" i="1"/>
  <c r="X13" i="1" s="1"/>
  <c r="N13" i="1" l="1"/>
  <c r="O13" i="1"/>
  <c r="Z13" i="1"/>
  <c r="AA13" i="1"/>
  <c r="M13" i="1"/>
  <c r="Y13" i="1"/>
  <c r="P13" i="1"/>
  <c r="AB13" i="1"/>
  <c r="Q13" i="1"/>
  <c r="F13" i="1"/>
  <c r="R13" i="1"/>
  <c r="F12" i="1"/>
  <c r="G13" i="1"/>
  <c r="S13" i="1"/>
  <c r="H13" i="1"/>
  <c r="T13" i="1"/>
  <c r="I13" i="1"/>
  <c r="U13" i="1"/>
  <c r="F6" i="1"/>
  <c r="J13" i="1"/>
  <c r="V13" i="1"/>
  <c r="K13" i="1"/>
  <c r="W13" i="1"/>
  <c r="L13" i="1"/>
  <c r="F14" i="1" l="1"/>
  <c r="F15" i="1"/>
  <c r="F17" i="1" l="1"/>
  <c r="F18" i="1" l="1"/>
  <c r="F22" i="1" l="1"/>
  <c r="F10" i="1" s="1"/>
  <c r="G9" i="1" s="1"/>
  <c r="G6" i="1" l="1"/>
  <c r="G12" i="1"/>
  <c r="G14" i="1" l="1"/>
  <c r="G15" i="1"/>
  <c r="G17" i="1" l="1"/>
  <c r="G18" i="1" s="1"/>
  <c r="G22" i="1" s="1"/>
  <c r="G10" i="1" s="1"/>
  <c r="H9" i="1" s="1"/>
  <c r="H6" i="1" l="1"/>
  <c r="H12" i="1"/>
  <c r="H14" i="1" l="1"/>
  <c r="H17" i="1" s="1"/>
  <c r="H18" i="1" s="1"/>
  <c r="H15" i="1"/>
  <c r="H10" i="1" l="1"/>
  <c r="I9" i="1" s="1"/>
  <c r="I6" i="1" s="1"/>
  <c r="I12" i="1" l="1"/>
  <c r="J9" i="1"/>
  <c r="J12" i="1" s="1"/>
  <c r="J14" i="1" s="1"/>
  <c r="J17" i="1" s="1"/>
  <c r="K9" i="1" l="1"/>
  <c r="K12" i="1" s="1"/>
  <c r="K14" i="1" s="1"/>
  <c r="K17" i="1" s="1"/>
  <c r="J15" i="1"/>
  <c r="I14" i="1"/>
  <c r="I17" i="1" s="1"/>
  <c r="I18" i="1" s="1"/>
  <c r="J18" i="1" s="1"/>
  <c r="I15" i="1"/>
  <c r="J6" i="1"/>
  <c r="K6" i="1" s="1"/>
  <c r="K15" i="1" l="1"/>
  <c r="L9" i="1"/>
  <c r="L6" i="1"/>
  <c r="K18" i="1"/>
  <c r="L12" i="1" l="1"/>
  <c r="M9" i="1"/>
  <c r="M12" i="1" l="1"/>
  <c r="N9" i="1"/>
  <c r="L15" i="1"/>
  <c r="L14" i="1"/>
  <c r="L17" i="1" s="1"/>
  <c r="L18" i="1" s="1"/>
  <c r="M6" i="1"/>
  <c r="N6" i="1" l="1"/>
  <c r="M15" i="1"/>
  <c r="M14" i="1"/>
  <c r="M17" i="1" s="1"/>
  <c r="M18" i="1" s="1"/>
  <c r="N12" i="1"/>
  <c r="O9" i="1"/>
  <c r="P9" i="1" l="1"/>
  <c r="O12" i="1"/>
  <c r="N14" i="1"/>
  <c r="N17" i="1" s="1"/>
  <c r="N18" i="1" s="1"/>
  <c r="N15" i="1"/>
  <c r="O6" i="1"/>
  <c r="P12" i="1" l="1"/>
  <c r="Q9" i="1"/>
  <c r="P6" i="1"/>
  <c r="Q6" i="1" s="1"/>
  <c r="O15" i="1"/>
  <c r="O14" i="1"/>
  <c r="O17" i="1" s="1"/>
  <c r="O18" i="1" s="1"/>
  <c r="Q12" i="1" l="1"/>
  <c r="R9" i="1"/>
  <c r="P15" i="1"/>
  <c r="P14" i="1"/>
  <c r="P17" i="1" s="1"/>
  <c r="P18" i="1" s="1"/>
  <c r="S9" i="1" l="1"/>
  <c r="R6" i="1"/>
  <c r="R12" i="1"/>
  <c r="Q15" i="1"/>
  <c r="Q14" i="1"/>
  <c r="Q17" i="1" s="1"/>
  <c r="Q18" i="1" s="1"/>
  <c r="S6" i="1" l="1"/>
  <c r="R15" i="1"/>
  <c r="R14" i="1"/>
  <c r="R17" i="1" s="1"/>
  <c r="R18" i="1" s="1"/>
  <c r="T9" i="1"/>
  <c r="S12" i="1"/>
  <c r="S15" i="1" l="1"/>
  <c r="S14" i="1"/>
  <c r="S17" i="1" s="1"/>
  <c r="S18" i="1" s="1"/>
  <c r="T6" i="1"/>
  <c r="U9" i="1"/>
  <c r="T12" i="1"/>
  <c r="U6" i="1" l="1"/>
  <c r="T14" i="1"/>
  <c r="T17" i="1" s="1"/>
  <c r="T18" i="1" s="1"/>
  <c r="T15" i="1"/>
  <c r="V9" i="1"/>
  <c r="U12" i="1"/>
  <c r="U15" i="1" l="1"/>
  <c r="U14" i="1"/>
  <c r="U17" i="1" s="1"/>
  <c r="U18" i="1" s="1"/>
  <c r="V12" i="1"/>
  <c r="W9" i="1"/>
  <c r="V6" i="1"/>
  <c r="W6" i="1" s="1"/>
  <c r="V14" i="1" l="1"/>
  <c r="V17" i="1" s="1"/>
  <c r="V18" i="1" s="1"/>
  <c r="V15" i="1"/>
  <c r="X9" i="1"/>
  <c r="W12" i="1"/>
  <c r="W14" i="1" l="1"/>
  <c r="W17" i="1" s="1"/>
  <c r="W18" i="1" s="1"/>
  <c r="W15" i="1"/>
  <c r="X12" i="1"/>
  <c r="Y9" i="1"/>
  <c r="X6" i="1"/>
  <c r="Y6" i="1" s="1"/>
  <c r="X14" i="1" l="1"/>
  <c r="X17" i="1" s="1"/>
  <c r="X18" i="1" s="1"/>
  <c r="X15" i="1"/>
  <c r="Y12" i="1"/>
  <c r="Z9" i="1"/>
  <c r="AA9" i="1" l="1"/>
  <c r="Z12" i="1"/>
  <c r="Y15" i="1"/>
  <c r="Y14" i="1"/>
  <c r="Y17" i="1" s="1"/>
  <c r="Y18" i="1" s="1"/>
  <c r="Z6" i="1"/>
  <c r="AA6" i="1" s="1"/>
  <c r="Z15" i="1" l="1"/>
  <c r="Z14" i="1"/>
  <c r="Z17" i="1" s="1"/>
  <c r="Z18" i="1" s="1"/>
  <c r="AB9" i="1"/>
  <c r="AB12" i="1" s="1"/>
  <c r="AA12" i="1"/>
  <c r="AB15" i="1" l="1"/>
  <c r="AB14" i="1"/>
  <c r="AB17" i="1" s="1"/>
  <c r="AA14" i="1"/>
  <c r="AA17" i="1" s="1"/>
  <c r="AA18" i="1" s="1"/>
  <c r="AA15" i="1"/>
  <c r="AB6" i="1"/>
  <c r="AB18" i="1" l="1"/>
</calcChain>
</file>

<file path=xl/sharedStrings.xml><?xml version="1.0" encoding="utf-8"?>
<sst xmlns="http://schemas.openxmlformats.org/spreadsheetml/2006/main" count="27" uniqueCount="27">
  <si>
    <t>SELECT. WELLS AT START</t>
  </si>
  <si>
    <t xml:space="preserve">Cahier des charges </t>
  </si>
  <si>
    <t xml:space="preserve">Elements évolutifs </t>
  </si>
  <si>
    <t>Capacity Reserve</t>
  </si>
  <si>
    <t>Ending Capacity Reserve</t>
  </si>
  <si>
    <t xml:space="preserve">SX Equity </t>
  </si>
  <si>
    <t>Nombre de puits</t>
  </si>
  <si>
    <t>Nouveaux puits</t>
  </si>
  <si>
    <t>SX Equity %</t>
  </si>
  <si>
    <t>Reserve de ressources initiale</t>
  </si>
  <si>
    <t>Remplissage de la réserve par an</t>
  </si>
  <si>
    <t>Prix de vente en k€ par 
unité de ressource pompée</t>
  </si>
  <si>
    <t>Capacité de pompage par puits</t>
  </si>
  <si>
    <t xml:space="preserve">Coût forrage d'un puit </t>
  </si>
  <si>
    <t>Durée de vie du projet</t>
  </si>
  <si>
    <t xml:space="preserve">Dans ce projet il y a plusieurs contraintes : </t>
  </si>
  <si>
    <t xml:space="preserve">SY Equity </t>
  </si>
  <si>
    <t>SY Equity %</t>
  </si>
  <si>
    <t>Le niveau de ressource du Réservoir ne dois pas atteindre 0 avant la fin du projet. ( autrement le réservoir perd sa capacité à se reremplir et de l'argent est perdu. )</t>
  </si>
  <si>
    <t xml:space="preserve">Nombre de trous pour maximiser le Cash en année 23 tout en garantissant que les ressources ne seront pas inférieures ou égale à 0 avant l'année 23. </t>
  </si>
  <si>
    <t xml:space="preserve"># de trous </t>
  </si>
  <si>
    <t xml:space="preserve">J'amerais vraiment que dans la ligne 22 un algorithme permette de définir le nombre de trou optimal pour obtenir le plus grand résultat cash en année 23. </t>
  </si>
  <si>
    <t xml:space="preserve">SY Earnings </t>
  </si>
  <si>
    <t>SY Cash</t>
  </si>
  <si>
    <t>Un trou coûte 15 Millions d'€ et ne peut être réalisé que si la trésorerie est suffisante. J'ai réalisé une formule en ligne 22 en ce sens mais je n'arrive pas à la faire s'arrêter avant que la ressource soit inférieure à 0 en N23. De plus, même si j'arrivais à la faire s'arrêter et à obtenir les résultats que j'ai affiché en bleue dans la ligne 22 ( 5 puits année 3 et 1 puit année 7 ) je me suis rendu compte que cela n'optimise pas forcément mon résultat puisque si j'attendais un peu avant de réinvestir dans de nouveau puits je pourrais investir dans plus de puis donc pour plus d'argent et donc obtenir une plus grand part d'actions dans la compagnie et donc plus de cash en N23.</t>
  </si>
  <si>
    <t>Investissement initial ( 1 trou et frais autres)</t>
  </si>
  <si>
    <t>Investissement initial 
de la société partenaire 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</si>
</sst>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0.0%"/>
  </numFmts>
  <fonts count="9" x14ac:knownFonts="1">
    <font>
      <sz val="11"/>
      <color theme="1"/>
      <name val="Aptos Narrow"/>
      <family val="2"/>
      <scheme val="minor"/>
    </font>
    <font>
      <sz val="11"/>
      <color theme="1"/>
      <name val="Aptos Narrow"/>
      <family val="2"/>
      <scheme val="minor"/>
    </font>
    <font>
      <sz val="11"/>
      <color theme="0"/>
      <name val="Aptos Narrow"/>
      <family val="2"/>
      <scheme val="minor"/>
    </font>
    <font>
      <b/>
      <i/>
      <sz val="11"/>
      <color theme="0"/>
      <name val="Aptos Narrow"/>
      <family val="2"/>
      <scheme val="minor"/>
    </font>
    <font>
      <sz val="8"/>
      <color theme="1"/>
      <name val="Aptos Narrow"/>
      <family val="2"/>
      <scheme val="minor"/>
    </font>
    <font>
      <sz val="9"/>
      <color theme="1"/>
      <name val="Aptos Narrow"/>
      <family val="2"/>
      <scheme val="minor"/>
    </font>
    <font>
      <sz val="8"/>
      <color theme="4"/>
      <name val="Aptos Narrow"/>
      <family val="2"/>
      <scheme val="minor"/>
    </font>
    <font>
      <sz val="11"/>
      <color theme="4"/>
      <name val="Aptos Narrow"/>
      <family val="2"/>
      <scheme val="minor"/>
    </font>
    <font>
      <sz val="10"/>
      <color rgb="FF34373A"/>
      <name val="Arial"/>
      <family val="2"/>
    </font>
  </fonts>
  <fills count="4">
    <fill>
      <patternFill patternType="none"/>
    </fill>
    <fill>
      <patternFill patternType="gray125"/>
    </fill>
    <fill>
      <patternFill patternType="solid">
        <fgColor rgb="FF163A2E"/>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theme="2" tint="-0.249977111117893"/>
      </left>
      <right style="thick">
        <color theme="0"/>
      </right>
      <top style="thin">
        <color theme="2" tint="-0.249977111117893"/>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32">
    <xf numFmtId="0" fontId="0" fillId="0" borderId="0" xfId="0"/>
    <xf numFmtId="164" fontId="0" fillId="0" borderId="0" xfId="0" applyNumberFormat="1"/>
    <xf numFmtId="164" fontId="4" fillId="0" borderId="0" xfId="0" applyNumberFormat="1" applyFont="1"/>
    <xf numFmtId="164" fontId="2" fillId="2" borderId="0" xfId="0" applyNumberFormat="1" applyFont="1" applyFill="1"/>
    <xf numFmtId="164" fontId="5" fillId="0" borderId="0" xfId="0" applyNumberFormat="1" applyFont="1"/>
    <xf numFmtId="165" fontId="5" fillId="0" borderId="0" xfId="0" applyNumberFormat="1" applyFont="1"/>
    <xf numFmtId="166" fontId="5" fillId="0" borderId="0" xfId="1" applyNumberFormat="1" applyFont="1"/>
    <xf numFmtId="164" fontId="0" fillId="0" borderId="0" xfId="0" applyNumberFormat="1" applyAlignment="1">
      <alignment horizontal="left" vertical="top" wrapText="1"/>
    </xf>
    <xf numFmtId="164" fontId="0" fillId="2" borderId="0" xfId="0" applyNumberFormat="1" applyFill="1" applyAlignment="1">
      <alignment horizontal="left" vertical="top" wrapText="1"/>
    </xf>
    <xf numFmtId="164" fontId="0" fillId="2" borderId="0" xfId="0" applyNumberFormat="1" applyFill="1"/>
    <xf numFmtId="164" fontId="4" fillId="2" borderId="0" xfId="0" applyNumberFormat="1" applyFont="1" applyFill="1"/>
    <xf numFmtId="164" fontId="7" fillId="0" borderId="0" xfId="0" applyNumberFormat="1" applyFont="1"/>
    <xf numFmtId="165" fontId="4" fillId="0" borderId="0" xfId="0" applyNumberFormat="1" applyFont="1"/>
    <xf numFmtId="166" fontId="4" fillId="0" borderId="0" xfId="1" applyNumberFormat="1" applyFont="1"/>
    <xf numFmtId="164" fontId="0" fillId="0" borderId="0" xfId="0" applyNumberFormat="1" applyAlignment="1">
      <alignment vertical="top" wrapText="1"/>
    </xf>
    <xf numFmtId="0" fontId="8" fillId="0" borderId="0" xfId="0" applyFont="1" applyAlignment="1">
      <alignment horizontal="left" vertical="top" wrapText="1"/>
    </xf>
    <xf numFmtId="0" fontId="3" fillId="2" borderId="2" xfId="0" applyFont="1" applyFill="1" applyBorder="1" applyAlignment="1">
      <alignment horizontal="center" vertical="center"/>
    </xf>
    <xf numFmtId="164" fontId="2" fillId="2" borderId="3" xfId="0" applyNumberFormat="1" applyFont="1" applyFill="1" applyBorder="1"/>
    <xf numFmtId="164" fontId="4" fillId="0" borderId="4" xfId="0" applyNumberFormat="1" applyFont="1" applyBorder="1"/>
    <xf numFmtId="164" fontId="4" fillId="0" borderId="5" xfId="0" applyNumberFormat="1" applyFont="1" applyBorder="1"/>
    <xf numFmtId="164" fontId="0" fillId="0" borderId="6" xfId="0" applyNumberFormat="1" applyBorder="1"/>
    <xf numFmtId="164" fontId="4" fillId="0" borderId="0" xfId="0" applyNumberFormat="1" applyFont="1" applyBorder="1"/>
    <xf numFmtId="164" fontId="4" fillId="0" borderId="7" xfId="0" applyNumberFormat="1" applyFont="1" applyBorder="1"/>
    <xf numFmtId="165" fontId="4" fillId="0" borderId="0" xfId="0" applyNumberFormat="1" applyFont="1" applyBorder="1"/>
    <xf numFmtId="165" fontId="4" fillId="0" borderId="7" xfId="0" applyNumberFormat="1" applyFont="1" applyBorder="1"/>
    <xf numFmtId="166" fontId="4" fillId="0" borderId="0" xfId="1" applyNumberFormat="1" applyFont="1" applyBorder="1"/>
    <xf numFmtId="166" fontId="4" fillId="0" borderId="7" xfId="1" applyNumberFormat="1" applyFont="1" applyBorder="1"/>
    <xf numFmtId="164" fontId="0" fillId="0" borderId="8" xfId="0" applyNumberFormat="1" applyBorder="1"/>
    <xf numFmtId="164" fontId="4" fillId="0" borderId="9" xfId="0" applyNumberFormat="1" applyFont="1" applyBorder="1"/>
    <xf numFmtId="164" fontId="4" fillId="0" borderId="10" xfId="0" applyNumberFormat="1" applyFont="1" applyBorder="1"/>
    <xf numFmtId="164" fontId="4" fillId="3" borderId="1" xfId="0" applyNumberFormat="1" applyFont="1" applyFill="1" applyBorder="1"/>
    <xf numFmtId="164" fontId="6" fillId="3" borderId="1" xfId="0" applyNumberFormat="1" applyFont="1" applyFill="1" applyBorder="1"/>
  </cellXfs>
  <cellStyles count="2">
    <cellStyle name="Normal" xfId="0" builtinId="0"/>
    <cellStyle name="Pourcentage" xfId="1" builtinId="5"/>
  </cellStyles>
  <dxfs count="4">
    <dxf>
      <font>
        <color rgb="FFFF0000"/>
      </font>
      <fill>
        <patternFill>
          <bgColor theme="5" tint="0.79998168889431442"/>
        </patternFill>
      </fill>
      <border>
        <vertical/>
        <horizontal/>
      </border>
    </dxf>
    <dxf>
      <font>
        <color rgb="FF9C0006"/>
      </font>
    </dxf>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01677-5AEC-4718-A62C-7AEE6A095F70}">
  <dimension ref="A2:AL68"/>
  <sheetViews>
    <sheetView tabSelected="1" topLeftCell="C1" zoomScale="70" zoomScaleNormal="70" workbookViewId="0">
      <selection activeCell="Z28" sqref="Z28"/>
    </sheetView>
  </sheetViews>
  <sheetFormatPr baseColWidth="10" defaultColWidth="11.44140625" defaultRowHeight="14.4" x14ac:dyDescent="0.3"/>
  <cols>
    <col min="1" max="1" width="7.88671875" style="1" customWidth="1"/>
    <col min="2" max="2" width="29.21875" style="1" customWidth="1"/>
    <col min="3" max="3" width="11.44140625" style="1"/>
    <col min="4" max="4" width="7.21875" style="1" customWidth="1"/>
    <col min="5" max="5" width="22.33203125" style="1" customWidth="1"/>
    <col min="6" max="28" width="8.88671875" style="1" customWidth="1"/>
    <col min="29" max="16384" width="11.44140625" style="1"/>
  </cols>
  <sheetData>
    <row r="2" spans="1:31" ht="6" customHeight="1" x14ac:dyDescent="0.3">
      <c r="A2" s="7"/>
      <c r="B2" s="7"/>
      <c r="C2" s="7"/>
      <c r="D2" s="8"/>
      <c r="E2" s="9"/>
      <c r="F2" s="10"/>
      <c r="G2" s="10"/>
      <c r="H2" s="10"/>
      <c r="I2" s="10"/>
      <c r="J2" s="10"/>
      <c r="K2" s="10"/>
      <c r="L2" s="10"/>
      <c r="M2" s="10"/>
      <c r="N2" s="10"/>
      <c r="O2" s="10"/>
      <c r="P2" s="10"/>
      <c r="Q2" s="10"/>
      <c r="R2" s="10"/>
      <c r="S2" s="10"/>
      <c r="T2" s="10"/>
      <c r="U2" s="10"/>
      <c r="V2" s="10"/>
      <c r="W2" s="10"/>
      <c r="X2" s="10"/>
      <c r="Y2" s="10"/>
      <c r="Z2" s="10"/>
      <c r="AA2" s="10"/>
      <c r="AB2" s="10"/>
      <c r="AC2" s="10"/>
      <c r="AD2" s="10"/>
      <c r="AE2" s="2"/>
    </row>
    <row r="3" spans="1:31" x14ac:dyDescent="0.3">
      <c r="G3" s="2"/>
      <c r="H3" s="2"/>
      <c r="I3" s="2"/>
      <c r="J3" s="2"/>
      <c r="K3" s="2"/>
      <c r="L3" s="2"/>
      <c r="M3" s="2"/>
      <c r="N3" s="2"/>
      <c r="O3" s="2"/>
      <c r="P3" s="2"/>
      <c r="Q3" s="2"/>
      <c r="R3" s="2"/>
      <c r="S3" s="2"/>
      <c r="T3" s="2"/>
      <c r="U3" s="2"/>
      <c r="V3" s="2"/>
      <c r="W3" s="2"/>
      <c r="X3" s="2"/>
      <c r="Y3" s="2"/>
      <c r="Z3" s="2"/>
      <c r="AA3" s="2"/>
      <c r="AB3" s="2"/>
      <c r="AC3" s="2"/>
      <c r="AD3" s="2"/>
      <c r="AE3" s="2"/>
    </row>
    <row r="4" spans="1:31" x14ac:dyDescent="0.3">
      <c r="E4" s="1" t="s">
        <v>0</v>
      </c>
      <c r="F4" s="16">
        <v>3</v>
      </c>
      <c r="G4" s="2"/>
      <c r="H4" s="2"/>
      <c r="I4" s="2"/>
      <c r="J4" s="2"/>
      <c r="K4" s="2"/>
      <c r="L4" s="2"/>
      <c r="M4" s="2"/>
      <c r="N4" s="2"/>
      <c r="O4" s="2"/>
      <c r="P4" s="2"/>
      <c r="Q4" s="2"/>
      <c r="R4" s="2"/>
      <c r="S4" s="2"/>
      <c r="T4" s="2"/>
      <c r="U4" s="2"/>
      <c r="V4" s="2"/>
      <c r="W4" s="2"/>
      <c r="X4" s="2"/>
      <c r="Y4" s="2"/>
      <c r="Z4" s="2"/>
      <c r="AA4" s="2"/>
      <c r="AB4" s="2"/>
      <c r="AC4" s="2"/>
      <c r="AD4" s="2"/>
      <c r="AE4" s="2"/>
    </row>
    <row r="5" spans="1:31" x14ac:dyDescent="0.3">
      <c r="B5" s="3" t="s">
        <v>1</v>
      </c>
      <c r="E5" s="17" t="s">
        <v>2</v>
      </c>
      <c r="F5" s="18">
        <v>1</v>
      </c>
      <c r="G5" s="18">
        <v>2</v>
      </c>
      <c r="H5" s="18">
        <v>3</v>
      </c>
      <c r="I5" s="18">
        <v>4</v>
      </c>
      <c r="J5" s="18">
        <v>5</v>
      </c>
      <c r="K5" s="18">
        <v>6</v>
      </c>
      <c r="L5" s="18">
        <v>7</v>
      </c>
      <c r="M5" s="18">
        <v>8</v>
      </c>
      <c r="N5" s="18">
        <v>9</v>
      </c>
      <c r="O5" s="18">
        <v>10</v>
      </c>
      <c r="P5" s="18">
        <v>11</v>
      </c>
      <c r="Q5" s="18">
        <v>12</v>
      </c>
      <c r="R5" s="18">
        <v>13</v>
      </c>
      <c r="S5" s="18">
        <v>14</v>
      </c>
      <c r="T5" s="18">
        <v>15</v>
      </c>
      <c r="U5" s="18">
        <v>16</v>
      </c>
      <c r="V5" s="18">
        <v>17</v>
      </c>
      <c r="W5" s="18">
        <v>18</v>
      </c>
      <c r="X5" s="18">
        <v>19</v>
      </c>
      <c r="Y5" s="18">
        <v>20</v>
      </c>
      <c r="Z5" s="18">
        <v>21</v>
      </c>
      <c r="AA5" s="18">
        <v>22</v>
      </c>
      <c r="AB5" s="19">
        <v>23</v>
      </c>
      <c r="AC5" s="2"/>
      <c r="AD5" s="2"/>
      <c r="AE5" s="2"/>
    </row>
    <row r="6" spans="1:31" x14ac:dyDescent="0.3">
      <c r="B6" s="1" t="s">
        <v>25</v>
      </c>
      <c r="C6" s="11">
        <v>17000</v>
      </c>
      <c r="E6" s="20" t="s">
        <v>3</v>
      </c>
      <c r="F6" s="21">
        <f>+MIN($C$9,$C$9-F9*$C$11+$C$10)</f>
        <v>3600000</v>
      </c>
      <c r="G6" s="21">
        <f>+MIN(F6,F6-G9*$C$11+$C$10)</f>
        <v>3580000</v>
      </c>
      <c r="H6" s="21">
        <f t="shared" ref="H6:M6" si="0">+MIN(G6,G6-H9*$C$11+$C$10)</f>
        <v>3520000</v>
      </c>
      <c r="I6" s="21">
        <f t="shared" si="0"/>
        <v>3360000</v>
      </c>
      <c r="J6" s="21">
        <f t="shared" si="0"/>
        <v>3200000</v>
      </c>
      <c r="K6" s="21">
        <f t="shared" si="0"/>
        <v>3040000</v>
      </c>
      <c r="L6" s="21">
        <f t="shared" si="0"/>
        <v>2880000</v>
      </c>
      <c r="M6" s="21">
        <f t="shared" si="0"/>
        <v>2700000</v>
      </c>
      <c r="N6" s="21">
        <f>+MIN(M6,M6-N9*$C$11+$C$10)</f>
        <v>2520000</v>
      </c>
      <c r="O6" s="21">
        <f>+MIN(N6,N6-O9*$C$11+$C$10)</f>
        <v>2340000</v>
      </c>
      <c r="P6" s="21">
        <f t="shared" ref="P6:AD6" si="1">+MIN(O6,O6-P9*$C$11+$C$10)</f>
        <v>2160000</v>
      </c>
      <c r="Q6" s="21">
        <f t="shared" si="1"/>
        <v>1980000</v>
      </c>
      <c r="R6" s="21">
        <f t="shared" si="1"/>
        <v>1800000</v>
      </c>
      <c r="S6" s="21">
        <f t="shared" si="1"/>
        <v>1620000</v>
      </c>
      <c r="T6" s="21">
        <f t="shared" si="1"/>
        <v>1440000</v>
      </c>
      <c r="U6" s="21">
        <f t="shared" si="1"/>
        <v>1260000</v>
      </c>
      <c r="V6" s="21">
        <f t="shared" si="1"/>
        <v>1080000</v>
      </c>
      <c r="W6" s="21">
        <f t="shared" si="1"/>
        <v>900000</v>
      </c>
      <c r="X6" s="21">
        <f t="shared" si="1"/>
        <v>720000</v>
      </c>
      <c r="Y6" s="21">
        <f t="shared" si="1"/>
        <v>540000</v>
      </c>
      <c r="Z6" s="21">
        <f t="shared" si="1"/>
        <v>360000</v>
      </c>
      <c r="AA6" s="21">
        <f t="shared" si="1"/>
        <v>180000</v>
      </c>
      <c r="AB6" s="22">
        <f t="shared" si="1"/>
        <v>0</v>
      </c>
      <c r="AC6" s="2"/>
      <c r="AD6" s="4"/>
      <c r="AE6" s="2"/>
    </row>
    <row r="7" spans="1:31" x14ac:dyDescent="0.3">
      <c r="B7" s="7" t="s">
        <v>26</v>
      </c>
      <c r="E7" s="20" t="s">
        <v>4</v>
      </c>
      <c r="F7" s="21"/>
      <c r="G7" s="21"/>
      <c r="H7" s="21"/>
      <c r="I7" s="21"/>
      <c r="J7" s="21"/>
      <c r="K7" s="21"/>
      <c r="L7" s="21"/>
      <c r="M7" s="21"/>
      <c r="N7" s="21"/>
      <c r="O7" s="21"/>
      <c r="P7" s="21"/>
      <c r="Q7" s="21"/>
      <c r="R7" s="21"/>
      <c r="S7" s="21"/>
      <c r="T7" s="21"/>
      <c r="U7" s="21"/>
      <c r="V7" s="21"/>
      <c r="W7" s="21"/>
      <c r="X7" s="21"/>
      <c r="Y7" s="21"/>
      <c r="Z7" s="21"/>
      <c r="AA7" s="21"/>
      <c r="AB7" s="22"/>
      <c r="AC7" s="2"/>
      <c r="AD7" s="4"/>
      <c r="AE7" s="2"/>
    </row>
    <row r="8" spans="1:31" x14ac:dyDescent="0.3">
      <c r="B8" s="7"/>
      <c r="C8" s="11">
        <v>80000</v>
      </c>
      <c r="E8" s="20"/>
      <c r="F8" s="21"/>
      <c r="G8" s="21"/>
      <c r="H8" s="21"/>
      <c r="I8" s="21"/>
      <c r="J8" s="21"/>
      <c r="K8" s="21"/>
      <c r="L8" s="21"/>
      <c r="M8" s="21"/>
      <c r="N8" s="21"/>
      <c r="O8" s="21"/>
      <c r="P8" s="21"/>
      <c r="Q8" s="21"/>
      <c r="R8" s="21"/>
      <c r="S8" s="21"/>
      <c r="T8" s="21"/>
      <c r="U8" s="21"/>
      <c r="V8" s="21"/>
      <c r="W8" s="21"/>
      <c r="X8" s="21"/>
      <c r="Y8" s="21"/>
      <c r="Z8" s="21"/>
      <c r="AA8" s="21"/>
      <c r="AB8" s="22"/>
      <c r="AC8" s="2"/>
      <c r="AD8" s="4"/>
      <c r="AE8" s="2"/>
    </row>
    <row r="9" spans="1:31" x14ac:dyDescent="0.3">
      <c r="B9" s="1" t="s">
        <v>9</v>
      </c>
      <c r="C9" s="11">
        <v>3600000</v>
      </c>
      <c r="E9" s="20" t="s">
        <v>6</v>
      </c>
      <c r="F9" s="23">
        <f>+$F$4</f>
        <v>3</v>
      </c>
      <c r="G9" s="23">
        <f>+F9+F10</f>
        <v>4</v>
      </c>
      <c r="H9" s="23">
        <f t="shared" ref="H9:AB9" si="2">+G9+G10</f>
        <v>6</v>
      </c>
      <c r="I9" s="23">
        <f>+H9+H10</f>
        <v>11</v>
      </c>
      <c r="J9" s="23">
        <f>+I9+I10</f>
        <v>11</v>
      </c>
      <c r="K9" s="23">
        <f t="shared" si="2"/>
        <v>11</v>
      </c>
      <c r="L9" s="23">
        <f t="shared" si="2"/>
        <v>11</v>
      </c>
      <c r="M9" s="23">
        <f t="shared" si="2"/>
        <v>12</v>
      </c>
      <c r="N9" s="23">
        <f t="shared" si="2"/>
        <v>12</v>
      </c>
      <c r="O9" s="23">
        <f t="shared" si="2"/>
        <v>12</v>
      </c>
      <c r="P9" s="23">
        <f t="shared" si="2"/>
        <v>12</v>
      </c>
      <c r="Q9" s="23">
        <f t="shared" si="2"/>
        <v>12</v>
      </c>
      <c r="R9" s="23">
        <f t="shared" si="2"/>
        <v>12</v>
      </c>
      <c r="S9" s="23">
        <f t="shared" si="2"/>
        <v>12</v>
      </c>
      <c r="T9" s="23">
        <f t="shared" si="2"/>
        <v>12</v>
      </c>
      <c r="U9" s="23">
        <f t="shared" si="2"/>
        <v>12</v>
      </c>
      <c r="V9" s="23">
        <f t="shared" si="2"/>
        <v>12</v>
      </c>
      <c r="W9" s="23">
        <f t="shared" si="2"/>
        <v>12</v>
      </c>
      <c r="X9" s="23">
        <f t="shared" si="2"/>
        <v>12</v>
      </c>
      <c r="Y9" s="23">
        <f t="shared" si="2"/>
        <v>12</v>
      </c>
      <c r="Z9" s="23">
        <f t="shared" si="2"/>
        <v>12</v>
      </c>
      <c r="AA9" s="23">
        <f t="shared" si="2"/>
        <v>12</v>
      </c>
      <c r="AB9" s="24">
        <f t="shared" si="2"/>
        <v>12</v>
      </c>
      <c r="AC9" s="12"/>
      <c r="AD9" s="5"/>
      <c r="AE9" s="2"/>
    </row>
    <row r="10" spans="1:31" x14ac:dyDescent="0.3">
      <c r="B10" s="1" t="s">
        <v>10</v>
      </c>
      <c r="C10" s="11">
        <v>60000</v>
      </c>
      <c r="E10" s="20" t="s">
        <v>7</v>
      </c>
      <c r="F10" s="23">
        <f>+F22</f>
        <v>1</v>
      </c>
      <c r="G10" s="23">
        <f t="shared" ref="G10:AB10" si="3">+G22</f>
        <v>2</v>
      </c>
      <c r="H10" s="23">
        <f t="shared" si="3"/>
        <v>5</v>
      </c>
      <c r="I10" s="23">
        <f t="shared" si="3"/>
        <v>0</v>
      </c>
      <c r="J10" s="23">
        <f t="shared" si="3"/>
        <v>0</v>
      </c>
      <c r="K10" s="23">
        <f t="shared" si="3"/>
        <v>0</v>
      </c>
      <c r="L10" s="23">
        <f t="shared" si="3"/>
        <v>1</v>
      </c>
      <c r="M10" s="23">
        <f t="shared" si="3"/>
        <v>0</v>
      </c>
      <c r="N10" s="23">
        <f t="shared" si="3"/>
        <v>0</v>
      </c>
      <c r="O10" s="23">
        <f t="shared" si="3"/>
        <v>0</v>
      </c>
      <c r="P10" s="23">
        <f t="shared" si="3"/>
        <v>0</v>
      </c>
      <c r="Q10" s="23">
        <f t="shared" si="3"/>
        <v>0</v>
      </c>
      <c r="R10" s="23">
        <f t="shared" si="3"/>
        <v>0</v>
      </c>
      <c r="S10" s="23">
        <f t="shared" si="3"/>
        <v>0</v>
      </c>
      <c r="T10" s="23">
        <f t="shared" si="3"/>
        <v>0</v>
      </c>
      <c r="U10" s="23">
        <f t="shared" si="3"/>
        <v>0</v>
      </c>
      <c r="V10" s="23">
        <f t="shared" si="3"/>
        <v>0</v>
      </c>
      <c r="W10" s="23">
        <f t="shared" si="3"/>
        <v>0</v>
      </c>
      <c r="X10" s="23">
        <f t="shared" si="3"/>
        <v>0</v>
      </c>
      <c r="Y10" s="23">
        <f t="shared" si="3"/>
        <v>0</v>
      </c>
      <c r="Z10" s="23">
        <f t="shared" si="3"/>
        <v>0</v>
      </c>
      <c r="AA10" s="23">
        <f t="shared" si="3"/>
        <v>0</v>
      </c>
      <c r="AB10" s="24">
        <f t="shared" si="3"/>
        <v>0</v>
      </c>
      <c r="AC10" s="12"/>
      <c r="AD10" s="5"/>
      <c r="AE10" s="2"/>
    </row>
    <row r="11" spans="1:31" x14ac:dyDescent="0.3">
      <c r="B11" s="1" t="s">
        <v>12</v>
      </c>
      <c r="C11" s="11">
        <v>20000</v>
      </c>
      <c r="E11" s="20"/>
      <c r="F11" s="21"/>
      <c r="G11" s="21"/>
      <c r="H11" s="21"/>
      <c r="I11" s="21"/>
      <c r="J11" s="21"/>
      <c r="K11" s="21"/>
      <c r="L11" s="21"/>
      <c r="M11" s="21"/>
      <c r="N11" s="21"/>
      <c r="O11" s="21"/>
      <c r="P11" s="21"/>
      <c r="Q11" s="21"/>
      <c r="R11" s="21"/>
      <c r="S11" s="21"/>
      <c r="T11" s="21"/>
      <c r="U11" s="21"/>
      <c r="V11" s="21"/>
      <c r="W11" s="21"/>
      <c r="X11" s="21"/>
      <c r="Y11" s="21"/>
      <c r="Z11" s="21"/>
      <c r="AA11" s="21"/>
      <c r="AB11" s="22"/>
      <c r="AC11" s="2"/>
      <c r="AD11" s="4"/>
      <c r="AE11" s="2"/>
    </row>
    <row r="12" spans="1:31" x14ac:dyDescent="0.3">
      <c r="B12" s="7" t="s">
        <v>11</v>
      </c>
      <c r="E12" s="20" t="s">
        <v>16</v>
      </c>
      <c r="F12" s="21">
        <f>+$C$6+(F9-$F$9)*$C$14</f>
        <v>17000</v>
      </c>
      <c r="G12" s="21">
        <f>+$C$6+(G9-$F$9)*$C$14</f>
        <v>32000</v>
      </c>
      <c r="H12" s="21">
        <f>+$C$6+(H9-$F$9)*$C$14</f>
        <v>62000</v>
      </c>
      <c r="I12" s="21">
        <f>+$C$6+(I9-$F$9)*$C$14</f>
        <v>137000</v>
      </c>
      <c r="J12" s="21">
        <f>+$C$6+(J9-$F$9)*$C$14</f>
        <v>137000</v>
      </c>
      <c r="K12" s="21">
        <f>+$C$6+(K9-$F$9)*$C$14</f>
        <v>137000</v>
      </c>
      <c r="L12" s="21">
        <f>+$C$6+(L9-$F$9)*$C$14</f>
        <v>137000</v>
      </c>
      <c r="M12" s="21">
        <f>+$C$6+(M9-$F$9)*$C$14</f>
        <v>152000</v>
      </c>
      <c r="N12" s="21">
        <f>+$C$6+(N9-$F$9)*$C$14</f>
        <v>152000</v>
      </c>
      <c r="O12" s="21">
        <f>+$C$6+(O9-$F$9)*$C$14</f>
        <v>152000</v>
      </c>
      <c r="P12" s="21">
        <f>+$C$6+(P9-$F$9)*$C$14</f>
        <v>152000</v>
      </c>
      <c r="Q12" s="21">
        <f>+$C$6+(Q9-$F$9)*$C$14</f>
        <v>152000</v>
      </c>
      <c r="R12" s="21">
        <f>+$C$6+(R9-$F$9)*$C$14</f>
        <v>152000</v>
      </c>
      <c r="S12" s="21">
        <f>+$C$6+(S9-$F$9)*$C$14</f>
        <v>152000</v>
      </c>
      <c r="T12" s="21">
        <f>+$C$6+(T9-$F$9)*$C$14</f>
        <v>152000</v>
      </c>
      <c r="U12" s="21">
        <f>+$C$6+(U9-$F$9)*$C$14</f>
        <v>152000</v>
      </c>
      <c r="V12" s="21">
        <f>+$C$6+(V9-$F$9)*$C$14</f>
        <v>152000</v>
      </c>
      <c r="W12" s="21">
        <f>+$C$6+(W9-$F$9)*$C$14</f>
        <v>152000</v>
      </c>
      <c r="X12" s="21">
        <f>+$C$6+(X9-$F$9)*$C$14</f>
        <v>152000</v>
      </c>
      <c r="Y12" s="21">
        <f>+$C$6+(Y9-$F$9)*$C$14</f>
        <v>152000</v>
      </c>
      <c r="Z12" s="21">
        <f>+$C$6+(Z9-$F$9)*$C$14</f>
        <v>152000</v>
      </c>
      <c r="AA12" s="21">
        <f>+$C$6+(AA9-$F$9)*$C$14</f>
        <v>152000</v>
      </c>
      <c r="AB12" s="22">
        <f>+$C$6+(AB9-$F$9)*$C$14</f>
        <v>152000</v>
      </c>
      <c r="AC12" s="2"/>
      <c r="AD12" s="4"/>
      <c r="AE12" s="2"/>
    </row>
    <row r="13" spans="1:31" x14ac:dyDescent="0.3">
      <c r="B13" s="7"/>
      <c r="C13" s="11">
        <v>2</v>
      </c>
      <c r="E13" s="20" t="s">
        <v>5</v>
      </c>
      <c r="F13" s="21">
        <f>+$C$8+($F$9-1)*$C$14</f>
        <v>110000</v>
      </c>
      <c r="G13" s="21">
        <f>+$C$8+($F$9-1)*$C$14</f>
        <v>110000</v>
      </c>
      <c r="H13" s="21">
        <f>+$C$8+($F$9-1)*$C$14</f>
        <v>110000</v>
      </c>
      <c r="I13" s="21">
        <f>+$C$8+($F$9-1)*$C$14</f>
        <v>110000</v>
      </c>
      <c r="J13" s="21">
        <f>+$C$8+($F$9-1)*$C$14</f>
        <v>110000</v>
      </c>
      <c r="K13" s="21">
        <f>+$C$8+($F$9-1)*$C$14</f>
        <v>110000</v>
      </c>
      <c r="L13" s="21">
        <f>+$C$8+($F$9-1)*$C$14</f>
        <v>110000</v>
      </c>
      <c r="M13" s="21">
        <f>+$C$8+($F$9-1)*$C$14</f>
        <v>110000</v>
      </c>
      <c r="N13" s="21">
        <f>+$C$8+($F$9-1)*$C$14</f>
        <v>110000</v>
      </c>
      <c r="O13" s="21">
        <f>+$C$8+($F$9-1)*$C$14</f>
        <v>110000</v>
      </c>
      <c r="P13" s="21">
        <f>+$C$8+($F$9-1)*$C$14</f>
        <v>110000</v>
      </c>
      <c r="Q13" s="21">
        <f>+$C$8+($F$9-1)*$C$14</f>
        <v>110000</v>
      </c>
      <c r="R13" s="21">
        <f>+$C$8+($F$9-1)*$C$14</f>
        <v>110000</v>
      </c>
      <c r="S13" s="21">
        <f>+$C$8+($F$9-1)*$C$14</f>
        <v>110000</v>
      </c>
      <c r="T13" s="21">
        <f>+$C$8+($F$9-1)*$C$14</f>
        <v>110000</v>
      </c>
      <c r="U13" s="21">
        <f>+$C$8+($F$9-1)*$C$14</f>
        <v>110000</v>
      </c>
      <c r="V13" s="21">
        <f>+$C$8+($F$9-1)*$C$14</f>
        <v>110000</v>
      </c>
      <c r="W13" s="21">
        <f>+$C$8+($F$9-1)*$C$14</f>
        <v>110000</v>
      </c>
      <c r="X13" s="21">
        <f>+$C$8+($F$9-1)*$C$14</f>
        <v>110000</v>
      </c>
      <c r="Y13" s="21">
        <f>+$C$8+($F$9-1)*$C$14</f>
        <v>110000</v>
      </c>
      <c r="Z13" s="21">
        <f>+$C$8+($F$9-1)*$C$14</f>
        <v>110000</v>
      </c>
      <c r="AA13" s="21">
        <f>+$C$8+($F$9-1)*$C$14</f>
        <v>110000</v>
      </c>
      <c r="AB13" s="22">
        <f>+$C$8+($F$9-1)*$C$14</f>
        <v>110000</v>
      </c>
      <c r="AC13" s="2"/>
      <c r="AD13" s="4"/>
      <c r="AE13" s="2"/>
    </row>
    <row r="14" spans="1:31" x14ac:dyDescent="0.3">
      <c r="B14" s="1" t="s">
        <v>13</v>
      </c>
      <c r="C14" s="11">
        <v>15000</v>
      </c>
      <c r="E14" s="20" t="s">
        <v>17</v>
      </c>
      <c r="F14" s="25">
        <f>+F12/SUM(F12:F13)</f>
        <v>0.13385826771653545</v>
      </c>
      <c r="G14" s="25">
        <f t="shared" ref="G14:AB14" si="4">+G12/SUM(G12:G13)</f>
        <v>0.22535211267605634</v>
      </c>
      <c r="H14" s="25">
        <f t="shared" si="4"/>
        <v>0.36046511627906974</v>
      </c>
      <c r="I14" s="25">
        <f t="shared" si="4"/>
        <v>0.55465587044534415</v>
      </c>
      <c r="J14" s="25">
        <f t="shared" si="4"/>
        <v>0.55465587044534415</v>
      </c>
      <c r="K14" s="25">
        <f t="shared" si="4"/>
        <v>0.55465587044534415</v>
      </c>
      <c r="L14" s="25">
        <f t="shared" si="4"/>
        <v>0.55465587044534415</v>
      </c>
      <c r="M14" s="25">
        <f t="shared" si="4"/>
        <v>0.58015267175572516</v>
      </c>
      <c r="N14" s="25">
        <f t="shared" si="4"/>
        <v>0.58015267175572516</v>
      </c>
      <c r="O14" s="25">
        <f t="shared" si="4"/>
        <v>0.58015267175572516</v>
      </c>
      <c r="P14" s="25">
        <f t="shared" si="4"/>
        <v>0.58015267175572516</v>
      </c>
      <c r="Q14" s="25">
        <f t="shared" si="4"/>
        <v>0.58015267175572516</v>
      </c>
      <c r="R14" s="25">
        <f t="shared" si="4"/>
        <v>0.58015267175572516</v>
      </c>
      <c r="S14" s="25">
        <f t="shared" si="4"/>
        <v>0.58015267175572516</v>
      </c>
      <c r="T14" s="25">
        <f t="shared" si="4"/>
        <v>0.58015267175572516</v>
      </c>
      <c r="U14" s="25">
        <f t="shared" si="4"/>
        <v>0.58015267175572516</v>
      </c>
      <c r="V14" s="25">
        <f t="shared" si="4"/>
        <v>0.58015267175572516</v>
      </c>
      <c r="W14" s="25">
        <f t="shared" si="4"/>
        <v>0.58015267175572516</v>
      </c>
      <c r="X14" s="25">
        <f t="shared" si="4"/>
        <v>0.58015267175572516</v>
      </c>
      <c r="Y14" s="25">
        <f t="shared" si="4"/>
        <v>0.58015267175572516</v>
      </c>
      <c r="Z14" s="25">
        <f t="shared" si="4"/>
        <v>0.58015267175572516</v>
      </c>
      <c r="AA14" s="25">
        <f t="shared" si="4"/>
        <v>0.58015267175572516</v>
      </c>
      <c r="AB14" s="26">
        <f t="shared" si="4"/>
        <v>0.58015267175572516</v>
      </c>
      <c r="AC14" s="13"/>
      <c r="AD14" s="6"/>
    </row>
    <row r="15" spans="1:31" x14ac:dyDescent="0.3">
      <c r="B15" s="1" t="s">
        <v>14</v>
      </c>
      <c r="C15" s="11">
        <v>10</v>
      </c>
      <c r="E15" s="20" t="s">
        <v>8</v>
      </c>
      <c r="F15" s="25">
        <f>+F13/SUM(F12:F13)</f>
        <v>0.86614173228346458</v>
      </c>
      <c r="G15" s="25">
        <f t="shared" ref="G15:AB15" si="5">+G13/SUM(G12:G13)</f>
        <v>0.77464788732394363</v>
      </c>
      <c r="H15" s="25">
        <f t="shared" si="5"/>
        <v>0.63953488372093026</v>
      </c>
      <c r="I15" s="25">
        <f t="shared" si="5"/>
        <v>0.44534412955465585</v>
      </c>
      <c r="J15" s="25">
        <f t="shared" si="5"/>
        <v>0.44534412955465585</v>
      </c>
      <c r="K15" s="25">
        <f t="shared" si="5"/>
        <v>0.44534412955465585</v>
      </c>
      <c r="L15" s="25">
        <f t="shared" si="5"/>
        <v>0.44534412955465585</v>
      </c>
      <c r="M15" s="25">
        <f t="shared" si="5"/>
        <v>0.41984732824427479</v>
      </c>
      <c r="N15" s="25">
        <f t="shared" si="5"/>
        <v>0.41984732824427479</v>
      </c>
      <c r="O15" s="25">
        <f t="shared" si="5"/>
        <v>0.41984732824427479</v>
      </c>
      <c r="P15" s="25">
        <f t="shared" si="5"/>
        <v>0.41984732824427479</v>
      </c>
      <c r="Q15" s="25">
        <f t="shared" si="5"/>
        <v>0.41984732824427479</v>
      </c>
      <c r="R15" s="25">
        <f t="shared" si="5"/>
        <v>0.41984732824427479</v>
      </c>
      <c r="S15" s="25">
        <f t="shared" si="5"/>
        <v>0.41984732824427479</v>
      </c>
      <c r="T15" s="25">
        <f t="shared" si="5"/>
        <v>0.41984732824427479</v>
      </c>
      <c r="U15" s="25">
        <f t="shared" si="5"/>
        <v>0.41984732824427479</v>
      </c>
      <c r="V15" s="25">
        <f t="shared" si="5"/>
        <v>0.41984732824427479</v>
      </c>
      <c r="W15" s="25">
        <f t="shared" si="5"/>
        <v>0.41984732824427479</v>
      </c>
      <c r="X15" s="25">
        <f t="shared" si="5"/>
        <v>0.41984732824427479</v>
      </c>
      <c r="Y15" s="25">
        <f t="shared" si="5"/>
        <v>0.41984732824427479</v>
      </c>
      <c r="Z15" s="25">
        <f t="shared" si="5"/>
        <v>0.41984732824427479</v>
      </c>
      <c r="AA15" s="25">
        <f t="shared" si="5"/>
        <v>0.41984732824427479</v>
      </c>
      <c r="AB15" s="26">
        <f t="shared" si="5"/>
        <v>0.41984732824427479</v>
      </c>
      <c r="AC15" s="13"/>
      <c r="AD15" s="6"/>
    </row>
    <row r="16" spans="1:31" x14ac:dyDescent="0.3">
      <c r="E16" s="20"/>
      <c r="F16" s="21"/>
      <c r="G16" s="21"/>
      <c r="H16" s="21"/>
      <c r="I16" s="21"/>
      <c r="J16" s="21"/>
      <c r="K16" s="21"/>
      <c r="L16" s="21"/>
      <c r="M16" s="21"/>
      <c r="N16" s="21"/>
      <c r="O16" s="21"/>
      <c r="P16" s="21"/>
      <c r="Q16" s="21"/>
      <c r="R16" s="21"/>
      <c r="S16" s="21"/>
      <c r="T16" s="21"/>
      <c r="U16" s="21"/>
      <c r="V16" s="21"/>
      <c r="W16" s="21"/>
      <c r="X16" s="21"/>
      <c r="Y16" s="21"/>
      <c r="Z16" s="21"/>
      <c r="AA16" s="21"/>
      <c r="AB16" s="22"/>
      <c r="AC16" s="2"/>
      <c r="AD16" s="4"/>
    </row>
    <row r="17" spans="5:38" x14ac:dyDescent="0.3">
      <c r="E17" s="20" t="s">
        <v>22</v>
      </c>
      <c r="F17" s="21">
        <f>+F14*F9*$C$11*$C$13</f>
        <v>16062.992125984254</v>
      </c>
      <c r="G17" s="21">
        <f>+G14*G9*$C$11*$C$13</f>
        <v>36056.338028169012</v>
      </c>
      <c r="H17" s="21">
        <f>+H14*H9*$C$11*$C$13</f>
        <v>86511.627906976733</v>
      </c>
      <c r="I17" s="21">
        <f>+I14*I9*$C$11*$C$13</f>
        <v>244048.58299595141</v>
      </c>
      <c r="J17" s="21">
        <f>+J14*J9*$C$11*$C$13</f>
        <v>244048.58299595141</v>
      </c>
      <c r="K17" s="21">
        <f>+K14*K9*$C$11*$C$13</f>
        <v>244048.58299595141</v>
      </c>
      <c r="L17" s="21">
        <f>+L14*L9*$C$11*$C$13</f>
        <v>244048.58299595141</v>
      </c>
      <c r="M17" s="21">
        <f>+M14*M9*$C$11*$C$13</f>
        <v>278473.28244274808</v>
      </c>
      <c r="N17" s="21">
        <f>+N14*N9*$C$11*$C$13</f>
        <v>278473.28244274808</v>
      </c>
      <c r="O17" s="21">
        <f>+O14*O9*$C$11*$C$13</f>
        <v>278473.28244274808</v>
      </c>
      <c r="P17" s="21">
        <f>+P14*P9*$C$11*$C$13</f>
        <v>278473.28244274808</v>
      </c>
      <c r="Q17" s="21">
        <f>+Q14*Q9*$C$11*$C$13</f>
        <v>278473.28244274808</v>
      </c>
      <c r="R17" s="21">
        <f>+R14*R9*$C$11*$C$13</f>
        <v>278473.28244274808</v>
      </c>
      <c r="S17" s="21">
        <f>+S14*S9*$C$11*$C$13</f>
        <v>278473.28244274808</v>
      </c>
      <c r="T17" s="21">
        <f>+T14*T9*$C$11*$C$13</f>
        <v>278473.28244274808</v>
      </c>
      <c r="U17" s="21">
        <f>+U14*U9*$C$11*$C$13</f>
        <v>278473.28244274808</v>
      </c>
      <c r="V17" s="21">
        <f>+V14*V9*$C$11*$C$13</f>
        <v>278473.28244274808</v>
      </c>
      <c r="W17" s="21">
        <f>+W14*W9*$C$11*$C$13</f>
        <v>278473.28244274808</v>
      </c>
      <c r="X17" s="21">
        <f>+X14*X9*$C$11*$C$13</f>
        <v>278473.28244274808</v>
      </c>
      <c r="Y17" s="21">
        <f>+Y14*Y9*$C$11*$C$13</f>
        <v>278473.28244274808</v>
      </c>
      <c r="Z17" s="21">
        <f>+Z14*Z9*$C$11*$C$13</f>
        <v>278473.28244274808</v>
      </c>
      <c r="AA17" s="21">
        <f>+AA14*AA9*$C$11*$C$13</f>
        <v>278473.28244274808</v>
      </c>
      <c r="AB17" s="22">
        <f>+AB14*AB9*$C$11*$C$13</f>
        <v>278473.28244274808</v>
      </c>
      <c r="AC17" s="2"/>
      <c r="AD17" s="4"/>
    </row>
    <row r="18" spans="5:38" x14ac:dyDescent="0.3">
      <c r="E18" s="20" t="s">
        <v>23</v>
      </c>
      <c r="F18" s="21">
        <f>+F17</f>
        <v>16062.992125984254</v>
      </c>
      <c r="G18" s="21">
        <f>+F18+G17-(F22*$C$14)</f>
        <v>37119.330154153264</v>
      </c>
      <c r="H18" s="21">
        <f>+G18+H17-(G22*$C$14)</f>
        <v>93630.95806112999</v>
      </c>
      <c r="I18" s="21">
        <f>+H18+I17-(H22*$C$14)</f>
        <v>262679.54105708143</v>
      </c>
      <c r="J18" s="21">
        <f>+I18+J17-(I22*$C$14)</f>
        <v>506728.12405303284</v>
      </c>
      <c r="K18" s="21">
        <f>+J18+K17-(J22*$C$14)</f>
        <v>750776.70704898424</v>
      </c>
      <c r="L18" s="21">
        <f>+K18+L17-(K22*$C$14)</f>
        <v>994825.29004493565</v>
      </c>
      <c r="M18" s="21">
        <f>+L18+M17-(L22*$C$14)</f>
        <v>1258298.5724876837</v>
      </c>
      <c r="N18" s="21">
        <f>+M18+N17-(M22*$C$14)</f>
        <v>1536771.8549304318</v>
      </c>
      <c r="O18" s="21">
        <f>+N18+O17-(N22*$C$14)</f>
        <v>1815245.1373731799</v>
      </c>
      <c r="P18" s="21">
        <f>+O18+P17-(O22*$C$14)</f>
        <v>2093718.419815928</v>
      </c>
      <c r="Q18" s="21">
        <f>+P18+Q17-(P22*$C$14)</f>
        <v>2372191.7022586763</v>
      </c>
      <c r="R18" s="21">
        <f>+Q18+R17-(Q22*$C$14)</f>
        <v>2650664.9847014244</v>
      </c>
      <c r="S18" s="21">
        <f>+R18+S17-(R22*$C$14)</f>
        <v>2929138.2671441725</v>
      </c>
      <c r="T18" s="21">
        <f>+S18+T17-(S22*$C$14)</f>
        <v>3207611.5495869205</v>
      </c>
      <c r="U18" s="21">
        <f>+T18+U17-(T22*$C$14)</f>
        <v>3486084.8320296686</v>
      </c>
      <c r="V18" s="21">
        <f>+U18+V17-(U22*$C$14)</f>
        <v>3764558.1144724167</v>
      </c>
      <c r="W18" s="21">
        <f>+V18+W17-(V22*$C$14)</f>
        <v>4043031.3969151648</v>
      </c>
      <c r="X18" s="21">
        <f>+W18+X17-(W22*$C$14)</f>
        <v>4321504.6793579124</v>
      </c>
      <c r="Y18" s="21">
        <f>+X18+Y17-(X22*$C$14)</f>
        <v>4599977.9618006609</v>
      </c>
      <c r="Z18" s="21">
        <f>+Y18+Z17-(Y22*$C$14)</f>
        <v>4878451.2442434095</v>
      </c>
      <c r="AA18" s="21">
        <f>+Z18+AA17-(Z22*$C$14)</f>
        <v>5156924.526686158</v>
      </c>
      <c r="AB18" s="22">
        <f>+AA18+AB17-(AA22*$C$14)</f>
        <v>5435397.8091289066</v>
      </c>
      <c r="AC18" s="2"/>
      <c r="AD18" s="4"/>
    </row>
    <row r="19" spans="5:38" x14ac:dyDescent="0.3">
      <c r="E19" s="20"/>
      <c r="F19" s="21"/>
      <c r="G19" s="21"/>
      <c r="H19" s="21"/>
      <c r="I19" s="21"/>
      <c r="J19" s="21"/>
      <c r="K19" s="21"/>
      <c r="L19" s="21"/>
      <c r="M19" s="21"/>
      <c r="N19" s="21"/>
      <c r="O19" s="21"/>
      <c r="P19" s="21"/>
      <c r="Q19" s="21"/>
      <c r="R19" s="21"/>
      <c r="S19" s="21"/>
      <c r="T19" s="21"/>
      <c r="U19" s="21"/>
      <c r="V19" s="21"/>
      <c r="W19" s="21"/>
      <c r="X19" s="21"/>
      <c r="Y19" s="21"/>
      <c r="Z19" s="21"/>
      <c r="AA19" s="21"/>
      <c r="AB19" s="22"/>
      <c r="AC19" s="2"/>
    </row>
    <row r="20" spans="5:38" x14ac:dyDescent="0.3">
      <c r="E20" s="20"/>
      <c r="F20" s="21"/>
      <c r="G20" s="21"/>
      <c r="H20" s="21"/>
      <c r="I20" s="21"/>
      <c r="J20" s="21"/>
      <c r="K20" s="21"/>
      <c r="L20" s="21"/>
      <c r="M20" s="21"/>
      <c r="N20" s="21"/>
      <c r="O20" s="21"/>
      <c r="P20" s="21"/>
      <c r="Q20" s="21"/>
      <c r="R20" s="21"/>
      <c r="S20" s="21"/>
      <c r="T20" s="21"/>
      <c r="U20" s="21"/>
      <c r="V20" s="21"/>
      <c r="W20" s="21"/>
      <c r="X20" s="21"/>
      <c r="Y20" s="21"/>
      <c r="Z20" s="21"/>
      <c r="AA20" s="21"/>
      <c r="AB20" s="22"/>
      <c r="AC20" s="2"/>
    </row>
    <row r="21" spans="5:38" x14ac:dyDescent="0.3">
      <c r="E21" s="20" t="s">
        <v>19</v>
      </c>
      <c r="F21" s="28"/>
      <c r="G21" s="28"/>
      <c r="H21" s="28"/>
      <c r="I21" s="28"/>
      <c r="J21" s="21"/>
      <c r="K21" s="21"/>
      <c r="L21" s="21"/>
      <c r="M21" s="21"/>
      <c r="N21" s="21"/>
      <c r="O21" s="21"/>
      <c r="P21" s="21"/>
      <c r="Q21" s="21"/>
      <c r="R21" s="21"/>
      <c r="S21" s="21"/>
      <c r="T21" s="21"/>
      <c r="U21" s="21"/>
      <c r="V21" s="21"/>
      <c r="W21" s="21"/>
      <c r="X21" s="21"/>
      <c r="Y21" s="21"/>
      <c r="Z21" s="21"/>
      <c r="AA21" s="21"/>
      <c r="AB21" s="22"/>
      <c r="AC21" s="2"/>
    </row>
    <row r="22" spans="5:38" x14ac:dyDescent="0.3">
      <c r="E22" s="20" t="s">
        <v>20</v>
      </c>
      <c r="F22" s="30">
        <f>+IF(F18&gt;=$C$14,ROUND(F18/$C$14,0))</f>
        <v>1</v>
      </c>
      <c r="G22" s="30">
        <f>+IF(G18&gt;=$C$14,ROUND(G18/$C$14,0))</f>
        <v>2</v>
      </c>
      <c r="H22" s="31">
        <v>5</v>
      </c>
      <c r="I22" s="31"/>
      <c r="J22" s="31"/>
      <c r="K22" s="30"/>
      <c r="L22" s="31">
        <v>1</v>
      </c>
      <c r="M22" s="30"/>
      <c r="N22" s="30"/>
      <c r="O22" s="30"/>
      <c r="P22" s="30"/>
      <c r="Q22" s="30"/>
      <c r="R22" s="30"/>
      <c r="S22" s="30"/>
      <c r="T22" s="30"/>
      <c r="U22" s="30"/>
      <c r="V22" s="30"/>
      <c r="W22" s="30"/>
      <c r="X22" s="30"/>
      <c r="Y22" s="30"/>
      <c r="Z22" s="30"/>
      <c r="AA22" s="30"/>
      <c r="AB22" s="30"/>
      <c r="AC22" s="2"/>
    </row>
    <row r="23" spans="5:38" x14ac:dyDescent="0.3">
      <c r="E23" s="27"/>
      <c r="F23" s="28"/>
      <c r="G23" s="28"/>
      <c r="H23" s="28"/>
      <c r="I23" s="28"/>
      <c r="J23" s="28"/>
      <c r="K23" s="28"/>
      <c r="L23" s="28"/>
      <c r="M23" s="28"/>
      <c r="N23" s="28"/>
      <c r="O23" s="28"/>
      <c r="P23" s="28"/>
      <c r="Q23" s="28"/>
      <c r="R23" s="28"/>
      <c r="S23" s="28"/>
      <c r="T23" s="28"/>
      <c r="U23" s="28"/>
      <c r="V23" s="28"/>
      <c r="W23" s="28"/>
      <c r="X23" s="28"/>
      <c r="Y23" s="28"/>
      <c r="Z23" s="28"/>
      <c r="AA23" s="28"/>
      <c r="AB23" s="29"/>
      <c r="AC23" s="2"/>
    </row>
    <row r="24" spans="5:38" x14ac:dyDescent="0.3">
      <c r="E24" s="1" t="s">
        <v>15</v>
      </c>
      <c r="F24" s="2"/>
      <c r="G24" s="2"/>
      <c r="H24" s="2"/>
      <c r="I24" s="2"/>
      <c r="J24" s="2"/>
      <c r="K24" s="2"/>
      <c r="L24" s="2"/>
      <c r="M24" s="2"/>
      <c r="N24" s="2"/>
      <c r="O24" s="2"/>
      <c r="P24" s="2"/>
      <c r="Q24" s="2"/>
      <c r="R24" s="2"/>
      <c r="S24" s="2"/>
      <c r="T24" s="2"/>
      <c r="U24" s="2"/>
      <c r="V24" s="2"/>
      <c r="W24" s="2"/>
      <c r="X24" s="2"/>
      <c r="Y24" s="2"/>
      <c r="Z24" s="2"/>
      <c r="AA24" s="2"/>
      <c r="AB24" s="2"/>
      <c r="AC24" s="2"/>
    </row>
    <row r="25" spans="5:38" x14ac:dyDescent="0.3">
      <c r="E25" s="1" t="s">
        <v>18</v>
      </c>
      <c r="F25" s="2"/>
      <c r="G25" s="2"/>
      <c r="H25" s="2"/>
      <c r="I25" s="2"/>
      <c r="J25" s="2"/>
      <c r="K25" s="2"/>
      <c r="L25" s="2"/>
      <c r="M25" s="2"/>
      <c r="N25" s="2"/>
      <c r="O25" s="2"/>
      <c r="P25" s="2"/>
      <c r="Q25" s="2"/>
      <c r="R25" s="2"/>
      <c r="S25" s="2"/>
      <c r="T25" s="2"/>
      <c r="U25" s="2"/>
      <c r="V25" s="2"/>
      <c r="W25" s="2"/>
      <c r="X25" s="2"/>
      <c r="Y25" s="2"/>
      <c r="Z25" s="2"/>
      <c r="AA25" s="2"/>
      <c r="AB25" s="2"/>
      <c r="AC25" s="2"/>
    </row>
    <row r="26" spans="5:38" x14ac:dyDescent="0.3">
      <c r="E26" s="1" t="s">
        <v>21</v>
      </c>
      <c r="F26" s="4"/>
      <c r="G26" s="4"/>
      <c r="H26" s="4"/>
      <c r="I26" s="4"/>
      <c r="J26" s="4"/>
      <c r="K26" s="4"/>
      <c r="L26" s="4"/>
      <c r="M26" s="4"/>
      <c r="N26" s="4"/>
      <c r="O26" s="4"/>
      <c r="P26" s="4"/>
      <c r="Q26" s="4"/>
      <c r="R26" s="4"/>
      <c r="S26" s="4"/>
      <c r="T26" s="4"/>
      <c r="U26" s="4"/>
      <c r="V26" s="4"/>
      <c r="W26" s="4"/>
      <c r="X26" s="4"/>
      <c r="Y26" s="4"/>
      <c r="Z26" s="4"/>
      <c r="AA26" s="4"/>
      <c r="AB26" s="4"/>
    </row>
    <row r="27" spans="5:38" x14ac:dyDescent="0.3">
      <c r="S27" s="14"/>
      <c r="T27" s="4"/>
      <c r="U27" s="4"/>
      <c r="V27" s="4"/>
      <c r="W27" s="4"/>
      <c r="X27" s="4"/>
      <c r="Y27" s="4"/>
      <c r="Z27" s="4"/>
      <c r="AA27" s="4"/>
      <c r="AB27" s="4"/>
      <c r="AC27" s="4"/>
      <c r="AD27" s="4"/>
      <c r="AE27" s="4"/>
      <c r="AF27" s="4"/>
      <c r="AG27" s="4"/>
      <c r="AH27" s="4"/>
      <c r="AI27" s="4"/>
      <c r="AJ27" s="4"/>
      <c r="AK27" s="4"/>
      <c r="AL27" s="4"/>
    </row>
    <row r="28" spans="5:38" x14ac:dyDescent="0.3">
      <c r="E28" s="15" t="s">
        <v>24</v>
      </c>
      <c r="F28" s="15"/>
      <c r="G28" s="15"/>
      <c r="H28" s="15"/>
      <c r="I28" s="15"/>
      <c r="J28" s="15"/>
      <c r="K28" s="15"/>
      <c r="L28" s="15"/>
      <c r="M28" s="15"/>
      <c r="N28" s="15"/>
      <c r="O28" s="15"/>
      <c r="P28" s="15"/>
      <c r="Q28" s="15"/>
      <c r="R28" s="15"/>
      <c r="S28" s="14"/>
      <c r="T28" s="4"/>
      <c r="U28" s="4"/>
      <c r="V28" s="4"/>
      <c r="W28" s="4"/>
      <c r="X28" s="4"/>
      <c r="Y28" s="4"/>
      <c r="Z28" s="4"/>
      <c r="AA28" s="4"/>
      <c r="AB28" s="4"/>
      <c r="AC28" s="4"/>
      <c r="AD28" s="4"/>
      <c r="AE28" s="4"/>
      <c r="AF28" s="4"/>
      <c r="AG28" s="4"/>
      <c r="AH28" s="4"/>
      <c r="AI28" s="4"/>
      <c r="AJ28" s="4"/>
      <c r="AK28" s="4"/>
      <c r="AL28" s="4"/>
    </row>
    <row r="29" spans="5:38" x14ac:dyDescent="0.3">
      <c r="E29" s="15"/>
      <c r="F29" s="15"/>
      <c r="G29" s="15"/>
      <c r="H29" s="15"/>
      <c r="I29" s="15"/>
      <c r="J29" s="15"/>
      <c r="K29" s="15"/>
      <c r="L29" s="15"/>
      <c r="M29" s="15"/>
      <c r="N29" s="15"/>
      <c r="O29" s="15"/>
      <c r="P29" s="15"/>
      <c r="Q29" s="15"/>
      <c r="R29" s="15"/>
      <c r="S29" s="14"/>
      <c r="T29" s="4"/>
      <c r="U29" s="4"/>
      <c r="V29" s="4"/>
      <c r="W29" s="4"/>
      <c r="X29" s="4"/>
      <c r="Y29" s="4"/>
      <c r="Z29" s="4"/>
      <c r="AA29" s="4"/>
      <c r="AB29" s="4"/>
      <c r="AC29" s="4"/>
      <c r="AD29" s="4"/>
      <c r="AE29" s="4"/>
      <c r="AF29" s="4"/>
      <c r="AG29" s="4"/>
      <c r="AH29" s="4"/>
      <c r="AI29" s="4"/>
      <c r="AJ29" s="4"/>
      <c r="AK29" s="4"/>
      <c r="AL29" s="4"/>
    </row>
    <row r="30" spans="5:38" x14ac:dyDescent="0.3">
      <c r="E30" s="15"/>
      <c r="F30" s="15"/>
      <c r="G30" s="15"/>
      <c r="H30" s="15"/>
      <c r="I30" s="15"/>
      <c r="J30" s="15"/>
      <c r="K30" s="15"/>
      <c r="L30" s="15"/>
      <c r="M30" s="15"/>
      <c r="N30" s="15"/>
      <c r="O30" s="15"/>
      <c r="P30" s="15"/>
      <c r="Q30" s="15"/>
      <c r="R30" s="15"/>
      <c r="S30" s="14"/>
      <c r="T30" s="4"/>
      <c r="U30" s="4"/>
      <c r="V30" s="4"/>
      <c r="W30" s="4"/>
      <c r="X30" s="4"/>
      <c r="Y30" s="4"/>
      <c r="Z30" s="4"/>
      <c r="AA30" s="4"/>
      <c r="AB30" s="4"/>
      <c r="AC30" s="4"/>
      <c r="AD30" s="4"/>
      <c r="AE30" s="4"/>
      <c r="AF30" s="4"/>
      <c r="AG30" s="4"/>
      <c r="AH30" s="4"/>
      <c r="AI30" s="4"/>
      <c r="AJ30" s="4"/>
      <c r="AK30" s="4"/>
      <c r="AL30" s="4"/>
    </row>
    <row r="31" spans="5:38" x14ac:dyDescent="0.3">
      <c r="E31" s="15"/>
      <c r="F31" s="15"/>
      <c r="G31" s="15"/>
      <c r="H31" s="15"/>
      <c r="I31" s="15"/>
      <c r="J31" s="15"/>
      <c r="K31" s="15"/>
      <c r="L31" s="15"/>
      <c r="M31" s="15"/>
      <c r="N31" s="15"/>
      <c r="O31" s="15"/>
      <c r="P31" s="15"/>
      <c r="Q31" s="15"/>
      <c r="R31" s="15"/>
      <c r="S31" s="14"/>
      <c r="T31" s="4"/>
      <c r="U31" s="4"/>
      <c r="V31" s="4"/>
      <c r="W31" s="4"/>
      <c r="X31" s="4"/>
      <c r="Y31" s="4"/>
      <c r="Z31" s="4"/>
      <c r="AA31" s="4"/>
      <c r="AB31" s="4"/>
      <c r="AC31" s="4"/>
      <c r="AD31" s="4"/>
      <c r="AE31" s="4"/>
      <c r="AF31" s="4"/>
      <c r="AG31" s="4"/>
      <c r="AH31" s="4"/>
      <c r="AI31" s="4"/>
      <c r="AJ31" s="4"/>
      <c r="AK31" s="4"/>
      <c r="AL31" s="4"/>
    </row>
    <row r="32" spans="5:38" x14ac:dyDescent="0.3">
      <c r="E32" s="15"/>
      <c r="F32" s="15"/>
      <c r="G32" s="15"/>
      <c r="H32" s="15"/>
      <c r="I32" s="15"/>
      <c r="J32" s="15"/>
      <c r="K32" s="15"/>
      <c r="L32" s="15"/>
      <c r="M32" s="15"/>
      <c r="N32" s="15"/>
      <c r="O32" s="15"/>
      <c r="P32" s="15"/>
      <c r="Q32" s="15"/>
      <c r="R32" s="15"/>
      <c r="S32" s="14"/>
      <c r="T32" s="4"/>
      <c r="U32" s="4"/>
      <c r="V32" s="4"/>
      <c r="W32" s="4"/>
      <c r="X32" s="4"/>
      <c r="Y32" s="4"/>
      <c r="Z32" s="4"/>
      <c r="AA32" s="4"/>
      <c r="AB32" s="4"/>
      <c r="AC32" s="4"/>
      <c r="AD32" s="4"/>
      <c r="AE32" s="4"/>
      <c r="AF32" s="4"/>
      <c r="AG32" s="4"/>
      <c r="AH32" s="4"/>
      <c r="AI32" s="4"/>
      <c r="AJ32" s="4"/>
      <c r="AK32" s="4"/>
      <c r="AL32" s="4"/>
    </row>
    <row r="33" spans="5:38" x14ac:dyDescent="0.3">
      <c r="E33" s="15"/>
      <c r="F33" s="15"/>
      <c r="G33" s="15"/>
      <c r="H33" s="15"/>
      <c r="I33" s="15"/>
      <c r="J33" s="15"/>
      <c r="K33" s="15"/>
      <c r="L33" s="15"/>
      <c r="M33" s="15"/>
      <c r="N33" s="15"/>
      <c r="O33" s="15"/>
      <c r="P33" s="15"/>
      <c r="Q33" s="15"/>
      <c r="R33" s="15"/>
      <c r="S33" s="14"/>
      <c r="T33" s="4"/>
      <c r="U33" s="4"/>
      <c r="V33" s="4"/>
      <c r="W33" s="4"/>
      <c r="X33" s="4"/>
      <c r="Y33" s="4"/>
      <c r="Z33" s="4"/>
      <c r="AA33" s="4"/>
      <c r="AB33" s="4"/>
      <c r="AC33" s="4"/>
      <c r="AD33" s="4"/>
      <c r="AE33" s="4"/>
      <c r="AF33" s="4"/>
      <c r="AG33" s="4"/>
      <c r="AH33" s="4"/>
      <c r="AI33" s="4"/>
      <c r="AJ33" s="4"/>
      <c r="AK33" s="4"/>
      <c r="AL33" s="4"/>
    </row>
    <row r="34" spans="5:38" x14ac:dyDescent="0.3">
      <c r="E34" s="15"/>
      <c r="F34" s="15"/>
      <c r="G34" s="15"/>
      <c r="H34" s="15"/>
      <c r="I34" s="15"/>
      <c r="J34" s="15"/>
      <c r="K34" s="15"/>
      <c r="L34" s="15"/>
      <c r="M34" s="15"/>
      <c r="N34" s="15"/>
      <c r="O34" s="15"/>
      <c r="P34" s="15"/>
      <c r="Q34" s="15"/>
      <c r="R34" s="15"/>
      <c r="S34" s="14"/>
      <c r="T34" s="4"/>
      <c r="U34" s="4"/>
      <c r="V34" s="4"/>
      <c r="W34" s="4"/>
      <c r="X34" s="4"/>
      <c r="Y34" s="4"/>
      <c r="Z34" s="4"/>
      <c r="AA34" s="4"/>
      <c r="AB34" s="4"/>
      <c r="AC34" s="4"/>
      <c r="AD34" s="4"/>
      <c r="AE34" s="4"/>
      <c r="AF34" s="4"/>
      <c r="AG34" s="4"/>
      <c r="AH34" s="4"/>
      <c r="AI34" s="4"/>
      <c r="AJ34" s="4"/>
      <c r="AK34" s="4"/>
      <c r="AL34" s="4"/>
    </row>
    <row r="35" spans="5:38" x14ac:dyDescent="0.3">
      <c r="E35" s="14"/>
      <c r="F35" s="14"/>
      <c r="G35" s="14"/>
      <c r="H35" s="14"/>
      <c r="I35" s="14"/>
      <c r="J35" s="14"/>
      <c r="K35" s="14"/>
      <c r="L35" s="14"/>
      <c r="M35" s="14"/>
      <c r="N35" s="14"/>
      <c r="O35" s="14"/>
      <c r="P35" s="14"/>
      <c r="Q35" s="14"/>
      <c r="R35" s="14"/>
      <c r="S35" s="14"/>
      <c r="T35" s="4"/>
      <c r="U35" s="4"/>
      <c r="V35" s="4"/>
      <c r="W35" s="4"/>
      <c r="X35" s="4"/>
      <c r="Y35" s="4"/>
      <c r="Z35" s="4"/>
      <c r="AA35" s="4"/>
      <c r="AB35" s="4"/>
      <c r="AC35" s="4"/>
      <c r="AD35" s="4"/>
      <c r="AE35" s="4"/>
      <c r="AF35" s="4"/>
      <c r="AG35" s="4"/>
      <c r="AH35" s="4"/>
      <c r="AI35" s="4"/>
      <c r="AJ35" s="4"/>
      <c r="AK35" s="4"/>
      <c r="AL35" s="4"/>
    </row>
    <row r="36" spans="5:38" x14ac:dyDescent="0.3">
      <c r="E36" s="14"/>
      <c r="F36" s="14"/>
      <c r="G36" s="14"/>
      <c r="H36" s="14"/>
      <c r="I36" s="14"/>
      <c r="J36" s="14"/>
      <c r="K36" s="14"/>
      <c r="L36" s="14"/>
      <c r="M36" s="14"/>
      <c r="N36" s="14"/>
      <c r="O36" s="14"/>
      <c r="P36" s="14"/>
      <c r="Q36" s="14"/>
      <c r="R36" s="14"/>
      <c r="S36" s="14"/>
      <c r="T36" s="4"/>
      <c r="U36" s="4"/>
      <c r="V36" s="4"/>
      <c r="W36" s="4"/>
      <c r="X36" s="4"/>
      <c r="Y36" s="4"/>
      <c r="Z36" s="4"/>
      <c r="AA36" s="4"/>
      <c r="AB36" s="4"/>
      <c r="AC36" s="4"/>
      <c r="AD36" s="4"/>
      <c r="AE36" s="4"/>
      <c r="AF36" s="4"/>
      <c r="AG36" s="4"/>
      <c r="AH36" s="4"/>
      <c r="AI36" s="4"/>
      <c r="AJ36" s="4"/>
      <c r="AK36" s="4"/>
      <c r="AL36" s="4"/>
    </row>
    <row r="37" spans="5:38" x14ac:dyDescent="0.3">
      <c r="E37" s="14"/>
      <c r="F37" s="14"/>
      <c r="G37" s="14"/>
      <c r="H37" s="14"/>
      <c r="I37" s="14"/>
      <c r="J37" s="14"/>
      <c r="K37" s="14"/>
      <c r="L37" s="14"/>
      <c r="M37" s="14"/>
      <c r="N37" s="14"/>
      <c r="O37" s="14"/>
      <c r="P37" s="14"/>
      <c r="Q37" s="14"/>
      <c r="R37" s="14"/>
      <c r="S37" s="14"/>
      <c r="T37" s="4"/>
      <c r="U37" s="4"/>
      <c r="V37" s="4"/>
      <c r="W37" s="4"/>
      <c r="X37" s="4"/>
      <c r="Y37" s="4"/>
      <c r="Z37" s="4"/>
      <c r="AA37" s="4"/>
      <c r="AB37" s="4"/>
      <c r="AC37" s="4"/>
      <c r="AD37" s="4"/>
      <c r="AE37" s="4"/>
      <c r="AF37" s="4"/>
      <c r="AG37" s="4"/>
      <c r="AH37" s="4"/>
      <c r="AI37" s="4"/>
      <c r="AJ37" s="4"/>
      <c r="AK37" s="4"/>
      <c r="AL37" s="4"/>
    </row>
    <row r="38" spans="5:38" x14ac:dyDescent="0.3">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row>
    <row r="39" spans="5:38" x14ac:dyDescent="0.3">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row>
    <row r="40" spans="5:38" x14ac:dyDescent="0.3">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row>
    <row r="41" spans="5:38" x14ac:dyDescent="0.3">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row>
    <row r="42" spans="5:38" x14ac:dyDescent="0.3">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row>
    <row r="43" spans="5:38" x14ac:dyDescent="0.3">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row>
    <row r="44" spans="5:38" x14ac:dyDescent="0.3">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row>
    <row r="45" spans="5:38" x14ac:dyDescent="0.3">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row>
    <row r="46" spans="5:38" x14ac:dyDescent="0.3">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row>
    <row r="47" spans="5:38" x14ac:dyDescent="0.3">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1">
        <v>1</v>
      </c>
      <c r="AJ47" s="4"/>
      <c r="AK47" s="4"/>
      <c r="AL47" s="4"/>
    </row>
    <row r="48" spans="5:38" x14ac:dyDescent="0.3">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1">
        <v>2</v>
      </c>
      <c r="AJ48" s="4"/>
      <c r="AK48" s="4"/>
      <c r="AL48" s="4"/>
    </row>
    <row r="49" spans="6:38" x14ac:dyDescent="0.3">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1">
        <v>3</v>
      </c>
      <c r="AJ49" s="4"/>
      <c r="AK49" s="4"/>
      <c r="AL49" s="4"/>
    </row>
    <row r="50" spans="6:38" x14ac:dyDescent="0.3">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J50" s="4"/>
      <c r="AK50" s="4"/>
      <c r="AL50" s="4"/>
    </row>
    <row r="51" spans="6:38" x14ac:dyDescent="0.3">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J51" s="4"/>
      <c r="AK51" s="4"/>
      <c r="AL51" s="4"/>
    </row>
    <row r="52" spans="6:38" x14ac:dyDescent="0.3">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J52" s="4"/>
      <c r="AK52" s="4"/>
      <c r="AL52" s="4"/>
    </row>
    <row r="53" spans="6:38" x14ac:dyDescent="0.3">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J53" s="4"/>
      <c r="AK53" s="4"/>
      <c r="AL53" s="4"/>
    </row>
    <row r="54" spans="6:38" x14ac:dyDescent="0.3">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J54" s="4"/>
      <c r="AK54" s="4"/>
      <c r="AL54" s="4"/>
    </row>
    <row r="55" spans="6:38" x14ac:dyDescent="0.3">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J55" s="4"/>
      <c r="AK55" s="4"/>
      <c r="AL55" s="4"/>
    </row>
    <row r="56" spans="6:38" x14ac:dyDescent="0.3">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J56" s="4"/>
      <c r="AK56" s="4"/>
      <c r="AL56" s="4"/>
    </row>
    <row r="57" spans="6:38" x14ac:dyDescent="0.3">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J57" s="4"/>
      <c r="AK57" s="4"/>
      <c r="AL57" s="4"/>
    </row>
    <row r="58" spans="6:38" x14ac:dyDescent="0.3">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row>
    <row r="59" spans="6:38" x14ac:dyDescent="0.3">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row>
    <row r="60" spans="6:38" x14ac:dyDescent="0.3">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row>
    <row r="61" spans="6:38" x14ac:dyDescent="0.3">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row>
    <row r="62" spans="6:38" x14ac:dyDescent="0.3">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row>
    <row r="63" spans="6:38" x14ac:dyDescent="0.3">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row>
    <row r="64" spans="6:38" x14ac:dyDescent="0.3">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row>
    <row r="65" spans="6:38" x14ac:dyDescent="0.3">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row>
    <row r="66" spans="6:38" x14ac:dyDescent="0.3">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row>
    <row r="67" spans="6:38" x14ac:dyDescent="0.3">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row>
    <row r="68" spans="6:38" x14ac:dyDescent="0.3">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row>
  </sheetData>
  <mergeCells count="4">
    <mergeCell ref="E28:R34"/>
    <mergeCell ref="B7:B8"/>
    <mergeCell ref="A2:C2"/>
    <mergeCell ref="B12:B13"/>
  </mergeCells>
  <conditionalFormatting sqref="O6 Q6 S6 U6 W6 Y6 AA6 AC6">
    <cfRule type="cellIs" dxfId="1" priority="2" operator="lessThan">
      <formula>0</formula>
    </cfRule>
  </conditionalFormatting>
  <conditionalFormatting sqref="AB6">
    <cfRule type="cellIs" dxfId="0" priority="1" operator="lessThan">
      <formula>0</formula>
    </cfRule>
  </conditionalFormatting>
  <dataValidations disablePrompts="1" count="1">
    <dataValidation type="list" allowBlank="1" showInputMessage="1" showErrorMessage="1" sqref="F4" xr:uid="{2AB6016F-40E7-476B-A604-E977F8E2E44D}">
      <formula1>$AI$47:$AI$56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Optimisation Cash N23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quentin delobel</dc:creator>
  <cp:lastModifiedBy>quentin delobel</cp:lastModifiedBy>
  <dcterms:created xsi:type="dcterms:W3CDTF">2025-03-29T23:00:11Z</dcterms:created>
  <dcterms:modified xsi:type="dcterms:W3CDTF">2025-03-30T00:01:53Z</dcterms:modified>
</cp:coreProperties>
</file>