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yet claude\Downloads\"/>
    </mc:Choice>
  </mc:AlternateContent>
  <xr:revisionPtr revIDLastSave="0" documentId="13_ncr:1_{BA45E807-1E58-4499-B522-8729C6BFFD66}" xr6:coauthVersionLast="47" xr6:coauthVersionMax="47" xr10:uidLastSave="{00000000-0000-0000-0000-000000000000}"/>
  <bookViews>
    <workbookView xWindow="-108" yWindow="-108" windowWidth="30936" windowHeight="16776" activeTab="3" xr2:uid="{00000000-000D-0000-FFFF-FFFF00000000}"/>
  </bookViews>
  <sheets>
    <sheet name="Partie 1" sheetId="1" r:id="rId1"/>
    <sheet name="Partie 2" sheetId="2" r:id="rId2"/>
    <sheet name="Partie 3" sheetId="3" r:id="rId3"/>
    <sheet name="Partie 4" sheetId="4" r:id="rId4"/>
    <sheet name="Résultats" sheetId="5" r:id="rId5"/>
    <sheet name="Parametres" sheetId="6" r:id="rId6"/>
  </sheets>
  <definedNames>
    <definedName name="_xlnm._FilterDatabase" localSheetId="4" hidden="1">Résultats!$A$1:$C$13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G2" i="1"/>
  <c r="B3" i="5"/>
  <c r="H4" i="4"/>
  <c r="G4" i="4"/>
  <c r="H3" i="4"/>
  <c r="G3" i="4"/>
  <c r="H2" i="4"/>
  <c r="G2" i="4"/>
  <c r="H4" i="3"/>
  <c r="G4" i="3"/>
  <c r="H3" i="3"/>
  <c r="G3" i="3"/>
  <c r="H2" i="3"/>
  <c r="G2" i="3"/>
  <c r="H4" i="2"/>
  <c r="G4" i="2"/>
  <c r="H3" i="2"/>
  <c r="G3" i="2"/>
  <c r="H2" i="2"/>
  <c r="G2" i="2"/>
  <c r="H4" i="1"/>
  <c r="G4" i="1"/>
  <c r="H3" i="1"/>
  <c r="G3" i="1"/>
  <c r="C3" i="5" l="1"/>
  <c r="C2" i="5"/>
  <c r="C6" i="5"/>
  <c r="C13" i="5"/>
  <c r="C9" i="5"/>
  <c r="B11" i="5"/>
  <c r="B10" i="5"/>
  <c r="B9" i="5"/>
  <c r="B8" i="5"/>
  <c r="B7" i="5"/>
  <c r="B6" i="5"/>
  <c r="C5" i="5"/>
  <c r="B5" i="5"/>
  <c r="B4" i="5"/>
  <c r="B13" i="5"/>
  <c r="B2" i="5"/>
  <c r="C11" i="5"/>
  <c r="B12" i="5"/>
  <c r="C10" i="5"/>
  <c r="C4" i="5"/>
  <c r="C8" i="5"/>
  <c r="C12" i="5"/>
  <c r="C7" i="5"/>
</calcChain>
</file>

<file path=xl/sharedStrings.xml><?xml version="1.0" encoding="utf-8"?>
<sst xmlns="http://schemas.openxmlformats.org/spreadsheetml/2006/main" count="70" uniqueCount="25">
  <si>
    <t>Équipe 1 Joueur 1</t>
  </si>
  <si>
    <t>Équipe 1 Joueur 2</t>
  </si>
  <si>
    <t>Équipe 2 Joueur 1</t>
  </si>
  <si>
    <t>Équipe 2 Joueur 2</t>
  </si>
  <si>
    <t>Résultat équipe 1</t>
  </si>
  <si>
    <t>Résultat équipe 2</t>
  </si>
  <si>
    <t>Points Équipe 1</t>
  </si>
  <si>
    <t>Points Équipe 2</t>
  </si>
  <si>
    <t>Joueur</t>
  </si>
  <si>
    <t>Victoires</t>
  </si>
  <si>
    <t>Total points</t>
  </si>
  <si>
    <t>Greg</t>
  </si>
  <si>
    <t>Xav</t>
  </si>
  <si>
    <t>Sylvie</t>
  </si>
  <si>
    <t>Bapt</t>
  </si>
  <si>
    <t>Roy</t>
  </si>
  <si>
    <t>Sue</t>
  </si>
  <si>
    <t>Jo</t>
  </si>
  <si>
    <t>Julien</t>
  </si>
  <si>
    <t>Coucou</t>
  </si>
  <si>
    <t>Jules</t>
  </si>
  <si>
    <t>Luckas</t>
  </si>
  <si>
    <t>Leo</t>
  </si>
  <si>
    <t>Nom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</si>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</sst>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E0E0E0"/>
        <bgColor rgb="FFE0E0E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CCCC"/>
        <bgColor rgb="FFFFCCCC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31152-29FA-49EB-9564-1C74F9C29668}" name="Tbl_Tableau_Correspondance" displayName="Tbl_Tableau_Correspondance" ref="A1:B13" totalsRowShown="0" headerRowDxfId="1">
  <tableColumns count="2">
    <tableColumn id="1" xr3:uid="{AECA8740-9848-4509-849A-B02020D0C244}" name="N°" dataDxfId="0"/>
    <tableColumn id="2" xr3:uid="{7792D5D0-8C59-402E-BCBD-65D8BF138BCD}" name="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"/>
  <sheetViews>
    <sheetView workbookViewId="0">
      <selection activeCell="E11" sqref="E11"/>
    </sheetView>
  </sheetViews>
  <sheetFormatPr baseColWidth="10" defaultColWidth="9.109375" defaultRowHeight="14.4" x14ac:dyDescent="0.3"/>
  <cols>
    <col min="1" max="6" width="19" customWidth="1"/>
    <col min="7" max="8" width="17" customWidth="1"/>
    <col min="10" max="10" width="12.33203125" bestFit="1" customWidth="1"/>
    <col min="11" max="11" width="15.21875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 t="s">
        <v>11</v>
      </c>
      <c r="B2" s="2" t="s">
        <v>16</v>
      </c>
      <c r="C2" s="3" t="s">
        <v>21</v>
      </c>
      <c r="D2" s="3">
        <v>5</v>
      </c>
      <c r="E2" s="4">
        <v>1</v>
      </c>
      <c r="F2" s="4">
        <v>2</v>
      </c>
      <c r="G2" s="5">
        <f>E2-F2</f>
        <v>-1</v>
      </c>
      <c r="H2" s="5">
        <f>F2-E2</f>
        <v>1</v>
      </c>
    </row>
    <row r="3" spans="1:8" x14ac:dyDescent="0.3">
      <c r="A3" s="2" t="s">
        <v>13</v>
      </c>
      <c r="B3" s="2">
        <v>1</v>
      </c>
      <c r="C3" s="3">
        <v>2</v>
      </c>
      <c r="D3" s="3">
        <v>4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 t="s">
        <v>22</v>
      </c>
      <c r="B4" s="2" t="s">
        <v>18</v>
      </c>
      <c r="C4" s="3">
        <v>9</v>
      </c>
      <c r="D4" s="3">
        <v>7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"/>
  <sheetViews>
    <sheetView workbookViewId="0">
      <selection activeCell="E3" sqref="E3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2</v>
      </c>
      <c r="B2" s="2" t="s">
        <v>20</v>
      </c>
      <c r="C2" s="3">
        <v>11</v>
      </c>
      <c r="D2" s="3">
        <v>9</v>
      </c>
      <c r="E2" s="4">
        <v>3</v>
      </c>
      <c r="F2" s="4"/>
      <c r="G2" s="5">
        <f>E2-F2</f>
        <v>3</v>
      </c>
      <c r="H2" s="5">
        <f>F2-E2</f>
        <v>-3</v>
      </c>
    </row>
    <row r="3" spans="1:8" x14ac:dyDescent="0.3">
      <c r="A3" s="2">
        <v>3</v>
      </c>
      <c r="B3" s="2">
        <v>7</v>
      </c>
      <c r="C3" s="3">
        <v>4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5</v>
      </c>
      <c r="B4" s="2">
        <v>8</v>
      </c>
      <c r="C4" s="3">
        <v>6</v>
      </c>
      <c r="D4" s="3">
        <v>12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"/>
  <sheetViews>
    <sheetView workbookViewId="0">
      <selection activeCell="E3" sqref="E3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2</v>
      </c>
      <c r="B2" s="2">
        <v>10</v>
      </c>
      <c r="C2" s="3">
        <v>3</v>
      </c>
      <c r="D2" s="3" t="s">
        <v>21</v>
      </c>
      <c r="E2" s="4">
        <v>5</v>
      </c>
      <c r="F2" s="4"/>
      <c r="G2" s="5">
        <f>E2-F2</f>
        <v>5</v>
      </c>
      <c r="H2" s="5">
        <f>F2-E2</f>
        <v>-5</v>
      </c>
    </row>
    <row r="3" spans="1:8" x14ac:dyDescent="0.3">
      <c r="A3" s="2">
        <v>8</v>
      </c>
      <c r="B3" s="2">
        <v>12</v>
      </c>
      <c r="C3" s="3">
        <v>4</v>
      </c>
      <c r="D3" s="3">
        <v>9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6</v>
      </c>
      <c r="B4" s="2">
        <v>1</v>
      </c>
      <c r="C4" s="3">
        <v>7</v>
      </c>
      <c r="D4" s="3">
        <v>5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4"/>
  <sheetViews>
    <sheetView tabSelected="1" workbookViewId="0">
      <selection activeCell="G11" sqref="G11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5</v>
      </c>
      <c r="B2" s="2">
        <v>4</v>
      </c>
      <c r="C2" s="3">
        <v>2</v>
      </c>
      <c r="D2" s="3">
        <v>11</v>
      </c>
      <c r="E2" s="4"/>
      <c r="F2" s="4">
        <v>8</v>
      </c>
      <c r="G2" s="5">
        <f>E2-F2</f>
        <v>-8</v>
      </c>
      <c r="H2" s="5">
        <f>F2-E2</f>
        <v>8</v>
      </c>
    </row>
    <row r="3" spans="1:8" x14ac:dyDescent="0.3">
      <c r="A3" s="2">
        <v>3</v>
      </c>
      <c r="B3" s="2">
        <v>6</v>
      </c>
      <c r="C3" s="3">
        <v>7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8</v>
      </c>
      <c r="B4" s="2">
        <v>12</v>
      </c>
      <c r="C4" s="3">
        <v>10</v>
      </c>
      <c r="D4" s="3" t="s">
        <v>19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3"/>
  <sheetViews>
    <sheetView workbookViewId="0">
      <selection activeCell="C26" sqref="C26"/>
    </sheetView>
  </sheetViews>
  <sheetFormatPr baseColWidth="10" defaultColWidth="9.109375" defaultRowHeight="14.4" x14ac:dyDescent="0.3"/>
  <cols>
    <col min="1" max="3" width="20" customWidth="1"/>
  </cols>
  <sheetData>
    <row r="1" spans="1:3" x14ac:dyDescent="0.3">
      <c r="A1" s="6" t="s">
        <v>8</v>
      </c>
      <c r="B1" s="6" t="s">
        <v>9</v>
      </c>
      <c r="C1" s="6" t="s">
        <v>10</v>
      </c>
    </row>
    <row r="2" spans="1:3" x14ac:dyDescent="0.3">
      <c r="A2" s="7" t="s">
        <v>11</v>
      </c>
      <c r="B2" s="7">
        <f>IF(AND(SUMIFS('Partie 1'!E:E,'Partie 1'!A:A,1)=13),1,0)+IF(AND(SUMIFS('Partie 1'!E:E,'Partie 1'!B:B,1)=13),1,0)+IF(AND(SUMIFS('Partie 1'!F:F,'Partie 1'!C:C,1)=13),1,0)+IF(AND(SUMIFS('Partie 1'!F:F,'Partie 1'!D:D,1)=13),1,0)+IF(AND(SUMIFS('Partie 2'!E:E,'Partie 2'!A:A,1)=13),1,0)+IF(AND(SUMIFS('Partie 2'!E:E,'Partie 2'!B:B,1)=13),1,0)+IF(AND(SUMIFS('Partie 2'!F:F,'Partie 2'!C:C,1)=13),1,0)+IF(AND(SUMIFS('Partie 2'!F:F,'Partie 2'!D:D,1)=13),1,0)+IF(AND(SUMIFS('Partie 3'!E:E,'Partie 3'!A:A,1)=13),1,0)+IF(AND(SUMIFS('Partie 3'!E:E,'Partie 3'!B:B,1)=13),1,0)+IF(AND(SUMIFS('Partie 3'!F:F,'Partie 3'!C:C,1)=13),1,0)+IF(AND(SUMIFS('Partie 3'!F:F,'Partie 3'!D:D,1)=13),1,0)+IF(AND(SUMIFS('Partie 4'!E:E,'Partie 4'!A:A,1)=13),1,0)+IF(AND(SUMIFS('Partie 4'!E:E,'Partie 4'!B:B,1)=13),1,0)+IF(AND(SUMIFS('Partie 4'!F:F,'Partie 4'!C:C,1)=13),1,0)+IF(AND(SUMIFS('Partie 4'!F:F,'Partie 4'!D:D,1)=13),1,0)</f>
        <v>0</v>
      </c>
      <c r="C2" s="7">
        <f>SUMIF('Partie 1'!A:A,1,'Partie 1'!G:G)+SUMIF('Partie 1'!B:B,1,'Partie 1'!G:G)+SUMIF('Partie 1'!C:C,1,'Partie 1'!H:H)+SUMIF('Partie 1'!D:D,1,'Partie 1'!H:H)+SUMIF('Partie 2'!A:A,1,'Partie 2'!G:G)+SUMIF('Partie 2'!B:B,1,'Partie 2'!G:G)+SUMIF('Partie 2'!C:C,1,'Partie 2'!H:H)+SUMIF('Partie 2'!D:D,1,'Partie 2'!H:H)+SUMIF('Partie 3'!A:A,1,'Partie 3'!G:G)+SUMIF('Partie 3'!B:B,1,'Partie 3'!G:G)+SUMIF('Partie 3'!C:C,1,'Partie 3'!H:H)+SUMIF('Partie 3'!D:D,1,'Partie 3'!H:H)+SUMIF('Partie 4'!A:A,1,'Partie 4'!G:G)+SUMIF('Partie 4'!B:B,1,'Partie 4'!G:G)+SUMIF('Partie 4'!C:C,1,'Partie 4'!H:H)+SUMIF('Partie 4'!D:D,1,'Partie 4'!H:H)</f>
        <v>0</v>
      </c>
    </row>
    <row r="3" spans="1:3" x14ac:dyDescent="0.3">
      <c r="A3" s="7" t="s">
        <v>12</v>
      </c>
      <c r="B3" s="7">
        <f>IF(AND(SUMIFS('Partie 1'!E:E,'Partie 1'!A:A,2)=13),1,0)+IF(AND(SUMIFS('Partie 1'!E:E,'Partie 1'!B:B,2)=13),1,0)+IF(AND(SUMIFS('Partie 1'!F:F,'Partie 1'!C:C,2)=13),1,0)+IF(AND(SUMIFS('Partie 1'!F:F,'Partie 1'!D:D,2)=13),1,0)+IF(AND(SUMIFS('Partie 2'!E:E,'Partie 2'!A:A,2)=13),1,0)+IF(AND(SUMIFS('Partie 2'!E:E,'Partie 2'!B:B,2)=13),1,0)+IF(AND(SUMIFS('Partie 2'!F:F,'Partie 2'!C:C,2)=13),1,0)+IF(AND(SUMIFS('Partie 2'!F:F,'Partie 2'!D:D,2)=13),1,0)+IF(AND(SUMIFS('Partie 3'!E:E,'Partie 3'!A:A,2)=13),1,0)+IF(AND(SUMIFS('Partie 3'!E:E,'Partie 3'!B:B,2)=13),1,0)+IF(AND(SUMIFS('Partie 3'!F:F,'Partie 3'!C:C,2)=13),1,0)+IF(AND(SUMIFS('Partie 3'!F:F,'Partie 3'!D:D,2)=13),1,0)+IF(AND(SUMIFS('Partie 4'!E:E,'Partie 4'!A:A,2)=13),1,0)+IF(AND(SUMIFS('Partie 4'!E:E,'Partie 4'!B:B,2)=13),1,0)+IF(AND(SUMIFS('Partie 4'!F:F,'Partie 4'!C:C,2)=13),1,0)+IF(AND(SUMIFS('Partie 4'!F:F,'Partie 4'!D:D,2)=13),1,0)</f>
        <v>0</v>
      </c>
      <c r="C3" s="7">
        <f>SUMIF('Partie 1'!A:A,2,'Partie 1'!G:G)+SUMIF('Partie 1'!B:B,2,'Partie 1'!G:G)+SUMIF('Partie 1'!C:C,2,'Partie 1'!H:H)+SUMIF('Partie 1'!D:D,2,'Partie 1'!H:H)+SUMIF('Partie 2'!A:A,2,'Partie 2'!G:G)+SUMIF('Partie 2'!B:B,2,'Partie 2'!G:G)+SUMIF('Partie 2'!C:C,2,'Partie 2'!H:H)+SUMIF('Partie 2'!D:D,2,'Partie 2'!H:H)+SUMIF('Partie 3'!A:A,2,'Partie 3'!G:G)+SUMIF('Partie 3'!B:B,2,'Partie 3'!G:G)+SUMIF('Partie 3'!C:C,2,'Partie 3'!H:H)+SUMIF('Partie 3'!D:D,2,'Partie 3'!H:H)+SUMIF('Partie 4'!A:A,2,'Partie 4'!G:G)+SUMIF('Partie 4'!B:B,2,'Partie 4'!G:G)+SUMIF('Partie 4'!C:C,2,'Partie 4'!H:H)+SUMIF('Partie 4'!D:D,2,'Partie 4'!H:H)</f>
        <v>16</v>
      </c>
    </row>
    <row r="4" spans="1:3" x14ac:dyDescent="0.3">
      <c r="A4" s="7" t="s">
        <v>13</v>
      </c>
      <c r="B4" s="7">
        <f>IF(AND(SUMIFS('Partie 1'!E:E,'Partie 1'!A:A,3)=13),1,0)+IF(AND(SUMIFS('Partie 1'!E:E,'Partie 1'!B:B,3)=13),1,0)+IF(AND(SUMIFS('Partie 1'!F:F,'Partie 1'!C:C,3)=13),1,0)+IF(AND(SUMIFS('Partie 1'!F:F,'Partie 1'!D:D,3)=13),1,0)+IF(AND(SUMIFS('Partie 2'!E:E,'Partie 2'!A:A,3)=13),1,0)+IF(AND(SUMIFS('Partie 2'!E:E,'Partie 2'!B:B,3)=13),1,0)+IF(AND(SUMIFS('Partie 2'!F:F,'Partie 2'!C:C,3)=13),1,0)+IF(AND(SUMIFS('Partie 2'!F:F,'Partie 2'!D:D,3)=13),1,0)+IF(AND(SUMIFS('Partie 3'!E:E,'Partie 3'!A:A,3)=13),1,0)+IF(AND(SUMIFS('Partie 3'!E:E,'Partie 3'!B:B,3)=13),1,0)+IF(AND(SUMIFS('Partie 3'!F:F,'Partie 3'!C:C,3)=13),1,0)+IF(AND(SUMIFS('Partie 3'!F:F,'Partie 3'!D:D,3)=13),1,0)+IF(AND(SUMIFS('Partie 4'!E:E,'Partie 4'!A:A,3)=13),1,0)+IF(AND(SUMIFS('Partie 4'!E:E,'Partie 4'!B:B,3)=13),1,0)+IF(AND(SUMIFS('Partie 4'!F:F,'Partie 4'!C:C,3)=13),1,0)+IF(AND(SUMIFS('Partie 4'!F:F,'Partie 4'!D:D,3)=13),1,0)</f>
        <v>0</v>
      </c>
      <c r="C4" s="7">
        <f>SUMIF('Partie 1'!A:A,3,'Partie 1'!G:G)+SUMIF('Partie 1'!B:B,3,'Partie 1'!G:G)+SUMIF('Partie 1'!C:C,3,'Partie 1'!H:H)+SUMIF('Partie 1'!D:D,3,'Partie 1'!H:H)+SUMIF('Partie 2'!A:A,3,'Partie 2'!G:G)+SUMIF('Partie 2'!B:B,3,'Partie 2'!G:G)+SUMIF('Partie 2'!C:C,3,'Partie 2'!H:H)+SUMIF('Partie 2'!D:D,3,'Partie 2'!H:H)+SUMIF('Partie 3'!A:A,3,'Partie 3'!G:G)+SUMIF('Partie 3'!B:B,3,'Partie 3'!G:G)+SUMIF('Partie 3'!C:C,3,'Partie 3'!H:H)+SUMIF('Partie 3'!D:D,3,'Partie 3'!H:H)+SUMIF('Partie 4'!A:A,3,'Partie 4'!G:G)+SUMIF('Partie 4'!B:B,3,'Partie 4'!G:G)+SUMIF('Partie 4'!C:C,3,'Partie 4'!H:H)+SUMIF('Partie 4'!D:D,3,'Partie 4'!H:H)</f>
        <v>-5</v>
      </c>
    </row>
    <row r="5" spans="1:3" x14ac:dyDescent="0.3">
      <c r="A5" s="7" t="s">
        <v>14</v>
      </c>
      <c r="B5" s="7">
        <f>IF(AND(SUMIFS('Partie 1'!E:E,'Partie 1'!A:A,4)=13),1,0)+IF(AND(SUMIFS('Partie 1'!E:E,'Partie 1'!B:B,4)=13),1,0)+IF(AND(SUMIFS('Partie 1'!F:F,'Partie 1'!C:C,4)=13),1,0)+IF(AND(SUMIFS('Partie 1'!F:F,'Partie 1'!D:D,4)=13),1,0)+IF(AND(SUMIFS('Partie 2'!E:E,'Partie 2'!A:A,4)=13),1,0)+IF(AND(SUMIFS('Partie 2'!E:E,'Partie 2'!B:B,4)=13),1,0)+IF(AND(SUMIFS('Partie 2'!F:F,'Partie 2'!C:C,4)=13),1,0)+IF(AND(SUMIFS('Partie 2'!F:F,'Partie 2'!D:D,4)=13),1,0)+IF(AND(SUMIFS('Partie 3'!E:E,'Partie 3'!A:A,4)=13),1,0)+IF(AND(SUMIFS('Partie 3'!E:E,'Partie 3'!B:B,4)=13),1,0)+IF(AND(SUMIFS('Partie 3'!F:F,'Partie 3'!C:C,4)=13),1,0)+IF(AND(SUMIFS('Partie 3'!F:F,'Partie 3'!D:D,4)=13),1,0)+IF(AND(SUMIFS('Partie 4'!E:E,'Partie 4'!A:A,4)=13),1,0)+IF(AND(SUMIFS('Partie 4'!E:E,'Partie 4'!B:B,4)=13),1,0)+IF(AND(SUMIFS('Partie 4'!F:F,'Partie 4'!C:C,4)=13),1,0)+IF(AND(SUMIFS('Partie 4'!F:F,'Partie 4'!D:D,4)=13),1,0)</f>
        <v>0</v>
      </c>
      <c r="C5" s="7">
        <f>SUMIF('Partie 1'!A:A,4,'Partie 1'!G:G)+SUMIF('Partie 1'!B:B,4,'Partie 1'!G:G)+SUMIF('Partie 1'!C:C,4,'Partie 1'!H:H)+SUMIF('Partie 1'!D:D,4,'Partie 1'!H:H)+SUMIF('Partie 2'!A:A,4,'Partie 2'!G:G)+SUMIF('Partie 2'!B:B,4,'Partie 2'!G:G)+SUMIF('Partie 2'!C:C,4,'Partie 2'!H:H)+SUMIF('Partie 2'!D:D,4,'Partie 2'!H:H)+SUMIF('Partie 3'!A:A,4,'Partie 3'!G:G)+SUMIF('Partie 3'!B:B,4,'Partie 3'!G:G)+SUMIF('Partie 3'!C:C,4,'Partie 3'!H:H)+SUMIF('Partie 3'!D:D,4,'Partie 3'!H:H)+SUMIF('Partie 4'!A:A,4,'Partie 4'!G:G)+SUMIF('Partie 4'!B:B,4,'Partie 4'!G:G)+SUMIF('Partie 4'!C:C,4,'Partie 4'!H:H)+SUMIF('Partie 4'!D:D,4,'Partie 4'!H:H)</f>
        <v>-8</v>
      </c>
    </row>
    <row r="6" spans="1:3" x14ac:dyDescent="0.3">
      <c r="A6" s="7" t="s">
        <v>15</v>
      </c>
      <c r="B6" s="7">
        <f>IF(AND(SUMIFS('Partie 1'!E:E,'Partie 1'!A:A,5)=13),1,0)+IF(AND(SUMIFS('Partie 1'!E:E,'Partie 1'!B:B,5)=13),1,0)+IF(AND(SUMIFS('Partie 1'!F:F,'Partie 1'!C:C,5)=13),1,0)+IF(AND(SUMIFS('Partie 1'!F:F,'Partie 1'!D:D,5)=13),1,0)+IF(AND(SUMIFS('Partie 2'!E:E,'Partie 2'!A:A,5)=13),1,0)+IF(AND(SUMIFS('Partie 2'!E:E,'Partie 2'!B:B,5)=13),1,0)+IF(AND(SUMIFS('Partie 2'!F:F,'Partie 2'!C:C,5)=13),1,0)+IF(AND(SUMIFS('Partie 2'!F:F,'Partie 2'!D:D,5)=13),1,0)+IF(AND(SUMIFS('Partie 3'!E:E,'Partie 3'!A:A,5)=13),1,0)+IF(AND(SUMIFS('Partie 3'!E:E,'Partie 3'!B:B,5)=13),1,0)+IF(AND(SUMIFS('Partie 3'!F:F,'Partie 3'!C:C,5)=13),1,0)+IF(AND(SUMIFS('Partie 3'!F:F,'Partie 3'!D:D,5)=13),1,0)+IF(AND(SUMIFS('Partie 4'!E:E,'Partie 4'!A:A,5)=13),1,0)+IF(AND(SUMIFS('Partie 4'!E:E,'Partie 4'!B:B,5)=13),1,0)+IF(AND(SUMIFS('Partie 4'!F:F,'Partie 4'!C:C,5)=13),1,0)+IF(AND(SUMIFS('Partie 4'!F:F,'Partie 4'!D:D,5)=13),1,0)</f>
        <v>0</v>
      </c>
      <c r="C6" s="7">
        <f>SUMIF('Partie 1'!A:A,5,'Partie 1'!G:G)+SUMIF('Partie 1'!B:B,5,'Partie 1'!G:G)+SUMIF('Partie 1'!C:C,5,'Partie 1'!H:H)+SUMIF('Partie 1'!D:D,5,'Partie 1'!H:H)+SUMIF('Partie 2'!A:A,5,'Partie 2'!G:G)+SUMIF('Partie 2'!B:B,5,'Partie 2'!G:G)+SUMIF('Partie 2'!C:C,5,'Partie 2'!H:H)+SUMIF('Partie 2'!D:D,5,'Partie 2'!H:H)+SUMIF('Partie 3'!A:A,5,'Partie 3'!G:G)+SUMIF('Partie 3'!B:B,5,'Partie 3'!G:G)+SUMIF('Partie 3'!C:C,5,'Partie 3'!H:H)+SUMIF('Partie 3'!D:D,5,'Partie 3'!H:H)+SUMIF('Partie 4'!A:A,5,'Partie 4'!G:G)+SUMIF('Partie 4'!B:B,5,'Partie 4'!G:G)+SUMIF('Partie 4'!C:C,5,'Partie 4'!H:H)+SUMIF('Partie 4'!D:D,5,'Partie 4'!H:H)</f>
        <v>-7</v>
      </c>
    </row>
    <row r="7" spans="1:3" x14ac:dyDescent="0.3">
      <c r="A7" s="7" t="s">
        <v>16</v>
      </c>
      <c r="B7" s="7">
        <f>IF(AND(SUMIFS('Partie 1'!E:E,'Partie 1'!A:A,6)=13),1,0)+IF(AND(SUMIFS('Partie 1'!E:E,'Partie 1'!B:B,6)=13),1,0)+IF(AND(SUMIFS('Partie 1'!F:F,'Partie 1'!C:C,6)=13),1,0)+IF(AND(SUMIFS('Partie 1'!F:F,'Partie 1'!D:D,6)=13),1,0)+IF(AND(SUMIFS('Partie 2'!E:E,'Partie 2'!A:A,6)=13),1,0)+IF(AND(SUMIFS('Partie 2'!E:E,'Partie 2'!B:B,6)=13),1,0)+IF(AND(SUMIFS('Partie 2'!F:F,'Partie 2'!C:C,6)=13),1,0)+IF(AND(SUMIFS('Partie 2'!F:F,'Partie 2'!D:D,6)=13),1,0)+IF(AND(SUMIFS('Partie 3'!E:E,'Partie 3'!A:A,6)=13),1,0)+IF(AND(SUMIFS('Partie 3'!E:E,'Partie 3'!B:B,6)=13),1,0)+IF(AND(SUMIFS('Partie 3'!F:F,'Partie 3'!C:C,6)=13),1,0)+IF(AND(SUMIFS('Partie 3'!F:F,'Partie 3'!D:D,6)=13),1,0)+IF(AND(SUMIFS('Partie 4'!E:E,'Partie 4'!A:A,6)=13),1,0)+IF(AND(SUMIFS('Partie 4'!E:E,'Partie 4'!B:B,6)=13),1,0)+IF(AND(SUMIFS('Partie 4'!F:F,'Partie 4'!C:C,6)=13),1,0)+IF(AND(SUMIFS('Partie 4'!F:F,'Partie 4'!D:D,6)=13),1,0)</f>
        <v>0</v>
      </c>
      <c r="C7" s="7">
        <f>SUMIF('Partie 1'!A:A,6,'Partie 1'!G:G)+SUMIF('Partie 1'!B:B,6,'Partie 1'!G:G)+SUMIF('Partie 1'!C:C,6,'Partie 1'!H:H)+SUMIF('Partie 1'!D:D,6,'Partie 1'!H:H)+SUMIF('Partie 2'!A:A,6,'Partie 2'!G:G)+SUMIF('Partie 2'!B:B,6,'Partie 2'!G:G)+SUMIF('Partie 2'!C:C,6,'Partie 2'!H:H)+SUMIF('Partie 2'!D:D,6,'Partie 2'!H:H)+SUMIF('Partie 3'!A:A,6,'Partie 3'!G:G)+SUMIF('Partie 3'!B:B,6,'Partie 3'!G:G)+SUMIF('Partie 3'!C:C,6,'Partie 3'!H:H)+SUMIF('Partie 3'!D:D,6,'Partie 3'!H:H)+SUMIF('Partie 4'!A:A,6,'Partie 4'!G:G)+SUMIF('Partie 4'!B:B,6,'Partie 4'!G:G)+SUMIF('Partie 4'!C:C,6,'Partie 4'!H:H)+SUMIF('Partie 4'!D:D,6,'Partie 4'!H:H)</f>
        <v>0</v>
      </c>
    </row>
    <row r="8" spans="1:3" x14ac:dyDescent="0.3">
      <c r="A8" s="7" t="s">
        <v>17</v>
      </c>
      <c r="B8" s="7">
        <f>IF(AND(SUMIFS('Partie 1'!E:E,'Partie 1'!A:A,7)=13),1,0)+IF(AND(SUMIFS('Partie 1'!E:E,'Partie 1'!B:B,7)=13),1,0)+IF(AND(SUMIFS('Partie 1'!F:F,'Partie 1'!C:C,7)=13),1,0)+IF(AND(SUMIFS('Partie 1'!F:F,'Partie 1'!D:D,7)=13),1,0)+IF(AND(SUMIFS('Partie 2'!E:E,'Partie 2'!A:A,7)=13),1,0)+IF(AND(SUMIFS('Partie 2'!E:E,'Partie 2'!B:B,7)=13),1,0)+IF(AND(SUMIFS('Partie 2'!F:F,'Partie 2'!C:C,7)=13),1,0)+IF(AND(SUMIFS('Partie 2'!F:F,'Partie 2'!D:D,7)=13),1,0)+IF(AND(SUMIFS('Partie 3'!E:E,'Partie 3'!A:A,7)=13),1,0)+IF(AND(SUMIFS('Partie 3'!E:E,'Partie 3'!B:B,7)=13),1,0)+IF(AND(SUMIFS('Partie 3'!F:F,'Partie 3'!C:C,7)=13),1,0)+IF(AND(SUMIFS('Partie 3'!F:F,'Partie 3'!D:D,7)=13),1,0)+IF(AND(SUMIFS('Partie 4'!E:E,'Partie 4'!A:A,7)=13),1,0)+IF(AND(SUMIFS('Partie 4'!E:E,'Partie 4'!B:B,7)=13),1,0)+IF(AND(SUMIFS('Partie 4'!F:F,'Partie 4'!C:C,7)=13),1,0)+IF(AND(SUMIFS('Partie 4'!F:F,'Partie 4'!D:D,7)=13),1,0)</f>
        <v>0</v>
      </c>
      <c r="C8" s="7">
        <f>SUMIF('Partie 1'!A:A,7,'Partie 1'!G:G)+SUMIF('Partie 1'!B:B,7,'Partie 1'!G:G)+SUMIF('Partie 1'!C:C,7,'Partie 1'!H:H)+SUMIF('Partie 1'!D:D,7,'Partie 1'!H:H)+SUMIF('Partie 2'!A:A,7,'Partie 2'!G:G)+SUMIF('Partie 2'!B:B,7,'Partie 2'!G:G)+SUMIF('Partie 2'!C:C,7,'Partie 2'!H:H)+SUMIF('Partie 2'!D:D,7,'Partie 2'!H:H)+SUMIF('Partie 3'!A:A,7,'Partie 3'!G:G)+SUMIF('Partie 3'!B:B,7,'Partie 3'!G:G)+SUMIF('Partie 3'!C:C,7,'Partie 3'!H:H)+SUMIF('Partie 3'!D:D,7,'Partie 3'!H:H)+SUMIF('Partie 4'!A:A,7,'Partie 4'!G:G)+SUMIF('Partie 4'!B:B,7,'Partie 4'!G:G)+SUMIF('Partie 4'!C:C,7,'Partie 4'!H:H)+SUMIF('Partie 4'!D:D,7,'Partie 4'!H:H)</f>
        <v>0</v>
      </c>
    </row>
    <row r="9" spans="1:3" x14ac:dyDescent="0.3">
      <c r="A9" s="7" t="s">
        <v>18</v>
      </c>
      <c r="B9" s="7">
        <f>IF(AND(SUMIFS('Partie 1'!E:E,'Partie 1'!A:A,8)=13),1,0)+IF(AND(SUMIFS('Partie 1'!E:E,'Partie 1'!B:B,8)=13),1,0)+IF(AND(SUMIFS('Partie 1'!F:F,'Partie 1'!C:C,8)=13),1,0)+IF(AND(SUMIFS('Partie 1'!F:F,'Partie 1'!D:D,8)=13),1,0)+IF(AND(SUMIFS('Partie 2'!E:E,'Partie 2'!A:A,8)=13),1,0)+IF(AND(SUMIFS('Partie 2'!E:E,'Partie 2'!B:B,8)=13),1,0)+IF(AND(SUMIFS('Partie 2'!F:F,'Partie 2'!C:C,8)=13),1,0)+IF(AND(SUMIFS('Partie 2'!F:F,'Partie 2'!D:D,8)=13),1,0)+IF(AND(SUMIFS('Partie 3'!E:E,'Partie 3'!A:A,8)=13),1,0)+IF(AND(SUMIFS('Partie 3'!E:E,'Partie 3'!B:B,8)=13),1,0)+IF(AND(SUMIFS('Partie 3'!F:F,'Partie 3'!C:C,8)=13),1,0)+IF(AND(SUMIFS('Partie 3'!F:F,'Partie 3'!D:D,8)=13),1,0)+IF(AND(SUMIFS('Partie 4'!E:E,'Partie 4'!A:A,8)=13),1,0)+IF(AND(SUMIFS('Partie 4'!E:E,'Partie 4'!B:B,8)=13),1,0)+IF(AND(SUMIFS('Partie 4'!F:F,'Partie 4'!C:C,8)=13),1,0)+IF(AND(SUMIFS('Partie 4'!F:F,'Partie 4'!D:D,8)=13),1,0)</f>
        <v>0</v>
      </c>
      <c r="C9" s="7">
        <f>SUMIF('Partie 1'!A:A,8,'Partie 1'!G:G)+SUMIF('Partie 1'!B:B,8,'Partie 1'!G:G)+SUMIF('Partie 1'!C:C,8,'Partie 1'!H:H)+SUMIF('Partie 1'!D:D,8,'Partie 1'!H:H)+SUMIF('Partie 2'!A:A,8,'Partie 2'!G:G)+SUMIF('Partie 2'!B:B,8,'Partie 2'!G:G)+SUMIF('Partie 2'!C:C,8,'Partie 2'!H:H)+SUMIF('Partie 2'!D:D,8,'Partie 2'!H:H)+SUMIF('Partie 3'!A:A,8,'Partie 3'!G:G)+SUMIF('Partie 3'!B:B,8,'Partie 3'!G:G)+SUMIF('Partie 3'!C:C,8,'Partie 3'!H:H)+SUMIF('Partie 3'!D:D,8,'Partie 3'!H:H)+SUMIF('Partie 4'!A:A,8,'Partie 4'!G:G)+SUMIF('Partie 4'!B:B,8,'Partie 4'!G:G)+SUMIF('Partie 4'!C:C,8,'Partie 4'!H:H)+SUMIF('Partie 4'!D:D,8,'Partie 4'!H:H)</f>
        <v>0</v>
      </c>
    </row>
    <row r="10" spans="1:3" x14ac:dyDescent="0.3">
      <c r="A10" s="7" t="s">
        <v>19</v>
      </c>
      <c r="B10" s="7">
        <f>IF(AND(SUMIFS('Partie 1'!E:E,'Partie 1'!A:A,9)=13),1,0)+IF(AND(SUMIFS('Partie 1'!E:E,'Partie 1'!B:B,9)=13),1,0)+IF(AND(SUMIFS('Partie 1'!F:F,'Partie 1'!C:C,9)=13),1,0)+IF(AND(SUMIFS('Partie 1'!F:F,'Partie 1'!D:D,9)=13),1,0)+IF(AND(SUMIFS('Partie 2'!E:E,'Partie 2'!A:A,9)=13),1,0)+IF(AND(SUMIFS('Partie 2'!E:E,'Partie 2'!B:B,9)=13),1,0)+IF(AND(SUMIFS('Partie 2'!F:F,'Partie 2'!C:C,9)=13),1,0)+IF(AND(SUMIFS('Partie 2'!F:F,'Partie 2'!D:D,9)=13),1,0)+IF(AND(SUMIFS('Partie 3'!E:E,'Partie 3'!A:A,9)=13),1,0)+IF(AND(SUMIFS('Partie 3'!E:E,'Partie 3'!B:B,9)=13),1,0)+IF(AND(SUMIFS('Partie 3'!F:F,'Partie 3'!C:C,9)=13),1,0)+IF(AND(SUMIFS('Partie 3'!F:F,'Partie 3'!D:D,9)=13),1,0)+IF(AND(SUMIFS('Partie 4'!E:E,'Partie 4'!A:A,9)=13),1,0)+IF(AND(SUMIFS('Partie 4'!E:E,'Partie 4'!B:B,9)=13),1,0)+IF(AND(SUMIFS('Partie 4'!F:F,'Partie 4'!C:C,9)=13),1,0)+IF(AND(SUMIFS('Partie 4'!F:F,'Partie 4'!D:D,9)=13),1,0)</f>
        <v>0</v>
      </c>
      <c r="C10" s="7">
        <f>SUMIF('Partie 1'!A:A,9,'Partie 1'!G:G)+SUMIF('Partie 1'!B:B,9,'Partie 1'!G:G)+SUMIF('Partie 1'!C:C,9,'Partie 1'!H:H)+SUMIF('Partie 1'!D:D,9,'Partie 1'!H:H)+SUMIF('Partie 2'!A:A,9,'Partie 2'!G:G)+SUMIF('Partie 2'!B:B,9,'Partie 2'!G:G)+SUMIF('Partie 2'!C:C,9,'Partie 2'!H:H)+SUMIF('Partie 2'!D:D,9,'Partie 2'!H:H)+SUMIF('Partie 3'!A:A,9,'Partie 3'!G:G)+SUMIF('Partie 3'!B:B,9,'Partie 3'!G:G)+SUMIF('Partie 3'!C:C,9,'Partie 3'!H:H)+SUMIF('Partie 3'!D:D,9,'Partie 3'!H:H)+SUMIF('Partie 4'!A:A,9,'Partie 4'!G:G)+SUMIF('Partie 4'!B:B,9,'Partie 4'!G:G)+SUMIF('Partie 4'!C:C,9,'Partie 4'!H:H)+SUMIF('Partie 4'!D:D,9,'Partie 4'!H:H)</f>
        <v>-3</v>
      </c>
    </row>
    <row r="11" spans="1:3" x14ac:dyDescent="0.3">
      <c r="A11" s="7" t="s">
        <v>20</v>
      </c>
      <c r="B11" s="7">
        <f>IF(AND(SUMIFS('Partie 1'!E:E,'Partie 1'!A:A,10)=13),1,0)+IF(AND(SUMIFS('Partie 1'!E:E,'Partie 1'!B:B,10)=13),1,0)+IF(AND(SUMIFS('Partie 1'!F:F,'Partie 1'!C:C,10)=13),1,0)+IF(AND(SUMIFS('Partie 1'!F:F,'Partie 1'!D:D,10)=13),1,0)+IF(AND(SUMIFS('Partie 2'!E:E,'Partie 2'!A:A,10)=13),1,0)+IF(AND(SUMIFS('Partie 2'!E:E,'Partie 2'!B:B,10)=13),1,0)+IF(AND(SUMIFS('Partie 2'!F:F,'Partie 2'!C:C,10)=13),1,0)+IF(AND(SUMIFS('Partie 2'!F:F,'Partie 2'!D:D,10)=13),1,0)+IF(AND(SUMIFS('Partie 3'!E:E,'Partie 3'!A:A,10)=13),1,0)+IF(AND(SUMIFS('Partie 3'!E:E,'Partie 3'!B:B,10)=13),1,0)+IF(AND(SUMIFS('Partie 3'!F:F,'Partie 3'!C:C,10)=13),1,0)+IF(AND(SUMIFS('Partie 3'!F:F,'Partie 3'!D:D,10)=13),1,0)+IF(AND(SUMIFS('Partie 4'!E:E,'Partie 4'!A:A,10)=13),1,0)+IF(AND(SUMIFS('Partie 4'!E:E,'Partie 4'!B:B,10)=13),1,0)+IF(AND(SUMIFS('Partie 4'!F:F,'Partie 4'!C:C,10)=13),1,0)+IF(AND(SUMIFS('Partie 4'!F:F,'Partie 4'!D:D,10)=13),1,0)</f>
        <v>0</v>
      </c>
      <c r="C11" s="7">
        <f>SUMIF('Partie 1'!A:A,10,'Partie 1'!G:G)+SUMIF('Partie 1'!B:B,10,'Partie 1'!G:G)+SUMIF('Partie 1'!C:C,10,'Partie 1'!H:H)+SUMIF('Partie 1'!D:D,10,'Partie 1'!H:H)+SUMIF('Partie 2'!A:A,10,'Partie 2'!G:G)+SUMIF('Partie 2'!B:B,10,'Partie 2'!G:G)+SUMIF('Partie 2'!C:C,10,'Partie 2'!H:H)+SUMIF('Partie 2'!D:D,10,'Partie 2'!H:H)+SUMIF('Partie 3'!A:A,10,'Partie 3'!G:G)+SUMIF('Partie 3'!B:B,10,'Partie 3'!G:G)+SUMIF('Partie 3'!C:C,10,'Partie 3'!H:H)+SUMIF('Partie 3'!D:D,10,'Partie 3'!H:H)+SUMIF('Partie 4'!A:A,10,'Partie 4'!G:G)+SUMIF('Partie 4'!B:B,10,'Partie 4'!G:G)+SUMIF('Partie 4'!C:C,10,'Partie 4'!H:H)+SUMIF('Partie 4'!D:D,10,'Partie 4'!H:H)</f>
        <v>5</v>
      </c>
    </row>
    <row r="12" spans="1:3" x14ac:dyDescent="0.3">
      <c r="A12" s="7" t="s">
        <v>21</v>
      </c>
      <c r="B12" s="7">
        <f>IF(AND(SUMIFS('Partie 1'!E:E,'Partie 1'!A:A,11)=13),1,0)+IF(AND(SUMIFS('Partie 1'!E:E,'Partie 1'!B:B,11)=13),1,0)+IF(AND(SUMIFS('Partie 1'!F:F,'Partie 1'!C:C,11)=13),1,0)+IF(AND(SUMIFS('Partie 1'!F:F,'Partie 1'!D:D,11)=13),1,0)+IF(AND(SUMIFS('Partie 2'!E:E,'Partie 2'!A:A,11)=13),1,0)+IF(AND(SUMIFS('Partie 2'!E:E,'Partie 2'!B:B,11)=13),1,0)+IF(AND(SUMIFS('Partie 2'!F:F,'Partie 2'!C:C,11)=13),1,0)+IF(AND(SUMIFS('Partie 2'!F:F,'Partie 2'!D:D,11)=13),1,0)+IF(AND(SUMIFS('Partie 3'!E:E,'Partie 3'!A:A,11)=13),1,0)+IF(AND(SUMIFS('Partie 3'!E:E,'Partie 3'!B:B,11)=13),1,0)+IF(AND(SUMIFS('Partie 3'!F:F,'Partie 3'!C:C,11)=13),1,0)+IF(AND(SUMIFS('Partie 3'!F:F,'Partie 3'!D:D,11)=13),1,0)+IF(AND(SUMIFS('Partie 4'!E:E,'Partie 4'!A:A,11)=13),1,0)+IF(AND(SUMIFS('Partie 4'!E:E,'Partie 4'!B:B,11)=13),1,0)+IF(AND(SUMIFS('Partie 4'!F:F,'Partie 4'!C:C,11)=13),1,0)+IF(AND(SUMIFS('Partie 4'!F:F,'Partie 4'!D:D,11)=13),1,0)</f>
        <v>0</v>
      </c>
      <c r="C12" s="7">
        <f>SUMIF('Partie 1'!A:A,11,'Partie 1'!G:G)+SUMIF('Partie 1'!B:B,11,'Partie 1'!G:G)+SUMIF('Partie 1'!C:C,11,'Partie 1'!H:H)+SUMIF('Partie 1'!D:D,11,'Partie 1'!H:H)+SUMIF('Partie 2'!A:A,11,'Partie 2'!G:G)+SUMIF('Partie 2'!B:B,11,'Partie 2'!G:G)+SUMIF('Partie 2'!C:C,11,'Partie 2'!H:H)+SUMIF('Partie 2'!D:D,11,'Partie 2'!H:H)+SUMIF('Partie 3'!A:A,11,'Partie 3'!G:G)+SUMIF('Partie 3'!B:B,11,'Partie 3'!G:G)+SUMIF('Partie 3'!C:C,11,'Partie 3'!H:H)+SUMIF('Partie 3'!D:D,11,'Partie 3'!H:H)+SUMIF('Partie 4'!A:A,11,'Partie 4'!G:G)+SUMIF('Partie 4'!B:B,11,'Partie 4'!G:G)+SUMIF('Partie 4'!C:C,11,'Partie 4'!H:H)+SUMIF('Partie 4'!D:D,11,'Partie 4'!H:H)</f>
        <v>5</v>
      </c>
    </row>
    <row r="13" spans="1:3" x14ac:dyDescent="0.3">
      <c r="A13" s="7" t="s">
        <v>22</v>
      </c>
      <c r="B13" s="7">
        <f>IF(AND(SUMIFS('Partie 1'!E:E,'Partie 1'!A:A,12)=13),1,0)+IF(AND(SUMIFS('Partie 1'!E:E,'Partie 1'!B:B,12)=13),1,0)+IF(AND(SUMIFS('Partie 1'!F:F,'Partie 1'!C:C,12)=13),1,0)+IF(AND(SUMIFS('Partie 1'!F:F,'Partie 1'!D:D,12)=13),1,0)+IF(AND(SUMIFS('Partie 2'!E:E,'Partie 2'!A:A,12)=13),1,0)+IF(AND(SUMIFS('Partie 2'!E:E,'Partie 2'!B:B,12)=13),1,0)+IF(AND(SUMIFS('Partie 2'!F:F,'Partie 2'!C:C,12)=13),1,0)+IF(AND(SUMIFS('Partie 2'!F:F,'Partie 2'!D:D,12)=13),1,0)+IF(AND(SUMIFS('Partie 3'!E:E,'Partie 3'!A:A,12)=13),1,0)+IF(AND(SUMIFS('Partie 3'!E:E,'Partie 3'!B:B,12)=13),1,0)+IF(AND(SUMIFS('Partie 3'!F:F,'Partie 3'!C:C,12)=13),1,0)+IF(AND(SUMIFS('Partie 3'!F:F,'Partie 3'!D:D,12)=13),1,0)+IF(AND(SUMIFS('Partie 4'!E:E,'Partie 4'!A:A,12)=13),1,0)+IF(AND(SUMIFS('Partie 4'!E:E,'Partie 4'!B:B,12)=13),1,0)+IF(AND(SUMIFS('Partie 4'!F:F,'Partie 4'!C:C,12)=13),1,0)+IF(AND(SUMIFS('Partie 4'!F:F,'Partie 4'!D:D,12)=13),1,0)</f>
        <v>0</v>
      </c>
      <c r="C13" s="7">
        <f>SUMIF('Partie 1'!A:A,12,'Partie 1'!G:G)+SUMIF('Partie 1'!B:B,12,'Partie 1'!G:G)+SUMIF('Partie 1'!C:C,12,'Partie 1'!H:H)+SUMIF('Partie 1'!D:D,12,'Partie 1'!H:H)+SUMIF('Partie 2'!A:A,12,'Partie 2'!G:G)+SUMIF('Partie 2'!B:B,12,'Partie 2'!G:G)+SUMIF('Partie 2'!C:C,12,'Partie 2'!H:H)+SUMIF('Partie 2'!D:D,12,'Partie 2'!H:H)+SUMIF('Partie 3'!A:A,12,'Partie 3'!G:G)+SUMIF('Partie 3'!B:B,12,'Partie 3'!G:G)+SUMIF('Partie 3'!C:C,12,'Partie 3'!H:H)+SUMIF('Partie 3'!D:D,12,'Partie 3'!H:H)+SUMIF('Partie 4'!A:A,12,'Partie 4'!G:G)+SUMIF('Partie 4'!B:B,12,'Partie 4'!G:G)+SUMIF('Partie 4'!C:C,12,'Partie 4'!H:H)+SUMIF('Partie 4'!D:D,12,'Partie 4'!H:H)</f>
        <v>0</v>
      </c>
    </row>
  </sheetData>
  <autoFilter ref="A1:C13" xr:uid="{00000000-0009-0000-0000-000004000000}"/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5A2C0-61C3-49FD-A219-3CD051DF26CE}">
  <sheetPr codeName="Feuil6"/>
  <dimension ref="A1:B13"/>
  <sheetViews>
    <sheetView workbookViewId="0">
      <selection activeCell="D30" sqref="D30"/>
    </sheetView>
  </sheetViews>
  <sheetFormatPr baseColWidth="10" defaultRowHeight="14.4" x14ac:dyDescent="0.3"/>
  <sheetData>
    <row r="1" spans="1:2" x14ac:dyDescent="0.3">
      <c r="A1" s="8" t="s">
        <v>24</v>
      </c>
      <c r="B1" s="9" t="s">
        <v>23</v>
      </c>
    </row>
    <row r="2" spans="1:2" x14ac:dyDescent="0.3">
      <c r="A2" s="7">
        <v>1</v>
      </c>
      <c r="B2" t="s">
        <v>11</v>
      </c>
    </row>
    <row r="3" spans="1:2" x14ac:dyDescent="0.3">
      <c r="A3" s="7">
        <v>2</v>
      </c>
      <c r="B3" t="s">
        <v>12</v>
      </c>
    </row>
    <row r="4" spans="1:2" x14ac:dyDescent="0.3">
      <c r="A4" s="7">
        <v>3</v>
      </c>
      <c r="B4" t="s">
        <v>13</v>
      </c>
    </row>
    <row r="5" spans="1:2" x14ac:dyDescent="0.3">
      <c r="A5" s="7">
        <v>4</v>
      </c>
      <c r="B5" t="s">
        <v>14</v>
      </c>
    </row>
    <row r="6" spans="1:2" x14ac:dyDescent="0.3">
      <c r="A6" s="7">
        <v>5</v>
      </c>
      <c r="B6" t="s">
        <v>15</v>
      </c>
    </row>
    <row r="7" spans="1:2" x14ac:dyDescent="0.3">
      <c r="A7" s="7">
        <v>6</v>
      </c>
      <c r="B7" t="s">
        <v>16</v>
      </c>
    </row>
    <row r="8" spans="1:2" x14ac:dyDescent="0.3">
      <c r="A8" s="7">
        <v>7</v>
      </c>
      <c r="B8" t="s">
        <v>17</v>
      </c>
    </row>
    <row r="9" spans="1:2" x14ac:dyDescent="0.3">
      <c r="A9" s="7">
        <v>8</v>
      </c>
      <c r="B9" t="s">
        <v>18</v>
      </c>
    </row>
    <row r="10" spans="1:2" x14ac:dyDescent="0.3">
      <c r="A10" s="7">
        <v>9</v>
      </c>
      <c r="B10" t="s">
        <v>19</v>
      </c>
    </row>
    <row r="11" spans="1:2" x14ac:dyDescent="0.3">
      <c r="A11" s="7">
        <v>10</v>
      </c>
      <c r="B11" t="s">
        <v>20</v>
      </c>
    </row>
    <row r="12" spans="1:2" x14ac:dyDescent="0.3">
      <c r="A12" s="7">
        <v>11</v>
      </c>
      <c r="B12" t="s">
        <v>21</v>
      </c>
    </row>
    <row r="13" spans="1:2" x14ac:dyDescent="0.3">
      <c r="A13" s="7">
        <v>12</v>
      </c>
      <c r="B13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Partie 1</vt:lpstr>
      <vt:lpstr>Partie 2</vt:lpstr>
      <vt:lpstr>Partie 3</vt:lpstr>
      <vt:lpstr>Partie 4</vt:lpstr>
      <vt:lpstr>Résultats</vt:lpstr>
      <vt:lpstr>Parametres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payet claude</cp:lastModifiedBy>
  <dcterms:created xsi:type="dcterms:W3CDTF">2026-09-22T07:53:55Z</dcterms:created>
  <dcterms:modified xsi:type="dcterms:W3CDTF">2026-09-22T13:13:23Z</dcterms:modified>
</cp:coreProperties>
</file>